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suser.NTPROD\Desktop\FISD\"/>
    </mc:Choice>
  </mc:AlternateContent>
  <bookViews>
    <workbookView xWindow="0" yWindow="0" windowWidth="14380" windowHeight="4190" tabRatio="856"/>
  </bookViews>
  <sheets>
    <sheet name="Cover" sheetId="1" r:id="rId1"/>
    <sheet name="ToC" sheetId="89" r:id="rId2"/>
    <sheet name="10.000" sheetId="3" r:id="rId3"/>
    <sheet name="10.001" sheetId="153" r:id="rId4"/>
    <sheet name="10.002" sheetId="216" r:id="rId5"/>
    <sheet name="10.003" sheetId="214" r:id="rId6"/>
    <sheet name="10.004" sheetId="252" r:id="rId7"/>
    <sheet name="10.005" sheetId="254" r:id="rId8"/>
    <sheet name="10.006" sheetId="217" r:id="rId9"/>
    <sheet name="10.007" sheetId="167" r:id="rId10"/>
    <sheet name="10.008" sheetId="202" r:id="rId11"/>
    <sheet name="10.009" sheetId="203" r:id="rId12"/>
    <sheet name="10.010" sheetId="171" r:id="rId13"/>
    <sheet name="10.011" sheetId="170" r:id="rId14"/>
    <sheet name="10.012" sheetId="169" r:id="rId15"/>
    <sheet name="10.020" sheetId="9" r:id="rId16"/>
    <sheet name="10.021" sheetId="10" r:id="rId17"/>
    <sheet name="10.022" sheetId="11" r:id="rId18"/>
    <sheet name="10.023" sheetId="12" r:id="rId19"/>
    <sheet name="10.024" sheetId="13" r:id="rId20"/>
    <sheet name="10.025" sheetId="156" r:id="rId21"/>
    <sheet name="10.026" sheetId="157" r:id="rId22"/>
    <sheet name="10.027" sheetId="213" r:id="rId23"/>
    <sheet name="10.030" sheetId="231" r:id="rId24"/>
    <sheet name="10.040" sheetId="168" r:id="rId25"/>
    <sheet name="10.050" sheetId="219" r:id="rId26"/>
    <sheet name="20.010" sheetId="164" r:id="rId27"/>
    <sheet name="20.011" sheetId="163" r:id="rId28"/>
    <sheet name="20.020" sheetId="207" r:id="rId29"/>
    <sheet name="20.022" sheetId="161" r:id="rId30"/>
    <sheet name="20.030" sheetId="218" r:id="rId31"/>
    <sheet name="20.032" sheetId="93" r:id="rId32"/>
    <sheet name="21.010" sheetId="220" r:id="rId33"/>
    <sheet name="21.012" sheetId="221" r:id="rId34"/>
    <sheet name="22.010" sheetId="114" r:id="rId35"/>
    <sheet name="22.020" sheetId="115" r:id="rId36"/>
    <sheet name="22.030" sheetId="43" r:id="rId37"/>
    <sheet name="23.010" sheetId="124" r:id="rId38"/>
    <sheet name="23.011" sheetId="125" r:id="rId39"/>
    <sheet name="23.020" sheetId="127" r:id="rId40"/>
    <sheet name="23.021" sheetId="129" r:id="rId41"/>
    <sheet name="23.022" sheetId="255" r:id="rId42"/>
    <sheet name="23.030" sheetId="172" r:id="rId43"/>
    <sheet name="23.040" sheetId="179" r:id="rId44"/>
    <sheet name="25.010" sheetId="176" r:id="rId45"/>
    <sheet name="25.012" sheetId="208" r:id="rId46"/>
    <sheet name="30.010" sheetId="40" r:id="rId47"/>
    <sheet name="30.012" sheetId="41" r:id="rId48"/>
    <sheet name="30.014" sheetId="230" r:id="rId49"/>
    <sheet name="30.030" sheetId="42" r:id="rId50"/>
    <sheet name="40.010" sheetId="232" r:id="rId51"/>
    <sheet name="40.011" sheetId="233" r:id="rId52"/>
    <sheet name="40.020" sheetId="234" r:id="rId53"/>
    <sheet name="40.021" sheetId="235" r:id="rId54"/>
    <sheet name="40.022" sheetId="236" r:id="rId55"/>
    <sheet name="40.023" sheetId="237" r:id="rId56"/>
    <sheet name="40.030" sheetId="238" r:id="rId57"/>
    <sheet name="40.031" sheetId="239" r:id="rId58"/>
    <sheet name="40.032" sheetId="240" r:id="rId59"/>
    <sheet name="40.033" sheetId="241" r:id="rId60"/>
    <sheet name="40.034" sheetId="242" r:id="rId61"/>
    <sheet name="40.035" sheetId="243" r:id="rId62"/>
    <sheet name="40.036" sheetId="244" r:id="rId63"/>
    <sheet name="40.040" sheetId="245" r:id="rId64"/>
    <sheet name="40.041" sheetId="246" r:id="rId65"/>
    <sheet name="40.042" sheetId="247" r:id="rId66"/>
    <sheet name="40.050" sheetId="248" r:id="rId67"/>
    <sheet name="40.051" sheetId="249" r:id="rId68"/>
    <sheet name="40.052" sheetId="250" r:id="rId69"/>
    <sheet name="40.060" sheetId="251" r:id="rId70"/>
    <sheet name="45.010" sheetId="166" r:id="rId71"/>
    <sheet name="45.012" sheetId="165" r:id="rId72"/>
    <sheet name="45.020" sheetId="225" r:id="rId73"/>
    <sheet name="45.022" sheetId="224" r:id="rId74"/>
    <sheet name="45.030" sheetId="223" r:id="rId75"/>
    <sheet name="45.032" sheetId="222" r:id="rId76"/>
    <sheet name="50.010" sheetId="119" r:id="rId77"/>
    <sheet name="50.020" sheetId="226" r:id="rId78"/>
    <sheet name="50.030" sheetId="122" r:id="rId79"/>
    <sheet name="50.032" sheetId="123" r:id="rId80"/>
    <sheet name="60.010" sheetId="48" r:id="rId81"/>
    <sheet name="60.020" sheetId="211" r:id="rId82"/>
    <sheet name="60.022" sheetId="212" r:id="rId83"/>
    <sheet name="70.010" sheetId="133" r:id="rId84"/>
    <sheet name="70.020" sheetId="134" r:id="rId85"/>
    <sheet name="70.030" sheetId="135" r:id="rId86"/>
    <sheet name="70.040" sheetId="141" r:id="rId87"/>
    <sheet name="70.050" sheetId="200" r:id="rId88"/>
    <sheet name="75.010" sheetId="201" r:id="rId89"/>
    <sheet name="NOTES" sheetId="229" r:id="rId90"/>
  </sheets>
  <externalReferences>
    <externalReference r:id="rId91"/>
  </externalReferences>
  <definedNames>
    <definedName name="_Fill" localSheetId="31" hidden="1">#REF!</definedName>
    <definedName name="_Fill" hidden="1">#REF!</definedName>
    <definedName name="_Key1" hidden="1">#REF!</definedName>
    <definedName name="_keys" hidden="1">#REF!</definedName>
    <definedName name="_Order1" hidden="1">255</definedName>
    <definedName name="_Order2" hidden="1">0</definedName>
    <definedName name="_Parse_In" hidden="1">#REF!</definedName>
    <definedName name="_Sort" hidden="1">#REF!</definedName>
    <definedName name="Company">[1]Cover!$B$8</definedName>
    <definedName name="f" hidden="1">#REF!</definedName>
    <definedName name="fffff" hidden="1">#REF!</definedName>
    <definedName name="_xlnm.Print_Area" localSheetId="2">'10.000'!$A$1:$H$73</definedName>
    <definedName name="_xlnm.Print_Area" localSheetId="6">'10.004'!$A$1:$G$98</definedName>
    <definedName name="_xlnm.Print_Area" localSheetId="12">'10.010'!$A$1:$H$75</definedName>
    <definedName name="_xlnm.Print_Area" localSheetId="26">'20.010'!$A$1:$F$54</definedName>
    <definedName name="_xlnm.Print_Area" localSheetId="27">'20.011'!$A$1:$E$60</definedName>
    <definedName name="_xlnm.Print_Area" localSheetId="29">'20.022'!$A$1:$F$98</definedName>
    <definedName name="_xlnm.Print_Area" localSheetId="33">'21.012'!$A$1:$W$52</definedName>
    <definedName name="_xlnm.Print_Area" localSheetId="34">'22.010'!$A$1:$T$26</definedName>
    <definedName name="_xlnm.Print_Area" localSheetId="49">'30.030'!$A$1:$F$63</definedName>
    <definedName name="_xlnm.Print_Area" localSheetId="59">'40.033'!$A:$E</definedName>
    <definedName name="_xlnm.Print_Area" localSheetId="70">'45.010'!$A$1:$U$72</definedName>
    <definedName name="_xlnm.Print_Area" localSheetId="84">'70.020'!$A$1:$I$42</definedName>
    <definedName name="_xlnm.Print_Area" localSheetId="88">'75.010'!$A$1:$I$114</definedName>
    <definedName name="_xlnm.Print_Area" localSheetId="89">NOTES!$A$1:$K$662</definedName>
    <definedName name="_xlnm.Print_Titles" localSheetId="45">'25.012'!$1:$10</definedName>
    <definedName name="_xlnm.Print_Titles" localSheetId="52">'40.020'!$2:$13</definedName>
    <definedName name="_xlnm.Print_Titles" localSheetId="67">'40.051'!$1:$16</definedName>
    <definedName name="_xlnm.Print_Titles" localSheetId="68">'40.052'!$1:$16</definedName>
    <definedName name="_xlnm.Print_Titles" localSheetId="77">'50.020'!$1:$4</definedName>
    <definedName name="_xlnm.Print_Titles" localSheetId="89">NOTES!$1:$9</definedName>
    <definedName name="_xlnm.Print_Titles" localSheetId="1">ToC!$7:$8</definedName>
    <definedName name="REPORT_DATE">[1]Cover!$B$16</definedName>
    <definedName name="year" localSheetId="71">[1]Cover!$B$12</definedName>
    <definedName name="year">[1]Cover!$B$12</definedName>
  </definedNames>
  <calcPr calcId="162913"/>
</workbook>
</file>

<file path=xl/calcChain.xml><?xml version="1.0" encoding="utf-8"?>
<calcChain xmlns="http://schemas.openxmlformats.org/spreadsheetml/2006/main">
  <c r="C44" i="179" l="1"/>
  <c r="C46" i="179"/>
  <c r="C45" i="179"/>
  <c r="C43" i="179"/>
  <c r="C48" i="179" l="1"/>
  <c r="C53" i="179" s="1"/>
  <c r="Q45" i="166" l="1"/>
  <c r="Q48" i="166" l="1"/>
  <c r="Q47" i="166"/>
  <c r="Q46" i="166"/>
  <c r="Q44" i="166"/>
  <c r="L49" i="166"/>
  <c r="M49" i="166"/>
  <c r="N49" i="166"/>
  <c r="O49" i="166"/>
  <c r="P49" i="166"/>
  <c r="C49" i="166"/>
  <c r="D49" i="166"/>
  <c r="E49" i="166"/>
  <c r="F49" i="166"/>
  <c r="G49" i="166"/>
  <c r="H49" i="166"/>
  <c r="C48" i="165"/>
  <c r="D48" i="165"/>
  <c r="E48" i="165"/>
  <c r="F48" i="165"/>
  <c r="G48" i="165"/>
  <c r="H48" i="165"/>
  <c r="M48" i="165"/>
  <c r="N48" i="165"/>
  <c r="O48" i="165"/>
  <c r="P48" i="165"/>
  <c r="Q47" i="165"/>
  <c r="Q46" i="165"/>
  <c r="Q45" i="165"/>
  <c r="Q44" i="165"/>
  <c r="Q43" i="165"/>
  <c r="D23" i="214" l="1"/>
  <c r="G30" i="214" s="1"/>
  <c r="D33" i="233" l="1"/>
  <c r="A7" i="214" l="1"/>
  <c r="A6" i="214"/>
  <c r="A4" i="214"/>
  <c r="H56" i="214"/>
  <c r="J7" i="229" l="1"/>
  <c r="J53" i="129"/>
  <c r="F53" i="129"/>
  <c r="G53" i="129"/>
  <c r="H53" i="129"/>
  <c r="E53" i="129"/>
  <c r="A3" i="214" l="1"/>
  <c r="G7" i="214" l="1"/>
  <c r="H17" i="214"/>
  <c r="C17" i="214"/>
  <c r="G15" i="214"/>
  <c r="B15" i="214"/>
  <c r="F22" i="214" s="1"/>
  <c r="D5" i="89"/>
  <c r="A6" i="176" l="1"/>
  <c r="R70" i="222" l="1"/>
  <c r="J7" i="237" l="1"/>
  <c r="U26" i="224" l="1"/>
  <c r="S26" i="224"/>
  <c r="R26" i="224"/>
  <c r="L26" i="224"/>
  <c r="K26" i="224"/>
  <c r="J26" i="224"/>
  <c r="I26" i="224"/>
  <c r="U26" i="225"/>
  <c r="S26" i="225"/>
  <c r="R26" i="225"/>
  <c r="K26" i="225"/>
  <c r="J26" i="225"/>
  <c r="I26" i="225"/>
  <c r="Q93" i="208"/>
  <c r="Q94" i="208"/>
  <c r="G33" i="176"/>
  <c r="Q29" i="208"/>
  <c r="C16" i="176"/>
  <c r="G20" i="176"/>
  <c r="Q18" i="208"/>
  <c r="G31" i="124"/>
  <c r="E31" i="124"/>
  <c r="D31" i="124"/>
  <c r="G31" i="176" l="1"/>
  <c r="C20" i="225" l="1"/>
  <c r="C28" i="225" s="1"/>
  <c r="C33" i="225"/>
  <c r="A6" i="230"/>
  <c r="D88" i="208" l="1"/>
  <c r="E88" i="208"/>
  <c r="F88" i="208"/>
  <c r="G88" i="208"/>
  <c r="H88" i="208"/>
  <c r="I88" i="208"/>
  <c r="J88" i="208"/>
  <c r="K88" i="208"/>
  <c r="L88" i="208"/>
  <c r="M88" i="208"/>
  <c r="N88" i="208"/>
  <c r="O88" i="208"/>
  <c r="P88" i="208"/>
  <c r="R88" i="208"/>
  <c r="C88" i="208"/>
  <c r="Q87" i="208" l="1"/>
  <c r="H94" i="176" l="1"/>
  <c r="D94" i="176"/>
  <c r="E94" i="176"/>
  <c r="F94" i="176"/>
  <c r="C94" i="176"/>
  <c r="G93" i="176"/>
  <c r="G92" i="176"/>
  <c r="E57" i="255" l="1"/>
  <c r="D57" i="255"/>
  <c r="F54" i="255"/>
  <c r="F55" i="255"/>
  <c r="F56" i="255"/>
  <c r="F53" i="255"/>
  <c r="R56" i="255"/>
  <c r="O47" i="255"/>
  <c r="R47" i="255" s="1"/>
  <c r="O46" i="255"/>
  <c r="R46" i="255" s="1"/>
  <c r="O45" i="255"/>
  <c r="R45" i="255" s="1"/>
  <c r="O44" i="255"/>
  <c r="O43" i="255"/>
  <c r="R43" i="255" s="1"/>
  <c r="O41" i="255"/>
  <c r="R41" i="255" s="1"/>
  <c r="O40" i="255"/>
  <c r="R40" i="255" s="1"/>
  <c r="O39" i="255"/>
  <c r="R39" i="255" s="1"/>
  <c r="O38" i="255"/>
  <c r="R38" i="255" s="1"/>
  <c r="O37" i="255"/>
  <c r="R37" i="255" s="1"/>
  <c r="O36" i="255"/>
  <c r="R36" i="255" s="1"/>
  <c r="O35" i="255"/>
  <c r="R35" i="255" s="1"/>
  <c r="O34" i="255"/>
  <c r="R34" i="255" s="1"/>
  <c r="O33" i="255"/>
  <c r="R33" i="255" s="1"/>
  <c r="O30" i="255"/>
  <c r="R30" i="255" s="1"/>
  <c r="O29" i="255"/>
  <c r="R29" i="255" s="1"/>
  <c r="O28" i="255"/>
  <c r="R28" i="255" s="1"/>
  <c r="O27" i="255"/>
  <c r="R27" i="255" s="1"/>
  <c r="O26" i="255"/>
  <c r="R26" i="255" s="1"/>
  <c r="O17" i="255"/>
  <c r="R17" i="255" s="1"/>
  <c r="O18" i="255"/>
  <c r="R18" i="255" s="1"/>
  <c r="O19" i="255"/>
  <c r="R19" i="255" s="1"/>
  <c r="O20" i="255"/>
  <c r="R20" i="255" s="1"/>
  <c r="O21" i="255"/>
  <c r="R21" i="255" s="1"/>
  <c r="O22" i="255"/>
  <c r="R22" i="255" s="1"/>
  <c r="O23" i="255"/>
  <c r="R23" i="255" s="1"/>
  <c r="O24" i="255"/>
  <c r="R24" i="255" s="1"/>
  <c r="E25" i="255"/>
  <c r="F25" i="255"/>
  <c r="G25" i="255"/>
  <c r="H25" i="255"/>
  <c r="I25" i="255"/>
  <c r="J25" i="255"/>
  <c r="K25" i="255"/>
  <c r="L25" i="255"/>
  <c r="M25" i="255"/>
  <c r="N25" i="255"/>
  <c r="P25" i="255"/>
  <c r="Q25" i="255"/>
  <c r="D25" i="255"/>
  <c r="E42" i="255"/>
  <c r="E48" i="255" s="1"/>
  <c r="E16" i="255" s="1"/>
  <c r="F42" i="255"/>
  <c r="F48" i="255" s="1"/>
  <c r="F16" i="255" s="1"/>
  <c r="G42" i="255"/>
  <c r="G48" i="255" s="1"/>
  <c r="G16" i="255" s="1"/>
  <c r="H42" i="255"/>
  <c r="H48" i="255" s="1"/>
  <c r="G54" i="255" s="1"/>
  <c r="I42" i="255"/>
  <c r="I48" i="255" s="1"/>
  <c r="G53" i="255" s="1"/>
  <c r="J42" i="255"/>
  <c r="J48" i="255" s="1"/>
  <c r="K42" i="255"/>
  <c r="K48" i="255" s="1"/>
  <c r="K16" i="255" s="1"/>
  <c r="L42" i="255"/>
  <c r="L48" i="255" s="1"/>
  <c r="L16" i="255" s="1"/>
  <c r="L31" i="255" s="1"/>
  <c r="M42" i="255"/>
  <c r="M48" i="255" s="1"/>
  <c r="M16" i="255" s="1"/>
  <c r="N42" i="255"/>
  <c r="N48" i="255" s="1"/>
  <c r="N16" i="255" s="1"/>
  <c r="P42" i="255"/>
  <c r="P48" i="255" s="1"/>
  <c r="P16" i="255" s="1"/>
  <c r="Q42" i="255"/>
  <c r="Q48" i="255" s="1"/>
  <c r="Q16" i="255" s="1"/>
  <c r="D42" i="255"/>
  <c r="D48" i="255" s="1"/>
  <c r="D16" i="255" s="1"/>
  <c r="I7" i="255"/>
  <c r="A7" i="255"/>
  <c r="A6" i="255"/>
  <c r="A4" i="255"/>
  <c r="A3" i="255"/>
  <c r="N31" i="255" l="1"/>
  <c r="F31" i="255"/>
  <c r="F57" i="255"/>
  <c r="P31" i="255"/>
  <c r="K31" i="255"/>
  <c r="G31" i="255"/>
  <c r="M31" i="255"/>
  <c r="E31" i="255"/>
  <c r="G55" i="255"/>
  <c r="G57" i="255" s="1"/>
  <c r="J16" i="255"/>
  <c r="J31" i="255" s="1"/>
  <c r="R25" i="255"/>
  <c r="I16" i="255"/>
  <c r="I31" i="255" s="1"/>
  <c r="O25" i="255"/>
  <c r="H16" i="255"/>
  <c r="H31" i="255" s="1"/>
  <c r="D31" i="255"/>
  <c r="O42" i="255"/>
  <c r="O48" i="255" s="1"/>
  <c r="D51" i="255"/>
  <c r="F51" i="255"/>
  <c r="G51" i="255" s="1"/>
  <c r="E51" i="255"/>
  <c r="R44" i="255"/>
  <c r="R42" i="255" s="1"/>
  <c r="R48" i="255" s="1"/>
  <c r="Q31" i="255"/>
  <c r="D29" i="134"/>
  <c r="O16" i="255" l="1"/>
  <c r="O31" i="255" s="1"/>
  <c r="C17" i="212"/>
  <c r="R16" i="255" l="1"/>
  <c r="R31" i="255" s="1"/>
  <c r="F33" i="225"/>
  <c r="F39" i="225" s="1"/>
  <c r="F15" i="166" s="1"/>
  <c r="C7" i="213"/>
  <c r="H7" i="231"/>
  <c r="E28" i="231" s="1"/>
  <c r="G28" i="231" s="1"/>
  <c r="H7" i="216"/>
  <c r="B32" i="216" s="1"/>
  <c r="H7" i="201"/>
  <c r="Z7" i="200"/>
  <c r="N36" i="200" s="1"/>
  <c r="H7" i="141"/>
  <c r="I7" i="135"/>
  <c r="I7" i="134"/>
  <c r="I7" i="133"/>
  <c r="H13" i="133" s="1"/>
  <c r="I13" i="133" s="1"/>
  <c r="E7" i="212"/>
  <c r="E27" i="212" s="1"/>
  <c r="F27" i="212" s="1"/>
  <c r="E7" i="211"/>
  <c r="E28" i="211" s="1"/>
  <c r="F28" i="211" s="1"/>
  <c r="T7" i="48"/>
  <c r="S15" i="48" s="1"/>
  <c r="T15" i="48" s="1"/>
  <c r="F8" i="123"/>
  <c r="F7" i="122"/>
  <c r="I39" i="226"/>
  <c r="I7" i="226"/>
  <c r="J45" i="226" s="1"/>
  <c r="G7" i="119"/>
  <c r="Q8" i="222"/>
  <c r="Q13" i="222" s="1"/>
  <c r="R13" i="222" s="1"/>
  <c r="Q7" i="223"/>
  <c r="Q11" i="223" s="1"/>
  <c r="R11" i="223" s="1"/>
  <c r="Q7" i="224"/>
  <c r="T12" i="224" s="1"/>
  <c r="U12" i="224" s="1"/>
  <c r="R7" i="225"/>
  <c r="T14" i="225" s="1"/>
  <c r="U14" i="225" s="1"/>
  <c r="T7" i="165"/>
  <c r="T10" i="165" s="1"/>
  <c r="U10" i="165" s="1"/>
  <c r="S7" i="166"/>
  <c r="T12" i="166" s="1"/>
  <c r="U12" i="166" s="1"/>
  <c r="D7" i="251"/>
  <c r="F7" i="250"/>
  <c r="F7" i="249"/>
  <c r="F7" i="248"/>
  <c r="B7" i="247"/>
  <c r="D7" i="246"/>
  <c r="D7" i="245"/>
  <c r="D7" i="244"/>
  <c r="D7" i="243"/>
  <c r="D7" i="242"/>
  <c r="D7" i="241"/>
  <c r="F7" i="240"/>
  <c r="F7" i="239"/>
  <c r="F7" i="238"/>
  <c r="D7" i="236"/>
  <c r="F7" i="235"/>
  <c r="F7" i="234"/>
  <c r="D7" i="232"/>
  <c r="F7" i="42"/>
  <c r="E12" i="42" s="1"/>
  <c r="F12" i="42" s="1"/>
  <c r="H7" i="230"/>
  <c r="H14" i="230" s="1"/>
  <c r="D76" i="40"/>
  <c r="D92" i="40"/>
  <c r="D51" i="41"/>
  <c r="D91" i="41"/>
  <c r="F7" i="41"/>
  <c r="F85" i="41" s="1"/>
  <c r="G85" i="41" s="1"/>
  <c r="F7" i="40"/>
  <c r="F13" i="40" s="1"/>
  <c r="G13" i="40" s="1"/>
  <c r="M14" i="208"/>
  <c r="M31" i="208"/>
  <c r="M36" i="208"/>
  <c r="M44" i="208"/>
  <c r="M51" i="208"/>
  <c r="M55" i="208"/>
  <c r="M61" i="208"/>
  <c r="M69" i="208"/>
  <c r="M75" i="208"/>
  <c r="M82" i="208"/>
  <c r="N14" i="208"/>
  <c r="N31" i="208"/>
  <c r="N36" i="208"/>
  <c r="N44" i="208"/>
  <c r="N51" i="208"/>
  <c r="N55" i="208"/>
  <c r="N61" i="208"/>
  <c r="N69" i="208"/>
  <c r="N75" i="208"/>
  <c r="N82" i="208"/>
  <c r="O14" i="208"/>
  <c r="O31" i="208"/>
  <c r="O36" i="208"/>
  <c r="O44" i="208"/>
  <c r="O51" i="208"/>
  <c r="O55" i="208"/>
  <c r="O61" i="208"/>
  <c r="O69" i="208"/>
  <c r="O75" i="208"/>
  <c r="O82" i="208"/>
  <c r="P14" i="208"/>
  <c r="P31" i="208"/>
  <c r="P36" i="208"/>
  <c r="P44" i="208"/>
  <c r="P51" i="208"/>
  <c r="P55" i="208"/>
  <c r="P61" i="208"/>
  <c r="P69" i="208"/>
  <c r="P75" i="208"/>
  <c r="P82" i="208"/>
  <c r="R14" i="208"/>
  <c r="R31" i="208"/>
  <c r="R36" i="208"/>
  <c r="R44" i="208"/>
  <c r="R51" i="208"/>
  <c r="R55" i="208"/>
  <c r="R61" i="208"/>
  <c r="R69" i="208"/>
  <c r="R75" i="208"/>
  <c r="R82" i="208"/>
  <c r="D31" i="208"/>
  <c r="D36" i="208"/>
  <c r="D44" i="208"/>
  <c r="D51" i="208"/>
  <c r="D55" i="208"/>
  <c r="F31" i="208"/>
  <c r="F36" i="208"/>
  <c r="F44" i="208"/>
  <c r="F51" i="208"/>
  <c r="F55" i="208"/>
  <c r="I31" i="208"/>
  <c r="I36" i="208"/>
  <c r="I44" i="208"/>
  <c r="I51" i="208"/>
  <c r="I55" i="208"/>
  <c r="K31" i="208"/>
  <c r="K36" i="208"/>
  <c r="K44" i="208"/>
  <c r="K51" i="208"/>
  <c r="K55" i="208"/>
  <c r="L31" i="208"/>
  <c r="L36" i="208"/>
  <c r="L44" i="208"/>
  <c r="L51" i="208"/>
  <c r="L55" i="208"/>
  <c r="C31" i="208"/>
  <c r="C36" i="208"/>
  <c r="C44" i="208"/>
  <c r="C51" i="208"/>
  <c r="C55" i="208"/>
  <c r="Q7" i="208"/>
  <c r="Q10" i="208" s="1"/>
  <c r="G7" i="176"/>
  <c r="G12" i="176" s="1"/>
  <c r="H12" i="176" s="1"/>
  <c r="D7" i="179"/>
  <c r="C15" i="179" s="1"/>
  <c r="D15" i="179" s="1"/>
  <c r="D18" i="172"/>
  <c r="D30" i="172" s="1"/>
  <c r="D37" i="125" s="1"/>
  <c r="G7" i="172"/>
  <c r="D47" i="172" s="1"/>
  <c r="I7" i="129"/>
  <c r="I13" i="129" s="1"/>
  <c r="J13" i="129" s="1"/>
  <c r="G7" i="127"/>
  <c r="G13" i="127" s="1"/>
  <c r="H13" i="127" s="1"/>
  <c r="G7" i="125"/>
  <c r="F13" i="125" s="1"/>
  <c r="G13" i="125" s="1"/>
  <c r="G7" i="124"/>
  <c r="F13" i="124" s="1"/>
  <c r="G13" i="124" s="1"/>
  <c r="F26" i="115"/>
  <c r="S7" i="114"/>
  <c r="S12" i="114" s="1"/>
  <c r="T12" i="114" s="1"/>
  <c r="I7" i="221"/>
  <c r="S13" i="221" s="1"/>
  <c r="T13" i="221" s="1"/>
  <c r="J7" i="220"/>
  <c r="F7" i="43"/>
  <c r="F12" i="43" s="1"/>
  <c r="G12" i="43" s="1"/>
  <c r="H7" i="115"/>
  <c r="F14" i="115" s="1"/>
  <c r="D7" i="233"/>
  <c r="D7" i="93"/>
  <c r="E13" i="93" s="1"/>
  <c r="F13" i="93" s="1"/>
  <c r="O7" i="218"/>
  <c r="P14" i="218" s="1"/>
  <c r="E7" i="161"/>
  <c r="E65" i="161" s="1"/>
  <c r="F65" i="161" s="1"/>
  <c r="D7" i="207"/>
  <c r="D13" i="207" s="1"/>
  <c r="E7" i="163"/>
  <c r="D13" i="163" s="1"/>
  <c r="E13" i="163" s="1"/>
  <c r="F7" i="164"/>
  <c r="E14" i="164" s="1"/>
  <c r="F14" i="164" s="1"/>
  <c r="K7" i="219"/>
  <c r="D7" i="168"/>
  <c r="E7" i="157"/>
  <c r="E7" i="156"/>
  <c r="D7" i="13"/>
  <c r="G7" i="12"/>
  <c r="F7" i="11"/>
  <c r="G7" i="10"/>
  <c r="F7" i="9"/>
  <c r="F7" i="169"/>
  <c r="G7" i="170"/>
  <c r="G7" i="171"/>
  <c r="F7" i="203"/>
  <c r="F7" i="202"/>
  <c r="D7" i="167"/>
  <c r="G7" i="217"/>
  <c r="E25" i="217" s="1"/>
  <c r="G7" i="254"/>
  <c r="B21" i="254" s="1"/>
  <c r="G7" i="252"/>
  <c r="B23" i="252" s="1"/>
  <c r="I7" i="153"/>
  <c r="G7" i="3"/>
  <c r="E55" i="208"/>
  <c r="G55" i="208"/>
  <c r="H55" i="208"/>
  <c r="J55" i="208"/>
  <c r="E72" i="176"/>
  <c r="H72" i="176"/>
  <c r="G15" i="124" s="1"/>
  <c r="C72" i="176"/>
  <c r="D59" i="176"/>
  <c r="E59" i="176"/>
  <c r="F59" i="176"/>
  <c r="H59" i="176"/>
  <c r="F35" i="124"/>
  <c r="G34" i="124"/>
  <c r="F36" i="124"/>
  <c r="F37" i="124"/>
  <c r="F38" i="124"/>
  <c r="F39" i="124"/>
  <c r="F40" i="124"/>
  <c r="F41" i="124"/>
  <c r="F42" i="124"/>
  <c r="E34" i="124"/>
  <c r="D34" i="124"/>
  <c r="T42" i="221"/>
  <c r="F22" i="164" s="1"/>
  <c r="E42" i="221"/>
  <c r="F42" i="221"/>
  <c r="G42" i="221"/>
  <c r="H42" i="221"/>
  <c r="I42" i="221"/>
  <c r="J42" i="221"/>
  <c r="K42" i="221"/>
  <c r="L42" i="221"/>
  <c r="M42" i="221"/>
  <c r="N42" i="221"/>
  <c r="O42" i="221"/>
  <c r="P42" i="221"/>
  <c r="Q42" i="221"/>
  <c r="R42" i="221"/>
  <c r="F42" i="220"/>
  <c r="H42" i="220"/>
  <c r="I42" i="220"/>
  <c r="J42" i="220"/>
  <c r="E42" i="220"/>
  <c r="G40" i="220"/>
  <c r="G41" i="220"/>
  <c r="D41" i="221" s="1"/>
  <c r="S41" i="221" s="1"/>
  <c r="B18" i="167"/>
  <c r="E18" i="167"/>
  <c r="B17" i="167"/>
  <c r="F21" i="125"/>
  <c r="F22" i="125"/>
  <c r="F31" i="124"/>
  <c r="F77" i="161"/>
  <c r="F81" i="161" s="1"/>
  <c r="K40" i="218"/>
  <c r="K46" i="218" s="1"/>
  <c r="K16" i="218" s="1"/>
  <c r="K24" i="218"/>
  <c r="L40" i="218"/>
  <c r="L46" i="218" s="1"/>
  <c r="L24" i="218"/>
  <c r="F90" i="161"/>
  <c r="E77" i="161"/>
  <c r="E81" i="161" s="1"/>
  <c r="E90" i="161"/>
  <c r="D40" i="218"/>
  <c r="D46" i="218" s="1"/>
  <c r="D16" i="218" s="1"/>
  <c r="O33" i="218"/>
  <c r="E24" i="218"/>
  <c r="F24" i="218"/>
  <c r="G24" i="218"/>
  <c r="H24" i="218"/>
  <c r="I24" i="218"/>
  <c r="J24" i="218"/>
  <c r="M24" i="218"/>
  <c r="O24" i="218"/>
  <c r="D24" i="218"/>
  <c r="N25" i="218"/>
  <c r="P25" i="218" s="1"/>
  <c r="O17" i="218"/>
  <c r="F51" i="161"/>
  <c r="F55" i="161" s="1"/>
  <c r="E51" i="161"/>
  <c r="E55" i="161" s="1"/>
  <c r="F36" i="161"/>
  <c r="F40" i="161" s="1"/>
  <c r="E36" i="161"/>
  <c r="E40" i="161" s="1"/>
  <c r="C25" i="226"/>
  <c r="G15" i="226"/>
  <c r="J15" i="226" s="1"/>
  <c r="G16" i="226"/>
  <c r="G17" i="226"/>
  <c r="J17" i="226" s="1"/>
  <c r="G18" i="226"/>
  <c r="G19" i="226"/>
  <c r="G20" i="226"/>
  <c r="G21" i="226"/>
  <c r="G22" i="226"/>
  <c r="J22" i="226" s="1"/>
  <c r="G23" i="226"/>
  <c r="G24" i="226"/>
  <c r="J24" i="226" s="1"/>
  <c r="H25" i="226"/>
  <c r="I25" i="226"/>
  <c r="C57" i="226"/>
  <c r="G19" i="125" s="1"/>
  <c r="E74" i="201" s="1"/>
  <c r="G47" i="226"/>
  <c r="G48" i="226"/>
  <c r="J48" i="226" s="1"/>
  <c r="G49" i="226"/>
  <c r="G50" i="226"/>
  <c r="J50" i="226" s="1"/>
  <c r="G51" i="226"/>
  <c r="J51" i="226" s="1"/>
  <c r="G52" i="226"/>
  <c r="G53" i="226"/>
  <c r="G54" i="226"/>
  <c r="G55" i="226"/>
  <c r="J55" i="226" s="1"/>
  <c r="G56" i="226"/>
  <c r="H57" i="226"/>
  <c r="I57" i="226"/>
  <c r="E39" i="164"/>
  <c r="H17" i="217"/>
  <c r="H15" i="254"/>
  <c r="G53" i="252"/>
  <c r="G16" i="252"/>
  <c r="I15" i="216"/>
  <c r="J16" i="153"/>
  <c r="H25" i="3"/>
  <c r="D25" i="48"/>
  <c r="D32" i="48" s="1"/>
  <c r="D30" i="166" s="1"/>
  <c r="D31" i="166" s="1"/>
  <c r="E25" i="48"/>
  <c r="E32" i="48" s="1"/>
  <c r="E30" i="166" s="1"/>
  <c r="E31" i="166" s="1"/>
  <c r="F25" i="48"/>
  <c r="F32" i="48"/>
  <c r="F30" i="166" s="1"/>
  <c r="F31" i="166" s="1"/>
  <c r="G25" i="48"/>
  <c r="G32" i="48" s="1"/>
  <c r="G30" i="166" s="1"/>
  <c r="G31" i="166" s="1"/>
  <c r="H25" i="48"/>
  <c r="H32" i="48" s="1"/>
  <c r="H30" i="166" s="1"/>
  <c r="H31" i="166" s="1"/>
  <c r="I25" i="48"/>
  <c r="I32" i="48" s="1"/>
  <c r="J25" i="48"/>
  <c r="J32" i="48" s="1"/>
  <c r="J30" i="166" s="1"/>
  <c r="J31" i="166" s="1"/>
  <c r="K25" i="48"/>
  <c r="K32" i="48" s="1"/>
  <c r="K30" i="166" s="1"/>
  <c r="K31" i="166" s="1"/>
  <c r="L25" i="48"/>
  <c r="L32" i="48" s="1"/>
  <c r="M25" i="48"/>
  <c r="M32" i="48" s="1"/>
  <c r="N25" i="48"/>
  <c r="N32" i="48" s="1"/>
  <c r="N30" i="166" s="1"/>
  <c r="N31" i="166" s="1"/>
  <c r="O25" i="48"/>
  <c r="O32" i="48" s="1"/>
  <c r="O30" i="166" s="1"/>
  <c r="O31" i="166" s="1"/>
  <c r="P25" i="48"/>
  <c r="P32" i="48" s="1"/>
  <c r="P30" i="166" s="1"/>
  <c r="P31" i="166" s="1"/>
  <c r="Q25" i="48"/>
  <c r="Q32" i="48" s="1"/>
  <c r="R25" i="48"/>
  <c r="R32" i="48" s="1"/>
  <c r="S30" i="166" s="1"/>
  <c r="S31" i="166" s="1"/>
  <c r="S17" i="48"/>
  <c r="S18" i="48"/>
  <c r="S19" i="48"/>
  <c r="S20" i="48"/>
  <c r="S21" i="48"/>
  <c r="S22" i="48"/>
  <c r="S23" i="48"/>
  <c r="S24" i="48"/>
  <c r="S26" i="48"/>
  <c r="S27" i="48"/>
  <c r="S28" i="48"/>
  <c r="S29" i="48"/>
  <c r="S30" i="48"/>
  <c r="S31" i="48"/>
  <c r="T25" i="48"/>
  <c r="T32" i="48" s="1"/>
  <c r="C25" i="48"/>
  <c r="C32" i="48" s="1"/>
  <c r="C30" i="166" s="1"/>
  <c r="C31" i="166" s="1"/>
  <c r="D39" i="240"/>
  <c r="G39" i="240"/>
  <c r="D40" i="240"/>
  <c r="G40" i="240"/>
  <c r="D41" i="240"/>
  <c r="G41" i="240"/>
  <c r="D43" i="240"/>
  <c r="G43" i="240"/>
  <c r="D44" i="240"/>
  <c r="H44" i="240" s="1"/>
  <c r="G44" i="240"/>
  <c r="D45" i="240"/>
  <c r="G45" i="240"/>
  <c r="D47" i="240"/>
  <c r="H47" i="240" s="1"/>
  <c r="G47" i="240"/>
  <c r="D48" i="240"/>
  <c r="G48" i="240"/>
  <c r="D49" i="240"/>
  <c r="H49" i="240" s="1"/>
  <c r="G49" i="240"/>
  <c r="D50" i="240"/>
  <c r="G50" i="240"/>
  <c r="D51" i="240"/>
  <c r="H51" i="240" s="1"/>
  <c r="G51" i="240"/>
  <c r="E52" i="240"/>
  <c r="B52" i="240"/>
  <c r="D33" i="239"/>
  <c r="J33" i="239"/>
  <c r="D34" i="239"/>
  <c r="G34" i="239" s="1"/>
  <c r="J34" i="239"/>
  <c r="L34" i="239" s="1"/>
  <c r="D35" i="239"/>
  <c r="G35" i="239" s="1"/>
  <c r="J35" i="239"/>
  <c r="L35" i="239" s="1"/>
  <c r="D36" i="239"/>
  <c r="G36" i="239" s="1"/>
  <c r="J36" i="239"/>
  <c r="L36" i="239" s="1"/>
  <c r="D38" i="239"/>
  <c r="G38" i="239" s="1"/>
  <c r="J38" i="239"/>
  <c r="L38" i="239" s="1"/>
  <c r="D39" i="239"/>
  <c r="G39" i="239" s="1"/>
  <c r="J39" i="239"/>
  <c r="L39" i="239" s="1"/>
  <c r="D40" i="239"/>
  <c r="G40" i="239" s="1"/>
  <c r="J40" i="239"/>
  <c r="L40" i="239" s="1"/>
  <c r="I41" i="239"/>
  <c r="H41" i="239"/>
  <c r="C41" i="239"/>
  <c r="E41" i="239"/>
  <c r="B41" i="239"/>
  <c r="J20" i="237"/>
  <c r="J21" i="237"/>
  <c r="J22" i="237"/>
  <c r="J23" i="237"/>
  <c r="J24" i="237"/>
  <c r="J25" i="237"/>
  <c r="J26" i="237"/>
  <c r="J27" i="237"/>
  <c r="J28" i="237"/>
  <c r="J29" i="237"/>
  <c r="J30" i="237"/>
  <c r="J32" i="237"/>
  <c r="J33" i="237"/>
  <c r="J34" i="237"/>
  <c r="J35" i="237"/>
  <c r="J36" i="237"/>
  <c r="J37" i="237"/>
  <c r="H38" i="237"/>
  <c r="G38" i="237"/>
  <c r="E20" i="237"/>
  <c r="E21" i="237"/>
  <c r="E22" i="237"/>
  <c r="E23" i="237"/>
  <c r="E24" i="237"/>
  <c r="E25" i="237"/>
  <c r="E26" i="237"/>
  <c r="E27" i="237"/>
  <c r="E28" i="237"/>
  <c r="E29" i="237"/>
  <c r="E30" i="237"/>
  <c r="E32" i="237"/>
  <c r="E33" i="237"/>
  <c r="E34" i="237"/>
  <c r="E35" i="237"/>
  <c r="E36" i="237"/>
  <c r="E37" i="237"/>
  <c r="C38" i="237"/>
  <c r="B38" i="237"/>
  <c r="Q95" i="208"/>
  <c r="Q54" i="208"/>
  <c r="Q81" i="208"/>
  <c r="Q80" i="208"/>
  <c r="Q86" i="208"/>
  <c r="Q85" i="208"/>
  <c r="C14" i="208"/>
  <c r="C61" i="208"/>
  <c r="C69" i="208"/>
  <c r="C75" i="208"/>
  <c r="C82" i="208"/>
  <c r="D82" i="208"/>
  <c r="E82" i="208"/>
  <c r="F82" i="208"/>
  <c r="G82" i="208"/>
  <c r="H82" i="208"/>
  <c r="I82" i="208"/>
  <c r="I14" i="208"/>
  <c r="I61" i="208"/>
  <c r="I69" i="208"/>
  <c r="I75" i="208"/>
  <c r="J82" i="208"/>
  <c r="K82" i="208"/>
  <c r="L82" i="208"/>
  <c r="L14" i="208"/>
  <c r="L61" i="208"/>
  <c r="L69" i="208"/>
  <c r="L75" i="208"/>
  <c r="E14" i="208"/>
  <c r="F14" i="208"/>
  <c r="F61" i="208"/>
  <c r="F69" i="208"/>
  <c r="F75" i="208"/>
  <c r="G14" i="208"/>
  <c r="H14" i="208"/>
  <c r="J14" i="208"/>
  <c r="K14" i="208"/>
  <c r="D16" i="176"/>
  <c r="D30" i="124" s="1"/>
  <c r="H16" i="176"/>
  <c r="D32" i="179"/>
  <c r="D81" i="179" s="1"/>
  <c r="D83" i="179" s="1"/>
  <c r="C32" i="179"/>
  <c r="D56" i="179"/>
  <c r="I55" i="129"/>
  <c r="I58" i="129"/>
  <c r="I57" i="129"/>
  <c r="G49" i="115"/>
  <c r="H50" i="115"/>
  <c r="H51" i="115"/>
  <c r="H52" i="115"/>
  <c r="F49" i="115"/>
  <c r="G18" i="172"/>
  <c r="G30" i="172" s="1"/>
  <c r="C33" i="224"/>
  <c r="C39" i="224" s="1"/>
  <c r="C14" i="165" s="1"/>
  <c r="D33" i="224"/>
  <c r="D39" i="224" s="1"/>
  <c r="D14" i="165" s="1"/>
  <c r="E33" i="224"/>
  <c r="E39" i="224" s="1"/>
  <c r="F33" i="224"/>
  <c r="F39" i="224" s="1"/>
  <c r="F14" i="165" s="1"/>
  <c r="G33" i="224"/>
  <c r="G39" i="224" s="1"/>
  <c r="G14" i="165" s="1"/>
  <c r="H33" i="224"/>
  <c r="H39" i="224" s="1"/>
  <c r="H14" i="165" s="1"/>
  <c r="I33" i="224"/>
  <c r="I39" i="224" s="1"/>
  <c r="I14" i="165" s="1"/>
  <c r="J33" i="224"/>
  <c r="J39" i="224" s="1"/>
  <c r="J14" i="165" s="1"/>
  <c r="K33" i="224"/>
  <c r="K39" i="224" s="1"/>
  <c r="K14" i="165" s="1"/>
  <c r="L33" i="224"/>
  <c r="L39" i="224" s="1"/>
  <c r="L14" i="165" s="1"/>
  <c r="M33" i="224"/>
  <c r="M39" i="224" s="1"/>
  <c r="M14" i="165" s="1"/>
  <c r="N33" i="224"/>
  <c r="N39" i="224" s="1"/>
  <c r="N14" i="165" s="1"/>
  <c r="O33" i="224"/>
  <c r="O39" i="224" s="1"/>
  <c r="O14" i="165" s="1"/>
  <c r="P33" i="224"/>
  <c r="P39" i="224" s="1"/>
  <c r="P14" i="165" s="1"/>
  <c r="R33" i="224"/>
  <c r="R39" i="224" s="1"/>
  <c r="R14" i="165" s="1"/>
  <c r="U33" i="224"/>
  <c r="U39" i="224" s="1"/>
  <c r="U14" i="165" s="1"/>
  <c r="V39" i="224"/>
  <c r="V41" i="224" s="1"/>
  <c r="G64" i="165"/>
  <c r="G62" i="165" s="1"/>
  <c r="O20" i="224"/>
  <c r="O28" i="224" s="1"/>
  <c r="G45" i="115"/>
  <c r="F45" i="115"/>
  <c r="E48" i="41"/>
  <c r="F16" i="176"/>
  <c r="E16" i="176"/>
  <c r="E30" i="124" s="1"/>
  <c r="F72" i="176"/>
  <c r="D14" i="208"/>
  <c r="D72" i="176"/>
  <c r="G57" i="176"/>
  <c r="C59" i="176"/>
  <c r="Q20" i="114"/>
  <c r="S20" i="114" s="1"/>
  <c r="G22" i="220"/>
  <c r="D22" i="221" s="1"/>
  <c r="S22" i="221" s="1"/>
  <c r="E59" i="211"/>
  <c r="I47" i="225"/>
  <c r="J47" i="225"/>
  <c r="J52" i="225" s="1"/>
  <c r="J59" i="166" s="1"/>
  <c r="K47" i="225"/>
  <c r="K52" i="225" s="1"/>
  <c r="K59" i="166" s="1"/>
  <c r="L47" i="225"/>
  <c r="M47" i="225"/>
  <c r="M52" i="225" s="1"/>
  <c r="M59" i="166" s="1"/>
  <c r="N47" i="225"/>
  <c r="N52" i="225" s="1"/>
  <c r="N59" i="166" s="1"/>
  <c r="O47" i="225"/>
  <c r="O52" i="225" s="1"/>
  <c r="O59" i="166" s="1"/>
  <c r="P47" i="225"/>
  <c r="P52" i="225" s="1"/>
  <c r="P59" i="166" s="1"/>
  <c r="R47" i="225"/>
  <c r="R52" i="225" s="1"/>
  <c r="R59" i="166" s="1"/>
  <c r="S47" i="225"/>
  <c r="S52" i="225" s="1"/>
  <c r="S59" i="166" s="1"/>
  <c r="U47" i="225"/>
  <c r="U52" i="225" s="1"/>
  <c r="U59" i="166" s="1"/>
  <c r="V47" i="225"/>
  <c r="T46" i="166"/>
  <c r="T47" i="166"/>
  <c r="T44" i="165"/>
  <c r="J48" i="165"/>
  <c r="J57" i="165" s="1"/>
  <c r="T46" i="165"/>
  <c r="T47" i="165"/>
  <c r="C47" i="225"/>
  <c r="C52" i="225" s="1"/>
  <c r="C59" i="166" s="1"/>
  <c r="C39" i="225"/>
  <c r="C15" i="166" s="1"/>
  <c r="Q22" i="225"/>
  <c r="T22" i="225" s="1"/>
  <c r="C14" i="166"/>
  <c r="Q51" i="166"/>
  <c r="T51" i="166" s="1"/>
  <c r="Q50" i="165"/>
  <c r="T50" i="165" s="1"/>
  <c r="Q54" i="165"/>
  <c r="T54" i="165" s="1"/>
  <c r="Q55" i="165"/>
  <c r="T55" i="165" s="1"/>
  <c r="Q56" i="165"/>
  <c r="T56" i="165" s="1"/>
  <c r="Q53" i="165"/>
  <c r="T53" i="165" s="1"/>
  <c r="C58" i="166"/>
  <c r="C62" i="165"/>
  <c r="D57" i="165"/>
  <c r="G57" i="165"/>
  <c r="H57" i="165"/>
  <c r="I48" i="165"/>
  <c r="I57" i="165" s="1"/>
  <c r="K48" i="165"/>
  <c r="K57" i="165" s="1"/>
  <c r="L48" i="165"/>
  <c r="O57" i="165"/>
  <c r="R48" i="165"/>
  <c r="R57" i="165" s="1"/>
  <c r="S48" i="165"/>
  <c r="S57" i="165" s="1"/>
  <c r="U48" i="165"/>
  <c r="U57" i="165" s="1"/>
  <c r="C57" i="165"/>
  <c r="E57" i="165"/>
  <c r="F57" i="165"/>
  <c r="M57" i="165"/>
  <c r="N57" i="165"/>
  <c r="P57" i="165"/>
  <c r="D58" i="166"/>
  <c r="E58" i="166"/>
  <c r="F58" i="166"/>
  <c r="G58" i="166"/>
  <c r="H58" i="166"/>
  <c r="I49" i="166"/>
  <c r="L58" i="166"/>
  <c r="M58" i="166"/>
  <c r="N58" i="166"/>
  <c r="O58" i="166"/>
  <c r="P58" i="166"/>
  <c r="U49" i="166"/>
  <c r="U58" i="166" s="1"/>
  <c r="Q54" i="166"/>
  <c r="T54" i="166" s="1"/>
  <c r="Q55" i="166"/>
  <c r="T55" i="166" s="1"/>
  <c r="Q56" i="166"/>
  <c r="T56" i="166" s="1"/>
  <c r="Q57" i="166"/>
  <c r="T57" i="166" s="1"/>
  <c r="J49" i="166"/>
  <c r="J58" i="166" s="1"/>
  <c r="K49" i="166"/>
  <c r="K58" i="166" s="1"/>
  <c r="R49" i="166"/>
  <c r="R58" i="166" s="1"/>
  <c r="S49" i="166"/>
  <c r="S58" i="166" s="1"/>
  <c r="T44" i="166"/>
  <c r="M40" i="218"/>
  <c r="M46" i="218" s="1"/>
  <c r="M16" i="218" s="1"/>
  <c r="N32" i="218"/>
  <c r="P32" i="218" s="1"/>
  <c r="E40" i="218"/>
  <c r="E46" i="218" s="1"/>
  <c r="F40" i="218"/>
  <c r="G40" i="218"/>
  <c r="G46" i="218" s="1"/>
  <c r="H40" i="218"/>
  <c r="H46" i="218" s="1"/>
  <c r="E53" i="218" s="1"/>
  <c r="I40" i="218"/>
  <c r="I46" i="218"/>
  <c r="E57" i="218" s="1"/>
  <c r="J40" i="218"/>
  <c r="J46" i="218" s="1"/>
  <c r="J16" i="218" s="1"/>
  <c r="O40" i="218"/>
  <c r="N41" i="218"/>
  <c r="P41" i="218" s="1"/>
  <c r="D24" i="179"/>
  <c r="Q16" i="222"/>
  <c r="C65" i="223"/>
  <c r="D64" i="223"/>
  <c r="E64" i="223"/>
  <c r="E37" i="166" s="1"/>
  <c r="F64" i="223"/>
  <c r="G64" i="223"/>
  <c r="H64" i="223"/>
  <c r="H37" i="166" s="1"/>
  <c r="I64" i="223"/>
  <c r="J64" i="223"/>
  <c r="J37" i="166" s="1"/>
  <c r="K64" i="223"/>
  <c r="L64" i="223"/>
  <c r="M64" i="223"/>
  <c r="M37" i="166" s="1"/>
  <c r="N64" i="223"/>
  <c r="O64" i="223"/>
  <c r="P64" i="223"/>
  <c r="P37" i="166" s="1"/>
  <c r="C64" i="223"/>
  <c r="C37" i="166" s="1"/>
  <c r="D65" i="223"/>
  <c r="D38" i="166" s="1"/>
  <c r="E65" i="223"/>
  <c r="F65" i="223"/>
  <c r="F66" i="223" s="1"/>
  <c r="G65" i="223"/>
  <c r="G66" i="223" s="1"/>
  <c r="H65" i="223"/>
  <c r="I65" i="223"/>
  <c r="J65" i="223"/>
  <c r="K65" i="223"/>
  <c r="K38" i="166" s="1"/>
  <c r="L65" i="223"/>
  <c r="L38" i="166" s="1"/>
  <c r="M65" i="223"/>
  <c r="N65" i="223"/>
  <c r="N38" i="166" s="1"/>
  <c r="O65" i="223"/>
  <c r="O38" i="166" s="1"/>
  <c r="P65" i="223"/>
  <c r="Q61" i="223"/>
  <c r="C63" i="223"/>
  <c r="C59" i="223"/>
  <c r="Q62" i="223"/>
  <c r="E47" i="127" s="1"/>
  <c r="D63" i="212"/>
  <c r="D72" i="212" s="1"/>
  <c r="C63" i="212"/>
  <c r="C72" i="212" s="1"/>
  <c r="E65" i="212"/>
  <c r="E66" i="212"/>
  <c r="E67" i="212"/>
  <c r="E68" i="212"/>
  <c r="E69" i="212"/>
  <c r="E70" i="212"/>
  <c r="H26" i="127"/>
  <c r="Q24" i="166"/>
  <c r="T24" i="166" s="1"/>
  <c r="E26" i="127" s="1"/>
  <c r="Q23" i="165"/>
  <c r="T23" i="165" s="1"/>
  <c r="F26" i="127" s="1"/>
  <c r="C63" i="166"/>
  <c r="T48" i="166"/>
  <c r="F93" i="41"/>
  <c r="F78" i="41"/>
  <c r="D86" i="179"/>
  <c r="D52" i="172"/>
  <c r="D63" i="172" s="1"/>
  <c r="D45" i="125" s="1"/>
  <c r="F53" i="172"/>
  <c r="F57" i="172"/>
  <c r="F58" i="172"/>
  <c r="F59" i="172"/>
  <c r="F60" i="172"/>
  <c r="F61" i="172"/>
  <c r="F62" i="172"/>
  <c r="F21" i="172"/>
  <c r="F22" i="172"/>
  <c r="F23" i="172"/>
  <c r="F24" i="172"/>
  <c r="F25" i="172"/>
  <c r="F26" i="172"/>
  <c r="F27" i="172"/>
  <c r="F28" i="172"/>
  <c r="I74" i="129"/>
  <c r="I75" i="129"/>
  <c r="E90" i="129"/>
  <c r="E95" i="129" s="1"/>
  <c r="E78" i="129"/>
  <c r="E83" i="129" s="1"/>
  <c r="F78" i="129"/>
  <c r="F83" i="129" s="1"/>
  <c r="G78" i="129"/>
  <c r="G83" i="129" s="1"/>
  <c r="H78" i="129"/>
  <c r="H83" i="129" s="1"/>
  <c r="J78" i="129"/>
  <c r="J83" i="129" s="1"/>
  <c r="E59" i="129"/>
  <c r="I16" i="129"/>
  <c r="E84" i="201" s="1"/>
  <c r="I56" i="129"/>
  <c r="E36" i="129"/>
  <c r="E41" i="129" s="1"/>
  <c r="U20" i="224"/>
  <c r="U28" i="224" s="1"/>
  <c r="U13" i="165" s="1"/>
  <c r="V41" i="225"/>
  <c r="G65" i="170"/>
  <c r="H24" i="170" s="1"/>
  <c r="G68" i="170"/>
  <c r="G67" i="170"/>
  <c r="G66" i="171"/>
  <c r="G67" i="171"/>
  <c r="G64" i="171"/>
  <c r="H49" i="171" s="1"/>
  <c r="F17" i="217"/>
  <c r="B17" i="217"/>
  <c r="E15" i="254"/>
  <c r="B15" i="254"/>
  <c r="E53" i="252"/>
  <c r="B53" i="252"/>
  <c r="E16" i="252"/>
  <c r="B16" i="252"/>
  <c r="F15" i="216"/>
  <c r="B15" i="216"/>
  <c r="G16" i="153"/>
  <c r="B16" i="153"/>
  <c r="E25" i="3"/>
  <c r="B25" i="3"/>
  <c r="H132" i="250"/>
  <c r="E132" i="250"/>
  <c r="H131" i="250"/>
  <c r="E131" i="250"/>
  <c r="H130" i="250"/>
  <c r="E130" i="250"/>
  <c r="H129" i="250"/>
  <c r="E129" i="250"/>
  <c r="H128" i="250"/>
  <c r="E128" i="250"/>
  <c r="H127" i="250"/>
  <c r="E127" i="250"/>
  <c r="H126" i="250"/>
  <c r="E126" i="250"/>
  <c r="H125" i="250"/>
  <c r="E125" i="250"/>
  <c r="H124" i="250"/>
  <c r="E124" i="250"/>
  <c r="H123" i="250"/>
  <c r="E123" i="250"/>
  <c r="H122" i="250"/>
  <c r="E122" i="250"/>
  <c r="H121" i="250"/>
  <c r="E121" i="250"/>
  <c r="H120" i="250"/>
  <c r="E120" i="250"/>
  <c r="H119" i="250"/>
  <c r="E119" i="250"/>
  <c r="H118" i="250"/>
  <c r="E118" i="250"/>
  <c r="H117" i="250"/>
  <c r="E117" i="250"/>
  <c r="H140" i="250"/>
  <c r="E140" i="250"/>
  <c r="H139" i="250"/>
  <c r="E139" i="250"/>
  <c r="H138" i="250"/>
  <c r="E138" i="250"/>
  <c r="H137" i="250"/>
  <c r="E137" i="250"/>
  <c r="H136" i="250"/>
  <c r="E136" i="250"/>
  <c r="H135" i="250"/>
  <c r="E135" i="250"/>
  <c r="H134" i="250"/>
  <c r="E134" i="250"/>
  <c r="H133" i="250"/>
  <c r="E133" i="250"/>
  <c r="H116" i="250"/>
  <c r="E116" i="250"/>
  <c r="H115" i="250"/>
  <c r="E115" i="250"/>
  <c r="H114" i="250"/>
  <c r="E114" i="250"/>
  <c r="H113" i="250"/>
  <c r="E113" i="250"/>
  <c r="H112" i="250"/>
  <c r="E112" i="250"/>
  <c r="H111" i="250"/>
  <c r="E111" i="250"/>
  <c r="H110" i="250"/>
  <c r="E110" i="250"/>
  <c r="H109" i="250"/>
  <c r="E109" i="250"/>
  <c r="H108" i="250"/>
  <c r="E108" i="250"/>
  <c r="H107" i="250"/>
  <c r="E107" i="250"/>
  <c r="H106" i="250"/>
  <c r="E106" i="250"/>
  <c r="H72" i="250"/>
  <c r="E72" i="250"/>
  <c r="H71" i="250"/>
  <c r="E71" i="250"/>
  <c r="H70" i="250"/>
  <c r="E70" i="250"/>
  <c r="H69" i="250"/>
  <c r="E69" i="250"/>
  <c r="H68" i="250"/>
  <c r="E68" i="250"/>
  <c r="H67" i="250"/>
  <c r="E67" i="250"/>
  <c r="H66" i="250"/>
  <c r="E66" i="250"/>
  <c r="H65" i="250"/>
  <c r="E65" i="250"/>
  <c r="H64" i="250"/>
  <c r="E64" i="250"/>
  <c r="H63" i="250"/>
  <c r="E63" i="250"/>
  <c r="H62" i="250"/>
  <c r="E62" i="250"/>
  <c r="H61" i="250"/>
  <c r="E61" i="250"/>
  <c r="H60" i="250"/>
  <c r="E60" i="250"/>
  <c r="H59" i="250"/>
  <c r="E59" i="250"/>
  <c r="H58" i="250"/>
  <c r="E58" i="250"/>
  <c r="H57" i="250"/>
  <c r="E57" i="250"/>
  <c r="H56" i="250"/>
  <c r="E56" i="250"/>
  <c r="H55" i="250"/>
  <c r="E55" i="250"/>
  <c r="H54" i="250"/>
  <c r="E54" i="250"/>
  <c r="H53" i="250"/>
  <c r="E53" i="250"/>
  <c r="H52" i="250"/>
  <c r="E52" i="250"/>
  <c r="H51" i="250"/>
  <c r="E51" i="250"/>
  <c r="H50" i="250"/>
  <c r="E50" i="250"/>
  <c r="H49" i="250"/>
  <c r="E49" i="250"/>
  <c r="H48" i="250"/>
  <c r="E48" i="250"/>
  <c r="H47" i="250"/>
  <c r="E47" i="250"/>
  <c r="H46" i="250"/>
  <c r="E46" i="250"/>
  <c r="H45" i="250"/>
  <c r="E45" i="250"/>
  <c r="H44" i="250"/>
  <c r="E44" i="250"/>
  <c r="H43" i="250"/>
  <c r="E43" i="250"/>
  <c r="H42" i="250"/>
  <c r="E42" i="250"/>
  <c r="H41" i="250"/>
  <c r="E41" i="250"/>
  <c r="H40" i="250"/>
  <c r="E40" i="250"/>
  <c r="H39" i="250"/>
  <c r="E39" i="250"/>
  <c r="H38" i="250"/>
  <c r="E38" i="250"/>
  <c r="H37" i="250"/>
  <c r="E37" i="250"/>
  <c r="H36" i="250"/>
  <c r="E36" i="250"/>
  <c r="H35" i="250"/>
  <c r="E35" i="250"/>
  <c r="H34" i="250"/>
  <c r="E34" i="250"/>
  <c r="H33" i="250"/>
  <c r="E33" i="250"/>
  <c r="H32" i="250"/>
  <c r="E32" i="250"/>
  <c r="H31" i="250"/>
  <c r="E31" i="250"/>
  <c r="H30" i="250"/>
  <c r="E30" i="250"/>
  <c r="H29" i="250"/>
  <c r="E29" i="250"/>
  <c r="H28" i="250"/>
  <c r="E28" i="250"/>
  <c r="H27" i="250"/>
  <c r="E27" i="250"/>
  <c r="H26" i="250"/>
  <c r="E26" i="250"/>
  <c r="H25" i="250"/>
  <c r="E25" i="250"/>
  <c r="H24" i="250"/>
  <c r="E24" i="250"/>
  <c r="H23" i="250"/>
  <c r="E23" i="250"/>
  <c r="H22" i="250"/>
  <c r="E22" i="250"/>
  <c r="H21" i="250"/>
  <c r="E21" i="250"/>
  <c r="H20" i="250"/>
  <c r="E20" i="250"/>
  <c r="H19" i="250"/>
  <c r="E19" i="250"/>
  <c r="H18" i="250"/>
  <c r="E18" i="250"/>
  <c r="H100" i="250"/>
  <c r="E100" i="250"/>
  <c r="H99" i="250"/>
  <c r="E99" i="250"/>
  <c r="H98" i="250"/>
  <c r="E98" i="250"/>
  <c r="H97" i="250"/>
  <c r="E97" i="250"/>
  <c r="H96" i="250"/>
  <c r="E96" i="250"/>
  <c r="H95" i="250"/>
  <c r="E95" i="250"/>
  <c r="H94" i="250"/>
  <c r="E94" i="250"/>
  <c r="H93" i="250"/>
  <c r="E93" i="250"/>
  <c r="H92" i="250"/>
  <c r="E92" i="250"/>
  <c r="H91" i="250"/>
  <c r="E91" i="250"/>
  <c r="H90" i="250"/>
  <c r="E90" i="250"/>
  <c r="H89" i="250"/>
  <c r="E89" i="250"/>
  <c r="H88" i="250"/>
  <c r="E88" i="250"/>
  <c r="H87" i="250"/>
  <c r="E87" i="250"/>
  <c r="H86" i="250"/>
  <c r="E86" i="250"/>
  <c r="H85" i="250"/>
  <c r="E85" i="250"/>
  <c r="H84" i="250"/>
  <c r="E84" i="250"/>
  <c r="H83" i="250"/>
  <c r="E83" i="250"/>
  <c r="H82" i="250"/>
  <c r="E82" i="250"/>
  <c r="H81" i="250"/>
  <c r="E81" i="250"/>
  <c r="H80" i="250"/>
  <c r="E80" i="250"/>
  <c r="H79" i="250"/>
  <c r="E79" i="250"/>
  <c r="H78" i="250"/>
  <c r="E78" i="250"/>
  <c r="H77" i="250"/>
  <c r="E77" i="250"/>
  <c r="H76" i="250"/>
  <c r="E76" i="250"/>
  <c r="H75" i="250"/>
  <c r="E75" i="250"/>
  <c r="H74" i="250"/>
  <c r="E74" i="250"/>
  <c r="H73" i="250"/>
  <c r="E73" i="250"/>
  <c r="H149" i="250"/>
  <c r="E149" i="250"/>
  <c r="H148" i="250"/>
  <c r="E148" i="250"/>
  <c r="H147" i="250"/>
  <c r="E147" i="250"/>
  <c r="H146" i="250"/>
  <c r="E146" i="250"/>
  <c r="H145" i="250"/>
  <c r="E145" i="250"/>
  <c r="H144" i="250"/>
  <c r="E144" i="250"/>
  <c r="H143" i="250"/>
  <c r="E143" i="250"/>
  <c r="H142" i="250"/>
  <c r="E142" i="250"/>
  <c r="H141" i="250"/>
  <c r="E141" i="250"/>
  <c r="H105" i="250"/>
  <c r="E105" i="250"/>
  <c r="H104" i="250"/>
  <c r="E104" i="250"/>
  <c r="H103" i="250"/>
  <c r="E103" i="250"/>
  <c r="H102" i="250"/>
  <c r="E102" i="250"/>
  <c r="H101" i="250"/>
  <c r="E101" i="250"/>
  <c r="I92" i="129"/>
  <c r="I93" i="129"/>
  <c r="I94" i="129"/>
  <c r="I49" i="129"/>
  <c r="I50" i="129"/>
  <c r="I51" i="129"/>
  <c r="I52" i="129"/>
  <c r="I35" i="129"/>
  <c r="I27" i="129"/>
  <c r="I28" i="129"/>
  <c r="I77" i="129"/>
  <c r="G51" i="41"/>
  <c r="H65" i="127"/>
  <c r="E27" i="119"/>
  <c r="E32" i="119" s="1"/>
  <c r="D27" i="119"/>
  <c r="D32" i="119" s="1"/>
  <c r="F94" i="41"/>
  <c r="F95" i="41"/>
  <c r="F92" i="41"/>
  <c r="G62" i="176"/>
  <c r="D64" i="176"/>
  <c r="E64" i="176"/>
  <c r="F64" i="176"/>
  <c r="H64" i="176"/>
  <c r="G19" i="124" s="1"/>
  <c r="C64" i="176"/>
  <c r="D55" i="176"/>
  <c r="E55" i="176"/>
  <c r="F55" i="176"/>
  <c r="H55" i="176"/>
  <c r="C55" i="176"/>
  <c r="D48" i="176"/>
  <c r="E48" i="176"/>
  <c r="F48" i="176"/>
  <c r="H48" i="176"/>
  <c r="C48" i="176"/>
  <c r="H40" i="176"/>
  <c r="G37" i="176"/>
  <c r="F40" i="176"/>
  <c r="E40" i="176"/>
  <c r="D40" i="176"/>
  <c r="C40" i="176"/>
  <c r="H35" i="176"/>
  <c r="F35" i="176"/>
  <c r="E35" i="176"/>
  <c r="D35" i="176"/>
  <c r="C35" i="176"/>
  <c r="G39" i="176"/>
  <c r="G14" i="176"/>
  <c r="G33" i="124"/>
  <c r="G32" i="124"/>
  <c r="G29" i="124"/>
  <c r="G28" i="124"/>
  <c r="G27" i="124"/>
  <c r="G26" i="124"/>
  <c r="G25" i="124"/>
  <c r="G23" i="124"/>
  <c r="G20" i="124"/>
  <c r="G18" i="124"/>
  <c r="G16" i="124"/>
  <c r="E33" i="124"/>
  <c r="D33" i="124"/>
  <c r="E29" i="124"/>
  <c r="D29" i="124"/>
  <c r="E28" i="124"/>
  <c r="D28" i="124"/>
  <c r="E27" i="124"/>
  <c r="D27" i="124"/>
  <c r="E26" i="124"/>
  <c r="D26" i="124"/>
  <c r="E25" i="124"/>
  <c r="D25" i="124"/>
  <c r="E23" i="124"/>
  <c r="D23" i="124"/>
  <c r="E20" i="124"/>
  <c r="D20" i="124"/>
  <c r="E18" i="124"/>
  <c r="D18" i="124"/>
  <c r="E16" i="124"/>
  <c r="D16" i="124"/>
  <c r="E32" i="124"/>
  <c r="D32" i="124"/>
  <c r="G102" i="176"/>
  <c r="E85" i="201"/>
  <c r="H90" i="129"/>
  <c r="H95" i="129" s="1"/>
  <c r="F90" i="129"/>
  <c r="F95" i="129" s="1"/>
  <c r="G90" i="129"/>
  <c r="G95" i="129" s="1"/>
  <c r="J90" i="129"/>
  <c r="J95" i="129" s="1"/>
  <c r="I79" i="129"/>
  <c r="I91" i="129"/>
  <c r="I80" i="129"/>
  <c r="I81" i="129"/>
  <c r="I82" i="129"/>
  <c r="I54" i="129"/>
  <c r="I38" i="129"/>
  <c r="I39" i="129"/>
  <c r="I40" i="129"/>
  <c r="F59" i="129"/>
  <c r="G59" i="129"/>
  <c r="H59" i="129"/>
  <c r="J59" i="129"/>
  <c r="I37" i="129"/>
  <c r="J36" i="129"/>
  <c r="J41" i="129" s="1"/>
  <c r="F36" i="129"/>
  <c r="F41" i="129" s="1"/>
  <c r="G36" i="129"/>
  <c r="G41" i="129" s="1"/>
  <c r="H36" i="129"/>
  <c r="H41" i="129" s="1"/>
  <c r="N37" i="218"/>
  <c r="P37" i="218" s="1"/>
  <c r="N21" i="218"/>
  <c r="P21" i="218" s="1"/>
  <c r="E18" i="200"/>
  <c r="F18" i="200"/>
  <c r="G18" i="200"/>
  <c r="H18" i="200"/>
  <c r="I18" i="200"/>
  <c r="J18" i="200"/>
  <c r="K18" i="200"/>
  <c r="L18" i="200"/>
  <c r="M18" i="200"/>
  <c r="N18" i="200"/>
  <c r="O18" i="200"/>
  <c r="P18" i="200"/>
  <c r="P29" i="200" s="1"/>
  <c r="Q18" i="200"/>
  <c r="R18" i="200"/>
  <c r="S18" i="200"/>
  <c r="D26" i="200"/>
  <c r="D18" i="200"/>
  <c r="D66" i="141"/>
  <c r="D65" i="141"/>
  <c r="F42" i="135"/>
  <c r="F48" i="135" s="1"/>
  <c r="G42" i="135"/>
  <c r="G48" i="135" s="1"/>
  <c r="H42" i="135"/>
  <c r="H48" i="135" s="1"/>
  <c r="I42" i="135"/>
  <c r="I48" i="135" s="1"/>
  <c r="J42" i="135"/>
  <c r="J48" i="135" s="1"/>
  <c r="K42" i="135"/>
  <c r="K48" i="135" s="1"/>
  <c r="E42" i="135"/>
  <c r="E48" i="135"/>
  <c r="F23" i="135"/>
  <c r="F30" i="135" s="1"/>
  <c r="G23" i="135"/>
  <c r="G30" i="135" s="1"/>
  <c r="H23" i="135"/>
  <c r="H30" i="135" s="1"/>
  <c r="I23" i="135"/>
  <c r="I30" i="135" s="1"/>
  <c r="I50" i="135" s="1"/>
  <c r="J23" i="135"/>
  <c r="J30" i="135" s="1"/>
  <c r="K23" i="135"/>
  <c r="K30" i="135" s="1"/>
  <c r="E23" i="135"/>
  <c r="E30" i="135" s="1"/>
  <c r="I23" i="134"/>
  <c r="H23" i="134"/>
  <c r="G23" i="134"/>
  <c r="F23" i="134"/>
  <c r="E23" i="134"/>
  <c r="E29" i="134"/>
  <c r="E35" i="134" s="1"/>
  <c r="H21" i="133"/>
  <c r="H23" i="133"/>
  <c r="H22" i="133"/>
  <c r="E24" i="133"/>
  <c r="F24" i="133"/>
  <c r="G24" i="133"/>
  <c r="I24" i="133"/>
  <c r="D24" i="133"/>
  <c r="E19" i="133"/>
  <c r="F19" i="133"/>
  <c r="G19" i="133"/>
  <c r="I19" i="133"/>
  <c r="D19" i="133"/>
  <c r="H17" i="133"/>
  <c r="H18" i="133"/>
  <c r="H16" i="133"/>
  <c r="D61" i="207"/>
  <c r="D65" i="207" s="1"/>
  <c r="C61" i="207"/>
  <c r="C65" i="207" s="1"/>
  <c r="J40" i="219"/>
  <c r="G40" i="219"/>
  <c r="F40" i="219"/>
  <c r="E40" i="219"/>
  <c r="C40" i="219"/>
  <c r="J28" i="219"/>
  <c r="G28" i="219"/>
  <c r="F28" i="219"/>
  <c r="E28" i="219"/>
  <c r="C28" i="219"/>
  <c r="F36" i="9"/>
  <c r="F58" i="9"/>
  <c r="E51" i="200"/>
  <c r="F51" i="200"/>
  <c r="G51" i="200"/>
  <c r="H51" i="200"/>
  <c r="I51" i="200"/>
  <c r="J51" i="200"/>
  <c r="K51" i="200"/>
  <c r="L51" i="200"/>
  <c r="N51" i="200"/>
  <c r="P51" i="200"/>
  <c r="D51" i="200"/>
  <c r="E26" i="200"/>
  <c r="F26" i="200"/>
  <c r="G26" i="200"/>
  <c r="H26" i="200"/>
  <c r="I26" i="200"/>
  <c r="I29" i="200" s="1"/>
  <c r="J26" i="200"/>
  <c r="K26" i="200"/>
  <c r="L26" i="200"/>
  <c r="M26" i="200"/>
  <c r="N26" i="200"/>
  <c r="N29" i="200" s="1"/>
  <c r="O26" i="200"/>
  <c r="P26" i="200"/>
  <c r="Q26" i="200"/>
  <c r="R26" i="200"/>
  <c r="S26" i="200"/>
  <c r="V26" i="200"/>
  <c r="W26" i="200"/>
  <c r="Z26" i="200"/>
  <c r="AA26" i="200"/>
  <c r="T31" i="200"/>
  <c r="T24" i="200"/>
  <c r="X24" i="200" s="1"/>
  <c r="T23" i="200"/>
  <c r="T22" i="200"/>
  <c r="X22" i="200" s="1"/>
  <c r="T21" i="200"/>
  <c r="X21" i="200" s="1"/>
  <c r="T20" i="200"/>
  <c r="X20" i="200" s="1"/>
  <c r="T17" i="200"/>
  <c r="X17" i="200" s="1"/>
  <c r="T16" i="200"/>
  <c r="X16" i="200" s="1"/>
  <c r="T15" i="200"/>
  <c r="T13" i="200"/>
  <c r="X13" i="200" s="1"/>
  <c r="M55" i="200"/>
  <c r="O55" i="200" s="1"/>
  <c r="F31" i="119"/>
  <c r="F29" i="119"/>
  <c r="R59" i="223"/>
  <c r="G63" i="223"/>
  <c r="H63" i="223"/>
  <c r="E51" i="208"/>
  <c r="G51" i="208"/>
  <c r="H51" i="208"/>
  <c r="H31" i="208"/>
  <c r="H36" i="208"/>
  <c r="H44" i="208"/>
  <c r="H61" i="208"/>
  <c r="H69" i="208"/>
  <c r="H75" i="208"/>
  <c r="J51" i="208"/>
  <c r="J31" i="208"/>
  <c r="J36" i="208"/>
  <c r="J44" i="208"/>
  <c r="J61" i="208"/>
  <c r="J69" i="208"/>
  <c r="J75" i="208"/>
  <c r="E44" i="208"/>
  <c r="G44" i="208"/>
  <c r="G31" i="208"/>
  <c r="G36" i="208"/>
  <c r="G61" i="208"/>
  <c r="G69" i="208"/>
  <c r="G75" i="208"/>
  <c r="E36" i="208"/>
  <c r="E31" i="208"/>
  <c r="E61" i="208"/>
  <c r="E69" i="208"/>
  <c r="E75" i="208"/>
  <c r="Q27" i="166"/>
  <c r="T27" i="166" s="1"/>
  <c r="E29" i="127" s="1"/>
  <c r="Q28" i="166"/>
  <c r="T28" i="166" s="1"/>
  <c r="E30" i="127" s="1"/>
  <c r="Q29" i="166"/>
  <c r="T29" i="166" s="1"/>
  <c r="E31" i="127" s="1"/>
  <c r="Q26" i="166"/>
  <c r="T26" i="166" s="1"/>
  <c r="E28" i="127" s="1"/>
  <c r="U20" i="225"/>
  <c r="R20" i="225"/>
  <c r="R28" i="225" s="1"/>
  <c r="S20" i="225"/>
  <c r="F46" i="125"/>
  <c r="G36" i="221"/>
  <c r="G38" i="221" s="1"/>
  <c r="G26" i="221"/>
  <c r="G28" i="221" s="1"/>
  <c r="P26" i="221"/>
  <c r="P28" i="221" s="1"/>
  <c r="P44" i="221" s="1"/>
  <c r="P50" i="221" s="1"/>
  <c r="N15" i="114" s="1"/>
  <c r="N18" i="114" s="1"/>
  <c r="Q26" i="221"/>
  <c r="Q28" i="221" s="1"/>
  <c r="R26" i="221"/>
  <c r="J36" i="221"/>
  <c r="J38" i="221" s="1"/>
  <c r="H36" i="221"/>
  <c r="H38" i="221" s="1"/>
  <c r="S42" i="166"/>
  <c r="F36" i="221"/>
  <c r="F38" i="221" s="1"/>
  <c r="I36" i="221"/>
  <c r="I38" i="221" s="1"/>
  <c r="K36" i="221"/>
  <c r="K38" i="221" s="1"/>
  <c r="L36" i="221"/>
  <c r="L38" i="221" s="1"/>
  <c r="M36" i="221"/>
  <c r="M38" i="221" s="1"/>
  <c r="N36" i="221"/>
  <c r="N38" i="221" s="1"/>
  <c r="O36" i="221"/>
  <c r="O38" i="221" s="1"/>
  <c r="P36" i="221"/>
  <c r="P38" i="221" s="1"/>
  <c r="Q36" i="221"/>
  <c r="Q38" i="221" s="1"/>
  <c r="R36" i="221"/>
  <c r="R38" i="221" s="1"/>
  <c r="T36" i="221"/>
  <c r="T38" i="221" s="1"/>
  <c r="F21" i="164" s="1"/>
  <c r="E18" i="201" s="1"/>
  <c r="E36" i="221"/>
  <c r="E38" i="221" s="1"/>
  <c r="R28" i="221"/>
  <c r="E26" i="221"/>
  <c r="E28" i="221" s="1"/>
  <c r="F26" i="221"/>
  <c r="F28" i="221" s="1"/>
  <c r="H26" i="221"/>
  <c r="H28" i="221" s="1"/>
  <c r="I26" i="221"/>
  <c r="I28" i="221" s="1"/>
  <c r="J26" i="221"/>
  <c r="J28" i="221" s="1"/>
  <c r="K26" i="221"/>
  <c r="K28" i="221" s="1"/>
  <c r="L26" i="221"/>
  <c r="L28" i="221" s="1"/>
  <c r="M26" i="221"/>
  <c r="M28" i="221" s="1"/>
  <c r="N26" i="221"/>
  <c r="N28" i="221" s="1"/>
  <c r="O26" i="221"/>
  <c r="O28" i="221" s="1"/>
  <c r="T26" i="221"/>
  <c r="T28" i="221" s="1"/>
  <c r="H14" i="201" s="1"/>
  <c r="N38" i="218"/>
  <c r="P38" i="218" s="1"/>
  <c r="I19" i="219"/>
  <c r="K19" i="219" s="1"/>
  <c r="G66" i="141"/>
  <c r="G36" i="141"/>
  <c r="G40" i="141" s="1"/>
  <c r="G19" i="141"/>
  <c r="G25" i="141" s="1"/>
  <c r="H73" i="141"/>
  <c r="R65" i="222"/>
  <c r="Q60" i="222"/>
  <c r="F44" i="127" s="1"/>
  <c r="Q59" i="222"/>
  <c r="F43" i="127" s="1"/>
  <c r="Q64" i="222"/>
  <c r="Q63" i="222"/>
  <c r="F46" i="127" s="1"/>
  <c r="Q57" i="222"/>
  <c r="Q56" i="222"/>
  <c r="F40" i="127" s="1"/>
  <c r="R40" i="222"/>
  <c r="U34" i="165" s="1"/>
  <c r="Q39" i="222"/>
  <c r="Q38" i="222"/>
  <c r="Q37" i="222"/>
  <c r="Q36" i="222"/>
  <c r="Q35" i="222"/>
  <c r="Q34" i="222"/>
  <c r="Q33" i="222"/>
  <c r="Q32" i="222"/>
  <c r="Q31" i="222"/>
  <c r="Q30" i="222"/>
  <c r="Q29" i="222"/>
  <c r="R27" i="222"/>
  <c r="U33" i="165" s="1"/>
  <c r="Q17" i="222"/>
  <c r="Q18" i="222"/>
  <c r="Q19" i="222"/>
  <c r="Q20" i="222"/>
  <c r="Q21" i="222"/>
  <c r="Q22" i="222"/>
  <c r="Q23" i="222"/>
  <c r="Q24" i="222"/>
  <c r="Q25" i="222"/>
  <c r="Q26" i="222"/>
  <c r="R65" i="223"/>
  <c r="U38" i="166" s="1"/>
  <c r="R64" i="223"/>
  <c r="U37" i="166" s="1"/>
  <c r="Q58" i="223"/>
  <c r="E44" i="127" s="1"/>
  <c r="G44" i="127" s="1"/>
  <c r="Q57" i="223"/>
  <c r="E43" i="127" s="1"/>
  <c r="Q55" i="223"/>
  <c r="E41" i="127" s="1"/>
  <c r="Q54" i="223"/>
  <c r="E40" i="127" s="1"/>
  <c r="R38" i="223"/>
  <c r="U35" i="166" s="1"/>
  <c r="Q37" i="223"/>
  <c r="Q36" i="223"/>
  <c r="Q35" i="223"/>
  <c r="Q34" i="223"/>
  <c r="Q33" i="223"/>
  <c r="Q32" i="223"/>
  <c r="Q31" i="223"/>
  <c r="Q30" i="223"/>
  <c r="Q29" i="223"/>
  <c r="Q28" i="223"/>
  <c r="Q27" i="223"/>
  <c r="Q15" i="223"/>
  <c r="Q16" i="223"/>
  <c r="Q17" i="223"/>
  <c r="Q18" i="223"/>
  <c r="Q19" i="223"/>
  <c r="Q20" i="223"/>
  <c r="Q21" i="223"/>
  <c r="Q22" i="223"/>
  <c r="Q23" i="223"/>
  <c r="Q24" i="223"/>
  <c r="Q14" i="223"/>
  <c r="G47" i="235"/>
  <c r="G40" i="235"/>
  <c r="G41" i="235"/>
  <c r="G42" i="235"/>
  <c r="G43" i="235"/>
  <c r="G44" i="235"/>
  <c r="G45" i="235"/>
  <c r="G46" i="235"/>
  <c r="G48" i="235"/>
  <c r="D41" i="235"/>
  <c r="D42" i="235"/>
  <c r="D43" i="235"/>
  <c r="D44" i="235"/>
  <c r="D45" i="235"/>
  <c r="D46" i="235"/>
  <c r="D47" i="235"/>
  <c r="D48" i="235"/>
  <c r="D48" i="233"/>
  <c r="E91" i="40"/>
  <c r="E90" i="40"/>
  <c r="D91" i="40"/>
  <c r="D90" i="40"/>
  <c r="D75" i="40"/>
  <c r="D74" i="40"/>
  <c r="E51" i="41"/>
  <c r="G49" i="41"/>
  <c r="E49" i="41"/>
  <c r="D49" i="41"/>
  <c r="G48" i="41"/>
  <c r="G76" i="40"/>
  <c r="E76" i="40"/>
  <c r="G75" i="40"/>
  <c r="E75" i="40"/>
  <c r="G74" i="40"/>
  <c r="E74" i="40"/>
  <c r="D19" i="207"/>
  <c r="D22" i="207" s="1"/>
  <c r="D33" i="207"/>
  <c r="D43" i="207"/>
  <c r="D48" i="207" s="1"/>
  <c r="F71" i="41"/>
  <c r="F72" i="41"/>
  <c r="G46" i="41"/>
  <c r="E46" i="41"/>
  <c r="F45" i="41"/>
  <c r="F44" i="41"/>
  <c r="G41" i="41"/>
  <c r="E41" i="41"/>
  <c r="D41" i="41"/>
  <c r="F40" i="41"/>
  <c r="F39" i="41"/>
  <c r="F38" i="41"/>
  <c r="G36" i="41"/>
  <c r="E36" i="41"/>
  <c r="D36" i="41"/>
  <c r="F35" i="41"/>
  <c r="F34" i="41"/>
  <c r="F33" i="41"/>
  <c r="G30" i="41"/>
  <c r="E30" i="41"/>
  <c r="D30" i="41"/>
  <c r="F29" i="41"/>
  <c r="F28" i="41"/>
  <c r="F27" i="41"/>
  <c r="G25" i="41"/>
  <c r="E25" i="41"/>
  <c r="D25" i="41"/>
  <c r="F24" i="41"/>
  <c r="F23" i="41"/>
  <c r="F22" i="41"/>
  <c r="G20" i="41"/>
  <c r="E20" i="41"/>
  <c r="D20" i="41"/>
  <c r="F19" i="41"/>
  <c r="F18" i="41"/>
  <c r="F17" i="41"/>
  <c r="G92" i="40"/>
  <c r="G91" i="40"/>
  <c r="G90" i="40"/>
  <c r="E92" i="40"/>
  <c r="G88" i="40"/>
  <c r="E88" i="40"/>
  <c r="D88" i="40"/>
  <c r="F87" i="40"/>
  <c r="F86" i="40"/>
  <c r="F85" i="40"/>
  <c r="G67" i="40"/>
  <c r="E67" i="40"/>
  <c r="D67" i="40"/>
  <c r="F66" i="40"/>
  <c r="F65" i="40"/>
  <c r="F64" i="40"/>
  <c r="F54" i="40"/>
  <c r="F55" i="40"/>
  <c r="F56" i="40"/>
  <c r="D57" i="40"/>
  <c r="E57" i="40"/>
  <c r="G57" i="40"/>
  <c r="F49" i="40"/>
  <c r="F50" i="40"/>
  <c r="F51" i="40"/>
  <c r="D52" i="40"/>
  <c r="E52" i="40"/>
  <c r="G52" i="40"/>
  <c r="F34" i="40"/>
  <c r="F35" i="40"/>
  <c r="Q51" i="224"/>
  <c r="T51" i="224" s="1"/>
  <c r="Q50" i="224"/>
  <c r="T50" i="224" s="1"/>
  <c r="Q46" i="224"/>
  <c r="T46" i="224" s="1"/>
  <c r="Q45" i="224"/>
  <c r="T45" i="224" s="1"/>
  <c r="Q44" i="224"/>
  <c r="T44" i="224" s="1"/>
  <c r="Q38" i="224"/>
  <c r="T38" i="224" s="1"/>
  <c r="Q37" i="224"/>
  <c r="T37" i="224" s="1"/>
  <c r="Q36" i="224"/>
  <c r="T36" i="224" s="1"/>
  <c r="Q35" i="224"/>
  <c r="T35" i="224" s="1"/>
  <c r="Q32" i="224"/>
  <c r="T32" i="224" s="1"/>
  <c r="Q31" i="224"/>
  <c r="T31" i="224" s="1"/>
  <c r="Q30" i="224"/>
  <c r="T30" i="224" s="1"/>
  <c r="Q25" i="224"/>
  <c r="Q24" i="224"/>
  <c r="T24" i="224" s="1"/>
  <c r="Q23" i="224"/>
  <c r="Q22" i="224"/>
  <c r="T22" i="224" s="1"/>
  <c r="Q18" i="224"/>
  <c r="T18" i="224" s="1"/>
  <c r="Q19" i="224"/>
  <c r="T19" i="224" s="1"/>
  <c r="Q51" i="225"/>
  <c r="T51" i="225" s="1"/>
  <c r="Q50" i="225"/>
  <c r="T50" i="225" s="1"/>
  <c r="Q46" i="225"/>
  <c r="T46" i="225" s="1"/>
  <c r="Q45" i="225"/>
  <c r="T45" i="225" s="1"/>
  <c r="Q44" i="225"/>
  <c r="T44" i="225" s="1"/>
  <c r="Q38" i="225"/>
  <c r="T38" i="225" s="1"/>
  <c r="Q37" i="225"/>
  <c r="T37" i="225" s="1"/>
  <c r="Q36" i="225"/>
  <c r="T36" i="225" s="1"/>
  <c r="Q35" i="225"/>
  <c r="Q31" i="225"/>
  <c r="T31" i="225" s="1"/>
  <c r="Q30" i="225"/>
  <c r="T30" i="225" s="1"/>
  <c r="Q25" i="225"/>
  <c r="T25" i="225" s="1"/>
  <c r="Q24" i="225"/>
  <c r="Q23" i="225"/>
  <c r="T23" i="225" s="1"/>
  <c r="Q18" i="225"/>
  <c r="T18" i="225" s="1"/>
  <c r="Q19" i="225"/>
  <c r="T19" i="225" s="1"/>
  <c r="Q17" i="225"/>
  <c r="T17" i="225" s="1"/>
  <c r="Q65" i="165"/>
  <c r="T65" i="165" s="1"/>
  <c r="Q63" i="165"/>
  <c r="T63" i="165" s="1"/>
  <c r="Q61" i="165"/>
  <c r="T61" i="165" s="1"/>
  <c r="Q60" i="165"/>
  <c r="T60" i="165" s="1"/>
  <c r="Q59" i="165"/>
  <c r="T59" i="165" s="1"/>
  <c r="F53" i="127" s="1"/>
  <c r="Q52" i="165"/>
  <c r="T52" i="165" s="1"/>
  <c r="Q51" i="165"/>
  <c r="Q40" i="165"/>
  <c r="T40" i="165" s="1"/>
  <c r="F50" i="127" s="1"/>
  <c r="Q39" i="165"/>
  <c r="T39" i="165" s="1"/>
  <c r="F49" i="127" s="1"/>
  <c r="Q38" i="165"/>
  <c r="T38" i="165" s="1"/>
  <c r="F48" i="127" s="1"/>
  <c r="Q28" i="165"/>
  <c r="T28" i="165" s="1"/>
  <c r="F31" i="127" s="1"/>
  <c r="Q27" i="165"/>
  <c r="T27" i="165" s="1"/>
  <c r="F30" i="127" s="1"/>
  <c r="Q26" i="165"/>
  <c r="T26" i="165" s="1"/>
  <c r="F29" i="127" s="1"/>
  <c r="Q25" i="165"/>
  <c r="T25" i="165" s="1"/>
  <c r="Q18" i="165"/>
  <c r="T18" i="165" s="1"/>
  <c r="F21" i="127" s="1"/>
  <c r="Q19" i="165"/>
  <c r="T19" i="165" s="1"/>
  <c r="F22" i="127" s="1"/>
  <c r="Q20" i="165"/>
  <c r="T20" i="165" s="1"/>
  <c r="F23" i="127" s="1"/>
  <c r="Q21" i="165"/>
  <c r="T21" i="165" s="1"/>
  <c r="Q17" i="165"/>
  <c r="T17" i="165" s="1"/>
  <c r="F20" i="127" s="1"/>
  <c r="Q66" i="166"/>
  <c r="T66" i="166" s="1"/>
  <c r="Q65" i="166"/>
  <c r="T65" i="166" s="1"/>
  <c r="Q64" i="166"/>
  <c r="T64" i="166" s="1"/>
  <c r="Q62" i="166"/>
  <c r="T62" i="166" s="1"/>
  <c r="Q61" i="166"/>
  <c r="T61" i="166" s="1"/>
  <c r="Q60" i="166"/>
  <c r="T60" i="166" s="1"/>
  <c r="E53" i="127" s="1"/>
  <c r="Q53" i="166"/>
  <c r="T53" i="166" s="1"/>
  <c r="Q52" i="166"/>
  <c r="T52" i="166" s="1"/>
  <c r="Q41" i="166"/>
  <c r="T41" i="166" s="1"/>
  <c r="E50" i="127" s="1"/>
  <c r="Q40" i="166"/>
  <c r="T40" i="166" s="1"/>
  <c r="E49" i="127" s="1"/>
  <c r="Q39" i="166"/>
  <c r="T39" i="166" s="1"/>
  <c r="E48" i="127" s="1"/>
  <c r="Q19" i="166"/>
  <c r="T19" i="166" s="1"/>
  <c r="E21" i="127" s="1"/>
  <c r="Q20" i="166"/>
  <c r="T20" i="166" s="1"/>
  <c r="E22" i="127" s="1"/>
  <c r="Q21" i="166"/>
  <c r="T21" i="166" s="1"/>
  <c r="Q22" i="166"/>
  <c r="T22" i="166" s="1"/>
  <c r="E24" i="127" s="1"/>
  <c r="Q18" i="166"/>
  <c r="T18" i="166" s="1"/>
  <c r="E20" i="127" s="1"/>
  <c r="H53" i="127"/>
  <c r="H54" i="127"/>
  <c r="H55" i="127"/>
  <c r="H49" i="127"/>
  <c r="H50" i="127"/>
  <c r="H48" i="127"/>
  <c r="H47" i="127"/>
  <c r="H46" i="127"/>
  <c r="H44" i="127"/>
  <c r="H43" i="127"/>
  <c r="H41" i="127"/>
  <c r="H40" i="127"/>
  <c r="H29" i="127"/>
  <c r="H30" i="127"/>
  <c r="H31" i="127"/>
  <c r="H28" i="127"/>
  <c r="H23" i="127"/>
  <c r="H24" i="127"/>
  <c r="H21" i="127"/>
  <c r="H22" i="127"/>
  <c r="H20" i="127"/>
  <c r="U47" i="224"/>
  <c r="U52" i="224" s="1"/>
  <c r="U58" i="165" s="1"/>
  <c r="S47" i="224"/>
  <c r="S52" i="224" s="1"/>
  <c r="S58" i="165" s="1"/>
  <c r="S33" i="224"/>
  <c r="S39" i="224" s="1"/>
  <c r="S14" i="165" s="1"/>
  <c r="S20" i="224"/>
  <c r="R63" i="223"/>
  <c r="S63" i="166"/>
  <c r="S33" i="225"/>
  <c r="S39" i="225" s="1"/>
  <c r="S15" i="166" s="1"/>
  <c r="U33" i="225"/>
  <c r="U39" i="225" s="1"/>
  <c r="U15" i="166" s="1"/>
  <c r="S28" i="225"/>
  <c r="U63" i="166"/>
  <c r="S23" i="166"/>
  <c r="U23" i="166"/>
  <c r="R23" i="166"/>
  <c r="R66" i="222"/>
  <c r="R67" i="222"/>
  <c r="U37" i="165" s="1"/>
  <c r="R41" i="222"/>
  <c r="R42" i="222"/>
  <c r="R43" i="222"/>
  <c r="R44" i="222"/>
  <c r="R45" i="222"/>
  <c r="R46" i="222"/>
  <c r="R47" i="222"/>
  <c r="R48" i="222"/>
  <c r="R49" i="222"/>
  <c r="R50" i="222"/>
  <c r="R51" i="222"/>
  <c r="R61" i="222"/>
  <c r="R25" i="223"/>
  <c r="U34" i="166" s="1"/>
  <c r="G36" i="254"/>
  <c r="G73" i="252"/>
  <c r="A7" i="254"/>
  <c r="A6" i="254"/>
  <c r="A4" i="254"/>
  <c r="A3" i="254"/>
  <c r="E13" i="254" s="1"/>
  <c r="A7" i="252"/>
  <c r="A6" i="252"/>
  <c r="A4" i="252"/>
  <c r="A3" i="252"/>
  <c r="E14" i="252" s="1"/>
  <c r="E43" i="251"/>
  <c r="H169" i="250"/>
  <c r="F166" i="249"/>
  <c r="H51" i="248"/>
  <c r="B40" i="247"/>
  <c r="D33" i="246"/>
  <c r="D33" i="245"/>
  <c r="D23" i="244"/>
  <c r="D20" i="243"/>
  <c r="D22" i="242"/>
  <c r="E30" i="241"/>
  <c r="H55" i="240"/>
  <c r="M55" i="239"/>
  <c r="N36" i="238"/>
  <c r="J45" i="237"/>
  <c r="D28" i="236"/>
  <c r="G58" i="235"/>
  <c r="G152" i="234"/>
  <c r="D102" i="233"/>
  <c r="D41" i="232"/>
  <c r="G106" i="40"/>
  <c r="D7" i="247"/>
  <c r="A7" i="233"/>
  <c r="A6" i="233"/>
  <c r="A4" i="233"/>
  <c r="A3" i="233"/>
  <c r="A7" i="234"/>
  <c r="A6" i="234"/>
  <c r="A4" i="234"/>
  <c r="A3" i="234"/>
  <c r="A7" i="235"/>
  <c r="A6" i="235"/>
  <c r="A4" i="235"/>
  <c r="A3" i="235"/>
  <c r="F7" i="236"/>
  <c r="A7" i="236"/>
  <c r="A6" i="236"/>
  <c r="A4" i="236"/>
  <c r="A3" i="236"/>
  <c r="A7" i="237"/>
  <c r="A6" i="237"/>
  <c r="A4" i="237"/>
  <c r="A3" i="237"/>
  <c r="A7" i="238"/>
  <c r="A6" i="238"/>
  <c r="A4" i="238"/>
  <c r="A3" i="238"/>
  <c r="A7" i="239"/>
  <c r="A6" i="239"/>
  <c r="A4" i="239"/>
  <c r="A3" i="239"/>
  <c r="A7" i="240"/>
  <c r="A6" i="240"/>
  <c r="A4" i="240"/>
  <c r="A3" i="240"/>
  <c r="F7" i="241"/>
  <c r="A7" i="241"/>
  <c r="A6" i="241"/>
  <c r="A4" i="241"/>
  <c r="A3" i="241"/>
  <c r="F7" i="242"/>
  <c r="A7" i="242"/>
  <c r="A6" i="242"/>
  <c r="A4" i="242"/>
  <c r="A3" i="242"/>
  <c r="F7" i="243"/>
  <c r="A7" i="243"/>
  <c r="A6" i="243"/>
  <c r="A4" i="243"/>
  <c r="A3" i="243"/>
  <c r="F7" i="244"/>
  <c r="A7" i="244"/>
  <c r="A6" i="244"/>
  <c r="A4" i="244"/>
  <c r="A3" i="244"/>
  <c r="F7" i="245"/>
  <c r="A7" i="245"/>
  <c r="A6" i="245"/>
  <c r="A4" i="245"/>
  <c r="A3" i="245"/>
  <c r="F7" i="246"/>
  <c r="A7" i="246"/>
  <c r="A6" i="246"/>
  <c r="A4" i="246"/>
  <c r="A3" i="246"/>
  <c r="F7" i="247"/>
  <c r="A7" i="247"/>
  <c r="A6" i="247"/>
  <c r="A4" i="247"/>
  <c r="A3" i="247"/>
  <c r="A7" i="248"/>
  <c r="A6" i="248"/>
  <c r="A4" i="248"/>
  <c r="A3" i="248"/>
  <c r="A7" i="249"/>
  <c r="A6" i="249"/>
  <c r="A4" i="249"/>
  <c r="A3" i="249"/>
  <c r="A7" i="250"/>
  <c r="A6" i="250"/>
  <c r="A4" i="250"/>
  <c r="A3" i="250"/>
  <c r="F7" i="251"/>
  <c r="A7" i="251"/>
  <c r="A6" i="251"/>
  <c r="A4" i="251"/>
  <c r="A3" i="251"/>
  <c r="F7" i="232"/>
  <c r="A7" i="232"/>
  <c r="A6" i="232"/>
  <c r="A4" i="232"/>
  <c r="A3" i="232"/>
  <c r="A7" i="40"/>
  <c r="A6" i="40"/>
  <c r="A4" i="40"/>
  <c r="A3" i="40"/>
  <c r="D63" i="233"/>
  <c r="D64" i="233"/>
  <c r="D16" i="233"/>
  <c r="H17" i="248"/>
  <c r="H18" i="248"/>
  <c r="H19" i="248"/>
  <c r="H20" i="248"/>
  <c r="H21" i="248"/>
  <c r="H22" i="248"/>
  <c r="H23" i="248"/>
  <c r="H24" i="248"/>
  <c r="H25" i="248"/>
  <c r="H26" i="248"/>
  <c r="H27" i="248"/>
  <c r="H28" i="248"/>
  <c r="H29" i="248"/>
  <c r="H30" i="248"/>
  <c r="H31" i="248"/>
  <c r="H32" i="248"/>
  <c r="H33" i="248"/>
  <c r="H34" i="248"/>
  <c r="H35" i="248"/>
  <c r="H36" i="248"/>
  <c r="H37" i="248"/>
  <c r="H38" i="248"/>
  <c r="H39" i="248"/>
  <c r="H40" i="248"/>
  <c r="H41" i="248"/>
  <c r="H42" i="248"/>
  <c r="H43" i="248"/>
  <c r="H44" i="248"/>
  <c r="H45" i="248"/>
  <c r="E17" i="251"/>
  <c r="D90" i="233"/>
  <c r="E18" i="251" s="1"/>
  <c r="D58" i="233"/>
  <c r="D44" i="233"/>
  <c r="H17" i="250"/>
  <c r="H150" i="250"/>
  <c r="H151" i="250"/>
  <c r="H152" i="250"/>
  <c r="H153" i="250"/>
  <c r="H154" i="250"/>
  <c r="H155" i="250"/>
  <c r="H156" i="250"/>
  <c r="H157" i="250"/>
  <c r="H158" i="250"/>
  <c r="H159" i="250"/>
  <c r="H160" i="250"/>
  <c r="H161" i="250"/>
  <c r="H162" i="250"/>
  <c r="H163" i="250"/>
  <c r="H164" i="250"/>
  <c r="E17" i="250"/>
  <c r="E150" i="250"/>
  <c r="E151" i="250"/>
  <c r="E152" i="250"/>
  <c r="E153" i="250"/>
  <c r="E154" i="250"/>
  <c r="E155" i="250"/>
  <c r="E156" i="250"/>
  <c r="E157" i="250"/>
  <c r="E158" i="250"/>
  <c r="E159" i="250"/>
  <c r="E160" i="250"/>
  <c r="E161" i="250"/>
  <c r="E162" i="250"/>
  <c r="E163" i="250"/>
  <c r="E164" i="250"/>
  <c r="F164" i="249"/>
  <c r="F36" i="234" s="1"/>
  <c r="G36" i="234" s="1"/>
  <c r="D164" i="249"/>
  <c r="C36" i="234" s="1"/>
  <c r="B20" i="247"/>
  <c r="B29" i="247" s="1"/>
  <c r="B30" i="247"/>
  <c r="B31" i="247"/>
  <c r="D16" i="246"/>
  <c r="D17" i="246"/>
  <c r="D18" i="246"/>
  <c r="D19" i="246"/>
  <c r="D20" i="246"/>
  <c r="D21" i="246"/>
  <c r="D22" i="246"/>
  <c r="B23" i="246"/>
  <c r="D16" i="245"/>
  <c r="D17" i="245"/>
  <c r="D18" i="245"/>
  <c r="D19" i="245"/>
  <c r="D20" i="245"/>
  <c r="D21" i="245"/>
  <c r="D22" i="245"/>
  <c r="B23" i="245"/>
  <c r="D17" i="244"/>
  <c r="D18" i="244"/>
  <c r="D16" i="242"/>
  <c r="D17" i="242"/>
  <c r="D18" i="242"/>
  <c r="B19" i="242"/>
  <c r="E16" i="241"/>
  <c r="E17" i="241"/>
  <c r="D18" i="241"/>
  <c r="C18" i="241"/>
  <c r="E29" i="240"/>
  <c r="E26" i="240"/>
  <c r="E21" i="240"/>
  <c r="B29" i="240"/>
  <c r="B26" i="240"/>
  <c r="B21" i="240"/>
  <c r="G27" i="240"/>
  <c r="G28" i="240"/>
  <c r="G23" i="240"/>
  <c r="G24" i="240"/>
  <c r="G25" i="240"/>
  <c r="G18" i="240"/>
  <c r="G19" i="240"/>
  <c r="G20" i="240"/>
  <c r="D20" i="240"/>
  <c r="D27" i="240"/>
  <c r="D28" i="240"/>
  <c r="D23" i="240"/>
  <c r="D24" i="240"/>
  <c r="D25" i="240"/>
  <c r="D18" i="240"/>
  <c r="D19" i="240"/>
  <c r="J49" i="239"/>
  <c r="L49" i="239" s="1"/>
  <c r="M49" i="239" s="1"/>
  <c r="J50" i="239"/>
  <c r="L50" i="239" s="1"/>
  <c r="J51" i="239"/>
  <c r="L51" i="239" s="1"/>
  <c r="I52" i="239"/>
  <c r="H52" i="239"/>
  <c r="E52" i="239"/>
  <c r="D49" i="239"/>
  <c r="G49" i="239" s="1"/>
  <c r="D50" i="239"/>
  <c r="G50" i="239" s="1"/>
  <c r="D51" i="239"/>
  <c r="G51" i="239" s="1"/>
  <c r="C52" i="239"/>
  <c r="B52" i="239"/>
  <c r="J44" i="239"/>
  <c r="J45" i="239"/>
  <c r="L45" i="239" s="1"/>
  <c r="I46" i="239"/>
  <c r="E46" i="239"/>
  <c r="D44" i="239"/>
  <c r="G44" i="239" s="1"/>
  <c r="D45" i="239"/>
  <c r="G45" i="239" s="1"/>
  <c r="C46" i="239"/>
  <c r="B46" i="239"/>
  <c r="J26" i="239"/>
  <c r="J27" i="239"/>
  <c r="L27" i="239" s="1"/>
  <c r="J28" i="239"/>
  <c r="L28" i="239" s="1"/>
  <c r="I29" i="239"/>
  <c r="H29" i="239"/>
  <c r="D26" i="239"/>
  <c r="G26" i="239" s="1"/>
  <c r="D27" i="239"/>
  <c r="G27" i="239" s="1"/>
  <c r="D28" i="239"/>
  <c r="G28" i="239" s="1"/>
  <c r="E29" i="239"/>
  <c r="C29" i="239"/>
  <c r="B29" i="239"/>
  <c r="J19" i="239"/>
  <c r="L19" i="239" s="1"/>
  <c r="J20" i="239"/>
  <c r="L20" i="239" s="1"/>
  <c r="J21" i="239"/>
  <c r="L21" i="239" s="1"/>
  <c r="J22" i="239"/>
  <c r="L22" i="239" s="1"/>
  <c r="I23" i="239"/>
  <c r="H23" i="239"/>
  <c r="E23" i="239"/>
  <c r="D19" i="239"/>
  <c r="G19" i="239" s="1"/>
  <c r="D20" i="239"/>
  <c r="G20" i="239" s="1"/>
  <c r="D21" i="239"/>
  <c r="G21" i="239" s="1"/>
  <c r="D22" i="239"/>
  <c r="G22" i="239" s="1"/>
  <c r="C23" i="239"/>
  <c r="B23" i="239"/>
  <c r="K17" i="238"/>
  <c r="L17" i="238"/>
  <c r="K18" i="238"/>
  <c r="L18" i="238"/>
  <c r="K19" i="238"/>
  <c r="L19" i="238"/>
  <c r="K20" i="238"/>
  <c r="L20" i="238"/>
  <c r="K21" i="238"/>
  <c r="L21" i="238"/>
  <c r="K22" i="238"/>
  <c r="L22" i="238"/>
  <c r="K23" i="238"/>
  <c r="L23" i="238"/>
  <c r="E23" i="238"/>
  <c r="G23" i="238" s="1"/>
  <c r="K24" i="238"/>
  <c r="L24" i="238"/>
  <c r="K25" i="238"/>
  <c r="L25" i="238"/>
  <c r="K26" i="238"/>
  <c r="L26" i="238"/>
  <c r="K27" i="238"/>
  <c r="L27" i="238"/>
  <c r="J28" i="238"/>
  <c r="I28" i="238"/>
  <c r="H28" i="238"/>
  <c r="E17" i="238"/>
  <c r="G17" i="238" s="1"/>
  <c r="E18" i="238"/>
  <c r="G18" i="238" s="1"/>
  <c r="E19" i="238"/>
  <c r="G19" i="238" s="1"/>
  <c r="E20" i="238"/>
  <c r="G20" i="238" s="1"/>
  <c r="E21" i="238"/>
  <c r="G21" i="238" s="1"/>
  <c r="E22" i="238"/>
  <c r="G22" i="238" s="1"/>
  <c r="E24" i="238"/>
  <c r="G24" i="238" s="1"/>
  <c r="E25" i="238"/>
  <c r="G25" i="238" s="1"/>
  <c r="E26" i="238"/>
  <c r="G26" i="238" s="1"/>
  <c r="E27" i="238"/>
  <c r="D28" i="238"/>
  <c r="C28" i="238"/>
  <c r="B28" i="238"/>
  <c r="G27" i="238"/>
  <c r="D17" i="236"/>
  <c r="D18" i="236"/>
  <c r="D19" i="236"/>
  <c r="D20" i="236"/>
  <c r="D21" i="236"/>
  <c r="D22" i="236"/>
  <c r="C23" i="236"/>
  <c r="G39" i="235"/>
  <c r="F49" i="235"/>
  <c r="D39" i="235"/>
  <c r="D40" i="235"/>
  <c r="C49" i="235"/>
  <c r="G33" i="235"/>
  <c r="G34" i="235"/>
  <c r="F35" i="235"/>
  <c r="D33" i="235"/>
  <c r="D34" i="235"/>
  <c r="C35" i="235"/>
  <c r="G26" i="235"/>
  <c r="G27" i="235"/>
  <c r="G28" i="235"/>
  <c r="G29" i="235"/>
  <c r="F30" i="235"/>
  <c r="D26" i="235"/>
  <c r="D27" i="235"/>
  <c r="D28" i="235"/>
  <c r="D29" i="235"/>
  <c r="C30" i="235"/>
  <c r="G22" i="235"/>
  <c r="D22" i="235"/>
  <c r="G21" i="235"/>
  <c r="D21" i="235"/>
  <c r="G20" i="235"/>
  <c r="D20" i="235"/>
  <c r="G18" i="235"/>
  <c r="D18" i="235"/>
  <c r="G132" i="234"/>
  <c r="G133" i="234"/>
  <c r="G134" i="234"/>
  <c r="F135" i="234"/>
  <c r="D132" i="234"/>
  <c r="D133" i="234"/>
  <c r="D134" i="234"/>
  <c r="C135" i="234"/>
  <c r="G124" i="234"/>
  <c r="G125" i="234"/>
  <c r="G126" i="234"/>
  <c r="G127" i="234"/>
  <c r="G128" i="234"/>
  <c r="F129" i="234"/>
  <c r="D124" i="234"/>
  <c r="D125" i="234"/>
  <c r="D126" i="234"/>
  <c r="D127" i="234"/>
  <c r="D128" i="234"/>
  <c r="C129" i="234"/>
  <c r="G118" i="234"/>
  <c r="G119" i="234"/>
  <c r="F120" i="234"/>
  <c r="D118" i="234"/>
  <c r="D119" i="234"/>
  <c r="C120" i="234"/>
  <c r="F105" i="234"/>
  <c r="F113" i="234"/>
  <c r="D91" i="234"/>
  <c r="D92" i="234"/>
  <c r="D93" i="234"/>
  <c r="D94" i="234"/>
  <c r="D95" i="234"/>
  <c r="D96" i="234"/>
  <c r="D98" i="234"/>
  <c r="D99" i="234"/>
  <c r="D100" i="234"/>
  <c r="D101" i="234"/>
  <c r="D102" i="234"/>
  <c r="D103" i="234"/>
  <c r="D104" i="234"/>
  <c r="D108" i="234"/>
  <c r="D109" i="234"/>
  <c r="D110" i="234"/>
  <c r="D111" i="234"/>
  <c r="D112" i="234"/>
  <c r="C105" i="234"/>
  <c r="C113" i="234"/>
  <c r="G108" i="234"/>
  <c r="G109" i="234"/>
  <c r="G110" i="234"/>
  <c r="G111" i="234"/>
  <c r="G112" i="234"/>
  <c r="G91" i="234"/>
  <c r="G92" i="234"/>
  <c r="G93" i="234"/>
  <c r="G94" i="234"/>
  <c r="G95" i="234"/>
  <c r="G96" i="234"/>
  <c r="G98" i="234"/>
  <c r="G99" i="234"/>
  <c r="G100" i="234"/>
  <c r="G101" i="234"/>
  <c r="G102" i="234"/>
  <c r="G103" i="234"/>
  <c r="G104" i="234"/>
  <c r="G68" i="234"/>
  <c r="G69" i="234"/>
  <c r="G70" i="234"/>
  <c r="G72" i="234"/>
  <c r="G73" i="234"/>
  <c r="G74" i="234"/>
  <c r="G75" i="234"/>
  <c r="G77" i="234"/>
  <c r="G78" i="234"/>
  <c r="G79" i="234"/>
  <c r="G80" i="234"/>
  <c r="G81" i="234"/>
  <c r="G82" i="234"/>
  <c r="G83" i="234"/>
  <c r="G84" i="234"/>
  <c r="G85" i="234"/>
  <c r="F86" i="234"/>
  <c r="D68" i="234"/>
  <c r="D69" i="234"/>
  <c r="D70" i="234"/>
  <c r="D72" i="234"/>
  <c r="D73" i="234"/>
  <c r="D74" i="234"/>
  <c r="D75" i="234"/>
  <c r="D77" i="234"/>
  <c r="D78" i="234"/>
  <c r="D79" i="234"/>
  <c r="D80" i="234"/>
  <c r="D81" i="234"/>
  <c r="D82" i="234"/>
  <c r="D83" i="234"/>
  <c r="D84" i="234"/>
  <c r="D85" i="234"/>
  <c r="C86" i="234"/>
  <c r="G61" i="234"/>
  <c r="G62" i="234"/>
  <c r="F63" i="234"/>
  <c r="D61" i="234"/>
  <c r="D62" i="234"/>
  <c r="C63" i="234"/>
  <c r="G49" i="234"/>
  <c r="G50" i="234"/>
  <c r="G51" i="234"/>
  <c r="G52" i="234"/>
  <c r="G53" i="234"/>
  <c r="G54" i="234"/>
  <c r="G55" i="234"/>
  <c r="G56" i="234"/>
  <c r="F57" i="234"/>
  <c r="D49" i="234"/>
  <c r="D50" i="234"/>
  <c r="D51" i="234"/>
  <c r="D52" i="234"/>
  <c r="D53" i="234"/>
  <c r="D54" i="234"/>
  <c r="D55" i="234"/>
  <c r="D56" i="234"/>
  <c r="C57" i="234"/>
  <c r="G40" i="234"/>
  <c r="G41" i="234"/>
  <c r="G42" i="234"/>
  <c r="G43" i="234"/>
  <c r="F44" i="234"/>
  <c r="D40" i="234"/>
  <c r="D41" i="234"/>
  <c r="D42" i="234"/>
  <c r="D43" i="234"/>
  <c r="C44" i="234"/>
  <c r="F22" i="234"/>
  <c r="D26" i="234"/>
  <c r="D27" i="234"/>
  <c r="D28" i="234"/>
  <c r="D29" i="234"/>
  <c r="D30" i="234"/>
  <c r="D31" i="234"/>
  <c r="D32" i="234"/>
  <c r="D33" i="234"/>
  <c r="D34" i="234"/>
  <c r="D35" i="234"/>
  <c r="D17" i="234"/>
  <c r="D18" i="234"/>
  <c r="D19" i="234"/>
  <c r="D20" i="234"/>
  <c r="D21" i="234"/>
  <c r="C22" i="234"/>
  <c r="G26" i="234"/>
  <c r="G27" i="234"/>
  <c r="G28" i="234"/>
  <c r="G29" i="234"/>
  <c r="G30" i="234"/>
  <c r="G31" i="234"/>
  <c r="G32" i="234"/>
  <c r="G33" i="234"/>
  <c r="G34" i="234"/>
  <c r="G35" i="234"/>
  <c r="G17" i="234"/>
  <c r="G18" i="234"/>
  <c r="G19" i="234"/>
  <c r="G20" i="234"/>
  <c r="G21" i="234"/>
  <c r="Q43" i="208"/>
  <c r="Q92" i="208"/>
  <c r="Q90" i="208"/>
  <c r="Q53" i="208"/>
  <c r="Q55" i="208" s="1"/>
  <c r="Q78" i="208"/>
  <c r="Q76" i="208"/>
  <c r="Q72" i="208"/>
  <c r="Q73" i="208"/>
  <c r="Q74" i="208"/>
  <c r="Q91" i="208"/>
  <c r="Q77" i="208"/>
  <c r="D75" i="208"/>
  <c r="K75" i="208"/>
  <c r="D69" i="208"/>
  <c r="D61" i="208"/>
  <c r="K69" i="208"/>
  <c r="Q63" i="208"/>
  <c r="Q59" i="208"/>
  <c r="K61" i="208"/>
  <c r="Q33" i="208"/>
  <c r="Q17" i="208"/>
  <c r="Q20" i="208"/>
  <c r="Q19" i="208"/>
  <c r="Q16" i="208"/>
  <c r="Q15" i="208"/>
  <c r="Q27" i="208"/>
  <c r="Q28" i="208"/>
  <c r="Q30" i="208"/>
  <c r="Q12" i="208"/>
  <c r="G100" i="176"/>
  <c r="G98" i="176"/>
  <c r="G96" i="176"/>
  <c r="G91" i="176"/>
  <c r="G94" i="176" s="1"/>
  <c r="G89" i="176"/>
  <c r="G86" i="176"/>
  <c r="G85" i="176"/>
  <c r="D87" i="176"/>
  <c r="E87" i="176"/>
  <c r="F87" i="176"/>
  <c r="H87" i="176"/>
  <c r="C87" i="176"/>
  <c r="G82" i="176"/>
  <c r="G80" i="176"/>
  <c r="D78" i="176"/>
  <c r="E78" i="176"/>
  <c r="F78" i="176"/>
  <c r="H78" i="176"/>
  <c r="G21" i="124" s="1"/>
  <c r="C78" i="176"/>
  <c r="G71" i="176"/>
  <c r="G70" i="176"/>
  <c r="G69" i="176"/>
  <c r="G68" i="176"/>
  <c r="G67" i="176"/>
  <c r="G66" i="176"/>
  <c r="G54" i="176"/>
  <c r="G53" i="176"/>
  <c r="G45" i="176"/>
  <c r="G44" i="176"/>
  <c r="G46" i="176"/>
  <c r="G47" i="176"/>
  <c r="G38" i="176"/>
  <c r="G34" i="176"/>
  <c r="G28" i="176"/>
  <c r="G29" i="176"/>
  <c r="G30" i="176"/>
  <c r="G32" i="176"/>
  <c r="G17" i="176"/>
  <c r="G18" i="176"/>
  <c r="G19" i="176"/>
  <c r="G21" i="176"/>
  <c r="G22" i="176"/>
  <c r="A6" i="208"/>
  <c r="E36" i="220"/>
  <c r="E38" i="220" s="1"/>
  <c r="F36" i="220"/>
  <c r="F38" i="220" s="1"/>
  <c r="H36" i="220"/>
  <c r="H38" i="220" s="1"/>
  <c r="I36" i="220"/>
  <c r="I38" i="220" s="1"/>
  <c r="J36" i="220"/>
  <c r="J38" i="220" s="1"/>
  <c r="D23" i="114"/>
  <c r="E23" i="114"/>
  <c r="F23" i="114"/>
  <c r="G23" i="114"/>
  <c r="H23" i="114"/>
  <c r="I23" i="114"/>
  <c r="J23" i="114"/>
  <c r="K23" i="114"/>
  <c r="L23" i="114"/>
  <c r="M23" i="114"/>
  <c r="N23" i="114"/>
  <c r="O23" i="114"/>
  <c r="P23" i="114"/>
  <c r="T23" i="114"/>
  <c r="T18" i="114"/>
  <c r="E66" i="141"/>
  <c r="H66" i="141"/>
  <c r="H50" i="231"/>
  <c r="A7" i="231"/>
  <c r="A6" i="231"/>
  <c r="A4" i="231"/>
  <c r="A3" i="231"/>
  <c r="G25" i="231"/>
  <c r="F25" i="231"/>
  <c r="G27" i="230"/>
  <c r="G28" i="230"/>
  <c r="G23" i="230"/>
  <c r="G22" i="230"/>
  <c r="D21" i="230"/>
  <c r="D25" i="230" s="1"/>
  <c r="A7" i="230"/>
  <c r="A4" i="230"/>
  <c r="A3" i="230"/>
  <c r="H32" i="230"/>
  <c r="H21" i="230"/>
  <c r="H25" i="230" s="1"/>
  <c r="F21" i="230"/>
  <c r="F25" i="230" s="1"/>
  <c r="E21" i="230"/>
  <c r="E25" i="230" s="1"/>
  <c r="C21" i="230"/>
  <c r="C25" i="230" s="1"/>
  <c r="G20" i="230"/>
  <c r="G19" i="230"/>
  <c r="G18" i="230"/>
  <c r="G17" i="230"/>
  <c r="G16" i="230"/>
  <c r="J75" i="226"/>
  <c r="E62" i="40"/>
  <c r="G62" i="40"/>
  <c r="D62" i="40"/>
  <c r="F60" i="40"/>
  <c r="F61" i="40"/>
  <c r="F59" i="40"/>
  <c r="F65" i="211"/>
  <c r="F71" i="211" s="1"/>
  <c r="C65" i="211"/>
  <c r="C71" i="211" s="1"/>
  <c r="E44" i="201"/>
  <c r="E42" i="201"/>
  <c r="F45" i="119"/>
  <c r="A7" i="229"/>
  <c r="A6" i="229"/>
  <c r="A4" i="229"/>
  <c r="A3" i="229"/>
  <c r="I41" i="134"/>
  <c r="A3" i="179"/>
  <c r="H76" i="127"/>
  <c r="G52" i="125"/>
  <c r="G65" i="172"/>
  <c r="R67" i="223"/>
  <c r="T57" i="224"/>
  <c r="T54" i="225"/>
  <c r="U71" i="165"/>
  <c r="R97" i="208"/>
  <c r="H106" i="176"/>
  <c r="I114" i="201"/>
  <c r="AA57" i="200"/>
  <c r="E50" i="201"/>
  <c r="H24" i="201"/>
  <c r="H22" i="201"/>
  <c r="H20" i="201"/>
  <c r="H16" i="201"/>
  <c r="H12" i="201"/>
  <c r="J18" i="226"/>
  <c r="J16" i="226"/>
  <c r="K55" i="135"/>
  <c r="I28" i="133"/>
  <c r="T71" i="166"/>
  <c r="F61" i="42"/>
  <c r="G98" i="41"/>
  <c r="E91" i="41"/>
  <c r="G91" i="41"/>
  <c r="D76" i="41"/>
  <c r="D81" i="41" s="1"/>
  <c r="D18" i="125" s="1"/>
  <c r="F80" i="41"/>
  <c r="F79" i="41"/>
  <c r="F77" i="41"/>
  <c r="E76" i="41"/>
  <c r="E81" i="41" s="1"/>
  <c r="E18" i="125" s="1"/>
  <c r="G76" i="41"/>
  <c r="G81" i="41" s="1"/>
  <c r="G18" i="125" s="1"/>
  <c r="E72" i="201" s="1"/>
  <c r="F75" i="41"/>
  <c r="F74" i="41"/>
  <c r="F73" i="41"/>
  <c r="G83" i="40"/>
  <c r="E83" i="40"/>
  <c r="D83" i="40"/>
  <c r="F82" i="40"/>
  <c r="F81" i="40"/>
  <c r="F80" i="40"/>
  <c r="F71" i="40"/>
  <c r="F70" i="40"/>
  <c r="F69" i="40"/>
  <c r="F46" i="40"/>
  <c r="F45" i="40"/>
  <c r="F44" i="40"/>
  <c r="F30" i="40"/>
  <c r="F29" i="40"/>
  <c r="F28" i="40"/>
  <c r="F39" i="40"/>
  <c r="F41" i="40"/>
  <c r="F40" i="40"/>
  <c r="F23" i="40"/>
  <c r="F25" i="40"/>
  <c r="F24" i="40"/>
  <c r="F36" i="40"/>
  <c r="F19" i="40"/>
  <c r="F20" i="40"/>
  <c r="F18" i="40"/>
  <c r="F89" i="212"/>
  <c r="F88" i="211"/>
  <c r="T62" i="48"/>
  <c r="F38" i="123"/>
  <c r="F30" i="122"/>
  <c r="G73" i="119"/>
  <c r="F88" i="41"/>
  <c r="A39" i="226"/>
  <c r="A38" i="226"/>
  <c r="F57" i="226"/>
  <c r="E57" i="226"/>
  <c r="D57" i="226"/>
  <c r="J56" i="226"/>
  <c r="J54" i="226"/>
  <c r="J49" i="226"/>
  <c r="A3" i="226"/>
  <c r="A4" i="226"/>
  <c r="A6" i="226"/>
  <c r="A7" i="226"/>
  <c r="J19" i="226"/>
  <c r="J23" i="226"/>
  <c r="D25" i="226"/>
  <c r="E25" i="226"/>
  <c r="F25" i="226"/>
  <c r="G46" i="124"/>
  <c r="F42" i="125"/>
  <c r="D14" i="233" s="1"/>
  <c r="J99" i="129"/>
  <c r="G57" i="43"/>
  <c r="H56" i="115"/>
  <c r="T25" i="114"/>
  <c r="S51" i="221"/>
  <c r="J54" i="220"/>
  <c r="F68" i="93"/>
  <c r="P59" i="218"/>
  <c r="F97" i="161"/>
  <c r="D86" i="207"/>
  <c r="C19" i="207"/>
  <c r="C22" i="207" s="1"/>
  <c r="C43" i="207"/>
  <c r="C48" i="207" s="1"/>
  <c r="D73" i="207"/>
  <c r="C33" i="207"/>
  <c r="E59" i="163"/>
  <c r="G37" i="220"/>
  <c r="D37" i="221" s="1"/>
  <c r="S37" i="221" s="1"/>
  <c r="G27" i="220"/>
  <c r="D27" i="221" s="1"/>
  <c r="S27" i="221" s="1"/>
  <c r="E26" i="220"/>
  <c r="E28" i="220" s="1"/>
  <c r="F26" i="220"/>
  <c r="F28" i="220" s="1"/>
  <c r="H26" i="220"/>
  <c r="H28" i="220" s="1"/>
  <c r="I26" i="220"/>
  <c r="I28" i="220" s="1"/>
  <c r="J26" i="220"/>
  <c r="J28" i="220" s="1"/>
  <c r="G32" i="220"/>
  <c r="D32" i="221" s="1"/>
  <c r="G30" i="220"/>
  <c r="D30" i="221" s="1"/>
  <c r="S30" i="221" s="1"/>
  <c r="G34" i="220"/>
  <c r="D34" i="221" s="1"/>
  <c r="S34" i="221" s="1"/>
  <c r="G25" i="220"/>
  <c r="D25" i="221" s="1"/>
  <c r="S25" i="221" s="1"/>
  <c r="G24" i="220"/>
  <c r="D24" i="221" s="1"/>
  <c r="S24" i="221" s="1"/>
  <c r="F50" i="164"/>
  <c r="K42" i="219"/>
  <c r="D57" i="168"/>
  <c r="E35" i="157"/>
  <c r="E34" i="156"/>
  <c r="D47" i="13"/>
  <c r="G45" i="12"/>
  <c r="F54" i="11"/>
  <c r="G70" i="10"/>
  <c r="F60" i="9"/>
  <c r="G56" i="169"/>
  <c r="H75" i="170"/>
  <c r="H73" i="171"/>
  <c r="F51" i="203"/>
  <c r="F47" i="202"/>
  <c r="E72" i="167"/>
  <c r="H52" i="217"/>
  <c r="I51" i="216"/>
  <c r="J58" i="153"/>
  <c r="H71" i="3"/>
  <c r="G63" i="127"/>
  <c r="G64" i="127"/>
  <c r="G62" i="127"/>
  <c r="F65" i="127"/>
  <c r="E65" i="127"/>
  <c r="D63" i="223"/>
  <c r="D59" i="223"/>
  <c r="S62" i="165"/>
  <c r="S41" i="165"/>
  <c r="S22" i="165"/>
  <c r="D62" i="165"/>
  <c r="E62" i="165"/>
  <c r="F62" i="165"/>
  <c r="H62" i="165"/>
  <c r="I62" i="165"/>
  <c r="J62" i="165"/>
  <c r="K62" i="165"/>
  <c r="L62" i="165"/>
  <c r="M62" i="165"/>
  <c r="N62" i="165"/>
  <c r="O62" i="165"/>
  <c r="P62" i="165"/>
  <c r="R62" i="165"/>
  <c r="U62" i="165"/>
  <c r="D63" i="166"/>
  <c r="E63" i="166"/>
  <c r="F63" i="166"/>
  <c r="G63" i="166"/>
  <c r="H63" i="166"/>
  <c r="I63" i="166"/>
  <c r="J63" i="166"/>
  <c r="K63" i="166"/>
  <c r="L63" i="166"/>
  <c r="M63" i="166"/>
  <c r="N63" i="166"/>
  <c r="O63" i="166"/>
  <c r="P63" i="166"/>
  <c r="R63" i="166"/>
  <c r="M40" i="222"/>
  <c r="M34" i="165" s="1"/>
  <c r="D22" i="165"/>
  <c r="E22" i="165"/>
  <c r="F22" i="165"/>
  <c r="G22" i="165"/>
  <c r="H22" i="165"/>
  <c r="I22" i="165"/>
  <c r="J22" i="165"/>
  <c r="K22" i="165"/>
  <c r="L22" i="165"/>
  <c r="M22" i="165"/>
  <c r="N22" i="165"/>
  <c r="O22" i="165"/>
  <c r="P22" i="165"/>
  <c r="R22" i="165"/>
  <c r="C22" i="165"/>
  <c r="D23" i="166"/>
  <c r="E23" i="166"/>
  <c r="F23" i="166"/>
  <c r="G23" i="166"/>
  <c r="H23" i="166"/>
  <c r="I23" i="166"/>
  <c r="J23" i="166"/>
  <c r="K23" i="166"/>
  <c r="L23" i="166"/>
  <c r="M23" i="166"/>
  <c r="N23" i="166"/>
  <c r="O23" i="166"/>
  <c r="P23" i="166"/>
  <c r="C23" i="166"/>
  <c r="A4" i="222"/>
  <c r="A7" i="222"/>
  <c r="A6" i="222"/>
  <c r="A3" i="222"/>
  <c r="P67" i="222"/>
  <c r="P37" i="165" s="1"/>
  <c r="O67" i="222"/>
  <c r="O37" i="165" s="1"/>
  <c r="N67" i="222"/>
  <c r="N37" i="165" s="1"/>
  <c r="M67" i="222"/>
  <c r="L67" i="222"/>
  <c r="L37" i="165" s="1"/>
  <c r="K67" i="222"/>
  <c r="K37" i="165" s="1"/>
  <c r="J67" i="222"/>
  <c r="J37" i="165" s="1"/>
  <c r="I67" i="222"/>
  <c r="I37" i="165" s="1"/>
  <c r="H67" i="222"/>
  <c r="H37" i="165" s="1"/>
  <c r="G67" i="222"/>
  <c r="G37" i="165" s="1"/>
  <c r="F67" i="222"/>
  <c r="F37" i="165" s="1"/>
  <c r="E67" i="222"/>
  <c r="E37" i="165" s="1"/>
  <c r="D67" i="222"/>
  <c r="D37" i="165" s="1"/>
  <c r="C67" i="222"/>
  <c r="C37" i="165" s="1"/>
  <c r="P66" i="222"/>
  <c r="P36" i="165" s="1"/>
  <c r="O66" i="222"/>
  <c r="O36" i="165" s="1"/>
  <c r="N66" i="222"/>
  <c r="N36" i="165" s="1"/>
  <c r="M66" i="222"/>
  <c r="L66" i="222"/>
  <c r="K66" i="222"/>
  <c r="K36" i="165" s="1"/>
  <c r="J66" i="222"/>
  <c r="J36" i="165" s="1"/>
  <c r="I66" i="222"/>
  <c r="I36" i="165" s="1"/>
  <c r="H66" i="222"/>
  <c r="G66" i="222"/>
  <c r="F66" i="222"/>
  <c r="F36" i="165" s="1"/>
  <c r="E66" i="222"/>
  <c r="E36" i="165" s="1"/>
  <c r="D66" i="222"/>
  <c r="D36" i="165" s="1"/>
  <c r="C66" i="222"/>
  <c r="C36" i="165" s="1"/>
  <c r="P65" i="222"/>
  <c r="O65" i="222"/>
  <c r="N65" i="222"/>
  <c r="M65" i="222"/>
  <c r="L65" i="222"/>
  <c r="K65" i="222"/>
  <c r="J65" i="222"/>
  <c r="I65" i="222"/>
  <c r="H65" i="222"/>
  <c r="G65" i="222"/>
  <c r="F65" i="222"/>
  <c r="E65" i="222"/>
  <c r="D65" i="222"/>
  <c r="C65" i="222"/>
  <c r="P61" i="222"/>
  <c r="O61" i="222"/>
  <c r="N61" i="222"/>
  <c r="M61" i="222"/>
  <c r="L61" i="222"/>
  <c r="K61" i="222"/>
  <c r="J61" i="222"/>
  <c r="I61" i="222"/>
  <c r="H61" i="222"/>
  <c r="G61" i="222"/>
  <c r="F61" i="222"/>
  <c r="E61" i="222"/>
  <c r="D61" i="222"/>
  <c r="C61" i="222"/>
  <c r="P51" i="222"/>
  <c r="O51" i="222"/>
  <c r="N51" i="222"/>
  <c r="M51" i="222"/>
  <c r="L51" i="222"/>
  <c r="K51" i="222"/>
  <c r="J51" i="222"/>
  <c r="I51" i="222"/>
  <c r="H51" i="222"/>
  <c r="G51" i="222"/>
  <c r="F51" i="222"/>
  <c r="E51" i="222"/>
  <c r="D51" i="222"/>
  <c r="C51" i="222"/>
  <c r="P50" i="222"/>
  <c r="O50" i="222"/>
  <c r="N50" i="222"/>
  <c r="M50" i="222"/>
  <c r="L50" i="222"/>
  <c r="K50" i="222"/>
  <c r="J50" i="222"/>
  <c r="I50" i="222"/>
  <c r="H50" i="222"/>
  <c r="G50" i="222"/>
  <c r="F50" i="222"/>
  <c r="E50" i="222"/>
  <c r="D50" i="222"/>
  <c r="C50" i="222"/>
  <c r="P49" i="222"/>
  <c r="O49" i="222"/>
  <c r="N49" i="222"/>
  <c r="M49" i="222"/>
  <c r="L49" i="222"/>
  <c r="K49" i="222"/>
  <c r="J49" i="222"/>
  <c r="I49" i="222"/>
  <c r="H49" i="222"/>
  <c r="G49" i="222"/>
  <c r="F49" i="222"/>
  <c r="E49" i="222"/>
  <c r="D49" i="222"/>
  <c r="C49" i="222"/>
  <c r="P48" i="222"/>
  <c r="O48" i="222"/>
  <c r="N48" i="222"/>
  <c r="M48" i="222"/>
  <c r="L48" i="222"/>
  <c r="K48" i="222"/>
  <c r="J48" i="222"/>
  <c r="I48" i="222"/>
  <c r="H48" i="222"/>
  <c r="G48" i="222"/>
  <c r="F48" i="222"/>
  <c r="E48" i="222"/>
  <c r="D48" i="222"/>
  <c r="C48" i="222"/>
  <c r="P47" i="222"/>
  <c r="O47" i="222"/>
  <c r="N47" i="222"/>
  <c r="M47" i="222"/>
  <c r="L47" i="222"/>
  <c r="K47" i="222"/>
  <c r="J47" i="222"/>
  <c r="I47" i="222"/>
  <c r="H47" i="222"/>
  <c r="G47" i="222"/>
  <c r="F47" i="222"/>
  <c r="E47" i="222"/>
  <c r="D47" i="222"/>
  <c r="C47" i="222"/>
  <c r="P46" i="222"/>
  <c r="O46" i="222"/>
  <c r="N46" i="222"/>
  <c r="M46" i="222"/>
  <c r="L46" i="222"/>
  <c r="K46" i="222"/>
  <c r="J46" i="222"/>
  <c r="I46" i="222"/>
  <c r="H46" i="222"/>
  <c r="G46" i="222"/>
  <c r="F46" i="222"/>
  <c r="E46" i="222"/>
  <c r="D46" i="222"/>
  <c r="C46" i="222"/>
  <c r="P45" i="222"/>
  <c r="O45" i="222"/>
  <c r="N45" i="222"/>
  <c r="M45" i="222"/>
  <c r="L45" i="222"/>
  <c r="K45" i="222"/>
  <c r="J45" i="222"/>
  <c r="I45" i="222"/>
  <c r="H45" i="222"/>
  <c r="G45" i="222"/>
  <c r="F45" i="222"/>
  <c r="E45" i="222"/>
  <c r="D45" i="222"/>
  <c r="C45" i="222"/>
  <c r="P44" i="222"/>
  <c r="O44" i="222"/>
  <c r="N44" i="222"/>
  <c r="M44" i="222"/>
  <c r="L44" i="222"/>
  <c r="K44" i="222"/>
  <c r="J44" i="222"/>
  <c r="I44" i="222"/>
  <c r="G44" i="222"/>
  <c r="F44" i="222"/>
  <c r="E44" i="222"/>
  <c r="D44" i="222"/>
  <c r="C44" i="222"/>
  <c r="P43" i="222"/>
  <c r="O43" i="222"/>
  <c r="N43" i="222"/>
  <c r="M43" i="222"/>
  <c r="L43" i="222"/>
  <c r="K43" i="222"/>
  <c r="J43" i="222"/>
  <c r="I43" i="222"/>
  <c r="H43" i="222"/>
  <c r="G43" i="222"/>
  <c r="F43" i="222"/>
  <c r="E43" i="222"/>
  <c r="D43" i="222"/>
  <c r="C43" i="222"/>
  <c r="P42" i="222"/>
  <c r="O42" i="222"/>
  <c r="N42" i="222"/>
  <c r="M42" i="222"/>
  <c r="L42" i="222"/>
  <c r="K42" i="222"/>
  <c r="J42" i="222"/>
  <c r="I42" i="222"/>
  <c r="H42" i="222"/>
  <c r="G42" i="222"/>
  <c r="F42" i="222"/>
  <c r="E42" i="222"/>
  <c r="D42" i="222"/>
  <c r="C42" i="222"/>
  <c r="P41" i="222"/>
  <c r="O41" i="222"/>
  <c r="N41" i="222"/>
  <c r="M41" i="222"/>
  <c r="L41" i="222"/>
  <c r="K41" i="222"/>
  <c r="J41" i="222"/>
  <c r="I41" i="222"/>
  <c r="H41" i="222"/>
  <c r="G41" i="222"/>
  <c r="E41" i="222"/>
  <c r="C41" i="222"/>
  <c r="P40" i="222"/>
  <c r="P34" i="165" s="1"/>
  <c r="O40" i="222"/>
  <c r="O34" i="165" s="1"/>
  <c r="N40" i="222"/>
  <c r="N34" i="165" s="1"/>
  <c r="L40" i="222"/>
  <c r="L34" i="165" s="1"/>
  <c r="K40" i="222"/>
  <c r="K34" i="165" s="1"/>
  <c r="J40" i="222"/>
  <c r="J34" i="165" s="1"/>
  <c r="I40" i="222"/>
  <c r="I34" i="165" s="1"/>
  <c r="H40" i="222"/>
  <c r="H34" i="165" s="1"/>
  <c r="G40" i="222"/>
  <c r="G34" i="165" s="1"/>
  <c r="F40" i="222"/>
  <c r="F34" i="165" s="1"/>
  <c r="E40" i="222"/>
  <c r="E34" i="165" s="1"/>
  <c r="D40" i="222"/>
  <c r="D34" i="165" s="1"/>
  <c r="C40" i="222"/>
  <c r="C34" i="165" s="1"/>
  <c r="P27" i="222"/>
  <c r="P33" i="165" s="1"/>
  <c r="O27" i="222"/>
  <c r="O33" i="165" s="1"/>
  <c r="N27" i="222"/>
  <c r="N33" i="165" s="1"/>
  <c r="M27" i="222"/>
  <c r="M33" i="165" s="1"/>
  <c r="L27" i="222"/>
  <c r="L33" i="165" s="1"/>
  <c r="K27" i="222"/>
  <c r="K33" i="165" s="1"/>
  <c r="J27" i="222"/>
  <c r="J33" i="165" s="1"/>
  <c r="I27" i="222"/>
  <c r="I33" i="165" s="1"/>
  <c r="H27" i="222"/>
  <c r="H33" i="165" s="1"/>
  <c r="G27" i="222"/>
  <c r="G33" i="165" s="1"/>
  <c r="E27" i="222"/>
  <c r="E33" i="165" s="1"/>
  <c r="D27" i="222"/>
  <c r="D33" i="165" s="1"/>
  <c r="C27" i="222"/>
  <c r="C33" i="165" s="1"/>
  <c r="H44" i="222"/>
  <c r="F27" i="222"/>
  <c r="F33" i="165" s="1"/>
  <c r="A7" i="223"/>
  <c r="A6" i="223"/>
  <c r="A4" i="223"/>
  <c r="A3" i="223"/>
  <c r="P38" i="166"/>
  <c r="M38" i="166"/>
  <c r="I38" i="166"/>
  <c r="H38" i="166"/>
  <c r="G38" i="166"/>
  <c r="E38" i="166"/>
  <c r="O37" i="166"/>
  <c r="N37" i="166"/>
  <c r="K37" i="166"/>
  <c r="I37" i="166"/>
  <c r="G37" i="166"/>
  <c r="F37" i="166"/>
  <c r="P63" i="223"/>
  <c r="O63" i="223"/>
  <c r="N63" i="223"/>
  <c r="M63" i="223"/>
  <c r="L63" i="223"/>
  <c r="K63" i="223"/>
  <c r="J63" i="223"/>
  <c r="I63" i="223"/>
  <c r="F63" i="223"/>
  <c r="E63" i="223"/>
  <c r="P59" i="223"/>
  <c r="O59" i="223"/>
  <c r="N59" i="223"/>
  <c r="M59" i="223"/>
  <c r="L59" i="223"/>
  <c r="K59" i="223"/>
  <c r="J59" i="223"/>
  <c r="I59" i="223"/>
  <c r="H59" i="223"/>
  <c r="G59" i="223"/>
  <c r="F59" i="223"/>
  <c r="E59" i="223"/>
  <c r="R49" i="223"/>
  <c r="P49" i="223"/>
  <c r="O49" i="223"/>
  <c r="N49" i="223"/>
  <c r="M49" i="223"/>
  <c r="L49" i="223"/>
  <c r="K49" i="223"/>
  <c r="J49" i="223"/>
  <c r="I49" i="223"/>
  <c r="H49" i="223"/>
  <c r="G49" i="223"/>
  <c r="F49" i="223"/>
  <c r="E49" i="223"/>
  <c r="D49" i="223"/>
  <c r="C49" i="223"/>
  <c r="R48" i="223"/>
  <c r="P48" i="223"/>
  <c r="O48" i="223"/>
  <c r="N48" i="223"/>
  <c r="M48" i="223"/>
  <c r="L48" i="223"/>
  <c r="K48" i="223"/>
  <c r="J48" i="223"/>
  <c r="I48" i="223"/>
  <c r="H48" i="223"/>
  <c r="G48" i="223"/>
  <c r="F48" i="223"/>
  <c r="E48" i="223"/>
  <c r="D48" i="223"/>
  <c r="C48" i="223"/>
  <c r="R47" i="223"/>
  <c r="P47" i="223"/>
  <c r="O47" i="223"/>
  <c r="N47" i="223"/>
  <c r="M47" i="223"/>
  <c r="L47" i="223"/>
  <c r="K47" i="223"/>
  <c r="J47" i="223"/>
  <c r="I47" i="223"/>
  <c r="H47" i="223"/>
  <c r="G47" i="223"/>
  <c r="F47" i="223"/>
  <c r="E47" i="223"/>
  <c r="D47" i="223"/>
  <c r="C47" i="223"/>
  <c r="R46" i="223"/>
  <c r="P46" i="223"/>
  <c r="O46" i="223"/>
  <c r="N46" i="223"/>
  <c r="M46" i="223"/>
  <c r="L46" i="223"/>
  <c r="K46" i="223"/>
  <c r="J46" i="223"/>
  <c r="I46" i="223"/>
  <c r="H46" i="223"/>
  <c r="G46" i="223"/>
  <c r="F46" i="223"/>
  <c r="E46" i="223"/>
  <c r="D46" i="223"/>
  <c r="C46" i="223"/>
  <c r="R45" i="223"/>
  <c r="P45" i="223"/>
  <c r="O45" i="223"/>
  <c r="N45" i="223"/>
  <c r="M45" i="223"/>
  <c r="L45" i="223"/>
  <c r="K45" i="223"/>
  <c r="J45" i="223"/>
  <c r="I45" i="223"/>
  <c r="H45" i="223"/>
  <c r="G45" i="223"/>
  <c r="F45" i="223"/>
  <c r="E45" i="223"/>
  <c r="D45" i="223"/>
  <c r="C45" i="223"/>
  <c r="R44" i="223"/>
  <c r="P44" i="223"/>
  <c r="O44" i="223"/>
  <c r="N44" i="223"/>
  <c r="M44" i="223"/>
  <c r="L44" i="223"/>
  <c r="K44" i="223"/>
  <c r="J44" i="223"/>
  <c r="I44" i="223"/>
  <c r="H44" i="223"/>
  <c r="G44" i="223"/>
  <c r="F44" i="223"/>
  <c r="E44" i="223"/>
  <c r="D44" i="223"/>
  <c r="C44" i="223"/>
  <c r="R43" i="223"/>
  <c r="P43" i="223"/>
  <c r="O43" i="223"/>
  <c r="N43" i="223"/>
  <c r="M43" i="223"/>
  <c r="L43" i="223"/>
  <c r="K43" i="223"/>
  <c r="J43" i="223"/>
  <c r="I43" i="223"/>
  <c r="H43" i="223"/>
  <c r="G43" i="223"/>
  <c r="F43" i="223"/>
  <c r="E43" i="223"/>
  <c r="D43" i="223"/>
  <c r="C43" i="223"/>
  <c r="R42" i="223"/>
  <c r="P42" i="223"/>
  <c r="O42" i="223"/>
  <c r="N42" i="223"/>
  <c r="M42" i="223"/>
  <c r="L42" i="223"/>
  <c r="K42" i="223"/>
  <c r="J42" i="223"/>
  <c r="I42" i="223"/>
  <c r="G42" i="223"/>
  <c r="F42" i="223"/>
  <c r="E42" i="223"/>
  <c r="D42" i="223"/>
  <c r="C42" i="223"/>
  <c r="R41" i="223"/>
  <c r="P41" i="223"/>
  <c r="O41" i="223"/>
  <c r="N41" i="223"/>
  <c r="M41" i="223"/>
  <c r="L41" i="223"/>
  <c r="K41" i="223"/>
  <c r="J41" i="223"/>
  <c r="I41" i="223"/>
  <c r="H41" i="223"/>
  <c r="G41" i="223"/>
  <c r="F41" i="223"/>
  <c r="E41" i="223"/>
  <c r="D41" i="223"/>
  <c r="C41" i="223"/>
  <c r="R40" i="223"/>
  <c r="P40" i="223"/>
  <c r="O40" i="223"/>
  <c r="N40" i="223"/>
  <c r="M40" i="223"/>
  <c r="L40" i="223"/>
  <c r="K40" i="223"/>
  <c r="J40" i="223"/>
  <c r="I40" i="223"/>
  <c r="H40" i="223"/>
  <c r="G40" i="223"/>
  <c r="F40" i="223"/>
  <c r="E40" i="223"/>
  <c r="D40" i="223"/>
  <c r="C40" i="223"/>
  <c r="R39" i="223"/>
  <c r="P39" i="223"/>
  <c r="O39" i="223"/>
  <c r="N39" i="223"/>
  <c r="M39" i="223"/>
  <c r="L39" i="223"/>
  <c r="K39" i="223"/>
  <c r="J39" i="223"/>
  <c r="I39" i="223"/>
  <c r="G39" i="223"/>
  <c r="F39" i="223"/>
  <c r="E39" i="223"/>
  <c r="D39" i="223"/>
  <c r="C39" i="223"/>
  <c r="P38" i="223"/>
  <c r="P35" i="166" s="1"/>
  <c r="O38" i="223"/>
  <c r="O35" i="166" s="1"/>
  <c r="N38" i="223"/>
  <c r="N35" i="166" s="1"/>
  <c r="M38" i="223"/>
  <c r="M35" i="166" s="1"/>
  <c r="L38" i="223"/>
  <c r="L35" i="166"/>
  <c r="K38" i="223"/>
  <c r="K35" i="166" s="1"/>
  <c r="J38" i="223"/>
  <c r="J35" i="166" s="1"/>
  <c r="I38" i="223"/>
  <c r="I35" i="166" s="1"/>
  <c r="H38" i="223"/>
  <c r="H35" i="166" s="1"/>
  <c r="G38" i="223"/>
  <c r="G35" i="166" s="1"/>
  <c r="F38" i="223"/>
  <c r="F35" i="166" s="1"/>
  <c r="E38" i="223"/>
  <c r="E35" i="166" s="1"/>
  <c r="D38" i="223"/>
  <c r="D35" i="166" s="1"/>
  <c r="C38" i="223"/>
  <c r="C35" i="166" s="1"/>
  <c r="P25" i="223"/>
  <c r="P34" i="166" s="1"/>
  <c r="O25" i="223"/>
  <c r="O34" i="166" s="1"/>
  <c r="N25" i="223"/>
  <c r="N34" i="166" s="1"/>
  <c r="M25" i="223"/>
  <c r="M34" i="166" s="1"/>
  <c r="L25" i="223"/>
  <c r="L34" i="166" s="1"/>
  <c r="K25" i="223"/>
  <c r="K34" i="166" s="1"/>
  <c r="J25" i="223"/>
  <c r="J34" i="166" s="1"/>
  <c r="I25" i="223"/>
  <c r="I34" i="166" s="1"/>
  <c r="G25" i="223"/>
  <c r="G34" i="166" s="1"/>
  <c r="F25" i="223"/>
  <c r="F34" i="166" s="1"/>
  <c r="E25" i="223"/>
  <c r="E34" i="166" s="1"/>
  <c r="D25" i="223"/>
  <c r="C25" i="223"/>
  <c r="C34" i="166" s="1"/>
  <c r="H42" i="223"/>
  <c r="A7" i="224"/>
  <c r="A6" i="224"/>
  <c r="A4" i="224"/>
  <c r="A3" i="224"/>
  <c r="R47" i="224"/>
  <c r="R52" i="224" s="1"/>
  <c r="R58" i="165" s="1"/>
  <c r="P47" i="224"/>
  <c r="P52" i="224" s="1"/>
  <c r="P58" i="165" s="1"/>
  <c r="N47" i="224"/>
  <c r="N52" i="224" s="1"/>
  <c r="N58" i="165" s="1"/>
  <c r="M47" i="224"/>
  <c r="M52" i="224" s="1"/>
  <c r="M58" i="165" s="1"/>
  <c r="L47" i="224"/>
  <c r="L52" i="224" s="1"/>
  <c r="L58" i="165" s="1"/>
  <c r="K47" i="224"/>
  <c r="K52" i="224" s="1"/>
  <c r="K58" i="165" s="1"/>
  <c r="J47" i="224"/>
  <c r="J52" i="224" s="1"/>
  <c r="J58" i="165" s="1"/>
  <c r="I47" i="224"/>
  <c r="I52" i="224" s="1"/>
  <c r="I58" i="165" s="1"/>
  <c r="H47" i="224"/>
  <c r="H52" i="224" s="1"/>
  <c r="H58" i="165" s="1"/>
  <c r="G47" i="224"/>
  <c r="G52" i="224" s="1"/>
  <c r="G58" i="165" s="1"/>
  <c r="F47" i="224"/>
  <c r="F52" i="224" s="1"/>
  <c r="F58" i="165" s="1"/>
  <c r="E47" i="224"/>
  <c r="E52" i="224" s="1"/>
  <c r="E58" i="165" s="1"/>
  <c r="D47" i="224"/>
  <c r="D52" i="224" s="1"/>
  <c r="D58" i="165" s="1"/>
  <c r="C47" i="224"/>
  <c r="C52" i="224" s="1"/>
  <c r="C58" i="165" s="1"/>
  <c r="O47" i="224"/>
  <c r="O52" i="224" s="1"/>
  <c r="O58" i="165" s="1"/>
  <c r="R20" i="224"/>
  <c r="R28" i="224" s="1"/>
  <c r="P20" i="224"/>
  <c r="P28" i="224" s="1"/>
  <c r="N20" i="224"/>
  <c r="N28" i="224" s="1"/>
  <c r="M20" i="224"/>
  <c r="M28" i="224" s="1"/>
  <c r="L20" i="224"/>
  <c r="L28" i="224" s="1"/>
  <c r="L13" i="165" s="1"/>
  <c r="K20" i="224"/>
  <c r="J20" i="224"/>
  <c r="I20" i="224"/>
  <c r="I28" i="224" s="1"/>
  <c r="H20" i="224"/>
  <c r="H28" i="224" s="1"/>
  <c r="G20" i="224"/>
  <c r="G28" i="224" s="1"/>
  <c r="G13" i="165" s="1"/>
  <c r="F20" i="224"/>
  <c r="F28" i="224" s="1"/>
  <c r="E20" i="224"/>
  <c r="E28" i="224"/>
  <c r="E13" i="165" s="1"/>
  <c r="D20" i="224"/>
  <c r="D28" i="224" s="1"/>
  <c r="C20" i="224"/>
  <c r="C28" i="224" s="1"/>
  <c r="C13" i="165" s="1"/>
  <c r="A7" i="225"/>
  <c r="A6" i="225"/>
  <c r="A4" i="225"/>
  <c r="A3" i="225"/>
  <c r="L52" i="225"/>
  <c r="L59" i="166" s="1"/>
  <c r="I52" i="225"/>
  <c r="I59" i="166" s="1"/>
  <c r="H47" i="225"/>
  <c r="H52" i="225" s="1"/>
  <c r="H59" i="166" s="1"/>
  <c r="G47" i="225"/>
  <c r="G52" i="225" s="1"/>
  <c r="G59" i="166" s="1"/>
  <c r="F47" i="225"/>
  <c r="F52" i="225" s="1"/>
  <c r="F59" i="166" s="1"/>
  <c r="E47" i="225"/>
  <c r="E52" i="225" s="1"/>
  <c r="E59" i="166" s="1"/>
  <c r="D47" i="225"/>
  <c r="D52" i="225" s="1"/>
  <c r="D59" i="166" s="1"/>
  <c r="R42" i="166"/>
  <c r="R33" i="225"/>
  <c r="R39" i="225" s="1"/>
  <c r="R15" i="166" s="1"/>
  <c r="P33" i="225"/>
  <c r="P39" i="225" s="1"/>
  <c r="P15" i="166" s="1"/>
  <c r="O33" i="225"/>
  <c r="N33" i="225"/>
  <c r="N39" i="225" s="1"/>
  <c r="N15" i="166" s="1"/>
  <c r="M33" i="225"/>
  <c r="M39" i="225" s="1"/>
  <c r="M15" i="166" s="1"/>
  <c r="L33" i="225"/>
  <c r="L39" i="225" s="1"/>
  <c r="L15" i="166" s="1"/>
  <c r="K33" i="225"/>
  <c r="K39" i="225" s="1"/>
  <c r="K15" i="166" s="1"/>
  <c r="J33" i="225"/>
  <c r="J39" i="225" s="1"/>
  <c r="J15" i="166" s="1"/>
  <c r="I33" i="225"/>
  <c r="I39" i="225" s="1"/>
  <c r="I15" i="166" s="1"/>
  <c r="G33" i="225"/>
  <c r="G39" i="225" s="1"/>
  <c r="G15" i="166" s="1"/>
  <c r="E33" i="225"/>
  <c r="E39" i="225" s="1"/>
  <c r="E15" i="166" s="1"/>
  <c r="D33" i="225"/>
  <c r="D39" i="225" s="1"/>
  <c r="D15" i="166" s="1"/>
  <c r="P20" i="225"/>
  <c r="P28" i="225" s="1"/>
  <c r="O20" i="225"/>
  <c r="O28" i="225" s="1"/>
  <c r="N20" i="225"/>
  <c r="N28" i="225" s="1"/>
  <c r="M20" i="225"/>
  <c r="M28" i="225" s="1"/>
  <c r="L20" i="225"/>
  <c r="L28" i="225" s="1"/>
  <c r="K20" i="225"/>
  <c r="K28" i="225" s="1"/>
  <c r="J20" i="225"/>
  <c r="I20" i="225"/>
  <c r="I28" i="225" s="1"/>
  <c r="H20" i="225"/>
  <c r="H28" i="225" s="1"/>
  <c r="H14" i="166" s="1"/>
  <c r="G20" i="225"/>
  <c r="G28" i="225" s="1"/>
  <c r="F20" i="225"/>
  <c r="F28" i="225" s="1"/>
  <c r="F41" i="225" s="1"/>
  <c r="E20" i="225"/>
  <c r="E28" i="225" s="1"/>
  <c r="E14" i="166" s="1"/>
  <c r="D20" i="225"/>
  <c r="D28" i="225" s="1"/>
  <c r="H25" i="223"/>
  <c r="H34" i="166" s="1"/>
  <c r="D41" i="222"/>
  <c r="F41" i="222"/>
  <c r="H39" i="223"/>
  <c r="C75" i="211"/>
  <c r="C83" i="211" s="1"/>
  <c r="E74" i="211"/>
  <c r="E76" i="211"/>
  <c r="E77" i="211"/>
  <c r="E78" i="211"/>
  <c r="E79" i="211"/>
  <c r="E80" i="211"/>
  <c r="E81" i="211"/>
  <c r="E82" i="211"/>
  <c r="S58" i="48"/>
  <c r="S57" i="48"/>
  <c r="S56" i="48"/>
  <c r="S55" i="48"/>
  <c r="S54" i="48"/>
  <c r="S53" i="48"/>
  <c r="C52" i="48"/>
  <c r="C59" i="48" s="1"/>
  <c r="C29" i="165" s="1"/>
  <c r="Q40" i="208"/>
  <c r="Q41" i="208"/>
  <c r="Q42" i="208"/>
  <c r="Q34" i="208"/>
  <c r="Q35" i="208"/>
  <c r="G77" i="176"/>
  <c r="G63" i="176"/>
  <c r="G51" i="176"/>
  <c r="G52" i="176"/>
  <c r="G50" i="176"/>
  <c r="G42" i="176"/>
  <c r="G43" i="176"/>
  <c r="G26" i="176"/>
  <c r="G27" i="176"/>
  <c r="Q23" i="208"/>
  <c r="G20" i="220"/>
  <c r="D20" i="221" s="1"/>
  <c r="S20" i="221" s="1"/>
  <c r="F25" i="164"/>
  <c r="E24" i="201" s="1"/>
  <c r="F24" i="164"/>
  <c r="E22" i="201" s="1"/>
  <c r="F23" i="164"/>
  <c r="E20" i="201" s="1"/>
  <c r="F20" i="164"/>
  <c r="E16" i="201" s="1"/>
  <c r="F17" i="164"/>
  <c r="E12" i="201" s="1"/>
  <c r="A7" i="221"/>
  <c r="A6" i="221"/>
  <c r="A4" i="221"/>
  <c r="A3" i="221"/>
  <c r="G48" i="220"/>
  <c r="D48" i="221" s="1"/>
  <c r="S48" i="221" s="1"/>
  <c r="G47" i="220"/>
  <c r="D47" i="221" s="1"/>
  <c r="S47" i="221" s="1"/>
  <c r="H19" i="201" s="1"/>
  <c r="G46" i="220"/>
  <c r="D46" i="221" s="1"/>
  <c r="S46" i="221" s="1"/>
  <c r="G18" i="220"/>
  <c r="D18" i="221" s="1"/>
  <c r="F25" i="115" s="1"/>
  <c r="G21" i="220"/>
  <c r="D21" i="221" s="1"/>
  <c r="S21" i="221" s="1"/>
  <c r="G23" i="220"/>
  <c r="D23" i="221" s="1"/>
  <c r="S23" i="221" s="1"/>
  <c r="G19" i="115" s="1"/>
  <c r="G15" i="220"/>
  <c r="D15" i="221" s="1"/>
  <c r="S15" i="221" s="1"/>
  <c r="E17" i="164" s="1"/>
  <c r="A7" i="220"/>
  <c r="A6" i="220"/>
  <c r="A4" i="220"/>
  <c r="A3" i="220"/>
  <c r="G35" i="220"/>
  <c r="D35" i="221" s="1"/>
  <c r="S35" i="221" s="1"/>
  <c r="G33" i="220"/>
  <c r="E30" i="212"/>
  <c r="E31" i="212"/>
  <c r="E41" i="211"/>
  <c r="E32" i="211"/>
  <c r="E31" i="211"/>
  <c r="E71" i="212"/>
  <c r="E64" i="212"/>
  <c r="E62" i="212"/>
  <c r="E61" i="212"/>
  <c r="E60" i="212"/>
  <c r="E59" i="212"/>
  <c r="E58" i="212"/>
  <c r="E57" i="212"/>
  <c r="E56" i="212"/>
  <c r="E52" i="212"/>
  <c r="E51" i="212"/>
  <c r="E50" i="212"/>
  <c r="E49" i="212"/>
  <c r="E48" i="212"/>
  <c r="E47" i="212"/>
  <c r="E46" i="212"/>
  <c r="E45" i="212"/>
  <c r="E41" i="212"/>
  <c r="E40" i="212"/>
  <c r="E36" i="212"/>
  <c r="E35" i="212"/>
  <c r="E34" i="212"/>
  <c r="F16" i="172"/>
  <c r="D75" i="212"/>
  <c r="D84" i="212" s="1"/>
  <c r="F75" i="212"/>
  <c r="F84" i="212" s="1"/>
  <c r="C75" i="212"/>
  <c r="C84" i="212" s="1"/>
  <c r="E83" i="212"/>
  <c r="F75" i="211"/>
  <c r="F83" i="211" s="1"/>
  <c r="D75" i="211"/>
  <c r="D83" i="211" s="1"/>
  <c r="E68" i="211"/>
  <c r="E69" i="211"/>
  <c r="A4" i="119"/>
  <c r="A4" i="213"/>
  <c r="A4" i="179"/>
  <c r="A4" i="172"/>
  <c r="A4" i="129"/>
  <c r="A4" i="122"/>
  <c r="A5" i="123"/>
  <c r="A4" i="211"/>
  <c r="A4" i="48"/>
  <c r="A4" i="201"/>
  <c r="A4" i="200"/>
  <c r="A4" i="141"/>
  <c r="B4" i="135"/>
  <c r="A4" i="134"/>
  <c r="A4" i="133"/>
  <c r="A4" i="212"/>
  <c r="E77" i="212"/>
  <c r="E78" i="212"/>
  <c r="E79" i="212"/>
  <c r="E80" i="212"/>
  <c r="E81" i="212"/>
  <c r="E82" i="212"/>
  <c r="E76" i="212"/>
  <c r="E74" i="212"/>
  <c r="C18" i="211"/>
  <c r="C23" i="211" s="1"/>
  <c r="H102" i="201" s="1"/>
  <c r="E67" i="211"/>
  <c r="E70" i="211"/>
  <c r="E66" i="211"/>
  <c r="E58" i="211"/>
  <c r="E60" i="211"/>
  <c r="E61" i="211"/>
  <c r="E62" i="211"/>
  <c r="E63" i="211"/>
  <c r="E57" i="211"/>
  <c r="E52" i="172"/>
  <c r="E63" i="172" s="1"/>
  <c r="E45" i="125" s="1"/>
  <c r="E48" i="125" s="1"/>
  <c r="F54" i="172"/>
  <c r="G52" i="172"/>
  <c r="G63" i="172" s="1"/>
  <c r="G45" i="125" s="1"/>
  <c r="G48" i="125" s="1"/>
  <c r="F29" i="172"/>
  <c r="F19" i="172"/>
  <c r="E18" i="172"/>
  <c r="E30" i="172" s="1"/>
  <c r="E37" i="125" s="1"/>
  <c r="E40" i="125" s="1"/>
  <c r="I21" i="129"/>
  <c r="H43" i="115"/>
  <c r="H44" i="115"/>
  <c r="G26" i="115"/>
  <c r="H27" i="115"/>
  <c r="H29" i="115"/>
  <c r="H28" i="115"/>
  <c r="F39" i="164"/>
  <c r="E35" i="211"/>
  <c r="E36" i="211"/>
  <c r="E42" i="211"/>
  <c r="E46" i="211"/>
  <c r="E47" i="211"/>
  <c r="E48" i="211"/>
  <c r="E49" i="211"/>
  <c r="E50" i="211"/>
  <c r="E51" i="211"/>
  <c r="E52" i="211"/>
  <c r="E53" i="211"/>
  <c r="C32" i="212"/>
  <c r="C38" i="212"/>
  <c r="C43" i="212"/>
  <c r="C53" i="212"/>
  <c r="Z18" i="200"/>
  <c r="X15" i="200"/>
  <c r="X23" i="200"/>
  <c r="V18" i="200"/>
  <c r="H29" i="134"/>
  <c r="H35" i="134" s="1"/>
  <c r="F29" i="134"/>
  <c r="F35" i="134" s="1"/>
  <c r="D23" i="134"/>
  <c r="D35" i="134"/>
  <c r="F19" i="141"/>
  <c r="F25" i="141" s="1"/>
  <c r="F36" i="141"/>
  <c r="F40" i="141" s="1"/>
  <c r="D19" i="141"/>
  <c r="D25" i="141" s="1"/>
  <c r="D36" i="141"/>
  <c r="D40" i="141" s="1"/>
  <c r="E19" i="141"/>
  <c r="E25" i="141" s="1"/>
  <c r="E36" i="141"/>
  <c r="E40" i="141" s="1"/>
  <c r="H19" i="141"/>
  <c r="H25" i="141" s="1"/>
  <c r="H36" i="141"/>
  <c r="H40" i="141" s="1"/>
  <c r="G29" i="134"/>
  <c r="G35" i="134" s="1"/>
  <c r="G37" i="134" s="1"/>
  <c r="I29" i="134"/>
  <c r="I35" i="134" s="1"/>
  <c r="D17" i="212"/>
  <c r="D22" i="212" s="1"/>
  <c r="H111" i="201" s="1"/>
  <c r="C22" i="212"/>
  <c r="H110" i="201" s="1"/>
  <c r="M40" i="200"/>
  <c r="O40" i="200" s="1"/>
  <c r="M41" i="200"/>
  <c r="O41" i="200" s="1"/>
  <c r="M42" i="200"/>
  <c r="O42" i="200" s="1"/>
  <c r="D43" i="200"/>
  <c r="D53" i="200" s="1"/>
  <c r="M49" i="200"/>
  <c r="O49" i="200" s="1"/>
  <c r="M48" i="200"/>
  <c r="O48" i="200" s="1"/>
  <c r="M47" i="200"/>
  <c r="O47" i="200" s="1"/>
  <c r="M46" i="200"/>
  <c r="O46" i="200" s="1"/>
  <c r="M45" i="200"/>
  <c r="O45" i="200" s="1"/>
  <c r="M44" i="200"/>
  <c r="O44" i="200" s="1"/>
  <c r="M38" i="200"/>
  <c r="O38" i="200" s="1"/>
  <c r="U13" i="200"/>
  <c r="Y13" i="200" s="1"/>
  <c r="U15" i="200"/>
  <c r="Y15" i="200" s="1"/>
  <c r="U16" i="200"/>
  <c r="U17" i="200"/>
  <c r="Y17" i="200" s="1"/>
  <c r="U20" i="200"/>
  <c r="Y20" i="200" s="1"/>
  <c r="U21" i="200"/>
  <c r="Y21" i="200" s="1"/>
  <c r="U22" i="200"/>
  <c r="Y22" i="200" s="1"/>
  <c r="U23" i="200"/>
  <c r="Y23" i="200" s="1"/>
  <c r="U24" i="200"/>
  <c r="Y24" i="200" s="1"/>
  <c r="U27" i="200"/>
  <c r="Y27" i="200" s="1"/>
  <c r="AA18" i="200"/>
  <c r="AA29" i="200" s="1"/>
  <c r="U31" i="200"/>
  <c r="Y31" i="200" s="1"/>
  <c r="X31" i="200"/>
  <c r="F47" i="119"/>
  <c r="F48" i="119"/>
  <c r="F49" i="119"/>
  <c r="F50" i="119"/>
  <c r="F51" i="119"/>
  <c r="F56" i="119"/>
  <c r="F52" i="119" s="1"/>
  <c r="F59" i="119"/>
  <c r="F60" i="119"/>
  <c r="F61" i="119"/>
  <c r="F18" i="119"/>
  <c r="F19" i="119"/>
  <c r="F20" i="119"/>
  <c r="F21" i="119"/>
  <c r="F22" i="119"/>
  <c r="F23" i="119"/>
  <c r="F24" i="119"/>
  <c r="F25" i="119"/>
  <c r="F26" i="119"/>
  <c r="F28" i="119"/>
  <c r="F30" i="119"/>
  <c r="E52" i="119"/>
  <c r="E57" i="119" s="1"/>
  <c r="E61" i="119"/>
  <c r="E66" i="119" s="1"/>
  <c r="D52" i="119"/>
  <c r="D57" i="119" s="1"/>
  <c r="D61" i="119"/>
  <c r="D66" i="119" s="1"/>
  <c r="G61" i="119"/>
  <c r="G66" i="119" s="1"/>
  <c r="G52" i="119"/>
  <c r="G57" i="119" s="1"/>
  <c r="D57" i="42"/>
  <c r="E33" i="125" s="1"/>
  <c r="F57" i="42"/>
  <c r="G33" i="125" s="1"/>
  <c r="E76" i="201" s="1"/>
  <c r="C57" i="42"/>
  <c r="D33" i="125" s="1"/>
  <c r="E33" i="42"/>
  <c r="E34" i="42"/>
  <c r="E32" i="42"/>
  <c r="E35" i="42"/>
  <c r="E36" i="42"/>
  <c r="E37" i="42"/>
  <c r="E38" i="42"/>
  <c r="E39" i="42"/>
  <c r="E40" i="42"/>
  <c r="E41" i="42"/>
  <c r="E42" i="42"/>
  <c r="E43" i="42"/>
  <c r="E44" i="42"/>
  <c r="E45" i="42"/>
  <c r="E46" i="42"/>
  <c r="E47" i="42"/>
  <c r="E48" i="42"/>
  <c r="E49" i="42"/>
  <c r="E50" i="42"/>
  <c r="E51" i="42"/>
  <c r="E52" i="42"/>
  <c r="E53" i="42"/>
  <c r="E54" i="42"/>
  <c r="E55" i="42"/>
  <c r="E56" i="42"/>
  <c r="C30" i="42"/>
  <c r="D27" i="125" s="1"/>
  <c r="N42" i="218"/>
  <c r="N44" i="218"/>
  <c r="P44" i="218" s="1"/>
  <c r="N45" i="218"/>
  <c r="P45" i="218" s="1"/>
  <c r="N26" i="218"/>
  <c r="P26" i="218" s="1"/>
  <c r="N28" i="218"/>
  <c r="P28" i="218" s="1"/>
  <c r="N29" i="218"/>
  <c r="P29" i="218" s="1"/>
  <c r="N34" i="218"/>
  <c r="P34" i="218" s="1"/>
  <c r="N35" i="218"/>
  <c r="P35" i="218" s="1"/>
  <c r="N36" i="218"/>
  <c r="P36" i="218" s="1"/>
  <c r="N39" i="218"/>
  <c r="P39" i="218" s="1"/>
  <c r="N18" i="218"/>
  <c r="P18" i="218" s="1"/>
  <c r="N19" i="218"/>
  <c r="P19" i="218" s="1"/>
  <c r="N20" i="218"/>
  <c r="P20" i="218" s="1"/>
  <c r="N22" i="218"/>
  <c r="P22" i="218" s="1"/>
  <c r="N23" i="218"/>
  <c r="P23" i="218" s="1"/>
  <c r="C73" i="207"/>
  <c r="G74" i="176"/>
  <c r="G75" i="176"/>
  <c r="G76" i="176"/>
  <c r="G58" i="176"/>
  <c r="A3" i="203"/>
  <c r="A3" i="202"/>
  <c r="A7" i="217"/>
  <c r="A6" i="217"/>
  <c r="A3" i="217"/>
  <c r="F15" i="217" s="1"/>
  <c r="A7" i="216"/>
  <c r="A6" i="216"/>
  <c r="A3" i="216"/>
  <c r="F13" i="216" s="1"/>
  <c r="A4" i="165"/>
  <c r="A4" i="166"/>
  <c r="A4" i="42"/>
  <c r="A4" i="41"/>
  <c r="A7" i="179"/>
  <c r="A6" i="129"/>
  <c r="A7" i="129"/>
  <c r="A7" i="127"/>
  <c r="A6" i="127"/>
  <c r="A4" i="127"/>
  <c r="A4" i="125"/>
  <c r="A4" i="124"/>
  <c r="Q16" i="114"/>
  <c r="E47" i="201" s="1"/>
  <c r="Q17" i="114"/>
  <c r="S17" i="114" s="1"/>
  <c r="Q21" i="114"/>
  <c r="E48" i="201" s="1"/>
  <c r="Q22" i="114"/>
  <c r="S22" i="114" s="1"/>
  <c r="Q24" i="208"/>
  <c r="Q25" i="208"/>
  <c r="Q26" i="208"/>
  <c r="Q38" i="208"/>
  <c r="Q39" i="208"/>
  <c r="Q46" i="208"/>
  <c r="Q47" i="208"/>
  <c r="Q48" i="208"/>
  <c r="Q49" i="208"/>
  <c r="Q50" i="208"/>
  <c r="Q60" i="208"/>
  <c r="Q65" i="208"/>
  <c r="Q66" i="208"/>
  <c r="Q67" i="208"/>
  <c r="Q68" i="208"/>
  <c r="Q70" i="208"/>
  <c r="Q71" i="208"/>
  <c r="Q83" i="208"/>
  <c r="A7" i="93"/>
  <c r="A6" i="93"/>
  <c r="A6" i="161"/>
  <c r="A4" i="43"/>
  <c r="A4" i="115"/>
  <c r="A4" i="114"/>
  <c r="A4" i="208"/>
  <c r="A4" i="176"/>
  <c r="D31" i="40"/>
  <c r="D42" i="40"/>
  <c r="E26" i="40"/>
  <c r="G26" i="40"/>
  <c r="D26" i="40"/>
  <c r="G21" i="40"/>
  <c r="E21" i="40"/>
  <c r="D21" i="40"/>
  <c r="A4" i="93"/>
  <c r="A4" i="218"/>
  <c r="A4" i="161"/>
  <c r="A4" i="207"/>
  <c r="A4" i="163"/>
  <c r="A4" i="164"/>
  <c r="A4" i="157"/>
  <c r="A4" i="156"/>
  <c r="A4" i="13"/>
  <c r="A4" i="12"/>
  <c r="A4" i="11"/>
  <c r="A4" i="10"/>
  <c r="A4" i="9"/>
  <c r="A4" i="169"/>
  <c r="A4" i="170"/>
  <c r="A4" i="171"/>
  <c r="A4" i="203"/>
  <c r="A4" i="202"/>
  <c r="A4" i="167"/>
  <c r="A4" i="217"/>
  <c r="A4" i="216"/>
  <c r="A4" i="153"/>
  <c r="A4" i="3"/>
  <c r="I38" i="219"/>
  <c r="K38" i="219" s="1"/>
  <c r="I37" i="219"/>
  <c r="K37" i="219" s="1"/>
  <c r="I36" i="219"/>
  <c r="K36" i="219" s="1"/>
  <c r="I35" i="219"/>
  <c r="K35" i="219" s="1"/>
  <c r="I34" i="219"/>
  <c r="K34" i="219" s="1"/>
  <c r="I33" i="219"/>
  <c r="K33" i="219" s="1"/>
  <c r="I32" i="219"/>
  <c r="I20" i="219"/>
  <c r="K20" i="219" s="1"/>
  <c r="I21" i="219"/>
  <c r="K21" i="219" s="1"/>
  <c r="I22" i="219"/>
  <c r="K22" i="219" s="1"/>
  <c r="I23" i="219"/>
  <c r="K23" i="219" s="1"/>
  <c r="I24" i="219"/>
  <c r="K24" i="219" s="1"/>
  <c r="I25" i="219"/>
  <c r="K25" i="219" s="1"/>
  <c r="I26" i="219"/>
  <c r="K26" i="219" s="1"/>
  <c r="A7" i="219"/>
  <c r="A6" i="219"/>
  <c r="A4" i="219"/>
  <c r="A3" i="219"/>
  <c r="A4" i="168"/>
  <c r="A7" i="218"/>
  <c r="A6" i="218"/>
  <c r="A3" i="218"/>
  <c r="D18" i="211"/>
  <c r="D23" i="211" s="1"/>
  <c r="H103" i="201" s="1"/>
  <c r="E111" i="201"/>
  <c r="E103" i="201"/>
  <c r="A7" i="172"/>
  <c r="A6" i="179"/>
  <c r="I48" i="129"/>
  <c r="I47" i="129"/>
  <c r="I46" i="129"/>
  <c r="I45" i="129"/>
  <c r="I34" i="129"/>
  <c r="I33" i="129"/>
  <c r="I22" i="129"/>
  <c r="I23" i="129"/>
  <c r="I30" i="129"/>
  <c r="I31" i="129"/>
  <c r="I30" i="166"/>
  <c r="I31" i="166" s="1"/>
  <c r="L30" i="166"/>
  <c r="L31" i="166" s="1"/>
  <c r="M30" i="166"/>
  <c r="M31" i="166" s="1"/>
  <c r="D52" i="48"/>
  <c r="D59" i="48" s="1"/>
  <c r="D29" i="165" s="1"/>
  <c r="D30" i="165" s="1"/>
  <c r="E52" i="48"/>
  <c r="E59" i="48" s="1"/>
  <c r="E29" i="165" s="1"/>
  <c r="E30" i="165" s="1"/>
  <c r="F52" i="48"/>
  <c r="F59" i="48" s="1"/>
  <c r="F29" i="165" s="1"/>
  <c r="F30" i="165" s="1"/>
  <c r="G52" i="48"/>
  <c r="G59" i="48" s="1"/>
  <c r="G29" i="165" s="1"/>
  <c r="G30" i="165" s="1"/>
  <c r="H52" i="48"/>
  <c r="H59" i="48" s="1"/>
  <c r="H29" i="165" s="1"/>
  <c r="H30" i="165" s="1"/>
  <c r="I52" i="48"/>
  <c r="I59" i="48" s="1"/>
  <c r="I29" i="165" s="1"/>
  <c r="I30" i="165" s="1"/>
  <c r="J52" i="48"/>
  <c r="J59" i="48" s="1"/>
  <c r="J29" i="165" s="1"/>
  <c r="J30" i="165" s="1"/>
  <c r="K52" i="48"/>
  <c r="K59" i="48" s="1"/>
  <c r="K29" i="165" s="1"/>
  <c r="K30" i="165" s="1"/>
  <c r="L52" i="48"/>
  <c r="L59" i="48" s="1"/>
  <c r="L29" i="165" s="1"/>
  <c r="L30" i="165" s="1"/>
  <c r="M52" i="48"/>
  <c r="M59" i="48" s="1"/>
  <c r="M29" i="165" s="1"/>
  <c r="M30" i="165" s="1"/>
  <c r="N52" i="48"/>
  <c r="N59" i="48" s="1"/>
  <c r="N29" i="165" s="1"/>
  <c r="N30" i="165" s="1"/>
  <c r="O52" i="48"/>
  <c r="O59" i="48" s="1"/>
  <c r="O29" i="165" s="1"/>
  <c r="O30" i="165" s="1"/>
  <c r="P52" i="48"/>
  <c r="P59" i="48" s="1"/>
  <c r="P29" i="165" s="1"/>
  <c r="P30" i="165" s="1"/>
  <c r="Q52" i="48"/>
  <c r="Q59" i="48" s="1"/>
  <c r="R29" i="165" s="1"/>
  <c r="R30" i="165" s="1"/>
  <c r="R52" i="48"/>
  <c r="R59" i="48" s="1"/>
  <c r="S29" i="165" s="1"/>
  <c r="S30" i="165" s="1"/>
  <c r="G67" i="127"/>
  <c r="I89" i="129"/>
  <c r="I88" i="129"/>
  <c r="I87" i="129"/>
  <c r="I86" i="129"/>
  <c r="I85" i="129"/>
  <c r="I84" i="129"/>
  <c r="I76" i="129"/>
  <c r="I73" i="129"/>
  <c r="I72" i="129"/>
  <c r="I71" i="129"/>
  <c r="F44" i="125"/>
  <c r="F47" i="125"/>
  <c r="E81" i="201" s="1"/>
  <c r="F50" i="172"/>
  <c r="F56" i="172"/>
  <c r="G22" i="124"/>
  <c r="E60" i="201" s="1"/>
  <c r="A7" i="201"/>
  <c r="A6" i="201"/>
  <c r="A3" i="201"/>
  <c r="A7" i="213"/>
  <c r="A6" i="213"/>
  <c r="A3" i="213"/>
  <c r="T52" i="48"/>
  <c r="T59" i="48" s="1"/>
  <c r="H109" i="201" s="1"/>
  <c r="U30" i="166"/>
  <c r="E101" i="201" s="1"/>
  <c r="R30" i="166"/>
  <c r="R31" i="166" s="1"/>
  <c r="A7" i="212"/>
  <c r="A6" i="212"/>
  <c r="A3" i="212"/>
  <c r="A3" i="211"/>
  <c r="A7" i="211"/>
  <c r="A6" i="211"/>
  <c r="F63" i="212"/>
  <c r="F72" i="212" s="1"/>
  <c r="F53" i="212"/>
  <c r="D53" i="212"/>
  <c r="F43" i="212"/>
  <c r="D43" i="212"/>
  <c r="F38" i="212"/>
  <c r="D38" i="212"/>
  <c r="F32" i="212"/>
  <c r="D32" i="212"/>
  <c r="D65" i="211"/>
  <c r="D71" i="211" s="1"/>
  <c r="F54" i="211"/>
  <c r="D54" i="211"/>
  <c r="C54" i="211"/>
  <c r="F44" i="211"/>
  <c r="D44" i="211"/>
  <c r="C44" i="211"/>
  <c r="F39" i="211"/>
  <c r="D39" i="211"/>
  <c r="C39" i="211"/>
  <c r="E37" i="211"/>
  <c r="F33" i="211"/>
  <c r="D33" i="211"/>
  <c r="C33" i="211"/>
  <c r="S45" i="48"/>
  <c r="S46" i="48"/>
  <c r="S47" i="48"/>
  <c r="S48" i="48"/>
  <c r="S49" i="48"/>
  <c r="S50" i="48"/>
  <c r="S51" i="48"/>
  <c r="S44" i="48"/>
  <c r="E16" i="42"/>
  <c r="E17" i="42"/>
  <c r="E18" i="42"/>
  <c r="E15" i="42"/>
  <c r="E19" i="42"/>
  <c r="E20" i="42"/>
  <c r="E21" i="42"/>
  <c r="E22" i="42"/>
  <c r="E23" i="42"/>
  <c r="E24" i="42"/>
  <c r="E25" i="42"/>
  <c r="E26" i="42"/>
  <c r="E27" i="42"/>
  <c r="E28" i="42"/>
  <c r="E29" i="42"/>
  <c r="D30" i="42"/>
  <c r="E27" i="125" s="1"/>
  <c r="F30" i="42"/>
  <c r="D72" i="40"/>
  <c r="E72" i="40"/>
  <c r="G72" i="40"/>
  <c r="D47" i="40"/>
  <c r="E31" i="40"/>
  <c r="G31" i="40"/>
  <c r="G47" i="40"/>
  <c r="E47" i="40"/>
  <c r="G42" i="40"/>
  <c r="E42" i="40"/>
  <c r="G37" i="40"/>
  <c r="E37" i="40"/>
  <c r="D37" i="40"/>
  <c r="F24" i="125"/>
  <c r="F25" i="125"/>
  <c r="F26" i="125"/>
  <c r="A7" i="200"/>
  <c r="A6" i="200"/>
  <c r="E65" i="141"/>
  <c r="G65" i="141"/>
  <c r="H65" i="141"/>
  <c r="E61" i="141"/>
  <c r="G61" i="141"/>
  <c r="H61" i="141"/>
  <c r="D61" i="141"/>
  <c r="E57" i="141"/>
  <c r="G57" i="141"/>
  <c r="H57" i="141"/>
  <c r="D57" i="141"/>
  <c r="A7" i="141"/>
  <c r="A6" i="141"/>
  <c r="B7" i="135"/>
  <c r="B6" i="135"/>
  <c r="A7" i="134"/>
  <c r="A6" i="134"/>
  <c r="A7" i="133"/>
  <c r="A6" i="133"/>
  <c r="A8" i="123"/>
  <c r="A7" i="123"/>
  <c r="A7" i="122"/>
  <c r="A6" i="122"/>
  <c r="A7" i="119"/>
  <c r="A6" i="119"/>
  <c r="G27" i="119"/>
  <c r="G32" i="119" s="1"/>
  <c r="A7" i="115"/>
  <c r="A6" i="115"/>
  <c r="A7" i="114"/>
  <c r="A6" i="114"/>
  <c r="H48" i="115"/>
  <c r="H47" i="115"/>
  <c r="H40" i="115"/>
  <c r="H39" i="115"/>
  <c r="H38" i="115"/>
  <c r="H37" i="115"/>
  <c r="H24" i="115"/>
  <c r="H23" i="115"/>
  <c r="H22" i="115"/>
  <c r="H21" i="115"/>
  <c r="H20" i="115"/>
  <c r="H17" i="115"/>
  <c r="H16" i="115"/>
  <c r="Q19" i="114"/>
  <c r="S19" i="114" s="1"/>
  <c r="G70" i="127"/>
  <c r="G71" i="127"/>
  <c r="F39" i="125"/>
  <c r="E80" i="201" s="1"/>
  <c r="F32" i="125"/>
  <c r="F31" i="125"/>
  <c r="F30" i="125"/>
  <c r="F29" i="125"/>
  <c r="F28" i="125"/>
  <c r="F20" i="125"/>
  <c r="G39" i="43"/>
  <c r="G48" i="43"/>
  <c r="G21" i="43"/>
  <c r="G28" i="43"/>
  <c r="F21" i="43"/>
  <c r="F28" i="43"/>
  <c r="F39" i="43"/>
  <c r="F48" i="43"/>
  <c r="D21" i="43"/>
  <c r="D28" i="43"/>
  <c r="D39" i="43"/>
  <c r="D48" i="43"/>
  <c r="A7" i="165"/>
  <c r="A6" i="165"/>
  <c r="U22" i="165"/>
  <c r="A7" i="48"/>
  <c r="A6" i="48"/>
  <c r="A7" i="166"/>
  <c r="A6" i="166"/>
  <c r="A7" i="125"/>
  <c r="A6" i="125"/>
  <c r="A7" i="124"/>
  <c r="A6" i="124"/>
  <c r="A7" i="43"/>
  <c r="A6" i="43"/>
  <c r="A7" i="42"/>
  <c r="A6" i="42"/>
  <c r="A7" i="41"/>
  <c r="A6" i="41"/>
  <c r="A7" i="208"/>
  <c r="A3" i="208"/>
  <c r="A6" i="172"/>
  <c r="A7" i="207"/>
  <c r="A6" i="207"/>
  <c r="A3" i="207"/>
  <c r="A3" i="163"/>
  <c r="A7" i="163"/>
  <c r="A6" i="163"/>
  <c r="A7" i="176"/>
  <c r="A7" i="164"/>
  <c r="A6" i="164"/>
  <c r="A7" i="157"/>
  <c r="A6" i="157"/>
  <c r="A7" i="156"/>
  <c r="A6" i="156"/>
  <c r="A7" i="13"/>
  <c r="A6" i="13"/>
  <c r="A7" i="12"/>
  <c r="A6" i="12"/>
  <c r="A7" i="11"/>
  <c r="A6" i="11"/>
  <c r="A7" i="10"/>
  <c r="A6" i="10"/>
  <c r="A7" i="9"/>
  <c r="A6" i="9"/>
  <c r="A7" i="168"/>
  <c r="A6" i="168"/>
  <c r="A7" i="169"/>
  <c r="A6" i="169"/>
  <c r="A7" i="170"/>
  <c r="A6" i="170"/>
  <c r="A7" i="171"/>
  <c r="A6" i="171"/>
  <c r="A7" i="202"/>
  <c r="A6" i="202"/>
  <c r="A7" i="167"/>
  <c r="A6" i="167"/>
  <c r="A7" i="153"/>
  <c r="A6" i="153"/>
  <c r="A7" i="3"/>
  <c r="A6" i="3"/>
  <c r="A7" i="203"/>
  <c r="A6" i="203"/>
  <c r="C23" i="114"/>
  <c r="A3" i="200"/>
  <c r="E43" i="200"/>
  <c r="G43" i="200"/>
  <c r="L43" i="200"/>
  <c r="P43" i="200"/>
  <c r="F43" i="200"/>
  <c r="H43" i="200"/>
  <c r="H53" i="200" s="1"/>
  <c r="I43" i="200"/>
  <c r="J43" i="200"/>
  <c r="K43" i="200"/>
  <c r="N43" i="200"/>
  <c r="N53" i="200" s="1"/>
  <c r="W18" i="200"/>
  <c r="W29" i="200" s="1"/>
  <c r="A3" i="141"/>
  <c r="B3" i="135"/>
  <c r="A3" i="134"/>
  <c r="A3" i="133"/>
  <c r="A3" i="48"/>
  <c r="A4" i="123"/>
  <c r="A3" i="122"/>
  <c r="A3" i="119"/>
  <c r="A3" i="115"/>
  <c r="A3" i="114"/>
  <c r="A3" i="165"/>
  <c r="A3" i="166"/>
  <c r="A3" i="129"/>
  <c r="A3" i="176"/>
  <c r="A3" i="127"/>
  <c r="A3" i="125"/>
  <c r="A3" i="124"/>
  <c r="A2" i="89"/>
  <c r="A3" i="43"/>
  <c r="A3" i="41"/>
  <c r="A3" i="42"/>
  <c r="A3" i="93"/>
  <c r="A3" i="161"/>
  <c r="A3" i="172"/>
  <c r="A3" i="164"/>
  <c r="A3" i="157"/>
  <c r="A3" i="156"/>
  <c r="A3" i="13"/>
  <c r="A3" i="12"/>
  <c r="A3" i="11"/>
  <c r="A3" i="10"/>
  <c r="A3" i="9"/>
  <c r="A3" i="168"/>
  <c r="A3" i="169"/>
  <c r="A3" i="170"/>
  <c r="A3" i="171"/>
  <c r="A3" i="167"/>
  <c r="A3" i="153"/>
  <c r="G14" i="153" s="1"/>
  <c r="A3" i="3"/>
  <c r="G41" i="115"/>
  <c r="G53" i="115" s="1"/>
  <c r="F41" i="115"/>
  <c r="H47" i="201"/>
  <c r="G61" i="127"/>
  <c r="T35" i="225"/>
  <c r="D34" i="166"/>
  <c r="T51" i="165"/>
  <c r="T45" i="166"/>
  <c r="H44" i="201"/>
  <c r="E20" i="163"/>
  <c r="E30" i="201" s="1"/>
  <c r="H101" i="201"/>
  <c r="O66" i="223"/>
  <c r="T45" i="165"/>
  <c r="E22" i="124"/>
  <c r="E58" i="201" s="1"/>
  <c r="M36" i="165"/>
  <c r="L36" i="165"/>
  <c r="E68" i="222"/>
  <c r="J68" i="222"/>
  <c r="I66" i="223"/>
  <c r="D14" i="166"/>
  <c r="O14" i="166"/>
  <c r="D48" i="41"/>
  <c r="F48" i="41" s="1"/>
  <c r="D46" i="41"/>
  <c r="F43" i="41"/>
  <c r="F46" i="41" s="1"/>
  <c r="R41" i="165"/>
  <c r="E46" i="163"/>
  <c r="D16" i="243"/>
  <c r="D17" i="243" s="1"/>
  <c r="D28" i="232" s="1"/>
  <c r="D72" i="124"/>
  <c r="E72" i="124"/>
  <c r="D46" i="163"/>
  <c r="F38" i="125"/>
  <c r="E79" i="201" s="1"/>
  <c r="M50" i="223" l="1"/>
  <c r="G29" i="240"/>
  <c r="M41" i="225"/>
  <c r="M26" i="238"/>
  <c r="I53" i="200"/>
  <c r="L29" i="200"/>
  <c r="E44" i="211"/>
  <c r="E32" i="212"/>
  <c r="E49" i="163"/>
  <c r="E33" i="211"/>
  <c r="F36" i="41"/>
  <c r="G98" i="40"/>
  <c r="G59" i="41" s="1"/>
  <c r="G87" i="41" s="1"/>
  <c r="G89" i="41" s="1"/>
  <c r="G96" i="41" s="1"/>
  <c r="H60" i="201" s="1"/>
  <c r="F90" i="40"/>
  <c r="S29" i="200"/>
  <c r="O29" i="200"/>
  <c r="K29" i="200"/>
  <c r="G29" i="200"/>
  <c r="H60" i="129"/>
  <c r="H62" i="129" s="1"/>
  <c r="H54" i="171"/>
  <c r="M43" i="200"/>
  <c r="D37" i="134"/>
  <c r="G40" i="127"/>
  <c r="C68" i="222"/>
  <c r="H58" i="171"/>
  <c r="E42" i="166"/>
  <c r="E67" i="166" s="1"/>
  <c r="E19" i="251"/>
  <c r="J23" i="239"/>
  <c r="F53" i="115"/>
  <c r="E53" i="200"/>
  <c r="F59" i="42"/>
  <c r="Z29" i="200"/>
  <c r="E52" i="222"/>
  <c r="O68" i="222"/>
  <c r="D20" i="242"/>
  <c r="D27" i="232" s="1"/>
  <c r="I90" i="129"/>
  <c r="H40" i="171"/>
  <c r="D48" i="179"/>
  <c r="D63" i="179" s="1"/>
  <c r="D71" i="179" s="1"/>
  <c r="D59" i="179"/>
  <c r="K44" i="221"/>
  <c r="K50" i="221" s="1"/>
  <c r="I15" i="114" s="1"/>
  <c r="I18" i="114" s="1"/>
  <c r="E66" i="223"/>
  <c r="F68" i="222"/>
  <c r="M51" i="200"/>
  <c r="Q61" i="208"/>
  <c r="F50" i="223"/>
  <c r="Q50" i="222"/>
  <c r="Q51" i="222"/>
  <c r="M66" i="223"/>
  <c r="F53" i="200"/>
  <c r="H66" i="223"/>
  <c r="K66" i="223"/>
  <c r="J53" i="200"/>
  <c r="P53" i="200"/>
  <c r="D49" i="43"/>
  <c r="I16" i="201"/>
  <c r="D17" i="125"/>
  <c r="H89" i="201" s="1"/>
  <c r="J60" i="129"/>
  <c r="J62" i="129" s="1"/>
  <c r="G97" i="129"/>
  <c r="C81" i="179"/>
  <c r="C83" i="179" s="1"/>
  <c r="A83" i="179" s="1"/>
  <c r="D30" i="218"/>
  <c r="D49" i="163" s="1"/>
  <c r="E39" i="211"/>
  <c r="F52" i="222"/>
  <c r="E96" i="40"/>
  <c r="E56" i="41" s="1"/>
  <c r="Q29" i="200"/>
  <c r="E29" i="200"/>
  <c r="F97" i="129"/>
  <c r="H79" i="201" s="1"/>
  <c r="I79" i="201" s="1"/>
  <c r="D60" i="176"/>
  <c r="C59" i="42"/>
  <c r="Q42" i="222"/>
  <c r="U29" i="165"/>
  <c r="F33" i="125"/>
  <c r="E75" i="201" s="1"/>
  <c r="I68" i="222"/>
  <c r="F19" i="164"/>
  <c r="E14" i="201" s="1"/>
  <c r="I14" i="201" s="1"/>
  <c r="I103" i="201"/>
  <c r="O51" i="200"/>
  <c r="I37" i="134"/>
  <c r="E75" i="212"/>
  <c r="E84" i="212" s="1"/>
  <c r="I20" i="201"/>
  <c r="Q39" i="223"/>
  <c r="G50" i="223"/>
  <c r="L50" i="223"/>
  <c r="E50" i="223"/>
  <c r="R50" i="223"/>
  <c r="Q41" i="223"/>
  <c r="Q48" i="223"/>
  <c r="G65" i="127"/>
  <c r="E17" i="125"/>
  <c r="G21" i="230"/>
  <c r="G25" i="230" s="1"/>
  <c r="H69" i="201" s="1"/>
  <c r="D105" i="234"/>
  <c r="D30" i="235"/>
  <c r="G35" i="235"/>
  <c r="D49" i="235"/>
  <c r="M22" i="238"/>
  <c r="N22" i="238" s="1"/>
  <c r="D19" i="244"/>
  <c r="D29" i="232" s="1"/>
  <c r="D35" i="207"/>
  <c r="D95" i="40"/>
  <c r="D55" i="41" s="1"/>
  <c r="K50" i="135"/>
  <c r="M40" i="239"/>
  <c r="X18" i="200"/>
  <c r="E63" i="212"/>
  <c r="I58" i="166"/>
  <c r="Q49" i="166"/>
  <c r="M19" i="239"/>
  <c r="H19" i="240"/>
  <c r="O44" i="221"/>
  <c r="O50" i="221" s="1"/>
  <c r="M15" i="114" s="1"/>
  <c r="M18" i="114" s="1"/>
  <c r="G60" i="129"/>
  <c r="G62" i="129" s="1"/>
  <c r="H50" i="240"/>
  <c r="H45" i="240"/>
  <c r="H40" i="240"/>
  <c r="G42" i="220"/>
  <c r="L57" i="165"/>
  <c r="Q48" i="165"/>
  <c r="D70" i="233"/>
  <c r="I12" i="201"/>
  <c r="R68" i="222"/>
  <c r="U36" i="165"/>
  <c r="R41" i="225"/>
  <c r="H27" i="171"/>
  <c r="H24" i="171"/>
  <c r="H44" i="171"/>
  <c r="H19" i="171"/>
  <c r="H33" i="171"/>
  <c r="H16" i="171"/>
  <c r="H23" i="171"/>
  <c r="H53" i="171"/>
  <c r="H36" i="171"/>
  <c r="H50" i="171"/>
  <c r="H18" i="171"/>
  <c r="H14" i="171"/>
  <c r="H55" i="171"/>
  <c r="H38" i="171"/>
  <c r="H37" i="171"/>
  <c r="H51" i="171"/>
  <c r="H17" i="171"/>
  <c r="H63" i="171"/>
  <c r="H62" i="171"/>
  <c r="H29" i="171"/>
  <c r="H28" i="171"/>
  <c r="H42" i="171"/>
  <c r="H57" i="171"/>
  <c r="H48" i="171"/>
  <c r="H39" i="171"/>
  <c r="H30" i="171"/>
  <c r="H21" i="171"/>
  <c r="H43" i="171"/>
  <c r="H56" i="171"/>
  <c r="H47" i="171"/>
  <c r="H46" i="171"/>
  <c r="H52" i="171"/>
  <c r="H20" i="171"/>
  <c r="H34" i="171"/>
  <c r="H41" i="171"/>
  <c r="H32" i="171"/>
  <c r="H15" i="171"/>
  <c r="H61" i="171"/>
  <c r="H60" i="171"/>
  <c r="H35" i="171"/>
  <c r="K68" i="222"/>
  <c r="I24" i="201"/>
  <c r="G36" i="165"/>
  <c r="G41" i="165" s="1"/>
  <c r="G66" i="165" s="1"/>
  <c r="G68" i="222"/>
  <c r="H59" i="171"/>
  <c r="H25" i="171"/>
  <c r="H22" i="171"/>
  <c r="F34" i="124"/>
  <c r="D50" i="41"/>
  <c r="D52" i="41" s="1"/>
  <c r="C86" i="212"/>
  <c r="H112" i="201" s="1"/>
  <c r="E54" i="211"/>
  <c r="H45" i="171"/>
  <c r="H26" i="171"/>
  <c r="H31" i="171"/>
  <c r="L53" i="200"/>
  <c r="F49" i="43"/>
  <c r="G29" i="43"/>
  <c r="D85" i="211"/>
  <c r="E43" i="212"/>
  <c r="I41" i="224"/>
  <c r="Q44" i="223"/>
  <c r="D44" i="234"/>
  <c r="D135" i="234"/>
  <c r="M20" i="238"/>
  <c r="N20" i="238" s="1"/>
  <c r="M18" i="238"/>
  <c r="H25" i="240"/>
  <c r="H27" i="240"/>
  <c r="S41" i="225"/>
  <c r="Q40" i="222"/>
  <c r="N44" i="221"/>
  <c r="N50" i="221" s="1"/>
  <c r="L15" i="114" s="1"/>
  <c r="L18" i="114" s="1"/>
  <c r="T18" i="200"/>
  <c r="E60" i="176"/>
  <c r="E104" i="176" s="1"/>
  <c r="H28" i="170"/>
  <c r="Q63" i="223"/>
  <c r="C66" i="223"/>
  <c r="K30" i="218"/>
  <c r="F86" i="161" s="1"/>
  <c r="D68" i="119"/>
  <c r="F66" i="119"/>
  <c r="D52" i="207"/>
  <c r="Q66" i="222"/>
  <c r="I53" i="129"/>
  <c r="I59" i="129" s="1"/>
  <c r="F60" i="176"/>
  <c r="F91" i="41"/>
  <c r="O46" i="218"/>
  <c r="O16" i="218" s="1"/>
  <c r="O30" i="218" s="1"/>
  <c r="D56" i="163" s="1"/>
  <c r="M35" i="239"/>
  <c r="E57" i="161"/>
  <c r="D29" i="43"/>
  <c r="F29" i="43"/>
  <c r="F51" i="43" s="1"/>
  <c r="G49" i="43"/>
  <c r="I101" i="201"/>
  <c r="D43" i="141"/>
  <c r="E38" i="212"/>
  <c r="E53" i="212"/>
  <c r="J50" i="223"/>
  <c r="Q46" i="223"/>
  <c r="J52" i="222"/>
  <c r="E21" i="124"/>
  <c r="C115" i="234"/>
  <c r="F115" i="234"/>
  <c r="D23" i="236"/>
  <c r="D20" i="232" s="1"/>
  <c r="M24" i="238"/>
  <c r="N24" i="238" s="1"/>
  <c r="H20" i="240"/>
  <c r="E19" i="241"/>
  <c r="D26" i="232" s="1"/>
  <c r="D24" i="245"/>
  <c r="D31" i="232" s="1"/>
  <c r="T25" i="224"/>
  <c r="Q26" i="224"/>
  <c r="F20" i="41"/>
  <c r="F30" i="41"/>
  <c r="F41" i="41"/>
  <c r="L44" i="221"/>
  <c r="L50" i="221" s="1"/>
  <c r="J15" i="114" s="1"/>
  <c r="J18" i="114" s="1"/>
  <c r="E44" i="221"/>
  <c r="E50" i="221" s="1"/>
  <c r="C15" i="114" s="1"/>
  <c r="C60" i="176"/>
  <c r="H60" i="176"/>
  <c r="T41" i="48"/>
  <c r="S41" i="48"/>
  <c r="H24" i="133"/>
  <c r="B20" i="3"/>
  <c r="B19" i="3"/>
  <c r="E23" i="3"/>
  <c r="G14" i="115"/>
  <c r="C12" i="212"/>
  <c r="D12" i="212" s="1"/>
  <c r="F34" i="115"/>
  <c r="H34" i="115"/>
  <c r="H14" i="115"/>
  <c r="V10" i="200"/>
  <c r="T24" i="225"/>
  <c r="T26" i="225" s="1"/>
  <c r="Q26" i="225"/>
  <c r="J57" i="208"/>
  <c r="J96" i="208" s="1"/>
  <c r="L57" i="208"/>
  <c r="L96" i="208" s="1"/>
  <c r="D57" i="208"/>
  <c r="D96" i="208" s="1"/>
  <c r="I57" i="208"/>
  <c r="I96" i="208" s="1"/>
  <c r="Q75" i="208"/>
  <c r="G57" i="208"/>
  <c r="G96" i="208" s="1"/>
  <c r="H57" i="208"/>
  <c r="H96" i="208" s="1"/>
  <c r="C57" i="208"/>
  <c r="C96" i="208" s="1"/>
  <c r="F57" i="208"/>
  <c r="F96" i="208" s="1"/>
  <c r="P57" i="208"/>
  <c r="P96" i="208" s="1"/>
  <c r="N57" i="208"/>
  <c r="N96" i="208" s="1"/>
  <c r="E57" i="208"/>
  <c r="E96" i="208" s="1"/>
  <c r="K57" i="208"/>
  <c r="K96" i="208" s="1"/>
  <c r="R57" i="208"/>
  <c r="R96" i="208" s="1"/>
  <c r="O57" i="208"/>
  <c r="O96" i="208" s="1"/>
  <c r="M57" i="208"/>
  <c r="M96" i="208" s="1"/>
  <c r="D19" i="124"/>
  <c r="Q82" i="208"/>
  <c r="R10" i="208"/>
  <c r="F18" i="124"/>
  <c r="F26" i="124"/>
  <c r="F33" i="124"/>
  <c r="G40" i="176"/>
  <c r="T11" i="225"/>
  <c r="G65" i="171"/>
  <c r="G68" i="171" s="1"/>
  <c r="H67" i="171" s="1"/>
  <c r="F62" i="40"/>
  <c r="F92" i="40"/>
  <c r="F26" i="40"/>
  <c r="F83" i="40"/>
  <c r="E95" i="40"/>
  <c r="E97" i="40" s="1"/>
  <c r="F21" i="40"/>
  <c r="E15" i="119"/>
  <c r="D15" i="119"/>
  <c r="E50" i="135"/>
  <c r="F37" i="234"/>
  <c r="F46" i="234" s="1"/>
  <c r="F88" i="234" s="1"/>
  <c r="E28" i="217"/>
  <c r="I65" i="129"/>
  <c r="J65" i="129" s="1"/>
  <c r="J66" i="223"/>
  <c r="J38" i="166"/>
  <c r="F38" i="166"/>
  <c r="Q65" i="223"/>
  <c r="L66" i="223"/>
  <c r="L37" i="166"/>
  <c r="D66" i="223"/>
  <c r="D37" i="166"/>
  <c r="D42" i="166" s="1"/>
  <c r="D67" i="166" s="1"/>
  <c r="Q32" i="225"/>
  <c r="H33" i="225"/>
  <c r="H39" i="225" s="1"/>
  <c r="H15" i="166" s="1"/>
  <c r="G33" i="239"/>
  <c r="D41" i="239"/>
  <c r="E30" i="42"/>
  <c r="E72" i="212"/>
  <c r="G86" i="234"/>
  <c r="H18" i="170"/>
  <c r="H36" i="170"/>
  <c r="H54" i="170"/>
  <c r="H19" i="170"/>
  <c r="H60" i="170"/>
  <c r="H59" i="170"/>
  <c r="H56" i="170"/>
  <c r="H46" i="170"/>
  <c r="H20" i="170"/>
  <c r="H26" i="170"/>
  <c r="H44" i="170"/>
  <c r="H57" i="170"/>
  <c r="H30" i="170"/>
  <c r="H52" i="170"/>
  <c r="H51" i="170"/>
  <c r="H49" i="170"/>
  <c r="H38" i="170"/>
  <c r="H37" i="170"/>
  <c r="H58" i="170"/>
  <c r="H63" i="170"/>
  <c r="H25" i="170"/>
  <c r="H41" i="170"/>
  <c r="H29" i="170"/>
  <c r="H42" i="170"/>
  <c r="H39" i="170"/>
  <c r="H45" i="170"/>
  <c r="H22" i="170"/>
  <c r="H17" i="170"/>
  <c r="H34" i="170"/>
  <c r="H35" i="170"/>
  <c r="H43" i="170"/>
  <c r="H31" i="170"/>
  <c r="H27" i="170"/>
  <c r="U15" i="165"/>
  <c r="F18" i="172"/>
  <c r="H15" i="170"/>
  <c r="N66" i="223"/>
  <c r="F27" i="125"/>
  <c r="H46" i="248"/>
  <c r="D21" i="233" s="1"/>
  <c r="H21" i="170"/>
  <c r="G25" i="226"/>
  <c r="J25" i="226" s="1"/>
  <c r="H74" i="201"/>
  <c r="I74" i="201" s="1"/>
  <c r="H30" i="201"/>
  <c r="I30" i="201" s="1"/>
  <c r="G51" i="43"/>
  <c r="F57" i="119"/>
  <c r="F68" i="119" s="1"/>
  <c r="U18" i="200"/>
  <c r="Y16" i="200"/>
  <c r="Y18" i="200" s="1"/>
  <c r="F47" i="127"/>
  <c r="G47" i="127" s="1"/>
  <c r="Q65" i="222"/>
  <c r="K28" i="219"/>
  <c r="E24" i="124"/>
  <c r="E54" i="201" s="1"/>
  <c r="H54" i="201"/>
  <c r="G66" i="170"/>
  <c r="G69" i="170" s="1"/>
  <c r="H33" i="170"/>
  <c r="D59" i="42"/>
  <c r="Q69" i="208"/>
  <c r="Q51" i="208"/>
  <c r="Q31" i="208"/>
  <c r="E57" i="42"/>
  <c r="H75" i="201" s="1"/>
  <c r="O43" i="200"/>
  <c r="E43" i="141"/>
  <c r="H26" i="115"/>
  <c r="C85" i="211"/>
  <c r="H104" i="201" s="1"/>
  <c r="P41" i="225"/>
  <c r="Q41" i="222"/>
  <c r="N52" i="222"/>
  <c r="D52" i="222"/>
  <c r="H52" i="222"/>
  <c r="L52" i="222"/>
  <c r="Q43" i="222"/>
  <c r="Q44" i="222"/>
  <c r="I52" i="222"/>
  <c r="M52" i="222"/>
  <c r="Q45" i="222"/>
  <c r="G52" i="222"/>
  <c r="O52" i="222"/>
  <c r="Q47" i="222"/>
  <c r="Q49" i="222"/>
  <c r="I22" i="201"/>
  <c r="I44" i="201"/>
  <c r="G135" i="234"/>
  <c r="M22" i="239"/>
  <c r="R52" i="222"/>
  <c r="M44" i="221"/>
  <c r="M50" i="221" s="1"/>
  <c r="K15" i="114" s="1"/>
  <c r="K18" i="114" s="1"/>
  <c r="H29" i="200"/>
  <c r="K53" i="200"/>
  <c r="F16" i="124"/>
  <c r="F25" i="124"/>
  <c r="F29" i="124"/>
  <c r="E97" i="129"/>
  <c r="H80" i="201" s="1"/>
  <c r="I80" i="201" s="1"/>
  <c r="F52" i="172"/>
  <c r="F63" i="172" s="1"/>
  <c r="Q64" i="223"/>
  <c r="H49" i="115"/>
  <c r="J38" i="237"/>
  <c r="H41" i="240"/>
  <c r="H39" i="240"/>
  <c r="D52" i="240"/>
  <c r="G57" i="226"/>
  <c r="I47" i="201"/>
  <c r="G78" i="176"/>
  <c r="H43" i="141"/>
  <c r="Q36" i="208"/>
  <c r="H50" i="223"/>
  <c r="D50" i="223"/>
  <c r="Q42" i="223"/>
  <c r="Q45" i="223"/>
  <c r="Q49" i="223"/>
  <c r="C52" i="222"/>
  <c r="H68" i="222"/>
  <c r="G22" i="234"/>
  <c r="D120" i="234"/>
  <c r="G49" i="235"/>
  <c r="M23" i="238"/>
  <c r="M21" i="238"/>
  <c r="N21" i="238" s="1"/>
  <c r="M19" i="238"/>
  <c r="M17" i="238"/>
  <c r="H23" i="240"/>
  <c r="F37" i="40"/>
  <c r="G95" i="40"/>
  <c r="G50" i="41"/>
  <c r="G52" i="41" s="1"/>
  <c r="F51" i="41"/>
  <c r="D93" i="40"/>
  <c r="H44" i="221"/>
  <c r="H50" i="221" s="1"/>
  <c r="F15" i="114" s="1"/>
  <c r="F18" i="114" s="1"/>
  <c r="H19" i="133"/>
  <c r="E37" i="134"/>
  <c r="E38" i="237"/>
  <c r="J39" i="237" s="1"/>
  <c r="D21" i="232" s="1"/>
  <c r="M34" i="239"/>
  <c r="D86" i="212"/>
  <c r="H107" i="201" s="1"/>
  <c r="F86" i="212"/>
  <c r="I95" i="129"/>
  <c r="I111" i="201"/>
  <c r="E68" i="119"/>
  <c r="Y26" i="200"/>
  <c r="F43" i="141"/>
  <c r="E65" i="211"/>
  <c r="E71" i="211" s="1"/>
  <c r="S52" i="48"/>
  <c r="S59" i="48" s="1"/>
  <c r="H108" i="201" s="1"/>
  <c r="N50" i="223"/>
  <c r="Q40" i="223"/>
  <c r="K50" i="223"/>
  <c r="O50" i="223"/>
  <c r="P50" i="223"/>
  <c r="Q43" i="223"/>
  <c r="I50" i="223"/>
  <c r="Q47" i="223"/>
  <c r="C38" i="166"/>
  <c r="P52" i="222"/>
  <c r="K52" i="222"/>
  <c r="Q46" i="222"/>
  <c r="J47" i="226"/>
  <c r="G37" i="234"/>
  <c r="L28" i="238"/>
  <c r="N23" i="238"/>
  <c r="D29" i="240"/>
  <c r="J44" i="221"/>
  <c r="J50" i="221" s="1"/>
  <c r="H15" i="114" s="1"/>
  <c r="H18" i="114" s="1"/>
  <c r="M29" i="200"/>
  <c r="H48" i="240"/>
  <c r="D68" i="222"/>
  <c r="F31" i="40"/>
  <c r="F47" i="40"/>
  <c r="F76" i="41"/>
  <c r="F81" i="41" s="1"/>
  <c r="H71" i="201" s="1"/>
  <c r="F85" i="211"/>
  <c r="D57" i="234"/>
  <c r="G57" i="234"/>
  <c r="D63" i="234"/>
  <c r="G113" i="234"/>
  <c r="D129" i="234"/>
  <c r="G30" i="235"/>
  <c r="D35" i="235"/>
  <c r="M27" i="238"/>
  <c r="N27" i="238" s="1"/>
  <c r="M21" i="239"/>
  <c r="G48" i="127"/>
  <c r="G93" i="40"/>
  <c r="F25" i="41"/>
  <c r="G77" i="40"/>
  <c r="Q27" i="222"/>
  <c r="G43" i="141"/>
  <c r="T44" i="221"/>
  <c r="T50" i="221" s="1"/>
  <c r="H50" i="201" s="1"/>
  <c r="R44" i="221"/>
  <c r="R50" i="221" s="1"/>
  <c r="P15" i="114" s="1"/>
  <c r="P18" i="114" s="1"/>
  <c r="F27" i="119"/>
  <c r="F32" i="119" s="1"/>
  <c r="C46" i="219"/>
  <c r="F37" i="134"/>
  <c r="H50" i="135"/>
  <c r="I78" i="129"/>
  <c r="I83" i="129" s="1"/>
  <c r="H165" i="250"/>
  <c r="F19" i="235" s="1"/>
  <c r="F23" i="235" s="1"/>
  <c r="F51" i="235" s="1"/>
  <c r="E60" i="129"/>
  <c r="E62" i="129" s="1"/>
  <c r="P66" i="223"/>
  <c r="C16" i="166"/>
  <c r="C32" i="166" s="1"/>
  <c r="M38" i="239"/>
  <c r="H43" i="240"/>
  <c r="Q48" i="222"/>
  <c r="M68" i="222"/>
  <c r="G87" i="176"/>
  <c r="Q14" i="208"/>
  <c r="D113" i="234"/>
  <c r="G120" i="234"/>
  <c r="N26" i="238"/>
  <c r="N18" i="238"/>
  <c r="L23" i="239"/>
  <c r="H24" i="240"/>
  <c r="B30" i="240"/>
  <c r="D24" i="246"/>
  <c r="D32" i="232" s="1"/>
  <c r="B34" i="247"/>
  <c r="D33" i="232" s="1"/>
  <c r="S28" i="224"/>
  <c r="S13" i="165" s="1"/>
  <c r="S15" i="165" s="1"/>
  <c r="S31" i="165" s="1"/>
  <c r="E98" i="40"/>
  <c r="E59" i="41" s="1"/>
  <c r="E50" i="41"/>
  <c r="E52" i="41" s="1"/>
  <c r="E93" i="40"/>
  <c r="R66" i="223"/>
  <c r="G44" i="221"/>
  <c r="G50" i="221" s="1"/>
  <c r="E15" i="114" s="1"/>
  <c r="E18" i="114" s="1"/>
  <c r="G50" i="135"/>
  <c r="R29" i="200"/>
  <c r="J29" i="200"/>
  <c r="F29" i="200"/>
  <c r="I36" i="129"/>
  <c r="I41" i="129" s="1"/>
  <c r="I60" i="129" s="1"/>
  <c r="I62" i="129" s="1"/>
  <c r="J97" i="129"/>
  <c r="H97" i="129"/>
  <c r="H81" i="201" s="1"/>
  <c r="I81" i="201" s="1"/>
  <c r="G17" i="124"/>
  <c r="E165" i="250"/>
  <c r="C19" i="235" s="1"/>
  <c r="C23" i="235" s="1"/>
  <c r="C51" i="235" s="1"/>
  <c r="J30" i="218"/>
  <c r="Q88" i="208"/>
  <c r="F45" i="125"/>
  <c r="D48" i="125"/>
  <c r="G37" i="125"/>
  <c r="E78" i="201" s="1"/>
  <c r="H78" i="201"/>
  <c r="F30" i="172"/>
  <c r="H77" i="201" s="1"/>
  <c r="D34" i="179"/>
  <c r="D38" i="179" s="1"/>
  <c r="I16" i="218"/>
  <c r="I30" i="218" s="1"/>
  <c r="D57" i="218" s="1"/>
  <c r="E50" i="163"/>
  <c r="E16" i="218"/>
  <c r="E30" i="218" s="1"/>
  <c r="D50" i="163" s="1"/>
  <c r="N24" i="218"/>
  <c r="N40" i="218"/>
  <c r="M30" i="218"/>
  <c r="R13" i="165"/>
  <c r="R15" i="165" s="1"/>
  <c r="R31" i="165" s="1"/>
  <c r="R41" i="224"/>
  <c r="C41" i="224"/>
  <c r="Q17" i="224"/>
  <c r="T17" i="224" s="1"/>
  <c r="T20" i="224" s="1"/>
  <c r="Q47" i="224"/>
  <c r="Q52" i="224" s="1"/>
  <c r="K28" i="224"/>
  <c r="K41" i="224" s="1"/>
  <c r="E14" i="165"/>
  <c r="Q14" i="165" s="1"/>
  <c r="T14" i="165" s="1"/>
  <c r="F17" i="127" s="1"/>
  <c r="E41" i="224"/>
  <c r="C15" i="165"/>
  <c r="T33" i="224"/>
  <c r="T39" i="224" s="1"/>
  <c r="H17" i="127"/>
  <c r="U41" i="224"/>
  <c r="J28" i="224"/>
  <c r="J13" i="165" s="1"/>
  <c r="J15" i="165" s="1"/>
  <c r="J31" i="165" s="1"/>
  <c r="N41" i="224"/>
  <c r="Q47" i="225"/>
  <c r="Q52" i="225" s="1"/>
  <c r="O41" i="225"/>
  <c r="M14" i="166"/>
  <c r="K41" i="225"/>
  <c r="T47" i="225"/>
  <c r="T52" i="225" s="1"/>
  <c r="I41" i="225"/>
  <c r="I14" i="166"/>
  <c r="I16" i="166" s="1"/>
  <c r="I32" i="166" s="1"/>
  <c r="O39" i="225"/>
  <c r="O15" i="166" s="1"/>
  <c r="O16" i="166" s="1"/>
  <c r="O32" i="166" s="1"/>
  <c r="Q20" i="225"/>
  <c r="Q28" i="225" s="1"/>
  <c r="F14" i="166"/>
  <c r="F16" i="166" s="1"/>
  <c r="F32" i="166" s="1"/>
  <c r="E41" i="225"/>
  <c r="D41" i="225"/>
  <c r="U28" i="225"/>
  <c r="U41" i="225" s="1"/>
  <c r="C41" i="225"/>
  <c r="R14" i="166"/>
  <c r="R16" i="166" s="1"/>
  <c r="R32" i="166" s="1"/>
  <c r="J28" i="225"/>
  <c r="J41" i="225" s="1"/>
  <c r="T20" i="225"/>
  <c r="E55" i="127"/>
  <c r="E104" i="201"/>
  <c r="H16" i="166"/>
  <c r="H32" i="166" s="1"/>
  <c r="Q58" i="166"/>
  <c r="H42" i="166"/>
  <c r="H67" i="166" s="1"/>
  <c r="Q59" i="166"/>
  <c r="T59" i="166" s="1"/>
  <c r="E52" i="127" s="1"/>
  <c r="N42" i="166"/>
  <c r="N67" i="166" s="1"/>
  <c r="I42" i="166"/>
  <c r="M42" i="166"/>
  <c r="M67" i="166" s="1"/>
  <c r="Q38" i="166"/>
  <c r="T38" i="166" s="1"/>
  <c r="K42" i="166"/>
  <c r="K67" i="166" s="1"/>
  <c r="H51" i="127"/>
  <c r="F42" i="166"/>
  <c r="F67" i="166" s="1"/>
  <c r="T63" i="166"/>
  <c r="E56" i="127" s="1"/>
  <c r="H32" i="127"/>
  <c r="H33" i="127" s="1"/>
  <c r="R67" i="166"/>
  <c r="L42" i="166"/>
  <c r="L67" i="166" s="1"/>
  <c r="O42" i="166"/>
  <c r="O67" i="166" s="1"/>
  <c r="G42" i="166"/>
  <c r="G67" i="166" s="1"/>
  <c r="D16" i="166"/>
  <c r="D32" i="166" s="1"/>
  <c r="T49" i="166"/>
  <c r="T58" i="166" s="1"/>
  <c r="E51" i="127" s="1"/>
  <c r="C42" i="166"/>
  <c r="C67" i="166" s="1"/>
  <c r="U31" i="166"/>
  <c r="J42" i="166"/>
  <c r="J67" i="166" s="1"/>
  <c r="P42" i="166"/>
  <c r="P67" i="166" s="1"/>
  <c r="H38" i="127"/>
  <c r="F55" i="127"/>
  <c r="E112" i="201"/>
  <c r="U30" i="165"/>
  <c r="G30" i="127"/>
  <c r="P41" i="165"/>
  <c r="P66" i="165" s="1"/>
  <c r="H52" i="127"/>
  <c r="H25" i="127"/>
  <c r="E109" i="201"/>
  <c r="I109" i="201" s="1"/>
  <c r="L15" i="165"/>
  <c r="L31" i="165" s="1"/>
  <c r="G15" i="165"/>
  <c r="G31" i="165" s="1"/>
  <c r="G22" i="127"/>
  <c r="S66" i="165"/>
  <c r="Q57" i="165"/>
  <c r="R66" i="165"/>
  <c r="O41" i="165"/>
  <c r="J41" i="165"/>
  <c r="J66" i="165" s="1"/>
  <c r="F41" i="165"/>
  <c r="F66" i="165" s="1"/>
  <c r="I41" i="165"/>
  <c r="I66" i="165" s="1"/>
  <c r="L41" i="165"/>
  <c r="E41" i="165"/>
  <c r="E66" i="165" s="1"/>
  <c r="K41" i="165"/>
  <c r="K66" i="165" s="1"/>
  <c r="T43" i="165"/>
  <c r="T48" i="165" s="1"/>
  <c r="T57" i="165" s="1"/>
  <c r="F51" i="127" s="1"/>
  <c r="F13" i="165"/>
  <c r="F15" i="165" s="1"/>
  <c r="F31" i="165" s="1"/>
  <c r="F41" i="224"/>
  <c r="G17" i="125"/>
  <c r="E70" i="201" s="1"/>
  <c r="H70" i="201"/>
  <c r="E23" i="127"/>
  <c r="G23" i="127" s="1"/>
  <c r="T23" i="166"/>
  <c r="R16" i="114"/>
  <c r="E45" i="201" s="1"/>
  <c r="H53" i="201"/>
  <c r="H45" i="201"/>
  <c r="D24" i="124"/>
  <c r="G31" i="127"/>
  <c r="Y29" i="200"/>
  <c r="X26" i="200"/>
  <c r="Q15" i="166"/>
  <c r="T15" i="166" s="1"/>
  <c r="E17" i="127" s="1"/>
  <c r="D13" i="165"/>
  <c r="D15" i="165" s="1"/>
  <c r="D31" i="165" s="1"/>
  <c r="D41" i="224"/>
  <c r="O13" i="165"/>
  <c r="O15" i="165" s="1"/>
  <c r="O31" i="165" s="1"/>
  <c r="O41" i="224"/>
  <c r="Q35" i="166"/>
  <c r="T35" i="166" s="1"/>
  <c r="E38" i="127" s="1"/>
  <c r="C41" i="165"/>
  <c r="C66" i="165" s="1"/>
  <c r="Q34" i="165"/>
  <c r="T34" i="165" s="1"/>
  <c r="F38" i="127" s="1"/>
  <c r="N41" i="165"/>
  <c r="N66" i="165" s="1"/>
  <c r="J14" i="166"/>
  <c r="J16" i="166" s="1"/>
  <c r="J32" i="166" s="1"/>
  <c r="G46" i="239"/>
  <c r="M50" i="239"/>
  <c r="G52" i="239"/>
  <c r="G49" i="127"/>
  <c r="F28" i="127"/>
  <c r="G28" i="127" s="1"/>
  <c r="E110" i="201"/>
  <c r="I110" i="201" s="1"/>
  <c r="F54" i="127"/>
  <c r="C18" i="114"/>
  <c r="J50" i="135"/>
  <c r="X29" i="200"/>
  <c r="M20" i="239"/>
  <c r="M23" i="239" s="1"/>
  <c r="G23" i="239"/>
  <c r="M45" i="239"/>
  <c r="E107" i="201"/>
  <c r="F24" i="127"/>
  <c r="G24" i="127" s="1"/>
  <c r="M16" i="166"/>
  <c r="M32" i="166" s="1"/>
  <c r="G24" i="124"/>
  <c r="E56" i="201" s="1"/>
  <c r="F28" i="164"/>
  <c r="E26" i="201" s="1"/>
  <c r="H42" i="201"/>
  <c r="I42" i="201" s="1"/>
  <c r="H56" i="201"/>
  <c r="G45" i="119"/>
  <c r="G68" i="119" s="1"/>
  <c r="H26" i="201"/>
  <c r="E59" i="42"/>
  <c r="C23" i="179"/>
  <c r="D40" i="125"/>
  <c r="F37" i="125"/>
  <c r="E16" i="166"/>
  <c r="E32" i="166" s="1"/>
  <c r="G41" i="225"/>
  <c r="G14" i="166"/>
  <c r="G16" i="166" s="1"/>
  <c r="G32" i="166" s="1"/>
  <c r="N41" i="225"/>
  <c r="N14" i="166"/>
  <c r="N16" i="166" s="1"/>
  <c r="N32" i="166" s="1"/>
  <c r="H41" i="224"/>
  <c r="H13" i="165"/>
  <c r="H15" i="165" s="1"/>
  <c r="H31" i="165" s="1"/>
  <c r="P41" i="224"/>
  <c r="P13" i="165"/>
  <c r="P15" i="165" s="1"/>
  <c r="P31" i="165" s="1"/>
  <c r="Q58" i="165"/>
  <c r="T58" i="165" s="1"/>
  <c r="F52" i="127" s="1"/>
  <c r="G52" i="127" s="1"/>
  <c r="Q33" i="165"/>
  <c r="D41" i="165"/>
  <c r="D66" i="165" s="1"/>
  <c r="O66" i="165"/>
  <c r="C21" i="179"/>
  <c r="E90" i="201" s="1"/>
  <c r="H90" i="201"/>
  <c r="F18" i="125"/>
  <c r="E71" i="201" s="1"/>
  <c r="N17" i="238"/>
  <c r="M28" i="239"/>
  <c r="L52" i="239"/>
  <c r="M51" i="239"/>
  <c r="H37" i="127"/>
  <c r="U42" i="166"/>
  <c r="U67" i="166" s="1"/>
  <c r="S41" i="224"/>
  <c r="G21" i="127"/>
  <c r="G50" i="127"/>
  <c r="G53" i="127"/>
  <c r="G20" i="127"/>
  <c r="T47" i="224"/>
  <c r="T52" i="224" s="1"/>
  <c r="G29" i="127"/>
  <c r="O53" i="200"/>
  <c r="C30" i="165"/>
  <c r="C31" i="165" s="1"/>
  <c r="Q29" i="165"/>
  <c r="L41" i="225"/>
  <c r="L14" i="166"/>
  <c r="L16" i="166" s="1"/>
  <c r="L32" i="166" s="1"/>
  <c r="M41" i="224"/>
  <c r="M13" i="165"/>
  <c r="M15" i="165" s="1"/>
  <c r="M31" i="165" s="1"/>
  <c r="N19" i="238"/>
  <c r="G28" i="238"/>
  <c r="G29" i="239"/>
  <c r="M27" i="239"/>
  <c r="D36" i="234"/>
  <c r="D37" i="234" s="1"/>
  <c r="D46" i="234" s="1"/>
  <c r="C37" i="234"/>
  <c r="C46" i="234" s="1"/>
  <c r="C88" i="234" s="1"/>
  <c r="E54" i="127"/>
  <c r="G54" i="127" s="1"/>
  <c r="E102" i="201"/>
  <c r="I102" i="201" s="1"/>
  <c r="D67" i="207"/>
  <c r="F16" i="93" s="1"/>
  <c r="G43" i="127"/>
  <c r="F60" i="129"/>
  <c r="F62" i="129" s="1"/>
  <c r="K32" i="219"/>
  <c r="K40" i="219" s="1"/>
  <c r="I40" i="219"/>
  <c r="D104" i="176"/>
  <c r="G105" i="234"/>
  <c r="K14" i="166"/>
  <c r="K16" i="166" s="1"/>
  <c r="K32" i="166" s="1"/>
  <c r="I13" i="165"/>
  <c r="I15" i="165" s="1"/>
  <c r="I31" i="165" s="1"/>
  <c r="I68" i="165" s="1"/>
  <c r="Q34" i="166"/>
  <c r="E28" i="238"/>
  <c r="H72" i="201"/>
  <c r="I72" i="201" s="1"/>
  <c r="Q30" i="166"/>
  <c r="Q22" i="165"/>
  <c r="I28" i="219"/>
  <c r="H36" i="165"/>
  <c r="S14" i="166"/>
  <c r="S16" i="166" s="1"/>
  <c r="S32" i="166" s="1"/>
  <c r="P14" i="166"/>
  <c r="P16" i="166" s="1"/>
  <c r="P32" i="166" s="1"/>
  <c r="D26" i="240"/>
  <c r="G53" i="200"/>
  <c r="V29" i="200"/>
  <c r="G44" i="234"/>
  <c r="G129" i="234"/>
  <c r="D23" i="239"/>
  <c r="H18" i="240"/>
  <c r="H21" i="240" s="1"/>
  <c r="D21" i="240"/>
  <c r="G21" i="240"/>
  <c r="F52" i="40"/>
  <c r="Q59" i="223"/>
  <c r="F75" i="40"/>
  <c r="Q38" i="223"/>
  <c r="Q67" i="222"/>
  <c r="Q61" i="222"/>
  <c r="I44" i="221"/>
  <c r="I50" i="221" s="1"/>
  <c r="G15" i="114" s="1"/>
  <c r="G18" i="114" s="1"/>
  <c r="F44" i="221"/>
  <c r="F50" i="221" s="1"/>
  <c r="D15" i="114" s="1"/>
  <c r="D18" i="114" s="1"/>
  <c r="E39" i="163"/>
  <c r="L41" i="224"/>
  <c r="D46" i="239"/>
  <c r="H28" i="240"/>
  <c r="D52" i="239"/>
  <c r="C50" i="223"/>
  <c r="E22" i="252"/>
  <c r="P68" i="222"/>
  <c r="N68" i="222"/>
  <c r="Q23" i="166"/>
  <c r="N13" i="165"/>
  <c r="N15" i="165" s="1"/>
  <c r="N31" i="165" s="1"/>
  <c r="D29" i="239"/>
  <c r="G27" i="125"/>
  <c r="Q23" i="114"/>
  <c r="P42" i="218"/>
  <c r="P40" i="218" s="1"/>
  <c r="F26" i="153"/>
  <c r="T23" i="224"/>
  <c r="H76" i="201"/>
  <c r="I76" i="201" s="1"/>
  <c r="H45" i="115"/>
  <c r="G41" i="224"/>
  <c r="M37" i="165"/>
  <c r="Q37" i="165" s="1"/>
  <c r="T37" i="165" s="1"/>
  <c r="G63" i="234"/>
  <c r="D86" i="234"/>
  <c r="L26" i="239"/>
  <c r="L29" i="239" s="1"/>
  <c r="J29" i="239"/>
  <c r="J52" i="239"/>
  <c r="H56" i="127"/>
  <c r="F57" i="40"/>
  <c r="F88" i="40"/>
  <c r="F49" i="41"/>
  <c r="F50" i="41" s="1"/>
  <c r="F74" i="40"/>
  <c r="Q25" i="223"/>
  <c r="Q44" i="221"/>
  <c r="Q50" i="221" s="1"/>
  <c r="O15" i="114" s="1"/>
  <c r="O18" i="114" s="1"/>
  <c r="T26" i="200"/>
  <c r="F50" i="135"/>
  <c r="H64" i="170"/>
  <c r="H62" i="170"/>
  <c r="H48" i="170"/>
  <c r="H53" i="170"/>
  <c r="H61" i="170"/>
  <c r="H23" i="170"/>
  <c r="H32" i="170"/>
  <c r="H40" i="170"/>
  <c r="H47" i="170"/>
  <c r="H55" i="170"/>
  <c r="H16" i="170"/>
  <c r="H50" i="170"/>
  <c r="H37" i="134"/>
  <c r="G16" i="218"/>
  <c r="G30" i="218" s="1"/>
  <c r="D55" i="218" s="1"/>
  <c r="E55" i="218"/>
  <c r="E60" i="218" s="1"/>
  <c r="E52" i="163" s="1"/>
  <c r="K28" i="238"/>
  <c r="Q33" i="224"/>
  <c r="Q39" i="224" s="1"/>
  <c r="T22" i="165"/>
  <c r="U26" i="200"/>
  <c r="Q63" i="166"/>
  <c r="H41" i="115"/>
  <c r="H41" i="225"/>
  <c r="L68" i="222"/>
  <c r="P24" i="218"/>
  <c r="Q44" i="208"/>
  <c r="E75" i="211"/>
  <c r="E83" i="211" s="1"/>
  <c r="H18" i="201"/>
  <c r="I18" i="201" s="1"/>
  <c r="H44" i="220"/>
  <c r="H49" i="220" s="1"/>
  <c r="H53" i="220" s="1"/>
  <c r="D22" i="234"/>
  <c r="M25" i="238"/>
  <c r="N25" i="238" s="1"/>
  <c r="M26" i="239"/>
  <c r="L44" i="239"/>
  <c r="L46" i="239" s="1"/>
  <c r="J46" i="239"/>
  <c r="G26" i="240"/>
  <c r="E30" i="240"/>
  <c r="U41" i="165"/>
  <c r="U66" i="165" s="1"/>
  <c r="F41" i="127"/>
  <c r="G41" i="127" s="1"/>
  <c r="D29" i="200"/>
  <c r="G26" i="127"/>
  <c r="S67" i="166"/>
  <c r="G36" i="220"/>
  <c r="G38" i="220" s="1"/>
  <c r="G48" i="176"/>
  <c r="G64" i="176"/>
  <c r="C35" i="207"/>
  <c r="C52" i="207" s="1"/>
  <c r="C67" i="207" s="1"/>
  <c r="E16" i="93" s="1"/>
  <c r="F42" i="40"/>
  <c r="F72" i="40"/>
  <c r="F67" i="40"/>
  <c r="E19" i="124"/>
  <c r="F19" i="124" s="1"/>
  <c r="E46" i="127"/>
  <c r="G46" i="127" s="1"/>
  <c r="L16" i="218"/>
  <c r="L30" i="218" s="1"/>
  <c r="F87" i="161" s="1"/>
  <c r="E87" i="161"/>
  <c r="M39" i="239"/>
  <c r="J57" i="226"/>
  <c r="F76" i="40"/>
  <c r="L33" i="239"/>
  <c r="L41" i="239" s="1"/>
  <c r="J41" i="239"/>
  <c r="G52" i="240"/>
  <c r="F57" i="161"/>
  <c r="M36" i="239"/>
  <c r="G41" i="239"/>
  <c r="S25" i="48"/>
  <c r="S32" i="48" s="1"/>
  <c r="H100" i="201" s="1"/>
  <c r="E15" i="124"/>
  <c r="D15" i="124"/>
  <c r="G59" i="176"/>
  <c r="R12" i="114"/>
  <c r="T10" i="200"/>
  <c r="D43" i="119"/>
  <c r="E47" i="172"/>
  <c r="F47" i="172"/>
  <c r="G47" i="172" s="1"/>
  <c r="C13" i="226"/>
  <c r="F69" i="41"/>
  <c r="G69" i="41" s="1"/>
  <c r="F43" i="119"/>
  <c r="G43" i="119" s="1"/>
  <c r="D13" i="172"/>
  <c r="D50" i="218"/>
  <c r="E50" i="218" s="1"/>
  <c r="J13" i="226"/>
  <c r="F13" i="172"/>
  <c r="G13" i="172" s="1"/>
  <c r="C45" i="226"/>
  <c r="E43" i="119"/>
  <c r="F15" i="119"/>
  <c r="G15" i="119" s="1"/>
  <c r="F13" i="41"/>
  <c r="G13" i="41" s="1"/>
  <c r="C13" i="207"/>
  <c r="E13" i="172"/>
  <c r="N14" i="218"/>
  <c r="M36" i="200"/>
  <c r="G14" i="230"/>
  <c r="E13" i="161"/>
  <c r="F13" i="161" s="1"/>
  <c r="Q12" i="114"/>
  <c r="X10" i="200"/>
  <c r="Z10" i="200" s="1"/>
  <c r="O36" i="200"/>
  <c r="P36" i="200" s="1"/>
  <c r="E20" i="254"/>
  <c r="B31" i="153"/>
  <c r="E51" i="252"/>
  <c r="F32" i="124"/>
  <c r="F28" i="124"/>
  <c r="H104" i="176"/>
  <c r="H64" i="201" s="1"/>
  <c r="F23" i="124"/>
  <c r="D21" i="124"/>
  <c r="C104" i="176"/>
  <c r="F104" i="176"/>
  <c r="D22" i="124"/>
  <c r="F22" i="124" s="1"/>
  <c r="E59" i="201" s="1"/>
  <c r="F20" i="124"/>
  <c r="G35" i="176"/>
  <c r="G55" i="176"/>
  <c r="F30" i="124"/>
  <c r="F21" i="124"/>
  <c r="F27" i="124"/>
  <c r="G16" i="176"/>
  <c r="G72" i="176"/>
  <c r="I60" i="201"/>
  <c r="G30" i="124"/>
  <c r="E86" i="161"/>
  <c r="H16" i="218"/>
  <c r="H30" i="218" s="1"/>
  <c r="D53" i="218" s="1"/>
  <c r="D75" i="207"/>
  <c r="D78" i="207" s="1"/>
  <c r="D81" i="207" s="1"/>
  <c r="E87" i="41"/>
  <c r="E89" i="41" s="1"/>
  <c r="E96" i="41" s="1"/>
  <c r="H58" i="201" s="1"/>
  <c r="I58" i="201" s="1"/>
  <c r="E77" i="40"/>
  <c r="D98" i="40"/>
  <c r="G96" i="40"/>
  <c r="G56" i="41" s="1"/>
  <c r="G55" i="41"/>
  <c r="F91" i="40"/>
  <c r="F93" i="40" s="1"/>
  <c r="D77" i="40"/>
  <c r="F44" i="220"/>
  <c r="F49" i="220" s="1"/>
  <c r="F53" i="220" s="1"/>
  <c r="I44" i="220"/>
  <c r="I49" i="220" s="1"/>
  <c r="I53" i="220" s="1"/>
  <c r="D40" i="221"/>
  <c r="D42" i="221" s="1"/>
  <c r="E44" i="220"/>
  <c r="E49" i="220" s="1"/>
  <c r="E53" i="220" s="1"/>
  <c r="J44" i="220"/>
  <c r="J49" i="220" s="1"/>
  <c r="J53" i="220" s="1"/>
  <c r="E20" i="164"/>
  <c r="E15" i="201" s="1"/>
  <c r="H15" i="201"/>
  <c r="S32" i="221"/>
  <c r="D33" i="221"/>
  <c r="S33" i="221" s="1"/>
  <c r="G26" i="220"/>
  <c r="G28" i="220" s="1"/>
  <c r="S18" i="221"/>
  <c r="G25" i="115" s="1"/>
  <c r="G30" i="115" s="1"/>
  <c r="E24" i="164"/>
  <c r="E21" i="201" s="1"/>
  <c r="H21" i="201"/>
  <c r="E11" i="201"/>
  <c r="H23" i="201"/>
  <c r="E25" i="164"/>
  <c r="E23" i="201" s="1"/>
  <c r="H19" i="115"/>
  <c r="D26" i="221"/>
  <c r="D28" i="221" s="1"/>
  <c r="F18" i="115"/>
  <c r="H11" i="201"/>
  <c r="E23" i="164"/>
  <c r="E19" i="201" s="1"/>
  <c r="I19" i="201" s="1"/>
  <c r="Q64" i="165"/>
  <c r="T64" i="165" s="1"/>
  <c r="T62" i="165" s="1"/>
  <c r="F56" i="127" s="1"/>
  <c r="C13" i="211"/>
  <c r="D13" i="211" s="1"/>
  <c r="D96" i="40"/>
  <c r="U29" i="200" l="1"/>
  <c r="Q36" i="165"/>
  <c r="T36" i="165" s="1"/>
  <c r="F137" i="234"/>
  <c r="F17" i="125"/>
  <c r="E69" i="201" s="1"/>
  <c r="G46" i="234"/>
  <c r="C20" i="179"/>
  <c r="E89" i="201" s="1"/>
  <c r="S16" i="114"/>
  <c r="E41" i="201" s="1"/>
  <c r="M52" i="239"/>
  <c r="S68" i="165"/>
  <c r="H52" i="240"/>
  <c r="D115" i="234"/>
  <c r="M53" i="200"/>
  <c r="I75" i="201"/>
  <c r="I54" i="201"/>
  <c r="I69" i="201"/>
  <c r="I112" i="201"/>
  <c r="I107" i="201"/>
  <c r="I104" i="201"/>
  <c r="F77" i="40"/>
  <c r="K13" i="165"/>
  <c r="K15" i="165" s="1"/>
  <c r="K31" i="165" s="1"/>
  <c r="Q37" i="166"/>
  <c r="T37" i="166" s="1"/>
  <c r="I67" i="166"/>
  <c r="I69" i="166" s="1"/>
  <c r="E56" i="163"/>
  <c r="D75" i="179"/>
  <c r="D73" i="179"/>
  <c r="I97" i="129"/>
  <c r="Q66" i="223"/>
  <c r="D51" i="43"/>
  <c r="D60" i="218"/>
  <c r="D52" i="163" s="1"/>
  <c r="F48" i="164"/>
  <c r="G40" i="125"/>
  <c r="G30" i="240"/>
  <c r="D40" i="179"/>
  <c r="G60" i="176"/>
  <c r="F48" i="125"/>
  <c r="D15" i="233"/>
  <c r="D22" i="233" s="1"/>
  <c r="G44" i="124"/>
  <c r="E86" i="212"/>
  <c r="Q52" i="222"/>
  <c r="I89" i="201"/>
  <c r="J69" i="166"/>
  <c r="F94" i="161"/>
  <c r="F96" i="161" s="1"/>
  <c r="E53" i="163" s="1"/>
  <c r="H64" i="171"/>
  <c r="E69" i="166"/>
  <c r="P68" i="165"/>
  <c r="L66" i="165"/>
  <c r="L68" i="165" s="1"/>
  <c r="G19" i="235"/>
  <c r="G23" i="235" s="1"/>
  <c r="G51" i="235" s="1"/>
  <c r="H68" i="170"/>
  <c r="H67" i="170"/>
  <c r="F52" i="41"/>
  <c r="H29" i="240"/>
  <c r="Q68" i="222"/>
  <c r="C137" i="234"/>
  <c r="F68" i="165"/>
  <c r="T26" i="224"/>
  <c r="F95" i="40"/>
  <c r="C75" i="207"/>
  <c r="C78" i="207" s="1"/>
  <c r="C81" i="207" s="1"/>
  <c r="E16" i="161" s="1"/>
  <c r="D30" i="240"/>
  <c r="K69" i="166"/>
  <c r="I71" i="201"/>
  <c r="N69" i="166"/>
  <c r="F69" i="166"/>
  <c r="R69" i="166"/>
  <c r="Q50" i="223"/>
  <c r="E55" i="41"/>
  <c r="E57" i="41" s="1"/>
  <c r="E60" i="41" s="1"/>
  <c r="H25" i="115"/>
  <c r="U14" i="166"/>
  <c r="D69" i="166"/>
  <c r="H26" i="240"/>
  <c r="D19" i="235"/>
  <c r="D23" i="235" s="1"/>
  <c r="D51" i="235" s="1"/>
  <c r="Q20" i="224"/>
  <c r="Q28" i="224" s="1"/>
  <c r="Q41" i="224" s="1"/>
  <c r="U31" i="165"/>
  <c r="U68" i="165" s="1"/>
  <c r="Q57" i="208"/>
  <c r="H61" i="201"/>
  <c r="F15" i="124"/>
  <c r="E64" i="201"/>
  <c r="I64" i="201" s="1"/>
  <c r="H65" i="171"/>
  <c r="H66" i="171"/>
  <c r="E99" i="40"/>
  <c r="H41" i="201"/>
  <c r="I41" i="201" s="1"/>
  <c r="E28" i="164"/>
  <c r="E25" i="201" s="1"/>
  <c r="H55" i="201"/>
  <c r="H25" i="201"/>
  <c r="T32" i="225"/>
  <c r="T33" i="225" s="1"/>
  <c r="T39" i="225" s="1"/>
  <c r="Q33" i="225"/>
  <c r="Q39" i="225" s="1"/>
  <c r="M28" i="238"/>
  <c r="I45" i="201"/>
  <c r="I70" i="201"/>
  <c r="T28" i="225"/>
  <c r="E85" i="211"/>
  <c r="G88" i="234"/>
  <c r="C68" i="165"/>
  <c r="G55" i="127"/>
  <c r="H69" i="166"/>
  <c r="C69" i="166"/>
  <c r="G44" i="220"/>
  <c r="G49" i="220" s="1"/>
  <c r="E37" i="201" s="1"/>
  <c r="I23" i="201"/>
  <c r="T29" i="200"/>
  <c r="H53" i="115"/>
  <c r="G115" i="234"/>
  <c r="L69" i="166"/>
  <c r="I90" i="201"/>
  <c r="M69" i="166"/>
  <c r="M44" i="239"/>
  <c r="M46" i="239" s="1"/>
  <c r="R68" i="165"/>
  <c r="I78" i="201"/>
  <c r="E94" i="161"/>
  <c r="E96" i="161" s="1"/>
  <c r="D53" i="163" s="1"/>
  <c r="N68" i="165"/>
  <c r="J41" i="224"/>
  <c r="K68" i="165"/>
  <c r="E15" i="165"/>
  <c r="E31" i="165" s="1"/>
  <c r="E68" i="165" s="1"/>
  <c r="G68" i="165"/>
  <c r="T28" i="224"/>
  <c r="T41" i="224" s="1"/>
  <c r="F25" i="127"/>
  <c r="G38" i="127"/>
  <c r="O69" i="166"/>
  <c r="G69" i="166"/>
  <c r="G51" i="127"/>
  <c r="G17" i="127"/>
  <c r="Q14" i="166"/>
  <c r="T14" i="166" s="1"/>
  <c r="P69" i="166"/>
  <c r="E25" i="127"/>
  <c r="Q62" i="165"/>
  <c r="M41" i="165"/>
  <c r="M66" i="165" s="1"/>
  <c r="M68" i="165" s="1"/>
  <c r="H57" i="127"/>
  <c r="D68" i="165"/>
  <c r="Q13" i="165"/>
  <c r="T13" i="165" s="1"/>
  <c r="D20" i="163"/>
  <c r="H73" i="201"/>
  <c r="H46" i="201"/>
  <c r="R21" i="114"/>
  <c r="D19" i="125"/>
  <c r="H29" i="201"/>
  <c r="H43" i="201"/>
  <c r="U16" i="166"/>
  <c r="U32" i="166" s="1"/>
  <c r="U69" i="166" s="1"/>
  <c r="H16" i="127"/>
  <c r="H18" i="127" s="1"/>
  <c r="H35" i="127" s="1"/>
  <c r="F24" i="124"/>
  <c r="E55" i="201" s="1"/>
  <c r="E53" i="201"/>
  <c r="I53" i="201" s="1"/>
  <c r="E17" i="124"/>
  <c r="E44" i="124" s="1"/>
  <c r="M33" i="239"/>
  <c r="M41" i="239" s="1"/>
  <c r="T34" i="166"/>
  <c r="Q42" i="166"/>
  <c r="Q67" i="166" s="1"/>
  <c r="T29" i="165"/>
  <c r="Q30" i="165"/>
  <c r="H41" i="165"/>
  <c r="H66" i="165" s="1"/>
  <c r="H68" i="165" s="1"/>
  <c r="I26" i="201"/>
  <c r="H66" i="170"/>
  <c r="J68" i="165"/>
  <c r="G97" i="40"/>
  <c r="G99" i="40" s="1"/>
  <c r="N28" i="238"/>
  <c r="D23" i="232" s="1"/>
  <c r="H48" i="201"/>
  <c r="I48" i="201" s="1"/>
  <c r="E19" i="125"/>
  <c r="M29" i="239"/>
  <c r="H65" i="170"/>
  <c r="T30" i="166"/>
  <c r="Q31" i="166"/>
  <c r="I56" i="201"/>
  <c r="Q15" i="114"/>
  <c r="Q18" i="114" s="1"/>
  <c r="D17" i="124"/>
  <c r="D44" i="124" s="1"/>
  <c r="C51" i="179" s="1"/>
  <c r="C56" i="179" s="1"/>
  <c r="C59" i="179" s="1"/>
  <c r="S69" i="166"/>
  <c r="D88" i="234"/>
  <c r="D137" i="234" s="1"/>
  <c r="G25" i="127"/>
  <c r="T33" i="165"/>
  <c r="Q41" i="165"/>
  <c r="E77" i="201"/>
  <c r="I77" i="201" s="1"/>
  <c r="F40" i="125"/>
  <c r="O68" i="165"/>
  <c r="G104" i="176"/>
  <c r="F72" i="124" s="1"/>
  <c r="E57" i="201"/>
  <c r="H62" i="201"/>
  <c r="H94" i="201"/>
  <c r="H34" i="201"/>
  <c r="D85" i="207"/>
  <c r="F16" i="161"/>
  <c r="H33" i="201"/>
  <c r="D59" i="41"/>
  <c r="F98" i="40"/>
  <c r="G57" i="41"/>
  <c r="F55" i="41"/>
  <c r="S40" i="221"/>
  <c r="S42" i="221" s="1"/>
  <c r="E22" i="164" s="1"/>
  <c r="D36" i="221"/>
  <c r="D38" i="221" s="1"/>
  <c r="D44" i="221" s="1"/>
  <c r="D50" i="221" s="1"/>
  <c r="S26" i="221"/>
  <c r="S28" i="221" s="1"/>
  <c r="E19" i="164" s="1"/>
  <c r="S36" i="221"/>
  <c r="S38" i="221" s="1"/>
  <c r="I21" i="201"/>
  <c r="I15" i="201"/>
  <c r="H18" i="115"/>
  <c r="F30" i="115"/>
  <c r="I11" i="201"/>
  <c r="G56" i="127"/>
  <c r="D56" i="41"/>
  <c r="F96" i="40"/>
  <c r="D97" i="40"/>
  <c r="D99" i="40" s="1"/>
  <c r="H69" i="170" l="1"/>
  <c r="H30" i="115"/>
  <c r="F97" i="40"/>
  <c r="G52" i="235"/>
  <c r="D19" i="232" s="1"/>
  <c r="M53" i="239"/>
  <c r="D24" i="232" s="1"/>
  <c r="C85" i="207"/>
  <c r="E16" i="125"/>
  <c r="E35" i="125" s="1"/>
  <c r="E50" i="125" s="1"/>
  <c r="G137" i="234"/>
  <c r="H30" i="240"/>
  <c r="H53" i="240" s="1"/>
  <c r="D25" i="232" s="1"/>
  <c r="E62" i="201"/>
  <c r="I62" i="201" s="1"/>
  <c r="Q96" i="208"/>
  <c r="E94" i="201" s="1"/>
  <c r="I94" i="201" s="1"/>
  <c r="T41" i="225"/>
  <c r="Q41" i="225"/>
  <c r="Q16" i="166"/>
  <c r="Q32" i="166" s="1"/>
  <c r="Q69" i="166" s="1"/>
  <c r="H68" i="171"/>
  <c r="H13" i="201"/>
  <c r="F17" i="124"/>
  <c r="I25" i="201"/>
  <c r="Q66" i="165"/>
  <c r="G138" i="234"/>
  <c r="D18" i="232" s="1"/>
  <c r="I55" i="201"/>
  <c r="H59" i="127"/>
  <c r="H66" i="127" s="1"/>
  <c r="H68" i="127" s="1"/>
  <c r="H85" i="201" s="1"/>
  <c r="I85" i="201" s="1"/>
  <c r="Q15" i="165"/>
  <c r="Q31" i="165" s="1"/>
  <c r="Q68" i="165" s="1"/>
  <c r="S21" i="114"/>
  <c r="E46" i="201"/>
  <c r="I46" i="201" s="1"/>
  <c r="R23" i="114"/>
  <c r="T41" i="165"/>
  <c r="T66" i="165" s="1"/>
  <c r="F37" i="127"/>
  <c r="F57" i="127" s="1"/>
  <c r="F32" i="127"/>
  <c r="F33" i="127" s="1"/>
  <c r="E108" i="201"/>
  <c r="I108" i="201" s="1"/>
  <c r="T30" i="165"/>
  <c r="T15" i="165"/>
  <c r="F16" i="127"/>
  <c r="F18" i="127" s="1"/>
  <c r="E32" i="127"/>
  <c r="E100" i="201"/>
  <c r="I100" i="201" s="1"/>
  <c r="T31" i="166"/>
  <c r="E16" i="127"/>
  <c r="T16" i="166"/>
  <c r="T42" i="166"/>
  <c r="T67" i="166" s="1"/>
  <c r="E37" i="127"/>
  <c r="H91" i="201"/>
  <c r="F19" i="125"/>
  <c r="E73" i="201" s="1"/>
  <c r="I73" i="201" s="1"/>
  <c r="C22" i="179"/>
  <c r="E91" i="201" s="1"/>
  <c r="D39" i="163"/>
  <c r="E29" i="201"/>
  <c r="I29" i="201" s="1"/>
  <c r="H63" i="201"/>
  <c r="E61" i="201"/>
  <c r="I61" i="201" s="1"/>
  <c r="C63" i="179"/>
  <c r="C71" i="179" s="1"/>
  <c r="C75" i="179" s="1"/>
  <c r="E34" i="201"/>
  <c r="I34" i="201" s="1"/>
  <c r="F59" i="161"/>
  <c r="F62" i="161" s="1"/>
  <c r="E33" i="201"/>
  <c r="I33" i="201" s="1"/>
  <c r="E59" i="161"/>
  <c r="E62" i="161" s="1"/>
  <c r="N17" i="218" s="1"/>
  <c r="P17" i="218" s="1"/>
  <c r="D87" i="41"/>
  <c r="F59" i="41"/>
  <c r="F99" i="40"/>
  <c r="H68" i="201"/>
  <c r="G16" i="125"/>
  <c r="G60" i="41"/>
  <c r="S44" i="221"/>
  <c r="S50" i="221" s="1"/>
  <c r="H49" i="201" s="1"/>
  <c r="R15" i="114"/>
  <c r="R18" i="114" s="1"/>
  <c r="H37" i="201"/>
  <c r="I37" i="201" s="1"/>
  <c r="E21" i="164"/>
  <c r="E17" i="201" s="1"/>
  <c r="H17" i="201"/>
  <c r="E13" i="201"/>
  <c r="F56" i="41"/>
  <c r="F57" i="41" s="1"/>
  <c r="D57" i="41"/>
  <c r="H72" i="127" l="1"/>
  <c r="F35" i="127"/>
  <c r="D34" i="232"/>
  <c r="I13" i="201"/>
  <c r="F44" i="124"/>
  <c r="T31" i="165"/>
  <c r="T68" i="165" s="1"/>
  <c r="F59" i="127"/>
  <c r="F66" i="127" s="1"/>
  <c r="F68" i="127" s="1"/>
  <c r="F72" i="127" s="1"/>
  <c r="E43" i="201"/>
  <c r="I43" i="201" s="1"/>
  <c r="S23" i="114"/>
  <c r="G16" i="127"/>
  <c r="G18" i="127" s="1"/>
  <c r="E18" i="127"/>
  <c r="E48" i="164"/>
  <c r="I91" i="201"/>
  <c r="G37" i="127"/>
  <c r="G57" i="127" s="1"/>
  <c r="E57" i="127"/>
  <c r="T32" i="166"/>
  <c r="T69" i="166" s="1"/>
  <c r="G32" i="127"/>
  <c r="E33" i="127"/>
  <c r="G33" i="127" s="1"/>
  <c r="F46" i="218"/>
  <c r="N33" i="218"/>
  <c r="D89" i="41"/>
  <c r="D96" i="41" s="1"/>
  <c r="H57" i="201" s="1"/>
  <c r="I57" i="201" s="1"/>
  <c r="F87" i="41"/>
  <c r="F89" i="41" s="1"/>
  <c r="F96" i="41" s="1"/>
  <c r="H59" i="201" s="1"/>
  <c r="I59" i="201" s="1"/>
  <c r="E68" i="201"/>
  <c r="I68" i="201" s="1"/>
  <c r="G35" i="125"/>
  <c r="G50" i="125" s="1"/>
  <c r="H38" i="201"/>
  <c r="G51" i="220"/>
  <c r="G53" i="220" s="1"/>
  <c r="E38" i="201" s="1"/>
  <c r="S15" i="114"/>
  <c r="E49" i="201" s="1"/>
  <c r="I17" i="201"/>
  <c r="F60" i="41"/>
  <c r="H67" i="201"/>
  <c r="D60" i="41"/>
  <c r="D16" i="125"/>
  <c r="E63" i="201" l="1"/>
  <c r="I63" i="201" s="1"/>
  <c r="H97" i="201"/>
  <c r="S18" i="114"/>
  <c r="E13" i="251"/>
  <c r="E15" i="251" s="1"/>
  <c r="E21" i="251" s="1"/>
  <c r="D30" i="251" s="1"/>
  <c r="E30" i="251" s="1"/>
  <c r="I38" i="201"/>
  <c r="E35" i="127"/>
  <c r="E59" i="127" s="1"/>
  <c r="E66" i="127" s="1"/>
  <c r="E68" i="127" s="1"/>
  <c r="E72" i="127" s="1"/>
  <c r="G35" i="127"/>
  <c r="G59" i="127" s="1"/>
  <c r="G66" i="127" s="1"/>
  <c r="G68" i="127" s="1"/>
  <c r="E51" i="163"/>
  <c r="E55" i="163" s="1"/>
  <c r="E57" i="163" s="1"/>
  <c r="F16" i="218"/>
  <c r="P33" i="218"/>
  <c r="P46" i="218" s="1"/>
  <c r="N46" i="218"/>
  <c r="I49" i="201"/>
  <c r="I50" i="201"/>
  <c r="D35" i="125"/>
  <c r="D50" i="125" s="1"/>
  <c r="C19" i="179"/>
  <c r="H88" i="201"/>
  <c r="F16" i="125"/>
  <c r="D26" i="251" l="1"/>
  <c r="E26" i="251" s="1"/>
  <c r="D25" i="251"/>
  <c r="E25" i="251" s="1"/>
  <c r="D31" i="251"/>
  <c r="E31" i="251" s="1"/>
  <c r="D28" i="251"/>
  <c r="E28" i="251" s="1"/>
  <c r="D27" i="251"/>
  <c r="E27" i="251" s="1"/>
  <c r="D29" i="251"/>
  <c r="E29" i="251" s="1"/>
  <c r="G72" i="127"/>
  <c r="H84" i="201"/>
  <c r="I84" i="201" s="1"/>
  <c r="N16" i="218"/>
  <c r="F30" i="218"/>
  <c r="D51" i="163" s="1"/>
  <c r="D55" i="163" s="1"/>
  <c r="D57" i="163" s="1"/>
  <c r="C24" i="179"/>
  <c r="C34" i="179" s="1"/>
  <c r="C38" i="179" s="1"/>
  <c r="E88" i="201"/>
  <c r="I88" i="201" s="1"/>
  <c r="F35" i="125"/>
  <c r="F50" i="125" s="1"/>
  <c r="E67" i="201"/>
  <c r="I67" i="201" s="1"/>
  <c r="E37" i="251" l="1"/>
  <c r="D30" i="233" s="1"/>
  <c r="E97" i="201" s="1"/>
  <c r="I97" i="201" s="1"/>
  <c r="D31" i="233"/>
  <c r="D35" i="233" s="1"/>
  <c r="D36" i="233"/>
  <c r="D38" i="232" s="1"/>
  <c r="D39" i="232" s="1"/>
  <c r="D41" i="233"/>
  <c r="D52" i="233" s="1"/>
  <c r="N30" i="218"/>
  <c r="P16" i="218"/>
  <c r="P30" i="218" s="1"/>
  <c r="C40" i="179"/>
  <c r="A75" i="179" l="1"/>
  <c r="C73" i="179"/>
  <c r="D59" i="233"/>
  <c r="D60" i="233" s="1"/>
  <c r="D71" i="233" s="1"/>
  <c r="D72" i="233" s="1"/>
  <c r="D73" i="233" s="1"/>
  <c r="D91" i="233" s="1"/>
  <c r="D35" i="232" s="1"/>
  <c r="D50" i="233"/>
  <c r="D36" i="232" l="1"/>
</calcChain>
</file>

<file path=xl/comments1.xml><?xml version="1.0" encoding="utf-8"?>
<comments xmlns="http://schemas.openxmlformats.org/spreadsheetml/2006/main">
  <authors>
    <author>Tellica Frederick</author>
  </authors>
  <commentList>
    <comment ref="A35" authorId="0" shapeId="0">
      <text>
        <r>
          <rPr>
            <b/>
            <sz val="9"/>
            <color indexed="81"/>
            <rFont val="Tahoma"/>
            <family val="2"/>
          </rPr>
          <t>Tellica Frederick:</t>
        </r>
        <r>
          <rPr>
            <sz val="9"/>
            <color indexed="81"/>
            <rFont val="Tahoma"/>
            <family val="2"/>
          </rPr>
          <t xml:space="preserve">
enter negative values
</t>
        </r>
      </text>
    </comment>
    <comment ref="A45" authorId="0" shapeId="0">
      <text>
        <r>
          <rPr>
            <b/>
            <sz val="9"/>
            <color indexed="81"/>
            <rFont val="Tahoma"/>
            <family val="2"/>
          </rPr>
          <t>Tellica Frederick:</t>
        </r>
        <r>
          <rPr>
            <sz val="9"/>
            <color indexed="81"/>
            <rFont val="Tahoma"/>
            <family val="2"/>
          </rPr>
          <t xml:space="preserve">
enter negative values
</t>
        </r>
      </text>
    </comment>
    <comment ref="A50" authorId="0" shapeId="0">
      <text>
        <r>
          <rPr>
            <b/>
            <sz val="9"/>
            <color indexed="81"/>
            <rFont val="Tahoma"/>
            <family val="2"/>
          </rPr>
          <t>Tellica Frederick:</t>
        </r>
        <r>
          <rPr>
            <sz val="9"/>
            <color indexed="81"/>
            <rFont val="Tahoma"/>
            <family val="2"/>
          </rPr>
          <t xml:space="preserve">
enter negative values
</t>
        </r>
      </text>
    </comment>
    <comment ref="A53" authorId="0" shapeId="0">
      <text>
        <r>
          <rPr>
            <b/>
            <sz val="9"/>
            <color indexed="81"/>
            <rFont val="Tahoma"/>
            <family val="2"/>
          </rPr>
          <t>Tellica Frederick:</t>
        </r>
        <r>
          <rPr>
            <sz val="9"/>
            <color indexed="81"/>
            <rFont val="Tahoma"/>
            <family val="2"/>
          </rPr>
          <t xml:space="preserve">
enter negative values
</t>
        </r>
      </text>
    </comment>
    <comment ref="A57" authorId="0" shapeId="0">
      <text>
        <r>
          <rPr>
            <b/>
            <sz val="9"/>
            <color indexed="81"/>
            <rFont val="Tahoma"/>
            <family val="2"/>
          </rPr>
          <t>Tellica Frederick:</t>
        </r>
        <r>
          <rPr>
            <sz val="9"/>
            <color indexed="81"/>
            <rFont val="Tahoma"/>
            <family val="2"/>
          </rPr>
          <t xml:space="preserve">
enter negative values
</t>
        </r>
      </text>
    </comment>
  </commentList>
</comments>
</file>

<file path=xl/comments2.xml><?xml version="1.0" encoding="utf-8"?>
<comments xmlns="http://schemas.openxmlformats.org/spreadsheetml/2006/main">
  <authors>
    <author>Tellica Frederick</author>
  </authors>
  <commentList>
    <comment ref="A44" authorId="0" shapeId="0">
      <text>
        <r>
          <rPr>
            <b/>
            <sz val="9"/>
            <color indexed="81"/>
            <rFont val="Tahoma"/>
            <family val="2"/>
          </rPr>
          <t>Tellica Frederick:</t>
        </r>
        <r>
          <rPr>
            <sz val="9"/>
            <color indexed="81"/>
            <rFont val="Tahoma"/>
            <family val="2"/>
          </rPr>
          <t xml:space="preserve">
enter negative values
</t>
        </r>
      </text>
    </comment>
    <comment ref="A56" authorId="0" shapeId="0">
      <text>
        <r>
          <rPr>
            <b/>
            <sz val="9"/>
            <color indexed="81"/>
            <rFont val="Tahoma"/>
            <family val="2"/>
          </rPr>
          <t>Tellica Frederick:</t>
        </r>
        <r>
          <rPr>
            <sz val="9"/>
            <color indexed="81"/>
            <rFont val="Tahoma"/>
            <family val="2"/>
          </rPr>
          <t xml:space="preserve">
enter negative values
</t>
        </r>
      </text>
    </comment>
  </commentList>
</comments>
</file>

<file path=xl/sharedStrings.xml><?xml version="1.0" encoding="utf-8"?>
<sst xmlns="http://schemas.openxmlformats.org/spreadsheetml/2006/main" count="5078" uniqueCount="2586">
  <si>
    <t>INSURANCE ACT</t>
  </si>
  <si>
    <t>Annual Returns</t>
  </si>
  <si>
    <t>Select Name of Insurer/ Financial Holding Company</t>
  </si>
  <si>
    <t>Bancassurance Caribbean Limited</t>
  </si>
  <si>
    <t>Of</t>
  </si>
  <si>
    <t>British American Insurance Company (Trinidad) Limited</t>
  </si>
  <si>
    <t>Colonial Life Insurance  Company (Trinidad) Limited</t>
  </si>
  <si>
    <t>&amp; Financial Holding Companies</t>
  </si>
  <si>
    <t>Guardian Life of the Caribbean Limited</t>
  </si>
  <si>
    <t>Maritime Life (Caribbean) Limited</t>
  </si>
  <si>
    <t>Pan-American Life Insurance Company of Trinidad and Tobago Limited</t>
  </si>
  <si>
    <t>Sagicor Life Inc.</t>
  </si>
  <si>
    <t>Please Enter the Address of the Financial Institution</t>
  </si>
  <si>
    <t>Please Enter the City in which the Financial Institution resides</t>
  </si>
  <si>
    <t>Postal Code</t>
  </si>
  <si>
    <t>ScotiaLife Trinidad and Tobago Limited</t>
  </si>
  <si>
    <t>Tatil Life Assurance Limited</t>
  </si>
  <si>
    <t>The Beacon Insurance Company Limited</t>
  </si>
  <si>
    <t>For The Year</t>
  </si>
  <si>
    <t>The Demerara Life Assurance Company of Trinidad and Tobago Limited</t>
  </si>
  <si>
    <t>Trinre Insurance Company Limited</t>
  </si>
  <si>
    <t>Report Date:</t>
  </si>
  <si>
    <t xml:space="preserve">Date Submitted </t>
  </si>
  <si>
    <t>Annual Return as stipulated by the Inspector of Financial Institutions</t>
  </si>
  <si>
    <t>Insurance Act, 2018</t>
  </si>
  <si>
    <t xml:space="preserve"> Annual Return approved by the Central Bank of Trinidad and Tobago</t>
  </si>
  <si>
    <t>(2018)</t>
  </si>
  <si>
    <t>Insurer/Financial Holding Company</t>
  </si>
  <si>
    <t>FOR THE YEAR ENDED:</t>
  </si>
  <si>
    <t>TABLE OF CONTENTS</t>
  </si>
  <si>
    <t>Applies to:</t>
  </si>
  <si>
    <t>Insurer</t>
  </si>
  <si>
    <t>FHC</t>
  </si>
  <si>
    <t>10.000</t>
  </si>
  <si>
    <t>10.001</t>
  </si>
  <si>
    <t>10.002</t>
  </si>
  <si>
    <t>10.003</t>
  </si>
  <si>
    <t>10.004</t>
  </si>
  <si>
    <t>10.005</t>
  </si>
  <si>
    <t>Statement Verifying Annual Return</t>
  </si>
  <si>
    <t>10.006</t>
  </si>
  <si>
    <t>Corporate Information</t>
  </si>
  <si>
    <t>Annual Corporate Information</t>
  </si>
  <si>
    <t>10.007-.008</t>
  </si>
  <si>
    <t>Out of Trinidad and Tobago Operations</t>
  </si>
  <si>
    <t>10.009</t>
  </si>
  <si>
    <t>Shareholders - By Class of Shares</t>
  </si>
  <si>
    <t>10.010 -.011</t>
  </si>
  <si>
    <t>Corporate and Regulatory Information (Foreign)</t>
  </si>
  <si>
    <t>10.012</t>
  </si>
  <si>
    <t>General Questionnaire</t>
  </si>
  <si>
    <t>10.020 -.026</t>
  </si>
  <si>
    <t>10.025 -.026</t>
  </si>
  <si>
    <t>Reinsurance Information</t>
  </si>
  <si>
    <t>10.027</t>
  </si>
  <si>
    <t>Encumbered Assets</t>
  </si>
  <si>
    <t>10.030</t>
  </si>
  <si>
    <t>Corporate Documents Submitted</t>
  </si>
  <si>
    <t>10.040</t>
  </si>
  <si>
    <t>10.050</t>
  </si>
  <si>
    <t>CONSOLIDATED FINANCIAL STATEMENTS AND EXHIBITS</t>
  </si>
  <si>
    <t>Financial Statements</t>
  </si>
  <si>
    <t xml:space="preserve">Statement of Assets </t>
  </si>
  <si>
    <t>20.010</t>
  </si>
  <si>
    <t>Statement of Liabilities, Policyholders' and Shareholders' Equity</t>
  </si>
  <si>
    <t>20.020</t>
  </si>
  <si>
    <t>20.030</t>
  </si>
  <si>
    <t>Statement of Cash Flows</t>
  </si>
  <si>
    <t>20.032</t>
  </si>
  <si>
    <t>Investments</t>
  </si>
  <si>
    <t>21.010</t>
  </si>
  <si>
    <t>21.012</t>
  </si>
  <si>
    <t>Analyses of Assets &amp; Liabilities, Territory and Currency</t>
  </si>
  <si>
    <t>Summary of Assets and Liabilities - By Territory</t>
  </si>
  <si>
    <t>Subordinated Debt at Year end</t>
  </si>
  <si>
    <t>NON-CONSOLIDATED FINANCIAL STATEMENTS AND EXHIBITS</t>
  </si>
  <si>
    <t>23.010</t>
  </si>
  <si>
    <t>23.011</t>
  </si>
  <si>
    <t>23.020</t>
  </si>
  <si>
    <t>23.021</t>
  </si>
  <si>
    <t>23.030</t>
  </si>
  <si>
    <t>23.040</t>
  </si>
  <si>
    <t>25.010</t>
  </si>
  <si>
    <t>25.012</t>
  </si>
  <si>
    <t>Liabilities</t>
  </si>
  <si>
    <t>30.010</t>
  </si>
  <si>
    <t>Policy Liabilities  - Summary</t>
  </si>
  <si>
    <t>30.012</t>
  </si>
  <si>
    <t>Other Actuarial Liabilities</t>
  </si>
  <si>
    <t>Reinsurance Assets</t>
  </si>
  <si>
    <t>30.014</t>
  </si>
  <si>
    <t>Accounts Payable and Other Liabilities</t>
  </si>
  <si>
    <t>30.030</t>
  </si>
  <si>
    <t>Capital Adequacy Exhibits</t>
  </si>
  <si>
    <t>Capital Adequacy Summary</t>
  </si>
  <si>
    <t>40.010</t>
  </si>
  <si>
    <t>Regulatory Capital Available</t>
  </si>
  <si>
    <t>40.011</t>
  </si>
  <si>
    <t>40.020-.023</t>
  </si>
  <si>
    <t>40.030-.036</t>
  </si>
  <si>
    <t>General Insurance Business Liability Items</t>
  </si>
  <si>
    <t>40.040-.042</t>
  </si>
  <si>
    <t>Valuation Forms</t>
  </si>
  <si>
    <t>40.050-.052</t>
  </si>
  <si>
    <t>Non-Permissible Values</t>
  </si>
  <si>
    <t>40.060</t>
  </si>
  <si>
    <t>Insurance  Exhibits</t>
  </si>
  <si>
    <t>45.010</t>
  </si>
  <si>
    <t>45.012</t>
  </si>
  <si>
    <t>45.020</t>
  </si>
  <si>
    <t>45.022</t>
  </si>
  <si>
    <t>45.030</t>
  </si>
  <si>
    <t>45.032</t>
  </si>
  <si>
    <t>Segregated Funds</t>
  </si>
  <si>
    <t>Net Assets</t>
  </si>
  <si>
    <t>50.010</t>
  </si>
  <si>
    <t>Changes in Net Assets</t>
  </si>
  <si>
    <t>50.020</t>
  </si>
  <si>
    <t>Segregated Funds Questionnaire</t>
  </si>
  <si>
    <t>50.030 -.032</t>
  </si>
  <si>
    <t>Other Income and Expenses</t>
  </si>
  <si>
    <t>Other Revenue- In Trinidad and Tobago</t>
  </si>
  <si>
    <t>60.010</t>
  </si>
  <si>
    <t>Other Revenue- Outside Trinidad and Tobago</t>
  </si>
  <si>
    <t>Interest Expense &amp; Finance Costs - In Trinidad and Tobago</t>
  </si>
  <si>
    <t>60.020</t>
  </si>
  <si>
    <t>60.022</t>
  </si>
  <si>
    <t>Miscellaneous Exhibits</t>
  </si>
  <si>
    <t>70.010</t>
  </si>
  <si>
    <t>70.020</t>
  </si>
  <si>
    <t>70.030</t>
  </si>
  <si>
    <t>70.040</t>
  </si>
  <si>
    <t>70.050</t>
  </si>
  <si>
    <t>Notes</t>
  </si>
  <si>
    <t>75.000.</t>
  </si>
  <si>
    <t>75.010</t>
  </si>
  <si>
    <t>(Next page is10.000)</t>
  </si>
  <si>
    <t>[Section 69 (a) of the Act]</t>
  </si>
  <si>
    <t>WE,</t>
  </si>
  <si>
    <t>The Members of the Board and Management</t>
  </si>
  <si>
    <t xml:space="preserve">OF THE </t>
  </si>
  <si>
    <t>OF</t>
  </si>
  <si>
    <t>IN THE CITY  OF</t>
  </si>
  <si>
    <t>POSTAL CODE</t>
  </si>
  <si>
    <t>(HEREINAFTER CALLED "THE INSURER") DO SEVERALLY ACKNOWLEDGE THE BOARD OF DIRECTOR'S AND MANAGEMENT'S  RESPONSIBILITY FOR:</t>
  </si>
  <si>
    <t xml:space="preserve"> PREPARING FINANCIAL STATEMENTS;</t>
  </si>
  <si>
    <t xml:space="preserve">ESTABLISHING AND MAINTAINING AN ADEQUATE INTERNAL CONTROL STRUCTURE AND PROCEDURES  FOR FINANCIAL </t>
  </si>
  <si>
    <t>REPORTING AND MAINTENANCE OF SEPARATE ACCOUNTS;</t>
  </si>
  <si>
    <t>ESTABLISHING AND MAINTAINING ADEQUATE  PROCEDURES FOR THE SETTLEMENT OF CLAIMS; AND</t>
  </si>
  <si>
    <t>GUIDELINES ISSUED BY THE CENTRAL BANK OF TRINIDAD AND TOBAGO.</t>
  </si>
  <si>
    <t xml:space="preserve">Signature </t>
  </si>
  <si>
    <t>NAME</t>
  </si>
  <si>
    <t>Date</t>
  </si>
  <si>
    <t>CHAIRMAN/ DIRECTOR</t>
  </si>
  <si>
    <t>(ON BEHALF OF THE BOARD OF  DIRECTORS)</t>
  </si>
  <si>
    <t>CHIEF EXECUTIVE OFFICER</t>
  </si>
  <si>
    <t>Signature</t>
  </si>
  <si>
    <t>CHIEF FINANCIAL OFFICER</t>
  </si>
  <si>
    <t>(Next page is10.001)</t>
  </si>
  <si>
    <t>[Section 69 (b)-(e) of the Act]</t>
  </si>
  <si>
    <t>The Members of the Board</t>
  </si>
  <si>
    <t>OF THE</t>
  </si>
  <si>
    <t>(Print or type)</t>
  </si>
  <si>
    <t>(HEREINAFTER CALLED "THE BOARD") DO SEVERALLY ACKNOWLEDGE THAT:</t>
  </si>
  <si>
    <t xml:space="preserve">WE ARE IN RECEIPT OF THE FINANCIAL CONDITION REPORT OF THE APPOINTED </t>
  </si>
  <si>
    <t>ACTUARY PURSUANT TO THE SECTION 159  OF THE  INSURANCE ACT;</t>
  </si>
  <si>
    <t xml:space="preserve">WE ARE SATISFIED THAT THE RISK MANAGEMENT SYSTEMS AND INTERNAL CONTROLS </t>
  </si>
  <si>
    <t>CLAIMS ARE SETTLED IN ACCORDANCE WITH ESTABLISHED PROCEDURES; AND</t>
  </si>
  <si>
    <t>IS IN COMPLIANCE</t>
  </si>
  <si>
    <t xml:space="preserve"> WITH SECTION 56 OF THE COMPANIES ACT.</t>
  </si>
  <si>
    <t>DIRECTOR</t>
  </si>
  <si>
    <t>(Next page is 10.002)</t>
  </si>
  <si>
    <t>[Sections 11(1), 70, 71, 72 &amp;  73(2) (b) ]</t>
  </si>
  <si>
    <t>(HEREINAFTER CALLED THE "INSURER") DO SEVERALLY STATE AS FOLLOWS:</t>
  </si>
  <si>
    <t xml:space="preserve"> WE ARE THE ABOVE DESCRIBED DIRECTORS OF THE INSURER.</t>
  </si>
  <si>
    <t>WE  ESTABLISHED AND MAINTAINED WRITTEN  POLICIES AND PROCEDURES  FOR :</t>
  </si>
  <si>
    <t>RECORDING ALL TRANSACTIONS BY THE INSURER WITH RESPECT TO:</t>
  </si>
  <si>
    <t>(i) CONNECTED PARTIES;</t>
  </si>
  <si>
    <t>(ii) CONNECTED PARTY GROUPS; AND</t>
  </si>
  <si>
    <t>(iii) EMPLOYEES.</t>
  </si>
  <si>
    <t>WE ESTABLISHED, DOCUMENTED AND MAINTAINED INFORMATION SYSTEMS THAT MONITOR CREDIT EXPOSURE.</t>
  </si>
  <si>
    <t>WE ESTABLISHED, DOCUMENTED AND MAINTAINED ADEQUATE  RISK MANAGEMENT SYSTEMS AND INTERNAL CONTROLS.</t>
  </si>
  <si>
    <t>WE HAVE REVIEWED ALL TRANSACTIONS, POLICIES AND PROCEDURES AND SYSTEMS LISTED ABOVE DURING THE YEAR ENDED</t>
  </si>
  <si>
    <t xml:space="preserve"> AND THE RESULTS OF THE COMPLIANCE REVIEWS  REQUIRED BY SECTION 73(1) </t>
  </si>
  <si>
    <t xml:space="preserve"> ARE  AS DETAILED IN OUR REPORT (SEE ATTACHED).</t>
  </si>
  <si>
    <t>COMPANY SECRETARY</t>
  </si>
  <si>
    <t>(Next page is 10.003)</t>
  </si>
  <si>
    <t>[Sections 11(1) &amp; 154]</t>
  </si>
  <si>
    <t xml:space="preserve">I, </t>
  </si>
  <si>
    <t xml:space="preserve"> OF THE</t>
  </si>
  <si>
    <t xml:space="preserve"> HEREIN STATES THAT : </t>
  </si>
  <si>
    <t>IN MY OPINION:</t>
  </si>
  <si>
    <t>I,</t>
  </si>
  <si>
    <t xml:space="preserve">, Chief Financial Officer </t>
  </si>
  <si>
    <t xml:space="preserve"> OF</t>
  </si>
  <si>
    <t>HEREIN DECLARES  THAT:</t>
  </si>
  <si>
    <t>I  have reviewed the calculations of the regulatory capital ratio and net tier  1 ratio of</t>
  </si>
  <si>
    <t xml:space="preserve">, as at </t>
  </si>
  <si>
    <t xml:space="preserve">.  In my opinion, the calculations have been determined in accordance with the Insurance (Capital  Adequacy) </t>
  </si>
  <si>
    <t xml:space="preserve">, Director </t>
  </si>
  <si>
    <t xml:space="preserve">I certify that  the annual audited capital adequacy returns have been tabled before the Board of Directors at the meeting of the Board dated </t>
  </si>
  <si>
    <t>and that the Board is aware of their contents.</t>
  </si>
  <si>
    <t>(Next page is 10.005)</t>
  </si>
  <si>
    <t xml:space="preserve">, Appointed Actuary/ Director </t>
  </si>
  <si>
    <t xml:space="preserve">OF </t>
  </si>
  <si>
    <t xml:space="preserve">I have reviewed the calculations of the regulatory capital ratio and net tier 1 ratio of </t>
  </si>
  <si>
    <t>as at ,</t>
  </si>
  <si>
    <t xml:space="preserve">.  In my opinion, the calculations have been determined in accordance with the Insurance (Capital Adequacy ) </t>
  </si>
  <si>
    <t>(Next page is 10.006)</t>
  </si>
  <si>
    <t>[Sections 11(1) &amp; 145 (1) ]</t>
  </si>
  <si>
    <t>AND</t>
  </si>
  <si>
    <t>That we are the above described Director and Chief Financial Officer respectively of the Insurer/Financial Holding Company.</t>
  </si>
  <si>
    <t>That the attached Annual Return of the condition and affairs of the Insurer/ Financial Holding Company,</t>
  </si>
  <si>
    <t xml:space="preserve">together with the related exhibits, schedules and explanations filed or to be filed </t>
  </si>
  <si>
    <t>as part thereof,  is a full and correct statement of all the assets and liabilities as of</t>
  </si>
  <si>
    <t xml:space="preserve">with respect to the business of the </t>
  </si>
  <si>
    <t>Insurer/ Financial Holding Company.</t>
  </si>
  <si>
    <t>That all the assets reported in the said Annual Return and schedules were, as of</t>
  </si>
  <si>
    <t xml:space="preserve"> the absolute property of the insurer/ financial holding company, free and clear </t>
  </si>
  <si>
    <t>from any liens and claims except as therein stated.</t>
  </si>
  <si>
    <t>4</t>
  </si>
  <si>
    <t>That the Insurer/Financial Holding Company is in compliance with all financial reporting requirements applicable under its governing insurance legislation in Trinidad and Tobago,</t>
  </si>
  <si>
    <t xml:space="preserve"> as the case may be and under any regulations made pursuant to it.</t>
  </si>
  <si>
    <t>(Next page is 10.007)</t>
  </si>
  <si>
    <t>10.007</t>
  </si>
  <si>
    <t>[Sections 11(1) &amp; 145 (1)(d) ]</t>
  </si>
  <si>
    <t>ANNUAL CORPORATE INFORMATION</t>
  </si>
  <si>
    <t>(Trinidad &amp; Tobago only)</t>
  </si>
  <si>
    <t>(Month, Day, Year)</t>
  </si>
  <si>
    <t>Head Office</t>
  </si>
  <si>
    <t>Address:</t>
  </si>
  <si>
    <t>Mailing Address:</t>
  </si>
  <si>
    <t>(if different)</t>
  </si>
  <si>
    <t>Telephone:</t>
  </si>
  <si>
    <t>Website:</t>
  </si>
  <si>
    <t>Email Address:</t>
  </si>
  <si>
    <t>(Date of filing return)</t>
  </si>
  <si>
    <t>Officers as at (date of filing return)</t>
  </si>
  <si>
    <t>Principal Representative  in Trinidad &amp; Tobago</t>
  </si>
  <si>
    <t>Address</t>
  </si>
  <si>
    <t>President/Chief Executive Officer</t>
  </si>
  <si>
    <t>Chief Financial Officer</t>
  </si>
  <si>
    <t>Secretary</t>
  </si>
  <si>
    <t>External Auditor:</t>
  </si>
  <si>
    <t>Audit Partner:</t>
  </si>
  <si>
    <t>Fax:</t>
  </si>
  <si>
    <t>Appointed Actuary:</t>
  </si>
  <si>
    <t>Firm (if external):</t>
  </si>
  <si>
    <t>Name:</t>
  </si>
  <si>
    <t>(Next page is 10.008)</t>
  </si>
  <si>
    <t>[Sections 11(1) ]</t>
  </si>
  <si>
    <t>Principal Representative in Trinidad &amp; Tobago (if Head Office is not in Trinidad &amp; Tobago):</t>
  </si>
  <si>
    <t>Name of Principal Representative</t>
  </si>
  <si>
    <t>Mailing Address</t>
  </si>
  <si>
    <t>-</t>
  </si>
  <si>
    <t>Telephone</t>
  </si>
  <si>
    <t>Fax</t>
  </si>
  <si>
    <t>E-mail</t>
  </si>
  <si>
    <t>If changes have occurred regarding the principal representative in Trinidad &amp; Tobago and the public information</t>
  </si>
  <si>
    <t>appearing on the Website of the Central Bank of Trinidad &amp; Tobago (CBTT)</t>
  </si>
  <si>
    <t>http://www.central-bank.org.tt</t>
  </si>
  <si>
    <t>is not accurate, the insurer must complete</t>
  </si>
  <si>
    <t>and embed the "Trinidad &amp; Tobago Power of Attorney for designation of a  principal representative in</t>
  </si>
  <si>
    <t>Trinidad &amp; Tobago" form, as required under section 323 of the Companies Act.</t>
  </si>
  <si>
    <t>Designated officer:</t>
  </si>
  <si>
    <t>Officer designated by the insurer for communications with  CBTT regarding</t>
  </si>
  <si>
    <t>administrative matters.</t>
  </si>
  <si>
    <t>For professional orders, please provide information regarding directors and officers</t>
  </si>
  <si>
    <t>of the insurance fund, not of the professional order.</t>
  </si>
  <si>
    <t>Name of Designated officer</t>
  </si>
  <si>
    <t>Office held (function)</t>
  </si>
  <si>
    <t>(Next page is 10.009)</t>
  </si>
  <si>
    <t>[Sections 11(1)&amp; 145 (1)(d) ]</t>
  </si>
  <si>
    <t>OUT OF TRINIDAD AND TOBAGO OPERATIONS</t>
  </si>
  <si>
    <t>Foreign Jurisdiction</t>
  </si>
  <si>
    <t>Name of Company</t>
  </si>
  <si>
    <t>Activity</t>
  </si>
  <si>
    <t xml:space="preserve">Date of Licensing 
</t>
  </si>
  <si>
    <t>Net Premiums
Written</t>
  </si>
  <si>
    <t>Deposits Held
by Regulatory
Authorities</t>
  </si>
  <si>
    <t>(DD-MM-YYYY)</t>
  </si>
  <si>
    <t>$</t>
  </si>
  <si>
    <t>(Next page is 10.010)</t>
  </si>
  <si>
    <t>10.010</t>
  </si>
  <si>
    <t>[Sections 11(1) &amp; 145 (1) (d)]</t>
  </si>
  <si>
    <t>SHAREHOLDERS*  -  BY  CLASS  OF  SHARES</t>
  </si>
  <si>
    <t>Affiliate</t>
  </si>
  <si>
    <t>Name of Beneficial Shareholder
Alphabetically - 
(Surname, First Name)</t>
  </si>
  <si>
    <t>Ownership    (Please Select)</t>
  </si>
  <si>
    <t>Citizenship or - for Corporate Shareholders - Jurisdiction of Incorporation</t>
  </si>
  <si>
    <t>Relationship  (Please Select)</t>
  </si>
  <si>
    <t>Number of Shares Held</t>
  </si>
  <si>
    <t>% of Voting Rights Held</t>
  </si>
  <si>
    <t>Director or officer of Holding Co /Financial Holding Company</t>
  </si>
  <si>
    <t>(01)</t>
  </si>
  <si>
    <t>(02)</t>
  </si>
  <si>
    <t>(03)</t>
  </si>
  <si>
    <t>(04)</t>
  </si>
  <si>
    <t>(05)</t>
  </si>
  <si>
    <t>(06)</t>
  </si>
  <si>
    <t>(07)</t>
  </si>
  <si>
    <t>Director or officer of  Controlling Shareholder/ Significant Shareholder</t>
  </si>
  <si>
    <t>Part 1 - Common Shares</t>
  </si>
  <si>
    <t>001</t>
  </si>
  <si>
    <t xml:space="preserve">Beneficial </t>
  </si>
  <si>
    <t>Holding Company of Parent</t>
  </si>
  <si>
    <t>002</t>
  </si>
  <si>
    <t>Non-Beneficial</t>
  </si>
  <si>
    <t>Co. or Incorp. Body controlled by  a director or officer</t>
  </si>
  <si>
    <t>003</t>
  </si>
  <si>
    <t>Controlling Shareholder</t>
  </si>
  <si>
    <t>004</t>
  </si>
  <si>
    <t>Executive Director</t>
  </si>
  <si>
    <t>005</t>
  </si>
  <si>
    <t>Director</t>
  </si>
  <si>
    <t>006</t>
  </si>
  <si>
    <t>Officer</t>
  </si>
  <si>
    <t>007</t>
  </si>
  <si>
    <t>Relative of Director</t>
  </si>
  <si>
    <t>008</t>
  </si>
  <si>
    <t>Relative of Officer</t>
  </si>
  <si>
    <t>009</t>
  </si>
  <si>
    <t>Staff</t>
  </si>
  <si>
    <t>010</t>
  </si>
  <si>
    <t>Other</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</si>
  <si>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</si>
  <si>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</si>
  <si>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</si>
  <si>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</si>
  <si>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</si>
  <si>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</si>
  <si>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</si>
  <si>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</si>
  <si>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</si>
  <si>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</si>
  <si>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</si>
  <si>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</si>
  <si>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</si>
  <si>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</si>
  <si>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</si>
  <si>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</si>
  <si>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</si>
  <si>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</si>
  <si>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</si>
  <si>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</si>
  <si>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</si>
  <si>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</si>
  <si>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</si>
  <si>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</si>
  <si>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</si>
  <si>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</si>
  <si>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</si>
  <si>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</si>
  <si>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</si>
  <si>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</si>
  <si>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</si>
  <si>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</si>
  <si>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</si>
  <si>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</si>
  <si>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</si>
  <si>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</si>
  <si>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</si>
  <si>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</si>
  <si>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</si>
  <si>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</si>
  <si>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200</t>
  </si>
  <si>
    <t>Total Issued Shares</t>
  </si>
  <si>
    <t>220</t>
  </si>
  <si>
    <t>Shares Held by Connected Parties</t>
  </si>
  <si>
    <t>230</t>
  </si>
  <si>
    <t>Shares Held by Staff</t>
  </si>
  <si>
    <t>240</t>
  </si>
  <si>
    <t xml:space="preserve">All Other Shareholders </t>
  </si>
  <si>
    <t>TOTAL</t>
  </si>
  <si>
    <t>* Beneficial owners of at least 5% of any class.</t>
  </si>
  <si>
    <t>Next Page is 10.011</t>
  </si>
  <si>
    <t>10.011</t>
  </si>
  <si>
    <t>Name of Beneficial Shareholder
Alphabetically -
(Surname, First Name)</t>
  </si>
  <si>
    <t>Ownership  (Please Select)</t>
  </si>
  <si>
    <t>Relationship        (Please Select)</t>
  </si>
  <si>
    <t>% of
Voting Rights Held</t>
  </si>
  <si>
    <t>Part 2 - Preferred Shares**</t>
  </si>
  <si>
    <t>Provide a Description of the Class of Shares:</t>
  </si>
  <si>
    <t>(Number</t>
  </si>
  <si>
    <t>**Provide a separate page for each series of preferred shares.</t>
  </si>
  <si>
    <t>Next Page is 10.012</t>
  </si>
  <si>
    <t>1.</t>
  </si>
  <si>
    <t>Date of Incorporation</t>
  </si>
  <si>
    <t>Jurisdiction of Incorporation</t>
  </si>
  <si>
    <t>If an amalgamated insurer, provide details regarding incorporation of predecessor companies.</t>
  </si>
  <si>
    <t>2.</t>
  </si>
  <si>
    <t>3.</t>
  </si>
  <si>
    <t>Date commenced business in Trinidad &amp; Tobago</t>
  </si>
  <si>
    <t>4.</t>
  </si>
  <si>
    <t>If mutual company, date when mutualization completed</t>
  </si>
  <si>
    <t>Select</t>
  </si>
  <si>
    <t>5.</t>
  </si>
  <si>
    <t>If formerly a mutual company, date when demutualization completed</t>
  </si>
  <si>
    <t>Yes</t>
  </si>
  <si>
    <t>6.</t>
  </si>
  <si>
    <t>Instrument of incorporation and amendments, including continuance since date of last annual return.
(Instruments, Legislative Bodies and Dates)</t>
  </si>
  <si>
    <t>No</t>
  </si>
  <si>
    <t>7.</t>
  </si>
  <si>
    <t>Please indicate the date of last examination or inspection by the regulatory authorities in the home jurisdiction and the year of the statement examined.</t>
  </si>
  <si>
    <t>8.</t>
  </si>
  <si>
    <t>Has a copy of the latest report of examination / inspection conducted by the home jurisdiction been submitted to CBTT?</t>
  </si>
  <si>
    <t>If no, is a copy enclosed.</t>
  </si>
  <si>
    <t>9.</t>
  </si>
  <si>
    <t>If yes, please provide details.</t>
  </si>
  <si>
    <t>10.</t>
  </si>
  <si>
    <t>Does the insurer  currently meet the minimum regulatory capital  requirements of its home jurisdiction?</t>
  </si>
  <si>
    <t>If no, please provide details on the steps being taken to ensure that the  minimum regulatory capital requirements are satisfied.</t>
  </si>
  <si>
    <t>11.</t>
  </si>
  <si>
    <t>Is the insurer rated by credit agencies?</t>
  </si>
  <si>
    <t>If yes, please provide details of the rating history below: *</t>
  </si>
  <si>
    <t>Rating as at December 31,</t>
  </si>
  <si>
    <t xml:space="preserve">Name of Rating Agency: </t>
  </si>
  <si>
    <t>* If rated for items other than "claims-paying ability" please provide details on a separate page and identify the purpose of each rating.</t>
  </si>
  <si>
    <t>Next Page is 10.020</t>
  </si>
  <si>
    <t>10.020</t>
  </si>
  <si>
    <t xml:space="preserve">[Sections 11(1) &amp; 145 (1) (d ) </t>
  </si>
  <si>
    <t xml:space="preserve">Have any of the assets of the insurer/ financial holding company  and/or its subsidiaries been pledged as security or lodged as collateral?  </t>
  </si>
  <si>
    <t>If Yes, please complete the following schedule.</t>
  </si>
  <si>
    <t xml:space="preserve">SUMMARY of PLEDGING and REPOS          </t>
  </si>
  <si>
    <t>By Activity</t>
  </si>
  <si>
    <t>Outstanding 
End of Year</t>
  </si>
  <si>
    <t>($)</t>
  </si>
  <si>
    <t xml:space="preserve">Governments, Government Agencies </t>
  </si>
  <si>
    <t>and Central Banks</t>
  </si>
  <si>
    <t>Direct Clearers</t>
  </si>
  <si>
    <t>Clearing &amp; Settlement Organizations</t>
  </si>
  <si>
    <t>a) In Trinidad &amp; Tobago</t>
  </si>
  <si>
    <t/>
  </si>
  <si>
    <t>b) Outside Trinidad &amp; Tobago</t>
  </si>
  <si>
    <t>Derivatives Transactions</t>
  </si>
  <si>
    <t>a) Exchanges</t>
  </si>
  <si>
    <t>b) Over the Counter</t>
  </si>
  <si>
    <t>In respect of Securities Borrowed</t>
  </si>
  <si>
    <t>In respect of Securities Lent</t>
  </si>
  <si>
    <t>In respect of Real Estate Owned</t>
  </si>
  <si>
    <t>Total</t>
  </si>
  <si>
    <t>In respect of Repurchase Agreements (REPOS)</t>
  </si>
  <si>
    <t>Does the insurer/ financial holding company and/or any of its subsidiaries enter into agreements to sell and repurchase securities (and purchase and resell securities)?</t>
  </si>
  <si>
    <t>Sell / Repurchase Securities</t>
  </si>
  <si>
    <t>Purchase / Resell Securities</t>
  </si>
  <si>
    <t xml:space="preserve">If Yes, what was the highest outstanding month-end amount? </t>
  </si>
  <si>
    <t>What is the year end outstanding position in gross total value? ($)</t>
  </si>
  <si>
    <t>If Yes, also provide, as at year end, a list of all the institutions with which these transactions have been made and the total value of such transactions for each institution.</t>
  </si>
  <si>
    <t>Institution</t>
  </si>
  <si>
    <t>Gross Total Value Outstanding at Year-End</t>
  </si>
  <si>
    <t>Next Page is 10.021</t>
  </si>
  <si>
    <t>10.021</t>
  </si>
  <si>
    <t>GENERAL QUESTIONNAIRE  (Continued)</t>
  </si>
  <si>
    <t>CONTINGENT LIABILITIES/PROVISIONS</t>
  </si>
  <si>
    <t>Has the insurer and/Financial holding company or any of its subsidiaries provided a letter(s) of credit against which funds can be drawn by the beneficiary?</t>
  </si>
  <si>
    <t>If Yes, Amount ($)</t>
  </si>
  <si>
    <t>If Yes, please provide details.</t>
  </si>
  <si>
    <t>Beneficiary</t>
  </si>
  <si>
    <t>Amount Issued</t>
  </si>
  <si>
    <t>Amount Drawn</t>
  </si>
  <si>
    <t>Financial Institution</t>
  </si>
  <si>
    <t>Has the insurer (including any of its subsidiaries) guaranteed the liabilities or other transactions (e.g. derivatives) of any other corporations?</t>
  </si>
  <si>
    <t>If Yes, please provide a list of the 10 largest guarantees including those provided by subsidiaries.</t>
  </si>
  <si>
    <t>Description of Guarantee</t>
  </si>
  <si>
    <t>Maturity Date</t>
  </si>
  <si>
    <t>Counterparty</t>
  </si>
  <si>
    <t>Amount</t>
  </si>
  <si>
    <t>If the answer is in the affirmative, elaborate:</t>
  </si>
  <si>
    <t>2.4</t>
  </si>
  <si>
    <t>Does the insurer have any material contingent liabilities or contractual obligations or other off-balance sheet liabilities in Trinidad &amp; Tobago that have not otherwise been disclosed?</t>
  </si>
  <si>
    <t>Next Page is 10.022</t>
  </si>
  <si>
    <t>10.022</t>
  </si>
  <si>
    <t>SOURCES OF BUSINESS</t>
  </si>
  <si>
    <t>3.1</t>
  </si>
  <si>
    <t>During the period covered by this Return, did any agent, general agent, broker, sales representative, agency, brokerage or any combination thereof under common control receive credit or commissions for or control a substantial part (more than 20 percent of any major line of business measured on direct premiums) of:</t>
  </si>
  <si>
    <t>(a)</t>
  </si>
  <si>
    <t>(b)</t>
  </si>
  <si>
    <t>If Yes, please identify the individual(s) or organization(s) and related line of business.</t>
  </si>
  <si>
    <t>No.</t>
  </si>
  <si>
    <t>Name</t>
  </si>
  <si>
    <t>NB/ RB</t>
  </si>
  <si>
    <t>Class of Business</t>
  </si>
  <si>
    <t>TRANSACTIONS WITH SUBSIDIARIES AND OTHER RELATED PARTIES</t>
  </si>
  <si>
    <t>4.1</t>
  </si>
  <si>
    <r>
      <t>Does the insurer and/or any of its subsidiaries transact directly any non-insurance business, either for subsidiaries</t>
    </r>
    <r>
      <rPr>
        <sz val="11"/>
        <rFont val="Arial"/>
        <family val="2"/>
      </rPr>
      <t xml:space="preserve"> or other related parties?</t>
    </r>
  </si>
  <si>
    <t>Service Received/                   Service Provided</t>
  </si>
  <si>
    <t>SR/  SP</t>
  </si>
  <si>
    <t>Next Page is 10.023</t>
  </si>
  <si>
    <t>10.023</t>
  </si>
  <si>
    <t>OTHER DISCLOSURE</t>
  </si>
  <si>
    <t>5.1</t>
  </si>
  <si>
    <t>Please list the 10 most significant outsourcing arrangements by type and counterparty.</t>
  </si>
  <si>
    <t>Type of Arrangement</t>
  </si>
  <si>
    <t>Name of Service Provider</t>
  </si>
  <si>
    <t>Location where Service is Provided</t>
  </si>
  <si>
    <t>Annual charges for services for the year</t>
  </si>
  <si>
    <t>5.2</t>
  </si>
  <si>
    <t>Please provide the total expenses related to Information Technology (IT) for the year.  IT costs include salaries and other professional or service fees as well as any amounts capitalized for software development or computer purchases.</t>
  </si>
  <si>
    <t>Information Technology</t>
  </si>
  <si>
    <t>Capital Software Cost</t>
  </si>
  <si>
    <t>5.3</t>
  </si>
  <si>
    <t>Have any limitations, restrictions, cease and desist orders, appropriations of surplus or other regulatory constraints been placed on the insurer and/or any of its subsidiaries by another jurisdiction?</t>
  </si>
  <si>
    <t>Next Page is 10.024</t>
  </si>
  <si>
    <t>10.024</t>
  </si>
  <si>
    <t>OTHER DISCLOSURE (continued)</t>
  </si>
  <si>
    <t>5.4</t>
  </si>
  <si>
    <r>
      <t>Please provide a description of the methods used in apportioning items of income and expenditure by fund and Class of business (in Insurance Funds only).</t>
    </r>
    <r>
      <rPr>
        <b/>
        <sz val="11"/>
        <color rgb="FFFF0000"/>
        <rFont val="Arial"/>
        <family val="2"/>
      </rPr>
      <t>[Section 151].</t>
    </r>
  </si>
  <si>
    <t>5.5</t>
  </si>
  <si>
    <t>If items of extraordinary income have been reported, please provide details.</t>
  </si>
  <si>
    <t>5.6</t>
  </si>
  <si>
    <t>Does the insurer have written policies with respect to market conduct practices, including a code of ethical sales practice?</t>
  </si>
  <si>
    <t>Schedule 11</t>
  </si>
  <si>
    <t>5.7</t>
  </si>
  <si>
    <t xml:space="preserve">Please provide the amount of shareholder surplus that is dependent on future payment of dividends to participating policyholders: </t>
  </si>
  <si>
    <t>5.8</t>
  </si>
  <si>
    <t>Please provide the amount transferable from the Par Fund to the Non-Par/Shareholders Fund, as calculated under Section 160 of the Insurance  Act .</t>
  </si>
  <si>
    <t>5.9</t>
  </si>
  <si>
    <t>Please specify any other funds included in the Asset column of the balance sheet, page 23.010.</t>
  </si>
  <si>
    <t>Name of Fund</t>
  </si>
  <si>
    <t>Total Assets</t>
  </si>
  <si>
    <t>Total Liabilities</t>
  </si>
  <si>
    <t>(Next Page is 10.025)</t>
  </si>
  <si>
    <t>10.025</t>
  </si>
  <si>
    <t xml:space="preserve">[Sections 11(1) &amp;  145 (1) (d ) </t>
  </si>
  <si>
    <t>6.1</t>
  </si>
  <si>
    <t>Does the insurer have any unfunded liabilities in respect of pension plans for Trinidad &amp; Tobago employees?</t>
  </si>
  <si>
    <t>If Yes, Amount ($')</t>
  </si>
  <si>
    <t>If yes, please provide the amounts and outline the manner in which the insurer will fund these liabilities over time.</t>
  </si>
  <si>
    <t>6.2</t>
  </si>
  <si>
    <t>Is there any certified  litigation against the insurer and/or any of  its subsidiaries that affects the Trinidad &amp;Tobago Branch specifically or that is related to the Trinidad &amp; Tobago Branch business?</t>
  </si>
  <si>
    <t>If the answer is in the affirmative, please elaborate:</t>
  </si>
  <si>
    <t>6.3</t>
  </si>
  <si>
    <t>Next Page is 10.026</t>
  </si>
  <si>
    <t>10.026</t>
  </si>
  <si>
    <t>6.4</t>
  </si>
  <si>
    <t>Does the insurer sell variable policies or contracts in Trinidad &amp; Tobago out of its general fund which are matched against:</t>
  </si>
  <si>
    <t>1)   other institutions' variable units</t>
  </si>
  <si>
    <t>2)   other market indexes</t>
  </si>
  <si>
    <t>If yes, in either instance, provide a detailed explanation of the arrangement including amounts by policy/certificate type and how the matched assets are valued in the general fund.</t>
  </si>
  <si>
    <t>6.5</t>
  </si>
  <si>
    <r>
      <t xml:space="preserve">Has the insurer issued any policies in Trinidad &amp; Tobago (as referred to in </t>
    </r>
    <r>
      <rPr>
        <b/>
        <sz val="11"/>
        <color rgb="FFFF0000"/>
        <rFont val="Arial"/>
        <family val="2"/>
      </rPr>
      <t>section 164 of the Act</t>
    </r>
    <r>
      <rPr>
        <sz val="11"/>
        <rFont val="Arial"/>
        <family val="2"/>
      </rPr>
      <t>) in currency other than Trinidad &amp; Tobago Currency?</t>
    </r>
  </si>
  <si>
    <t>If Yes provide the following:</t>
  </si>
  <si>
    <t>Type of Currency</t>
  </si>
  <si>
    <t>Number of Policies in Trinidad &amp; Tobago</t>
  </si>
  <si>
    <t>Trinidad &amp; Tobago 
Net Actuarial Liabilities</t>
  </si>
  <si>
    <t>Next Page is 10.027</t>
  </si>
  <si>
    <t>['Sections 11(1),145(1)(d) &amp;154]</t>
  </si>
  <si>
    <t>REINSURANCE INFORMATION</t>
  </si>
  <si>
    <t xml:space="preserve">a) </t>
  </si>
  <si>
    <t>b)</t>
  </si>
  <si>
    <t xml:space="preserve">c) </t>
  </si>
  <si>
    <t>d)</t>
  </si>
  <si>
    <t>e)</t>
  </si>
  <si>
    <t>f)</t>
  </si>
  <si>
    <t xml:space="preserve">g) </t>
  </si>
  <si>
    <t>h)</t>
  </si>
  <si>
    <t>i)</t>
  </si>
  <si>
    <t xml:space="preserve">j) </t>
  </si>
  <si>
    <t>k)</t>
  </si>
  <si>
    <t xml:space="preserve">OTHER INFORMATION </t>
  </si>
  <si>
    <t>ENCUMBERED ASSETS</t>
  </si>
  <si>
    <t>Market Value ($)</t>
  </si>
  <si>
    <t>Counterparty Legal Name</t>
  </si>
  <si>
    <t>Counterparty Domicile</t>
  </si>
  <si>
    <t>Pledged/Lodged as Collateral</t>
  </si>
  <si>
    <t>Asset Type</t>
  </si>
  <si>
    <t>To Affiliates</t>
  </si>
  <si>
    <t>To Unaffiliated Entities</t>
  </si>
  <si>
    <t>Brief Description of the Encumbrance</t>
  </si>
  <si>
    <t>Market value of securities on loan</t>
  </si>
  <si>
    <t>Market value of total collateral of securities on loan</t>
  </si>
  <si>
    <t>Does the insurer have any significant dependencies not already disclosed in answer(s)</t>
  </si>
  <si>
    <t>to previous questions or in the Notes to Financial Statements?</t>
  </si>
  <si>
    <t>If yes, provide details .</t>
  </si>
  <si>
    <t>(Next page is 10.40)</t>
  </si>
  <si>
    <t>CORPORATE DOCUMENTS SUBMITTED</t>
  </si>
  <si>
    <t>Reference Page/ Section</t>
  </si>
  <si>
    <t xml:space="preserve">Select </t>
  </si>
  <si>
    <t>Comments</t>
  </si>
  <si>
    <t>10.00</t>
  </si>
  <si>
    <t>10.01</t>
  </si>
  <si>
    <t>10.02</t>
  </si>
  <si>
    <t>10.03</t>
  </si>
  <si>
    <t>10.04</t>
  </si>
  <si>
    <t>10.05</t>
  </si>
  <si>
    <t>10.06</t>
  </si>
  <si>
    <t>10.08</t>
  </si>
  <si>
    <t>Power of Attorney re change in Principal Representative</t>
  </si>
  <si>
    <t>10.12</t>
  </si>
  <si>
    <t>S145(1)(d)</t>
  </si>
  <si>
    <t>Organisation Chart</t>
  </si>
  <si>
    <t>S144</t>
  </si>
  <si>
    <t xml:space="preserve">Copy of Audited Consolidated Financial Statement </t>
  </si>
  <si>
    <t xml:space="preserve">Copy of Audited Non-Consolidated Financial Statement </t>
  </si>
  <si>
    <t>Copy of Audited Returns</t>
  </si>
  <si>
    <t>Additional Notes to the Financial Statements and Returns</t>
  </si>
  <si>
    <t>Copy of the Auditor's Report</t>
  </si>
  <si>
    <t>S214(1)</t>
  </si>
  <si>
    <t>Copy of the Actuary's Report</t>
  </si>
  <si>
    <t>Reinsurance Summary</t>
  </si>
  <si>
    <t>S159(3)(b)</t>
  </si>
  <si>
    <t>Copy of Financial Condition Report</t>
  </si>
  <si>
    <t>Insurance Asset Schedules</t>
  </si>
  <si>
    <t>Notes:</t>
  </si>
  <si>
    <t xml:space="preserve">1. The documents listed above must be submitted with the audited returns within sixty business days of the insurer's/ financial holding </t>
  </si>
  <si>
    <t xml:space="preserve">     company's financial year end.</t>
  </si>
  <si>
    <t>2. The organisation chart must show the interrelationships between the insurer, its immediate and ultimate parent, and all other affiliated</t>
  </si>
  <si>
    <t xml:space="preserve">      corporations (upstream and downstream), identifying the percentage of beneficial ownership of each (see Section 56 of the IA).</t>
  </si>
  <si>
    <t>Next Page is 10.050</t>
  </si>
  <si>
    <t>TOTAL PARENT COMPANY</t>
  </si>
  <si>
    <t>LOCAL AND FOREIGN REGULATED SUBSIDIARIES</t>
  </si>
  <si>
    <t>TOTAL UNREGULATED SUBSIDIARIES</t>
  </si>
  <si>
    <t>CONSOLIDATED</t>
  </si>
  <si>
    <t>BALANCES PER UNCONSOLIDATED ACCOUNTS</t>
  </si>
  <si>
    <t>BEFORE ADJUSTMENTS</t>
  </si>
  <si>
    <t>CONSOLIDATION ADJUSTMENTS</t>
  </si>
  <si>
    <t>AFTER ADJUSTMENTS</t>
  </si>
  <si>
    <t>ASSETS</t>
  </si>
  <si>
    <t>CASH ON HAND</t>
  </si>
  <si>
    <t>DUE FROM RELATED COMPANIES / PARENT</t>
  </si>
  <si>
    <t>LOANS TO SUBSIDIARIES</t>
  </si>
  <si>
    <t>INVESTMENT IN SUBSIDIARY COMPANIES</t>
  </si>
  <si>
    <t>INVESTMENT IN ASSOCIATE COMPANIES</t>
  </si>
  <si>
    <t>OTHER INVESTMENTS</t>
  </si>
  <si>
    <t>PROPERTY, PLANT AND EQUIPMENT</t>
  </si>
  <si>
    <t>OTHER ASSETS</t>
  </si>
  <si>
    <t>TOTAL ASSETS</t>
  </si>
  <si>
    <t>LIABILITIES</t>
  </si>
  <si>
    <t>DEPOSITS</t>
  </si>
  <si>
    <t>DUE TO SUBSIDIARIES / PARENT</t>
  </si>
  <si>
    <t>DUE TO RELATED COMPANIES</t>
  </si>
  <si>
    <t>OTHER LIABILITIES</t>
  </si>
  <si>
    <t>SHARE CAPITAL</t>
  </si>
  <si>
    <t>RETAINED EARNINGS</t>
  </si>
  <si>
    <t>OTHER RESERVES</t>
  </si>
  <si>
    <t>TOTAL LIABILITIES AND SHAREHOLDERS EQUITY</t>
  </si>
  <si>
    <t>Next Page is 20.010</t>
  </si>
  <si>
    <t>CONSOLIDATED FINANCIAL STATEMENTS</t>
  </si>
  <si>
    <t>Reference Page</t>
  </si>
  <si>
    <t xml:space="preserve"> $</t>
  </si>
  <si>
    <t xml:space="preserve">$ </t>
  </si>
  <si>
    <t>01</t>
  </si>
  <si>
    <t>Cash and Cash Equivalents</t>
  </si>
  <si>
    <t>02</t>
  </si>
  <si>
    <t>Financial Assets:</t>
  </si>
  <si>
    <t>-Equity and Debt Securities</t>
  </si>
  <si>
    <t>-Net Investment in Leased Assets and Installment  Loans</t>
  </si>
  <si>
    <t>-Other Loans and Advances</t>
  </si>
  <si>
    <t>-Mutual Funds &amp; Asset backed Securities</t>
  </si>
  <si>
    <t>03</t>
  </si>
  <si>
    <t>Investments in Associates &amp; Joint Ventures</t>
  </si>
  <si>
    <t>04</t>
  </si>
  <si>
    <t>Investments in Subsidiaries, Affiliated Companies and Structured Entities</t>
  </si>
  <si>
    <t>05</t>
  </si>
  <si>
    <t>Investment Properties</t>
  </si>
  <si>
    <t>06</t>
  </si>
  <si>
    <t>Premiums Receivable</t>
  </si>
  <si>
    <t>07</t>
  </si>
  <si>
    <t>08</t>
  </si>
  <si>
    <t>Segregated Fund Net Assets</t>
  </si>
  <si>
    <t>09</t>
  </si>
  <si>
    <t>Deferred Acquisition costs</t>
  </si>
  <si>
    <t>10</t>
  </si>
  <si>
    <t>Due From Parent and Affiliates</t>
  </si>
  <si>
    <t>11</t>
  </si>
  <si>
    <t>Pension Plan Assets</t>
  </si>
  <si>
    <t>12</t>
  </si>
  <si>
    <t>Employee Benefits</t>
  </si>
  <si>
    <t>13</t>
  </si>
  <si>
    <t>Taxation Recoverable</t>
  </si>
  <si>
    <t>14</t>
  </si>
  <si>
    <t>Deferred Tax Assets</t>
  </si>
  <si>
    <t>15</t>
  </si>
  <si>
    <t>Property and Equipment</t>
  </si>
  <si>
    <t>16</t>
  </si>
  <si>
    <t>Right of Use Assets</t>
  </si>
  <si>
    <t>17</t>
  </si>
  <si>
    <t>Goodwill</t>
  </si>
  <si>
    <t>18</t>
  </si>
  <si>
    <t>Intangible Assets</t>
  </si>
  <si>
    <t>19</t>
  </si>
  <si>
    <t>Other Assets (Specify)</t>
  </si>
  <si>
    <t>Next Page is 20.011</t>
  </si>
  <si>
    <t>20.011</t>
  </si>
  <si>
    <t>Liabilities held for sale</t>
  </si>
  <si>
    <t>Insurance Policy Liabilities</t>
  </si>
  <si>
    <t>Investment Policy Liabilities</t>
  </si>
  <si>
    <t>Other Actuarial liabilities</t>
  </si>
  <si>
    <t>Segregated Fund Liabilities</t>
  </si>
  <si>
    <t>Customer Banking and Other Funding Instruments</t>
  </si>
  <si>
    <t>Debt Securities in Issue</t>
  </si>
  <si>
    <t>Lease Liabilities</t>
  </si>
  <si>
    <t>Bank Loans and Overdrafts</t>
  </si>
  <si>
    <t>Amount Due to:</t>
  </si>
  <si>
    <t>-Reinsurers</t>
  </si>
  <si>
    <t>-Agents, Brokers, &amp; Other Insurers</t>
  </si>
  <si>
    <t>-Policyholders</t>
  </si>
  <si>
    <t>Encumbrances on Real Estate</t>
  </si>
  <si>
    <t>Due to Subsidiaries, Associates, Affiliates &amp; Joint Ventures</t>
  </si>
  <si>
    <t>Pension Plan Liabilities</t>
  </si>
  <si>
    <t>Post Retirement Employee Benefits</t>
  </si>
  <si>
    <t>Deferred Tax Liabilities</t>
  </si>
  <si>
    <t>Provision for Taxation</t>
  </si>
  <si>
    <t>Subordinated Debt</t>
  </si>
  <si>
    <t>Payables and Other Liabilities</t>
  </si>
  <si>
    <t>Policyholders' Equity</t>
  </si>
  <si>
    <t>Participating Account</t>
  </si>
  <si>
    <t>Participating Account  - Accumulated OCI/ (Loss)</t>
  </si>
  <si>
    <t>Non-Participating Account  - Accumulated OCI (Loss)</t>
  </si>
  <si>
    <t>Total Policyholders' Equity</t>
  </si>
  <si>
    <t>Shareholders' Equity</t>
  </si>
  <si>
    <t>Share Capital</t>
  </si>
  <si>
    <t>Share Premium Account</t>
  </si>
  <si>
    <t>Retained Earnings</t>
  </si>
  <si>
    <t>Reserves</t>
  </si>
  <si>
    <t>20.022</t>
  </si>
  <si>
    <t>Accumulated Other Comprehensive Income/ (Loss)</t>
  </si>
  <si>
    <t>Total Shareholders' Equity</t>
  </si>
  <si>
    <t>Non-Controlling  Interests</t>
  </si>
  <si>
    <t>TOTAL LIABILITIES AND EQUITY</t>
  </si>
  <si>
    <t>Next Page is 20.020</t>
  </si>
  <si>
    <t>Income</t>
  </si>
  <si>
    <t>UNDERWRITING OPERATIONS</t>
  </si>
  <si>
    <t>Total Benefits and Expenses</t>
  </si>
  <si>
    <t>2.0 INVESTMENT OPERATIONS</t>
  </si>
  <si>
    <r>
      <t xml:space="preserve">   2.2.0 Net fair value gains/(losses) on financial assets at fair value through profit or loss </t>
    </r>
    <r>
      <rPr>
        <sz val="11"/>
        <color rgb="FFFF0000"/>
        <rFont val="Arial"/>
        <family val="2"/>
      </rPr>
      <t>(FVTPL) or  (FVO)</t>
    </r>
  </si>
  <si>
    <t>Net Investment Income</t>
  </si>
  <si>
    <t>4.0 OTHER REVENUE AND EXPENSES</t>
  </si>
  <si>
    <t>5.0 INCOME TAXES</t>
  </si>
  <si>
    <t xml:space="preserve">  5.1 Current</t>
  </si>
  <si>
    <t xml:space="preserve">  5.2 Deferred</t>
  </si>
  <si>
    <t>Non-controlling Interests</t>
  </si>
  <si>
    <t>Next Page is 20.022</t>
  </si>
  <si>
    <t>RETURN FOR THE YEAR ENDED:</t>
  </si>
  <si>
    <t>STATEMENT OF COMPREHENSIVE  INCOME</t>
  </si>
  <si>
    <t>Comprehensive Income (Loss)</t>
  </si>
  <si>
    <t xml:space="preserve">Net Income </t>
  </si>
  <si>
    <t>Other Comprehensive Income (Loss):</t>
  </si>
  <si>
    <t>Items that may be reclassified subsequently to Net Income:</t>
  </si>
  <si>
    <t>FVOCI:</t>
  </si>
  <si>
    <t>-Change in Unrealized Gains and Losses:</t>
  </si>
  <si>
    <t>- Loans</t>
  </si>
  <si>
    <r>
      <t xml:space="preserve">- Equities </t>
    </r>
    <r>
      <rPr>
        <sz val="11"/>
        <color rgb="FFFF0000"/>
        <rFont val="Arial"/>
        <family val="2"/>
      </rPr>
      <t>(IAS 39)</t>
    </r>
  </si>
  <si>
    <t>Reclassification of (Gains) Losses to Net Income</t>
  </si>
  <si>
    <t>Overlay Approach</t>
  </si>
  <si>
    <t>Change in Unrealised Gains and Losses related to overlay approach for financial instruments</t>
  </si>
  <si>
    <t xml:space="preserve">Derivatives Designated as Cash Flow Hedges  </t>
  </si>
  <si>
    <t>Foreign Currency Translation</t>
  </si>
  <si>
    <t>Impact of Hedging</t>
  </si>
  <si>
    <t>Share of Other Comprehensive Income of Associates &amp; Joint Ventures</t>
  </si>
  <si>
    <t>Other (Specify):</t>
  </si>
  <si>
    <t>Subtotal of items that may be reclassified subsequently to Net Income</t>
  </si>
  <si>
    <t>Items that will not be reclassified subsequently to Net Income:</t>
  </si>
  <si>
    <t>Change in Unrealized Gains and Losses:</t>
  </si>
  <si>
    <t>- Equities (IFRS 9)</t>
  </si>
  <si>
    <t>Other Reserve Movements</t>
  </si>
  <si>
    <t>Other (Specify)</t>
  </si>
  <si>
    <t>Subtotal of items that will not be reclassified subsequently to Net Income</t>
  </si>
  <si>
    <t>- Equities (IAS 39)</t>
  </si>
  <si>
    <t>Derivatives Designated as Cash Flow Hedges</t>
  </si>
  <si>
    <t>Foreign Currency (Net of Hedging Activities)</t>
  </si>
  <si>
    <t>Balance at end of Year</t>
  </si>
  <si>
    <t>Next page is 20.030</t>
  </si>
  <si>
    <t>STATEMENT OF CHANGES IN EQUITY</t>
  </si>
  <si>
    <t>Accumulated other Income/(Loss)</t>
  </si>
  <si>
    <t>Other  Capital</t>
  </si>
  <si>
    <t>Property Revaluation Reserve</t>
  </si>
  <si>
    <t>Statutory  Reserves</t>
  </si>
  <si>
    <t>Translation Reserves</t>
  </si>
  <si>
    <t>Translation of Foreign Operations</t>
  </si>
  <si>
    <t>Revaluation Surplus</t>
  </si>
  <si>
    <t>Share of OCI of Associates &amp; Joint Ventures</t>
  </si>
  <si>
    <t>Other AOCI</t>
  </si>
  <si>
    <t>Issue of Share Capital</t>
  </si>
  <si>
    <t>Transfer from/to Retained Earnings</t>
  </si>
  <si>
    <t>Decrease/increase in Reserves</t>
  </si>
  <si>
    <t>Dividends:</t>
  </si>
  <si>
    <t>-Preferred</t>
  </si>
  <si>
    <t>-Common</t>
  </si>
  <si>
    <t>RESERVES</t>
  </si>
  <si>
    <t>Statutory  Reserve</t>
  </si>
  <si>
    <t>General and Contingency Reserves</t>
  </si>
  <si>
    <t>Total Reserves</t>
  </si>
  <si>
    <t>Next page is 20.032</t>
  </si>
  <si>
    <t xml:space="preserve">STATEMENT OF CASH FLOWS </t>
  </si>
  <si>
    <t>Cash Flows from Operating Activities</t>
  </si>
  <si>
    <t>Next page is 21.010</t>
  </si>
  <si>
    <t>FV Option/ Investment Properties Fair Value</t>
  </si>
  <si>
    <t>Amortized Cost</t>
  </si>
  <si>
    <t>Balance Sheet  (01+02)</t>
  </si>
  <si>
    <t xml:space="preserve"> Cash &amp; Cash Equivalents</t>
  </si>
  <si>
    <t>Financial Assets</t>
  </si>
  <si>
    <t xml:space="preserve">2.1.0. </t>
  </si>
  <si>
    <t>Common Shares</t>
  </si>
  <si>
    <t>2.1.1</t>
  </si>
  <si>
    <t xml:space="preserve">Preferred Shares: </t>
  </si>
  <si>
    <t>-Debt</t>
  </si>
  <si>
    <t>-Equity</t>
  </si>
  <si>
    <t>2.1.2</t>
  </si>
  <si>
    <t xml:space="preserve">Bonds and Debentures </t>
  </si>
  <si>
    <t>2.1.3</t>
  </si>
  <si>
    <t>Government Securities</t>
  </si>
  <si>
    <t>2.1.4</t>
  </si>
  <si>
    <t>Deposits with Financial Institutions&gt;90 days</t>
  </si>
  <si>
    <t>2.1.5</t>
  </si>
  <si>
    <t>Sub-Total</t>
  </si>
  <si>
    <t>2.1.7 Interest Receivable</t>
  </si>
  <si>
    <t>Total Equity and Debt Securities</t>
  </si>
  <si>
    <t xml:space="preserve"> 2.2.0 Net Investment in Leased Assets &amp; Inst. Loans </t>
  </si>
  <si>
    <t>2.3.0</t>
  </si>
  <si>
    <t>Mortgage Loans:</t>
  </si>
  <si>
    <t>- Loans on Debentures of Shares</t>
  </si>
  <si>
    <t>-Policy Loans</t>
  </si>
  <si>
    <t>-Other Loans and Invested Assets</t>
  </si>
  <si>
    <t>2.3.2  Interest Receivable</t>
  </si>
  <si>
    <t>Total Other Loans and Advances</t>
  </si>
  <si>
    <t>2.4 Other Assets</t>
  </si>
  <si>
    <t>Mutual and Other Funds</t>
  </si>
  <si>
    <t>Asset Backed Securities</t>
  </si>
  <si>
    <t>Total Mutual Funds &amp; Asset Backed Securities</t>
  </si>
  <si>
    <t>Total Financial Assets</t>
  </si>
  <si>
    <t xml:space="preserve"> Investment Properties</t>
  </si>
  <si>
    <t xml:space="preserve"> Investment in Associates &amp; Joint ventures</t>
  </si>
  <si>
    <t xml:space="preserve"> Investment in  Subsidiaries, Affiliates &amp; Structured Entities</t>
  </si>
  <si>
    <t xml:space="preserve">Outside Trinidad and Tobago </t>
  </si>
  <si>
    <t>(Next page is 21.12)</t>
  </si>
  <si>
    <t xml:space="preserve">          </t>
  </si>
  <si>
    <t>Trinidad &amp; Tobago</t>
  </si>
  <si>
    <t>Country</t>
  </si>
  <si>
    <t>Cash &amp; Cash Equivalents</t>
  </si>
  <si>
    <t>Anguilla</t>
  </si>
  <si>
    <t>Antigua and Barbuda</t>
  </si>
  <si>
    <t>2.1.0</t>
  </si>
  <si>
    <t>Aruba</t>
  </si>
  <si>
    <t xml:space="preserve">Preferred Shares </t>
  </si>
  <si>
    <t>Bahamas</t>
  </si>
  <si>
    <t>Barbados</t>
  </si>
  <si>
    <t>Belize</t>
  </si>
  <si>
    <t>British Virgin Islands</t>
  </si>
  <si>
    <t>Cayman Islands</t>
  </si>
  <si>
    <t xml:space="preserve">2.1.4 </t>
  </si>
  <si>
    <t>Grenada</t>
  </si>
  <si>
    <t>Guyana</t>
  </si>
  <si>
    <t>Jamaica</t>
  </si>
  <si>
    <t>Montserrat</t>
  </si>
  <si>
    <t>Netherlands Antilles</t>
  </si>
  <si>
    <t>St Kitts &amp; Nevis</t>
  </si>
  <si>
    <t>2.2.0</t>
  </si>
  <si>
    <t xml:space="preserve"> Net Investment in Leased Assets &amp; Inst. Loans </t>
  </si>
  <si>
    <t>St. Lucia</t>
  </si>
  <si>
    <t>St. Vincent &amp; The Grenadines</t>
  </si>
  <si>
    <t>Mortgage Loans</t>
  </si>
  <si>
    <t>Suriname</t>
  </si>
  <si>
    <t>Turks &amp; Caicos</t>
  </si>
  <si>
    <t>2.3.2 Interest Receivable</t>
  </si>
  <si>
    <t>Total Investments</t>
  </si>
  <si>
    <t>Next Page is 22.010</t>
  </si>
  <si>
    <t>22.010</t>
  </si>
  <si>
    <t>SUMMARY OF ASSETS AND LIABILITIES - BY TERRITORY</t>
  </si>
  <si>
    <t>Dominica</t>
  </si>
  <si>
    <r>
      <t xml:space="preserve">Cash and Invested Assets </t>
    </r>
    <r>
      <rPr>
        <b/>
        <sz val="11"/>
        <color rgb="FFFF0000"/>
        <rFont val="Arial"/>
        <family val="2"/>
      </rPr>
      <t>(21.012)</t>
    </r>
  </si>
  <si>
    <r>
      <t xml:space="preserve">Segregated Fund Assets </t>
    </r>
    <r>
      <rPr>
        <b/>
        <sz val="11"/>
        <color rgb="FFFF0000"/>
        <rFont val="Arial"/>
        <family val="2"/>
      </rPr>
      <t>(20.010)</t>
    </r>
  </si>
  <si>
    <t>Other Assets</t>
  </si>
  <si>
    <t xml:space="preserve">Total Assets </t>
  </si>
  <si>
    <t>Actuarial Liabilities</t>
  </si>
  <si>
    <r>
      <t>Segregated Fund Liabilities</t>
    </r>
    <r>
      <rPr>
        <sz val="11"/>
        <color rgb="FFFF0000"/>
        <rFont val="Arial"/>
        <family val="2"/>
      </rPr>
      <t xml:space="preserve"> (2</t>
    </r>
    <r>
      <rPr>
        <b/>
        <sz val="11"/>
        <color rgb="FFFF0000"/>
        <rFont val="Arial"/>
        <family val="2"/>
      </rPr>
      <t>0.011)</t>
    </r>
  </si>
  <si>
    <t>Other Liabilities</t>
  </si>
  <si>
    <t>Next Page is 22.020</t>
  </si>
  <si>
    <t>22.020</t>
  </si>
  <si>
    <t>LIQUID ASSETS</t>
  </si>
  <si>
    <t>(Vested in Trust)*</t>
  </si>
  <si>
    <t>Cash</t>
  </si>
  <si>
    <t>Short Term Investments</t>
  </si>
  <si>
    <t xml:space="preserve">Bonds:  </t>
  </si>
  <si>
    <t>Trinidad &amp; Tobago Government</t>
  </si>
  <si>
    <t>Other Governments</t>
  </si>
  <si>
    <t>Publicly Traded Bonds:</t>
  </si>
  <si>
    <t>AAA</t>
  </si>
  <si>
    <t xml:space="preserve">AA </t>
  </si>
  <si>
    <t xml:space="preserve">A </t>
  </si>
  <si>
    <t>BBB</t>
  </si>
  <si>
    <t>Publicly Traded Preferred Shares 
(Non-Affiliated)</t>
  </si>
  <si>
    <t>Publicly Traded Common Shares 
(Non-Affiliated)</t>
  </si>
  <si>
    <t>CASHABLE LIABILITIES</t>
  </si>
  <si>
    <t>Outside Trinidad &amp; Tobago</t>
  </si>
  <si>
    <t>Individual</t>
  </si>
  <si>
    <t>Traditional with Cash Values</t>
  </si>
  <si>
    <t>Universal Life</t>
  </si>
  <si>
    <t>Amounts on Deposit</t>
  </si>
  <si>
    <t>Accumulation Annuities</t>
  </si>
  <si>
    <t>Total Individual</t>
  </si>
  <si>
    <t>Group</t>
  </si>
  <si>
    <t>Total Group</t>
  </si>
  <si>
    <t>Reinsurance</t>
  </si>
  <si>
    <t>Debts due in the next twelve months</t>
  </si>
  <si>
    <t>* Liquid Assets are vested in trust for foreign Companies.</t>
  </si>
  <si>
    <t>Next Page is 22.030</t>
  </si>
  <si>
    <t>22.030</t>
  </si>
  <si>
    <t>Name of Shareholder/Noteholder or Debenture holder*</t>
  </si>
  <si>
    <t>Interest</t>
  </si>
  <si>
    <t xml:space="preserve">Accrued              </t>
  </si>
  <si>
    <t>Rate %</t>
  </si>
  <si>
    <t>Part 1</t>
  </si>
  <si>
    <t>Subordinated Shareholder Loans Issued by Insurer/ Financial Holding Company:</t>
  </si>
  <si>
    <t>Issued by Subsidiaries:</t>
  </si>
  <si>
    <t>Total Shareholder Loans</t>
  </si>
  <si>
    <t>Part 2</t>
  </si>
  <si>
    <t>Subordinated Notes, Debentures and Other Loans Issued by Insurer/Financial Holding Company:</t>
  </si>
  <si>
    <t>Total Loans, Notes &amp; Debentures</t>
  </si>
  <si>
    <t xml:space="preserve">Total </t>
  </si>
  <si>
    <t>**If remaining term to maturity is 5 years or less, the balance should be amortized in accordance
   with the Capital Adequacy Regulations.</t>
  </si>
  <si>
    <t>Next Page is 23.010</t>
  </si>
  <si>
    <t>NON-CONSOLIDATED FINANCIAL STATEMENTS</t>
  </si>
  <si>
    <t xml:space="preserve">Business in Trinidad &amp; Tobago </t>
  </si>
  <si>
    <t>Business Outside Trinidad &amp; Tobago</t>
  </si>
  <si>
    <t>Assets</t>
  </si>
  <si>
    <t>Deferred Policy Acquisition Costs</t>
  </si>
  <si>
    <t xml:space="preserve">Due from Parent and Affiliated Companies </t>
  </si>
  <si>
    <t>Tax  Recoverable</t>
  </si>
  <si>
    <t>Sundry Debtors &amp; Prepayments</t>
  </si>
  <si>
    <t>Next Page is 23.011</t>
  </si>
  <si>
    <t>Mortgage Loans and Other Real Estate Encumbrances</t>
  </si>
  <si>
    <t>Bank Loans and Overdraft</t>
  </si>
  <si>
    <t>Amounts Due to:</t>
  </si>
  <si>
    <t>-Agents Brokers &amp; Other Insurers</t>
  </si>
  <si>
    <t>Amounts to Affiliated Companies</t>
  </si>
  <si>
    <t>Taxation Payable</t>
  </si>
  <si>
    <t>Participating Account  - Accumulated OCI (Loss)</t>
  </si>
  <si>
    <t>Shareholders' Accumulated OCI/ (Loss)</t>
  </si>
  <si>
    <t>Next page is 23.020</t>
  </si>
  <si>
    <t>`</t>
  </si>
  <si>
    <t>REVENUE</t>
  </si>
  <si>
    <t>1.0 Premium Income</t>
  </si>
  <si>
    <t>45.010-.012</t>
  </si>
  <si>
    <t>1.1 Gross Premiums Written</t>
  </si>
  <si>
    <t>1.2 Less: Reinsurer's Share of Premiums Written</t>
  </si>
  <si>
    <t>1.3 Net Premium Income</t>
  </si>
  <si>
    <t>2.0 Investment Income</t>
  </si>
  <si>
    <t xml:space="preserve">  2.1 Gross Investment Income</t>
  </si>
  <si>
    <t xml:space="preserve"> 2.4 Finance Charges, Loan fees and Other Interest Income</t>
  </si>
  <si>
    <t xml:space="preserve"> 2.5 Less: Direct exp. &amp; Rates and Taxes thereon</t>
  </si>
  <si>
    <t>2.6 Net Investment Income</t>
  </si>
  <si>
    <t>3.0 Overlay approach adjustment for financial instruments (Reclass from P&amp;L to OCI) *</t>
  </si>
  <si>
    <t>4.0 Other Income</t>
  </si>
  <si>
    <t>4.2 Net Income (Loss) from  Affiliated Companies and Structured Entities</t>
  </si>
  <si>
    <t>4.3 Deposits Received</t>
  </si>
  <si>
    <t>4.4 Fee Income</t>
  </si>
  <si>
    <t>4.5 Other Revenue</t>
  </si>
  <si>
    <t>4.6 Total Other Income</t>
  </si>
  <si>
    <t>6.0 Policy/Certificate Benefits and Expenses</t>
  </si>
  <si>
    <t xml:space="preserve">  6.2 Less: Reinsurer's Share of Policyholders' Benefits</t>
  </si>
  <si>
    <t>45.030-.032</t>
  </si>
  <si>
    <t>6.3.2 Basis Change</t>
  </si>
  <si>
    <t xml:space="preserve"> 6.3.2 Gross Changes to Other Actuarial Liabilities</t>
  </si>
  <si>
    <t>6.3.2.1 Normal</t>
  </si>
  <si>
    <t>6.3.2.2 Basis Change</t>
  </si>
  <si>
    <t xml:space="preserve"> 6.3.3 Reinsurer's Share of Changes in Policy liabilities and Other Actuarial Liabilities</t>
  </si>
  <si>
    <t>6.3.3.1 Normal</t>
  </si>
  <si>
    <t>6.4 Policyholders' Dividends</t>
  </si>
  <si>
    <t>6.5 Experience Rating Refunds</t>
  </si>
  <si>
    <t>6.7.Short -Term Insurance Claims and Benefits (net)</t>
  </si>
  <si>
    <t>8.0 Interest on Policyholders'  Amounts on Deposit</t>
  </si>
  <si>
    <t>9.0 Interest Expense and Finance costs</t>
  </si>
  <si>
    <t>10.0 General Expenses and Taxes (excl. income taxes)</t>
  </si>
  <si>
    <t>11.0 Other Expenses</t>
  </si>
  <si>
    <t>12.0 Total Benefits and Expenses</t>
  </si>
  <si>
    <t>14.0 Provision for Income Taxes:</t>
  </si>
  <si>
    <t>14.1 Current</t>
  </si>
  <si>
    <t>14.2 Deferred</t>
  </si>
  <si>
    <t>14.3 Prior Year Adjustment</t>
  </si>
  <si>
    <t>14.4 Business &amp; Green Levy</t>
  </si>
  <si>
    <t>14.5 Total Taxes</t>
  </si>
  <si>
    <t xml:space="preserve">16.0 Discontinued Operations (net of Income Taxes of $________) </t>
  </si>
  <si>
    <t xml:space="preserve"> 17.0 Net  Income/ (Loss) for the year</t>
  </si>
  <si>
    <t>18.0 Income Attributable to:</t>
  </si>
  <si>
    <t>18.1 Participating Policyholders</t>
  </si>
  <si>
    <t>Next Page is 23.021</t>
  </si>
  <si>
    <t>Non Participating</t>
  </si>
  <si>
    <t>Participating</t>
  </si>
  <si>
    <t>Surplus</t>
  </si>
  <si>
    <t xml:space="preserve"> FVOCI:</t>
  </si>
  <si>
    <t>-Loans</t>
  </si>
  <si>
    <t>-Bonds and Debentures</t>
  </si>
  <si>
    <t>-Equities (IAS 39)</t>
  </si>
  <si>
    <t>Overlay Approach:</t>
  </si>
  <si>
    <t>Unrealised Gains and Losses:</t>
  </si>
  <si>
    <t>Change in Unrealised Gains and losses</t>
  </si>
  <si>
    <t>Share of Other Comprehensive Income of Subsidiaries, Associates &amp; Joint Ventures (May be reclassified).</t>
  </si>
  <si>
    <t>Share of Other Comprehensive Income of Subsidiaries, Associates &amp; Joint Ventures</t>
  </si>
  <si>
    <t>Re-measurement of Post Employee Benefits</t>
  </si>
  <si>
    <t>Taxation</t>
  </si>
  <si>
    <t>Next page is 23.030</t>
  </si>
  <si>
    <t>NON-CONSOLIDATED FINANCIAL STATEMENTS-TRINIDAD AND TOBAGO BUSINESS</t>
  </si>
  <si>
    <t>Reference   Page</t>
  </si>
  <si>
    <t>Beginning of Year</t>
  </si>
  <si>
    <t>Adjustments (Specify):</t>
  </si>
  <si>
    <t>'End of Year</t>
  </si>
  <si>
    <t>STATEMENT  OF  RETAINED  EARNINGS</t>
  </si>
  <si>
    <t>Next Page is 23.040</t>
  </si>
  <si>
    <t>NON-CONSOLIDATED</t>
  </si>
  <si>
    <t>A. POLICY LIABILITIES PAYABLE IN  TRINIDAD AND TOBAGO DOLLARS</t>
  </si>
  <si>
    <t>Deduct:</t>
  </si>
  <si>
    <t>2.1 Investment in T&amp;T Assets to an amount equal to at least 70% of Liabilities</t>
  </si>
  <si>
    <t>2.2 Investment in CARICOM Assets limited to 10% of T &amp; T Liabilities</t>
  </si>
  <si>
    <t>less:</t>
  </si>
  <si>
    <t>Total CARICOM Assets</t>
  </si>
  <si>
    <t>Section 85(4)</t>
  </si>
  <si>
    <t>Real Estate</t>
  </si>
  <si>
    <t xml:space="preserve"> </t>
  </si>
  <si>
    <t xml:space="preserve">TRINIDAD &amp; TOBAGO </t>
  </si>
  <si>
    <t>OUTSIDE TRINIDAD &amp; TOBAGO</t>
  </si>
  <si>
    <t xml:space="preserve">TOTAL </t>
  </si>
  <si>
    <t>Non-Participating</t>
  </si>
  <si>
    <t>1. Real Estate</t>
  </si>
  <si>
    <t>  1.1.1 Real Estate including buildings</t>
  </si>
  <si>
    <t>2.0  Other Loans and Advances</t>
  </si>
  <si>
    <t>  2.1 Mortgage Loans</t>
  </si>
  <si>
    <t>  2.4 Loans on Policy/ Certificates</t>
  </si>
  <si>
    <t xml:space="preserve">  2.4.2 Agents' Debit Balances</t>
  </si>
  <si>
    <t xml:space="preserve">  2.4.3 Brokers' balances'</t>
  </si>
  <si>
    <t xml:space="preserve">  3.0 Government Securities</t>
  </si>
  <si>
    <t>   3.2 CARICOM Governments</t>
  </si>
  <si>
    <t>   3.3 Other (Specify)</t>
  </si>
  <si>
    <t>Total Government Securities</t>
  </si>
  <si>
    <t xml:space="preserve">  4.-7 Equity Securities</t>
  </si>
  <si>
    <t xml:space="preserve">  4.0 Ordinary Shares in Trinidad and Tobago Companies </t>
  </si>
  <si>
    <r>
      <t xml:space="preserve">  5.1 Ordinary Shares in Non-Trinidad and Tobago Companies -</t>
    </r>
    <r>
      <rPr>
        <sz val="8"/>
        <color indexed="12"/>
        <rFont val="Arial"/>
        <family val="2"/>
      </rPr>
      <t>CARICOM</t>
    </r>
  </si>
  <si>
    <t xml:space="preserve">  5.2 Ordinary Shares in Non-Trinidad and Tobago Companies -Foreign</t>
  </si>
  <si>
    <t xml:space="preserve">  6.0 Preference Shares in Trinidad and Tobago Companies</t>
  </si>
  <si>
    <r>
      <t xml:space="preserve">  7.1 Preference Shares in Non-Trinidad and Tobago Companies -</t>
    </r>
    <r>
      <rPr>
        <sz val="8"/>
        <color indexed="12"/>
        <rFont val="Arial"/>
        <family val="2"/>
      </rPr>
      <t>CARICOM</t>
    </r>
  </si>
  <si>
    <t xml:space="preserve">  7.2 Preference Shares in Non-Trinidad and Tobago Companies -Foreign</t>
  </si>
  <si>
    <t>Total Equity Securities</t>
  </si>
  <si>
    <t>8-9 Debt Securities</t>
  </si>
  <si>
    <t> 8.0 Bonds and Debentures in Trinidad and Tobago Companies</t>
  </si>
  <si>
    <t xml:space="preserve"> 9.1 Bonds and Debentures in non-Trinidad and Tobago Companies CARICOM </t>
  </si>
  <si>
    <t xml:space="preserve"> 9.2 Bonds and Debentures in non-Trinidad and Tobago Companies -Other</t>
  </si>
  <si>
    <t> 9.4 Other (Specify)</t>
  </si>
  <si>
    <t>Total Debt Securities</t>
  </si>
  <si>
    <t>Total Other Assets</t>
  </si>
  <si>
    <t>10-11 Investment in  Subsidiaries, Affiliates &amp; Structured Entities</t>
  </si>
  <si>
    <t xml:space="preserve">  10.0. Investment in Connected Companies which are Insurance Companies</t>
  </si>
  <si>
    <t xml:space="preserve">  11.1 Investment in Connected Companies which are not Insurance Companies</t>
  </si>
  <si>
    <t>12.0 Investment in Associates &amp; Joint ventures</t>
  </si>
  <si>
    <t>13-16 Cash &amp; Cash Equivalents</t>
  </si>
  <si>
    <t xml:space="preserve">  13. Cash on Current Account and in hand</t>
  </si>
  <si>
    <t xml:space="preserve">  14. Cash Deposits with the Central Bank of T &amp; T</t>
  </si>
  <si>
    <t xml:space="preserve">  16.1 Investment in Treasury Bills &lt;=90 days</t>
  </si>
  <si>
    <t>Total Cash &amp; Cash Equivalents</t>
  </si>
  <si>
    <t>17-20 Premiums Receivable</t>
  </si>
  <si>
    <t xml:space="preserve"> 17.0. Amounts due from agents and sub-agents</t>
  </si>
  <si>
    <t xml:space="preserve"> 18.0  Amounts due from brokers </t>
  </si>
  <si>
    <t xml:space="preserve"> 20.0 Amounts due from other Insurance Companies</t>
  </si>
  <si>
    <t>Total Premiums Receivable</t>
  </si>
  <si>
    <t>21-22.0 Investment Income due and Accrued</t>
  </si>
  <si>
    <t>Total Taxes</t>
  </si>
  <si>
    <t>Total Reinsurance Assets</t>
  </si>
  <si>
    <t>25.0 Pension Fund Assets</t>
  </si>
  <si>
    <t>26. Employee Benefits</t>
  </si>
  <si>
    <t>27. Goodwill &amp; Other Intangible Assets</t>
  </si>
  <si>
    <t>Notes:1 Particulars of assets entered under "Other (Specify)"  must be entered on the relevant asset schedules.</t>
  </si>
  <si>
    <t xml:space="preserve">          2. The Numbers (1-24) entered above re each Asset item refers to the Schedule in the Asset database</t>
  </si>
  <si>
    <t>Next Page is 25.012</t>
  </si>
  <si>
    <t>2.0 Financial Assets</t>
  </si>
  <si>
    <t>Dominican Republic</t>
  </si>
  <si>
    <t xml:space="preserve"> 9.1 Bonds and Debentures in non-Trinidad and Tobago Companies CARIICOM </t>
  </si>
  <si>
    <t>Total Debt</t>
  </si>
  <si>
    <t xml:space="preserve">Total Other Assets </t>
  </si>
  <si>
    <t>Total Financial Assets/ Investments</t>
  </si>
  <si>
    <t>17.-20 Premiums Receivable</t>
  </si>
  <si>
    <t xml:space="preserve">  17. Amounts due from agents and sub-agents </t>
  </si>
  <si>
    <t xml:space="preserve">  18  Amounts due from brokers </t>
  </si>
  <si>
    <t xml:space="preserve"> 20 Amounts due from other Insurance Companies</t>
  </si>
  <si>
    <t xml:space="preserve">  23.2.2 Deferred Taxes</t>
  </si>
  <si>
    <t xml:space="preserve">   23.1.1 Unearned Premiums </t>
  </si>
  <si>
    <t xml:space="preserve">   23.1.2 Unpaid Claims and Adjustment Expenses</t>
  </si>
  <si>
    <t>25. Pension Fund Assets</t>
  </si>
  <si>
    <t>Note: Particulars of assets entered under "Other (Specify)"  must be entered on the relevant asset schedules.</t>
  </si>
  <si>
    <t>Next Page is 30.010</t>
  </si>
  <si>
    <t>POLICY LIABILITIES BY CLASS OF BUSINESS 
- IN TRINIDAD &amp; TOBAGO AND OUTSIDE TRINIDAD &amp; TOBAGO</t>
  </si>
  <si>
    <t>In Trinidad &amp; Tobago</t>
  </si>
  <si>
    <t>LONG TERM INSURANCE</t>
  </si>
  <si>
    <t>NON-PARTICIPATING (NON-PAR)</t>
  </si>
  <si>
    <t xml:space="preserve"> LIFE</t>
  </si>
  <si>
    <t>INDIVIDUAL  LIFE</t>
  </si>
  <si>
    <t>Direct</t>
  </si>
  <si>
    <t>Assumed</t>
  </si>
  <si>
    <t>Ceded</t>
  </si>
  <si>
    <t>Net</t>
  </si>
  <si>
    <t xml:space="preserve">INVESTMENT LINKED </t>
  </si>
  <si>
    <t>GROUP LIFE</t>
  </si>
  <si>
    <t>ANNUITIES &amp; PENSIONS</t>
  </si>
  <si>
    <t>INDIVIDUAL</t>
  </si>
  <si>
    <t>GROUP</t>
  </si>
  <si>
    <t>ACCIDENT &amp; SICKNESS- ACCIDENT</t>
  </si>
  <si>
    <t>ACCIDENT &amp; SICKNESS- IND. HEALTH</t>
  </si>
  <si>
    <t xml:space="preserve"> ACCIDENT &amp; SICKNESS- GROUP HEALTH</t>
  </si>
  <si>
    <t>DISABILITY INCOME</t>
  </si>
  <si>
    <t>INDUSTRIAL LIFE</t>
  </si>
  <si>
    <t>TOTAL NON - PAR</t>
  </si>
  <si>
    <t>PARTICIPATING (PAR)</t>
  </si>
  <si>
    <t>INDIVIDUAL LIFE</t>
  </si>
  <si>
    <t>INDIVIDUAL ANNUITY</t>
  </si>
  <si>
    <t>TOTAL PARTICIPATING (PAR)</t>
  </si>
  <si>
    <t>TOTAL LONG TERM POLICY LIABILITIES</t>
  </si>
  <si>
    <t>Gross Long Term  Policy Liabilities</t>
  </si>
  <si>
    <t xml:space="preserve">Reinsurance Ceded </t>
  </si>
  <si>
    <t xml:space="preserve"> Total Net Long Term Policy Liabilities</t>
  </si>
  <si>
    <t>Next Page is 30.012</t>
  </si>
  <si>
    <t>POLICY  LIABILITIES  AND OTHER ACTUARIAL LIABILITIES- SUMMARY</t>
  </si>
  <si>
    <t>1. Unearned Premium Reserve</t>
  </si>
  <si>
    <t>2  Unexpired Risk Reserve</t>
  </si>
  <si>
    <t>3 Outstanding Claims</t>
  </si>
  <si>
    <t>Gross Policy Liabilities</t>
  </si>
  <si>
    <t>TOTAL  INSURANCE POLICY  LIABILITIES</t>
  </si>
  <si>
    <t xml:space="preserve">      Gross Insurance  Policy Liabilities</t>
  </si>
  <si>
    <t>Reinsurance Ceded Assets</t>
  </si>
  <si>
    <t>Net Insurance Policy Liabilities</t>
  </si>
  <si>
    <t xml:space="preserve">OTHER ACTUARIAL  LIABILITIES </t>
  </si>
  <si>
    <t>Outstanding Payments Under Settlement Annuities</t>
  </si>
  <si>
    <t>Premiums Received in Advance</t>
  </si>
  <si>
    <t>Policyholder/Certificate holder Amounts on Deposit</t>
  </si>
  <si>
    <t>Provision for Experience Rating Refunds</t>
  </si>
  <si>
    <t>Other (specify)</t>
  </si>
  <si>
    <t>REINSURANCE ASSETS</t>
  </si>
  <si>
    <t>Insurance Contracts Ceded</t>
  </si>
  <si>
    <t>Investment Contracts Ceded</t>
  </si>
  <si>
    <t>Total Policy Liabilities Ceded</t>
  </si>
  <si>
    <t>Other Actuarial Liabilities Ceded</t>
  </si>
  <si>
    <t>Next Page is 30.014</t>
  </si>
  <si>
    <t>Aging</t>
  </si>
  <si>
    <t>TT</t>
  </si>
  <si>
    <t>Non-TT</t>
  </si>
  <si>
    <t xml:space="preserve">TT dollar </t>
  </si>
  <si>
    <t>Foreign currency   (TT$ Equivalent)</t>
  </si>
  <si>
    <t>Foreign currency   (TT $ Equivalent)</t>
  </si>
  <si>
    <t>Over 1 to 2 years</t>
  </si>
  <si>
    <t>Over 2 to 3 years</t>
  </si>
  <si>
    <t>Over 5 years</t>
  </si>
  <si>
    <t>-Guaranteed element of the Contracts with DPF</t>
  </si>
  <si>
    <t>-Discretionary Participation Feature (DPF)</t>
  </si>
  <si>
    <t>Current portion</t>
  </si>
  <si>
    <t>Non-Current Portion</t>
  </si>
  <si>
    <t>Next Page is 30.030</t>
  </si>
  <si>
    <t>ACCOUNTS  PAYABLE AND OTHER LIABILITIES</t>
  </si>
  <si>
    <t>1. Affiliates/Related Parties</t>
  </si>
  <si>
    <t>Total Affiliates/ Related Parties</t>
  </si>
  <si>
    <t>2. Accounts Payable and Other Payables (specify)</t>
  </si>
  <si>
    <t>Next Page is 40.010</t>
  </si>
  <si>
    <t>SUMMARY PAGE</t>
  </si>
  <si>
    <t>Item</t>
  </si>
  <si>
    <t>Regulatory Capital Required:</t>
  </si>
  <si>
    <t>Asset and Off-Balance Sheet Items</t>
  </si>
  <si>
    <t>Default Risk</t>
  </si>
  <si>
    <t>Investment Volatility Risk</t>
  </si>
  <si>
    <t>Off Balance Sheet Risk</t>
  </si>
  <si>
    <t>Foreign Currency Mismatch Risk</t>
  </si>
  <si>
    <t>Asset Liability Mismatch Risk</t>
  </si>
  <si>
    <t xml:space="preserve">    Mortality Risk</t>
  </si>
  <si>
    <t xml:space="preserve">    Morbidity Risk</t>
  </si>
  <si>
    <t xml:space="preserve">    Lapse Risk</t>
  </si>
  <si>
    <t xml:space="preserve">    Interest Margin Pricing Risk</t>
  </si>
  <si>
    <t>Liquidity and Operational Risk</t>
  </si>
  <si>
    <t>Guarantee Risk</t>
  </si>
  <si>
    <t>General Business Liability Items</t>
  </si>
  <si>
    <t>Premium Adequacy</t>
  </si>
  <si>
    <t xml:space="preserve">Outstanding Claims </t>
  </si>
  <si>
    <t>Catastrophe Risk</t>
  </si>
  <si>
    <t>A</t>
  </si>
  <si>
    <t>Total Regulatory Capital Available</t>
  </si>
  <si>
    <t>B</t>
  </si>
  <si>
    <t xml:space="preserve">Net Tier 1 </t>
  </si>
  <si>
    <t>C</t>
  </si>
  <si>
    <t>REGULATORY CAPITAL AVAILABLE</t>
  </si>
  <si>
    <t>Tier 1 - Core Capital</t>
  </si>
  <si>
    <t xml:space="preserve">    Ordinary Shares</t>
  </si>
  <si>
    <t xml:space="preserve">    Appropriated Surplus:</t>
  </si>
  <si>
    <t xml:space="preserve">      Participating</t>
  </si>
  <si>
    <t xml:space="preserve">      Non Participating</t>
  </si>
  <si>
    <t>Catastrophe Reserve Fund</t>
  </si>
  <si>
    <t xml:space="preserve">   Other Reserves included in net equity</t>
  </si>
  <si>
    <t xml:space="preserve">Gross Tier 1 Capital (excluding Qualifying Preference Shares in Tier 1 Capital)                                                                  </t>
  </si>
  <si>
    <t xml:space="preserve">Deduct: </t>
  </si>
  <si>
    <t>Cash surrender value deficiencies calculated on an aggregate basis for each group of policies separately</t>
  </si>
  <si>
    <t>Negative reserves calculated policy by policy</t>
  </si>
  <si>
    <t>Non-permissible assets</t>
  </si>
  <si>
    <t>Net Tier 1 Capital (excluding Qualifying Preference Shares in Tier 1 Capital)</t>
  </si>
  <si>
    <t>X</t>
  </si>
  <si>
    <t>Minimum of Qualifying Preference Shares in Tier 1 Capital and 33% of Net Tier 1 Capital (excluding Qualifying Preference Shares in Tier 1 Capital )</t>
  </si>
  <si>
    <t xml:space="preserve">Qualifying Preference Shares in Tier 1 Capital </t>
  </si>
  <si>
    <t xml:space="preserve">33% of Net Tier 1 capital from Line X (excluding Qualifying Preference Shares in Tier 1 Capital ) </t>
  </si>
  <si>
    <t>Net Tier 1 Capital</t>
  </si>
  <si>
    <t>Tier 2 - Supplementary Capital</t>
  </si>
  <si>
    <t>Tier 2A - Hybrid (debt/equity) Capital Instruments</t>
  </si>
  <si>
    <t>Preference Shares (Qualifying Preference Shares in Tier 1 Capital not included in line B)</t>
  </si>
  <si>
    <t>Preference Shares (Qualifying Preference Shares that may be cumulative)</t>
  </si>
  <si>
    <t>Subordinated debt</t>
  </si>
  <si>
    <t>Accumulated net after-tax unrealized gains on Available for Sale and Held for Trading securities</t>
  </si>
  <si>
    <t>Bonds</t>
  </si>
  <si>
    <t>Equities</t>
  </si>
  <si>
    <t>20% of Net Tier 1 Capital</t>
  </si>
  <si>
    <t xml:space="preserve">    Other debentures</t>
  </si>
  <si>
    <t>Gross Tier 2A Capital</t>
  </si>
  <si>
    <t>D</t>
  </si>
  <si>
    <t>Tier 2B - Limited Life Instruments</t>
  </si>
  <si>
    <t xml:space="preserve">    Preference Shares</t>
  </si>
  <si>
    <t xml:space="preserve">    Subordinated debt</t>
  </si>
  <si>
    <t>Gross Tier 2B Capital</t>
  </si>
  <si>
    <t>E</t>
  </si>
  <si>
    <t>Limited to 50% of Net Tier 1 Capital (line C)</t>
  </si>
  <si>
    <t>F</t>
  </si>
  <si>
    <r>
      <t>Tier 2B Capital Allowed</t>
    </r>
    <r>
      <rPr>
        <sz val="10"/>
        <rFont val="Arial"/>
        <family val="2"/>
      </rPr>
      <t xml:space="preserve">                                                 lesser of E &amp; F or zero if negative</t>
    </r>
  </si>
  <si>
    <t>G</t>
  </si>
  <si>
    <t>Tier 2C - Other Capital Items</t>
  </si>
  <si>
    <t>Cash surrender value deficiencies calculated on an aggregate basis for each group of policies separately x 75%</t>
  </si>
  <si>
    <t>Gross Tier 2C Capital</t>
  </si>
  <si>
    <t>H</t>
  </si>
  <si>
    <r>
      <t>Total Tier 2 Capital</t>
    </r>
    <r>
      <rPr>
        <sz val="10"/>
        <rFont val="Arial"/>
        <family val="2"/>
      </rPr>
      <t xml:space="preserve">                                          </t>
    </r>
  </si>
  <si>
    <t>D+G+H</t>
  </si>
  <si>
    <t>I</t>
  </si>
  <si>
    <r>
      <t xml:space="preserve">Tier 2 Capital Allowed   </t>
    </r>
    <r>
      <rPr>
        <sz val="10"/>
        <rFont val="Arial"/>
        <family val="2"/>
      </rPr>
      <t xml:space="preserve">                                             lesser of C and I or zero if negative</t>
    </r>
  </si>
  <si>
    <t>J</t>
  </si>
  <si>
    <r>
      <t>Total Tier 1 and 2 Capital</t>
    </r>
    <r>
      <rPr>
        <sz val="10"/>
        <rFont val="Arial"/>
        <family val="2"/>
      </rPr>
      <t xml:space="preserve">                                     </t>
    </r>
  </si>
  <si>
    <t>C+J</t>
  </si>
  <si>
    <t>K</t>
  </si>
  <si>
    <t>Reciprocal cross holdings in capital instruments, whether arranged directly or indirectly, between financial institutions that artificially inflate the capital position of the insurer</t>
  </si>
  <si>
    <t>Outstanding premiums aged more than 60 business days (for long-term insurance business)</t>
  </si>
  <si>
    <t xml:space="preserve">Outstanding agent or broker debit balances aged more than 60 business days </t>
  </si>
  <si>
    <t>Residential Mortgages overdue more than 120 business days</t>
  </si>
  <si>
    <t>Commercial Mortgages overdue more than 120 business days</t>
  </si>
  <si>
    <t>Investment in Financial Subsidiaries</t>
  </si>
  <si>
    <t>Total Deductions</t>
  </si>
  <si>
    <t>L</t>
  </si>
  <si>
    <t>K-L</t>
  </si>
  <si>
    <t>M</t>
  </si>
  <si>
    <t>ASSET DEFAULT RISK</t>
  </si>
  <si>
    <t>All Assets</t>
  </si>
  <si>
    <t>Assets Backing Investment Linked Business</t>
  </si>
  <si>
    <r>
      <t>Assets</t>
    </r>
    <r>
      <rPr>
        <b/>
        <vertAlign val="superscript"/>
        <sz val="10"/>
        <rFont val="Arial"/>
        <family val="2"/>
      </rPr>
      <t>1</t>
    </r>
  </si>
  <si>
    <t>Factor</t>
  </si>
  <si>
    <t>Balance</t>
  </si>
  <si>
    <t>Regulatory Capital Required  (AxB)</t>
  </si>
  <si>
    <t>Regulatory Capital Required  (AxD)</t>
  </si>
  <si>
    <t>SHORT TERM SECURITIES</t>
  </si>
  <si>
    <t>Bank certificates of deposit</t>
  </si>
  <si>
    <r>
      <t>Commercial paper</t>
    </r>
    <r>
      <rPr>
        <vertAlign val="superscript"/>
        <sz val="10"/>
        <rFont val="Arial"/>
        <family val="2"/>
      </rPr>
      <t xml:space="preserve"> </t>
    </r>
    <r>
      <rPr>
        <sz val="10"/>
        <rFont val="Arial"/>
        <family val="2"/>
      </rPr>
      <t>including bankers acceptances secured by bank deposit</t>
    </r>
  </si>
  <si>
    <t>Commercial paper including bankers acceptances secured by investment grade instrument</t>
  </si>
  <si>
    <t>Other commercial paper including bankers acceptances</t>
  </si>
  <si>
    <t xml:space="preserve">T-bills Issued or guaranteed by Government of Trinidad and Tobago </t>
  </si>
  <si>
    <t>TOTAL SHORT TERM SECURITIES</t>
  </si>
  <si>
    <r>
      <t>FIXED INCOME SECURITIES</t>
    </r>
    <r>
      <rPr>
        <b/>
        <vertAlign val="superscript"/>
        <sz val="10"/>
        <rFont val="Arial"/>
        <family val="2"/>
      </rPr>
      <t>2</t>
    </r>
  </si>
  <si>
    <t>Bonds and other evidence of indebtedness (Ratings refer to the rating of the instrument. In the event that the security is not rated, the rating of the Issuer applies. If neither the issuer nor the bond or other evidence of indebtedness is rated, the risk factor shall be the appropriate unrated categories below.)</t>
  </si>
  <si>
    <t xml:space="preserve">Issued or guaranteed by Government of Trinidad and Tobago </t>
  </si>
  <si>
    <t>Issued by Multilateral Agencies</t>
  </si>
  <si>
    <t xml:space="preserve">Rated "AA-" or higher </t>
  </si>
  <si>
    <t>Rated "A-" to “A+”</t>
  </si>
  <si>
    <t>Rated "BBB-" to “BBB+”</t>
  </si>
  <si>
    <t>Rated "BB- " to “BB+”</t>
  </si>
  <si>
    <t>Rated "B-" to “B+”</t>
  </si>
  <si>
    <t>Rated "CCC+" and below</t>
  </si>
  <si>
    <t>Unrated and fully collateralized</t>
  </si>
  <si>
    <t>Unrated</t>
  </si>
  <si>
    <r>
      <t>Unrated (grandfathered)</t>
    </r>
    <r>
      <rPr>
        <vertAlign val="superscript"/>
        <sz val="10"/>
        <rFont val="Arial"/>
        <family val="2"/>
      </rPr>
      <t>3</t>
    </r>
    <r>
      <rPr>
        <sz val="10"/>
        <rFont val="Arial"/>
        <family val="2"/>
      </rPr>
      <t xml:space="preserve"> </t>
    </r>
  </si>
  <si>
    <t xml:space="preserve">Subtotal </t>
  </si>
  <si>
    <r>
      <t>Non-Performing assets</t>
    </r>
    <r>
      <rPr>
        <b/>
        <vertAlign val="superscript"/>
        <sz val="10"/>
        <rFont val="Arial"/>
        <family val="2"/>
      </rPr>
      <t>4</t>
    </r>
  </si>
  <si>
    <t>Name (specify) and insert appropriate factor</t>
  </si>
  <si>
    <t>Subtotal Non-Performing assets</t>
  </si>
  <si>
    <t>Subtotal Bonds and other evidences of indebtedness/Non performing assets</t>
  </si>
  <si>
    <r>
      <t>Rated Asset Backed Securities</t>
    </r>
    <r>
      <rPr>
        <b/>
        <vertAlign val="superscript"/>
        <sz val="10"/>
        <rFont val="Arial"/>
        <family val="2"/>
      </rPr>
      <t>2</t>
    </r>
  </si>
  <si>
    <t>Qualifying Unrated Asset Backed Securities</t>
  </si>
  <si>
    <t>Non-Qualifying Unrated Asset Backed Securities</t>
  </si>
  <si>
    <t>Subtotal Asset Backed Securities</t>
  </si>
  <si>
    <t>Repurchase Agreements or Reverse Repos</t>
  </si>
  <si>
    <r>
      <t>Specify and insert appropriate factor</t>
    </r>
    <r>
      <rPr>
        <vertAlign val="superscript"/>
        <sz val="10"/>
        <rFont val="Arial"/>
        <family val="2"/>
      </rPr>
      <t>5</t>
    </r>
  </si>
  <si>
    <t>Subtotal Repurchase Agreements or Reverse Repos</t>
  </si>
  <si>
    <t xml:space="preserve">Leases </t>
  </si>
  <si>
    <t xml:space="preserve">Where the insurer is the following: </t>
  </si>
  <si>
    <t>Lessee: (insert appropriate factor for the leased asset) (specify)</t>
  </si>
  <si>
    <t xml:space="preserve">Lessor: Operating leases in respect of real estate </t>
  </si>
  <si>
    <t>Income producing Real Estate</t>
  </si>
  <si>
    <t>Owner-Occupied Real Estate</t>
  </si>
  <si>
    <t>Oil, gas and mining properties/rights</t>
  </si>
  <si>
    <r>
      <t>Lessor: Financial leases in respect of real estate - Counterparty risk factor</t>
    </r>
    <r>
      <rPr>
        <vertAlign val="superscript"/>
        <sz val="10"/>
        <rFont val="Arial"/>
        <family val="2"/>
      </rPr>
      <t xml:space="preserve"> 6</t>
    </r>
  </si>
  <si>
    <t xml:space="preserve">Lessor: Financial leases in respect of real estate in arrears </t>
  </si>
  <si>
    <t xml:space="preserve">Subtotal Leases </t>
  </si>
  <si>
    <t>TOTAL FIXED INCOME SECURITIES</t>
  </si>
  <si>
    <t>RECEIVABLES</t>
  </si>
  <si>
    <t>Agents' or broker debit balances aged less than 60 business days</t>
  </si>
  <si>
    <t>Outstanding premiums aged less than 60 business days (for long-term insurance business)</t>
  </si>
  <si>
    <t>Outstanding premiums aged less than 20 business days (for general insurance business)</t>
  </si>
  <si>
    <r>
      <t>Subrogation aged less than 120 business days</t>
    </r>
    <r>
      <rPr>
        <vertAlign val="superscript"/>
        <sz val="10"/>
        <rFont val="Arial"/>
        <family val="2"/>
      </rPr>
      <t>7</t>
    </r>
  </si>
  <si>
    <t>Policy Loans</t>
  </si>
  <si>
    <t xml:space="preserve">Other receivables </t>
  </si>
  <si>
    <t>Reinsurance recoverables from reinsurers:</t>
  </si>
  <si>
    <t xml:space="preserve">Unrated </t>
  </si>
  <si>
    <t>Subtotal Receivables</t>
  </si>
  <si>
    <t>Mortgages</t>
  </si>
  <si>
    <t xml:space="preserve">     Residential Mortgages that are less than 60 business days overdue</t>
  </si>
  <si>
    <t xml:space="preserve">     Commercial mortgages that are less than 60 business days overdue</t>
  </si>
  <si>
    <t xml:space="preserve"> Residential Mortgages overdue between 60 and 120 business days</t>
  </si>
  <si>
    <t xml:space="preserve"> Commercial Mortgages overdue between 60 and 120 business days</t>
  </si>
  <si>
    <t xml:space="preserve">     Undeveloped land</t>
  </si>
  <si>
    <t>Subtotal Mortgages</t>
  </si>
  <si>
    <t>TOTAL RECEIVABLES</t>
  </si>
  <si>
    <t>Mutual Funds, Units and Other Collective Investment Schemes</t>
  </si>
  <si>
    <r>
      <t>Money Market Funds</t>
    </r>
    <r>
      <rPr>
        <vertAlign val="superscript"/>
        <sz val="10"/>
        <rFont val="Arial"/>
        <family val="2"/>
      </rPr>
      <t>8</t>
    </r>
  </si>
  <si>
    <r>
      <t>Bond Funds</t>
    </r>
    <r>
      <rPr>
        <vertAlign val="superscript"/>
        <sz val="10"/>
        <rFont val="Arial"/>
        <family val="2"/>
      </rPr>
      <t xml:space="preserve">9 </t>
    </r>
  </si>
  <si>
    <t>TOTAL MUTUAL FUNDS</t>
  </si>
  <si>
    <t xml:space="preserve">Debts due from non-financial subsidiaries controlled by the insurer and affiliates and associates of the insurer </t>
  </si>
  <si>
    <r>
      <t>Name (specify) and insert appropriate factor</t>
    </r>
    <r>
      <rPr>
        <vertAlign val="superscript"/>
        <sz val="10"/>
        <rFont val="Arial"/>
        <family val="2"/>
      </rPr>
      <t>10</t>
    </r>
  </si>
  <si>
    <t>TOTAL SUBSIDIARIES/AFFILIATES/ASSOCIATES</t>
  </si>
  <si>
    <t>MISCELLANEOUS ITEMS</t>
  </si>
  <si>
    <t>Fixed Assets (excluding Real Estate)</t>
  </si>
  <si>
    <r>
      <t>All Other Assets not described in either Schedule 4 or Schedule 6</t>
    </r>
    <r>
      <rPr>
        <vertAlign val="superscript"/>
        <sz val="10"/>
        <rFont val="Arial"/>
        <family val="2"/>
      </rPr>
      <t>11</t>
    </r>
    <r>
      <rPr>
        <sz val="10"/>
        <rFont val="Arial"/>
        <family val="2"/>
      </rPr>
      <t xml:space="preserve"> and not required to be deducted </t>
    </r>
  </si>
  <si>
    <t>TOTAL MISCELLANEOUS ITEMS</t>
  </si>
  <si>
    <t>Total Regulatory Capital Required for Asset Default Risk</t>
  </si>
  <si>
    <r>
      <rPr>
        <vertAlign val="superscript"/>
        <sz val="10"/>
        <rFont val="Arial"/>
        <family val="2"/>
      </rPr>
      <t>1</t>
    </r>
    <r>
      <rPr>
        <sz val="10"/>
        <rFont val="Arial"/>
        <family val="2"/>
      </rPr>
      <t xml:space="preserve"> All assets are net of any depreciation or provision for diminution of value and inclusive of any investment income due and accrued.</t>
    </r>
  </si>
  <si>
    <r>
      <rPr>
        <vertAlign val="superscript"/>
        <sz val="10"/>
        <rFont val="Arial"/>
        <family val="2"/>
      </rPr>
      <t>2</t>
    </r>
    <r>
      <rPr>
        <sz val="10"/>
        <rFont val="Arial"/>
        <family val="2"/>
      </rPr>
      <t xml:space="preserve"> With regards to the credit ratings, see the list of recognized Credit Rating Agencies and their Equivalency Mapping on the Central Bank’s website</t>
    </r>
  </si>
  <si>
    <r>
      <rPr>
        <vertAlign val="superscript"/>
        <sz val="10"/>
        <rFont val="Arial"/>
        <family val="2"/>
      </rPr>
      <t>4</t>
    </r>
    <r>
      <rPr>
        <sz val="10"/>
        <rFont val="Arial"/>
        <family val="2"/>
      </rPr>
      <t xml:space="preserve"> Non-performing is defined as being overdue more than 60 days. The risk factor shall be the risk factor for those assets if they were not overdue increased by an additional 20%. This does not apply to assets that are deducted from capital available, mortgages that are overdue between 60 and 120 business days and subrogation aged less than 120 business days.</t>
    </r>
  </si>
  <si>
    <r>
      <rPr>
        <vertAlign val="superscript"/>
        <sz val="10"/>
        <rFont val="Arial"/>
        <family val="2"/>
      </rPr>
      <t>5</t>
    </r>
    <r>
      <rPr>
        <sz val="10"/>
        <rFont val="Arial"/>
        <family val="2"/>
      </rPr>
      <t xml:space="preserve"> If there is exposure to counterparty risk, the risk factor shall be the higher of that relevant to the securities to be repurchased or sold or that of the counterparty. If there is no exposure to counterparty risk, the risk factor shall be that relevant to the securities to be repurchased or sold.</t>
    </r>
  </si>
  <si>
    <r>
      <rPr>
        <vertAlign val="superscript"/>
        <sz val="10"/>
        <rFont val="Arial"/>
        <family val="2"/>
      </rPr>
      <t>7</t>
    </r>
    <r>
      <rPr>
        <sz val="10"/>
        <rFont val="Arial"/>
        <family val="2"/>
      </rPr>
      <t xml:space="preserve"> Number of business days outstanding shall be measured from the date of acknowledgement and confirmation of the amount of the subrogation receivable due from that other insurer or third party </t>
    </r>
  </si>
  <si>
    <r>
      <rPr>
        <vertAlign val="superscript"/>
        <sz val="10"/>
        <rFont val="Arial"/>
        <family val="2"/>
      </rPr>
      <t>8</t>
    </r>
    <r>
      <rPr>
        <sz val="10"/>
        <rFont val="Arial"/>
        <family val="2"/>
      </rPr>
      <t>Money market fund means a fund where 90% of the portfolio is invested in any or all of cash, cash equivalents  and other evidences of indebtedness that have a remaining term to maturity of not more than one year</t>
    </r>
  </si>
  <si>
    <r>
      <rPr>
        <vertAlign val="superscript"/>
        <sz val="10"/>
        <rFont val="Arial"/>
        <family val="2"/>
      </rPr>
      <t>9</t>
    </r>
    <r>
      <rPr>
        <sz val="10"/>
        <rFont val="Arial"/>
        <family val="2"/>
      </rPr>
      <t xml:space="preserve"> Bond fund means a fund where not less than 70% of the portfolio is invested in bonds, debentures, notes or similar instruments representing indebtedness, whether secured or unsecured, that have an original tenor of more than one year</t>
    </r>
  </si>
  <si>
    <r>
      <rPr>
        <vertAlign val="superscript"/>
        <sz val="10"/>
        <rFont val="Arial"/>
        <family val="2"/>
      </rPr>
      <t>10</t>
    </r>
    <r>
      <rPr>
        <sz val="10"/>
        <rFont val="Arial"/>
        <family val="2"/>
      </rPr>
      <t>The risk factor is determined by looking through to the underlying securities or guarantees as if they were directly held or given</t>
    </r>
  </si>
  <si>
    <t>INVESTMENT VOLATILITY RISK</t>
  </si>
  <si>
    <t>Equity Investments</t>
  </si>
  <si>
    <t>Quoted Common Shares</t>
  </si>
  <si>
    <r>
      <t xml:space="preserve">Quoted Common Shares (grandfathered) </t>
    </r>
    <r>
      <rPr>
        <vertAlign val="superscript"/>
        <sz val="10"/>
        <rFont val="Arial"/>
        <family val="2"/>
      </rPr>
      <t>1</t>
    </r>
  </si>
  <si>
    <t>Unquoted Common Shares</t>
  </si>
  <si>
    <t>Quoted Preference Shares</t>
  </si>
  <si>
    <t>Unquoted Preference Shares</t>
  </si>
  <si>
    <t>Subtotal Equity Investments</t>
  </si>
  <si>
    <t>Subtotal Real Estate</t>
  </si>
  <si>
    <t>Funds, Mutual Funds, Units and other Collective Investment Schemes</t>
  </si>
  <si>
    <r>
      <t>Equity Funds</t>
    </r>
    <r>
      <rPr>
        <vertAlign val="superscript"/>
        <sz val="10"/>
        <rFont val="Arial"/>
        <family val="2"/>
      </rPr>
      <t>2</t>
    </r>
  </si>
  <si>
    <t>Other including exchange traded funds</t>
  </si>
  <si>
    <t>Subtotal Mutual Funds</t>
  </si>
  <si>
    <t xml:space="preserve">Investments in non-financial subsidiaries controlled by the insurer and affiliates and associates of the insurer </t>
  </si>
  <si>
    <r>
      <t>Name (specify) and insert appropriate factor</t>
    </r>
    <r>
      <rPr>
        <vertAlign val="superscript"/>
        <sz val="10"/>
        <rFont val="Arial"/>
        <family val="2"/>
      </rPr>
      <t>3</t>
    </r>
  </si>
  <si>
    <t>Subtotal Subsidiaries/Affiliates/Associates</t>
  </si>
  <si>
    <t>Total Regulatory Capital Required for Investment Volatility Risk</t>
  </si>
  <si>
    <r>
      <rPr>
        <vertAlign val="superscript"/>
        <sz val="10"/>
        <rFont val="Arial"/>
        <family val="2"/>
      </rPr>
      <t>2</t>
    </r>
    <r>
      <rPr>
        <sz val="10"/>
        <rFont val="Arial"/>
        <family val="2"/>
      </rPr>
      <t xml:space="preserve"> Equity Fund means a fund where not less than 80% of the portfolio is invested in equities</t>
    </r>
  </si>
  <si>
    <r>
      <rPr>
        <vertAlign val="superscript"/>
        <sz val="10"/>
        <rFont val="Arial"/>
        <family val="2"/>
      </rPr>
      <t>3</t>
    </r>
    <r>
      <rPr>
        <sz val="10"/>
        <rFont val="Arial"/>
        <family val="2"/>
      </rPr>
      <t xml:space="preserve"> The risk factor is determined by looking through to the underlying securities or guarantees as if they were directly held or given</t>
    </r>
  </si>
  <si>
    <t>OFF BALANCE SHEET RISK</t>
  </si>
  <si>
    <t>Off Balance Sheet activity</t>
  </si>
  <si>
    <t>Regulatory Capital Required  
(A x B)</t>
  </si>
  <si>
    <r>
      <t>Specify the exposure to risk and insert appropriate risk factor for the counterparty</t>
    </r>
    <r>
      <rPr>
        <vertAlign val="superscript"/>
        <sz val="10"/>
        <rFont val="Arial"/>
        <family val="2"/>
      </rPr>
      <t>1</t>
    </r>
  </si>
  <si>
    <t>Total Regulatory Capital Required for Off Balance Sheet Risk</t>
  </si>
  <si>
    <t>Note:</t>
  </si>
  <si>
    <t>FOREIGN CURRENCY MISMATCH RISK</t>
  </si>
  <si>
    <t>Total Business</t>
  </si>
  <si>
    <t>Investment Linked Business</t>
  </si>
  <si>
    <t>Currency</t>
  </si>
  <si>
    <t xml:space="preserve">Regulatory Capital Required </t>
  </si>
  <si>
    <t>Assets, Cash and Futures</t>
  </si>
  <si>
    <t>Liabilities, Cash and Futures</t>
  </si>
  <si>
    <t>Absolute value of (A - B) x C</t>
  </si>
  <si>
    <t>Absolute value of (E - F) x G</t>
  </si>
  <si>
    <t>Currencies issued by countries rated BBB and above (specify)</t>
  </si>
  <si>
    <t>TT Dollar</t>
  </si>
  <si>
    <t>U. S. Dollar</t>
  </si>
  <si>
    <t>Barbados Dollar</t>
  </si>
  <si>
    <t>Belize Dollar</t>
  </si>
  <si>
    <t>Canadian Dollar</t>
  </si>
  <si>
    <t>Swiss Franc</t>
  </si>
  <si>
    <t>Deutsche Mark</t>
  </si>
  <si>
    <t>EURO Currency</t>
  </si>
  <si>
    <t>French Franc</t>
  </si>
  <si>
    <t>U. K. Pound Sterling</t>
  </si>
  <si>
    <t>Guyana Dollar</t>
  </si>
  <si>
    <t>Jamaica Dollar</t>
  </si>
  <si>
    <t>Currencies issued by countries rated BBB- and below (specify)</t>
  </si>
  <si>
    <t>Japanese Yen</t>
  </si>
  <si>
    <t>Netherlands Guilder</t>
  </si>
  <si>
    <t>East Caribbean Dollar</t>
  </si>
  <si>
    <t>Other Currencies</t>
  </si>
  <si>
    <t>Total Regulatory Capital Required for Foreign Currency Mismatch Risk</t>
  </si>
  <si>
    <t>This risk charge does not apply to the portion of the assets backing and the liabilities of, an insurer’s investment linked insurance business if:</t>
  </si>
  <si>
    <t>(a)  the assets are genuinely identifiable and valued at market value;</t>
  </si>
  <si>
    <t xml:space="preserve">(b)  transfers into and out of the portfolio of assets occur at market value; and </t>
  </si>
  <si>
    <t>(c)  there is full pass through of investment returns to the policies and credited returns are not based on  company's discretion.</t>
  </si>
  <si>
    <t>LONG TERM INSURANCE BUSINESS</t>
  </si>
  <si>
    <t>ASSET LIABILITY MISMATCH RISK</t>
  </si>
  <si>
    <t xml:space="preserve">Product Group </t>
  </si>
  <si>
    <t>Net Policy Liabilities</t>
  </si>
  <si>
    <t>Recalculated Net Policy Liabilities  Parallel + 1%</t>
  </si>
  <si>
    <t>Recalculated Net Policy Liabilities Parallel - 1%</t>
  </si>
  <si>
    <t xml:space="preserve">Maximum Absolute value of (B-A) or (C-A) </t>
  </si>
  <si>
    <t xml:space="preserve">Maximum Regulatory Capital Required  
(D x E) </t>
  </si>
  <si>
    <t>Supporting Asset Value</t>
  </si>
  <si>
    <t>Recalculated Supporting Asset Value Parallel + 1%</t>
  </si>
  <si>
    <t>Recalculated Supporting Asset Value Parallel - 1%</t>
  </si>
  <si>
    <t>Liability (B-A)      Less                   Asset (H-G)</t>
  </si>
  <si>
    <t>Liability (C-A)      Less                   Asset (I-G)</t>
  </si>
  <si>
    <t xml:space="preserve">Maximum Absolute value of J or K </t>
  </si>
  <si>
    <t>Regulatory Capital Required (Smaller of F or L)</t>
  </si>
  <si>
    <t>This risk charge does not apply to the portion of the assets backing and the liabilities of an insurer’s investment linked insurance business if:</t>
  </si>
  <si>
    <t>(c)  there is full pass through of investment returns to the policies and credited returns are not based on company's discretion.</t>
  </si>
  <si>
    <t>MORTALITY RISK</t>
  </si>
  <si>
    <t>Direct &amp; Assumed</t>
  </si>
  <si>
    <t>Reinsurance Ceded</t>
  </si>
  <si>
    <t>Regulatory Capital Required (F-K)</t>
  </si>
  <si>
    <t>Type of Policy</t>
  </si>
  <si>
    <t>Sum Insured</t>
  </si>
  <si>
    <t>Policy Liability or Mortality Component</t>
  </si>
  <si>
    <t>Net Amount at Risk (A-B)</t>
  </si>
  <si>
    <t>Deductions</t>
  </si>
  <si>
    <t>Component (C-D)xE</t>
  </si>
  <si>
    <t>Net Amount at Risk (G-H)</t>
  </si>
  <si>
    <t>Component (IxJ)</t>
  </si>
  <si>
    <t>A. Individual Insurance (excluding AD&amp;D)</t>
  </si>
  <si>
    <t xml:space="preserve">Individual Life </t>
  </si>
  <si>
    <t xml:space="preserve">       Less than one year guaranteed term remaining</t>
  </si>
  <si>
    <t xml:space="preserve">      One to five years remaining</t>
  </si>
  <si>
    <t xml:space="preserve">      More than five years guaranteed term remaining</t>
  </si>
  <si>
    <t>Participating, Adjustable Life &amp; Universal Life</t>
  </si>
  <si>
    <t>Total Individual Insurance</t>
  </si>
  <si>
    <t>B. Group Insurance (excluding AD&amp;D)</t>
  </si>
  <si>
    <t>Total Group Insurance</t>
  </si>
  <si>
    <t>C. Accidental Death &amp; Dismemberment</t>
  </si>
  <si>
    <t>Group Insurance</t>
  </si>
  <si>
    <t>Total AD&amp;D Insurance</t>
  </si>
  <si>
    <t>D. Annuities Involving Life Contingencies</t>
  </si>
  <si>
    <t xml:space="preserve">      Individual </t>
  </si>
  <si>
    <t xml:space="preserve">      Group</t>
  </si>
  <si>
    <t>Total Annuities</t>
  </si>
  <si>
    <t>E. Other (specify &amp; insert factor)</t>
  </si>
  <si>
    <t>Total Other</t>
  </si>
  <si>
    <t>Total Regulatory Capital Required for Mortality Risk</t>
  </si>
  <si>
    <t>MORBIDITY RISK</t>
  </si>
  <si>
    <t>Regulatory Capital Required (C-F)</t>
  </si>
  <si>
    <t>Annual Earned Premium</t>
  </si>
  <si>
    <t>Component (AxB)</t>
  </si>
  <si>
    <t>Annual Premium Ceded</t>
  </si>
  <si>
    <t>Component (DxE)</t>
  </si>
  <si>
    <t xml:space="preserve">C </t>
  </si>
  <si>
    <t>A. New Claims Risk</t>
  </si>
  <si>
    <t>Other Accident and Sickness</t>
  </si>
  <si>
    <t>Health Insurance - Individual and Group</t>
  </si>
  <si>
    <t>Total New Claims Risk</t>
  </si>
  <si>
    <t>B. Continuing Claims Risk</t>
  </si>
  <si>
    <t>Reserve</t>
  </si>
  <si>
    <t>Amount Ceded</t>
  </si>
  <si>
    <t>Disabled Lives reserves</t>
  </si>
  <si>
    <t xml:space="preserve">Benefit period remaining - one year or less </t>
  </si>
  <si>
    <t xml:space="preserve">       Duration - two years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</si>
  <si>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</si>
  <si>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</si>
  <si>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</si>
  <si>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</si>
  <si>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t>Total Continuing Claims Risk</t>
  </si>
  <si>
    <t>Total Regulatory Capital Required for Morbidity Risk</t>
  </si>
  <si>
    <t>LAPSE RISK</t>
  </si>
  <si>
    <r>
      <t>Recalculated Net Policy Liabilities</t>
    </r>
    <r>
      <rPr>
        <b/>
        <vertAlign val="superscript"/>
        <sz val="10"/>
        <rFont val="Arial"/>
        <family val="2"/>
      </rPr>
      <t>1</t>
    </r>
  </si>
  <si>
    <t>Regulatory Capital Required 
(B-A)</t>
  </si>
  <si>
    <t>Individual Life</t>
  </si>
  <si>
    <t xml:space="preserve">A. Participating and Adjustable Premium </t>
  </si>
  <si>
    <t>B. Other policy series</t>
  </si>
  <si>
    <t>Total Net Policy Liabilities</t>
  </si>
  <si>
    <t>Total Regulatory Capital Required for Lapse Risk</t>
  </si>
  <si>
    <t>1 The net policy liabilities are to be recalculated using increased lapse margins for adverse deviation in accordance with the following  principles:</t>
  </si>
  <si>
    <t xml:space="preserve"> (i) for participating and adjustable premium policies, the lapse rate margin assumption shall be adjusted by seven point five per cent of the underlying lapse rate assumption;</t>
  </si>
  <si>
    <t xml:space="preserve"> (ii) for other policies, the lapse rate margin assumption shall be adjusted by fifteen per cent of the underlying lapse rate assumption;</t>
  </si>
  <si>
    <t xml:space="preserve"> (iii)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</si>
  <si>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</si>
  <si>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INTEREST MARGIN PRICING RISK</t>
  </si>
  <si>
    <t xml:space="preserve">Net Policy Liabilities </t>
  </si>
  <si>
    <t>Regulatory Capital Required (AxB)</t>
  </si>
  <si>
    <t>Deferred annuities that are renewable at new business rates; policies with no repricing risk; policy liabilities that are not discounted for interest.</t>
  </si>
  <si>
    <t>Adjustable premiums/adjustable interest credits, Universal life where the crediting rates are reasonably flexible</t>
  </si>
  <si>
    <t>All other policies</t>
  </si>
  <si>
    <t>Total Policy Liabilities</t>
  </si>
  <si>
    <t>Total Regulatory Capital Required for Interest Margin Pricing Risk</t>
  </si>
  <si>
    <t>LIQUIDITY AND OPERATIONAL RISK</t>
  </si>
  <si>
    <t xml:space="preserve">Investment Linked Insurance Business Only </t>
  </si>
  <si>
    <t>Balance Sheet</t>
  </si>
  <si>
    <t>Regulatory Capital Required 
(A x B)</t>
  </si>
  <si>
    <t xml:space="preserve">Investment Linked policy liabilities </t>
  </si>
  <si>
    <t>Total Regulatory Capital Required for Liquidity and Operational Risk</t>
  </si>
  <si>
    <t>GUARANTEE RISK</t>
  </si>
  <si>
    <t>Net Policy 
Liabilities</t>
  </si>
  <si>
    <r>
      <t>Guarantees</t>
    </r>
    <r>
      <rPr>
        <vertAlign val="superscript"/>
        <sz val="10"/>
        <rFont val="Arial"/>
        <family val="2"/>
      </rPr>
      <t>1</t>
    </r>
  </si>
  <si>
    <t>Total Regulatory Capital Required for Guarantee Risk</t>
  </si>
  <si>
    <t>GENERAL INSURANCE BUSINESS</t>
  </si>
  <si>
    <t>PREMIUM ADEQUACY RISK</t>
  </si>
  <si>
    <t>Class of Insurance</t>
  </si>
  <si>
    <t xml:space="preserve"> Net Written Premium</t>
  </si>
  <si>
    <t xml:space="preserve">Factors
</t>
  </si>
  <si>
    <t>Regulatory Capital Required
(A x B)</t>
  </si>
  <si>
    <r>
      <t>Property</t>
    </r>
    <r>
      <rPr>
        <vertAlign val="superscript"/>
        <sz val="10"/>
        <rFont val="Arial"/>
        <family val="2"/>
      </rPr>
      <t>1</t>
    </r>
  </si>
  <si>
    <t xml:space="preserve">Motor Vehicle </t>
  </si>
  <si>
    <t>Marine, Aviation and Transport</t>
  </si>
  <si>
    <t>Workers Compensation</t>
  </si>
  <si>
    <r>
      <t>Liability</t>
    </r>
    <r>
      <rPr>
        <vertAlign val="superscript"/>
        <sz val="10"/>
        <rFont val="Arial"/>
        <family val="2"/>
      </rPr>
      <t>2</t>
    </r>
  </si>
  <si>
    <r>
      <t>Pecuniary Loss</t>
    </r>
    <r>
      <rPr>
        <vertAlign val="superscript"/>
        <sz val="10"/>
        <rFont val="Arial"/>
        <family val="2"/>
      </rPr>
      <t>3</t>
    </r>
  </si>
  <si>
    <t>Personal Accident</t>
  </si>
  <si>
    <t>Regulatory Capital Required for Premium Adequacy Risk</t>
  </si>
  <si>
    <r>
      <rPr>
        <vertAlign val="superscript"/>
        <sz val="10"/>
        <rFont val="Arial"/>
        <family val="2"/>
      </rPr>
      <t>1</t>
    </r>
    <r>
      <rPr>
        <sz val="10"/>
        <rFont val="Arial"/>
        <family val="2"/>
      </rPr>
      <t xml:space="preserve">  Property includes Engineering, Fire, Contractors all risk, Boiler and machinery, Homeowners and Householders insurance  </t>
    </r>
  </si>
  <si>
    <r>
      <rPr>
        <vertAlign val="superscript"/>
        <sz val="10"/>
        <rFont val="Arial"/>
        <family val="2"/>
      </rPr>
      <t>2</t>
    </r>
    <r>
      <rPr>
        <sz val="10"/>
        <rFont val="Arial"/>
        <family val="2"/>
      </rPr>
      <t>  Liability includes Public, Products and Professional Liability</t>
    </r>
  </si>
  <si>
    <t>OUTSTANDING CLAIM RISK</t>
  </si>
  <si>
    <t xml:space="preserve"> Outstanding Claims Net of Reinsurance</t>
  </si>
  <si>
    <t>Factors</t>
  </si>
  <si>
    <t>Regulatory Capital Required (A x B)</t>
  </si>
  <si>
    <t>Total Regulatory Capital Required for Outstanding Claim Risk</t>
  </si>
  <si>
    <t>IBNRs are to be included.</t>
  </si>
  <si>
    <t>CATASTROPHE RISK</t>
  </si>
  <si>
    <t>Catastrophe Exposure (Trinidad and Tobago only)</t>
  </si>
  <si>
    <t>Gross Aggregate</t>
  </si>
  <si>
    <t>Net Aggregate</t>
  </si>
  <si>
    <t>Probable Maximum Loss (PML)</t>
  </si>
  <si>
    <t>PML as % of Net Aggregate</t>
  </si>
  <si>
    <t xml:space="preserve">PML </t>
  </si>
  <si>
    <t>Catastrophe reinsurance program</t>
  </si>
  <si>
    <t>Renewal date of catastrophe program (dd/mm/yyyy)</t>
  </si>
  <si>
    <t>Retention</t>
  </si>
  <si>
    <t>Upper limit of Cover</t>
  </si>
  <si>
    <r>
      <t>Reinstatement cost</t>
    </r>
    <r>
      <rPr>
        <vertAlign val="superscript"/>
        <sz val="10"/>
        <rFont val="Arial"/>
        <family val="2"/>
      </rPr>
      <t>1</t>
    </r>
  </si>
  <si>
    <t>Catastrophe Risk Charge</t>
  </si>
  <si>
    <t>Shortfall between Net PML and Upper limit</t>
  </si>
  <si>
    <t>Reinstatement Cost</t>
  </si>
  <si>
    <t>Total Regulatory Capital Required for Catastrophe Risk</t>
  </si>
  <si>
    <r>
      <t xml:space="preserve">1 </t>
    </r>
    <r>
      <rPr>
        <sz val="10"/>
        <rFont val="Arial"/>
        <family val="2"/>
      </rPr>
      <t>Cost to reinstate the cover up to the amount of the PML. If there is a Reinstatement Premium Protection treaty in place which covers an insurer's reinstatement in the event of a catastrophe, then this cost is zero.</t>
    </r>
  </si>
  <si>
    <t>PROPERTY VALUATION FORM</t>
  </si>
  <si>
    <t>Investment</t>
  </si>
  <si>
    <t>Own Use</t>
  </si>
  <si>
    <t>Details</t>
  </si>
  <si>
    <t>Date of Purchase</t>
  </si>
  <si>
    <t>Date of last valuation</t>
  </si>
  <si>
    <t>Type</t>
  </si>
  <si>
    <t>Name of Valuator</t>
  </si>
  <si>
    <t>Cost</t>
  </si>
  <si>
    <t>Market Value</t>
  </si>
  <si>
    <t>Unrealised Gains</t>
  </si>
  <si>
    <t>(dd/mm/yyyy)</t>
  </si>
  <si>
    <t>UNRATED BONDS VALUATION FORM</t>
  </si>
  <si>
    <t>Description</t>
  </si>
  <si>
    <t>Date of purchase</t>
  </si>
  <si>
    <t>QUOTED COMMON SHARES VALUATION FORM</t>
  </si>
  <si>
    <t>No. of shares</t>
  </si>
  <si>
    <t>Market Price</t>
  </si>
  <si>
    <r>
      <t>NON-PERMISSIBLE VALUES</t>
    </r>
    <r>
      <rPr>
        <b/>
        <vertAlign val="superscript"/>
        <sz val="10"/>
        <rFont val="Arial"/>
        <family val="2"/>
      </rPr>
      <t>1</t>
    </r>
  </si>
  <si>
    <t xml:space="preserve">Total value of Assets on Balance Sheet (A1)                                                           </t>
  </si>
  <si>
    <t xml:space="preserve">Total Value of Assets Backing Investment Linked Business (A2) </t>
  </si>
  <si>
    <t>Total Value of Assets not including Assets Backing Investment Linked Business (A = A1 - A2)</t>
  </si>
  <si>
    <t>Deductions from Net Tier 1 Capital (Not including non-permissible assets) (B1)</t>
  </si>
  <si>
    <t>Other Deductions from Regulatory Capital Available (B2)</t>
  </si>
  <si>
    <t>Total of all deductions (B = B1 + B2)</t>
  </si>
  <si>
    <t>Adjusted Assets (A - B)</t>
  </si>
  <si>
    <r>
      <t>Aggregate Value on Balance Sheet</t>
    </r>
    <r>
      <rPr>
        <b/>
        <vertAlign val="superscript"/>
        <sz val="10"/>
        <rFont val="Arial"/>
        <family val="2"/>
      </rPr>
      <t>2</t>
    </r>
  </si>
  <si>
    <t>Maximum Value as a % of Adjusted Assets</t>
  </si>
  <si>
    <t>Permissible Value</t>
  </si>
  <si>
    <t>Non-Permissible Value</t>
  </si>
  <si>
    <t>Ordinary Shares not including ordinary shares in permissible real estate entities</t>
  </si>
  <si>
    <t>Mutual funds including unit trusts and other collective investment schemes not including money market funds</t>
  </si>
  <si>
    <t>Mortgages or other titles for repayment of a loan secured by real estate not including mortgages or debts due from  permissible real estate entities</t>
  </si>
  <si>
    <t xml:space="preserve">Interests in real estate </t>
  </si>
  <si>
    <t>Mortgages or other titles for repayment of a loan secured by real estate not including mortgages or debts due from  permissible real estate entities controlled by the insurer and the value of interests in real estate</t>
  </si>
  <si>
    <t>Securities rated below investment grade (S&amp;P rating BB and lower)</t>
  </si>
  <si>
    <t xml:space="preserve">Unrated securities </t>
  </si>
  <si>
    <r>
      <t>Other (specify)</t>
    </r>
    <r>
      <rPr>
        <vertAlign val="superscript"/>
        <sz val="10"/>
        <rFont val="Arial"/>
        <family val="2"/>
      </rPr>
      <t>3</t>
    </r>
  </si>
  <si>
    <t xml:space="preserve">Total Non-permissible Assets </t>
  </si>
  <si>
    <r>
      <t>2</t>
    </r>
    <r>
      <rPr>
        <sz val="10"/>
        <rFont val="Arial"/>
        <family val="2"/>
      </rPr>
      <t xml:space="preserve"> Excluding investment linked insurance business</t>
    </r>
  </si>
  <si>
    <r>
      <t xml:space="preserve">3  </t>
    </r>
    <r>
      <rPr>
        <sz val="10"/>
        <rFont val="Arial"/>
        <family val="2"/>
      </rPr>
      <t>List</t>
    </r>
    <r>
      <rPr>
        <vertAlign val="superscript"/>
        <sz val="10"/>
        <rFont val="Arial"/>
        <family val="2"/>
      </rPr>
      <t xml:space="preserve"> </t>
    </r>
    <r>
      <rPr>
        <sz val="10"/>
        <rFont val="Arial"/>
        <family val="2"/>
      </rPr>
      <t>and state</t>
    </r>
    <r>
      <rPr>
        <vertAlign val="superscript"/>
        <sz val="10"/>
        <rFont val="Arial"/>
        <family val="2"/>
      </rPr>
      <t xml:space="preserve"> </t>
    </r>
    <r>
      <rPr>
        <sz val="10"/>
        <rFont val="Arial"/>
        <family val="2"/>
      </rPr>
      <t>the aggregate value of assets, credit exposures and reduction in liabilities prohibited by the Act or Regulations made thereunder, not including amounts in excess of the limits prescribed under section 85 of the Act</t>
    </r>
  </si>
  <si>
    <t>IN   TRINIDAD AND TOBAGO  BUSINESS</t>
  </si>
  <si>
    <t>NON-PAR</t>
  </si>
  <si>
    <t>PAR</t>
  </si>
  <si>
    <t>Total Long Term Business</t>
  </si>
  <si>
    <t>General Insurance</t>
  </si>
  <si>
    <t>LIFE</t>
  </si>
  <si>
    <t>Annuities &amp; Pensions</t>
  </si>
  <si>
    <t>Accident &amp; Sickness</t>
  </si>
  <si>
    <t>Disability Income</t>
  </si>
  <si>
    <t>Segregated Fund</t>
  </si>
  <si>
    <t>Industrial life</t>
  </si>
  <si>
    <t>Individual   Life</t>
  </si>
  <si>
    <t>Individual Annuities</t>
  </si>
  <si>
    <t xml:space="preserve">Personal Accident </t>
  </si>
  <si>
    <t>Other General Insurance</t>
  </si>
  <si>
    <t>Revenue</t>
  </si>
  <si>
    <t xml:space="preserve">Individual  </t>
  </si>
  <si>
    <t xml:space="preserve">Investment Linked </t>
  </si>
  <si>
    <t xml:space="preserve">Individual </t>
  </si>
  <si>
    <t xml:space="preserve">Accident </t>
  </si>
  <si>
    <t>Individual Health</t>
  </si>
  <si>
    <t>GROUP Health</t>
  </si>
  <si>
    <r>
      <t xml:space="preserve">  </t>
    </r>
    <r>
      <rPr>
        <b/>
        <sz val="10"/>
        <rFont val="Arial"/>
        <family val="2"/>
      </rPr>
      <t>1.1</t>
    </r>
    <r>
      <rPr>
        <sz val="10"/>
        <rFont val="Arial"/>
        <family val="2"/>
      </rPr>
      <t xml:space="preserve"> Gross Premium  Written</t>
    </r>
  </si>
  <si>
    <t xml:space="preserve">1.3 Net Written Premiums </t>
  </si>
  <si>
    <t>2.0 Investment income</t>
  </si>
  <si>
    <r>
      <t xml:space="preserve"> 2.1 </t>
    </r>
    <r>
      <rPr>
        <sz val="11"/>
        <color indexed="8"/>
        <rFont val="Arial"/>
        <family val="2"/>
      </rPr>
      <t>Gross Investment Income</t>
    </r>
  </si>
  <si>
    <t xml:space="preserve"> 2.6 Net Investment income</t>
  </si>
  <si>
    <t>4.0 Other income</t>
  </si>
  <si>
    <r>
      <rPr>
        <b/>
        <sz val="11"/>
        <color indexed="8"/>
        <rFont val="Arial"/>
        <family val="2"/>
      </rPr>
      <t xml:space="preserve"> </t>
    </r>
    <r>
      <rPr>
        <sz val="11"/>
        <color indexed="8"/>
        <rFont val="Arial"/>
        <family val="2"/>
      </rPr>
      <t>4.1 Share of Income / (Loss) of Associates &amp; Joint Ventures</t>
    </r>
  </si>
  <si>
    <r>
      <rPr>
        <b/>
        <sz val="11"/>
        <rFont val="Arial"/>
        <family val="2"/>
      </rPr>
      <t xml:space="preserve"> 4.3</t>
    </r>
    <r>
      <rPr>
        <sz val="11"/>
        <rFont val="Arial"/>
        <family val="2"/>
      </rPr>
      <t xml:space="preserve"> Deposits Received</t>
    </r>
  </si>
  <si>
    <r>
      <rPr>
        <b/>
        <sz val="11"/>
        <color indexed="8"/>
        <rFont val="Arial"/>
        <family val="2"/>
      </rPr>
      <t xml:space="preserve"> 4.4</t>
    </r>
    <r>
      <rPr>
        <sz val="11"/>
        <color indexed="8"/>
        <rFont val="Arial"/>
        <family val="2"/>
      </rPr>
      <t xml:space="preserve"> Fee Income</t>
    </r>
  </si>
  <si>
    <t>4.5 Other Revenue (particulars to be specified)</t>
  </si>
  <si>
    <t>6.0 Policy Benefits and Expenses</t>
  </si>
  <si>
    <t xml:space="preserve">  6.3.Changes in Policy Liabilities &amp; Other Actuarial Liabilities (Net): </t>
  </si>
  <si>
    <t xml:space="preserve">        6.3.1   Normal</t>
  </si>
  <si>
    <t xml:space="preserve">        6.3.2    Basis Change</t>
  </si>
  <si>
    <t xml:space="preserve">  6.5 Experience Rating Refunds</t>
  </si>
  <si>
    <t xml:space="preserve">  6.6 Transfer to and (Transfer from) Other Funds</t>
  </si>
  <si>
    <t xml:space="preserve">   6.7.0 Gross Claims Paid</t>
  </si>
  <si>
    <t xml:space="preserve">   6.7.1 Less: Outstanding Claims and IBNR b/f</t>
  </si>
  <si>
    <t xml:space="preserve">   6.7.2 Outstanding Claims and IBNR C/f</t>
  </si>
  <si>
    <t xml:space="preserve">   6.7.3 Less: Unexpired Risk b/f</t>
  </si>
  <si>
    <t xml:space="preserve">   6.7.4. Unexpired Risk c/f</t>
  </si>
  <si>
    <t>6.8 Gross Claims Incurred</t>
  </si>
  <si>
    <t xml:space="preserve">  6.9  Reinsurance Recovery</t>
  </si>
  <si>
    <t>6.9.5 Net Exchange differences</t>
  </si>
  <si>
    <t>6.10 Net Claims incurred</t>
  </si>
  <si>
    <t>Note: 1.Personal Accident (PA) is a Class of  General Insurance Business. Composite insurers can carry on PA.</t>
  </si>
  <si>
    <t xml:space="preserve">         2. Row 24 Only applies to insurers who have adopted the overlay approach for implementation of IFRS 9.</t>
  </si>
  <si>
    <t>Next page is 45.012</t>
  </si>
  <si>
    <t>OUTSIDE  TRINIDAD AND TOBAGO  BUSINESS</t>
  </si>
  <si>
    <t>Particulars</t>
  </si>
  <si>
    <t xml:space="preserve">Net Written Premiums </t>
  </si>
  <si>
    <r>
      <rPr>
        <sz val="11"/>
        <color indexed="8"/>
        <rFont val="Arial"/>
        <family val="2"/>
      </rPr>
      <t xml:space="preserve">  2.1</t>
    </r>
    <r>
      <rPr>
        <b/>
        <sz val="11"/>
        <color indexed="8"/>
        <rFont val="Arial"/>
        <family val="2"/>
      </rPr>
      <t xml:space="preserve"> </t>
    </r>
    <r>
      <rPr>
        <sz val="11"/>
        <color indexed="8"/>
        <rFont val="Arial"/>
        <family val="2"/>
      </rPr>
      <t>Gross Investment Income</t>
    </r>
  </si>
  <si>
    <t xml:space="preserve">  2.5 Less: Investment Expenses and Taxes</t>
  </si>
  <si>
    <t>60.22</t>
  </si>
  <si>
    <r>
      <rPr>
        <b/>
        <sz val="11"/>
        <color indexed="8"/>
        <rFont val="Arial"/>
        <family val="2"/>
      </rPr>
      <t xml:space="preserve">  4.1</t>
    </r>
    <r>
      <rPr>
        <sz val="11"/>
        <color indexed="8"/>
        <rFont val="Arial"/>
        <family val="2"/>
      </rPr>
      <t xml:space="preserve"> Share of Income / (Loss) of Associates &amp; Joint Ventures</t>
    </r>
  </si>
  <si>
    <t xml:space="preserve"> 4.5 Other Revenue (particulars to be specified)</t>
  </si>
  <si>
    <t>4.6 Total  Other income</t>
  </si>
  <si>
    <t>5.0 Total Revenue</t>
  </si>
  <si>
    <t xml:space="preserve">   6.7.3. Less: Unexpired Risk b/f</t>
  </si>
  <si>
    <t xml:space="preserve">   6.7.4 Unexpired Risk c/f</t>
  </si>
  <si>
    <t xml:space="preserve">   6.9 Reinsurance Recovery</t>
  </si>
  <si>
    <t>Net Claims incurred</t>
  </si>
  <si>
    <r>
      <rPr>
        <b/>
        <sz val="11"/>
        <rFont val="Arial"/>
        <family val="2"/>
      </rPr>
      <t>7.0</t>
    </r>
    <r>
      <rPr>
        <sz val="11"/>
        <rFont val="Arial"/>
        <family val="2"/>
      </rPr>
      <t xml:space="preserve"> Net Commissions</t>
    </r>
  </si>
  <si>
    <r>
      <rPr>
        <b/>
        <sz val="11"/>
        <rFont val="Arial"/>
        <family val="2"/>
      </rPr>
      <t>9.0</t>
    </r>
    <r>
      <rPr>
        <sz val="11"/>
        <rFont val="Arial"/>
        <family val="2"/>
      </rPr>
      <t xml:space="preserve"> Interest Expense and Finance costs</t>
    </r>
  </si>
  <si>
    <r>
      <rPr>
        <b/>
        <sz val="11"/>
        <rFont val="Arial"/>
        <family val="2"/>
      </rPr>
      <t>10.0</t>
    </r>
    <r>
      <rPr>
        <sz val="11"/>
        <rFont val="Arial"/>
        <family val="2"/>
      </rPr>
      <t xml:space="preserve"> General Expenses and Taxes (excl. income taxes)</t>
    </r>
  </si>
  <si>
    <t xml:space="preserve">  11.3 Other </t>
  </si>
  <si>
    <t>Note: 1. Personal Accident (PA) is a Class of  General Insurance Business. Composite insurers can carry on PA.</t>
  </si>
  <si>
    <t xml:space="preserve">         2. Row 23 Only applies to insurers who have adopted the overlay approach for implementation of IFRS 9.</t>
  </si>
  <si>
    <t>Next Page is 45.020</t>
  </si>
  <si>
    <t xml:space="preserve">ANALYSIS OF PREMIUMS  AND COMMISSIONS </t>
  </si>
  <si>
    <t>Gross Written Premiums</t>
  </si>
  <si>
    <t>1.0  Long Term Business</t>
  </si>
  <si>
    <t xml:space="preserve">  1.1 Single</t>
  </si>
  <si>
    <t xml:space="preserve">  1.2 First Year</t>
  </si>
  <si>
    <t xml:space="preserve">  1.3 Renewal</t>
  </si>
  <si>
    <t>Sub-total - Long Term Business</t>
  </si>
  <si>
    <t>2.0 Short Term Contracts</t>
  </si>
  <si>
    <t xml:space="preserve">   2.1 First Year</t>
  </si>
  <si>
    <t xml:space="preserve">   2.2 Renewal</t>
  </si>
  <si>
    <t xml:space="preserve">   2.4 Unearned Premium c/f</t>
  </si>
  <si>
    <t>Sub-total - Short Term Business</t>
  </si>
  <si>
    <t xml:space="preserve"> Total  Gross  Premiums Written </t>
  </si>
  <si>
    <t>3.0 Reinsurance Share of Premiums</t>
  </si>
  <si>
    <t xml:space="preserve"> 3.1 Single</t>
  </si>
  <si>
    <t xml:space="preserve"> 3.2 First Year</t>
  </si>
  <si>
    <t xml:space="preserve"> 3.3 Renewal</t>
  </si>
  <si>
    <t xml:space="preserve">  4.1 First Year</t>
  </si>
  <si>
    <t xml:space="preserve">  4.2 Renewal</t>
  </si>
  <si>
    <t>Total Net Premiums</t>
  </si>
  <si>
    <t>5.0 Commissions Paid</t>
  </si>
  <si>
    <t xml:space="preserve"> 5.1 Single</t>
  </si>
  <si>
    <t xml:space="preserve"> 5.2 First Year</t>
  </si>
  <si>
    <t xml:space="preserve"> 5.3 Renewal</t>
  </si>
  <si>
    <t>6.0 Commissions Received</t>
  </si>
  <si>
    <t>6.1 Commissions and Allowances Incurred on Reinsurance Assumed</t>
  </si>
  <si>
    <t>6.2 Commissions and Allowances Received on Reinsurance Ceded</t>
  </si>
  <si>
    <t>Total Net Commissions Incurred</t>
  </si>
  <si>
    <t>Next Page is 45.022</t>
  </si>
  <si>
    <t xml:space="preserve">ANALYSIS OF PREMIUMS AND COMMISSIONS </t>
  </si>
  <si>
    <t xml:space="preserve">OUTSIDE  TRINIDAD AND TOBAGO  </t>
  </si>
  <si>
    <t>General Business</t>
  </si>
  <si>
    <t>Other General insurance</t>
  </si>
  <si>
    <t xml:space="preserve">  Gross  Premiums Written</t>
  </si>
  <si>
    <t>4.0 Short Term Contracts</t>
  </si>
  <si>
    <t>Total Direct Commissions</t>
  </si>
  <si>
    <t>Next Page is 45.030</t>
  </si>
  <si>
    <t xml:space="preserve">IN   TRINIDAD AND TOBAGO  </t>
  </si>
  <si>
    <t>Death</t>
  </si>
  <si>
    <t>Maturities</t>
  </si>
  <si>
    <t>Annuities</t>
  </si>
  <si>
    <t>Surrenders</t>
  </si>
  <si>
    <t>Interim Bonuses</t>
  </si>
  <si>
    <t>Disability</t>
  </si>
  <si>
    <t>Endowment Benefits</t>
  </si>
  <si>
    <t>Return of Premium</t>
  </si>
  <si>
    <t>Withdrawals</t>
  </si>
  <si>
    <t>Other -Long Term Personal Accident</t>
  </si>
  <si>
    <t>Total - Long Term Business</t>
  </si>
  <si>
    <t>Total Reinsurance Share of Benefits</t>
  </si>
  <si>
    <t>Return of premium</t>
  </si>
  <si>
    <t>4.2.0 Changes in Policy &amp; Other Actuarial Liabilities</t>
  </si>
  <si>
    <t xml:space="preserve">   4.2.0 Gross Changes in Policy Liabilities: </t>
  </si>
  <si>
    <t xml:space="preserve">      4.2.1.0   Normal</t>
  </si>
  <si>
    <t xml:space="preserve">      4.2.1.1   Basis Change</t>
  </si>
  <si>
    <t xml:space="preserve">   4.2.2 Gross Changes in Other Actuarial Liabilities </t>
  </si>
  <si>
    <t xml:space="preserve">      4.2.2.1  Normal</t>
  </si>
  <si>
    <t xml:space="preserve">      4.2.2.2  Basis Change</t>
  </si>
  <si>
    <t xml:space="preserve">         4.2.3.1  Normal</t>
  </si>
  <si>
    <t xml:space="preserve">         4.2.3.2  Basis Change</t>
  </si>
  <si>
    <t xml:space="preserve">         4.2.4.1  Normal</t>
  </si>
  <si>
    <t xml:space="preserve">         4.2.4.2  Basis Change</t>
  </si>
  <si>
    <t>Next Page is 45.032</t>
  </si>
  <si>
    <t>Other (specify-disability claims)</t>
  </si>
  <si>
    <t>Changes in Policy &amp; Other Actuarial Liabilities</t>
  </si>
  <si>
    <t>Total  Gross Changes in Policy &amp; Other  Actuarial Liabilities</t>
  </si>
  <si>
    <t>SEGREGATED FUNDS</t>
  </si>
  <si>
    <t xml:space="preserve"> NET ASSETS</t>
  </si>
  <si>
    <t>Accrued Investment Income</t>
  </si>
  <si>
    <t>Bonds and Debentures</t>
  </si>
  <si>
    <t>Preferred and Common Shares</t>
  </si>
  <si>
    <t>Mutual Funds</t>
  </si>
  <si>
    <t>Other Investments</t>
  </si>
  <si>
    <t>Other assets (liabilities) net</t>
  </si>
  <si>
    <t>Total Segregated Funds Net Assets</t>
  </si>
  <si>
    <t>CHANGES IN NET ASSETS</t>
  </si>
  <si>
    <t>Segregated Funds Net Assets, Beginning of Year</t>
  </si>
  <si>
    <t>Additions:</t>
  </si>
  <si>
    <t>Net realized and unrealized gains (losses)</t>
  </si>
  <si>
    <t>Interest and Dividends</t>
  </si>
  <si>
    <t>Net transfers from the General Fund (amounts transferred re: guarantees  $_______)</t>
  </si>
  <si>
    <t>Effect of currency translation</t>
  </si>
  <si>
    <t>Other '(Specify):</t>
  </si>
  <si>
    <t>Total Additions</t>
  </si>
  <si>
    <t>Deductions:</t>
  </si>
  <si>
    <t>Management and Administrative Fees</t>
  </si>
  <si>
    <t>Segregated Funds Net Assets, End of Year</t>
  </si>
  <si>
    <t>Next Page is 50.020</t>
  </si>
  <si>
    <t>SEGREGATED FUND NET ASSETS MOVEMENT FOR THE YEAR BY TYPE OF FUND</t>
  </si>
  <si>
    <t xml:space="preserve">IN TRINIDAD &amp; TOBAGO </t>
  </si>
  <si>
    <t>Premium and Other Receipts</t>
  </si>
  <si>
    <t>Withdrawals / Redemption</t>
  </si>
  <si>
    <t>Transfers Between Seg. Funds</t>
  </si>
  <si>
    <t>Net Income</t>
  </si>
  <si>
    <t>Currency Translation Account</t>
  </si>
  <si>
    <t>TYPE OF FUND</t>
  </si>
  <si>
    <t xml:space="preserve">OUTSIDE TRINIDAD &amp; TOBAGO </t>
  </si>
  <si>
    <t>Next Page is 50.030</t>
  </si>
  <si>
    <t>50.030</t>
  </si>
  <si>
    <t xml:space="preserve"> SEGREGATED FUNDS QUESTIONNAIRE</t>
  </si>
  <si>
    <t>Are the units against which the general fund variable contracts are matched held in the general fund?</t>
  </si>
  <si>
    <t>If yes, describe the manner in which the units are valued in the general fund and how the value is matched to the liability.</t>
  </si>
  <si>
    <t>If question 1(b) is answered with a "No", describe how the liability is matched.</t>
  </si>
  <si>
    <t>Next Page is 50.032</t>
  </si>
  <si>
    <t>50.032</t>
  </si>
  <si>
    <t>LONG-TERM INSURANCE BUSINESS</t>
  </si>
  <si>
    <t>SEGREGATED FUNDS QUESTIONNAIRE (continued)</t>
  </si>
  <si>
    <t>Do the segregated funds employ financial contracts such as options, futures, forwards and other derivative transactions?</t>
  </si>
  <si>
    <t>If yes, please provide details by type of fund outlining the purpose, arrangements and contract amount for all such transactions outstanding at any time during the current year. Also, disclose by type of fund, as described in page 60.020, the income derived from the specified transactions.</t>
  </si>
  <si>
    <t>Has any fund given a security interest on any of its assets, provided a guarantee or arranged for the general fund to give a guarantee on its behalf?</t>
  </si>
  <si>
    <t>If yes, please provide details outlining the purpose and arrangements for such security interest.</t>
  </si>
  <si>
    <t>(c)</t>
  </si>
  <si>
    <t>Next Page is 60.010</t>
  </si>
  <si>
    <t>OTHER REVENUE</t>
  </si>
  <si>
    <t>4.5.1 Share of Income/ (Loss) in Associates &amp; Joint Ventures</t>
  </si>
  <si>
    <t>4.5.2 Share of Net Income (Loss) of Pooled Funds using Equity Method</t>
  </si>
  <si>
    <t>4.5.5 Other Revenues (specify)</t>
  </si>
  <si>
    <t>Note: Basis of allocation of Income and Expenses must be detailed-Section 151</t>
  </si>
  <si>
    <t>Next Page is 60.020</t>
  </si>
  <si>
    <t>Section 145(1)(b)</t>
  </si>
  <si>
    <t>INTEREST EXPENSE &amp; FINANCE COSTS</t>
  </si>
  <si>
    <t>Interest on Subordinated Debt</t>
  </si>
  <si>
    <t>Interest on Long Term Debt</t>
  </si>
  <si>
    <t>Other Interest Expense (specify:)</t>
  </si>
  <si>
    <t>Total Interest Expense &amp; Finance Costs</t>
  </si>
  <si>
    <t>EXPENSES - INSURANCE OPERATIONS*</t>
  </si>
  <si>
    <t>General   Expenses</t>
  </si>
  <si>
    <t>Investment Expenses</t>
  </si>
  <si>
    <t>Head Office Rents</t>
  </si>
  <si>
    <t>Branch Office Rents</t>
  </si>
  <si>
    <t>Total Rent</t>
  </si>
  <si>
    <t>Salaries, Wages and Allowances</t>
  </si>
  <si>
    <t>Head Office employees: salaries and wages</t>
  </si>
  <si>
    <t>Branch Office employees, managers and agents: salaries and wages</t>
  </si>
  <si>
    <t>Expense allowances and advances to agents</t>
  </si>
  <si>
    <t>TOTAL SALARIES WAGES AND ALLOWANCES</t>
  </si>
  <si>
    <t>Employees and Agents Welfare</t>
  </si>
  <si>
    <t>Contributions to pension and insurance plans for agents and employees</t>
  </si>
  <si>
    <t>Other Welfare Items</t>
  </si>
  <si>
    <t>TOTAL EMPLOYEES AND AGENTS WELFARE</t>
  </si>
  <si>
    <t>Professional and Service Fees and Expenses</t>
  </si>
  <si>
    <t>Legal Fees and Expenses</t>
  </si>
  <si>
    <t>Medical Examination fees</t>
  </si>
  <si>
    <t>Inspection Report and Fees</t>
  </si>
  <si>
    <t>Investigation and settlement of claims</t>
  </si>
  <si>
    <t>Actuarial Fees</t>
  </si>
  <si>
    <t>Management Fees</t>
  </si>
  <si>
    <t>Directors Fees</t>
  </si>
  <si>
    <t>TOTAL PROFESSIONAL AND SERVICE FEES AND EXPENSES</t>
  </si>
  <si>
    <t>Miscellaneous Expenses</t>
  </si>
  <si>
    <t>Advertising</t>
  </si>
  <si>
    <t>Books, Periodicals, Bureau and Association Dues</t>
  </si>
  <si>
    <t>Insurance, except on real Estate</t>
  </si>
  <si>
    <t>Office Furniture and stationery including postage, etc.</t>
  </si>
  <si>
    <t>Commissions on Mortgages, custody of securities</t>
  </si>
  <si>
    <t>Traveling Expenses</t>
  </si>
  <si>
    <t>Sundry General Expenses(Specify)</t>
  </si>
  <si>
    <t>TOTAL MISCELLANEOUS &amp; SUNDRY GENERAL EXPENSES</t>
  </si>
  <si>
    <t>Real Estate Expenses, Excluding Taxes</t>
  </si>
  <si>
    <t>Salaries and Wages</t>
  </si>
  <si>
    <t>Other Items (Specify)</t>
  </si>
  <si>
    <t>TOTAL REAL ESTATE EXPENSES, EXCLUDING TAXES</t>
  </si>
  <si>
    <t xml:space="preserve">GRAND TOTALS </t>
  </si>
  <si>
    <t>Notes:1. Particulars of "Other Expenses" that cannot be entered at A64:A68 and A73:A80  must be entered in the Notes to the Returns (75.000).</t>
  </si>
  <si>
    <t xml:space="preserve">          2.In accordance with Section 151(1) of the Act, receipts and payments must be apportioned in an equitable manner between classes of insurance business.</t>
  </si>
  <si>
    <t>Next Page is 60.022</t>
  </si>
  <si>
    <t>Collection and Bank Charges</t>
  </si>
  <si>
    <t>Notes:1. Particulars of "Other Expenses" that cannot be entered at A64:A68 and A73:A80  must be entered in the notes to the Returns.</t>
  </si>
  <si>
    <t>Next Page is 70.010</t>
  </si>
  <si>
    <t>ANALYSIS OF AMOUNTS OF LIFE INSURANCE EFFECTED AND IN FORCE</t>
  </si>
  <si>
    <t>New Effected</t>
  </si>
  <si>
    <t>Direct Written</t>
  </si>
  <si>
    <t>Reinsurance Assumed</t>
  </si>
  <si>
    <t xml:space="preserve">Net </t>
  </si>
  <si>
    <t>In Force</t>
  </si>
  <si>
    <t>Next Page is 70.020</t>
  </si>
  <si>
    <t>MOVEMENT OF ANNUITIES</t>
  </si>
  <si>
    <t>Deferred Annuities</t>
  </si>
  <si>
    <t>Payout Annuities</t>
  </si>
  <si>
    <t>Long-Term Disability Annuities</t>
  </si>
  <si>
    <t>MOVEMENT</t>
  </si>
  <si>
    <t>Number</t>
  </si>
  <si>
    <t>Account Value</t>
  </si>
  <si>
    <t>Annual Payment</t>
  </si>
  <si>
    <t>Direct In Force - Beginning of Year</t>
  </si>
  <si>
    <t>Deposits</t>
  </si>
  <si>
    <t>Interest Credited</t>
  </si>
  <si>
    <t>Transfers In</t>
  </si>
  <si>
    <t>Other Increase</t>
  </si>
  <si>
    <t>Total "On"</t>
  </si>
  <si>
    <t>Less ceased by:</t>
  </si>
  <si>
    <t>Payment</t>
  </si>
  <si>
    <t>Surrender</t>
  </si>
  <si>
    <t>Transfer Out</t>
  </si>
  <si>
    <t>Total Ceased</t>
  </si>
  <si>
    <t>Currency Revaluation</t>
  </si>
  <si>
    <t>Direct In Force - End of Year</t>
  </si>
  <si>
    <t>Reinsurance in force</t>
  </si>
  <si>
    <t>Next Page is 70.030</t>
  </si>
  <si>
    <t>PENSION</t>
  </si>
  <si>
    <t>Number of Contracts</t>
  </si>
  <si>
    <t>Number of Certificates</t>
  </si>
  <si>
    <t>Number of Policies</t>
  </si>
  <si>
    <t>Sums Assured/ Annuities Per Annum</t>
  </si>
  <si>
    <t>New effected</t>
  </si>
  <si>
    <t>Old revived</t>
  </si>
  <si>
    <t>Other Increase (Specify)</t>
  </si>
  <si>
    <t>Lapses</t>
  </si>
  <si>
    <t>Forfeitures</t>
  </si>
  <si>
    <t>Conversions to paid-up policies for reduced benefits</t>
  </si>
  <si>
    <t>Net transfers, expires and other alterations "off":</t>
  </si>
  <si>
    <t>-Expired</t>
  </si>
  <si>
    <t>-Other alterations "off"</t>
  </si>
  <si>
    <t>Next Page is 70.040</t>
  </si>
  <si>
    <t>SUMMARY OF MOVEMENT IN LIFE INDIVIDUAL &amp; GROUP (DIRECT)- IN TRINIDAD &amp; TOBAGO</t>
  </si>
  <si>
    <t>ASSURANCES</t>
  </si>
  <si>
    <t>Sums Assured</t>
  </si>
  <si>
    <t>In Force - Beginning of Year</t>
  </si>
  <si>
    <t>All other additions (Specify)</t>
  </si>
  <si>
    <t>Bonus Allotted</t>
  </si>
  <si>
    <t>Less:</t>
  </si>
  <si>
    <t>Maturity</t>
  </si>
  <si>
    <t>Lapse</t>
  </si>
  <si>
    <t>All other deductions:</t>
  </si>
  <si>
    <t xml:space="preserve"> In Force - End of Year</t>
  </si>
  <si>
    <t xml:space="preserve">Notes: </t>
  </si>
  <si>
    <t>1. Information on this form is to be Net of Reinsurance</t>
  </si>
  <si>
    <t>2. Separate statements are to be submitted in respect of each class of long-term business</t>
  </si>
  <si>
    <t>2 New Business taken on during the year ended :</t>
  </si>
  <si>
    <t>Class of Long-Term Business</t>
  </si>
  <si>
    <t>POLICIES ON REGISTER IN TRINIDAD A&amp; TOBAGO</t>
  </si>
  <si>
    <t>Single Premium and Consideration</t>
  </si>
  <si>
    <t>Annual Premium</t>
  </si>
  <si>
    <t>Assurances</t>
  </si>
  <si>
    <t>Non-Group</t>
  </si>
  <si>
    <t>Deferred  Annuities</t>
  </si>
  <si>
    <t>Immediate  Annuities</t>
  </si>
  <si>
    <t>Other to be Specified</t>
  </si>
  <si>
    <t>NOTE:-</t>
  </si>
  <si>
    <t>(i) Items in this return shall be shown after deduction of amounts in respect  of reinsurance.</t>
  </si>
  <si>
    <t>(ii) The amounts shown for group business are to include increments under existing schemes.</t>
  </si>
  <si>
    <t>Next Page is 70.050</t>
  </si>
  <si>
    <t>MOVEMENT OF INSURANCE  - LIFE - GROUP (DIRECT) -BY TERRITORY</t>
  </si>
  <si>
    <t>U.S. Virgin Islands</t>
  </si>
  <si>
    <t>OECS</t>
  </si>
  <si>
    <t>St. Marten</t>
  </si>
  <si>
    <t>Turks &amp; caicos</t>
  </si>
  <si>
    <t>All other additions</t>
  </si>
  <si>
    <t>All other deductions</t>
  </si>
  <si>
    <t>Net In Force - End of Year</t>
  </si>
  <si>
    <t>MOVEMENT OF INSURANCE - LIFE - GROUP (DIRECT)</t>
  </si>
  <si>
    <t>NUMBER OF CERTIFICATES</t>
  </si>
  <si>
    <t>Number of CERTIFICATES*</t>
  </si>
  <si>
    <t>* Include Number of Certificates Under Shared Groups Counted on a Pro Rata Basis.</t>
  </si>
  <si>
    <t>75.000</t>
  </si>
  <si>
    <t>Notes to the Insurance Returns</t>
  </si>
  <si>
    <t>FORM</t>
  </si>
  <si>
    <t>BALANCE</t>
  </si>
  <si>
    <t>DIFFERENCE</t>
  </si>
  <si>
    <t>Consolidated -Statement of Assets</t>
  </si>
  <si>
    <t>Total Cash &amp; Cash Equivalents- Current Year-21.012</t>
  </si>
  <si>
    <t>Total  Cash &amp; Cash Equivalents-  Prior Year-21.012</t>
  </si>
  <si>
    <t>Total Equity &amp; Debt Securities- Current Year-21.012</t>
  </si>
  <si>
    <t>Total Equity &amp; Debt Securities- Prior Year-21.012</t>
  </si>
  <si>
    <t>Net Investment in Leased Assets and Installment Loans-Current Year-21.012</t>
  </si>
  <si>
    <t>Net Investment in Leased Assets and Installment Loans-PriorYear-21.013</t>
  </si>
  <si>
    <t>Other Loans &amp; Advances-Current Year-21.012</t>
  </si>
  <si>
    <t>Other Loans &amp; Advances-Prior Year-21.012</t>
  </si>
  <si>
    <t>Investments in Associates &amp; Joint Ventures-Current Year-21.012</t>
  </si>
  <si>
    <t>Investments in Associates &amp; Joint Ventures-Prior Year-21.013</t>
  </si>
  <si>
    <t>Investments in Subsidiaries, Affiliated Companies and Structured Entities-CY</t>
  </si>
  <si>
    <t>Investments in Subsidiaries, Affiliated Companies and Structured Entities-PY</t>
  </si>
  <si>
    <t>Investment Properties- Current Year-21.012</t>
  </si>
  <si>
    <t>Investment Properties- Prior Year-21.012</t>
  </si>
  <si>
    <t>Total Segregated Fund Assets- Current Year-50.010</t>
  </si>
  <si>
    <t>Total Segregated Fund Assets- Prior  Year-50.010</t>
  </si>
  <si>
    <t>Consolidated -Statement of Liabilities</t>
  </si>
  <si>
    <t>Total Segregated Fund Liabilities- Current Year-50.020</t>
  </si>
  <si>
    <t>Total Segregated Fund Liabilities Prior  Year-50.020</t>
  </si>
  <si>
    <t>50.0200</t>
  </si>
  <si>
    <t>Accumulated Other Comprehensive Income</t>
  </si>
  <si>
    <t>Net Income -Current Year-20.020</t>
  </si>
  <si>
    <t>Net Income-Prior Year-20.020</t>
  </si>
  <si>
    <t>Summary of Investments -In TT &amp; Outside TT</t>
  </si>
  <si>
    <t>Total Investments In  TT -21.012</t>
  </si>
  <si>
    <t>20.012</t>
  </si>
  <si>
    <t>Total Investments  In &amp; Outside TT-20.012</t>
  </si>
  <si>
    <t>Summary of Assets &amp; Liabilities By Territory</t>
  </si>
  <si>
    <t>Total Segregated Fund Assets Current Year -50.010</t>
  </si>
  <si>
    <t>Total Segregated Fund Assets Prior Year-50.010</t>
  </si>
  <si>
    <t>Total Segregated Fund Liabilities Current Year -50.020</t>
  </si>
  <si>
    <t>Total Segregated Fund Liabilities  Prior Year-50.020</t>
  </si>
  <si>
    <t>Total Segregated Fund Assets-CY- TT (Row-X16) -50.010</t>
  </si>
  <si>
    <t>Total Segregated Fund Liabilities- CY-TT (Row-X21)-50.020</t>
  </si>
  <si>
    <t>Total Segregated Fund Assets- CY-Non TT (Row-W16)-50.010</t>
  </si>
  <si>
    <t>Total Segregated Fund Liabilities- CY-Non TT (Row-W21)-50.020</t>
  </si>
  <si>
    <t>Total Cash &amp; Invested Assets-Current Year- -21.012</t>
  </si>
  <si>
    <t>Total Cash &amp; Invested Assets-Prior Year- -21.012</t>
  </si>
  <si>
    <t>Non-Consolidated Statement of Assets</t>
  </si>
  <si>
    <t>Total Segregated Fund Net Assets-In T &amp; T-50.010</t>
  </si>
  <si>
    <t>Total Segregated Fund Net Assets-Outside T &amp; T-50.010</t>
  </si>
  <si>
    <t>Total Segregated Fund Net Assets-Current Year-50.010</t>
  </si>
  <si>
    <t>Total Segregated Fund Net Assets-Prior Year-50.010</t>
  </si>
  <si>
    <t>Reinsurance Assets-T &amp; T-30.012</t>
  </si>
  <si>
    <t>Reinsurance Assets- Outside T &amp; T-30.012</t>
  </si>
  <si>
    <t>Total Reinsurance Assets-Current Year-30.012</t>
  </si>
  <si>
    <t>Total Reinsurance Assets- Prior Year-30.012</t>
  </si>
  <si>
    <t>Total Assets-In T &amp; T( Exclude. Seg. Assets)- 25.010 (Row C105+D105)</t>
  </si>
  <si>
    <t>25.10</t>
  </si>
  <si>
    <t>Total Assets- Outside -T &amp; T( Exclude. Seg. Assets) -25.010 (Row E105+F105)</t>
  </si>
  <si>
    <t>Total Assets-Current Year (Exclude. Seg. Assets) -25.010 (G105)</t>
  </si>
  <si>
    <t>Total Assets-Prior Year (Exclude. Seg. Assets) -25.010 (G105)</t>
  </si>
  <si>
    <t>Non-Consolidated Statement of Liabilities</t>
  </si>
  <si>
    <t>Total Insurance Policy Liabilities-Current Year-30.012</t>
  </si>
  <si>
    <t>Total Insurance Policy Liabilities- Prior Year -30.012</t>
  </si>
  <si>
    <t>Total Investment Policy Liabilities-Current Year-30.014</t>
  </si>
  <si>
    <t>Total Investment Policy Liabilities-Prior Year-30.014</t>
  </si>
  <si>
    <t>Total Other Actuarial Liabilities-Current Year-30.012</t>
  </si>
  <si>
    <t>Total Other Actuarial Liabilities- Prior Year-30.012</t>
  </si>
  <si>
    <t>40.012</t>
  </si>
  <si>
    <t>Total Segregated Fund Liabilities-Current Year-50.020</t>
  </si>
  <si>
    <t>Total Segregated Fund Liabilities-Prior Year-50.020</t>
  </si>
  <si>
    <t>Accounts Payable and Other Liabilities- Current Year-30.030</t>
  </si>
  <si>
    <t>Accounts Payable and Other Liabilities-Prior Year-30.030</t>
  </si>
  <si>
    <t>Participating Account -Current Year-23.030</t>
  </si>
  <si>
    <t>Participating Account -Prior Year-23.030</t>
  </si>
  <si>
    <t>Par Account- Accumulated Other Comprehensive Income C/Y-23.021</t>
  </si>
  <si>
    <t>Non-Par Account-Accumulated Other Comprehensive Income C/Y-23.021</t>
  </si>
  <si>
    <t>Shareholders' AOCI-Current Year-23.021</t>
  </si>
  <si>
    <t>Net Income/ (Loss) -Current Year-23.020</t>
  </si>
  <si>
    <t>Net Income-Prior Year-23.020</t>
  </si>
  <si>
    <t>Statement of Trinidad and Tobago Assets/ Liabilities</t>
  </si>
  <si>
    <t>Insurance Contract Liabilities-Current Year-T &amp; T-23.011</t>
  </si>
  <si>
    <t>Investment Contract Liabilities-Current  Year-T &amp; T-23.011</t>
  </si>
  <si>
    <t>Other Contract Liabilities-Current Year -T &amp; T-23.011</t>
  </si>
  <si>
    <t>Segregated Fund Liabilities-T &amp; T -Current Year-23.011</t>
  </si>
  <si>
    <t>Statement of Assets Outside T &amp; T By Territory</t>
  </si>
  <si>
    <t>Total Investments Outside  Current Year -25.010</t>
  </si>
  <si>
    <t xml:space="preserve">Non-Consolidated Statement of Earnings and Expenses- T &amp; T </t>
  </si>
  <si>
    <t>Other Income-T &amp; T - Current Year-60.010</t>
  </si>
  <si>
    <t>Other Income-T &amp; T - Prior Year-60.010</t>
  </si>
  <si>
    <t>Interest Expense &amp; Finance Costs- Current Year T &amp; T-60.20</t>
  </si>
  <si>
    <t>Interest Expense &amp; Finance Costs- Prior Year T &amp; T-60.20</t>
  </si>
  <si>
    <t>General Expenses  -T &amp; T- Current Year-60.020</t>
  </si>
  <si>
    <t xml:space="preserve">Non-Consolidated Statement of Earnings and Expenses- Outside T &amp; T </t>
  </si>
  <si>
    <t>Investment Expenses &amp; Rates &amp; Taxes -Outside T &amp; T-Current Year-60.022</t>
  </si>
  <si>
    <t>Other Income-Outside T &amp; T - Current Year-60.010</t>
  </si>
  <si>
    <t>Other Income- Outside T &amp; T - Prior Year-60.010</t>
  </si>
  <si>
    <t>Interest Expense &amp; Finance Costs- Current Year Outside T &amp; T-60.20</t>
  </si>
  <si>
    <t>Interest Expense &amp; Finance Costs- Prior Year Outside T &amp; T-60.20</t>
  </si>
  <si>
    <t>General Expenses  -Outside T &amp; T- Current Year-60.020</t>
  </si>
  <si>
    <t>Trinidad &amp; Tobago Assets to Policyholders liabilities as at:</t>
  </si>
  <si>
    <t>Policyholder Dividends and Experience Rating Refunds, Due and Unpaid</t>
  </si>
  <si>
    <t>Right of Use Asset</t>
  </si>
  <si>
    <t>Interest on deposits (other than policyholders)</t>
  </si>
  <si>
    <t>Realized Gains/          ( Losses)</t>
  </si>
  <si>
    <t>Unrealized Gain/  (Loss) From FV Option</t>
  </si>
  <si>
    <t>Total Trinidad and Tobago Investments</t>
  </si>
  <si>
    <t>3.0 Overlay approach adjustment for financial instruments (Reclass. from P&amp;L to OCI) *</t>
  </si>
  <si>
    <t>40.020</t>
  </si>
  <si>
    <t>40.021</t>
  </si>
  <si>
    <t>40.022</t>
  </si>
  <si>
    <t>40.023</t>
  </si>
  <si>
    <t>40.030</t>
  </si>
  <si>
    <t>40.031</t>
  </si>
  <si>
    <t>40.032</t>
  </si>
  <si>
    <t>40.033</t>
  </si>
  <si>
    <t>40.034</t>
  </si>
  <si>
    <t>40.035</t>
  </si>
  <si>
    <t>40.036</t>
  </si>
  <si>
    <t>40.040</t>
  </si>
  <si>
    <t>40.041</t>
  </si>
  <si>
    <t>40.042</t>
  </si>
  <si>
    <t>40.050</t>
  </si>
  <si>
    <t>40.051</t>
  </si>
  <si>
    <t>40.052</t>
  </si>
  <si>
    <t xml:space="preserve">  5.3 Business Levy &amp; Green Fund</t>
  </si>
  <si>
    <t xml:space="preserve">  5.4 Prior Year adjustment</t>
  </si>
  <si>
    <t xml:space="preserve">2.3 Unearned Premium b/f </t>
  </si>
  <si>
    <t>Deposits from Policyholders</t>
  </si>
  <si>
    <t>Payments to Policyholders</t>
  </si>
  <si>
    <t>Does the insurer sell variable policies or contracts out of its general fund which are matched against units of its segregated funds?</t>
  </si>
  <si>
    <t>If yes, explain why the policy is held in the general fund.</t>
  </si>
  <si>
    <t>Have the policyholders been informed of the fact that guarantees and security interest arrangements may be entered into by the funds?</t>
  </si>
  <si>
    <t>Are policyholders provided with an explanation of such activity for the current year?</t>
  </si>
  <si>
    <t>Will all segregated funds with individual contracts be audited and will financial statements for the current year of such funds be made available to the policyholders?</t>
  </si>
  <si>
    <t>Total Equity</t>
  </si>
  <si>
    <t>Contributed Surplus</t>
  </si>
  <si>
    <t>Next page is 23.022</t>
  </si>
  <si>
    <t>Statement of Changes In Equity</t>
  </si>
  <si>
    <t>23.022</t>
  </si>
  <si>
    <t>  2.1.1 Mortgage Loan Interest</t>
  </si>
  <si>
    <t>23.1 Reinsurance Assets</t>
  </si>
  <si>
    <t xml:space="preserve">24.0 Other Assets </t>
  </si>
  <si>
    <t xml:space="preserve">  24.2 Mutual Funds</t>
  </si>
  <si>
    <t xml:space="preserve">   23.1.3 Other (Specify in"Notes")</t>
  </si>
  <si>
    <t>Date of Examination:</t>
  </si>
  <si>
    <t>Date:</t>
  </si>
  <si>
    <t>Reference</t>
  </si>
  <si>
    <t>sum of 1 to 14</t>
  </si>
  <si>
    <t xml:space="preserve">Total Regulatory Capital Required                                                   </t>
  </si>
  <si>
    <t>B/A * 100</t>
  </si>
  <si>
    <t xml:space="preserve">Regulatory Capital Ratio: </t>
  </si>
  <si>
    <t>C/A * 100</t>
  </si>
  <si>
    <t xml:space="preserve">Net Tier 1 Ratio: </t>
  </si>
  <si>
    <t>LONG-TERM Annual Return (2018)</t>
  </si>
  <si>
    <t>LONG-TERM INSURERS ANNUAL RETURN</t>
  </si>
  <si>
    <t>Trinidad &amp; Tobago Long-Term Insurers</t>
  </si>
  <si>
    <t>Cuna Caribbean Insurance Society Limited</t>
  </si>
  <si>
    <t>Assuria Life(T&amp;T) Limited</t>
  </si>
  <si>
    <t>Caribbean Atlantic Life Insurance Company Limited (CALICO)</t>
  </si>
  <si>
    <t>United Security Life Insurance Company Limited</t>
  </si>
  <si>
    <t>Nationwide Insurance Company Limited</t>
  </si>
  <si>
    <t>[Sections 11(1) &amp; 145 (1) (d) ]</t>
  </si>
  <si>
    <t>sales or new business (NB)?</t>
  </si>
  <si>
    <t>renewals (RB)?</t>
  </si>
  <si>
    <t>Next Page is 10.030</t>
  </si>
  <si>
    <t>Section 145(1)(a)</t>
  </si>
  <si>
    <t>cbtt testing</t>
  </si>
  <si>
    <t xml:space="preserve">Section 145(1)(a) </t>
  </si>
  <si>
    <t xml:space="preserve">Section 145(1)(b) </t>
  </si>
  <si>
    <t xml:space="preserve">      Section 43</t>
  </si>
  <si>
    <t xml:space="preserve"> [Sections 43 &amp; 145(1) (d) ]</t>
  </si>
  <si>
    <t>[Sections 42 &amp; 145(1)(a) ]</t>
  </si>
  <si>
    <t>Section 158-Life-Actuarial &amp; Other liab.</t>
  </si>
  <si>
    <t>Section 212-General- UPR &amp;UER</t>
  </si>
  <si>
    <t>[Sections 42 &amp; 145(1)(a)]</t>
  </si>
  <si>
    <t>Next Page is 40.011</t>
  </si>
  <si>
    <t>Next Page is 40.020</t>
  </si>
  <si>
    <t>Next Page is 40.021</t>
  </si>
  <si>
    <t>Next Page is 40.022</t>
  </si>
  <si>
    <t>Next Page is 40.023</t>
  </si>
  <si>
    <t>Next Page is 40.030</t>
  </si>
  <si>
    <t>Next Page is 40.031</t>
  </si>
  <si>
    <t>Next Page is 40.032</t>
  </si>
  <si>
    <t>Next Page is 40.033</t>
  </si>
  <si>
    <t>Next Page is 40.034</t>
  </si>
  <si>
    <t>Next Page is 40.035</t>
  </si>
  <si>
    <t>Next Page is 40.036</t>
  </si>
  <si>
    <t>Next Page is 40.040</t>
  </si>
  <si>
    <t>Next Page is 40.041</t>
  </si>
  <si>
    <t>Next Page is 40.042</t>
  </si>
  <si>
    <t>Next Page is 40.050</t>
  </si>
  <si>
    <t>Next Page is 40.051</t>
  </si>
  <si>
    <t>Next Page is 40.052</t>
  </si>
  <si>
    <t>Next Page is 40.060</t>
  </si>
  <si>
    <t>Next Page is 45.010</t>
  </si>
  <si>
    <t xml:space="preserve">  2.4.4 Other Loans: Other</t>
  </si>
  <si>
    <t>  9.2.2 Loans on Debentures and Shares-TT</t>
  </si>
  <si>
    <t>  9.2.3 Loans on Debentures and Shares-CARICOM</t>
  </si>
  <si>
    <t>  9.2.4 Loans on Debentures and Shares-Other</t>
  </si>
  <si>
    <t>Total Investment in Subs., Affiliates &amp; Structured Entities</t>
  </si>
  <si>
    <t>  15.1 Fixed Deposits with Banks &amp; Financial Institutions &lt;= 90 days</t>
  </si>
  <si>
    <t>16.3 Fixed Deposits &amp; T-Bills&gt; 90 days</t>
  </si>
  <si>
    <t xml:space="preserve">  14. Cash Deposits with the Central Banks/Other Regulatory Body</t>
  </si>
  <si>
    <t>Right-of Use assets</t>
  </si>
  <si>
    <t>Total Intangible Assets</t>
  </si>
  <si>
    <t xml:space="preserve">  23.2.1 Taxation Recoverable</t>
  </si>
  <si>
    <t>23.2 Taxes</t>
  </si>
  <si>
    <t>23.3 Sundry Debtors and Prepayments</t>
  </si>
  <si>
    <t>23.4 Due from Parent and Affiliates</t>
  </si>
  <si>
    <t xml:space="preserve"> 24.0 Other Assets </t>
  </si>
  <si>
    <t xml:space="preserve">  24.1 &amp; 24.3 Asset Backed Securities &amp; Other</t>
  </si>
  <si>
    <t>1.2 Investment Properties</t>
  </si>
  <si>
    <t>1.1 Total Property and Equipment</t>
  </si>
  <si>
    <t>  1.1.2 Office furniture and fittings</t>
  </si>
  <si>
    <t>  1.1.3 Computer Equipment</t>
  </si>
  <si>
    <t>  1.1.4 Motor Vehicles</t>
  </si>
  <si>
    <t>    2.3 Other Leased Assets</t>
  </si>
  <si>
    <r>
      <rPr>
        <sz val="11"/>
        <color rgb="FF0000FF"/>
        <rFont val="Arial"/>
        <family val="2"/>
      </rPr>
      <t xml:space="preserve">  1.1.5 Right of Use Assets</t>
    </r>
    <r>
      <rPr>
        <sz val="11"/>
        <rFont val="Arial"/>
        <family val="2"/>
      </rPr>
      <t xml:space="preserve"> </t>
    </r>
    <r>
      <rPr>
        <sz val="11"/>
        <color rgb="FFFF0000"/>
        <rFont val="Arial"/>
        <family val="2"/>
      </rPr>
      <t>[</t>
    </r>
    <r>
      <rPr>
        <b/>
        <sz val="11"/>
        <color rgb="FFFF0000"/>
        <rFont val="Arial"/>
        <family val="2"/>
      </rPr>
      <t>IFRS16-Leases-1/1/19]</t>
    </r>
  </si>
  <si>
    <t> 1.0 Total Property and Equipment</t>
  </si>
  <si>
    <r>
      <rPr>
        <sz val="10"/>
        <color rgb="FF0000FF"/>
        <rFont val="Arial"/>
        <family val="2"/>
      </rPr>
      <t xml:space="preserve">  1.1.5 Right of Use Assets-</t>
    </r>
    <r>
      <rPr>
        <sz val="10"/>
        <rFont val="Arial"/>
        <family val="2"/>
      </rPr>
      <t xml:space="preserve"> </t>
    </r>
    <r>
      <rPr>
        <sz val="10"/>
        <color rgb="FFFF0000"/>
        <rFont val="Arial"/>
        <family val="2"/>
      </rPr>
      <t>[IFRS-16- Leases-1/1/19]</t>
    </r>
  </si>
  <si>
    <t>   3.1 Trinidad and Tobago</t>
  </si>
  <si>
    <t xml:space="preserve">28. Deferred Policy Acquisition Costs </t>
  </si>
  <si>
    <r>
      <t>If Yes, please describe the nature of the service received / provided and the amount of revenue derived from material transactions (from the non-insurance business only) from subsidiarie</t>
    </r>
    <r>
      <rPr>
        <strike/>
        <sz val="11"/>
        <rFont val="Arial"/>
        <family val="2"/>
      </rPr>
      <t>s</t>
    </r>
    <r>
      <rPr>
        <sz val="11"/>
        <rFont val="Arial"/>
        <family val="2"/>
      </rPr>
      <t xml:space="preserve"> and other related parties.</t>
    </r>
  </si>
  <si>
    <t xml:space="preserve">COMPLYING WITH THE INSURANCE ACT AND ANY REGULATIONS MADE UNDER THE INSURANCE ACT, 2018 AND </t>
  </si>
  <si>
    <t>(ON BEHALF OF MANAGEMENT)</t>
  </si>
  <si>
    <t xml:space="preserve">ARE ADEQUATE FOR MANAGING THE RISKS OF </t>
  </si>
  <si>
    <t xml:space="preserve">AND ARE PROPERLY APPLIED; </t>
  </si>
  <si>
    <t>[Regulation 24 and Schedule 17 of the Insurance (Capital Adequacy ) Regulations ]</t>
  </si>
  <si>
    <t>Signature of Appointed Actuary</t>
  </si>
  <si>
    <t>Note: This declaration must be signed by the Appointed Actuary of the company pursuant to Regulation 24(2)</t>
  </si>
  <si>
    <t>(HEREINAFTER CALLED THE "INSURER/ FINANCIAL HOLDING COMPANY") DO SEVERALLY STATE THAT IN OUR BELIEF:</t>
  </si>
  <si>
    <t xml:space="preserve">and of the earnings and expenses for the year ended on that day, </t>
  </si>
  <si>
    <t>, ARE ABLE TO MAKE THIS STATEMENT ON BEHALF OF MANAGEMENT.</t>
  </si>
  <si>
    <t>RESPECTIVELY, BY VIRTUE OF OUR OVERSIGHT FUNCTION IN RESPECT OF THE MANAGEMENT OF</t>
  </si>
  <si>
    <t xml:space="preserve">THE </t>
  </si>
  <si>
    <t>WE,                  [Insert names]                                                                                                       , the CHIEF EXECUTIVE OFFICER and CHIEF FINANCIAL OFFICER OF</t>
  </si>
  <si>
    <t>Insert the names of Chairman of the Board, Chief Executive Officer and Chief Financial Officer</t>
  </si>
  <si>
    <t>STATEMENT ON THEIR BEHALF; AND</t>
  </si>
  <si>
    <t xml:space="preserve">, THE CHAIRMAN OF THE BOARD HAVE BEEN DULY AUTHORISED BY THE BOARD TO MAKE THIS </t>
  </si>
  <si>
    <t>Insert name</t>
  </si>
  <si>
    <t>, DIRECTOR, HAVE BEEN DULY AUTHORISD BY THE BOARD TO MAKE THIS STATEMENT ON THEIR BEHALF.</t>
  </si>
  <si>
    <t xml:space="preserve">, THE CHIEF EXECUTIVE OFFICER AND CHIEF FINANCIAL OFFICER </t>
  </si>
  <si>
    <t>Date of Last Annual General Meeting:</t>
  </si>
  <si>
    <t>Note: Sections 337C(2), (3) &amp; (4)and 337D of the Companies Act Chap. 81:01, as amended by the Companies (Amendment) Act 2019, require declarations in the beneficial ownership of shares to be made to the company within thirty days of acquisition, and thereafter, the company must inform the Registrar of Companies of the transfer or issuance of shares, respectively.</t>
  </si>
  <si>
    <t>Date of Registration in Trinidad &amp; Tobago</t>
  </si>
  <si>
    <t>Have there been any restrictions on the license, cease and desist orders, or other regulatory directions issued in the home jurisdiction since the last annual return was filed with CBTT?</t>
  </si>
  <si>
    <t>CY</t>
  </si>
  <si>
    <t>CY-1</t>
  </si>
  <si>
    <t>CY-2</t>
  </si>
  <si>
    <t>CY-3</t>
  </si>
  <si>
    <t>CY-4</t>
  </si>
  <si>
    <t>Is there any certified  litigation (other than insurance claims) against the insurer/financial holding company  and/or any of its subsidiaries?</t>
  </si>
  <si>
    <t>Material Non-Insurance Revenue from Subsidiaries and Other Related Parties</t>
  </si>
  <si>
    <t>If the answer is in the affirmative, please provide the names and types of products that are marketed, serviced, distributed or supplied through such arrangements:</t>
  </si>
  <si>
    <t>Has the insurer/ financial holding company entered into any networking arrangements with other financial institutions to market, service, distribute or supply products in Trinidad and Tobago?</t>
  </si>
  <si>
    <t>S147(1)(b) and (2)</t>
  </si>
  <si>
    <t>Statement by the Board - Compliance Review</t>
  </si>
  <si>
    <t>Capital Adequacy Declaration - Company's Officers</t>
  </si>
  <si>
    <t>Capital Adequacy Declaration - Appointed Actuary</t>
  </si>
  <si>
    <t xml:space="preserve">Question 6 - Documents not previously submitted  </t>
  </si>
  <si>
    <t>S143(3)</t>
  </si>
  <si>
    <t>[Sections 11(1) &amp;  145 (1) (d ) of the Act] and;</t>
  </si>
  <si>
    <t>Central Bank (Supervisory Fees and Charges) (Amendment ) Regulations</t>
  </si>
  <si>
    <t>Section 145(1)(a) and (d)</t>
  </si>
  <si>
    <t>STATEMENTS OF RESPONSIBILITIES AND CERTIFICATION OF COMPLIANCE</t>
  </si>
  <si>
    <t>CAPITAL ADEQUACY DECLARATION - COMPANY'S OFFICERS</t>
  </si>
  <si>
    <t xml:space="preserve"> STATEMENT  OF THE RESPONSIBILITIES OF THE BOARD OF DIRECTORS AND MANAGEMENT</t>
  </si>
  <si>
    <t>Statement of the Responsibilities of the Board of Directors and Management</t>
  </si>
  <si>
    <t>CAPITAL ADEQUACY DECLARATION - APPOINTED ACTUARY</t>
  </si>
  <si>
    <t>Statement of the Responsibilities of the Board of Directors</t>
  </si>
  <si>
    <t>STATEMENT OF THE RESPONSIBILITIES OF THE BOARD OF DIRECTORS</t>
  </si>
  <si>
    <t>STATEMENT OF THE BOARD OF DIRECTORS - COMPLIANCE REVIEW</t>
  </si>
  <si>
    <t>Statement of the Board of Directors - Compliance Review</t>
  </si>
  <si>
    <t>Reinsurance Arrangements Certificate</t>
  </si>
  <si>
    <t>STATEMENT VERIFYING ANNUAL RETURN</t>
  </si>
  <si>
    <t>Supervisory Fees - Annual Report</t>
  </si>
  <si>
    <t>Summary of Investments - By Territory</t>
  </si>
  <si>
    <t>Summary of Investments - In Trinidad &amp; Tobago</t>
  </si>
  <si>
    <t>General Expenses - In Trinidad and Tobago</t>
  </si>
  <si>
    <t>Interest Expense &amp; Finance Costs - Outside Trinidad and Tobago</t>
  </si>
  <si>
    <t>General Expenses - Outside Trinidad and Tobago</t>
  </si>
  <si>
    <t>Movement of Annuities - Individual Annuities</t>
  </si>
  <si>
    <t>- Group Annuities and Pensions</t>
  </si>
  <si>
    <t>- Life - Group (Direct) By Territory</t>
  </si>
  <si>
    <t>Movement of Insurance - Life - Individual (Direct)</t>
  </si>
  <si>
    <t>CORPORATE AND REGULATORY INFORMATION (FOREIGN)</t>
  </si>
  <si>
    <t>GENERAL QUESTIONNAIRE</t>
  </si>
  <si>
    <t>SUPERVISORY FEES - ANNUAL REPORT</t>
  </si>
  <si>
    <t>STATEMENT OF ASSETS</t>
  </si>
  <si>
    <t>STATEMENT OF LIABILITIES, POLICYHOLDERS' AND SHAREHOLDERS' EQUITY</t>
  </si>
  <si>
    <t xml:space="preserve">  1.1.1 Gross premium written</t>
  </si>
  <si>
    <t xml:space="preserve">  1.2.1 Change in gross provision for unearned premiums and unexpired risk</t>
  </si>
  <si>
    <t xml:space="preserve">  1.2.2 Less: Reinsurers share of unearned premiums and unexpired risk </t>
  </si>
  <si>
    <t xml:space="preserve">  1.1.2 Less: Reinsurers share of  premium income</t>
  </si>
  <si>
    <t xml:space="preserve"> 1.3.0 Policy benefits and claims</t>
  </si>
  <si>
    <t xml:space="preserve"> 1.3.1 Less: Reinsurers share of benefits and claims</t>
  </si>
  <si>
    <t xml:space="preserve"> 1.4.0 Gross change in policy liabilities and other actuarial liabilities</t>
  </si>
  <si>
    <t xml:space="preserve"> 1.4.1 Less: R/Is share of changes in policy liabilities and other actuarial liabilities </t>
  </si>
  <si>
    <t xml:space="preserve"> 1.5.0 Gross commissions</t>
  </si>
  <si>
    <t xml:space="preserve"> 1.5.1 Less:  R/Is share of  commissions</t>
  </si>
  <si>
    <t xml:space="preserve"> 1.6.0 Transfer to and from other funds</t>
  </si>
  <si>
    <t xml:space="preserve"> 1.7.0 Short-term insurance claims and benefits (net)</t>
  </si>
  <si>
    <t xml:space="preserve"> 1.7.1 Other (Specify) change in unit prices, other acquisition expenses</t>
  </si>
  <si>
    <t>2.1.0 Gross investment income</t>
  </si>
  <si>
    <t xml:space="preserve">   2.1.1 Less: direct expense &amp; rates and taxes thereon</t>
  </si>
  <si>
    <t xml:space="preserve">  2.3.0 Net Realised gains/(losses) on financial assets</t>
  </si>
  <si>
    <t xml:space="preserve">  2.4.0 Investment contract benefits</t>
  </si>
  <si>
    <t xml:space="preserve">  2.5.0 Fee income</t>
  </si>
  <si>
    <t xml:space="preserve">  4.2 Overlay approach adjustment for financial instruments (reclassified from P&amp;L to OCI)</t>
  </si>
  <si>
    <t xml:space="preserve"> 4.3 Share of net income (loss) of pooled funds using equity method</t>
  </si>
  <si>
    <t xml:space="preserve"> 4.4 Gains (Losses) from fluctuations in foreign exchange rates</t>
  </si>
  <si>
    <t xml:space="preserve"> 4.5 Financial costs</t>
  </si>
  <si>
    <t xml:space="preserve"> 4.6 General expenses</t>
  </si>
  <si>
    <t>1.0 Insurance premium income</t>
  </si>
  <si>
    <t>Net premiums written</t>
  </si>
  <si>
    <t xml:space="preserve">Net insurance revenue </t>
  </si>
  <si>
    <t>Total benefits and expenses</t>
  </si>
  <si>
    <t>Underwriting income / (loss)</t>
  </si>
  <si>
    <t xml:space="preserve">  2.6.0 Other income (rental, forex gains etc.)</t>
  </si>
  <si>
    <t>Net investment income</t>
  </si>
  <si>
    <t xml:space="preserve"> 3.0 Finance charges, loan fees and other interest income</t>
  </si>
  <si>
    <t>Net income from all operations</t>
  </si>
  <si>
    <t xml:space="preserve">  4.1 Share of income / (Loss) in associates &amp; joint Ventures</t>
  </si>
  <si>
    <t xml:space="preserve"> 4.7.0 Other revenues / expenses (specify)</t>
  </si>
  <si>
    <t>Total other revenue and expenses</t>
  </si>
  <si>
    <t>Net income / (loss) before taxes</t>
  </si>
  <si>
    <t>Total income taxes</t>
  </si>
  <si>
    <t>Income after taxation</t>
  </si>
  <si>
    <t>Income before the following:</t>
  </si>
  <si>
    <r>
      <rPr>
        <b/>
        <sz val="11"/>
        <rFont val="Arial"/>
        <family val="2"/>
      </rPr>
      <t>7.0</t>
    </r>
    <r>
      <rPr>
        <sz val="11"/>
        <rFont val="Arial"/>
        <family val="2"/>
      </rPr>
      <t xml:space="preserve"> Gain from discontinued operations (net of income taxes)</t>
    </r>
  </si>
  <si>
    <t>Income for the year</t>
  </si>
  <si>
    <t>Net income attributable to:</t>
  </si>
  <si>
    <r>
      <rPr>
        <b/>
        <sz val="11"/>
        <rFont val="Arial"/>
        <family val="2"/>
      </rPr>
      <t xml:space="preserve">8.0 </t>
    </r>
    <r>
      <rPr>
        <sz val="11"/>
        <rFont val="Arial"/>
        <family val="2"/>
      </rPr>
      <t>Non-controlling interests</t>
    </r>
  </si>
  <si>
    <t xml:space="preserve">Profit attributable to equity holders </t>
  </si>
  <si>
    <r>
      <rPr>
        <b/>
        <sz val="11"/>
        <rFont val="Arial"/>
        <family val="2"/>
      </rPr>
      <t>6.0</t>
    </r>
    <r>
      <rPr>
        <sz val="11"/>
        <rFont val="Arial"/>
        <family val="2"/>
      </rPr>
      <t xml:space="preserve"> Income attributable to participating policyholders</t>
    </r>
  </si>
  <si>
    <t>STATEMENT OF INCOME (EARNINGS AND EXPENSES)</t>
  </si>
  <si>
    <t>Statement of Income (Earnings and Expenses)</t>
  </si>
  <si>
    <t xml:space="preserve">Statement of Comprehensive Income </t>
  </si>
  <si>
    <t>Statement of Changes in Equity</t>
  </si>
  <si>
    <t>SUMMARY OF INVESTMENTS - IN TRINIDAD &amp; TOBAGO</t>
  </si>
  <si>
    <t xml:space="preserve">Section 145(1)(d) </t>
  </si>
  <si>
    <t>-Change in unrealised gains and Losses:</t>
  </si>
  <si>
    <t>- Bonds and debentures</t>
  </si>
  <si>
    <t>Reclassification of (gains)/losses to Net Income</t>
  </si>
  <si>
    <t>Change in unrealised gains and losses related to overlay approach for financial instruments</t>
  </si>
  <si>
    <t>Unrealised gains and (losses):</t>
  </si>
  <si>
    <t xml:space="preserve">Derivatives designated as cash flow hedges  </t>
  </si>
  <si>
    <t>Change in unrealised gains and losses</t>
  </si>
  <si>
    <t>Reclassification of gains/(losses) from net income</t>
  </si>
  <si>
    <t>Reclassification of gains/(losses) to net income</t>
  </si>
  <si>
    <t>Foreign currency translation</t>
  </si>
  <si>
    <t>Impact of hedging</t>
  </si>
  <si>
    <t>Share of other comprehensive income of associates &amp; joint ventures</t>
  </si>
  <si>
    <t>Subtotal of items that may be reclassified subsequently to net income</t>
  </si>
  <si>
    <t>Items that will not be reclassified subsequently to net income:</t>
  </si>
  <si>
    <t>Revaluation surplus/(loss)</t>
  </si>
  <si>
    <t>Remeasurements of defined benefit plans</t>
  </si>
  <si>
    <t>Gains(losses) on property revaluation</t>
  </si>
  <si>
    <t>Remeasurement of post retirement benefits</t>
  </si>
  <si>
    <t>Other reserve movements</t>
  </si>
  <si>
    <t>Total other comprehensive income/(loss) for the period net of taxes</t>
  </si>
  <si>
    <t>Comprehensive income/(loss) attributable to non-controlling interests</t>
  </si>
  <si>
    <t>Total comprehensive income/(loss) for the year net</t>
  </si>
  <si>
    <t>Subtotal of items that will not be reclassified subsequently to net income</t>
  </si>
  <si>
    <t>Total comprehensive income/(loss) attributable to shareholders</t>
  </si>
  <si>
    <t>Accumulated other comprehensive income/(loss)</t>
  </si>
  <si>
    <t>Accumulated gains/(losses) on:</t>
  </si>
  <si>
    <t>Items that may be reclassified subsequently to net income:</t>
  </si>
  <si>
    <t>- Bonds and ebentures</t>
  </si>
  <si>
    <t>Derivatives designated as cash flow hedges</t>
  </si>
  <si>
    <t>Foreign currency (net of hedging activities)</t>
  </si>
  <si>
    <t>Income/(loss) from subsidiaries</t>
  </si>
  <si>
    <t>Gains/(losses) on property revaluation</t>
  </si>
  <si>
    <t>Remeasurements of pension plans</t>
  </si>
  <si>
    <t>Remeasurements of post retirement benefits</t>
  </si>
  <si>
    <t>Balance at end of year</t>
  </si>
  <si>
    <t>Balance at beginning of current year</t>
  </si>
  <si>
    <t>Total comprehensive income/(loss)</t>
  </si>
  <si>
    <t>Balance at end of current year</t>
  </si>
  <si>
    <t>Balance at beginning of prior year</t>
  </si>
  <si>
    <t>Balance at end of prior year</t>
  </si>
  <si>
    <t>Profit before taxation from current operations</t>
  </si>
  <si>
    <t>Income excluding gains/(losses) on FV Option</t>
  </si>
  <si>
    <t>SUMMARY OF INVESTMENTS - BY TERRITORY</t>
  </si>
  <si>
    <t>Section 145 (1)(a)&amp; (b), Section 85(1), (2) &amp; (4)</t>
  </si>
  <si>
    <t>Liquid Assets and Cashable Liabilities - In Trinidad &amp; Tobago / Outside Trinidad &amp; Tobago</t>
  </si>
  <si>
    <t>LIQUID ASSETS AND CASHABLE LIABILITIES - IN TRINIDAD &amp; TOBAGO / OUTSIDE TRINIDAD &amp; TOBAGO</t>
  </si>
  <si>
    <t xml:space="preserve">SUBORDINATED DEBT AT YEAR END </t>
  </si>
  <si>
    <t>Amounts owing to reinsurers subject to recapture</t>
  </si>
  <si>
    <t>Subtotal</t>
  </si>
  <si>
    <t>*Beneficial Holders of at least 5% of total subordinated debt should be listed.</t>
  </si>
  <si>
    <t>Investment Income Due and Accrued</t>
  </si>
  <si>
    <t>Investment in subsidiaries, affiliates &amp; structured entities</t>
  </si>
  <si>
    <t>Investments in associates &amp; joint ventures</t>
  </si>
  <si>
    <t>Section 145(1)(d)</t>
  </si>
  <si>
    <t xml:space="preserve">STATEMENT OF INCOME </t>
  </si>
  <si>
    <t>(STATEMENT OF EARNINGS)</t>
  </si>
  <si>
    <t>(COMPREHENSIVE EARNINGS)</t>
  </si>
  <si>
    <t>Sections 85(1), (2) &amp; (4) and 145(1)(a)</t>
  </si>
  <si>
    <t>Sections 42 and 145(1)(a)</t>
  </si>
  <si>
    <t>Sections 82(1) and 145(1)(d)</t>
  </si>
  <si>
    <t>Statement of Income (Statement of Earnings)</t>
  </si>
  <si>
    <r>
      <t xml:space="preserve">  2.2. Net fair value gains / (losses) on financial assets at fair value through profit or loss </t>
    </r>
    <r>
      <rPr>
        <sz val="11"/>
        <color rgb="FFFF0000"/>
        <rFont val="Arial"/>
        <family val="2"/>
      </rPr>
      <t>(FVTPL) or  (FVO)</t>
    </r>
  </si>
  <si>
    <t xml:space="preserve"> 2.3 Net Realised gains / (losses) on Financial assets</t>
  </si>
  <si>
    <t>4.1 Share of Income / (Loss) of Associates &amp; Joint Ventures</t>
  </si>
  <si>
    <t xml:space="preserve">  6.1 Gross Policyholders' Benefits</t>
  </si>
  <si>
    <t xml:space="preserve">  6.3 Gross Changes to Policy Liabilities</t>
  </si>
  <si>
    <t>6.3.1 Normal</t>
  </si>
  <si>
    <t>6.3.3.2 Basis Change</t>
  </si>
  <si>
    <t>6.6 Transfer to / (Transfer from) Other Funds</t>
  </si>
  <si>
    <t>7.0 Commissions (net)</t>
  </si>
  <si>
    <t>15.0 Income before the following:</t>
  </si>
  <si>
    <t>13.0 Income before taxes</t>
  </si>
  <si>
    <t>19.0 Profit / (Loss) for the Year</t>
  </si>
  <si>
    <t>18.2 Other Fund Account</t>
  </si>
  <si>
    <t xml:space="preserve">STATEMENT OF EQUITY IN PARTICIPATING ACCOUNT </t>
  </si>
  <si>
    <t>Statement of Equity in Participating Account</t>
  </si>
  <si>
    <t>End of Year</t>
  </si>
  <si>
    <t>STATEMENT OF TRINIDAD &amp; TOBAGO ASSETS / LIABILITIES</t>
  </si>
  <si>
    <t>Statement of Trinidad &amp; Tobago Assets / Liabilities</t>
  </si>
  <si>
    <t>Summary of Assets - In Trinidad &amp; Tobago / Outside Trinidad &amp; Tobago</t>
  </si>
  <si>
    <t>Summary of Assets Outside Trinidad &amp; Tobago - By Territory</t>
  </si>
  <si>
    <t>SUMMARY OF ASSETS OUTSIDE TRINIDAD &amp; TOBAGO - BY TERRITORY</t>
  </si>
  <si>
    <t>SUMMARY  OF  ASSETS IN TRINIDAD &amp; TOBAGO / OUTSIDE TRINIDAD &amp; TOBAGO</t>
  </si>
  <si>
    <t>Policy Liabilities by Class Of Business - In &amp; Outside Trinidad &amp; Tobago</t>
  </si>
  <si>
    <t>CAPITAL ADEQUACY</t>
  </si>
  <si>
    <t>COMPREHENSIVE INCOME / (LOSS), AND ACCUMULATED OTHER COMPREHENSIVE INCOME / (LOSS)</t>
  </si>
  <si>
    <t>Comprehensive Income / (Loss) and Accumulated Other Comprehensive Income / (Loss)</t>
  </si>
  <si>
    <t>Comprehensive Income / (Loss):</t>
  </si>
  <si>
    <t>Net Income / (Loss) for the year  (23.020)</t>
  </si>
  <si>
    <t>Other Comprehensive Income / (Loss):</t>
  </si>
  <si>
    <t>Reclassification of (Gains) / Losses from Net Income</t>
  </si>
  <si>
    <t>Reclassification of (Gains) / Losses to Net Income</t>
  </si>
  <si>
    <t>Re-measurement of Defined Benefit Plans</t>
  </si>
  <si>
    <t>Gain / (Loss) on Property Revaluation</t>
  </si>
  <si>
    <t>Other Comprehensive Income / (Loss)  for the period net of taxes</t>
  </si>
  <si>
    <t>Total Other Comprehensive Income / (Loss) for the period net of taxes</t>
  </si>
  <si>
    <t>Accumulated Other Comprehensive Income / (Loss)</t>
  </si>
  <si>
    <t>Accumulated Gains / (Losses) on:</t>
  </si>
  <si>
    <t>Total Comprehensive Income / (Loss)</t>
  </si>
  <si>
    <t>Transfer from / (to) Retained Earnings</t>
  </si>
  <si>
    <t>Increase / (Decrease) in Reserves</t>
  </si>
  <si>
    <t>Transfers from / ( to)  the Par Account</t>
  </si>
  <si>
    <t>Dividends:-</t>
  </si>
  <si>
    <t>Balance at end of the Current  Year</t>
  </si>
  <si>
    <t>Balance at beginning of Prior Year</t>
  </si>
  <si>
    <t>Balance at the beginning of the Current Year</t>
  </si>
  <si>
    <t>Transfers from / (to)  the Par Account</t>
  </si>
  <si>
    <t>Balance at end of the Prior Year</t>
  </si>
  <si>
    <t xml:space="preserve">Total Policy liabilities payable in foreign currency at the end of the year </t>
  </si>
  <si>
    <t>Note: Insurers must enter a  list of the assets allocated to policy liabilities payable in foreign currencies in the "Notes".</t>
  </si>
  <si>
    <t xml:space="preserve">  2.4.2 Agents Debit Balances</t>
  </si>
  <si>
    <t xml:space="preserve">  2.4.3 Brokers balances</t>
  </si>
  <si>
    <t>10-11 Investment in Subsidiaries, Affiliates &amp; Structured Entities</t>
  </si>
  <si>
    <t xml:space="preserve">  6.1. Investment in Connected Companies which are Insurance Companies</t>
  </si>
  <si>
    <t xml:space="preserve">  6.2 Investment in Connected Companies which are not Insurance Companies</t>
  </si>
  <si>
    <t xml:space="preserve"> 19 Amounts due from policyholders </t>
  </si>
  <si>
    <t>21-22.0 Investment Income due and accrued</t>
  </si>
  <si>
    <t xml:space="preserve"> 19.0 Amounts due from policyholders </t>
  </si>
  <si>
    <t>OTHER SHORT-TERM LIABILITIES</t>
  </si>
  <si>
    <t>PERSONAL ACCIDENT SHORT-TERM INSURANCE</t>
  </si>
  <si>
    <t>TOTAL SHORT-TERM POLICY LIABILITIES</t>
  </si>
  <si>
    <t xml:space="preserve"> Total Net Short-Term Liabilities</t>
  </si>
  <si>
    <t xml:space="preserve">Individual, Disability Income and Premium waivers </t>
  </si>
  <si>
    <t>Group, Disability Income and Premium waivers</t>
  </si>
  <si>
    <t>Long-Term Insurance Business Liability items</t>
  </si>
  <si>
    <t>Long-Term Business Liability Items</t>
  </si>
  <si>
    <t>Section 82(1) and 145(1) (b)/(d)</t>
  </si>
  <si>
    <t xml:space="preserve">  1.2 Less: Reinsurers Share of Written Premiums</t>
  </si>
  <si>
    <r>
      <t xml:space="preserve">  2.2. Net fair value gains /(losses) on financial assets at fair value through profit or loss </t>
    </r>
    <r>
      <rPr>
        <sz val="11"/>
        <color rgb="FFFF0000"/>
        <rFont val="Arial"/>
        <family val="2"/>
      </rPr>
      <t>(FVTPL) or  (FVO)</t>
    </r>
  </si>
  <si>
    <t>NON-CONSOLIDATED   FINANCIAL STATEMENTS-STATEMENT OF INCOME (STATEMENT OF EARNINGS)</t>
  </si>
  <si>
    <r>
      <t xml:space="preserve"> 4</t>
    </r>
    <r>
      <rPr>
        <b/>
        <sz val="11"/>
        <color indexed="8"/>
        <rFont val="Arial"/>
        <family val="2"/>
      </rPr>
      <t>.2</t>
    </r>
    <r>
      <rPr>
        <sz val="11"/>
        <color indexed="8"/>
        <rFont val="Arial"/>
        <family val="2"/>
      </rPr>
      <t xml:space="preserve"> Net Income / (Loss) from Subsidiaries, Affiliated Companies and Structured Entities</t>
    </r>
  </si>
  <si>
    <t xml:space="preserve">  6.1. Long Term Policyholders Benefits</t>
  </si>
  <si>
    <t xml:space="preserve">  6.2  Less: Reinsurers Share of Written Benefits</t>
  </si>
  <si>
    <t>Sub-Total Long Term Benefits</t>
  </si>
  <si>
    <t>6.7 Short Term Gross Claims</t>
  </si>
  <si>
    <t xml:space="preserve">   6.9.0 Reinsurers Share of Claims Paid</t>
  </si>
  <si>
    <t>8.0 Interest on Policyholders Amounts on Deposit</t>
  </si>
  <si>
    <t>11.0 Other Expenses (particulars to be specified)</t>
  </si>
  <si>
    <t xml:space="preserve">  11.1 Other Acquisition Expenses</t>
  </si>
  <si>
    <t xml:space="preserve">  11.2 Other Fund Benefits</t>
  </si>
  <si>
    <t xml:space="preserve">13.0 Income Before &amp; Taxes </t>
  </si>
  <si>
    <r>
      <t xml:space="preserve"> </t>
    </r>
    <r>
      <rPr>
        <b/>
        <sz val="11"/>
        <rFont val="Arial"/>
        <family val="2"/>
      </rPr>
      <t>1.0</t>
    </r>
    <r>
      <rPr>
        <sz val="11"/>
        <rFont val="Arial"/>
        <family val="2"/>
      </rPr>
      <t xml:space="preserve"> Gross Premium Written</t>
    </r>
  </si>
  <si>
    <t xml:space="preserve">  1.1 Reinsurers Share of Written Premiums</t>
  </si>
  <si>
    <r>
      <t xml:space="preserve">  4</t>
    </r>
    <r>
      <rPr>
        <b/>
        <sz val="11"/>
        <color indexed="8"/>
        <rFont val="Arial"/>
        <family val="2"/>
      </rPr>
      <t>.2</t>
    </r>
    <r>
      <rPr>
        <sz val="11"/>
        <color indexed="8"/>
        <rFont val="Arial"/>
        <family val="2"/>
      </rPr>
      <t xml:space="preserve"> Net Income / (Loss) from Subsidiaries, Affiliated Companies and Structured Entities</t>
    </r>
  </si>
  <si>
    <t xml:space="preserve">   6.2  Less: Reinsurers Share of Written Benefits</t>
  </si>
  <si>
    <t xml:space="preserve">  6.4 Policyholders Dividends</t>
  </si>
  <si>
    <t xml:space="preserve">   6.3 Changes in Policy  Liabilities: and Other Actuarial Liabilities (Net) </t>
  </si>
  <si>
    <t xml:space="preserve">   6.1  Long Term- Policyholders Benefits</t>
  </si>
  <si>
    <t>6.7 Short Term - Gross Claims</t>
  </si>
  <si>
    <t>Sub-Total - Long Term Benefits</t>
  </si>
  <si>
    <t xml:space="preserve">     6.3.1 Normal</t>
  </si>
  <si>
    <t xml:space="preserve">     6.3.2 Basis Change</t>
  </si>
  <si>
    <t xml:space="preserve">   6.9.6 Non-reinsurance recoveries</t>
  </si>
  <si>
    <t xml:space="preserve">   6.9.1 Less: Reinsurers share of claims b/f</t>
  </si>
  <si>
    <t xml:space="preserve">   6.9.3 Less: Reinsurers Share of Unexpired Risk b/f</t>
  </si>
  <si>
    <t xml:space="preserve">   6.9.2 Reinsurers share of claims c/f</t>
  </si>
  <si>
    <t xml:space="preserve">   6.9.0 Reinsurers share of claims paid</t>
  </si>
  <si>
    <t xml:space="preserve">   6 9.4 Reinsurers Share of Unexpired Risk c/f</t>
  </si>
  <si>
    <r>
      <rPr>
        <b/>
        <sz val="11"/>
        <rFont val="Arial"/>
        <family val="2"/>
      </rPr>
      <t>8.0</t>
    </r>
    <r>
      <rPr>
        <sz val="11"/>
        <rFont val="Arial"/>
        <family val="2"/>
      </rPr>
      <t xml:space="preserve"> Interest on Policyholders Amounts on Deposit</t>
    </r>
  </si>
  <si>
    <t>Income Before Taxes</t>
  </si>
  <si>
    <t>NON-CONSOLIDATED FINANCIAL STATEMENTS - STATEMENT OF INCOME (STATEMENT OF EARNINGS)</t>
  </si>
  <si>
    <t xml:space="preserve">   6.9.4. Reinsurers Share of  Unexpired Risk c/f</t>
  </si>
  <si>
    <t xml:space="preserve">   6.9.6  Non-reinsurance recoveries</t>
  </si>
  <si>
    <t>7.0 Net Commissions</t>
  </si>
  <si>
    <r>
      <t xml:space="preserve">  11.3 Other</t>
    </r>
    <r>
      <rPr>
        <b/>
        <sz val="11"/>
        <rFont val="Arial"/>
        <family val="2"/>
      </rPr>
      <t xml:space="preserve"> (Specify)</t>
    </r>
  </si>
  <si>
    <t>Statement of Income (In Trinidad &amp; Tobago)</t>
  </si>
  <si>
    <t>Statement of Income (Outside Trinidad &amp; Tobago)</t>
  </si>
  <si>
    <t>Sub-Total - Long Term Business</t>
  </si>
  <si>
    <t>4.0 Reinsurers  Short Term Premiums</t>
  </si>
  <si>
    <t xml:space="preserve">  4.3 Unearned Premium b/f </t>
  </si>
  <si>
    <t xml:space="preserve">  4.4 Unearned Premium c/f </t>
  </si>
  <si>
    <t>Reinsurers share of Gross Premiums</t>
  </si>
  <si>
    <t xml:space="preserve">5.0 Total Direct Commissions </t>
  </si>
  <si>
    <t xml:space="preserve">Analysis of Premiums and Commissions - Outside Trinidad &amp; Tobago  </t>
  </si>
  <si>
    <t xml:space="preserve">Analysis of Premiums and Commissions - In Trinidad &amp; Tobago </t>
  </si>
  <si>
    <t xml:space="preserve">   2.3 Unearned Premium b/f</t>
  </si>
  <si>
    <t>Sub-Total - Short Term Business</t>
  </si>
  <si>
    <t>Sub-Total - Reinsurer - Long Term Business</t>
  </si>
  <si>
    <t>ANALYSIS OF POLICYHOLDERS BENEFITS - LONG TERM</t>
  </si>
  <si>
    <t>Analysis of Policyholders Benefits - In Trinidad &amp; Tobago</t>
  </si>
  <si>
    <t>Analysis of Policyholders Benefits - Outside Trinidad &amp; Tobago</t>
  </si>
  <si>
    <t>Policyholders Benefits</t>
  </si>
  <si>
    <t xml:space="preserve">Reinsurance Share of Policyholders Benefits </t>
  </si>
  <si>
    <t>Net Policyholders Benefits</t>
  </si>
  <si>
    <t>Reinsurers Changes in Policy and Other Actuarial  Liabilities</t>
  </si>
  <si>
    <t>Total Reinsurers Share of Changes in Policy &amp; Other Actuarial Liabilities</t>
  </si>
  <si>
    <t>Total Net Changes in Policy and Other Actuarial Liabilities</t>
  </si>
  <si>
    <t>Total Gross Changes in Policy and Other Actuarial Liabilities</t>
  </si>
  <si>
    <t>Reinsurance Share of Policyholders Benefits</t>
  </si>
  <si>
    <t>Reinsurers Changes in Actuarial and Other Actuarial  Liabilities</t>
  </si>
  <si>
    <t>Total  Reinsurers Share of Changes in Policy and Other Actuarial Liabilities</t>
  </si>
  <si>
    <t>Next Page is 50.010</t>
  </si>
  <si>
    <t>Section 145(1)(a) / (d)</t>
  </si>
  <si>
    <t>Section 145(1) (a) / (d)</t>
  </si>
  <si>
    <t>Segregated Fund Net Assets Movement for the Year by Type of Fund - In Trinidad &amp; Tobago</t>
  </si>
  <si>
    <t>Segregated Fund Net Assets Movement for the Year by Type of Fund - Outside Trinidad &amp; Tobago</t>
  </si>
  <si>
    <t>4.5.1 Share of Income / (Loss) in Associates &amp; Joint Ventures</t>
  </si>
  <si>
    <t>4.5.2 Share of Net Income / (Loss) of Pooled Funds using Equity Method</t>
  </si>
  <si>
    <t>4.5.3 Realised  Foreign Exchange Gains/ (Losses) Rates</t>
  </si>
  <si>
    <t>4.5.3 Realised Foreign Exchange Gains / (Losses) Rates</t>
  </si>
  <si>
    <t>4.5.4 Income / (Loss) from Ancillary Operations (Net of Expenses $............).</t>
  </si>
  <si>
    <t>4.5.4 Income/ (Loss) from Ancillary Operations (Net of Expenses $............).</t>
  </si>
  <si>
    <t>Other Interest Expense (specify)</t>
  </si>
  <si>
    <t>TOTAL SALARIES, WAGES AND ALLOWANCES</t>
  </si>
  <si>
    <t>Auditors Fees</t>
  </si>
  <si>
    <t>Collections and Bank Charges</t>
  </si>
  <si>
    <t>Depreciation - Right of Use Assets</t>
  </si>
  <si>
    <t>Sundry General Expenses (Specify)</t>
  </si>
  <si>
    <t>Depreciation Expense - Right of Use Asset</t>
  </si>
  <si>
    <t>Analysis of Amounts of Life Insurance Effected and In Force</t>
  </si>
  <si>
    <t>Group Annuities and Pensions</t>
  </si>
  <si>
    <t>Sums Assured / Annuities Per Annum</t>
  </si>
  <si>
    <t>Statements of Responsibilities and Certification of Compliance</t>
  </si>
  <si>
    <t xml:space="preserve">Statement by the Board of Directors and Management </t>
  </si>
  <si>
    <t xml:space="preserve">Statement by the Board of Directors </t>
  </si>
  <si>
    <t>and I</t>
  </si>
  <si>
    <t xml:space="preserve">Chief Risk Officer/ Chief Executive/ Designated Senior Manager </t>
  </si>
  <si>
    <t xml:space="preserve">I have examined the reinsurance arrangements of </t>
  </si>
  <si>
    <t>.</t>
  </si>
  <si>
    <t>a)</t>
  </si>
  <si>
    <t>are:</t>
  </si>
  <si>
    <t xml:space="preserve">i) adequate for the nature and scale of the insurance risks that it undertakes or plans to undertake and in terms of the criteria </t>
  </si>
  <si>
    <t>ii) in line with the company's policies and procedures.</t>
  </si>
  <si>
    <t>CHIEF RISK OFFICER/ CHIEF EXECUTIVE OFFICER/ DESIGNATED SENIOR MANAGER</t>
  </si>
  <si>
    <t>(Next page is 10.004)</t>
  </si>
  <si>
    <t>(ON BEHALF OF THE BOARD OF DIRECTORS)</t>
  </si>
  <si>
    <t>i.</t>
  </si>
  <si>
    <t>Treaty/facility number</t>
  </si>
  <si>
    <t>ii</t>
  </si>
  <si>
    <t xml:space="preserve">The insurer must also: </t>
  </si>
  <si>
    <t>State whether any captive insurers are used; and</t>
  </si>
  <si>
    <t>State whether any fronting arrangements are undertaken.</t>
  </si>
  <si>
    <t>iii</t>
  </si>
  <si>
    <t>A confirmation letter(s) from the reinsurer(s) or broker(s) should be provided, indicating whether:</t>
  </si>
  <si>
    <t>The summary of the reinsurance arrangements is accurate and complete;</t>
  </si>
  <si>
    <t>1.0 -MEMORANDA ITEMS</t>
  </si>
  <si>
    <t>1.1.0 Policy Liabilities as at the end of the year (Page 23.011):</t>
  </si>
  <si>
    <t xml:space="preserve">Total Policy Liabilities at the end of the year </t>
  </si>
  <si>
    <t xml:space="preserve">1.2 T&amp;T Policy liabilities payable in foreign currency: </t>
  </si>
  <si>
    <t>1.2.1 Insurance Policy Liabilities</t>
  </si>
  <si>
    <t>1.2.2 Investment Policy Liabilities</t>
  </si>
  <si>
    <t>1.2.3 Other Actuarial Liabilities</t>
  </si>
  <si>
    <t>1.2.4 Segregated Fund Liabilities</t>
  </si>
  <si>
    <t>1.2.5 Participating surplus</t>
  </si>
  <si>
    <t xml:space="preserve">Total Policy Liabilities Payable in TT dollars at the end of the Year </t>
  </si>
  <si>
    <t>4.0. CALCULATION OF T &amp; T ASSETS</t>
  </si>
  <si>
    <t xml:space="preserve"> 4.1.2 Other Foreign Assets </t>
  </si>
  <si>
    <t xml:space="preserve">Total T&amp;T Assets </t>
  </si>
  <si>
    <t>3.1 Loans</t>
  </si>
  <si>
    <t>3.2 Equity</t>
  </si>
  <si>
    <t>3.3 Bonds</t>
  </si>
  <si>
    <t>3.4 Government Securities</t>
  </si>
  <si>
    <t>3.5 Other</t>
  </si>
  <si>
    <r>
      <rPr>
        <vertAlign val="superscript"/>
        <sz val="10"/>
        <rFont val="Arial"/>
        <family val="2"/>
      </rPr>
      <t>3</t>
    </r>
    <r>
      <rPr>
        <sz val="10"/>
        <rFont val="Arial"/>
        <family val="2"/>
      </rPr>
      <t xml:space="preserve">  Pecuniary loss includes Bonds, Fidelity, Consequential loss  </t>
    </r>
  </si>
  <si>
    <t>REINSURANCE ARRANGEMENTS DECLARATION</t>
  </si>
  <si>
    <r>
      <rPr>
        <vertAlign val="superscript"/>
        <sz val="10"/>
        <rFont val="Arial"/>
        <family val="2"/>
      </rPr>
      <t>11</t>
    </r>
    <r>
      <rPr>
        <sz val="10"/>
        <rFont val="Arial"/>
        <family val="2"/>
      </rPr>
      <t>Schedules 4 and 6 of the Insurance (Capital Adequacy) Regulations, 2021</t>
    </r>
  </si>
  <si>
    <r>
      <t>Unrealized after-tax gains on real estate (acquired prior to January 1, 2021</t>
    </r>
    <r>
      <rPr>
        <b/>
        <vertAlign val="superscript"/>
        <sz val="10"/>
        <rFont val="Arial"/>
        <family val="2"/>
      </rPr>
      <t>1</t>
    </r>
    <r>
      <rPr>
        <b/>
        <sz val="10"/>
        <rFont val="Arial"/>
        <family val="2"/>
      </rPr>
      <t>)</t>
    </r>
  </si>
  <si>
    <r>
      <t>Unrated Bonds (acquired prior to January 1, 2021</t>
    </r>
    <r>
      <rPr>
        <b/>
        <vertAlign val="superscript"/>
        <sz val="10"/>
        <rFont val="Arial"/>
        <family val="2"/>
      </rPr>
      <t>1</t>
    </r>
    <r>
      <rPr>
        <b/>
        <sz val="10"/>
        <rFont val="Arial"/>
        <family val="2"/>
      </rPr>
      <t>)</t>
    </r>
  </si>
  <si>
    <r>
      <t>Quoted common shares (acquired prior to January 1, 2021</t>
    </r>
    <r>
      <rPr>
        <b/>
        <vertAlign val="superscript"/>
        <sz val="10"/>
        <rFont val="Arial"/>
        <family val="2"/>
      </rPr>
      <t>1</t>
    </r>
    <r>
      <rPr>
        <b/>
        <sz val="10"/>
        <rFont val="Arial"/>
        <family val="2"/>
      </rPr>
      <t>)</t>
    </r>
  </si>
  <si>
    <t xml:space="preserve">Unrealised after-tax gains on real estate and unquoted equity included in Gross Tier 1 Capital </t>
  </si>
  <si>
    <r>
      <rPr>
        <vertAlign val="superscript"/>
        <sz val="10"/>
        <rFont val="Arial"/>
        <family val="2"/>
      </rPr>
      <t>1</t>
    </r>
    <r>
      <rPr>
        <sz val="10"/>
        <rFont val="Arial"/>
        <family val="2"/>
      </rPr>
      <t>Total amount on balance sheet, including all unrealized gains on assets that are both grandfathered annd not grandfathered</t>
    </r>
  </si>
  <si>
    <r>
      <rPr>
        <vertAlign val="superscript"/>
        <sz val="10"/>
        <rFont val="Arial"/>
        <family val="2"/>
      </rPr>
      <t>3</t>
    </r>
    <r>
      <rPr>
        <sz val="10"/>
        <rFont val="Arial"/>
        <family val="2"/>
      </rPr>
      <t>Net of any deferred tax liabilities that would be extinguished if the goodwill or intangible assets were to become impaired or otherwise derecognized.</t>
    </r>
  </si>
  <si>
    <r>
      <rPr>
        <vertAlign val="superscript"/>
        <sz val="10"/>
        <rFont val="Arial"/>
        <family val="2"/>
      </rPr>
      <t>6</t>
    </r>
    <r>
      <rPr>
        <sz val="10"/>
        <rFont val="Arial"/>
        <family val="2"/>
      </rPr>
      <t>Minimum value of each of the amounts to be deducted shall be zero</t>
    </r>
  </si>
  <si>
    <r>
      <rPr>
        <vertAlign val="superscript"/>
        <sz val="10"/>
        <rFont val="Arial"/>
        <family val="2"/>
      </rPr>
      <t>7</t>
    </r>
    <r>
      <rPr>
        <sz val="10"/>
        <rFont val="Arial"/>
        <family val="2"/>
      </rPr>
      <t>Net of any associated deferred tax liability, related to the insurer's own employees and retirees</t>
    </r>
  </si>
  <si>
    <r>
      <rPr>
        <vertAlign val="superscript"/>
        <sz val="10"/>
        <rFont val="Arial"/>
        <family val="2"/>
      </rPr>
      <t xml:space="preserve">8 </t>
    </r>
    <r>
      <rPr>
        <sz val="10"/>
        <rFont val="Arial"/>
        <family val="2"/>
      </rPr>
      <t xml:space="preserve">Number of business days outstanding shall be measured from the date of acknowledgement and confirmation of the amount of the subrogation receivable due from that other insurer or third party </t>
    </r>
  </si>
  <si>
    <r>
      <t xml:space="preserve">    Retained Earnings</t>
    </r>
    <r>
      <rPr>
        <vertAlign val="superscript"/>
        <sz val="10"/>
        <rFont val="Arial"/>
        <family val="2"/>
      </rPr>
      <t>1</t>
    </r>
  </si>
  <si>
    <r>
      <t>Unrealized after-tax gains on real estate</t>
    </r>
    <r>
      <rPr>
        <vertAlign val="superscript"/>
        <sz val="10"/>
        <rFont val="Arial"/>
        <family val="2"/>
      </rPr>
      <t>2</t>
    </r>
  </si>
  <si>
    <r>
      <t>Goodwill</t>
    </r>
    <r>
      <rPr>
        <vertAlign val="superscript"/>
        <sz val="10"/>
        <rFont val="Arial"/>
        <family val="2"/>
      </rPr>
      <t>3</t>
    </r>
  </si>
  <si>
    <r>
      <t>Other intangibles</t>
    </r>
    <r>
      <rPr>
        <vertAlign val="superscript"/>
        <sz val="10"/>
        <rFont val="Arial"/>
        <family val="2"/>
      </rPr>
      <t>3</t>
    </r>
  </si>
  <si>
    <r>
      <t>Minimum of unrealized after-tax gains on real estate</t>
    </r>
    <r>
      <rPr>
        <vertAlign val="superscript"/>
        <sz val="10"/>
        <rFont val="Arial"/>
        <family val="2"/>
      </rPr>
      <t>4</t>
    </r>
    <r>
      <rPr>
        <sz val="10"/>
        <rFont val="Arial"/>
        <family val="2"/>
      </rPr>
      <t xml:space="preserve"> and 20% of Net Tier 1 Capital </t>
    </r>
  </si>
  <si>
    <r>
      <t>Accumulated net after-tax unrealized gains on real estate</t>
    </r>
    <r>
      <rPr>
        <vertAlign val="superscript"/>
        <sz val="10"/>
        <rFont val="Arial"/>
        <family val="2"/>
      </rPr>
      <t>5</t>
    </r>
  </si>
  <si>
    <r>
      <t>Pension Plan Assets</t>
    </r>
    <r>
      <rPr>
        <vertAlign val="superscript"/>
        <sz val="10"/>
        <rFont val="Arial"/>
        <family val="2"/>
      </rPr>
      <t>7</t>
    </r>
  </si>
  <si>
    <r>
      <t>Subrogation aged more than 120 business days</t>
    </r>
    <r>
      <rPr>
        <vertAlign val="superscript"/>
        <sz val="10"/>
        <rFont val="Arial"/>
        <family val="2"/>
      </rPr>
      <t>8</t>
    </r>
  </si>
  <si>
    <t>Outstanding premiums aged more than 20 business days (for general insurance business)</t>
  </si>
  <si>
    <t>For the financial year</t>
  </si>
  <si>
    <t>The Insurer has complied with the requirements of the Insurance Act, 2018, and any applicable Regulations and Guidelines</t>
  </si>
  <si>
    <t>made thereunder; and</t>
  </si>
  <si>
    <t>the reinsurance arrangements for the financial year</t>
  </si>
  <si>
    <t xml:space="preserve"> set out in any applicable Guidelines [See 28(1)(b) and 154(1)(c)]; and</t>
  </si>
  <si>
    <r>
      <rPr>
        <b/>
        <sz val="11"/>
        <rFont val="Arial"/>
        <family val="2"/>
      </rPr>
      <t xml:space="preserve">REPORTING REQUIREMENTS </t>
    </r>
    <r>
      <rPr>
        <sz val="11"/>
        <rFont val="Arial"/>
        <family val="2"/>
      </rPr>
      <t xml:space="preserve">
Insurers shall submit to the Central Bank information on its reinsurance arrangements that will </t>
    </r>
    <r>
      <rPr>
        <b/>
        <sz val="11"/>
        <rFont val="Arial"/>
        <family val="2"/>
      </rPr>
      <t xml:space="preserve">exist </t>
    </r>
    <r>
      <rPr>
        <sz val="11"/>
        <rFont val="Arial"/>
        <family val="2"/>
      </rPr>
      <t xml:space="preserve">as at the first day of the next Financial Year, along with the annual returns according to the parameters stated below. </t>
    </r>
  </si>
  <si>
    <t>Provide a summary, which should include for each reinsurance treaty and facility:</t>
  </si>
  <si>
    <t>Reinsurer</t>
  </si>
  <si>
    <t>l)</t>
  </si>
  <si>
    <t>m)</t>
  </si>
  <si>
    <t>n)</t>
  </si>
  <si>
    <t>o)</t>
  </si>
  <si>
    <t>p)</t>
  </si>
  <si>
    <t>q)</t>
  </si>
  <si>
    <t xml:space="preserve">All new, continuing or amended reinsurance arrangements have been placed or the current status of these arrangements; </t>
  </si>
  <si>
    <t>Reinsurance premiums due are settled on a timely basis for each treaty; and</t>
  </si>
  <si>
    <t>There are any material  disputes about recovery on particular claims, the coverage provided, underwriting of risks or the administration of the treaties, including in respect of reinsurance for previous years.</t>
  </si>
  <si>
    <t>State and explain classes of business, territories and products not reinsured;</t>
  </si>
  <si>
    <t>Reinsurers’ most current credit ratings by a credit rating agency;</t>
  </si>
  <si>
    <t xml:space="preserve">Effective date; </t>
  </si>
  <si>
    <t>Renewal and cancellation terms;</t>
  </si>
  <si>
    <t>Classes of business, products and territories covered;</t>
  </si>
  <si>
    <t xml:space="preserve">Type of reinsurance, the basis of reinsurance and the reinsurer’s share; </t>
  </si>
  <si>
    <t>Retention limits;</t>
  </si>
  <si>
    <t>Automatic and facultative limits;</t>
  </si>
  <si>
    <t xml:space="preserve">Recapture terms; </t>
  </si>
  <si>
    <t xml:space="preserve">Summary of any profit sharing; </t>
  </si>
  <si>
    <t>Details of any non-standard exclusions;</t>
  </si>
  <si>
    <t>Details of any non-guarantee of rates;</t>
  </si>
  <si>
    <t>Volume statistics – new business;</t>
  </si>
  <si>
    <t>Volume statistics – in-force business;</t>
  </si>
  <si>
    <t>Governing Law</t>
  </si>
  <si>
    <t>A summary of any material changes to the structure or terms based on the insurer’s prior submission(s).</t>
  </si>
  <si>
    <t>Investment Policy Liabilities At Amortised Costs</t>
  </si>
  <si>
    <t>Investment Policy Liabilities at fair value through Income (Unit Linked)</t>
  </si>
  <si>
    <t>Total Investment policy liabilities with DPF</t>
  </si>
  <si>
    <t>Investment Policy Liabilities at Amortised Costs</t>
  </si>
  <si>
    <t>1.1.1 Insurance Policy Liabilities - 23.011</t>
  </si>
  <si>
    <t>1.1.2 Investment Policy Liabilities - 23.011</t>
  </si>
  <si>
    <t>1.1.3 Other Actuarial Liabilities - 23.011</t>
  </si>
  <si>
    <t>1.1.4 Segregated Fund Liabilities - 23.011</t>
  </si>
  <si>
    <t>1.1.5 Participating surplus - 23.011</t>
  </si>
  <si>
    <t>Statement of Assets</t>
  </si>
  <si>
    <t>4.1- Total  T &amp; T Assets ( 23.010)</t>
  </si>
  <si>
    <t xml:space="preserve"> 4.1.1 Less: Total CARICOM Assets</t>
  </si>
  <si>
    <t>2.0 LIMITS IN INVESTMENTS IN TRINIDAD &amp; TOBAGO and CARICOM assets:</t>
  </si>
  <si>
    <t>3.0 CARICOM Assets</t>
  </si>
  <si>
    <r>
      <t xml:space="preserve">5.0 ASSETS IN TRINIDAD &amp; TOBAGO </t>
    </r>
    <r>
      <rPr>
        <b/>
        <i/>
        <sz val="10"/>
        <color rgb="FFFF0000"/>
        <rFont val="Arial"/>
        <family val="2"/>
      </rPr>
      <t>[Section 85(1) &amp;(2)]</t>
    </r>
  </si>
  <si>
    <t xml:space="preserve">5.1 Trinidad &amp; Tobago Assets </t>
  </si>
  <si>
    <t>5.2 CARICOM Assets Allocated to  Policy Liabilities Payable in TT Dollars (Limit-Row40)</t>
  </si>
  <si>
    <t>Total  Assets in Trinidad and Tobago (including CARICOM)</t>
  </si>
  <si>
    <t>6.0 STATUTORY REQUIREMENTS</t>
  </si>
  <si>
    <t xml:space="preserve"> 6.1. ASSETS/ POLICY LIABILITIES </t>
  </si>
  <si>
    <t xml:space="preserve">  6.1.1  TT Assets/ Policy Liabilities Payable in TT Dollars:</t>
  </si>
  <si>
    <t xml:space="preserve">  6.1.3 70% -Limit -Policy Liabilities Payable in TT Dollars (Row 38)</t>
  </si>
  <si>
    <t>6.2 FOREIGN ASSETS/POLICY LIABILITIES PAYABLE IN FOREIGN CURRENCY:</t>
  </si>
  <si>
    <t xml:space="preserve"> 6.2.1 Assets in Foreign Currencies</t>
  </si>
  <si>
    <t xml:space="preserve"> 6.2.2 Policy Liabilities Payable in Foreign Currency-Limited to at least 70% (Row 30)</t>
  </si>
  <si>
    <t>Issued and fully paid</t>
  </si>
  <si>
    <t>Preference Shares</t>
  </si>
  <si>
    <t xml:space="preserve">  15.2 Investment in Treasury Bills &lt;=90 days</t>
  </si>
  <si>
    <t xml:space="preserve">  6.1.2 Assets In Trinidad &amp; Tobago (Row 63)</t>
  </si>
  <si>
    <t>DD/MM/YYYY</t>
  </si>
  <si>
    <t>Next Page is 75.010</t>
  </si>
  <si>
    <t>Capital Adequacy</t>
  </si>
  <si>
    <t>40.010 to 40.060</t>
  </si>
  <si>
    <t>40.01140.020 40.021</t>
  </si>
  <si>
    <t>Total Assets: Sum of Assets in Default Risk + Volatility Risk +
Deductions from Total Cap Available + Non-permissible assets)</t>
  </si>
  <si>
    <t>Validation Schedule</t>
  </si>
  <si>
    <t xml:space="preserve">LONG-TERM Annual Return </t>
  </si>
  <si>
    <t>Next Page is 25.010</t>
  </si>
  <si>
    <t>V1.0, Last updated: 18 December, 2020</t>
  </si>
  <si>
    <r>
      <rPr>
        <vertAlign val="superscript"/>
        <sz val="10"/>
        <rFont val="Arial"/>
        <family val="2"/>
      </rPr>
      <t>2</t>
    </r>
    <r>
      <rPr>
        <sz val="10"/>
        <rFont val="Arial"/>
        <family val="2"/>
      </rPr>
      <t xml:space="preserve">Unrealised after-tax gains on real estate, prior to the date of commencement of the Insurance (Capital Adequacy) Regulations, 2020 shall be treated as though they were realised as at that date </t>
    </r>
  </si>
  <si>
    <r>
      <rPr>
        <vertAlign val="superscript"/>
        <sz val="10"/>
        <rFont val="Arial"/>
        <family val="2"/>
      </rPr>
      <t>4</t>
    </r>
    <r>
      <rPr>
        <sz val="10"/>
        <rFont val="Arial"/>
        <family val="2"/>
      </rPr>
      <t>This amount shall not include the unrealized gains on real estate prior to the date of commencement of the Insurance (Capital Adequacy) Regulations, 2020 that have been grandfathered.</t>
    </r>
  </si>
  <si>
    <r>
      <rPr>
        <vertAlign val="superscript"/>
        <sz val="10"/>
        <rFont val="Arial"/>
        <family val="2"/>
      </rPr>
      <t>5</t>
    </r>
    <r>
      <rPr>
        <sz val="10"/>
        <rFont val="Arial"/>
        <family val="2"/>
      </rPr>
      <t>Unrealised after-tax gains on real estate, after the date of commencement of the Insurance (Capital Adequacy) Regulations, 2020</t>
    </r>
  </si>
  <si>
    <r>
      <rPr>
        <vertAlign val="superscript"/>
        <sz val="10"/>
        <rFont val="Arial"/>
        <family val="2"/>
      </rPr>
      <t>3</t>
    </r>
    <r>
      <rPr>
        <sz val="10"/>
        <rFont val="Arial"/>
        <family val="2"/>
      </rPr>
      <t xml:space="preserve"> Unrated bonds acquired prior to the commencement of the Insurance (Capital Adequacy) Regulations, 2020 are grandfathered and a risk factor of 10% shall apply. </t>
    </r>
  </si>
  <si>
    <r>
      <rPr>
        <vertAlign val="superscript"/>
        <sz val="10"/>
        <rFont val="Arial"/>
        <family val="2"/>
      </rPr>
      <t>6</t>
    </r>
    <r>
      <rPr>
        <sz val="10"/>
        <rFont val="Arial"/>
        <family val="2"/>
      </rPr>
      <t xml:space="preserve"> See Schedule 7 of the Insurance (Capital Adequacy) Regulations, 2020 for the appropriate risk factor for the counterparty.</t>
    </r>
  </si>
  <si>
    <r>
      <rPr>
        <vertAlign val="superscript"/>
        <sz val="10"/>
        <rFont val="Arial"/>
        <family val="2"/>
      </rPr>
      <t xml:space="preserve">1 </t>
    </r>
    <r>
      <rPr>
        <sz val="10"/>
        <rFont val="Arial"/>
        <family val="2"/>
      </rPr>
      <t xml:space="preserve">Quoted common shares acquired prior to the commencement of the Insurance (Capital Adequacy) Regulations, 2020 are grandfathered and a risk factor of 15% shall apply. </t>
    </r>
  </si>
  <si>
    <r>
      <rPr>
        <vertAlign val="superscript"/>
        <sz val="10"/>
        <rFont val="Arial"/>
        <family val="2"/>
      </rPr>
      <t>1</t>
    </r>
    <r>
      <rPr>
        <sz val="10"/>
        <rFont val="Arial"/>
        <family val="2"/>
      </rPr>
      <t xml:space="preserve"> See Schedule 7 of the Insurance (Capital Adequacy) Regulations, 2020 for the appropriate risk factor for the counterparty</t>
    </r>
  </si>
  <si>
    <t>1 Risk charge shall be no less than 5% of the reserves held for the guarantees and shall apply as at the insurer’s first financial year end following commencement of the Insurance (Capital Adequacy) Regulations, 2020</t>
  </si>
  <si>
    <r>
      <rPr>
        <vertAlign val="superscript"/>
        <sz val="10"/>
        <rFont val="Arial"/>
        <family val="2"/>
      </rPr>
      <t>1</t>
    </r>
    <r>
      <rPr>
        <sz val="10"/>
        <rFont val="Arial"/>
        <family val="2"/>
      </rPr>
      <t xml:space="preserve"> Date of commencement of the Insurance (Capital Adequacy) Regulations, 2020</t>
    </r>
  </si>
  <si>
    <r>
      <t>1</t>
    </r>
    <r>
      <rPr>
        <sz val="10"/>
        <rFont val="Arial"/>
        <family val="2"/>
      </rPr>
      <t xml:space="preserve"> List all non-permissible assets as defined in Regulation 2 of the Insurance (Capital Adequacy) Regulations, 2020</t>
    </r>
  </si>
  <si>
    <t xml:space="preserve"> Regulations,  2020 and any applicable instructions of the Inspector.</t>
  </si>
  <si>
    <t>[Regulation 24 and Schedule 17 of the Insurance (Capital Adequacy ) Regulations, 2020]</t>
  </si>
  <si>
    <r>
      <t>Regulations, 2020</t>
    </r>
    <r>
      <rPr>
        <sz val="11"/>
        <color rgb="FFFF0000"/>
        <rFont val="Arial"/>
        <family val="2"/>
      </rPr>
      <t xml:space="preserve">  </t>
    </r>
    <r>
      <rPr>
        <sz val="11"/>
        <rFont val="Arial"/>
        <family val="2"/>
      </rPr>
      <t>and any applicable instructions of the Inspector.</t>
    </r>
  </si>
  <si>
    <r>
      <t>Deduct</t>
    </r>
    <r>
      <rPr>
        <b/>
        <vertAlign val="superscript"/>
        <sz val="10"/>
        <rFont val="Arial"/>
        <family val="2"/>
      </rPr>
      <t>6</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</si>
</sst>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General_)"/>
    <numFmt numFmtId="167" formatCode="#,##0;\(#,##0\)"/>
    <numFmt numFmtId="168" formatCode="_-[$€-2]* #,##0.00_-;\-[$€-2]* #,##0.00_-;_-[$€-2]* &quot;-&quot;??_-"/>
    <numFmt numFmtId="169" formatCode="[$-409]mmmm\ d\,\ yyyy;@"/>
    <numFmt numFmtId="170" formatCode="_(* #,##0_);_(* \(#,##0\);_(* &quot;-&quot;??_);_(@_)"/>
    <numFmt numFmtId="171" formatCode="dd/mm/yyyy;@"/>
    <numFmt numFmtId="172" formatCode="0.000"/>
    <numFmt numFmtId="173" formatCode="0.0%"/>
    <numFmt numFmtId="174" formatCode="0.00000"/>
    <numFmt numFmtId="175" formatCode="_(&quot;$&quot;* #,##0_);_(&quot;$&quot;* \(#,##0\);_(&quot;$&quot;* &quot;-&quot;??_);_(@_)"/>
    <numFmt numFmtId="176" formatCode="dd/mm/yy;@"/>
    <numFmt numFmtId="177" formatCode="#,##0_);[Red]\-#,##0_)"/>
    <numFmt numFmtId="178" formatCode="_(* #,##0.0_);_(* \(#,##0.0\);_(* &quot;-&quot;??_);_(@_)"/>
    <numFmt numFmtId="179" formatCode="_(* #,##0.00000_);_(* \(#,##0.00000\);_(* &quot;-&quot;??_);_(@_)"/>
    <numFmt numFmtId="180" formatCode="_(* #,##0.0_);_(* \(#,##0.0\);_(* &quot;-&quot;?_);_(@_)"/>
    <numFmt numFmtId="181" formatCode="[$-809]dd\ mmmm\ yyyy;@"/>
    <numFmt numFmtId="182" formatCode="0\-000\-000\-0000"/>
    <numFmt numFmtId="183" formatCode="[$-809]d\ mmmm\ yyyy;@"/>
    <numFmt numFmtId="184" formatCode="[$-409]d\-mmm\-yyyy;@"/>
    <numFmt numFmtId="185" formatCode="[$-409]d\-mmm\-yy;@"/>
  </numFmts>
  <fonts count="173">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name val="SWISS"/>
    </font>
    <font>
      <sz val="8"/>
      <name val="Arial"/>
      <family val="2"/>
    </font>
    <font>
      <b/>
      <sz val="12"/>
      <name val="Arial"/>
      <family val="2"/>
    </font>
    <font>
      <b/>
      <i/>
      <sz val="12"/>
      <name val="Arial"/>
      <family val="2"/>
    </font>
    <font>
      <b/>
      <sz val="14"/>
      <name val="Arial"/>
      <family val="2"/>
    </font>
    <font>
      <sz val="9"/>
      <name val="Arial"/>
      <family val="2"/>
    </font>
    <font>
      <b/>
      <sz val="10"/>
      <name val="Arial"/>
      <family val="2"/>
    </font>
    <font>
      <b/>
      <sz val="11"/>
      <name val="Arial"/>
      <family val="2"/>
    </font>
    <font>
      <sz val="11"/>
      <name val="Arial"/>
      <family val="2"/>
    </font>
    <font>
      <sz val="14"/>
      <name val="Arial"/>
      <family val="2"/>
    </font>
    <font>
      <b/>
      <sz val="12"/>
      <color indexed="8"/>
      <name val="Arial"/>
      <family val="2"/>
    </font>
    <font>
      <b/>
      <i/>
      <sz val="10"/>
      <name val="Arial"/>
      <family val="2"/>
    </font>
    <font>
      <b/>
      <u/>
      <sz val="10"/>
      <name val="Arial"/>
      <family val="2"/>
    </font>
    <font>
      <b/>
      <sz val="11"/>
      <color indexed="8"/>
      <name val="Arial"/>
      <family val="2"/>
    </font>
    <font>
      <sz val="11"/>
      <color indexed="8"/>
      <name val="Arial"/>
      <family val="2"/>
    </font>
    <font>
      <strike/>
      <sz val="11"/>
      <name val="Arial"/>
      <family val="2"/>
    </font>
    <font>
      <sz val="12"/>
      <name val="Arial"/>
      <family val="2"/>
    </font>
    <font>
      <strike/>
      <sz val="12"/>
      <name val="Arial"/>
      <family val="2"/>
    </font>
    <font>
      <b/>
      <i/>
      <sz val="11"/>
      <name val="Arial"/>
      <family val="2"/>
    </font>
    <font>
      <sz val="12"/>
      <name val="Arial"/>
      <family val="2"/>
    </font>
    <font>
      <b/>
      <u/>
      <sz val="12"/>
      <name val="Arial"/>
      <family val="2"/>
    </font>
    <font>
      <u/>
      <sz val="11"/>
      <name val="Arial"/>
      <family val="2"/>
    </font>
    <font>
      <b/>
      <sz val="8"/>
      <name val="Arial"/>
      <family val="2"/>
    </font>
    <font>
      <strike/>
      <sz val="12"/>
      <color indexed="56"/>
      <name val="Arial"/>
      <family val="2"/>
    </font>
    <font>
      <u/>
      <sz val="8"/>
      <name val="Arial"/>
      <family val="2"/>
    </font>
    <font>
      <sz val="10"/>
      <name val="Times New Roman"/>
      <family val="1"/>
    </font>
    <font>
      <u/>
      <sz val="10"/>
      <color indexed="12"/>
      <name val="Times New Roman"/>
      <family val="1"/>
    </font>
    <font>
      <sz val="12"/>
      <name val="Helv"/>
    </font>
    <font>
      <sz val="11"/>
      <name val="Times New Roman"/>
      <family val="1"/>
    </font>
    <font>
      <u/>
      <sz val="12"/>
      <color indexed="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sz val="8"/>
      <name val="Garamond"/>
      <family val="1"/>
    </font>
    <font>
      <sz val="12"/>
      <name val="Frutiger 45 Light"/>
      <family val="2"/>
    </font>
    <font>
      <i/>
      <sz val="12"/>
      <name val="Frutiger 45 Light"/>
      <family val="2"/>
    </font>
    <font>
      <sz val="10"/>
      <name val="MS Sans Serif"/>
      <family val="2"/>
    </font>
    <font>
      <b/>
      <sz val="14"/>
      <name val="Frutiger 87ExtraBlackCn"/>
      <family val="2"/>
    </font>
    <font>
      <b/>
      <i/>
      <sz val="12"/>
      <name val="Frutiger 45 Light"/>
      <family val="2"/>
    </font>
    <font>
      <b/>
      <sz val="12"/>
      <name val="Frutiger 45 Light"/>
      <family val="2"/>
    </font>
    <font>
      <sz val="10"/>
      <name val="Frutiger"/>
    </font>
    <font>
      <sz val="11"/>
      <color rgb="FFFF0000"/>
      <name val="Arial"/>
      <family val="2"/>
    </font>
    <font>
      <b/>
      <sz val="12"/>
      <color rgb="FFFF0000"/>
      <name val="Arial"/>
      <family val="2"/>
    </font>
    <font>
      <sz val="12"/>
      <color rgb="FFFF0000"/>
      <name val="Arial"/>
      <family val="2"/>
    </font>
    <font>
      <sz val="24"/>
      <name val="Times New Roman"/>
      <family val="1"/>
    </font>
    <font>
      <b/>
      <sz val="12"/>
      <name val="Times New Roman"/>
      <family val="1"/>
    </font>
    <font>
      <sz val="14"/>
      <name val="Times New Roman"/>
      <family val="1"/>
    </font>
    <font>
      <i/>
      <sz val="10"/>
      <name val="Times New Roman"/>
      <family val="1"/>
    </font>
    <font>
      <b/>
      <i/>
      <sz val="12"/>
      <color rgb="FFFF0000"/>
      <name val="Arial"/>
      <family val="2"/>
    </font>
    <font>
      <sz val="10"/>
      <color rgb="FFFF0000"/>
      <name val="Arial"/>
      <family val="2"/>
    </font>
    <font>
      <b/>
      <sz val="10"/>
      <color indexed="12"/>
      <name val="Arial"/>
      <family val="2"/>
    </font>
    <font>
      <sz val="10"/>
      <color indexed="17"/>
      <name val="Arial"/>
      <family val="2"/>
    </font>
    <font>
      <b/>
      <i/>
      <sz val="10"/>
      <color indexed="8"/>
      <name val="Arial"/>
      <family val="2"/>
    </font>
    <font>
      <b/>
      <sz val="10"/>
      <color indexed="8"/>
      <name val="Arial Black"/>
      <family val="2"/>
    </font>
    <font>
      <b/>
      <sz val="10"/>
      <color indexed="8"/>
      <name val="Arial"/>
      <family val="2"/>
    </font>
    <font>
      <sz val="10"/>
      <color indexed="8"/>
      <name val="Arial"/>
      <family val="2"/>
    </font>
    <font>
      <b/>
      <sz val="11"/>
      <name val="Times New Roman"/>
      <family val="1"/>
    </font>
    <font>
      <i/>
      <u/>
      <sz val="10"/>
      <name val="Arial"/>
      <family val="2"/>
    </font>
    <font>
      <b/>
      <u/>
      <sz val="11"/>
      <name val="Arial"/>
      <family val="2"/>
    </font>
    <font>
      <b/>
      <sz val="10"/>
      <color rgb="FFFF0000"/>
      <name val="Arial"/>
      <family val="2"/>
    </font>
    <font>
      <b/>
      <sz val="11"/>
      <color rgb="FFFF0000"/>
      <name val="Times New Roman"/>
      <family val="1"/>
    </font>
    <font>
      <b/>
      <u/>
      <sz val="11"/>
      <name val="Times New Roman"/>
      <family val="1"/>
    </font>
    <font>
      <b/>
      <i/>
      <sz val="11"/>
      <name val="Times New Roman"/>
      <family val="1"/>
    </font>
    <font>
      <i/>
      <sz val="11"/>
      <name val="Times New Roman"/>
      <family val="1"/>
    </font>
    <font>
      <b/>
      <sz val="10"/>
      <name val="Times New Roman"/>
      <family val="1"/>
    </font>
    <font>
      <u/>
      <sz val="10"/>
      <color indexed="12"/>
      <name val="Arial"/>
      <family val="2"/>
    </font>
    <font>
      <b/>
      <u/>
      <sz val="10"/>
      <color indexed="12"/>
      <name val="Arial"/>
      <family val="2"/>
    </font>
    <font>
      <b/>
      <sz val="10"/>
      <color indexed="12"/>
      <name val="Times New Roman"/>
      <family val="1"/>
    </font>
    <font>
      <sz val="10"/>
      <color indexed="12"/>
      <name val="Times New Roman"/>
      <family val="1"/>
    </font>
    <font>
      <sz val="10"/>
      <color rgb="FFFF0000"/>
      <name val="Times New Roman"/>
      <family val="1"/>
    </font>
    <font>
      <sz val="10"/>
      <color indexed="12"/>
      <name val="Arial"/>
      <family val="2"/>
    </font>
    <font>
      <sz val="10"/>
      <name val="Arial"/>
      <family val="2"/>
    </font>
    <font>
      <sz val="11"/>
      <color indexed="12"/>
      <name val="Arial"/>
      <family val="2"/>
    </font>
    <font>
      <i/>
      <sz val="11"/>
      <name val="Arial"/>
      <family val="2"/>
    </font>
    <font>
      <sz val="11"/>
      <color theme="1"/>
      <name val="Arial"/>
      <family val="2"/>
    </font>
    <font>
      <b/>
      <sz val="11"/>
      <color theme="1"/>
      <name val="Arial"/>
      <family val="2"/>
    </font>
    <font>
      <b/>
      <sz val="11"/>
      <color rgb="FFFF0000"/>
      <name val="Arial"/>
      <family val="2"/>
    </font>
    <font>
      <b/>
      <sz val="10"/>
      <name val="Arial Black"/>
      <family val="2"/>
    </font>
    <font>
      <sz val="12"/>
      <name val="Arial Black"/>
      <family val="2"/>
    </font>
    <font>
      <b/>
      <sz val="9"/>
      <name val="Arial"/>
      <family val="2"/>
    </font>
    <font>
      <b/>
      <i/>
      <sz val="11"/>
      <color indexed="8"/>
      <name val="Times New Roman"/>
      <family val="1"/>
    </font>
    <font>
      <sz val="11"/>
      <color rgb="FF0000FF"/>
      <name val="Arial"/>
      <family val="2"/>
    </font>
    <font>
      <sz val="10"/>
      <color rgb="FF0000FF"/>
      <name val="Arial"/>
      <family val="2"/>
    </font>
    <font>
      <b/>
      <sz val="10"/>
      <color rgb="FF0000FF"/>
      <name val="Arial"/>
      <family val="2"/>
    </font>
    <font>
      <sz val="16"/>
      <name val="Arial"/>
      <family val="2"/>
    </font>
    <font>
      <sz val="8"/>
      <color indexed="12"/>
      <name val="Arial"/>
      <family val="2"/>
    </font>
    <font>
      <b/>
      <i/>
      <u/>
      <sz val="11"/>
      <name val="Arial"/>
      <family val="2"/>
    </font>
    <font>
      <i/>
      <sz val="10"/>
      <name val="Arial"/>
      <family val="2"/>
    </font>
    <font>
      <b/>
      <sz val="9"/>
      <color indexed="81"/>
      <name val="Tahoma"/>
      <family val="2"/>
    </font>
    <font>
      <sz val="9"/>
      <color indexed="81"/>
      <name val="Tahoma"/>
      <family val="2"/>
    </font>
    <font>
      <b/>
      <sz val="11"/>
      <color indexed="12"/>
      <name val="Arial"/>
      <family val="2"/>
    </font>
    <font>
      <sz val="11"/>
      <color indexed="10"/>
      <name val="Arial"/>
      <family val="2"/>
    </font>
    <font>
      <u/>
      <sz val="11"/>
      <color indexed="12"/>
      <name val="Arial"/>
      <family val="2"/>
    </font>
    <font>
      <b/>
      <i/>
      <sz val="11"/>
      <color indexed="8"/>
      <name val="Arial"/>
      <family val="2"/>
    </font>
    <font>
      <b/>
      <sz val="11"/>
      <color indexed="8"/>
      <name val="Arial Black"/>
      <family val="2"/>
    </font>
    <font>
      <sz val="11"/>
      <color indexed="17"/>
      <name val="Arial"/>
      <family val="2"/>
    </font>
    <font>
      <b/>
      <i/>
      <sz val="11"/>
      <color rgb="FFFF0000"/>
      <name val="Arial"/>
      <family val="2"/>
    </font>
    <font>
      <b/>
      <u/>
      <sz val="11"/>
      <color indexed="12"/>
      <name val="Arial"/>
      <family val="2"/>
    </font>
    <font>
      <b/>
      <sz val="11"/>
      <color indexed="10"/>
      <name val="Arial"/>
      <family val="2"/>
    </font>
    <font>
      <b/>
      <i/>
      <sz val="10"/>
      <color rgb="FFFF0000"/>
      <name val="Arial"/>
      <family val="2"/>
    </font>
    <font>
      <b/>
      <sz val="11"/>
      <color indexed="12"/>
      <name val="Times New Roman"/>
      <family val="1"/>
    </font>
    <font>
      <b/>
      <u/>
      <sz val="11"/>
      <color indexed="12"/>
      <name val="Arial Narrow"/>
      <family val="2"/>
    </font>
    <font>
      <sz val="11"/>
      <name val="Arial Narrow"/>
      <family val="2"/>
    </font>
    <font>
      <b/>
      <sz val="11"/>
      <color rgb="FFFF0000"/>
      <name val="Arial Narrow"/>
      <family val="2"/>
    </font>
    <font>
      <b/>
      <sz val="11"/>
      <name val="Arial Narrow"/>
      <family val="2"/>
    </font>
    <font>
      <b/>
      <i/>
      <sz val="11"/>
      <name val="Arial Narrow"/>
      <family val="2"/>
    </font>
    <font>
      <b/>
      <u/>
      <sz val="11"/>
      <name val="Arial Narrow"/>
      <family val="2"/>
    </font>
    <font>
      <u/>
      <sz val="11"/>
      <name val="Times New Roman"/>
      <family val="1"/>
    </font>
    <font>
      <b/>
      <sz val="16"/>
      <name val="Arial"/>
      <family val="2"/>
    </font>
    <font>
      <vertAlign val="superscript"/>
      <sz val="10"/>
      <name val="Arial"/>
      <family val="2"/>
    </font>
    <font>
      <b/>
      <vertAlign val="superscript"/>
      <sz val="10"/>
      <name val="Arial"/>
      <family val="2"/>
    </font>
    <font>
      <u/>
      <sz val="10"/>
      <color theme="10"/>
      <name val="Times New Roman"/>
      <family val="1"/>
    </font>
    <font>
      <b/>
      <strike/>
      <sz val="10"/>
      <name val="Arial"/>
      <family val="2"/>
    </font>
    <font>
      <sz val="11"/>
      <color theme="1"/>
      <name val="Times New Roman"/>
      <family val="2"/>
    </font>
    <font>
      <sz val="11"/>
      <color indexed="8"/>
      <name val="Times New Roman"/>
      <family val="2"/>
    </font>
    <font>
      <sz val="10"/>
      <name val="Arial Unicode MS"/>
      <family val="2"/>
    </font>
    <font>
      <sz val="11"/>
      <color indexed="8"/>
      <name val="Times New Roman"/>
      <family val="1"/>
    </font>
    <font>
      <b/>
      <sz val="11"/>
      <color indexed="16"/>
      <name val="Times New Roman"/>
      <family val="1"/>
    </font>
    <font>
      <b/>
      <sz val="22"/>
      <color indexed="8"/>
      <name val="Times New Roman"/>
      <family val="1"/>
    </font>
    <font>
      <b/>
      <i/>
      <sz val="10"/>
      <color indexed="8"/>
      <name val="Arial Black"/>
      <family val="2"/>
    </font>
    <font>
      <b/>
      <sz val="12"/>
      <name val="Arial Black"/>
      <family val="2"/>
    </font>
    <font>
      <sz val="11"/>
      <color rgb="FFCCFFFF"/>
      <name val="Arial"/>
      <family val="2"/>
    </font>
    <font>
      <b/>
      <sz val="11"/>
      <color rgb="FFCCFFFF"/>
      <name val="Arial"/>
      <family val="2"/>
    </font>
    <font>
      <sz val="10"/>
      <name val="Arial Black"/>
      <family val="2"/>
    </font>
    <font>
      <b/>
      <sz val="10"/>
      <color theme="1"/>
      <name val="Arial"/>
      <family val="2"/>
    </font>
    <font>
      <b/>
      <sz val="11"/>
      <name val="Arial Black"/>
      <family val="2"/>
    </font>
    <font>
      <i/>
      <sz val="12"/>
      <name val="Arial"/>
      <family val="2"/>
    </font>
    <font>
      <sz val="24"/>
      <name val="Arial"/>
      <family val="2"/>
    </font>
    <font>
      <sz val="10"/>
      <color theme="1"/>
      <name val="Arial"/>
      <family val="2"/>
    </font>
    <font>
      <b/>
      <sz val="11"/>
      <color rgb="FFC00000"/>
      <name val="Arial"/>
      <family val="2"/>
    </font>
    <font>
      <sz val="11"/>
      <color rgb="FFC00000"/>
      <name val="Arial"/>
      <family val="2"/>
    </font>
    <font>
      <sz val="10"/>
      <color rgb="FFC00000"/>
      <name val="Times New Roman"/>
      <family val="1"/>
    </font>
    <font>
      <sz val="12"/>
      <color rgb="FFC00000"/>
      <name val="Arial"/>
      <family val="2"/>
    </font>
    <font>
      <u/>
      <sz val="12"/>
      <name val="Arial"/>
      <family val="2"/>
    </font>
    <font>
      <sz val="12"/>
      <name val="Times New Roman"/>
      <family val="1"/>
    </font>
    <font>
      <b/>
      <sz val="16"/>
      <color indexed="8"/>
      <name val="Times New Roman"/>
      <family val="1"/>
    </font>
    <font>
      <u/>
      <sz val="11"/>
      <color theme="10"/>
      <name val="Calibri"/>
      <family val="2"/>
      <scheme val="minor"/>
    </font>
    <font>
      <i/>
      <sz val="10"/>
      <color indexed="8"/>
      <name val="Arial"/>
      <family val="2"/>
    </font>
    <font>
      <b/>
      <sz val="18"/>
      <name val="Arial"/>
      <family val="2"/>
    </font>
    <font>
      <u/>
      <sz val="10"/>
      <color rgb="FF0000FF"/>
      <name val="Arial"/>
      <family val="2"/>
    </font>
    <font>
      <sz val="11"/>
      <name val="Arial Black"/>
      <family val="2"/>
    </font>
    <font>
      <b/>
      <i/>
      <sz val="10"/>
      <name val="Arial Black"/>
      <family val="2"/>
    </font>
    <font>
      <sz val="36"/>
      <name val="Arial"/>
      <family val="2"/>
    </font>
    <font>
      <b/>
      <sz val="24"/>
      <name val="Arial"/>
      <family val="2"/>
    </font>
    <font>
      <b/>
      <i/>
      <sz val="14"/>
      <name val="Arial"/>
      <family val="2"/>
    </font>
  </fonts>
  <fills count="4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gray0625">
        <fgColor indexed="9"/>
      </patternFill>
    </fill>
    <fill>
      <patternFill patternType="solid">
        <fgColor indexed="55"/>
        <bgColor indexed="64"/>
      </patternFill>
    </fill>
    <fill>
      <patternFill patternType="solid">
        <fgColor indexed="55"/>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15"/>
        <bgColor indexed="64"/>
      </patternFill>
    </fill>
    <fill>
      <patternFill patternType="solid">
        <fgColor indexed="26"/>
        <bgColor indexed="22"/>
      </patternFill>
    </fill>
    <fill>
      <patternFill patternType="solid">
        <fgColor indexed="27"/>
        <bgColor indexed="64"/>
      </patternFill>
    </fill>
    <fill>
      <patternFill patternType="solid">
        <fgColor rgb="FFCCFFFF"/>
        <bgColor indexed="64"/>
      </patternFill>
    </fill>
    <fill>
      <patternFill patternType="solid">
        <fgColor rgb="FFFFFFCC"/>
        <bgColor indexed="64"/>
      </patternFill>
    </fill>
    <fill>
      <patternFill patternType="solid">
        <fgColor rgb="FF00FFFF"/>
        <bgColor indexed="64"/>
      </patternFill>
    </fill>
    <fill>
      <patternFill patternType="solid">
        <fgColor rgb="FFFFFFCC"/>
        <bgColor indexed="22"/>
      </patternFill>
    </fill>
    <fill>
      <patternFill patternType="solid">
        <fgColor rgb="FF66FFFF"/>
        <bgColor indexed="64"/>
      </patternFill>
    </fill>
    <fill>
      <patternFill patternType="solid">
        <fgColor indexed="47"/>
        <bgColor indexed="64"/>
      </patternFill>
    </fill>
    <fill>
      <patternFill patternType="solid">
        <fgColor indexed="35"/>
        <bgColor indexed="64"/>
      </patternFill>
    </fill>
    <fill>
      <patternFill patternType="gray0625">
        <fgColor indexed="9"/>
        <bgColor rgb="FFFFFFCC"/>
      </patternFill>
    </fill>
    <fill>
      <patternFill patternType="solid">
        <fgColor rgb="FFCCFFCC"/>
        <bgColor indexed="64"/>
      </patternFill>
    </fill>
    <fill>
      <patternFill patternType="solid">
        <fgColor rgb="FF00FFFF"/>
        <bgColor indexed="22"/>
      </patternFill>
    </fill>
    <fill>
      <patternFill patternType="solid">
        <fgColor rgb="FFCCFFFF"/>
        <bgColor indexed="22"/>
      </patternFill>
    </fill>
    <fill>
      <patternFill patternType="solid">
        <fgColor theme="0" tint="-0.499984740745262"/>
        <bgColor indexed="64"/>
      </patternFill>
    </fill>
    <fill>
      <patternFill patternType="solid">
        <fgColor theme="4" tint="0.79998168889431442"/>
        <bgColor indexed="65"/>
      </patternFill>
    </fill>
  </fills>
  <borders count="5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auto="1"/>
      </right>
      <top/>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right/>
      <top style="hair">
        <color auto="1"/>
      </top>
      <bottom/>
      <diagonal/>
    </border>
    <border>
      <left/>
      <right/>
      <top/>
      <bottom style="hair">
        <color indexed="64"/>
      </bottom>
      <diagonal/>
    </border>
    <border>
      <left style="thin">
        <color indexed="64"/>
      </left>
      <right style="double">
        <color indexed="64"/>
      </right>
      <top/>
      <bottom/>
      <diagonal/>
    </border>
    <border>
      <left style="double">
        <color indexed="64"/>
      </left>
      <right/>
      <top style="double">
        <color indexed="64"/>
      </top>
      <bottom style="thin">
        <color indexed="64"/>
      </bottom>
      <diagonal/>
    </border>
    <border>
      <left style="double">
        <color indexed="64"/>
      </left>
      <right/>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diagonal/>
    </border>
    <border>
      <left style="thin">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style="dotted">
        <color indexed="64"/>
      </top>
      <bottom style="hair">
        <color indexed="64"/>
      </bottom>
      <diagonal/>
    </border>
    <border>
      <left style="double">
        <color indexed="64"/>
      </left>
      <right/>
      <top style="hair">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double">
        <color indexed="64"/>
      </right>
      <top/>
      <bottom style="hair">
        <color indexed="64"/>
      </bottom>
      <diagonal/>
    </border>
    <border>
      <left style="thin">
        <color indexed="64"/>
      </left>
      <right style="thin">
        <color indexed="64"/>
      </right>
      <top style="dotted">
        <color indexed="64"/>
      </top>
      <bottom style="thin">
        <color indexed="64"/>
      </bottom>
      <diagonal/>
    </border>
    <border>
      <left/>
      <right/>
      <top/>
      <bottom style="double">
        <color auto="1"/>
      </bottom>
      <diagonal/>
    </border>
    <border>
      <left style="thin">
        <color indexed="64"/>
      </left>
      <right/>
      <top style="hair">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double">
        <color indexed="64"/>
      </right>
      <top style="double">
        <color indexed="64"/>
      </top>
      <bottom style="thin">
        <color indexed="64"/>
      </bottom>
      <diagonal/>
    </border>
    <border>
      <left style="thin">
        <color auto="1"/>
      </left>
      <right style="thin">
        <color auto="1"/>
      </right>
      <top/>
      <bottom style="hair">
        <color auto="1"/>
      </bottom>
      <diagonal/>
    </border>
    <border>
      <left style="double">
        <color indexed="64"/>
      </left>
      <right/>
      <top/>
      <bottom style="hair">
        <color indexed="64"/>
      </bottom>
      <diagonal/>
    </border>
    <border>
      <left style="thin">
        <color indexed="64"/>
      </left>
      <right/>
      <top/>
      <bottom style="hair">
        <color indexed="64"/>
      </bottom>
      <diagonal/>
    </border>
    <border>
      <left style="double">
        <color indexed="64"/>
      </left>
      <right/>
      <top style="dotted">
        <color indexed="64"/>
      </top>
      <bottom style="hair">
        <color indexed="64"/>
      </bottom>
      <diagonal/>
    </border>
    <border>
      <left/>
      <right style="thin">
        <color indexed="64"/>
      </right>
      <top style="dotted">
        <color indexed="64"/>
      </top>
      <bottom style="hair">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double">
        <color auto="1"/>
      </left>
      <right/>
      <top style="medium">
        <color indexed="64"/>
      </top>
      <bottom style="hair">
        <color auto="1"/>
      </bottom>
      <diagonal/>
    </border>
    <border>
      <left style="thin">
        <color indexed="64"/>
      </left>
      <right style="double">
        <color indexed="64"/>
      </right>
      <top style="medium">
        <color indexed="64"/>
      </top>
      <bottom style="hair">
        <color auto="1"/>
      </bottom>
      <diagonal/>
    </border>
    <border>
      <left style="thin">
        <color indexed="64"/>
      </left>
      <right/>
      <top style="dotted">
        <color indexed="64"/>
      </top>
      <bottom style="hair">
        <color indexed="64"/>
      </bottom>
      <diagonal/>
    </border>
    <border>
      <left style="thin">
        <color indexed="8"/>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auto="1"/>
      </left>
      <right/>
      <top style="thin">
        <color auto="1"/>
      </top>
      <bottom style="thin">
        <color indexed="64"/>
      </bottom>
      <diagonal/>
    </border>
    <border>
      <left style="thin">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auto="1"/>
      </left>
      <right style="thin">
        <color auto="1"/>
      </right>
      <top style="dotted">
        <color indexed="64"/>
      </top>
      <bottom style="hair">
        <color auto="1"/>
      </bottom>
      <diagonal/>
    </border>
    <border>
      <left/>
      <right/>
      <top/>
      <bottom style="thin">
        <color auto="1"/>
      </bottom>
      <diagonal/>
    </border>
    <border>
      <left/>
      <right style="double">
        <color auto="1"/>
      </right>
      <top/>
      <bottom style="double">
        <color auto="1"/>
      </bottom>
      <diagonal/>
    </border>
    <border>
      <left/>
      <right/>
      <top style="medium">
        <color indexed="64"/>
      </top>
      <bottom style="hair">
        <color auto="1"/>
      </bottom>
      <diagonal/>
    </border>
    <border>
      <left/>
      <right style="thin">
        <color indexed="64"/>
      </right>
      <top/>
      <bottom style="thin">
        <color auto="1"/>
      </bottom>
      <diagonal/>
    </border>
    <border>
      <left style="thin">
        <color auto="1"/>
      </left>
      <right/>
      <top/>
      <bottom/>
      <diagonal/>
    </border>
    <border>
      <left style="thin">
        <color auto="1"/>
      </left>
      <right/>
      <top style="medium">
        <color indexed="64"/>
      </top>
      <bottom style="hair">
        <color auto="1"/>
      </bottom>
      <diagonal/>
    </border>
    <border>
      <left style="thin">
        <color auto="1"/>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bottom/>
      <diagonal/>
    </border>
    <border>
      <left style="hair">
        <color auto="1"/>
      </left>
      <right/>
      <top style="medium">
        <color indexed="64"/>
      </top>
      <bottom style="hair">
        <color auto="1"/>
      </bottom>
      <diagonal/>
    </border>
    <border>
      <left style="thin">
        <color auto="1"/>
      </left>
      <right style="thin">
        <color indexed="64"/>
      </right>
      <top style="medium">
        <color indexed="64"/>
      </top>
      <bottom/>
      <diagonal/>
    </border>
    <border>
      <left style="double">
        <color auto="1"/>
      </left>
      <right/>
      <top/>
      <bottom style="medium">
        <color indexed="64"/>
      </bottom>
      <diagonal/>
    </border>
    <border>
      <left/>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bottom style="thin">
        <color theme="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bottom/>
      <diagonal/>
    </border>
    <border>
      <left style="thin">
        <color indexed="8"/>
      </left>
      <right style="double">
        <color indexed="64"/>
      </right>
      <top/>
      <bottom/>
      <diagonal/>
    </border>
    <border>
      <left style="thin">
        <color indexed="64"/>
      </left>
      <right/>
      <top/>
      <bottom/>
      <diagonal/>
    </border>
    <border>
      <left style="thin">
        <color indexed="64"/>
      </left>
      <right style="double">
        <color indexed="64"/>
      </right>
      <top style="double">
        <color indexed="64"/>
      </top>
      <bottom style="double">
        <color indexed="64"/>
      </bottom>
      <diagonal/>
    </border>
    <border>
      <left/>
      <right style="double">
        <color indexed="64"/>
      </right>
      <top/>
      <bottom style="thin">
        <color auto="1"/>
      </bottom>
      <diagonal/>
    </border>
    <border>
      <left style="double">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auto="1"/>
      </bottom>
      <diagonal/>
    </border>
    <border>
      <left/>
      <right/>
      <top/>
      <bottom style="thin">
        <color indexed="8"/>
      </bottom>
      <diagonal/>
    </border>
    <border>
      <left/>
      <right/>
      <top style="thin">
        <color indexed="8"/>
      </top>
      <bottom style="thin">
        <color indexed="64"/>
      </bottom>
      <diagonal/>
    </border>
    <border>
      <left style="thin">
        <color indexed="8"/>
      </left>
      <right/>
      <top/>
      <bottom/>
      <diagonal/>
    </border>
    <border>
      <left style="thin">
        <color indexed="64"/>
      </left>
      <right/>
      <top/>
      <bottom style="thin">
        <color indexed="8"/>
      </bottom>
      <diagonal/>
    </border>
    <border>
      <left style="thin">
        <color indexed="8"/>
      </left>
      <right/>
      <top/>
      <bottom style="thin">
        <color indexed="8"/>
      </bottom>
      <diagonal/>
    </border>
    <border>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8"/>
      </bottom>
      <diagonal/>
    </border>
    <border>
      <left style="thin">
        <color indexed="64"/>
      </left>
      <right style="double">
        <color indexed="64"/>
      </right>
      <top/>
      <bottom style="double">
        <color indexed="64"/>
      </bottom>
      <diagonal/>
    </border>
    <border>
      <left style="double">
        <color indexed="64"/>
      </left>
      <right/>
      <top style="thin">
        <color indexed="64"/>
      </top>
      <bottom/>
      <diagonal/>
    </border>
    <border>
      <left/>
      <right style="hair">
        <color indexed="64"/>
      </right>
      <top style="thin">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auto="1"/>
      </top>
      <bottom style="double">
        <color auto="1"/>
      </bottom>
      <diagonal/>
    </border>
    <border>
      <left style="thin">
        <color indexed="64"/>
      </left>
      <right style="thin">
        <color indexed="64"/>
      </right>
      <top style="thin">
        <color indexed="64"/>
      </top>
      <bottom/>
      <diagonal/>
    </border>
    <border>
      <left style="thin">
        <color indexed="8"/>
      </left>
      <right style="double">
        <color indexed="64"/>
      </right>
      <top/>
      <bottom style="double">
        <color indexed="64"/>
      </bottom>
      <diagonal/>
    </border>
    <border>
      <left style="double">
        <color indexed="64"/>
      </left>
      <right/>
      <top/>
      <bottom style="double">
        <color indexed="64"/>
      </bottom>
      <diagonal/>
    </border>
    <border>
      <left style="thin">
        <color indexed="8"/>
      </left>
      <right/>
      <top/>
      <bottom style="double">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hair">
        <color indexed="64"/>
      </bottom>
      <diagonal/>
    </border>
    <border>
      <left style="thin">
        <color indexed="64"/>
      </left>
      <right style="thin">
        <color auto="1"/>
      </right>
      <top style="thin">
        <color indexed="64"/>
      </top>
      <bottom style="thin">
        <color indexed="64"/>
      </bottom>
      <diagonal/>
    </border>
    <border>
      <left style="thin">
        <color indexed="64"/>
      </left>
      <right style="double">
        <color indexed="64"/>
      </right>
      <top style="medium">
        <color indexed="64"/>
      </top>
      <bottom/>
      <diagonal/>
    </border>
    <border>
      <left style="double">
        <color indexed="64"/>
      </left>
      <right style="double">
        <color indexed="64"/>
      </right>
      <top style="double">
        <color indexed="64"/>
      </top>
      <bottom style="double">
        <color auto="1"/>
      </bottom>
      <diagonal/>
    </border>
    <border>
      <left style="hair">
        <color indexed="64"/>
      </left>
      <right/>
      <top style="hair">
        <color indexed="64"/>
      </top>
      <bottom style="hair">
        <color indexed="64"/>
      </bottom>
      <diagonal/>
    </border>
    <border>
      <left style="double">
        <color auto="1"/>
      </left>
      <right style="hair">
        <color auto="1"/>
      </right>
      <top/>
      <bottom/>
      <diagonal/>
    </border>
    <border>
      <left style="hair">
        <color auto="1"/>
      </left>
      <right style="hair">
        <color auto="1"/>
      </right>
      <top/>
      <bottom/>
      <diagonal/>
    </border>
    <border>
      <left style="hair">
        <color auto="1"/>
      </left>
      <right/>
      <top/>
      <bottom/>
      <diagonal/>
    </border>
    <border>
      <left/>
      <right style="thin">
        <color indexed="8"/>
      </right>
      <top/>
      <bottom style="thin">
        <color indexed="8"/>
      </bottom>
      <diagonal/>
    </border>
    <border>
      <left/>
      <right style="double">
        <color indexed="64"/>
      </right>
      <top/>
      <bottom style="thin">
        <color indexed="8"/>
      </bottom>
      <diagonal/>
    </border>
    <border>
      <left style="double">
        <color indexed="64"/>
      </left>
      <right style="thin">
        <color auto="1"/>
      </right>
      <top style="hair">
        <color indexed="64"/>
      </top>
      <bottom style="hair">
        <color indexed="64"/>
      </bottom>
      <diagonal/>
    </border>
    <border>
      <left style="thin">
        <color indexed="64"/>
      </left>
      <right style="thin">
        <color indexed="8"/>
      </right>
      <top style="hair">
        <color indexed="64"/>
      </top>
      <bottom style="hair">
        <color indexed="64"/>
      </bottom>
      <diagonal/>
    </border>
    <border>
      <left/>
      <right/>
      <top style="thin">
        <color indexed="64"/>
      </top>
      <bottom style="thin">
        <color indexed="8"/>
      </bottom>
      <diagonal/>
    </border>
    <border>
      <left/>
      <right/>
      <top style="thin">
        <color auto="1"/>
      </top>
      <bottom/>
      <diagonal/>
    </border>
    <border>
      <left style="thin">
        <color auto="1"/>
      </left>
      <right/>
      <top style="thin">
        <color auto="1"/>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medium">
        <color indexed="64"/>
      </top>
      <bottom style="thin">
        <color indexed="64"/>
      </bottom>
      <diagonal/>
    </border>
    <border>
      <left/>
      <right style="thin">
        <color auto="1"/>
      </right>
      <top style="medium">
        <color indexed="64"/>
      </top>
      <bottom style="thin">
        <color indexed="64"/>
      </bottom>
      <diagonal/>
    </border>
    <border>
      <left style="double">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thin">
        <color indexed="8"/>
      </left>
      <right style="double">
        <color indexed="64"/>
      </right>
      <top/>
      <bottom style="thin">
        <color indexed="64"/>
      </bottom>
      <diagonal/>
    </border>
    <border>
      <left style="thin">
        <color indexed="8"/>
      </left>
      <right style="double">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hair">
        <color indexed="64"/>
      </top>
      <bottom style="hair">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indexed="64"/>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indexed="64"/>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indexed="64"/>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hair">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indexed="64"/>
      </right>
      <top style="hair">
        <color indexed="64"/>
      </top>
      <bottom style="hair">
        <color auto="1"/>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right style="thin">
        <color indexed="64"/>
      </right>
      <top style="hair">
        <color indexed="64"/>
      </top>
      <bottom/>
      <diagonal/>
    </border>
    <border>
      <left style="thin">
        <color auto="1"/>
      </left>
      <right style="thin">
        <color auto="1"/>
      </right>
      <top style="thin">
        <color indexed="64"/>
      </top>
      <bottom style="hair">
        <color auto="1"/>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auto="1"/>
      </bottom>
      <diagonal/>
    </border>
    <border>
      <left style="thin">
        <color indexed="64"/>
      </left>
      <right style="thin">
        <color auto="1"/>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top style="hair">
        <color indexed="64"/>
      </top>
      <bottom style="thin">
        <color indexed="64"/>
      </bottom>
      <diagonal/>
    </border>
    <border>
      <left/>
      <right/>
      <top style="hair">
        <color auto="1"/>
      </top>
      <bottom style="thin">
        <color auto="1"/>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auto="1"/>
      </right>
      <top style="hair">
        <color auto="1"/>
      </top>
      <bottom style="hair">
        <color auto="1"/>
      </bottom>
      <diagonal/>
    </border>
    <border>
      <left/>
      <right/>
      <top style="hair">
        <color indexed="64"/>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style="hair">
        <color indexed="64"/>
      </top>
      <bottom style="thin">
        <color indexed="64"/>
      </bottom>
      <diagonal/>
    </border>
    <border>
      <left style="thin">
        <color auto="1"/>
      </left>
      <right/>
      <top style="thin">
        <color auto="1"/>
      </top>
      <bottom/>
      <diagonal/>
    </border>
    <border>
      <left style="hair">
        <color indexed="64"/>
      </left>
      <right style="thin">
        <color auto="1"/>
      </right>
      <top style="hair">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indexed="64"/>
      </right>
      <top style="thin">
        <color indexed="64"/>
      </top>
      <bottom style="double">
        <color auto="1"/>
      </bottom>
      <diagonal/>
    </border>
    <border>
      <left style="thin">
        <color indexed="64"/>
      </left>
      <right style="double">
        <color indexed="64"/>
      </right>
      <top style="thin">
        <color indexed="64"/>
      </top>
      <bottom style="double">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double">
        <color indexed="64"/>
      </left>
      <right/>
      <top style="thin">
        <color indexed="64"/>
      </top>
      <bottom style="double">
        <color indexed="64"/>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8"/>
      </right>
      <top style="double">
        <color auto="1"/>
      </top>
      <bottom style="thin">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right/>
      <top style="hair">
        <color indexed="8"/>
      </top>
      <bottom style="thin">
        <color indexed="8"/>
      </bottom>
      <diagonal/>
    </border>
    <border>
      <left/>
      <right/>
      <top style="thin">
        <color indexed="8"/>
      </top>
      <bottom style="thin">
        <color indexed="64"/>
      </bottom>
      <diagonal/>
    </border>
    <border>
      <left style="thin">
        <color auto="1"/>
      </left>
      <right/>
      <top style="thin">
        <color indexed="64"/>
      </top>
      <bottom style="hair">
        <color indexed="64"/>
      </bottom>
      <diagonal/>
    </border>
    <border>
      <left style="thin">
        <color auto="1"/>
      </left>
      <right/>
      <top style="hair">
        <color auto="1"/>
      </top>
      <bottom style="thin">
        <color auto="1"/>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hair">
        <color auto="1"/>
      </left>
      <right style="hair">
        <color auto="1"/>
      </right>
      <top style="hair">
        <color auto="1"/>
      </top>
      <bottom style="thin">
        <color auto="1"/>
      </bottom>
      <diagonal/>
    </border>
    <border>
      <left/>
      <right style="double">
        <color indexed="64"/>
      </right>
      <top style="thin">
        <color indexed="64"/>
      </top>
      <bottom style="double">
        <color indexed="64"/>
      </bottom>
      <diagonal/>
    </border>
    <border>
      <left/>
      <right style="thin">
        <color indexed="64"/>
      </right>
      <top style="hair">
        <color auto="1"/>
      </top>
      <bottom style="thin">
        <color indexed="64"/>
      </bottom>
      <diagonal/>
    </border>
    <border>
      <left style="medium">
        <color indexed="64"/>
      </left>
      <right style="thin">
        <color indexed="64"/>
      </right>
      <top style="thin">
        <color indexed="64"/>
      </top>
      <bottom style="hair">
        <color indexed="64"/>
      </bottom>
      <diagonal/>
    </border>
    <border>
      <left/>
      <right style="thin">
        <color auto="1"/>
      </right>
      <top style="thin">
        <color indexed="64"/>
      </top>
      <bottom style="hair">
        <color auto="1"/>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style="hair">
        <color indexed="64"/>
      </top>
      <bottom/>
      <diagonal/>
    </border>
    <border>
      <left style="thin">
        <color indexed="64"/>
      </left>
      <right style="thin">
        <color auto="1"/>
      </right>
      <top style="hair">
        <color indexed="64"/>
      </top>
      <bottom/>
      <diagonal/>
    </border>
    <border>
      <left style="thin">
        <color indexed="64"/>
      </left>
      <right style="thin">
        <color auto="1"/>
      </right>
      <top style="hair">
        <color indexed="64"/>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style="double">
        <color auto="1"/>
      </bottom>
      <diagonal/>
    </border>
    <border>
      <left style="thin">
        <color indexed="64"/>
      </left>
      <right/>
      <top style="hair">
        <color indexed="64"/>
      </top>
      <bottom style="thin">
        <color indexed="64"/>
      </bottom>
      <diagonal/>
    </border>
    <border>
      <left style="thin">
        <color indexed="8"/>
      </left>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auto="1"/>
      </right>
      <top style="hair">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thin">
        <color indexed="64"/>
      </left>
      <right style="thin">
        <color auto="1"/>
      </right>
      <top style="hair">
        <color indexed="64"/>
      </top>
      <bottom/>
      <diagonal/>
    </border>
    <border>
      <left style="double">
        <color indexed="64"/>
      </left>
      <right/>
      <top style="hair">
        <color auto="1"/>
      </top>
      <bottom style="thin">
        <color indexed="64"/>
      </bottom>
      <diagonal/>
    </border>
    <border>
      <left/>
      <right/>
      <top style="hair">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auto="1"/>
      </left>
      <right style="thin">
        <color auto="1"/>
      </right>
      <top style="hair">
        <color auto="1"/>
      </top>
      <bottom style="thin">
        <color auto="1"/>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double">
        <color indexed="64"/>
      </top>
      <bottom/>
      <diagonal/>
    </border>
    <border>
      <left/>
      <right style="double">
        <color indexed="64"/>
      </right>
      <top style="thin">
        <color indexed="64"/>
      </top>
      <bottom style="medium">
        <color indexed="64"/>
      </bottom>
      <diagonal/>
    </border>
    <border>
      <left/>
      <right style="double">
        <color indexed="64"/>
      </right>
      <top style="hair">
        <color auto="1"/>
      </top>
      <bottom style="thin">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auto="1"/>
      </right>
      <top style="hair">
        <color indexed="64"/>
      </top>
      <bottom style="dotted">
        <color indexed="64"/>
      </bottom>
      <diagonal/>
    </border>
    <border>
      <left/>
      <right style="thin">
        <color indexed="64"/>
      </right>
      <top style="double">
        <color indexed="64"/>
      </top>
      <bottom/>
      <diagonal/>
    </border>
    <border>
      <left/>
      <right style="thin">
        <color indexed="8"/>
      </right>
      <top/>
      <bottom/>
      <diagonal/>
    </border>
    <border>
      <left/>
      <right style="double">
        <color indexed="8"/>
      </right>
      <top style="thin">
        <color indexed="8"/>
      </top>
      <bottom style="thin">
        <color indexed="8"/>
      </bottom>
      <diagonal/>
    </border>
    <border>
      <left/>
      <right/>
      <top style="thin">
        <color indexed="64"/>
      </top>
      <bottom/>
      <diagonal/>
    </border>
    <border>
      <left/>
      <right style="thin">
        <color auto="1"/>
      </right>
      <top/>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style="double">
        <color indexed="64"/>
      </top>
      <bottom/>
      <diagonal/>
    </border>
    <border>
      <left style="double">
        <color indexed="64"/>
      </left>
      <right/>
      <top style="hair">
        <color indexed="64"/>
      </top>
      <bottom style="medium">
        <color indexed="64"/>
      </bottom>
      <diagonal/>
    </border>
    <border>
      <left/>
      <right style="thin">
        <color indexed="64"/>
      </right>
      <top style="hair">
        <color auto="1"/>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thin">
        <color indexed="64"/>
      </top>
      <bottom style="dotted">
        <color indexed="64"/>
      </bottom>
      <diagonal/>
    </border>
    <border>
      <left style="thin">
        <color auto="1"/>
      </left>
      <right style="thin">
        <color auto="1"/>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dotted">
        <color indexed="64"/>
      </bottom>
      <diagonal/>
    </border>
    <border>
      <left style="thin">
        <color indexed="64"/>
      </left>
      <right style="double">
        <color indexed="64"/>
      </right>
      <top style="thin">
        <color indexed="64"/>
      </top>
      <bottom style="thin">
        <color indexed="8"/>
      </bottom>
      <diagonal/>
    </border>
    <border>
      <left style="thin">
        <color indexed="64"/>
      </left>
      <right style="double">
        <color indexed="64"/>
      </right>
      <top style="thin">
        <color indexed="8"/>
      </top>
      <bottom style="thin">
        <color indexed="64"/>
      </bottom>
      <diagonal/>
    </border>
    <border>
      <left/>
      <right style="thin">
        <color indexed="64"/>
      </right>
      <top style="thin">
        <color indexed="64"/>
      </top>
      <bottom style="thin">
        <color auto="1"/>
      </bottom>
      <diagonal/>
    </border>
    <border>
      <left/>
      <right style="thin">
        <color indexed="8"/>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double">
        <color indexed="64"/>
      </right>
      <top style="double">
        <color indexed="64"/>
      </top>
      <bottom/>
      <diagonal/>
    </border>
    <border>
      <left style="thin">
        <color indexed="64"/>
      </left>
      <right style="double">
        <color indexed="64"/>
      </right>
      <top style="double">
        <color indexed="64"/>
      </top>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double">
        <color indexed="64"/>
      </right>
      <top style="hair">
        <color indexed="64"/>
      </top>
      <bottom/>
      <diagonal/>
    </border>
    <border>
      <left style="thin">
        <color indexed="64"/>
      </left>
      <right style="double">
        <color indexed="64"/>
      </right>
      <top style="thin">
        <color indexed="64"/>
      </top>
      <bottom/>
      <diagonal/>
    </border>
    <border>
      <left style="hair">
        <color auto="1"/>
      </left>
      <right style="thin">
        <color indexed="64"/>
      </right>
      <top style="hair">
        <color indexed="64"/>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top style="thin">
        <color indexed="64"/>
      </top>
      <bottom/>
      <diagonal/>
    </border>
    <border>
      <left/>
      <right/>
      <top style="thin">
        <color indexed="64"/>
      </top>
      <bottom style="thin">
        <color indexed="64"/>
      </bottom>
      <diagonal/>
    </border>
    <border>
      <left style="double">
        <color auto="1"/>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double">
        <color auto="1"/>
      </right>
      <top/>
      <bottom/>
      <diagonal/>
    </border>
    <border>
      <left style="double">
        <color indexed="64"/>
      </left>
      <right style="thin">
        <color indexed="64"/>
      </right>
      <top style="thin">
        <color indexed="64"/>
      </top>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style="thin">
        <color auto="1"/>
      </right>
      <top style="hair">
        <color auto="1"/>
      </top>
      <bottom style="thin">
        <color auto="1"/>
      </bottom>
      <diagonal/>
    </border>
    <border>
      <left style="double">
        <color indexed="64"/>
      </left>
      <right/>
      <top style="hair">
        <color auto="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style="double">
        <color indexed="64"/>
      </right>
      <top style="thin">
        <color auto="1"/>
      </top>
      <bottom/>
      <diagonal/>
    </border>
    <border>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auto="1"/>
      </left>
      <right style="double">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auto="1"/>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style="medium">
        <color indexed="64"/>
      </right>
      <top style="double">
        <color auto="1"/>
      </top>
      <bottom style="double">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thin">
        <color indexed="8"/>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auto="1"/>
      </top>
      <bottom style="hair">
        <color auto="1"/>
      </bottom>
      <diagonal/>
    </border>
    <border>
      <left/>
      <right/>
      <top style="hair">
        <color auto="1"/>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auto="1"/>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diagonal/>
    </border>
    <border>
      <left style="thin">
        <color indexed="64"/>
      </left>
      <right style="thin">
        <color auto="1"/>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style="medium">
        <color indexed="64"/>
      </left>
      <right/>
      <top style="double">
        <color indexed="64"/>
      </top>
      <bottom/>
      <diagonal/>
    </border>
    <border>
      <left/>
      <right style="medium">
        <color indexed="64"/>
      </right>
      <top style="double">
        <color indexed="64"/>
      </top>
      <bottom/>
      <diagonal/>
    </border>
  </borders>
  <cellStyleXfs count="21177">
    <xf numFmtId="166" fontId="0"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166" fontId="12" fillId="0" borderId="0"/>
    <xf numFmtId="166" fontId="12" fillId="0" borderId="0"/>
    <xf numFmtId="166" fontId="12" fillId="0" borderId="0"/>
    <xf numFmtId="166" fontId="12" fillId="0" borderId="0"/>
    <xf numFmtId="0" fontId="11"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4" borderId="0" applyNumberFormat="0" applyBorder="0" applyAlignment="0" applyProtection="0"/>
    <xf numFmtId="0" fontId="45" fillId="8" borderId="0" applyNumberFormat="0" applyBorder="0" applyAlignment="0" applyProtection="0"/>
    <xf numFmtId="0" fontId="46" fillId="25" borderId="15" applyNumberFormat="0" applyAlignment="0" applyProtection="0"/>
    <xf numFmtId="0" fontId="47" fillId="26" borderId="16" applyNumberFormat="0" applyAlignment="0" applyProtection="0"/>
    <xf numFmtId="0" fontId="48" fillId="0" borderId="0" applyNumberFormat="0" applyFill="0" applyBorder="0" applyAlignment="0" applyProtection="0"/>
    <xf numFmtId="0" fontId="49" fillId="9" borderId="0" applyNumberFormat="0" applyBorder="0" applyAlignment="0" applyProtection="0"/>
    <xf numFmtId="0" fontId="50" fillId="0" borderId="17" applyNumberFormat="0" applyFill="0" applyAlignment="0" applyProtection="0"/>
    <xf numFmtId="0" fontId="51" fillId="0" borderId="18" applyNumberFormat="0" applyFill="0" applyAlignment="0" applyProtection="0"/>
    <xf numFmtId="0" fontId="52" fillId="0" borderId="19" applyNumberFormat="0" applyFill="0" applyAlignment="0" applyProtection="0"/>
    <xf numFmtId="0" fontId="52" fillId="0" borderId="0" applyNumberFormat="0" applyFill="0" applyBorder="0" applyAlignment="0" applyProtection="0"/>
    <xf numFmtId="0" fontId="42" fillId="0" borderId="0" applyNumberFormat="0" applyFill="0" applyBorder="0" applyAlignment="0" applyProtection="0">
      <alignment vertical="top"/>
      <protection locked="0"/>
    </xf>
    <xf numFmtId="0" fontId="53" fillId="12" borderId="15" applyNumberFormat="0" applyAlignment="0" applyProtection="0"/>
    <xf numFmtId="0" fontId="54" fillId="0" borderId="20" applyNumberFormat="0" applyFill="0" applyAlignment="0" applyProtection="0"/>
    <xf numFmtId="0" fontId="55" fillId="27" borderId="0" applyNumberFormat="0" applyBorder="0" applyAlignment="0" applyProtection="0"/>
    <xf numFmtId="166" fontId="12" fillId="0" borderId="0"/>
    <xf numFmtId="0" fontId="12" fillId="28" borderId="21" applyNumberFormat="0" applyFont="0" applyAlignment="0" applyProtection="0"/>
    <xf numFmtId="0" fontId="56" fillId="25" borderId="22" applyNumberFormat="0" applyAlignment="0" applyProtection="0"/>
    <xf numFmtId="0" fontId="57" fillId="0" borderId="0" applyNumberFormat="0" applyFill="0" applyBorder="0" applyAlignment="0" applyProtection="0"/>
    <xf numFmtId="0" fontId="58" fillId="0" borderId="23" applyNumberFormat="0" applyFill="0" applyAlignment="0" applyProtection="0"/>
    <xf numFmtId="0" fontId="59" fillId="0" borderId="0" applyNumberFormat="0" applyFill="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4" borderId="0" applyNumberFormat="0" applyBorder="0" applyAlignment="0" applyProtection="0"/>
    <xf numFmtId="0" fontId="61" fillId="0" borderId="2">
      <alignment horizontal="center"/>
    </xf>
    <xf numFmtId="0" fontId="62" fillId="0" borderId="1">
      <alignment horizontal="left" wrapText="1" indent="2"/>
    </xf>
    <xf numFmtId="0" fontId="63" fillId="0" borderId="0">
      <alignment wrapText="1"/>
    </xf>
    <xf numFmtId="165" fontId="4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64" fillId="0" borderId="0" applyFont="0" applyFill="0" applyBorder="0" applyAlignment="0" applyProtection="0"/>
    <xf numFmtId="164" fontId="38" fillId="0" borderId="0" applyFont="0" applyFill="0" applyBorder="0" applyAlignment="0" applyProtection="0"/>
    <xf numFmtId="168" fontId="11" fillId="0" borderId="0" applyFont="0" applyFill="0" applyBorder="0" applyAlignment="0" applyProtection="0"/>
    <xf numFmtId="0" fontId="65" fillId="0" borderId="0"/>
    <xf numFmtId="0" fontId="11" fillId="0" borderId="0"/>
    <xf numFmtId="0" fontId="10" fillId="0" borderId="0"/>
    <xf numFmtId="0" fontId="10" fillId="0" borderId="0"/>
    <xf numFmtId="0" fontId="10" fillId="0" borderId="0"/>
    <xf numFmtId="0" fontId="10" fillId="0" borderId="0"/>
    <xf numFmtId="0" fontId="11" fillId="0" borderId="0"/>
    <xf numFmtId="0" fontId="10" fillId="0" borderId="0"/>
    <xf numFmtId="0" fontId="64" fillId="0" borderId="0"/>
    <xf numFmtId="0" fontId="64" fillId="0" borderId="0"/>
    <xf numFmtId="0" fontId="64" fillId="0" borderId="0"/>
    <xf numFmtId="0" fontId="11" fillId="0" borderId="0"/>
    <xf numFmtId="0" fontId="11" fillId="0" borderId="0"/>
    <xf numFmtId="0" fontId="11" fillId="0" borderId="0"/>
    <xf numFmtId="0" fontId="38" fillId="0" borderId="0"/>
    <xf numFmtId="0" fontId="11" fillId="0" borderId="0"/>
    <xf numFmtId="0" fontId="11" fillId="0" borderId="0"/>
    <xf numFmtId="0" fontId="11" fillId="0" borderId="0"/>
    <xf numFmtId="0" fontId="11" fillId="0" borderId="0"/>
    <xf numFmtId="0" fontId="11" fillId="0" borderId="0"/>
    <xf numFmtId="0" fontId="38" fillId="0" borderId="0"/>
    <xf numFmtId="0" fontId="38" fillId="0" borderId="0"/>
    <xf numFmtId="0" fontId="11" fillId="0" borderId="0"/>
    <xf numFmtId="0" fontId="11" fillId="0" borderId="0"/>
    <xf numFmtId="0" fontId="10" fillId="0" borderId="0"/>
    <xf numFmtId="0" fontId="11" fillId="0" borderId="0"/>
    <xf numFmtId="0" fontId="11" fillId="0" borderId="0"/>
    <xf numFmtId="0" fontId="38" fillId="0" borderId="0"/>
    <xf numFmtId="0" fontId="38" fillId="0" borderId="0"/>
    <xf numFmtId="0" fontId="11"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66" fillId="0" borderId="24">
      <alignment horizontal="left" wrapText="1" indent="1"/>
    </xf>
    <xf numFmtId="9" fontId="38"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64" fillId="0" borderId="0" applyFont="0" applyFill="0" applyBorder="0" applyAlignment="0" applyProtection="0"/>
    <xf numFmtId="0" fontId="60" fillId="2" borderId="14" applyNumberFormat="0" applyFill="0" applyAlignment="0"/>
    <xf numFmtId="0" fontId="67" fillId="0" borderId="25">
      <alignment vertical="center" wrapText="1"/>
    </xf>
    <xf numFmtId="0" fontId="58" fillId="0" borderId="26" applyNumberFormat="0" applyFill="0" applyAlignment="0" applyProtection="0"/>
    <xf numFmtId="0" fontId="68" fillId="0" borderId="27">
      <alignment horizontal="center"/>
    </xf>
    <xf numFmtId="0" fontId="11" fillId="0" borderId="0" applyNumberFormat="0" applyFont="0" applyBorder="0">
      <alignment horizontal="right"/>
      <protection locked="0"/>
    </xf>
    <xf numFmtId="0" fontId="46" fillId="25" borderId="28" applyNumberFormat="0" applyAlignment="0" applyProtection="0"/>
    <xf numFmtId="0" fontId="53" fillId="12" borderId="28" applyNumberFormat="0" applyAlignment="0" applyProtection="0"/>
    <xf numFmtId="0" fontId="12" fillId="28" borderId="29" applyNumberFormat="0" applyFont="0" applyAlignment="0" applyProtection="0"/>
    <xf numFmtId="0" fontId="56" fillId="25" borderId="30" applyNumberFormat="0" applyAlignment="0" applyProtection="0"/>
    <xf numFmtId="0" fontId="58" fillId="0" borderId="26" applyNumberFormat="0" applyFill="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4" borderId="0" applyNumberFormat="0" applyBorder="0" applyAlignment="0" applyProtection="0"/>
    <xf numFmtId="0" fontId="46" fillId="25" borderId="28" applyNumberFormat="0" applyAlignment="0" applyProtection="0"/>
    <xf numFmtId="164" fontId="38" fillId="0" borderId="0" applyFont="0" applyFill="0" applyBorder="0" applyAlignment="0" applyProtection="0"/>
    <xf numFmtId="0" fontId="39" fillId="0" borderId="0" applyNumberFormat="0" applyFill="0" applyBorder="0" applyAlignment="0" applyProtection="0">
      <alignment vertical="top"/>
      <protection locked="0"/>
    </xf>
    <xf numFmtId="0" fontId="53" fillId="12" borderId="28"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64" fillId="0" borderId="0"/>
    <xf numFmtId="0" fontId="38" fillId="0" borderId="0"/>
    <xf numFmtId="0" fontId="38" fillId="0" borderId="0"/>
    <xf numFmtId="0" fontId="64" fillId="0" borderId="0"/>
    <xf numFmtId="0" fontId="11"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13" fillId="28" borderId="29" applyNumberFormat="0" applyFont="0" applyAlignment="0" applyProtection="0"/>
    <xf numFmtId="0" fontId="56" fillId="25" borderId="30" applyNumberFormat="0" applyAlignment="0" applyProtection="0"/>
    <xf numFmtId="0" fontId="56" fillId="25" borderId="30" applyNumberFormat="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0" fontId="58" fillId="0" borderId="26" applyNumberFormat="0" applyFill="0" applyAlignment="0" applyProtection="0"/>
    <xf numFmtId="9" fontId="1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23" applyNumberFormat="0" applyFill="0" applyAlignment="0" applyProtection="0"/>
    <xf numFmtId="0" fontId="46" fillId="25" borderId="15" applyNumberFormat="0" applyAlignment="0" applyProtection="0"/>
    <xf numFmtId="0" fontId="53" fillId="12" borderId="15" applyNumberFormat="0" applyAlignment="0" applyProtection="0"/>
    <xf numFmtId="0" fontId="12" fillId="28" borderId="21" applyNumberFormat="0" applyFont="0" applyAlignment="0" applyProtection="0"/>
    <xf numFmtId="0" fontId="56" fillId="25" borderId="22" applyNumberFormat="0" applyAlignment="0" applyProtection="0"/>
    <xf numFmtId="0" fontId="58" fillId="0" borderId="23" applyNumberFormat="0" applyFill="0" applyAlignment="0" applyProtection="0"/>
    <xf numFmtId="43" fontId="12" fillId="0" borderId="0" applyFont="0" applyFill="0" applyBorder="0" applyAlignment="0" applyProtection="0"/>
    <xf numFmtId="0" fontId="4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8" fillId="0" borderId="0"/>
    <xf numFmtId="0" fontId="93" fillId="0" borderId="0" applyNumberFormat="0" applyFill="0" applyBorder="0" applyAlignment="0" applyProtection="0">
      <alignment vertical="top"/>
      <protection locked="0"/>
    </xf>
    <xf numFmtId="165" fontId="38" fillId="0" borderId="0" applyFont="0" applyFill="0" applyBorder="0" applyAlignment="0" applyProtection="0"/>
    <xf numFmtId="44" fontId="12" fillId="0" borderId="0" applyFont="0" applyFill="0" applyBorder="0" applyAlignment="0" applyProtection="0"/>
    <xf numFmtId="0" fontId="99" fillId="0" borderId="0"/>
    <xf numFmtId="9" fontId="99" fillId="0" borderId="0" applyFont="0" applyFill="0" applyBorder="0" applyAlignment="0" applyProtection="0"/>
    <xf numFmtId="166" fontId="1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7" fontId="83" fillId="38" borderId="2" applyAlignment="0">
      <protection locked="0"/>
    </xf>
    <xf numFmtId="49" fontId="11" fillId="39" borderId="0" applyBorder="0">
      <alignment horizontal="left"/>
      <protection locked="0"/>
    </xf>
    <xf numFmtId="0" fontId="11" fillId="0" borderId="0"/>
    <xf numFmtId="0" fontId="11" fillId="0" borderId="0"/>
    <xf numFmtId="0" fontId="108" fillId="2" borderId="0">
      <alignment horizontal="right"/>
    </xf>
    <xf numFmtId="9" fontId="11" fillId="0" borderId="0" applyFont="0" applyFill="0" applyBorder="0" applyAlignment="0" applyProtection="0"/>
    <xf numFmtId="9" fontId="11" fillId="0" borderId="0" applyFont="0" applyFill="0" applyBorder="0" applyAlignment="0" applyProtection="0"/>
    <xf numFmtId="1" fontId="19" fillId="29" borderId="0" applyNumberFormat="0" applyFont="0" applyBorder="0" applyAlignment="0"/>
    <xf numFmtId="0" fontId="11" fillId="39" borderId="2" applyNumberFormat="0" applyAlignment="0">
      <alignment horizontal="left"/>
    </xf>
    <xf numFmtId="0" fontId="38" fillId="0" borderId="0"/>
    <xf numFmtId="0" fontId="139" fillId="0" borderId="0" applyNumberFormat="0" applyFill="0" applyBorder="0" applyAlignment="0" applyProtection="0"/>
    <xf numFmtId="43" fontId="38" fillId="0" borderId="0" applyFont="0" applyFill="0" applyBorder="0" applyAlignment="0" applyProtection="0"/>
    <xf numFmtId="0" fontId="11" fillId="0" borderId="0"/>
    <xf numFmtId="0" fontId="11" fillId="0" borderId="0"/>
    <xf numFmtId="0" fontId="141" fillId="45" borderId="0" applyNumberFormat="0" applyBorder="0" applyAlignment="0" applyProtection="0"/>
    <xf numFmtId="0" fontId="46" fillId="25" borderId="107" applyNumberFormat="0" applyAlignment="0" applyProtection="0"/>
    <xf numFmtId="0" fontId="46" fillId="25" borderId="107" applyNumberFormat="0" applyAlignment="0" applyProtection="0"/>
    <xf numFmtId="0" fontId="46" fillId="25" borderId="107" applyNumberFormat="0" applyAlignment="0" applyProtection="0"/>
    <xf numFmtId="0" fontId="46" fillId="25" borderId="107" applyNumberFormat="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44" fontId="142" fillId="0" borderId="0" applyFont="0" applyFill="0" applyBorder="0" applyAlignment="0" applyProtection="0"/>
    <xf numFmtId="44" fontId="11" fillId="0" borderId="0" applyFont="0" applyFill="0" applyBorder="0" applyAlignment="0" applyProtection="0"/>
    <xf numFmtId="0" fontId="53" fillId="12" borderId="107" applyNumberFormat="0" applyAlignment="0" applyProtection="0"/>
    <xf numFmtId="0" fontId="53" fillId="12" borderId="107" applyNumberFormat="0" applyAlignment="0" applyProtection="0"/>
    <xf numFmtId="0" fontId="53" fillId="12" borderId="107" applyNumberFormat="0" applyAlignment="0" applyProtection="0"/>
    <xf numFmtId="0" fontId="53" fillId="12" borderId="107" applyNumberFormat="0" applyAlignment="0" applyProtection="0"/>
    <xf numFmtId="49" fontId="11" fillId="39" borderId="0" applyBorder="0">
      <alignment horizontal="left"/>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1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1" fillId="0" borderId="0"/>
    <xf numFmtId="0" fontId="12" fillId="28" borderId="108" applyNumberFormat="0" applyFont="0" applyAlignment="0" applyProtection="0"/>
    <xf numFmtId="0" fontId="12" fillId="28" borderId="108" applyNumberFormat="0" applyFont="0" applyAlignment="0" applyProtection="0"/>
    <xf numFmtId="0" fontId="12" fillId="28" borderId="108" applyNumberFormat="0" applyFont="0" applyAlignment="0" applyProtection="0"/>
    <xf numFmtId="0" fontId="13" fillId="28" borderId="108" applyNumberFormat="0" applyFont="0" applyAlignment="0" applyProtection="0"/>
    <xf numFmtId="0" fontId="56" fillId="25" borderId="109" applyNumberFormat="0" applyAlignment="0" applyProtection="0"/>
    <xf numFmtId="0" fontId="56" fillId="25" borderId="109" applyNumberFormat="0" applyAlignment="0" applyProtection="0"/>
    <xf numFmtId="0" fontId="56" fillId="25" borderId="109" applyNumberFormat="0" applyAlignment="0" applyProtection="0"/>
    <xf numFmtId="0" fontId="56" fillId="25" borderId="109" applyNumberFormat="0" applyAlignment="0" applyProtection="0"/>
    <xf numFmtId="0" fontId="56" fillId="25" borderId="109" applyNumberFormat="0" applyAlignment="0" applyProtection="0"/>
    <xf numFmtId="40" fontId="144" fillId="2" borderId="0">
      <alignment horizontal="right"/>
    </xf>
    <xf numFmtId="0" fontId="145" fillId="2" borderId="99"/>
    <xf numFmtId="0" fontId="145" fillId="2" borderId="99"/>
    <xf numFmtId="0" fontId="145" fillId="0" borderId="0" applyBorder="0">
      <alignment horizontal="centerContinuous"/>
    </xf>
    <xf numFmtId="0" fontId="146" fillId="0" borderId="0" applyBorder="0">
      <alignment horizontal="centerContinuous"/>
    </xf>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42" fillId="0" borderId="0" applyFont="0" applyFill="0" applyBorder="0" applyAlignment="0" applyProtection="0"/>
    <xf numFmtId="0" fontId="11" fillId="39" borderId="2" applyNumberFormat="0" applyAlignment="0">
      <alignment horizontal="left"/>
    </xf>
    <xf numFmtId="0" fontId="58" fillId="0" borderId="110" applyNumberFormat="0" applyFill="0" applyAlignment="0" applyProtection="0"/>
    <xf numFmtId="0" fontId="58" fillId="0" borderId="110" applyNumberFormat="0" applyFill="0" applyAlignment="0" applyProtection="0"/>
    <xf numFmtId="0" fontId="58" fillId="0" borderId="110" applyNumberFormat="0" applyFill="0" applyAlignment="0" applyProtection="0"/>
    <xf numFmtId="0" fontId="58" fillId="0" borderId="110" applyNumberFormat="0" applyFill="0" applyAlignment="0" applyProtection="0"/>
    <xf numFmtId="0" fontId="58" fillId="0" borderId="110" applyNumberFormat="0" applyFill="0" applyAlignment="0" applyProtection="0"/>
    <xf numFmtId="0" fontId="58" fillId="0" borderId="110" applyNumberFormat="0" applyFill="0" applyAlignment="0" applyProtection="0"/>
    <xf numFmtId="0" fontId="58" fillId="0" borderId="110" applyNumberFormat="0" applyFill="0" applyAlignment="0" applyProtection="0"/>
    <xf numFmtId="0" fontId="58" fillId="0" borderId="110" applyNumberFormat="0" applyFill="0" applyAlignment="0" applyProtection="0"/>
    <xf numFmtId="0" fontId="58" fillId="0" borderId="110" applyNumberFormat="0" applyFill="0" applyAlignment="0" applyProtection="0"/>
    <xf numFmtId="0" fontId="58" fillId="0" borderId="110" applyNumberFormat="0" applyFill="0" applyAlignment="0" applyProtection="0"/>
    <xf numFmtId="0" fontId="12" fillId="28" borderId="141" applyNumberFormat="0" applyFont="0" applyAlignment="0" applyProtection="0"/>
    <xf numFmtId="0" fontId="12" fillId="28" borderId="141" applyNumberFormat="0" applyFont="0" applyAlignment="0" applyProtection="0"/>
    <xf numFmtId="0" fontId="56" fillId="25" borderId="150" applyNumberFormat="0" applyAlignment="0" applyProtection="0"/>
    <xf numFmtId="0" fontId="53" fillId="12" borderId="144" applyNumberFormat="0" applyAlignment="0" applyProtection="0"/>
    <xf numFmtId="0" fontId="58" fillId="0" borderId="151" applyNumberFormat="0" applyFill="0" applyAlignment="0" applyProtection="0"/>
    <xf numFmtId="0" fontId="56" fillId="25" borderId="146" applyNumberFormat="0" applyAlignment="0" applyProtection="0"/>
    <xf numFmtId="0" fontId="12" fillId="28" borderId="145" applyNumberFormat="0" applyFont="0" applyAlignment="0" applyProtection="0"/>
    <xf numFmtId="0" fontId="58" fillId="0" borderId="143" applyNumberFormat="0" applyFill="0" applyAlignment="0" applyProtection="0"/>
    <xf numFmtId="0" fontId="56" fillId="25" borderId="150" applyNumberFormat="0" applyAlignment="0" applyProtection="0"/>
    <xf numFmtId="0" fontId="58" fillId="0" borderId="151" applyNumberFormat="0" applyFill="0" applyAlignment="0" applyProtection="0"/>
    <xf numFmtId="0" fontId="58" fillId="0" borderId="147" applyNumberFormat="0" applyFill="0" applyAlignment="0" applyProtection="0"/>
    <xf numFmtId="0" fontId="46" fillId="25" borderId="144" applyNumberFormat="0" applyAlignment="0" applyProtection="0"/>
    <xf numFmtId="0" fontId="12" fillId="28" borderId="145" applyNumberFormat="0" applyFont="0" applyAlignment="0" applyProtection="0"/>
    <xf numFmtId="0" fontId="56" fillId="25" borderId="146" applyNumberFormat="0" applyAlignment="0" applyProtection="0"/>
    <xf numFmtId="0" fontId="12" fillId="28" borderId="149" applyNumberFormat="0" applyFont="0" applyAlignment="0" applyProtection="0"/>
    <xf numFmtId="0" fontId="12" fillId="28" borderId="141" applyNumberFormat="0" applyFont="0" applyAlignment="0" applyProtection="0"/>
    <xf numFmtId="0" fontId="62" fillId="0" borderId="127">
      <alignment horizontal="left" wrapText="1" indent="2"/>
    </xf>
    <xf numFmtId="0" fontId="46" fillId="25" borderId="148" applyNumberFormat="0" applyAlignment="0" applyProtection="0"/>
    <xf numFmtId="0" fontId="46" fillId="25" borderId="135" applyNumberFormat="0" applyAlignment="0" applyProtection="0"/>
    <xf numFmtId="0" fontId="46" fillId="25" borderId="135" applyNumberFormat="0" applyAlignment="0" applyProtection="0"/>
    <xf numFmtId="0" fontId="46" fillId="25" borderId="135" applyNumberFormat="0" applyAlignment="0" applyProtection="0"/>
    <xf numFmtId="0" fontId="46" fillId="25" borderId="135" applyNumberFormat="0" applyAlignment="0" applyProtection="0"/>
    <xf numFmtId="0" fontId="46" fillId="25" borderId="144" applyNumberFormat="0" applyAlignment="0" applyProtection="0"/>
    <xf numFmtId="0" fontId="53" fillId="12" borderId="148" applyNumberFormat="0" applyAlignment="0" applyProtection="0"/>
    <xf numFmtId="0" fontId="58" fillId="0" borderId="147" applyNumberFormat="0" applyFill="0" applyAlignment="0" applyProtection="0"/>
    <xf numFmtId="0" fontId="12" fillId="28" borderId="145" applyNumberFormat="0" applyFont="0" applyAlignment="0" applyProtection="0"/>
    <xf numFmtId="0" fontId="58" fillId="0" borderId="147" applyNumberFormat="0" applyFill="0" applyAlignment="0" applyProtection="0"/>
    <xf numFmtId="0" fontId="46" fillId="25" borderId="148" applyNumberFormat="0" applyAlignment="0" applyProtection="0"/>
    <xf numFmtId="0" fontId="58" fillId="0" borderId="143" applyNumberFormat="0" applyFill="0" applyAlignment="0" applyProtection="0"/>
    <xf numFmtId="0" fontId="53" fillId="12" borderId="140" applyNumberFormat="0" applyAlignment="0" applyProtection="0"/>
    <xf numFmtId="0" fontId="58" fillId="0" borderId="147" applyNumberFormat="0" applyFill="0" applyAlignment="0" applyProtection="0"/>
    <xf numFmtId="0" fontId="56" fillId="25" borderId="142" applyNumberFormat="0" applyAlignment="0" applyProtection="0"/>
    <xf numFmtId="0" fontId="58" fillId="0" borderId="143" applyNumberFormat="0" applyFill="0" applyAlignment="0" applyProtection="0"/>
    <xf numFmtId="0" fontId="46" fillId="25" borderId="148" applyNumberFormat="0" applyAlignment="0" applyProtection="0"/>
    <xf numFmtId="0" fontId="53" fillId="12" borderId="135" applyNumberFormat="0" applyAlignment="0" applyProtection="0"/>
    <xf numFmtId="0" fontId="53" fillId="12" borderId="135" applyNumberFormat="0" applyAlignment="0" applyProtection="0"/>
    <xf numFmtId="0" fontId="53" fillId="12" borderId="135" applyNumberFormat="0" applyAlignment="0" applyProtection="0"/>
    <xf numFmtId="0" fontId="53" fillId="12" borderId="135" applyNumberFormat="0" applyAlignment="0" applyProtection="0"/>
    <xf numFmtId="0" fontId="12" fillId="28" borderId="149" applyNumberFormat="0" applyFont="0" applyAlignment="0" applyProtection="0"/>
    <xf numFmtId="0" fontId="54" fillId="0" borderId="136" applyNumberFormat="0" applyFill="0" applyAlignment="0" applyProtection="0"/>
    <xf numFmtId="0" fontId="58" fillId="0" borderId="1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0" borderId="143" applyNumberFormat="0" applyFill="0" applyAlignment="0" applyProtection="0"/>
    <xf numFmtId="0" fontId="13" fillId="28" borderId="141" applyNumberFormat="0" applyFont="0" applyAlignment="0" applyProtection="0"/>
    <xf numFmtId="0" fontId="46" fillId="25" borderId="148" applyNumberFormat="0" applyAlignment="0" applyProtection="0"/>
    <xf numFmtId="0" fontId="56" fillId="25" borderId="150" applyNumberFormat="0" applyAlignment="0" applyProtection="0"/>
    <xf numFmtId="0" fontId="58" fillId="0" borderId="147" applyNumberFormat="0" applyFill="0" applyAlignment="0" applyProtection="0"/>
    <xf numFmtId="0" fontId="58" fillId="0" borderId="143" applyNumberFormat="0" applyFill="0" applyAlignment="0" applyProtection="0"/>
    <xf numFmtId="0" fontId="58" fillId="0" borderId="143" applyNumberFormat="0" applyFill="0" applyAlignment="0" applyProtection="0"/>
    <xf numFmtId="0" fontId="56" fillId="25" borderId="150" applyNumberFormat="0" applyAlignment="0" applyProtection="0"/>
    <xf numFmtId="0" fontId="58" fillId="0" borderId="143" applyNumberFormat="0" applyFill="0" applyAlignment="0" applyProtection="0"/>
    <xf numFmtId="0" fontId="13" fillId="28" borderId="145" applyNumberFormat="0" applyFont="0" applyAlignment="0" applyProtection="0"/>
    <xf numFmtId="0" fontId="53" fillId="12" borderId="140" applyNumberFormat="0" applyAlignment="0" applyProtection="0"/>
    <xf numFmtId="0" fontId="6" fillId="0" borderId="0"/>
    <xf numFmtId="0" fontId="6" fillId="0" borderId="0"/>
    <xf numFmtId="0" fontId="6" fillId="0" borderId="0"/>
    <xf numFmtId="0" fontId="6" fillId="0" borderId="0"/>
    <xf numFmtId="0" fontId="6" fillId="0" borderId="0"/>
    <xf numFmtId="0" fontId="58" fillId="0" borderId="1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0" borderId="151" applyNumberFormat="0" applyFill="0" applyAlignment="0" applyProtection="0"/>
    <xf numFmtId="0" fontId="46" fillId="25" borderId="144" applyNumberFormat="0" applyAlignment="0" applyProtection="0"/>
    <xf numFmtId="0" fontId="12" fillId="28" borderId="137" applyNumberFormat="0" applyFont="0" applyAlignment="0" applyProtection="0"/>
    <xf numFmtId="0" fontId="12" fillId="28" borderId="137" applyNumberFormat="0" applyFont="0" applyAlignment="0" applyProtection="0"/>
    <xf numFmtId="0" fontId="12" fillId="28" borderId="137" applyNumberFormat="0" applyFont="0" applyAlignment="0" applyProtection="0"/>
    <xf numFmtId="0" fontId="13" fillId="28" borderId="137" applyNumberFormat="0" applyFont="0" applyAlignment="0" applyProtection="0"/>
    <xf numFmtId="0" fontId="56" fillId="25" borderId="138" applyNumberFormat="0" applyAlignment="0" applyProtection="0"/>
    <xf numFmtId="0" fontId="56" fillId="25" borderId="138" applyNumberFormat="0" applyAlignment="0" applyProtection="0"/>
    <xf numFmtId="0" fontId="56" fillId="25" borderId="138" applyNumberFormat="0" applyAlignment="0" applyProtection="0"/>
    <xf numFmtId="0" fontId="56" fillId="25" borderId="138" applyNumberFormat="0" applyAlignment="0" applyProtection="0"/>
    <xf numFmtId="0" fontId="56" fillId="25" borderId="138" applyNumberFormat="0" applyAlignment="0" applyProtection="0"/>
    <xf numFmtId="0" fontId="53" fillId="12" borderId="144" applyNumberFormat="0" applyAlignment="0" applyProtection="0"/>
    <xf numFmtId="0" fontId="56" fillId="25" borderId="142" applyNumberFormat="0" applyAlignment="0" applyProtection="0"/>
    <xf numFmtId="0" fontId="56" fillId="25" borderId="146" applyNumberFormat="0" applyAlignment="0" applyProtection="0"/>
    <xf numFmtId="9" fontId="11" fillId="0" borderId="0" applyFont="0" applyFill="0" applyBorder="0" applyAlignment="0" applyProtection="0"/>
    <xf numFmtId="0" fontId="58" fillId="0" borderId="147" applyNumberFormat="0" applyFill="0" applyAlignment="0" applyProtection="0"/>
    <xf numFmtId="0" fontId="46" fillId="25" borderId="140" applyNumberFormat="0" applyAlignment="0" applyProtection="0"/>
    <xf numFmtId="0" fontId="13" fillId="28" borderId="149" applyNumberFormat="0" applyFont="0" applyAlignment="0" applyProtection="0"/>
    <xf numFmtId="0" fontId="46" fillId="25" borderId="140" applyNumberFormat="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46" fillId="25" borderId="144" applyNumberFormat="0" applyAlignment="0" applyProtection="0"/>
    <xf numFmtId="0" fontId="46" fillId="25" borderId="140" applyNumberFormat="0" applyAlignment="0" applyProtection="0"/>
    <xf numFmtId="0" fontId="12" fillId="28" borderId="145" applyNumberFormat="0" applyFont="0" applyAlignment="0" applyProtection="0"/>
    <xf numFmtId="0" fontId="58" fillId="0" borderId="14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25" borderId="135" applyNumberFormat="0" applyAlignment="0" applyProtection="0"/>
    <xf numFmtId="0" fontId="46" fillId="25" borderId="135" applyNumberFormat="0" applyAlignment="0" applyProtection="0"/>
    <xf numFmtId="0" fontId="46" fillId="25" borderId="135" applyNumberFormat="0" applyAlignment="0" applyProtection="0"/>
    <xf numFmtId="0" fontId="46" fillId="25" borderId="135" applyNumberFormat="0" applyAlignment="0" applyProtection="0"/>
    <xf numFmtId="0" fontId="53" fillId="12" borderId="135" applyNumberFormat="0" applyAlignment="0" applyProtection="0"/>
    <xf numFmtId="0" fontId="53" fillId="12" borderId="135" applyNumberFormat="0" applyAlignment="0" applyProtection="0"/>
    <xf numFmtId="0" fontId="53" fillId="12" borderId="135" applyNumberFormat="0" applyAlignment="0" applyProtection="0"/>
    <xf numFmtId="0" fontId="53" fillId="12" borderId="13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28" borderId="137" applyNumberFormat="0" applyFont="0" applyAlignment="0" applyProtection="0"/>
    <xf numFmtId="0" fontId="12" fillId="28" borderId="137" applyNumberFormat="0" applyFont="0" applyAlignment="0" applyProtection="0"/>
    <xf numFmtId="0" fontId="12" fillId="28" borderId="137" applyNumberFormat="0" applyFont="0" applyAlignment="0" applyProtection="0"/>
    <xf numFmtId="0" fontId="13" fillId="28" borderId="137" applyNumberFormat="0" applyFont="0" applyAlignment="0" applyProtection="0"/>
    <xf numFmtId="0" fontId="56" fillId="25" borderId="138" applyNumberFormat="0" applyAlignment="0" applyProtection="0"/>
    <xf numFmtId="0" fontId="56" fillId="25" borderId="138" applyNumberFormat="0" applyAlignment="0" applyProtection="0"/>
    <xf numFmtId="0" fontId="56" fillId="25" borderId="138" applyNumberFormat="0" applyAlignment="0" applyProtection="0"/>
    <xf numFmtId="0" fontId="56" fillId="25" borderId="138" applyNumberFormat="0" applyAlignment="0" applyProtection="0"/>
    <xf numFmtId="0" fontId="56" fillId="25" borderId="138" applyNumberFormat="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58" fillId="0" borderId="13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25" borderId="146" applyNumberFormat="0" applyAlignment="0" applyProtection="0"/>
    <xf numFmtId="0" fontId="56" fillId="25" borderId="150" applyNumberFormat="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2" fillId="28" borderId="141" applyNumberFormat="0" applyFont="0" applyAlignment="0" applyProtection="0"/>
    <xf numFmtId="0" fontId="58" fillId="0" borderId="147" applyNumberFormat="0" applyFill="0" applyAlignment="0" applyProtection="0"/>
    <xf numFmtId="0" fontId="145" fillId="2" borderId="130"/>
    <xf numFmtId="0" fontId="46" fillId="25" borderId="148" applyNumberFormat="0" applyAlignment="0" applyProtection="0"/>
    <xf numFmtId="0" fontId="6" fillId="0" borderId="0"/>
    <xf numFmtId="43" fontId="6" fillId="0" borderId="0" applyFont="0" applyFill="0" applyBorder="0" applyAlignment="0" applyProtection="0"/>
    <xf numFmtId="0" fontId="6" fillId="0" borderId="0"/>
    <xf numFmtId="0" fontId="56" fillId="25" borderId="146" applyNumberFormat="0" applyAlignment="0" applyProtection="0"/>
    <xf numFmtId="0" fontId="6" fillId="0" borderId="0"/>
    <xf numFmtId="0" fontId="145" fillId="2" borderId="130"/>
    <xf numFmtId="0" fontId="53" fillId="12" borderId="148" applyNumberFormat="0" applyAlignment="0" applyProtection="0"/>
    <xf numFmtId="0" fontId="58" fillId="0" borderId="143" applyNumberFormat="0" applyFill="0" applyAlignment="0" applyProtection="0"/>
    <xf numFmtId="0" fontId="58" fillId="0" borderId="147" applyNumberFormat="0" applyFill="0" applyAlignment="0" applyProtection="0"/>
    <xf numFmtId="0" fontId="58" fillId="0" borderId="151" applyNumberFormat="0" applyFill="0" applyAlignment="0" applyProtection="0"/>
    <xf numFmtId="0" fontId="53" fillId="12" borderId="144" applyNumberFormat="0" applyAlignment="0" applyProtection="0"/>
    <xf numFmtId="0" fontId="53" fillId="12" borderId="144" applyNumberFormat="0" applyAlignment="0" applyProtection="0"/>
    <xf numFmtId="0" fontId="46" fillId="25" borderId="144" applyNumberFormat="0" applyAlignment="0" applyProtection="0"/>
    <xf numFmtId="0" fontId="56" fillId="25" borderId="142" applyNumberFormat="0" applyAlignment="0" applyProtection="0"/>
    <xf numFmtId="0" fontId="12" fillId="28" borderId="149" applyNumberFormat="0" applyFont="0" applyAlignment="0" applyProtection="0"/>
    <xf numFmtId="0" fontId="58" fillId="0" borderId="143" applyNumberFormat="0" applyFill="0" applyAlignment="0" applyProtection="0"/>
    <xf numFmtId="0" fontId="58" fillId="0" borderId="147" applyNumberFormat="0" applyFill="0" applyAlignment="0" applyProtection="0"/>
    <xf numFmtId="0" fontId="58" fillId="0" borderId="143" applyNumberFormat="0" applyFill="0" applyAlignment="0" applyProtection="0"/>
    <xf numFmtId="0" fontId="58" fillId="0" borderId="151" applyNumberFormat="0" applyFill="0" applyAlignment="0" applyProtection="0"/>
    <xf numFmtId="0" fontId="46" fillId="25" borderId="148" applyNumberFormat="0" applyAlignment="0" applyProtection="0"/>
    <xf numFmtId="0" fontId="58" fillId="0" borderId="151" applyNumberFormat="0" applyFill="0" applyAlignment="0" applyProtection="0"/>
    <xf numFmtId="0" fontId="56" fillId="25" borderId="142" applyNumberFormat="0" applyAlignment="0" applyProtection="0"/>
    <xf numFmtId="0" fontId="46" fillId="25" borderId="140" applyNumberFormat="0" applyAlignment="0" applyProtection="0"/>
    <xf numFmtId="0" fontId="56" fillId="25" borderId="150" applyNumberFormat="0" applyAlignment="0" applyProtection="0"/>
    <xf numFmtId="0" fontId="58" fillId="0" borderId="147" applyNumberFormat="0" applyFill="0" applyAlignment="0" applyProtection="0"/>
    <xf numFmtId="0" fontId="12" fillId="28" borderId="145" applyNumberFormat="0" applyFont="0" applyAlignment="0" applyProtection="0"/>
    <xf numFmtId="0" fontId="58" fillId="0" borderId="147" applyNumberFormat="0" applyFill="0" applyAlignment="0" applyProtection="0"/>
    <xf numFmtId="0" fontId="58" fillId="0" borderId="143" applyNumberFormat="0" applyFill="0" applyAlignment="0" applyProtection="0"/>
    <xf numFmtId="0" fontId="53" fillId="12" borderId="144" applyNumberFormat="0" applyAlignment="0" applyProtection="0"/>
    <xf numFmtId="0" fontId="12" fillId="28" borderId="141" applyNumberFormat="0" applyFont="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6" fillId="25" borderId="150" applyNumberFormat="0" applyAlignment="0" applyProtection="0"/>
    <xf numFmtId="0" fontId="53" fillId="12" borderId="140" applyNumberFormat="0" applyAlignment="0" applyProtection="0"/>
    <xf numFmtId="0" fontId="46" fillId="25" borderId="148" applyNumberFormat="0" applyAlignment="0" applyProtection="0"/>
    <xf numFmtId="0" fontId="12" fillId="28" borderId="145" applyNumberFormat="0" applyFont="0" applyAlignment="0" applyProtection="0"/>
    <xf numFmtId="0" fontId="56" fillId="25" borderId="146" applyNumberFormat="0" applyAlignment="0" applyProtection="0"/>
    <xf numFmtId="0" fontId="53" fillId="12" borderId="140" applyNumberFormat="0" applyAlignment="0" applyProtection="0"/>
    <xf numFmtId="0" fontId="13" fillId="28" borderId="145" applyNumberFormat="0" applyFont="0" applyAlignment="0" applyProtection="0"/>
    <xf numFmtId="0" fontId="58" fillId="0" borderId="143" applyNumberFormat="0" applyFill="0" applyAlignment="0" applyProtection="0"/>
    <xf numFmtId="0" fontId="58" fillId="0" borderId="147" applyNumberFormat="0" applyFill="0" applyAlignment="0" applyProtection="0"/>
    <xf numFmtId="0" fontId="53" fillId="12" borderId="140" applyNumberFormat="0" applyAlignment="0" applyProtection="0"/>
    <xf numFmtId="0" fontId="12" fillId="28" borderId="149" applyNumberFormat="0" applyFont="0" applyAlignment="0" applyProtection="0"/>
    <xf numFmtId="0" fontId="56" fillId="25" borderId="142" applyNumberFormat="0" applyAlignment="0" applyProtection="0"/>
    <xf numFmtId="0" fontId="56" fillId="25" borderId="150" applyNumberFormat="0" applyAlignment="0" applyProtection="0"/>
    <xf numFmtId="0" fontId="53" fillId="12" borderId="148" applyNumberFormat="0" applyAlignment="0" applyProtection="0"/>
    <xf numFmtId="0" fontId="46" fillId="25" borderId="140" applyNumberFormat="0" applyAlignment="0" applyProtection="0"/>
    <xf numFmtId="0" fontId="46" fillId="25" borderId="140" applyNumberFormat="0" applyAlignment="0" applyProtection="0"/>
    <xf numFmtId="0" fontId="56" fillId="25" borderId="142" applyNumberFormat="0" applyAlignment="0" applyProtection="0"/>
    <xf numFmtId="0" fontId="46" fillId="25" borderId="140" applyNumberFormat="0" applyAlignment="0" applyProtection="0"/>
    <xf numFmtId="0" fontId="58" fillId="0" borderId="143" applyNumberFormat="0" applyFill="0" applyAlignment="0" applyProtection="0"/>
    <xf numFmtId="0" fontId="53" fillId="12" borderId="144" applyNumberFormat="0" applyAlignment="0" applyProtection="0"/>
    <xf numFmtId="0" fontId="58" fillId="0" borderId="151" applyNumberFormat="0" applyFill="0" applyAlignment="0" applyProtection="0"/>
    <xf numFmtId="0" fontId="56" fillId="25" borderId="142" applyNumberFormat="0" applyAlignment="0" applyProtection="0"/>
    <xf numFmtId="0" fontId="56" fillId="25" borderId="142" applyNumberFormat="0" applyAlignment="0" applyProtection="0"/>
    <xf numFmtId="0" fontId="58" fillId="0" borderId="143" applyNumberFormat="0" applyFill="0" applyAlignment="0" applyProtection="0"/>
    <xf numFmtId="0" fontId="53" fillId="12" borderId="148" applyNumberFormat="0" applyAlignment="0" applyProtection="0"/>
    <xf numFmtId="0" fontId="58" fillId="0" borderId="147" applyNumberFormat="0" applyFill="0" applyAlignment="0" applyProtection="0"/>
    <xf numFmtId="0" fontId="53" fillId="12" borderId="148" applyNumberFormat="0" applyAlignment="0" applyProtection="0"/>
    <xf numFmtId="0" fontId="56" fillId="25" borderId="146" applyNumberFormat="0" applyAlignment="0" applyProtection="0"/>
    <xf numFmtId="0" fontId="58" fillId="0" borderId="143" applyNumberFormat="0" applyFill="0" applyAlignment="0" applyProtection="0"/>
    <xf numFmtId="0" fontId="58" fillId="0" borderId="143" applyNumberFormat="0" applyFill="0" applyAlignment="0" applyProtection="0"/>
    <xf numFmtId="0" fontId="53" fillId="12" borderId="144" applyNumberFormat="0" applyAlignment="0" applyProtection="0"/>
    <xf numFmtId="0" fontId="46" fillId="25" borderId="144" applyNumberFormat="0" applyAlignment="0" applyProtection="0"/>
    <xf numFmtId="0" fontId="58" fillId="0" borderId="143" applyNumberFormat="0" applyFill="0" applyAlignment="0" applyProtection="0"/>
    <xf numFmtId="0" fontId="58" fillId="0" borderId="147" applyNumberFormat="0" applyFill="0" applyAlignment="0" applyProtection="0"/>
    <xf numFmtId="0" fontId="53" fillId="12" borderId="140" applyNumberFormat="0" applyAlignment="0" applyProtection="0"/>
    <xf numFmtId="0" fontId="12" fillId="28" borderId="149" applyNumberFormat="0" applyFont="0" applyAlignment="0" applyProtection="0"/>
    <xf numFmtId="0" fontId="56" fillId="25" borderId="142" applyNumberFormat="0" applyAlignment="0" applyProtection="0"/>
    <xf numFmtId="0" fontId="58" fillId="0" borderId="151" applyNumberFormat="0" applyFill="0" applyAlignment="0" applyProtection="0"/>
    <xf numFmtId="0" fontId="53" fillId="12" borderId="140" applyNumberFormat="0" applyAlignment="0" applyProtection="0"/>
    <xf numFmtId="0" fontId="58" fillId="0" borderId="143" applyNumberFormat="0" applyFill="0" applyAlignment="0" applyProtection="0"/>
    <xf numFmtId="0" fontId="13" fillId="28" borderId="141" applyNumberFormat="0" applyFont="0" applyAlignment="0" applyProtection="0"/>
    <xf numFmtId="0" fontId="53" fillId="12" borderId="140" applyNumberFormat="0" applyAlignment="0" applyProtection="0"/>
    <xf numFmtId="0" fontId="46" fillId="25" borderId="144" applyNumberFormat="0" applyAlignment="0" applyProtection="0"/>
    <xf numFmtId="0" fontId="58" fillId="0" borderId="147" applyNumberFormat="0" applyFill="0" applyAlignment="0" applyProtection="0"/>
    <xf numFmtId="0" fontId="46" fillId="25" borderId="140" applyNumberFormat="0" applyAlignment="0" applyProtection="0"/>
    <xf numFmtId="0" fontId="46" fillId="25" borderId="144" applyNumberFormat="0" applyAlignment="0" applyProtection="0"/>
    <xf numFmtId="0" fontId="53" fillId="12" borderId="144" applyNumberFormat="0" applyAlignment="0" applyProtection="0"/>
    <xf numFmtId="0" fontId="58" fillId="0" borderId="151" applyNumberFormat="0" applyFill="0" applyAlignment="0" applyProtection="0"/>
    <xf numFmtId="0" fontId="58" fillId="0" borderId="143" applyNumberFormat="0" applyFill="0" applyAlignment="0" applyProtection="0"/>
    <xf numFmtId="0" fontId="58" fillId="0" borderId="143" applyNumberFormat="0" applyFill="0" applyAlignment="0" applyProtection="0"/>
    <xf numFmtId="0" fontId="12" fillId="28" borderId="141" applyNumberFormat="0" applyFont="0" applyAlignment="0" applyProtection="0"/>
    <xf numFmtId="0" fontId="56" fillId="25" borderId="142" applyNumberFormat="0" applyAlignment="0" applyProtection="0"/>
    <xf numFmtId="0" fontId="58" fillId="0" borderId="147" applyNumberFormat="0" applyFill="0" applyAlignment="0" applyProtection="0"/>
    <xf numFmtId="0" fontId="56" fillId="25" borderId="146" applyNumberFormat="0" applyAlignment="0" applyProtection="0"/>
    <xf numFmtId="0" fontId="53" fillId="12" borderId="148" applyNumberFormat="0" applyAlignment="0" applyProtection="0"/>
    <xf numFmtId="0" fontId="58" fillId="0" borderId="147" applyNumberFormat="0" applyFill="0" applyAlignment="0" applyProtection="0"/>
    <xf numFmtId="0" fontId="53" fillId="12" borderId="148" applyNumberFormat="0" applyAlignment="0" applyProtection="0"/>
    <xf numFmtId="0" fontId="56" fillId="25" borderId="150" applyNumberFormat="0" applyAlignment="0" applyProtection="0"/>
    <xf numFmtId="0" fontId="58" fillId="0" borderId="151" applyNumberFormat="0" applyFill="0" applyAlignment="0" applyProtection="0"/>
    <xf numFmtId="0" fontId="56" fillId="25" borderId="150" applyNumberFormat="0" applyAlignment="0" applyProtection="0"/>
    <xf numFmtId="0" fontId="56" fillId="25" borderId="146" applyNumberFormat="0" applyAlignment="0" applyProtection="0"/>
    <xf numFmtId="0" fontId="58" fillId="0" borderId="147" applyNumberFormat="0" applyFill="0" applyAlignment="0" applyProtection="0"/>
    <xf numFmtId="0" fontId="58" fillId="0" borderId="147"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6" fillId="25" borderId="146" applyNumberFormat="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3" fillId="12" borderId="148" applyNumberFormat="0" applyAlignment="0" applyProtection="0"/>
    <xf numFmtId="0" fontId="13" fillId="28" borderId="149" applyNumberFormat="0" applyFont="0" applyAlignment="0" applyProtection="0"/>
    <xf numFmtId="0" fontId="46" fillId="25" borderId="148" applyNumberFormat="0" applyAlignment="0" applyProtection="0"/>
    <xf numFmtId="0" fontId="12" fillId="28" borderId="149" applyNumberFormat="0" applyFont="0" applyAlignment="0" applyProtection="0"/>
    <xf numFmtId="0" fontId="5" fillId="0" borderId="0"/>
    <xf numFmtId="166" fontId="12" fillId="0" borderId="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165" applyNumberFormat="0" applyFill="0" applyAlignment="0" applyProtection="0"/>
    <xf numFmtId="166" fontId="12" fillId="0" borderId="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43" fontId="12" fillId="0" borderId="0" applyFont="0" applyFill="0" applyBorder="0" applyAlignment="0" applyProtection="0"/>
    <xf numFmtId="44" fontId="12" fillId="0" borderId="0" applyFont="0" applyFill="0" applyBorder="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9" fontId="5" fillId="0" borderId="0" applyFont="0" applyFill="0" applyBorder="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 fillId="0" borderId="0"/>
    <xf numFmtId="0" fontId="5" fillId="0" borderId="0"/>
    <xf numFmtId="0" fontId="5" fillId="0" borderId="0"/>
    <xf numFmtId="0" fontId="5" fillId="0" borderId="0"/>
    <xf numFmtId="0" fontId="5" fillId="0" borderId="0"/>
    <xf numFmtId="0" fontId="58" fillId="0" borderId="16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25" borderId="164" applyNumberFormat="0" applyAlignment="0" applyProtection="0"/>
    <xf numFmtId="0" fontId="56" fillId="25" borderId="164" applyNumberFormat="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 fillId="0" borderId="0"/>
    <xf numFmtId="43" fontId="5" fillId="0" borderId="0" applyFont="0" applyFill="0" applyBorder="0" applyAlignment="0" applyProtection="0"/>
    <xf numFmtId="0" fontId="5" fillId="0" borderId="0"/>
    <xf numFmtId="0" fontId="56" fillId="25" borderId="164" applyNumberFormat="0" applyAlignment="0" applyProtection="0"/>
    <xf numFmtId="0" fontId="5" fillId="0" borderId="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166" fontId="12" fillId="0" borderId="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7" fillId="26" borderId="16"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166" fontId="12" fillId="0" borderId="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62" fillId="0" borderId="127">
      <alignment horizontal="left" wrapText="1" indent="2"/>
    </xf>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166" fontId="12" fillId="0" borderId="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166" fontId="12" fillId="0" borderId="0"/>
    <xf numFmtId="0" fontId="46" fillId="25" borderId="162" applyNumberFormat="0" applyAlignment="0" applyProtection="0"/>
    <xf numFmtId="0" fontId="56" fillId="25" borderId="164"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62" fillId="0" borderId="127">
      <alignment horizontal="left" wrapText="1" indent="2"/>
    </xf>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62" fillId="0" borderId="127">
      <alignment horizontal="left" wrapText="1" indent="2"/>
    </xf>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4" fillId="0" borderId="20" applyNumberFormat="0" applyFill="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166" fontId="12" fillId="0" borderId="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166" fontId="12" fillId="0" borderId="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4" fillId="0" borderId="20"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45" fillId="2" borderId="13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45" fillId="2" borderId="13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166" fontId="12" fillId="0" borderId="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62" fillId="0" borderId="127">
      <alignment horizontal="left" wrapText="1" indent="2"/>
    </xf>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166" fontId="12" fillId="0" borderId="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4" fillId="0" borderId="20"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166" fontId="12" fillId="0" borderId="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166" fontId="12" fillId="0" borderId="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6" fontId="12" fillId="0" borderId="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62" fillId="0" borderId="127">
      <alignment horizontal="left" wrapText="1" indent="2"/>
    </xf>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7" fillId="26" borderId="16" applyNumberFormat="0" applyAlignment="0" applyProtection="0"/>
    <xf numFmtId="0" fontId="46" fillId="25" borderId="162"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166" fontId="12" fillId="0" borderId="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62" fillId="0" borderId="127">
      <alignment horizontal="left" wrapText="1" indent="2"/>
    </xf>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166" fontId="12" fillId="0" borderId="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62" fillId="0" borderId="127">
      <alignment horizontal="left" wrapText="1" indent="2"/>
    </xf>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62" fillId="0" borderId="127">
      <alignment horizontal="left" wrapText="1" indent="2"/>
    </xf>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166" fontId="12" fillId="0" borderId="0"/>
    <xf numFmtId="0" fontId="13" fillId="28" borderId="163" applyNumberFormat="0" applyFont="0" applyAlignment="0" applyProtection="0"/>
    <xf numFmtId="0" fontId="53" fillId="12" borderId="162" applyNumberFormat="0" applyAlignment="0" applyProtection="0"/>
    <xf numFmtId="0" fontId="54" fillId="0" borderId="20"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62" fillId="0" borderId="127">
      <alignment horizontal="left" wrapText="1" indent="2"/>
    </xf>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145" fillId="2" borderId="13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4" fillId="0" borderId="20"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3"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62" fillId="0" borderId="127">
      <alignment horizontal="left" wrapText="1" indent="2"/>
    </xf>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45" fillId="2" borderId="13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166" fontId="12" fillId="0" borderId="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7" fillId="26" borderId="16"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62" fillId="0" borderId="127">
      <alignment horizontal="left" wrapText="1" indent="2"/>
    </xf>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62" fillId="0" borderId="127">
      <alignment horizontal="left" wrapText="1" indent="2"/>
    </xf>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62" fillId="0" borderId="127">
      <alignment horizontal="left" wrapText="1" indent="2"/>
    </xf>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4" fillId="0" borderId="20" applyNumberFormat="0" applyFill="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4" fillId="0" borderId="20"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62" fillId="0" borderId="127">
      <alignment horizontal="left" wrapText="1" indent="2"/>
    </xf>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4" fillId="0" borderId="20"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4" fillId="0" borderId="20"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62" fillId="0" borderId="127">
      <alignment horizontal="left" wrapText="1" indent="2"/>
    </xf>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62" fillId="0" borderId="127">
      <alignment horizontal="left" wrapText="1" indent="2"/>
    </xf>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62" fillId="0" borderId="127">
      <alignment horizontal="left" wrapText="1" indent="2"/>
    </xf>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62" fillId="0" borderId="127">
      <alignment horizontal="left" wrapText="1" indent="2"/>
    </xf>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4" fillId="0" borderId="20" applyNumberFormat="0" applyFill="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4" fillId="0" borderId="20"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45" fillId="2" borderId="13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45" fillId="2" borderId="13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62" fillId="0" borderId="127">
      <alignment horizontal="left" wrapText="1" indent="2"/>
    </xf>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4" fillId="0" borderId="20"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166" fontId="12" fillId="0" borderId="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62" fillId="0" borderId="127">
      <alignment horizontal="left" wrapText="1" indent="2"/>
    </xf>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4" fillId="0" borderId="20"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62" fillId="0" borderId="127">
      <alignment horizontal="left" wrapText="1" indent="2"/>
    </xf>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62" fillId="0" borderId="127">
      <alignment horizontal="left" wrapText="1" indent="2"/>
    </xf>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62" fillId="0" borderId="127">
      <alignment horizontal="left" wrapText="1" indent="2"/>
    </xf>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4" fillId="0" borderId="20" applyNumberFormat="0" applyFill="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4" fillId="0" borderId="20"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62" fillId="0" borderId="127">
      <alignment horizontal="left" wrapText="1" indent="2"/>
    </xf>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4" fillId="0" borderId="20"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62" fillId="0" borderId="127">
      <alignment horizontal="left" wrapText="1" indent="2"/>
    </xf>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62" fillId="0" borderId="127">
      <alignment horizontal="left" wrapText="1" indent="2"/>
    </xf>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62" fillId="0" borderId="127">
      <alignment horizontal="left" wrapText="1" indent="2"/>
    </xf>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62" fillId="0" borderId="127">
      <alignment horizontal="left" wrapText="1" indent="2"/>
    </xf>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62" fillId="0" borderId="127">
      <alignment horizontal="left" wrapText="1" indent="2"/>
    </xf>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62" fillId="0" borderId="127">
      <alignment horizontal="left" wrapText="1" indent="2"/>
    </xf>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4" fillId="0" borderId="20" applyNumberFormat="0" applyFill="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4" fillId="0" borderId="20"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4" fillId="0" borderId="20"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4" fillId="0" borderId="20"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3" fillId="28" borderId="163" applyNumberFormat="0" applyFon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46" fillId="25"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4" fillId="0" borderId="20"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4" fillId="0" borderId="20"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2" fillId="28" borderId="163" applyNumberFormat="0" applyFont="0" applyAlignment="0" applyProtection="0"/>
    <xf numFmtId="0" fontId="13"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12" fillId="28" borderId="163" applyNumberFormat="0" applyFont="0" applyAlignment="0" applyProtection="0"/>
    <xf numFmtId="0" fontId="53" fillId="12" borderId="162" applyNumberFormat="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3" fillId="12" borderId="162"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46" fillId="25" borderId="162" applyNumberFormat="0" applyAlignment="0" applyProtection="0"/>
    <xf numFmtId="0" fontId="56" fillId="25" borderId="164"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3" fillId="12"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3" fillId="12"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58" fillId="0" borderId="165" applyNumberFormat="0" applyFill="0" applyAlignment="0" applyProtection="0"/>
    <xf numFmtId="0" fontId="53" fillId="12"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12" fillId="28" borderId="163" applyNumberFormat="0" applyFont="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3" fillId="12" borderId="162" applyNumberFormat="0" applyAlignment="0" applyProtection="0"/>
    <xf numFmtId="0" fontId="46" fillId="25" borderId="162" applyNumberFormat="0" applyAlignment="0" applyProtection="0"/>
    <xf numFmtId="0" fontId="58" fillId="0" borderId="165" applyNumberFormat="0" applyFill="0" applyAlignment="0" applyProtection="0"/>
    <xf numFmtId="0" fontId="46" fillId="25" borderId="162" applyNumberFormat="0" applyAlignment="0" applyProtection="0"/>
    <xf numFmtId="0" fontId="58" fillId="0" borderId="165" applyNumberFormat="0" applyFill="0" applyAlignment="0" applyProtection="0"/>
    <xf numFmtId="0" fontId="53" fillId="12" borderId="162" applyNumberFormat="0" applyAlignment="0" applyProtection="0"/>
    <xf numFmtId="0" fontId="12" fillId="28" borderId="163" applyNumberFormat="0" applyFont="0" applyAlignment="0" applyProtection="0"/>
    <xf numFmtId="0" fontId="46" fillId="25" borderId="162"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3" fillId="12" borderId="162"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3" fillId="12" borderId="162" applyNumberFormat="0" applyAlignment="0" applyProtection="0"/>
    <xf numFmtId="0" fontId="46" fillId="25" borderId="162" applyNumberFormat="0" applyAlignment="0" applyProtection="0"/>
    <xf numFmtId="0" fontId="56" fillId="25" borderId="164" applyNumberFormat="0" applyAlignment="0" applyProtection="0"/>
    <xf numFmtId="0" fontId="12" fillId="28" borderId="163" applyNumberFormat="0" applyFont="0" applyAlignment="0" applyProtection="0"/>
    <xf numFmtId="0" fontId="58" fillId="0" borderId="165" applyNumberFormat="0" applyFill="0" applyAlignment="0" applyProtection="0"/>
    <xf numFmtId="0" fontId="46" fillId="25" borderId="162" applyNumberFormat="0" applyAlignment="0" applyProtection="0"/>
    <xf numFmtId="0" fontId="12" fillId="28" borderId="163" applyNumberFormat="0" applyFont="0" applyAlignment="0" applyProtection="0"/>
    <xf numFmtId="0" fontId="56" fillId="25" borderId="164" applyNumberFormat="0" applyAlignment="0" applyProtection="0"/>
    <xf numFmtId="0" fontId="58" fillId="0" borderId="165" applyNumberFormat="0" applyFill="0" applyAlignment="0" applyProtection="0"/>
    <xf numFmtId="0" fontId="58" fillId="0" borderId="165" applyNumberFormat="0" applyFill="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56" fillId="25" borderId="164" applyNumberFormat="0" applyAlignment="0" applyProtection="0"/>
    <xf numFmtId="0" fontId="58" fillId="0" borderId="165" applyNumberFormat="0" applyFill="0" applyAlignment="0" applyProtection="0"/>
    <xf numFmtId="0" fontId="56" fillId="25" borderId="164" applyNumberFormat="0" applyAlignment="0" applyProtection="0"/>
    <xf numFmtId="0" fontId="12" fillId="28" borderId="163" applyNumberFormat="0" applyFont="0" applyAlignment="0" applyProtection="0"/>
    <xf numFmtId="0" fontId="12" fillId="28" borderId="163" applyNumberFormat="0" applyFont="0" applyAlignment="0" applyProtection="0"/>
    <xf numFmtId="0" fontId="46" fillId="25" borderId="162" applyNumberFormat="0" applyAlignment="0" applyProtection="0"/>
    <xf numFmtId="0" fontId="56" fillId="25" borderId="164" applyNumberFormat="0" applyAlignment="0" applyProtection="0"/>
    <xf numFmtId="0" fontId="58" fillId="0" borderId="165" applyNumberFormat="0" applyFill="0" applyAlignment="0" applyProtection="0"/>
    <xf numFmtId="0" fontId="13" fillId="28" borderId="163" applyNumberFormat="0" applyFont="0" applyAlignment="0" applyProtection="0"/>
    <xf numFmtId="0" fontId="12" fillId="28" borderId="163" applyNumberFormat="0" applyFont="0" applyAlignment="0" applyProtection="0"/>
    <xf numFmtId="0" fontId="58" fillId="0" borderId="165" applyNumberFormat="0" applyFill="0" applyAlignment="0" applyProtection="0"/>
    <xf numFmtId="0" fontId="56" fillId="25" borderId="164" applyNumberFormat="0" applyAlignment="0" applyProtection="0"/>
    <xf numFmtId="0" fontId="13" fillId="28" borderId="163" applyNumberFormat="0" applyFont="0" applyAlignment="0" applyProtection="0"/>
    <xf numFmtId="0" fontId="46" fillId="25" borderId="162" applyNumberFormat="0" applyAlignment="0" applyProtection="0"/>
    <xf numFmtId="0" fontId="12" fillId="28" borderId="163" applyNumberFormat="0" applyFont="0" applyAlignment="0" applyProtection="0"/>
    <xf numFmtId="0" fontId="53" fillId="12" borderId="253" applyNumberFormat="0" applyAlignment="0" applyProtection="0"/>
    <xf numFmtId="0" fontId="58" fillId="0" borderId="240" applyNumberFormat="0" applyFill="0" applyAlignment="0" applyProtection="0"/>
    <xf numFmtId="0" fontId="58" fillId="0" borderId="231" applyNumberFormat="0" applyFill="0" applyAlignment="0" applyProtection="0"/>
    <xf numFmtId="0" fontId="53" fillId="12" borderId="259" applyNumberFormat="0" applyAlignment="0" applyProtection="0"/>
    <xf numFmtId="0" fontId="53" fillId="12" borderId="244" applyNumberFormat="0" applyAlignment="0" applyProtection="0"/>
    <xf numFmtId="0" fontId="58" fillId="0" borderId="209" applyNumberFormat="0" applyFill="0" applyAlignment="0" applyProtection="0"/>
    <xf numFmtId="0" fontId="58" fillId="0" borderId="209" applyNumberFormat="0" applyFill="0" applyAlignment="0" applyProtection="0"/>
    <xf numFmtId="0" fontId="12" fillId="28" borderId="223" applyNumberFormat="0" applyFont="0" applyAlignment="0" applyProtection="0"/>
    <xf numFmtId="0" fontId="46" fillId="25" borderId="222" applyNumberFormat="0" applyAlignment="0" applyProtection="0"/>
    <xf numFmtId="0" fontId="53" fillId="12" borderId="253" applyNumberFormat="0" applyAlignment="0" applyProtection="0"/>
    <xf numFmtId="0" fontId="58" fillId="0" borderId="240" applyNumberFormat="0" applyFill="0" applyAlignment="0" applyProtection="0"/>
    <xf numFmtId="0" fontId="58" fillId="0" borderId="231" applyNumberFormat="0" applyFill="0" applyAlignment="0" applyProtection="0"/>
    <xf numFmtId="0" fontId="13" fillId="28" borderId="233" applyNumberFormat="0" applyFont="0" applyAlignment="0" applyProtection="0"/>
    <xf numFmtId="0" fontId="11" fillId="39" borderId="252" applyNumberFormat="0" applyAlignment="0">
      <alignment horizontal="left"/>
    </xf>
    <xf numFmtId="0" fontId="58" fillId="0" borderId="248" applyNumberFormat="0" applyFill="0" applyAlignment="0" applyProtection="0"/>
    <xf numFmtId="0" fontId="58" fillId="0" borderId="231" applyNumberFormat="0" applyFill="0" applyAlignment="0" applyProtection="0"/>
    <xf numFmtId="0" fontId="46" fillId="25" borderId="210" applyNumberFormat="0" applyAlignment="0" applyProtection="0"/>
    <xf numFmtId="0" fontId="56" fillId="25" borderId="224" applyNumberFormat="0" applyAlignment="0" applyProtection="0"/>
    <xf numFmtId="0" fontId="13" fillId="28" borderId="223" applyNumberFormat="0" applyFont="0" applyAlignment="0" applyProtection="0"/>
    <xf numFmtId="0" fontId="53" fillId="12" borderId="244" applyNumberFormat="0" applyAlignment="0" applyProtection="0"/>
    <xf numFmtId="0" fontId="53" fillId="12" borderId="222" applyNumberFormat="0" applyAlignment="0" applyProtection="0"/>
    <xf numFmtId="0" fontId="53" fillId="12" borderId="210" applyNumberFormat="0" applyAlignment="0" applyProtection="0"/>
    <xf numFmtId="0" fontId="54" fillId="0" borderId="211" applyNumberFormat="0" applyFill="0" applyAlignment="0" applyProtection="0"/>
    <xf numFmtId="0" fontId="53" fillId="12" borderId="244" applyNumberFormat="0" applyAlignment="0" applyProtection="0"/>
    <xf numFmtId="0" fontId="13" fillId="28" borderId="212" applyNumberFormat="0" applyFont="0" applyAlignment="0" applyProtection="0"/>
    <xf numFmtId="0" fontId="56" fillId="25" borderId="213" applyNumberFormat="0" applyAlignment="0" applyProtection="0"/>
    <xf numFmtId="0" fontId="4" fillId="0" borderId="0"/>
    <xf numFmtId="0" fontId="56" fillId="25" borderId="251" applyNumberFormat="0" applyAlignment="0" applyProtection="0"/>
    <xf numFmtId="0" fontId="53" fillId="12" borderId="259" applyNumberFormat="0" applyAlignment="0" applyProtection="0"/>
    <xf numFmtId="0" fontId="13" fillId="28" borderId="242" applyNumberFormat="0" applyFont="0" applyAlignment="0" applyProtection="0"/>
    <xf numFmtId="0" fontId="56" fillId="25" borderId="271" applyNumberFormat="0" applyAlignment="0" applyProtection="0"/>
    <xf numFmtId="0" fontId="58" fillId="0" borderId="221" applyNumberFormat="0" applyFill="0" applyAlignment="0" applyProtection="0"/>
    <xf numFmtId="0" fontId="58" fillId="0" borderId="240" applyNumberFormat="0" applyFill="0" applyAlignment="0" applyProtection="0"/>
    <xf numFmtId="0" fontId="58" fillId="0" borderId="221" applyNumberFormat="0" applyFill="0" applyAlignment="0" applyProtection="0"/>
    <xf numFmtId="0" fontId="4" fillId="0" borderId="0"/>
    <xf numFmtId="0" fontId="46" fillId="25" borderId="222" applyNumberFormat="0" applyAlignment="0" applyProtection="0"/>
    <xf numFmtId="0" fontId="46" fillId="25" borderId="235" applyNumberFormat="0" applyAlignment="0" applyProtection="0"/>
    <xf numFmtId="0" fontId="93" fillId="0" borderId="0" applyNumberFormat="0" applyFill="0" applyBorder="0" applyAlignment="0" applyProtection="0">
      <alignment vertical="top"/>
      <protection locked="0"/>
    </xf>
    <xf numFmtId="0" fontId="53" fillId="12" borderId="259" applyNumberFormat="0" applyAlignment="0" applyProtection="0"/>
    <xf numFmtId="0" fontId="46" fillId="25" borderId="244" applyNumberFormat="0" applyAlignment="0" applyProtection="0"/>
    <xf numFmtId="0" fontId="58" fillId="0" borderId="268" applyNumberFormat="0" applyFill="0" applyAlignment="0" applyProtection="0"/>
    <xf numFmtId="0" fontId="62" fillId="0" borderId="202">
      <alignment horizontal="left" wrapText="1" indent="2"/>
    </xf>
    <xf numFmtId="0" fontId="61" fillId="0" borderId="173">
      <alignment horizontal="center"/>
    </xf>
    <xf numFmtId="0" fontId="4" fillId="0" borderId="0"/>
    <xf numFmtId="0" fontId="4" fillId="0" borderId="0"/>
    <xf numFmtId="0" fontId="13" fillId="28" borderId="270" applyNumberFormat="0" applyFont="0" applyAlignment="0" applyProtection="0"/>
    <xf numFmtId="0" fontId="4" fillId="0" borderId="0"/>
    <xf numFmtId="0" fontId="4" fillId="0" borderId="0"/>
    <xf numFmtId="0" fontId="53" fillId="12" borderId="241" applyNumberFormat="0" applyAlignment="0" applyProtection="0"/>
    <xf numFmtId="0" fontId="4" fillId="0" borderId="0"/>
    <xf numFmtId="0" fontId="4" fillId="0" borderId="0"/>
    <xf numFmtId="0" fontId="58" fillId="0" borderId="240"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25" borderId="210" applyNumberFormat="0" applyAlignment="0" applyProtection="0"/>
    <xf numFmtId="0" fontId="53" fillId="12" borderId="210" applyNumberFormat="0" applyAlignment="0" applyProtection="0"/>
    <xf numFmtId="0" fontId="12" fillId="28" borderId="212" applyNumberFormat="0" applyFont="0" applyAlignment="0" applyProtection="0"/>
    <xf numFmtId="0" fontId="56" fillId="25" borderId="213" applyNumberFormat="0" applyAlignment="0" applyProtection="0"/>
    <xf numFmtId="0" fontId="58" fillId="0" borderId="209"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258" applyNumberFormat="0" applyFill="0" applyAlignment="0" applyProtection="0"/>
    <xf numFmtId="0" fontId="61" fillId="0" borderId="219">
      <alignment horizontal="center"/>
    </xf>
    <xf numFmtId="0" fontId="46" fillId="25" borderId="210" applyNumberFormat="0" applyAlignment="0" applyProtection="0"/>
    <xf numFmtId="0" fontId="46" fillId="25" borderId="259" applyNumberFormat="0" applyAlignment="0" applyProtection="0"/>
    <xf numFmtId="0" fontId="53" fillId="12" borderId="2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25" borderId="243" applyNumberFormat="0" applyAlignment="0" applyProtection="0"/>
    <xf numFmtId="0" fontId="13" fillId="28" borderId="212" applyNumberFormat="0" applyFont="0" applyAlignment="0" applyProtection="0"/>
    <xf numFmtId="0" fontId="56" fillId="25" borderId="213" applyNumberFormat="0" applyAlignment="0" applyProtection="0"/>
    <xf numFmtId="0" fontId="56" fillId="25" borderId="213" applyNumberFormat="0" applyAlignment="0" applyProtection="0"/>
    <xf numFmtId="0" fontId="58" fillId="0" borderId="209" applyNumberFormat="0" applyFill="0" applyAlignment="0" applyProtection="0"/>
    <xf numFmtId="0" fontId="58" fillId="0" borderId="209" applyNumberFormat="0" applyFill="0" applyAlignment="0" applyProtection="0"/>
    <xf numFmtId="0" fontId="58" fillId="0" borderId="209" applyNumberFormat="0" applyFill="0" applyAlignment="0" applyProtection="0"/>
    <xf numFmtId="0" fontId="58" fillId="0" borderId="209" applyNumberFormat="0" applyFill="0" applyAlignment="0" applyProtection="0"/>
    <xf numFmtId="0" fontId="58" fillId="0" borderId="209" applyNumberFormat="0" applyFill="0" applyAlignment="0" applyProtection="0"/>
    <xf numFmtId="0" fontId="12" fillId="28" borderId="23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8" fillId="0" borderId="0" applyFont="0" applyFill="0" applyBorder="0" applyAlignment="0" applyProtection="0"/>
    <xf numFmtId="177" fontId="83" fillId="38" borderId="252" applyAlignment="0">
      <protection locked="0"/>
    </xf>
    <xf numFmtId="0" fontId="46" fillId="25" borderId="259" applyNumberFormat="0" applyAlignment="0" applyProtection="0"/>
    <xf numFmtId="0" fontId="4" fillId="0" borderId="0"/>
    <xf numFmtId="0" fontId="53" fillId="12" borderId="232" applyNumberFormat="0" applyAlignment="0" applyProtection="0"/>
    <xf numFmtId="177" fontId="83" fillId="38" borderId="214" applyAlignment="0">
      <protection locked="0"/>
    </xf>
    <xf numFmtId="0" fontId="11" fillId="39" borderId="214" applyNumberFormat="0" applyAlignment="0">
      <alignment horizontal="left"/>
    </xf>
    <xf numFmtId="43" fontId="4" fillId="0" borderId="0" applyFont="0" applyFill="0" applyBorder="0" applyAlignment="0" applyProtection="0"/>
    <xf numFmtId="0" fontId="4" fillId="0" borderId="0"/>
    <xf numFmtId="0" fontId="11" fillId="39" borderId="214" applyNumberFormat="0" applyAlignment="0">
      <alignment horizontal="left"/>
    </xf>
    <xf numFmtId="0" fontId="4" fillId="0" borderId="0"/>
    <xf numFmtId="43" fontId="12" fillId="0" borderId="0" applyFont="0" applyFill="0" applyBorder="0" applyAlignment="0" applyProtection="0"/>
    <xf numFmtId="43" fontId="11" fillId="0" borderId="0" applyFont="0" applyFill="0" applyBorder="0" applyAlignment="0" applyProtection="0"/>
    <xf numFmtId="0" fontId="58" fillId="0" borderId="268" applyNumberFormat="0" applyFill="0" applyAlignment="0" applyProtection="0"/>
    <xf numFmtId="0" fontId="56" fillId="25" borderId="224" applyNumberFormat="0" applyAlignment="0" applyProtection="0"/>
    <xf numFmtId="0" fontId="53" fillId="12" borderId="222" applyNumberFormat="0" applyAlignment="0" applyProtection="0"/>
    <xf numFmtId="0" fontId="46" fillId="25" borderId="215" applyNumberFormat="0" applyAlignment="0" applyProtection="0"/>
    <xf numFmtId="0" fontId="46" fillId="25" borderId="215" applyNumberFormat="0" applyAlignment="0" applyProtection="0"/>
    <xf numFmtId="0" fontId="46" fillId="25" borderId="215" applyNumberFormat="0" applyAlignment="0" applyProtection="0"/>
    <xf numFmtId="0" fontId="46" fillId="25" borderId="215" applyNumberFormat="0" applyAlignment="0" applyProtection="0"/>
    <xf numFmtId="0" fontId="46" fillId="25" borderId="215" applyNumberFormat="0" applyAlignment="0" applyProtection="0"/>
    <xf numFmtId="0" fontId="46" fillId="25" borderId="235" applyNumberFormat="0" applyAlignment="0" applyProtection="0"/>
    <xf numFmtId="177" fontId="83" fillId="38" borderId="229" applyAlignment="0">
      <protection locked="0"/>
    </xf>
    <xf numFmtId="0" fontId="12" fillId="28" borderId="250" applyNumberFormat="0" applyFont="0" applyAlignment="0" applyProtection="0"/>
    <xf numFmtId="0" fontId="46" fillId="25" borderId="23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53" fillId="12" borderId="232" applyNumberFormat="0" applyAlignment="0" applyProtection="0"/>
    <xf numFmtId="0" fontId="11" fillId="39" borderId="239" applyNumberFormat="0" applyAlignment="0">
      <alignment horizontal="left"/>
    </xf>
    <xf numFmtId="44" fontId="4" fillId="0" borderId="0" applyFont="0" applyFill="0" applyBorder="0" applyAlignment="0" applyProtection="0"/>
    <xf numFmtId="0" fontId="61" fillId="0" borderId="229">
      <alignment horizontal="center"/>
    </xf>
    <xf numFmtId="0" fontId="53" fillId="12" borderId="215" applyNumberFormat="0" applyAlignment="0" applyProtection="0"/>
    <xf numFmtId="0" fontId="53" fillId="12" borderId="215" applyNumberFormat="0" applyAlignment="0" applyProtection="0"/>
    <xf numFmtId="0" fontId="53" fillId="12" borderId="215" applyNumberFormat="0" applyAlignment="0" applyProtection="0"/>
    <xf numFmtId="0" fontId="53" fillId="12" borderId="215" applyNumberFormat="0" applyAlignment="0" applyProtection="0"/>
    <xf numFmtId="0" fontId="53" fillId="12" borderId="21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39" borderId="229" applyNumberFormat="0" applyAlignment="0">
      <alignment horizontal="left"/>
    </xf>
    <xf numFmtId="0" fontId="12" fillId="28" borderId="216" applyNumberFormat="0" applyFont="0" applyAlignment="0" applyProtection="0"/>
    <xf numFmtId="0" fontId="12" fillId="28" borderId="216" applyNumberFormat="0" applyFont="0" applyAlignment="0" applyProtection="0"/>
    <xf numFmtId="0" fontId="12" fillId="28" borderId="216" applyNumberFormat="0" applyFont="0" applyAlignment="0" applyProtection="0"/>
    <xf numFmtId="0" fontId="12" fillId="28" borderId="216" applyNumberFormat="0" applyFont="0" applyAlignment="0" applyProtection="0"/>
    <xf numFmtId="0" fontId="13" fillId="28" borderId="216" applyNumberFormat="0" applyFont="0" applyAlignment="0" applyProtection="0"/>
    <xf numFmtId="0" fontId="56" fillId="25" borderId="217" applyNumberFormat="0" applyAlignment="0" applyProtection="0"/>
    <xf numFmtId="0" fontId="56" fillId="25" borderId="217" applyNumberFormat="0" applyAlignment="0" applyProtection="0"/>
    <xf numFmtId="0" fontId="56" fillId="25" borderId="217" applyNumberFormat="0" applyAlignment="0" applyProtection="0"/>
    <xf numFmtId="0" fontId="56" fillId="25" borderId="217" applyNumberFormat="0" applyAlignment="0" applyProtection="0"/>
    <xf numFmtId="0" fontId="56" fillId="25" borderId="217" applyNumberFormat="0" applyAlignment="0" applyProtection="0"/>
    <xf numFmtId="0" fontId="56" fillId="25" borderId="217" applyNumberFormat="0" applyAlignment="0" applyProtection="0"/>
    <xf numFmtId="9" fontId="4" fillId="0" borderId="0" applyFont="0" applyFill="0" applyBorder="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18" applyNumberFormat="0" applyFill="0" applyAlignment="0" applyProtection="0"/>
    <xf numFmtId="0" fontId="58" fillId="0" borderId="221" applyNumberFormat="0" applyFill="0" applyAlignment="0" applyProtection="0"/>
    <xf numFmtId="0" fontId="53" fillId="12" borderId="259" applyNumberFormat="0" applyAlignment="0" applyProtection="0"/>
    <xf numFmtId="0" fontId="58" fillId="0" borderId="268" applyNumberFormat="0" applyFill="0" applyAlignment="0" applyProtection="0"/>
    <xf numFmtId="0" fontId="46" fillId="25" borderId="232" applyNumberFormat="0" applyAlignment="0" applyProtection="0"/>
    <xf numFmtId="0" fontId="58" fillId="0" borderId="268" applyNumberFormat="0" applyFill="0" applyAlignment="0" applyProtection="0"/>
    <xf numFmtId="0" fontId="58" fillId="0" borderId="240" applyNumberFormat="0" applyFill="0" applyAlignment="0" applyProtection="0"/>
    <xf numFmtId="0" fontId="46" fillId="25" borderId="259" applyNumberFormat="0" applyAlignment="0" applyProtection="0"/>
    <xf numFmtId="0" fontId="56" fillId="25" borderId="251" applyNumberFormat="0" applyAlignment="0" applyProtection="0"/>
    <xf numFmtId="0" fontId="46" fillId="25" borderId="222" applyNumberFormat="0" applyAlignment="0" applyProtection="0"/>
    <xf numFmtId="0" fontId="53" fillId="12" borderId="244" applyNumberFormat="0" applyAlignment="0" applyProtection="0"/>
    <xf numFmtId="0" fontId="53" fillId="12" borderId="222" applyNumberFormat="0" applyAlignment="0" applyProtection="0"/>
    <xf numFmtId="0" fontId="46" fillId="25" borderId="259" applyNumberFormat="0" applyAlignment="0" applyProtection="0"/>
    <xf numFmtId="0" fontId="12" fillId="28" borderId="270" applyNumberFormat="0" applyFont="0" applyAlignment="0" applyProtection="0"/>
    <xf numFmtId="0" fontId="13" fillId="28" borderId="270" applyNumberFormat="0" applyFont="0" applyAlignment="0" applyProtection="0"/>
    <xf numFmtId="0" fontId="56" fillId="25" borderId="234" applyNumberFormat="0" applyAlignment="0" applyProtection="0"/>
    <xf numFmtId="0" fontId="46" fillId="25" borderId="253" applyNumberFormat="0" applyAlignment="0" applyProtection="0"/>
    <xf numFmtId="0" fontId="56" fillId="25" borderId="271" applyNumberFormat="0" applyAlignment="0" applyProtection="0"/>
    <xf numFmtId="0" fontId="13" fillId="28" borderId="223" applyNumberFormat="0" applyFont="0" applyAlignment="0" applyProtection="0"/>
    <xf numFmtId="0" fontId="56" fillId="25" borderId="224" applyNumberFormat="0" applyAlignment="0" applyProtection="0"/>
    <xf numFmtId="0" fontId="56" fillId="25" borderId="224" applyNumberFormat="0" applyAlignment="0" applyProtection="0"/>
    <xf numFmtId="0" fontId="58" fillId="0" borderId="221" applyNumberFormat="0" applyFill="0" applyAlignment="0" applyProtection="0"/>
    <xf numFmtId="0" fontId="58" fillId="0" borderId="221" applyNumberFormat="0" applyFill="0" applyAlignment="0" applyProtection="0"/>
    <xf numFmtId="0" fontId="58" fillId="0" borderId="221" applyNumberFormat="0" applyFill="0" applyAlignment="0" applyProtection="0"/>
    <xf numFmtId="0" fontId="58" fillId="0" borderId="221" applyNumberFormat="0" applyFill="0" applyAlignment="0" applyProtection="0"/>
    <xf numFmtId="0" fontId="58" fillId="0" borderId="221" applyNumberFormat="0" applyFill="0" applyAlignment="0" applyProtection="0"/>
    <xf numFmtId="0" fontId="46" fillId="25" borderId="259" applyNumberFormat="0" applyAlignment="0" applyProtection="0"/>
    <xf numFmtId="0" fontId="11" fillId="39" borderId="252" applyNumberFormat="0" applyAlignment="0">
      <alignment horizontal="left"/>
    </xf>
    <xf numFmtId="0" fontId="46" fillId="25" borderId="232" applyNumberFormat="0" applyAlignment="0" applyProtection="0"/>
    <xf numFmtId="0" fontId="46" fillId="25" borderId="259" applyNumberFormat="0" applyAlignment="0" applyProtection="0"/>
    <xf numFmtId="0" fontId="58" fillId="0" borderId="231" applyNumberFormat="0" applyFill="0" applyAlignment="0" applyProtection="0"/>
    <xf numFmtId="0" fontId="56" fillId="25" borderId="234" applyNumberFormat="0" applyAlignment="0" applyProtection="0"/>
    <xf numFmtId="0" fontId="13" fillId="28" borderId="242" applyNumberFormat="0" applyFont="0" applyAlignment="0" applyProtection="0"/>
    <xf numFmtId="0" fontId="53" fillId="12" borderId="269" applyNumberFormat="0" applyAlignment="0" applyProtection="0"/>
    <xf numFmtId="0" fontId="46" fillId="25" borderId="241" applyNumberFormat="0" applyAlignment="0" applyProtection="0"/>
    <xf numFmtId="0" fontId="56" fillId="25" borderId="243" applyNumberFormat="0" applyAlignment="0" applyProtection="0"/>
    <xf numFmtId="0" fontId="56" fillId="25" borderId="261" applyNumberFormat="0" applyAlignment="0" applyProtection="0"/>
    <xf numFmtId="0" fontId="46" fillId="25" borderId="253" applyNumberFormat="0" applyAlignment="0" applyProtection="0"/>
    <xf numFmtId="0" fontId="58" fillId="0" borderId="240" applyNumberFormat="0" applyFill="0" applyAlignment="0" applyProtection="0"/>
    <xf numFmtId="0" fontId="53" fillId="12" borderId="241" applyNumberFormat="0" applyAlignment="0" applyProtection="0"/>
    <xf numFmtId="0" fontId="46" fillId="25" borderId="249" applyNumberFormat="0" applyAlignment="0" applyProtection="0"/>
    <xf numFmtId="0" fontId="46" fillId="25" borderId="253" applyNumberFormat="0" applyAlignment="0" applyProtection="0"/>
    <xf numFmtId="0" fontId="58" fillId="0" borderId="248" applyNumberFormat="0" applyFill="0" applyAlignment="0" applyProtection="0"/>
    <xf numFmtId="0" fontId="53" fillId="12" borderId="235" applyNumberFormat="0" applyAlignment="0" applyProtection="0"/>
    <xf numFmtId="0" fontId="53" fillId="12" borderId="235" applyNumberFormat="0" applyAlignment="0" applyProtection="0"/>
    <xf numFmtId="0" fontId="13" fillId="28" borderId="250" applyNumberFormat="0" applyFont="0" applyAlignment="0" applyProtection="0"/>
    <xf numFmtId="0" fontId="56" fillId="25" borderId="251" applyNumberFormat="0" applyAlignment="0" applyProtection="0"/>
    <xf numFmtId="0" fontId="56" fillId="25" borderId="261" applyNumberFormat="0" applyAlignment="0" applyProtection="0"/>
    <xf numFmtId="0" fontId="46" fillId="25" borderId="235" applyNumberFormat="0" applyAlignment="0" applyProtection="0"/>
    <xf numFmtId="0" fontId="13" fillId="28" borderId="260" applyNumberFormat="0" applyFont="0" applyAlignment="0" applyProtection="0"/>
    <xf numFmtId="0" fontId="46" fillId="25" borderId="235" applyNumberFormat="0" applyAlignment="0" applyProtection="0"/>
    <xf numFmtId="0" fontId="58" fillId="0" borderId="248" applyNumberFormat="0" applyFill="0" applyAlignment="0" applyProtection="0"/>
    <xf numFmtId="0" fontId="46" fillId="25" borderId="272" applyNumberFormat="0" applyAlignment="0" applyProtection="0"/>
    <xf numFmtId="0" fontId="11" fillId="39" borderId="229" applyNumberFormat="0" applyAlignment="0">
      <alignment horizontal="left"/>
    </xf>
    <xf numFmtId="0" fontId="53" fillId="12" borderId="259" applyNumberFormat="0" applyAlignment="0" applyProtection="0"/>
    <xf numFmtId="0" fontId="58" fillId="0" borderId="248" applyNumberFormat="0" applyFill="0" applyAlignment="0" applyProtection="0"/>
    <xf numFmtId="0" fontId="53" fillId="12" borderId="253" applyNumberFormat="0" applyAlignment="0" applyProtection="0"/>
    <xf numFmtId="0" fontId="58" fillId="0" borderId="258" applyNumberFormat="0" applyFill="0" applyAlignment="0" applyProtection="0"/>
    <xf numFmtId="0" fontId="53" fillId="12" borderId="253" applyNumberFormat="0" applyAlignment="0" applyProtection="0"/>
    <xf numFmtId="0" fontId="46" fillId="25" borderId="244" applyNumberFormat="0" applyAlignment="0" applyProtection="0"/>
    <xf numFmtId="0" fontId="11" fillId="39" borderId="262" applyNumberFormat="0" applyAlignment="0">
      <alignment horizontal="left"/>
    </xf>
    <xf numFmtId="0" fontId="61" fillId="0" borderId="239">
      <alignment horizontal="center"/>
    </xf>
    <xf numFmtId="0" fontId="46" fillId="25" borderId="269" applyNumberFormat="0" applyAlignment="0" applyProtection="0"/>
    <xf numFmtId="0" fontId="46" fillId="25" borderId="225" applyNumberFormat="0" applyAlignment="0" applyProtection="0"/>
    <xf numFmtId="0" fontId="46" fillId="25" borderId="225" applyNumberFormat="0" applyAlignment="0" applyProtection="0"/>
    <xf numFmtId="0" fontId="46" fillId="25" borderId="225" applyNumberFormat="0" applyAlignment="0" applyProtection="0"/>
    <xf numFmtId="0" fontId="46" fillId="25" borderId="225" applyNumberFormat="0" applyAlignment="0" applyProtection="0"/>
    <xf numFmtId="0" fontId="46" fillId="25" borderId="225" applyNumberFormat="0" applyAlignment="0" applyProtection="0"/>
    <xf numFmtId="0" fontId="58" fillId="0" borderId="258" applyNumberFormat="0" applyFill="0" applyAlignment="0" applyProtection="0"/>
    <xf numFmtId="0" fontId="53" fillId="12" borderId="235" applyNumberFormat="0" applyAlignment="0" applyProtection="0"/>
    <xf numFmtId="0" fontId="53" fillId="12" borderId="235" applyNumberFormat="0" applyAlignment="0" applyProtection="0"/>
    <xf numFmtId="0" fontId="53" fillId="12" borderId="235" applyNumberFormat="0" applyAlignment="0" applyProtection="0"/>
    <xf numFmtId="0" fontId="46" fillId="25" borderId="244" applyNumberFormat="0" applyAlignment="0" applyProtection="0"/>
    <xf numFmtId="0" fontId="46" fillId="25" borderId="259" applyNumberFormat="0" applyAlignment="0" applyProtection="0"/>
    <xf numFmtId="0" fontId="46" fillId="25" borderId="235" applyNumberFormat="0" applyAlignment="0" applyProtection="0"/>
    <xf numFmtId="0" fontId="53" fillId="12" borderId="225" applyNumberFormat="0" applyAlignment="0" applyProtection="0"/>
    <xf numFmtId="0" fontId="53" fillId="12" borderId="225" applyNumberFormat="0" applyAlignment="0" applyProtection="0"/>
    <xf numFmtId="0" fontId="53" fillId="12" borderId="225" applyNumberFormat="0" applyAlignment="0" applyProtection="0"/>
    <xf numFmtId="0" fontId="53" fillId="12" borderId="225" applyNumberFormat="0" applyAlignment="0" applyProtection="0"/>
    <xf numFmtId="0" fontId="53" fillId="12" borderId="225" applyNumberFormat="0" applyAlignment="0" applyProtection="0"/>
    <xf numFmtId="177" fontId="83" fillId="38" borderId="239" applyAlignment="0">
      <protection locked="0"/>
    </xf>
    <xf numFmtId="0" fontId="56" fillId="25" borderId="271" applyNumberFormat="0" applyAlignment="0" applyProtection="0"/>
    <xf numFmtId="0" fontId="46" fillId="25" borderId="244" applyNumberFormat="0" applyAlignment="0" applyProtection="0"/>
    <xf numFmtId="0" fontId="58" fillId="0" borderId="268" applyNumberFormat="0" applyFill="0" applyAlignment="0" applyProtection="0"/>
    <xf numFmtId="0" fontId="46" fillId="25" borderId="244" applyNumberFormat="0" applyAlignment="0" applyProtection="0"/>
    <xf numFmtId="0" fontId="46" fillId="25" borderId="241" applyNumberFormat="0" applyAlignment="0" applyProtection="0"/>
    <xf numFmtId="0" fontId="58" fillId="0" borderId="248" applyNumberFormat="0" applyFill="0" applyAlignment="0" applyProtection="0"/>
    <xf numFmtId="0" fontId="46" fillId="25" borderId="249" applyNumberFormat="0" applyAlignment="0" applyProtection="0"/>
    <xf numFmtId="0" fontId="53" fillId="12" borderId="249" applyNumberFormat="0" applyAlignment="0" applyProtection="0"/>
    <xf numFmtId="0" fontId="46" fillId="25" borderId="253" applyNumberFormat="0" applyAlignment="0" applyProtection="0"/>
    <xf numFmtId="0" fontId="53" fillId="12" borderId="253" applyNumberFormat="0" applyAlignment="0" applyProtection="0"/>
    <xf numFmtId="0" fontId="58" fillId="0" borderId="231" applyNumberFormat="0" applyFill="0" applyAlignment="0" applyProtection="0"/>
    <xf numFmtId="0" fontId="58" fillId="0" borderId="231" applyNumberFormat="0" applyFill="0" applyAlignment="0" applyProtection="0"/>
    <xf numFmtId="0" fontId="58" fillId="0" borderId="231" applyNumberFormat="0" applyFill="0" applyAlignment="0" applyProtection="0"/>
    <xf numFmtId="0" fontId="56" fillId="25" borderId="234" applyNumberFormat="0" applyAlignment="0" applyProtection="0"/>
    <xf numFmtId="0" fontId="13" fillId="28" borderId="233" applyNumberFormat="0" applyFont="0" applyAlignment="0" applyProtection="0"/>
    <xf numFmtId="0" fontId="13" fillId="28" borderId="260" applyNumberFormat="0" applyFont="0" applyAlignment="0" applyProtection="0"/>
    <xf numFmtId="0" fontId="46" fillId="25" borderId="241" applyNumberFormat="0" applyAlignment="0" applyProtection="0"/>
    <xf numFmtId="0" fontId="53" fillId="12" borderId="232" applyNumberFormat="0" applyAlignment="0" applyProtection="0"/>
    <xf numFmtId="0" fontId="11" fillId="39" borderId="239" applyNumberFormat="0" applyAlignment="0">
      <alignment horizontal="left"/>
    </xf>
    <xf numFmtId="0" fontId="46" fillId="25" borderId="249" applyNumberFormat="0" applyAlignment="0" applyProtection="0"/>
    <xf numFmtId="0" fontId="58" fillId="0" borderId="258" applyNumberFormat="0" applyFill="0" applyAlignment="0" applyProtection="0"/>
    <xf numFmtId="0" fontId="46" fillId="25" borderId="269" applyNumberFormat="0" applyAlignment="0" applyProtection="0"/>
    <xf numFmtId="0" fontId="56" fillId="25" borderId="261" applyNumberFormat="0" applyAlignment="0" applyProtection="0"/>
    <xf numFmtId="0" fontId="53" fillId="12" borderId="244" applyNumberFormat="0" applyAlignment="0" applyProtection="0"/>
    <xf numFmtId="0" fontId="12" fillId="28" borderId="242" applyNumberFormat="0" applyFont="0" applyAlignment="0" applyProtection="0"/>
    <xf numFmtId="0" fontId="53" fillId="12" borderId="259" applyNumberFormat="0" applyAlignment="0" applyProtection="0"/>
    <xf numFmtId="0" fontId="53" fillId="12" borderId="259" applyNumberFormat="0" applyAlignment="0" applyProtection="0"/>
    <xf numFmtId="0" fontId="46" fillId="25" borderId="253" applyNumberFormat="0" applyAlignment="0" applyProtection="0"/>
    <xf numFmtId="0" fontId="58" fillId="0" borderId="248" applyNumberFormat="0" applyFill="0" applyAlignment="0" applyProtection="0"/>
    <xf numFmtId="0" fontId="13" fillId="28" borderId="250" applyNumberFormat="0" applyFont="0" applyAlignment="0" applyProtection="0"/>
    <xf numFmtId="0" fontId="53" fillId="12" borderId="259" applyNumberFormat="0" applyAlignment="0" applyProtection="0"/>
    <xf numFmtId="0" fontId="46" fillId="25" borderId="269" applyNumberFormat="0" applyAlignment="0" applyProtection="0"/>
    <xf numFmtId="0" fontId="56" fillId="25" borderId="234" applyNumberFormat="0" applyAlignment="0" applyProtection="0"/>
    <xf numFmtId="0" fontId="11" fillId="39" borderId="263" applyNumberFormat="0" applyAlignment="0">
      <alignment horizontal="left"/>
    </xf>
    <xf numFmtId="0" fontId="12" fillId="28" borderId="226" applyNumberFormat="0" applyFont="0" applyAlignment="0" applyProtection="0"/>
    <xf numFmtId="0" fontId="12" fillId="28" borderId="226" applyNumberFormat="0" applyFont="0" applyAlignment="0" applyProtection="0"/>
    <xf numFmtId="0" fontId="12" fillId="28" borderId="226" applyNumberFormat="0" applyFont="0" applyAlignment="0" applyProtection="0"/>
    <xf numFmtId="0" fontId="12" fillId="28" borderId="226" applyNumberFormat="0" applyFont="0" applyAlignment="0" applyProtection="0"/>
    <xf numFmtId="0" fontId="13" fillId="28" borderId="226" applyNumberFormat="0" applyFont="0" applyAlignment="0" applyProtection="0"/>
    <xf numFmtId="0" fontId="56" fillId="25" borderId="227" applyNumberFormat="0" applyAlignment="0" applyProtection="0"/>
    <xf numFmtId="0" fontId="56" fillId="25" borderId="227" applyNumberFormat="0" applyAlignment="0" applyProtection="0"/>
    <xf numFmtId="0" fontId="56" fillId="25" borderId="227" applyNumberFormat="0" applyAlignment="0" applyProtection="0"/>
    <xf numFmtId="0" fontId="56" fillId="25" borderId="227" applyNumberFormat="0" applyAlignment="0" applyProtection="0"/>
    <xf numFmtId="0" fontId="56" fillId="25" borderId="227" applyNumberFormat="0" applyAlignment="0" applyProtection="0"/>
    <xf numFmtId="0" fontId="56" fillId="25" borderId="227" applyNumberFormat="0" applyAlignment="0" applyProtection="0"/>
    <xf numFmtId="0" fontId="145" fillId="2" borderId="220"/>
    <xf numFmtId="0" fontId="145" fillId="2" borderId="220"/>
    <xf numFmtId="0" fontId="53" fillId="12" borderId="249" applyNumberFormat="0" applyAlignment="0" applyProtection="0"/>
    <xf numFmtId="0" fontId="58" fillId="0" borderId="258" applyNumberFormat="0" applyFill="0" applyAlignment="0" applyProtection="0"/>
    <xf numFmtId="0" fontId="56" fillId="25" borderId="243" applyNumberFormat="0" applyAlignment="0" applyProtection="0"/>
    <xf numFmtId="0" fontId="58" fillId="0" borderId="231" applyNumberFormat="0" applyFill="0" applyAlignment="0" applyProtection="0"/>
    <xf numFmtId="0" fontId="58" fillId="0" borderId="25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58" fillId="0" borderId="228" applyNumberFormat="0" applyFill="0" applyAlignment="0" applyProtection="0"/>
    <xf numFmtId="0" fontId="11" fillId="39" borderId="262" applyNumberFormat="0" applyAlignment="0">
      <alignment horizontal="left"/>
    </xf>
    <xf numFmtId="0" fontId="53" fillId="12" borderId="269" applyNumberFormat="0" applyAlignment="0" applyProtection="0"/>
    <xf numFmtId="0" fontId="53" fillId="12" borderId="249" applyNumberFormat="0" applyAlignment="0" applyProtection="0"/>
    <xf numFmtId="0" fontId="56" fillId="25" borderId="243" applyNumberFormat="0" applyAlignment="0" applyProtection="0"/>
    <xf numFmtId="0" fontId="53" fillId="12" borderId="241" applyNumberFormat="0" applyAlignment="0" applyProtection="0"/>
    <xf numFmtId="0" fontId="61" fillId="0" borderId="265">
      <alignment horizontal="center"/>
    </xf>
    <xf numFmtId="0" fontId="12" fillId="28" borderId="236" applyNumberFormat="0" applyFont="0" applyAlignment="0" applyProtection="0"/>
    <xf numFmtId="0" fontId="12" fillId="28" borderId="236" applyNumberFormat="0" applyFont="0" applyAlignment="0" applyProtection="0"/>
    <xf numFmtId="0" fontId="12" fillId="28" borderId="236" applyNumberFormat="0" applyFont="0" applyAlignment="0" applyProtection="0"/>
    <xf numFmtId="0" fontId="12" fillId="28" borderId="236" applyNumberFormat="0" applyFont="0" applyAlignment="0" applyProtection="0"/>
    <xf numFmtId="0" fontId="13" fillId="28" borderId="236" applyNumberFormat="0" applyFont="0" applyAlignment="0" applyProtection="0"/>
    <xf numFmtId="0" fontId="56" fillId="25" borderId="237" applyNumberFormat="0" applyAlignment="0" applyProtection="0"/>
    <xf numFmtId="0" fontId="56" fillId="25" borderId="237" applyNumberFormat="0" applyAlignment="0" applyProtection="0"/>
    <xf numFmtId="0" fontId="56" fillId="25" borderId="237" applyNumberFormat="0" applyAlignment="0" applyProtection="0"/>
    <xf numFmtId="0" fontId="56" fillId="25" borderId="237" applyNumberFormat="0" applyAlignment="0" applyProtection="0"/>
    <xf numFmtId="0" fontId="56" fillId="25" borderId="237" applyNumberFormat="0" applyAlignment="0" applyProtection="0"/>
    <xf numFmtId="0" fontId="56" fillId="25" borderId="237" applyNumberFormat="0" applyAlignment="0" applyProtection="0"/>
    <xf numFmtId="0" fontId="58" fillId="0" borderId="240" applyNumberFormat="0" applyFill="0" applyAlignment="0" applyProtection="0"/>
    <xf numFmtId="0" fontId="58" fillId="0" borderId="240" applyNumberFormat="0" applyFill="0" applyAlignment="0" applyProtection="0"/>
    <xf numFmtId="0" fontId="53" fillId="12" borderId="269" applyNumberFormat="0" applyAlignment="0" applyProtection="0"/>
    <xf numFmtId="0" fontId="58" fillId="0" borderId="268" applyNumberFormat="0" applyFill="0" applyAlignment="0" applyProtection="0"/>
    <xf numFmtId="0" fontId="56" fillId="25" borderId="271" applyNumberFormat="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58" fillId="0" borderId="238" applyNumberFormat="0" applyFill="0" applyAlignment="0" applyProtection="0"/>
    <xf numFmtId="0" fontId="46" fillId="25" borderId="272" applyNumberFormat="0" applyAlignment="0" applyProtection="0"/>
    <xf numFmtId="0" fontId="11" fillId="39" borderId="263" applyNumberFormat="0" applyAlignment="0">
      <alignment horizontal="left"/>
    </xf>
    <xf numFmtId="0" fontId="46" fillId="25" borderId="259" applyNumberFormat="0" applyAlignment="0" applyProtection="0"/>
    <xf numFmtId="177" fontId="83" fillId="38" borderId="262" applyAlignment="0">
      <protection locked="0"/>
    </xf>
    <xf numFmtId="0" fontId="12" fillId="28" borderId="260" applyNumberFormat="0" applyFont="0" applyAlignment="0" applyProtection="0"/>
    <xf numFmtId="0" fontId="61" fillId="0" borderId="257">
      <alignment horizontal="center"/>
    </xf>
    <xf numFmtId="0" fontId="58" fillId="0" borderId="268" applyNumberFormat="0" applyFill="0" applyAlignment="0" applyProtection="0"/>
    <xf numFmtId="0" fontId="56" fillId="25" borderId="251" applyNumberFormat="0" applyAlignment="0" applyProtection="0"/>
    <xf numFmtId="0" fontId="12" fillId="28" borderId="245" applyNumberFormat="0" applyFont="0" applyAlignment="0" applyProtection="0"/>
    <xf numFmtId="0" fontId="12" fillId="28" borderId="245" applyNumberFormat="0" applyFont="0" applyAlignment="0" applyProtection="0"/>
    <xf numFmtId="0" fontId="12" fillId="28" borderId="245" applyNumberFormat="0" applyFont="0" applyAlignment="0" applyProtection="0"/>
    <xf numFmtId="0" fontId="12" fillId="28" borderId="245" applyNumberFormat="0" applyFont="0" applyAlignment="0" applyProtection="0"/>
    <xf numFmtId="0" fontId="13" fillId="28" borderId="245" applyNumberFormat="0" applyFont="0" applyAlignment="0" applyProtection="0"/>
    <xf numFmtId="0" fontId="56" fillId="25" borderId="246" applyNumberFormat="0" applyAlignment="0" applyProtection="0"/>
    <xf numFmtId="0" fontId="56" fillId="25" borderId="246" applyNumberFormat="0" applyAlignment="0" applyProtection="0"/>
    <xf numFmtId="0" fontId="56" fillId="25" borderId="246" applyNumberFormat="0" applyAlignment="0" applyProtection="0"/>
    <xf numFmtId="0" fontId="56" fillId="25" borderId="246" applyNumberFormat="0" applyAlignment="0" applyProtection="0"/>
    <xf numFmtId="0" fontId="56" fillId="25" borderId="246" applyNumberFormat="0" applyAlignment="0" applyProtection="0"/>
    <xf numFmtId="0" fontId="56" fillId="25" borderId="246" applyNumberFormat="0" applyAlignment="0" applyProtection="0"/>
    <xf numFmtId="0" fontId="58" fillId="0" borderId="248" applyNumberFormat="0" applyFill="0" applyAlignment="0" applyProtection="0"/>
    <xf numFmtId="0" fontId="58" fillId="0" borderId="248" applyNumberFormat="0" applyFill="0" applyAlignment="0" applyProtection="0"/>
    <xf numFmtId="177" fontId="83" fillId="38" borderId="263" applyAlignment="0">
      <protection locked="0"/>
    </xf>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47" applyNumberFormat="0" applyFill="0" applyAlignment="0" applyProtection="0"/>
    <xf numFmtId="0" fontId="58" fillId="0" borderId="268" applyNumberFormat="0" applyFill="0" applyAlignment="0" applyProtection="0"/>
    <xf numFmtId="0" fontId="56" fillId="25" borderId="261" applyNumberFormat="0" applyAlignment="0" applyProtection="0"/>
    <xf numFmtId="0" fontId="12" fillId="28" borderId="254" applyNumberFormat="0" applyFont="0" applyAlignment="0" applyProtection="0"/>
    <xf numFmtId="0" fontId="12" fillId="28" borderId="254" applyNumberFormat="0" applyFont="0" applyAlignment="0" applyProtection="0"/>
    <xf numFmtId="0" fontId="12" fillId="28" borderId="254" applyNumberFormat="0" applyFont="0" applyAlignment="0" applyProtection="0"/>
    <xf numFmtId="0" fontId="12" fillId="28" borderId="254" applyNumberFormat="0" applyFont="0" applyAlignment="0" applyProtection="0"/>
    <xf numFmtId="0" fontId="13" fillId="28" borderId="254" applyNumberFormat="0" applyFont="0" applyAlignment="0" applyProtection="0"/>
    <xf numFmtId="0" fontId="56" fillId="25" borderId="255" applyNumberFormat="0" applyAlignment="0" applyProtection="0"/>
    <xf numFmtId="0" fontId="56" fillId="25" borderId="255" applyNumberFormat="0" applyAlignment="0" applyProtection="0"/>
    <xf numFmtId="0" fontId="56" fillId="25" borderId="255" applyNumberFormat="0" applyAlignment="0" applyProtection="0"/>
    <xf numFmtId="0" fontId="56" fillId="25" borderId="255" applyNumberFormat="0" applyAlignment="0" applyProtection="0"/>
    <xf numFmtId="0" fontId="56" fillId="25" borderId="255" applyNumberFormat="0" applyAlignment="0" applyProtection="0"/>
    <xf numFmtId="0" fontId="56" fillId="25" borderId="255" applyNumberFormat="0" applyAlignment="0" applyProtection="0"/>
    <xf numFmtId="0" fontId="46" fillId="25" borderId="272" applyNumberFormat="0" applyAlignment="0" applyProtection="0"/>
    <xf numFmtId="0" fontId="46" fillId="25" borderId="272" applyNumberFormat="0" applyAlignment="0" applyProtection="0"/>
    <xf numFmtId="0" fontId="46" fillId="25" borderId="272" applyNumberFormat="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58" fillId="0" borderId="256" applyNumberFormat="0" applyFill="0" applyAlignment="0" applyProtection="0"/>
    <xf numFmtId="0" fontId="12" fillId="28" borderId="260" applyNumberFormat="0" applyFont="0" applyAlignment="0" applyProtection="0"/>
    <xf numFmtId="0" fontId="12" fillId="28" borderId="260" applyNumberFormat="0" applyFont="0" applyAlignment="0" applyProtection="0"/>
    <xf numFmtId="0" fontId="12" fillId="28" borderId="260" applyNumberFormat="0" applyFont="0" applyAlignment="0" applyProtection="0"/>
    <xf numFmtId="0" fontId="12" fillId="28" borderId="260" applyNumberFormat="0" applyFont="0" applyAlignment="0" applyProtection="0"/>
    <xf numFmtId="0" fontId="13" fillId="28" borderId="260" applyNumberFormat="0" applyFont="0" applyAlignment="0" applyProtection="0"/>
    <xf numFmtId="0" fontId="56" fillId="25" borderId="261" applyNumberFormat="0" applyAlignment="0" applyProtection="0"/>
    <xf numFmtId="0" fontId="56" fillId="25" borderId="261" applyNumberFormat="0" applyAlignment="0" applyProtection="0"/>
    <xf numFmtId="0" fontId="56" fillId="25" borderId="261" applyNumberFormat="0" applyAlignment="0" applyProtection="0"/>
    <xf numFmtId="0" fontId="56" fillId="25" borderId="261" applyNumberFormat="0" applyAlignment="0" applyProtection="0"/>
    <xf numFmtId="0" fontId="56" fillId="25" borderId="261" applyNumberFormat="0" applyAlignment="0" applyProtection="0"/>
    <xf numFmtId="0" fontId="56" fillId="25" borderId="261" applyNumberFormat="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8" fillId="0" borderId="258" applyNumberFormat="0" applyFill="0" applyAlignment="0" applyProtection="0"/>
    <xf numFmtId="0" fontId="53" fillId="12" borderId="272" applyNumberFormat="0" applyAlignment="0" applyProtection="0"/>
    <xf numFmtId="0" fontId="53" fillId="12" borderId="272" applyNumberFormat="0" applyAlignment="0" applyProtection="0"/>
    <xf numFmtId="0" fontId="53" fillId="12" borderId="272" applyNumberFormat="0" applyAlignment="0" applyProtection="0"/>
    <xf numFmtId="0" fontId="53" fillId="12" borderId="272" applyNumberFormat="0" applyAlignment="0" applyProtection="0"/>
    <xf numFmtId="0" fontId="53" fillId="12" borderId="272" applyNumberFormat="0" applyAlignment="0" applyProtection="0"/>
    <xf numFmtId="0" fontId="12" fillId="28" borderId="273" applyNumberFormat="0" applyFont="0" applyAlignment="0" applyProtection="0"/>
    <xf numFmtId="0" fontId="12" fillId="28" borderId="273" applyNumberFormat="0" applyFont="0" applyAlignment="0" applyProtection="0"/>
    <xf numFmtId="0" fontId="12" fillId="28" borderId="273" applyNumberFormat="0" applyFont="0" applyAlignment="0" applyProtection="0"/>
    <xf numFmtId="0" fontId="12" fillId="28" borderId="273" applyNumberFormat="0" applyFont="0" applyAlignment="0" applyProtection="0"/>
    <xf numFmtId="0" fontId="13" fillId="28" borderId="273" applyNumberFormat="0" applyFont="0" applyAlignment="0" applyProtection="0"/>
    <xf numFmtId="0" fontId="56" fillId="25" borderId="274" applyNumberFormat="0" applyAlignment="0" applyProtection="0"/>
    <xf numFmtId="0" fontId="56" fillId="25" borderId="274" applyNumberFormat="0" applyAlignment="0" applyProtection="0"/>
    <xf numFmtId="0" fontId="56" fillId="25" borderId="274" applyNumberFormat="0" applyAlignment="0" applyProtection="0"/>
    <xf numFmtId="0" fontId="56" fillId="25" borderId="274" applyNumberFormat="0" applyAlignment="0" applyProtection="0"/>
    <xf numFmtId="0" fontId="56" fillId="25" borderId="274" applyNumberFormat="0" applyAlignment="0" applyProtection="0"/>
    <xf numFmtId="0" fontId="56" fillId="25" borderId="274" applyNumberFormat="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5" applyNumberFormat="0" applyFill="0" applyAlignment="0" applyProtection="0"/>
    <xf numFmtId="0" fontId="58" fillId="0" borderId="277" applyNumberFormat="0" applyFill="0" applyAlignment="0" applyProtection="0"/>
    <xf numFmtId="0" fontId="58" fillId="0" borderId="287" applyNumberFormat="0" applyFill="0" applyAlignment="0" applyProtection="0"/>
    <xf numFmtId="0" fontId="46" fillId="25" borderId="299" applyNumberFormat="0" applyAlignment="0" applyProtection="0"/>
    <xf numFmtId="0" fontId="46" fillId="25" borderId="315" applyNumberFormat="0" applyAlignment="0" applyProtection="0"/>
    <xf numFmtId="0" fontId="56" fillId="25" borderId="302" applyNumberFormat="0" applyAlignment="0" applyProtection="0"/>
    <xf numFmtId="0" fontId="13" fillId="28" borderId="301" applyNumberFormat="0" applyFont="0" applyAlignment="0" applyProtection="0"/>
    <xf numFmtId="0" fontId="58" fillId="0" borderId="277" applyNumberFormat="0" applyFill="0" applyAlignment="0" applyProtection="0"/>
    <xf numFmtId="0" fontId="11" fillId="39" borderId="303" applyNumberFormat="0" applyAlignment="0">
      <alignment horizontal="left"/>
    </xf>
    <xf numFmtId="0" fontId="53" fillId="12" borderId="304" applyNumberFormat="0" applyAlignment="0" applyProtection="0"/>
    <xf numFmtId="0" fontId="58" fillId="0" borderId="309" applyNumberFormat="0" applyFill="0" applyAlignment="0" applyProtection="0"/>
    <xf numFmtId="0" fontId="53" fillId="12" borderId="315" applyNumberFormat="0" applyAlignment="0" applyProtection="0"/>
    <xf numFmtId="0" fontId="11" fillId="39" borderId="288" applyNumberFormat="0" applyAlignment="0">
      <alignment horizontal="left"/>
    </xf>
    <xf numFmtId="0" fontId="12" fillId="28" borderId="291" applyNumberFormat="0" applyFont="0" applyAlignment="0" applyProtection="0"/>
    <xf numFmtId="0" fontId="58" fillId="0" borderId="287" applyNumberFormat="0" applyFill="0" applyAlignment="0" applyProtection="0"/>
    <xf numFmtId="0" fontId="53" fillId="12" borderId="315" applyNumberFormat="0" applyAlignment="0" applyProtection="0"/>
    <xf numFmtId="0" fontId="46" fillId="25" borderId="293" applyNumberFormat="0" applyAlignment="0" applyProtection="0"/>
    <xf numFmtId="0" fontId="46" fillId="25" borderId="293" applyNumberFormat="0" applyAlignment="0" applyProtection="0"/>
    <xf numFmtId="0" fontId="13" fillId="28" borderId="301" applyNumberFormat="0" applyFont="0" applyAlignment="0" applyProtection="0"/>
    <xf numFmtId="0" fontId="56" fillId="25" borderId="313" applyNumberFormat="0" applyAlignment="0" applyProtection="0"/>
    <xf numFmtId="0" fontId="53" fillId="12" borderId="279" applyNumberFormat="0" applyAlignment="0" applyProtection="0"/>
    <xf numFmtId="0" fontId="46" fillId="25" borderId="279" applyNumberFormat="0" applyAlignment="0" applyProtection="0"/>
    <xf numFmtId="0" fontId="46" fillId="25" borderId="289" applyNumberFormat="0" applyAlignment="0" applyProtection="0"/>
    <xf numFmtId="0" fontId="13" fillId="28" borderId="273" applyNumberFormat="0" applyFont="0" applyAlignment="0" applyProtection="0"/>
    <xf numFmtId="0" fontId="58" fillId="0" borderId="287" applyNumberFormat="0" applyFill="0" applyAlignment="0" applyProtection="0"/>
    <xf numFmtId="0" fontId="53" fillId="12" borderId="293" applyNumberFormat="0" applyAlignment="0" applyProtection="0"/>
    <xf numFmtId="0" fontId="61" fillId="0" borderId="278">
      <alignment horizontal="center"/>
    </xf>
    <xf numFmtId="0" fontId="3" fillId="0" borderId="0"/>
    <xf numFmtId="0" fontId="53" fillId="12" borderId="315" applyNumberFormat="0" applyAlignment="0" applyProtection="0"/>
    <xf numFmtId="0" fontId="46" fillId="25" borderId="304" applyNumberFormat="0" applyAlignment="0" applyProtection="0"/>
    <xf numFmtId="0" fontId="53" fillId="12" borderId="304" applyNumberFormat="0" applyAlignment="0" applyProtection="0"/>
    <xf numFmtId="0" fontId="58" fillId="0" borderId="287" applyNumberFormat="0" applyFill="0" applyAlignment="0" applyProtection="0"/>
    <xf numFmtId="0" fontId="12" fillId="28" borderId="280" applyNumberFormat="0" applyFont="0" applyAlignment="0" applyProtection="0"/>
    <xf numFmtId="0" fontId="3" fillId="0" borderId="0"/>
    <xf numFmtId="0" fontId="56" fillId="25" borderId="281" applyNumberFormat="0" applyAlignment="0" applyProtection="0"/>
    <xf numFmtId="0" fontId="3" fillId="0" borderId="0"/>
    <xf numFmtId="0" fontId="3" fillId="0" borderId="0"/>
    <xf numFmtId="0" fontId="58" fillId="0" borderId="277" applyNumberFormat="0" applyFill="0" applyAlignment="0" applyProtection="0"/>
    <xf numFmtId="0" fontId="53" fillId="12" borderId="304" applyNumberFormat="0" applyAlignment="0" applyProtection="0"/>
    <xf numFmtId="0" fontId="12" fillId="28" borderId="301" applyNumberFormat="0" applyFont="0" applyAlignment="0" applyProtection="0"/>
    <xf numFmtId="0" fontId="46" fillId="25" borderId="279" applyNumberFormat="0" applyAlignment="0" applyProtection="0"/>
    <xf numFmtId="0" fontId="58" fillId="0" borderId="297" applyNumberFormat="0" applyFill="0" applyAlignment="0" applyProtection="0"/>
    <xf numFmtId="0" fontId="53" fillId="12" borderId="304" applyNumberFormat="0" applyAlignment="0" applyProtection="0"/>
    <xf numFmtId="0" fontId="3" fillId="0" borderId="0"/>
    <xf numFmtId="0" fontId="3" fillId="0" borderId="0"/>
    <xf numFmtId="0" fontId="53" fillId="12" borderId="279" applyNumberFormat="0" applyAlignment="0" applyProtection="0"/>
    <xf numFmtId="0" fontId="3" fillId="0" borderId="0"/>
    <xf numFmtId="0" fontId="3" fillId="0" borderId="0"/>
    <xf numFmtId="0" fontId="53" fillId="12" borderId="29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25" borderId="292" applyNumberFormat="0" applyAlignment="0" applyProtection="0"/>
    <xf numFmtId="0" fontId="56" fillId="25" borderId="292" applyNumberFormat="0" applyAlignment="0" applyProtection="0"/>
    <xf numFmtId="0" fontId="46" fillId="25" borderId="29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25" borderId="292" applyNumberFormat="0" applyAlignment="0" applyProtection="0"/>
    <xf numFmtId="0" fontId="46" fillId="25" borderId="279" applyNumberFormat="0" applyAlignment="0" applyProtection="0"/>
    <xf numFmtId="0" fontId="53" fillId="12" borderId="311" applyNumberFormat="0" applyAlignment="0" applyProtection="0"/>
    <xf numFmtId="0" fontId="53" fillId="12" borderId="28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25" borderId="304" applyNumberFormat="0" applyAlignment="0" applyProtection="0"/>
    <xf numFmtId="0" fontId="56" fillId="25" borderId="281" applyNumberFormat="0" applyAlignment="0" applyProtection="0"/>
    <xf numFmtId="0" fontId="56" fillId="25" borderId="302" applyNumberFormat="0" applyAlignment="0" applyProtection="0"/>
    <xf numFmtId="0" fontId="58" fillId="0" borderId="29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12" borderId="315" applyNumberFormat="0" applyAlignment="0" applyProtection="0"/>
    <xf numFmtId="0" fontId="56" fillId="25" borderId="281" applyNumberFormat="0" applyAlignment="0" applyProtection="0"/>
    <xf numFmtId="0" fontId="13" fillId="28" borderId="280" applyNumberFormat="0" applyFont="0" applyAlignment="0" applyProtection="0"/>
    <xf numFmtId="0" fontId="58" fillId="0" borderId="277" applyNumberFormat="0" applyFill="0" applyAlignment="0" applyProtection="0"/>
    <xf numFmtId="0" fontId="56" fillId="25" borderId="281" applyNumberFormat="0" applyAlignment="0" applyProtection="0"/>
    <xf numFmtId="0" fontId="3" fillId="0" borderId="0"/>
    <xf numFmtId="0" fontId="58" fillId="0" borderId="297" applyNumberFormat="0" applyFill="0" applyAlignment="0" applyProtection="0"/>
    <xf numFmtId="0" fontId="58" fillId="0" borderId="297" applyNumberFormat="0" applyFill="0" applyAlignment="0" applyProtection="0"/>
    <xf numFmtId="0" fontId="58" fillId="0" borderId="287" applyNumberFormat="0" applyFill="0" applyAlignment="0" applyProtection="0"/>
    <xf numFmtId="177" fontId="83" fillId="38" borderId="257" applyAlignment="0">
      <protection locked="0"/>
    </xf>
    <xf numFmtId="0" fontId="53" fillId="12" borderId="299" applyNumberFormat="0" applyAlignment="0" applyProtection="0"/>
    <xf numFmtId="0" fontId="11" fillId="39" borderId="257" applyNumberFormat="0" applyAlignment="0">
      <alignment horizontal="left"/>
    </xf>
    <xf numFmtId="43" fontId="3" fillId="0" borderId="0" applyFont="0" applyFill="0" applyBorder="0" applyAlignment="0" applyProtection="0"/>
    <xf numFmtId="0" fontId="3" fillId="0" borderId="0"/>
    <xf numFmtId="0" fontId="11" fillId="39" borderId="257" applyNumberFormat="0" applyAlignment="0">
      <alignment horizontal="left"/>
    </xf>
    <xf numFmtId="0" fontId="3" fillId="0" borderId="0"/>
    <xf numFmtId="0" fontId="58" fillId="0" borderId="297" applyNumberFormat="0" applyFill="0" applyAlignment="0" applyProtection="0"/>
    <xf numFmtId="0" fontId="46" fillId="25" borderId="315" applyNumberFormat="0" applyAlignment="0" applyProtection="0"/>
    <xf numFmtId="0" fontId="58" fillId="0" borderId="297" applyNumberFormat="0" applyFill="0" applyAlignment="0" applyProtection="0"/>
    <xf numFmtId="0" fontId="46" fillId="25" borderId="304" applyNumberFormat="0" applyAlignment="0" applyProtection="0"/>
    <xf numFmtId="0" fontId="46" fillId="25" borderId="315" applyNumberFormat="0" applyAlignment="0" applyProtection="0"/>
    <xf numFmtId="0" fontId="53" fillId="12" borderId="293" applyNumberFormat="0" applyAlignment="0" applyProtection="0"/>
    <xf numFmtId="0" fontId="58" fillId="0" borderId="277" applyNumberFormat="0" applyFill="0" applyAlignment="0" applyProtection="0"/>
    <xf numFmtId="0" fontId="58" fillId="0" borderId="277" applyNumberFormat="0" applyFill="0" applyAlignment="0" applyProtection="0"/>
    <xf numFmtId="0" fontId="58" fillId="0" borderId="277" applyNumberFormat="0" applyFill="0" applyAlignment="0" applyProtection="0"/>
    <xf numFmtId="0" fontId="58" fillId="0" borderId="27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56" fillId="25" borderId="302" applyNumberFormat="0" applyAlignment="0" applyProtection="0"/>
    <xf numFmtId="0" fontId="58" fillId="0" borderId="28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28" borderId="29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28" borderId="3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309" applyNumberFormat="0" applyFill="0" applyAlignment="0" applyProtection="0"/>
    <xf numFmtId="0" fontId="13" fillId="28" borderId="280" applyNumberFormat="0" applyFont="0" applyAlignment="0" applyProtection="0"/>
    <xf numFmtId="0" fontId="53" fillId="12" borderId="279" applyNumberFormat="0" applyAlignment="0" applyProtection="0"/>
    <xf numFmtId="0" fontId="47" fillId="26" borderId="300" applyNumberFormat="0" applyAlignment="0" applyProtection="0"/>
    <xf numFmtId="177" fontId="83" fillId="38" borderId="288" applyAlignment="0">
      <protection locked="0"/>
    </xf>
    <xf numFmtId="0" fontId="11" fillId="39" borderId="303" applyNumberFormat="0" applyAlignment="0">
      <alignment horizontal="left"/>
    </xf>
    <xf numFmtId="0" fontId="11" fillId="39" borderId="288" applyNumberFormat="0" applyAlignment="0">
      <alignment horizontal="left"/>
    </xf>
    <xf numFmtId="0" fontId="56" fillId="25" borderId="313" applyNumberFormat="0" applyAlignment="0" applyProtection="0"/>
    <xf numFmtId="9" fontId="3" fillId="0" borderId="0" applyFont="0" applyFill="0" applyBorder="0" applyAlignment="0" applyProtection="0"/>
    <xf numFmtId="177" fontId="83" fillId="38" borderId="303" applyAlignment="0">
      <protection locked="0"/>
    </xf>
    <xf numFmtId="0" fontId="53" fillId="12" borderId="315" applyNumberFormat="0" applyAlignment="0" applyProtection="0"/>
    <xf numFmtId="0" fontId="46" fillId="25" borderId="289" applyNumberFormat="0" applyAlignment="0" applyProtection="0"/>
    <xf numFmtId="0" fontId="13" fillId="28" borderId="312" applyNumberFormat="0" applyFont="0" applyAlignment="0" applyProtection="0"/>
    <xf numFmtId="0" fontId="46" fillId="25" borderId="304" applyNumberFormat="0" applyAlignment="0" applyProtection="0"/>
    <xf numFmtId="0" fontId="53" fillId="12" borderId="293" applyNumberFormat="0" applyAlignment="0" applyProtection="0"/>
    <xf numFmtId="0" fontId="53" fillId="12" borderId="289" applyNumberFormat="0" applyAlignment="0" applyProtection="0"/>
    <xf numFmtId="0" fontId="46" fillId="25" borderId="282" applyNumberFormat="0" applyAlignment="0" applyProtection="0"/>
    <xf numFmtId="0" fontId="46" fillId="25" borderId="282" applyNumberFormat="0" applyAlignment="0" applyProtection="0"/>
    <xf numFmtId="0" fontId="46" fillId="25" borderId="282" applyNumberFormat="0" applyAlignment="0" applyProtection="0"/>
    <xf numFmtId="0" fontId="46" fillId="25" borderId="282" applyNumberFormat="0" applyAlignment="0" applyProtection="0"/>
    <xf numFmtId="0" fontId="46" fillId="25" borderId="282" applyNumberFormat="0" applyAlignment="0" applyProtection="0"/>
    <xf numFmtId="0" fontId="53" fillId="12" borderId="293" applyNumberFormat="0" applyAlignment="0" applyProtection="0"/>
    <xf numFmtId="0" fontId="53" fillId="12" borderId="304" applyNumberFormat="0" applyAlignment="0" applyProtection="0"/>
    <xf numFmtId="0" fontId="46" fillId="25" borderId="293" applyNumberFormat="0" applyAlignment="0" applyProtection="0"/>
    <xf numFmtId="0" fontId="46" fillId="25" borderId="293" applyNumberFormat="0" applyAlignment="0" applyProtection="0"/>
    <xf numFmtId="0" fontId="46" fillId="25" borderId="293" applyNumberFormat="0" applyAlignment="0" applyProtection="0"/>
    <xf numFmtId="0" fontId="46" fillId="25" borderId="311" applyNumberFormat="0" applyAlignment="0" applyProtection="0"/>
    <xf numFmtId="0" fontId="53" fillId="12" borderId="282" applyNumberFormat="0" applyAlignment="0" applyProtection="0"/>
    <xf numFmtId="0" fontId="53" fillId="12" borderId="282" applyNumberFormat="0" applyAlignment="0" applyProtection="0"/>
    <xf numFmtId="0" fontId="53" fillId="12" borderId="282" applyNumberFormat="0" applyAlignment="0" applyProtection="0"/>
    <xf numFmtId="0" fontId="53" fillId="12" borderId="282" applyNumberFormat="0" applyAlignment="0" applyProtection="0"/>
    <xf numFmtId="0" fontId="53" fillId="12" borderId="282" applyNumberFormat="0" applyAlignment="0" applyProtection="0"/>
    <xf numFmtId="0" fontId="58" fillId="0" borderId="309" applyNumberFormat="0" applyFill="0" applyAlignment="0" applyProtection="0"/>
    <xf numFmtId="0" fontId="46" fillId="25" borderId="315" applyNumberFormat="0" applyAlignment="0" applyProtection="0"/>
    <xf numFmtId="0" fontId="46" fillId="25" borderId="311" applyNumberFormat="0" applyAlignment="0" applyProtection="0"/>
    <xf numFmtId="0" fontId="46" fillId="25" borderId="299" applyNumberFormat="0" applyAlignment="0" applyProtection="0"/>
    <xf numFmtId="0" fontId="58" fillId="0" borderId="287" applyNumberFormat="0" applyFill="0" applyAlignment="0" applyProtection="0"/>
    <xf numFmtId="0" fontId="58" fillId="0" borderId="287" applyNumberFormat="0" applyFill="0" applyAlignment="0" applyProtection="0"/>
    <xf numFmtId="0" fontId="13" fillId="28" borderId="291" applyNumberFormat="0" applyFont="0" applyAlignment="0" applyProtection="0"/>
    <xf numFmtId="0" fontId="58" fillId="0" borderId="309" applyNumberFormat="0" applyFill="0" applyAlignment="0" applyProtection="0"/>
    <xf numFmtId="0" fontId="53" fillId="12" borderId="311" applyNumberFormat="0" applyAlignment="0" applyProtection="0"/>
    <xf numFmtId="0" fontId="46" fillId="25" borderId="311" applyNumberFormat="0" applyAlignment="0" applyProtection="0"/>
    <xf numFmtId="0" fontId="61" fillId="0" borderId="288">
      <alignment horizontal="center"/>
    </xf>
    <xf numFmtId="0" fontId="46" fillId="25" borderId="304" applyNumberFormat="0" applyAlignment="0" applyProtection="0"/>
    <xf numFmtId="0" fontId="11" fillId="39" borderId="308" applyNumberFormat="0" applyAlignment="0">
      <alignment horizontal="left"/>
    </xf>
    <xf numFmtId="0" fontId="53" fillId="12" borderId="299" applyNumberFormat="0" applyAlignment="0" applyProtection="0"/>
    <xf numFmtId="0" fontId="61" fillId="0" borderId="298">
      <alignment horizontal="center"/>
    </xf>
    <xf numFmtId="0" fontId="11" fillId="39" borderId="308" applyNumberFormat="0" applyAlignment="0">
      <alignment horizontal="left"/>
    </xf>
    <xf numFmtId="0" fontId="56" fillId="25" borderId="292" applyNumberFormat="0" applyAlignment="0" applyProtection="0"/>
    <xf numFmtId="0" fontId="53" fillId="12" borderId="289" applyNumberFormat="0" applyAlignment="0" applyProtection="0"/>
    <xf numFmtId="0" fontId="47" fillId="26" borderId="290" applyNumberFormat="0" applyAlignment="0" applyProtection="0"/>
    <xf numFmtId="0" fontId="46" fillId="25" borderId="289" applyNumberFormat="0" applyAlignment="0" applyProtection="0"/>
    <xf numFmtId="0" fontId="53" fillId="12" borderId="311" applyNumberFormat="0" applyAlignment="0" applyProtection="0"/>
    <xf numFmtId="0" fontId="12" fillId="28" borderId="283" applyNumberFormat="0" applyFont="0" applyAlignment="0" applyProtection="0"/>
    <xf numFmtId="0" fontId="12" fillId="28" borderId="283" applyNumberFormat="0" applyFont="0" applyAlignment="0" applyProtection="0"/>
    <xf numFmtId="0" fontId="12" fillId="28" borderId="283" applyNumberFormat="0" applyFont="0" applyAlignment="0" applyProtection="0"/>
    <xf numFmtId="0" fontId="12" fillId="28" borderId="283" applyNumberFormat="0" applyFont="0" applyAlignment="0" applyProtection="0"/>
    <xf numFmtId="0" fontId="13" fillId="28" borderId="283" applyNumberFormat="0" applyFont="0" applyAlignment="0" applyProtection="0"/>
    <xf numFmtId="0" fontId="56" fillId="25" borderId="284" applyNumberFormat="0" applyAlignment="0" applyProtection="0"/>
    <xf numFmtId="0" fontId="56" fillId="25" borderId="284" applyNumberFormat="0" applyAlignment="0" applyProtection="0"/>
    <xf numFmtId="0" fontId="56" fillId="25" borderId="284" applyNumberFormat="0" applyAlignment="0" applyProtection="0"/>
    <xf numFmtId="0" fontId="56" fillId="25" borderId="284" applyNumberFormat="0" applyAlignment="0" applyProtection="0"/>
    <xf numFmtId="0" fontId="56" fillId="25" borderId="284" applyNumberFormat="0" applyAlignment="0" applyProtection="0"/>
    <xf numFmtId="0" fontId="56" fillId="25" borderId="284" applyNumberFormat="0" applyAlignment="0" applyProtection="0"/>
    <xf numFmtId="0" fontId="145" fillId="2" borderId="276"/>
    <xf numFmtId="0" fontId="145" fillId="2" borderId="276"/>
    <xf numFmtId="0" fontId="58" fillId="0" borderId="309" applyNumberFormat="0" applyFill="0" applyAlignment="0" applyProtection="0"/>
    <xf numFmtId="0" fontId="56" fillId="25" borderId="313" applyNumberFormat="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8" fillId="0" borderId="285" applyNumberFormat="0" applyFill="0" applyAlignment="0" applyProtection="0"/>
    <xf numFmtId="0" fontId="53" fillId="12" borderId="299" applyNumberFormat="0" applyAlignment="0" applyProtection="0"/>
    <xf numFmtId="0" fontId="58" fillId="0" borderId="309" applyNumberFormat="0" applyFill="0" applyAlignment="0" applyProtection="0"/>
    <xf numFmtId="0" fontId="46" fillId="25" borderId="315" applyNumberFormat="0" applyAlignment="0" applyProtection="0"/>
    <xf numFmtId="177" fontId="83" fillId="38" borderId="308" applyAlignment="0">
      <protection locked="0"/>
    </xf>
    <xf numFmtId="0" fontId="12" fillId="28" borderId="312" applyNumberFormat="0" applyFont="0" applyAlignment="0" applyProtection="0"/>
    <xf numFmtId="0" fontId="61" fillId="0" borderId="310">
      <alignment horizontal="center"/>
    </xf>
    <xf numFmtId="0" fontId="56" fillId="25" borderId="302" applyNumberFormat="0" applyAlignment="0" applyProtection="0"/>
    <xf numFmtId="0" fontId="12" fillId="28" borderId="294" applyNumberFormat="0" applyFont="0" applyAlignment="0" applyProtection="0"/>
    <xf numFmtId="0" fontId="12" fillId="28" borderId="294" applyNumberFormat="0" applyFont="0" applyAlignment="0" applyProtection="0"/>
    <xf numFmtId="0" fontId="12" fillId="28" borderId="294" applyNumberFormat="0" applyFont="0" applyAlignment="0" applyProtection="0"/>
    <xf numFmtId="0" fontId="12" fillId="28" borderId="294" applyNumberFormat="0" applyFont="0" applyAlignment="0" applyProtection="0"/>
    <xf numFmtId="0" fontId="13" fillId="28" borderId="294" applyNumberFormat="0" applyFont="0" applyAlignment="0" applyProtection="0"/>
    <xf numFmtId="0" fontId="56" fillId="25" borderId="295" applyNumberFormat="0" applyAlignment="0" applyProtection="0"/>
    <xf numFmtId="0" fontId="56" fillId="25" borderId="295" applyNumberFormat="0" applyAlignment="0" applyProtection="0"/>
    <xf numFmtId="0" fontId="56" fillId="25" borderId="295" applyNumberFormat="0" applyAlignment="0" applyProtection="0"/>
    <xf numFmtId="0" fontId="56" fillId="25" borderId="295" applyNumberFormat="0" applyAlignment="0" applyProtection="0"/>
    <xf numFmtId="0" fontId="56" fillId="25" borderId="295" applyNumberFormat="0" applyAlignment="0" applyProtection="0"/>
    <xf numFmtId="0" fontId="56" fillId="25" borderId="295" applyNumberFormat="0" applyAlignment="0" applyProtection="0"/>
    <xf numFmtId="0" fontId="58" fillId="0" borderId="297" applyNumberFormat="0" applyFill="0" applyAlignment="0" applyProtection="0"/>
    <xf numFmtId="0" fontId="58" fillId="0" borderId="297"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8" fillId="0" borderId="296" applyNumberFormat="0" applyFill="0" applyAlignment="0" applyProtection="0"/>
    <xf numFmtId="0" fontId="56" fillId="25" borderId="313" applyNumberFormat="0" applyAlignment="0" applyProtection="0"/>
    <xf numFmtId="0" fontId="12" fillId="28" borderId="305" applyNumberFormat="0" applyFont="0" applyAlignment="0" applyProtection="0"/>
    <xf numFmtId="0" fontId="12" fillId="28" borderId="305" applyNumberFormat="0" applyFont="0" applyAlignment="0" applyProtection="0"/>
    <xf numFmtId="0" fontId="12" fillId="28" borderId="305" applyNumberFormat="0" applyFont="0" applyAlignment="0" applyProtection="0"/>
    <xf numFmtId="0" fontId="12" fillId="28" borderId="305" applyNumberFormat="0" applyFont="0" applyAlignment="0" applyProtection="0"/>
    <xf numFmtId="0" fontId="13" fillId="28" borderId="305" applyNumberFormat="0" applyFont="0" applyAlignment="0" applyProtection="0"/>
    <xf numFmtId="0" fontId="56" fillId="25" borderId="306" applyNumberFormat="0" applyAlignment="0" applyProtection="0"/>
    <xf numFmtId="0" fontId="56" fillId="25" borderId="306" applyNumberFormat="0" applyAlignment="0" applyProtection="0"/>
    <xf numFmtId="0" fontId="56" fillId="25" borderId="306" applyNumberFormat="0" applyAlignment="0" applyProtection="0"/>
    <xf numFmtId="0" fontId="56" fillId="25" borderId="306" applyNumberFormat="0" applyAlignment="0" applyProtection="0"/>
    <xf numFmtId="0" fontId="56" fillId="25" borderId="306" applyNumberFormat="0" applyAlignment="0" applyProtection="0"/>
    <xf numFmtId="0" fontId="56" fillId="25" borderId="306" applyNumberFormat="0" applyAlignment="0" applyProtection="0"/>
    <xf numFmtId="0" fontId="58" fillId="0" borderId="309" applyNumberFormat="0" applyFill="0" applyAlignment="0" applyProtection="0"/>
    <xf numFmtId="0" fontId="58" fillId="0" borderId="309"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58" fillId="0" borderId="307" applyNumberFormat="0" applyFill="0" applyAlignment="0" applyProtection="0"/>
    <xf numFmtId="0" fontId="12" fillId="28" borderId="316" applyNumberFormat="0" applyFont="0" applyAlignment="0" applyProtection="0"/>
    <xf numFmtId="0" fontId="12" fillId="28" borderId="316" applyNumberFormat="0" applyFont="0" applyAlignment="0" applyProtection="0"/>
    <xf numFmtId="0" fontId="12" fillId="28" borderId="316" applyNumberFormat="0" applyFont="0" applyAlignment="0" applyProtection="0"/>
    <xf numFmtId="0" fontId="12" fillId="28" borderId="316" applyNumberFormat="0" applyFont="0" applyAlignment="0" applyProtection="0"/>
    <xf numFmtId="0" fontId="13" fillId="28" borderId="316" applyNumberFormat="0" applyFont="0" applyAlignment="0" applyProtection="0"/>
    <xf numFmtId="0" fontId="56" fillId="25" borderId="317" applyNumberFormat="0" applyAlignment="0" applyProtection="0"/>
    <xf numFmtId="0" fontId="56" fillId="25" borderId="317" applyNumberFormat="0" applyAlignment="0" applyProtection="0"/>
    <xf numFmtId="0" fontId="56" fillId="25" borderId="317" applyNumberFormat="0" applyAlignment="0" applyProtection="0"/>
    <xf numFmtId="0" fontId="56" fillId="25" borderId="317" applyNumberFormat="0" applyAlignment="0" applyProtection="0"/>
    <xf numFmtId="0" fontId="56" fillId="25" borderId="317" applyNumberFormat="0" applyAlignment="0" applyProtection="0"/>
    <xf numFmtId="0" fontId="56" fillId="25" borderId="317" applyNumberFormat="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58" fillId="0" borderId="318" applyNumberFormat="0" applyFill="0" applyAlignment="0" applyProtection="0"/>
    <xf numFmtId="0" fontId="2" fillId="0" borderId="0"/>
    <xf numFmtId="43" fontId="2" fillId="0" borderId="0" applyFont="0" applyFill="0" applyBorder="0" applyAlignment="0" applyProtection="0"/>
    <xf numFmtId="0" fontId="46" fillId="25" borderId="481" applyNumberFormat="0" applyAlignment="0" applyProtection="0"/>
    <xf numFmtId="0" fontId="12" fillId="28" borderId="477" applyNumberFormat="0" applyFont="0" applyAlignment="0" applyProtection="0"/>
    <xf numFmtId="0" fontId="12" fillId="28" borderId="487" applyNumberFormat="0" applyFont="0" applyAlignment="0" applyProtection="0"/>
    <xf numFmtId="0" fontId="164" fillId="0" borderId="0" applyNumberFormat="0" applyFill="0" applyBorder="0" applyAlignment="0" applyProtection="0"/>
    <xf numFmtId="0" fontId="58" fillId="0" borderId="484" applyNumberFormat="0" applyFill="0" applyAlignment="0" applyProtection="0"/>
    <xf numFmtId="0" fontId="56" fillId="25" borderId="483" applyNumberFormat="0" applyAlignment="0" applyProtection="0"/>
    <xf numFmtId="0" fontId="56" fillId="25" borderId="483" applyNumberFormat="0" applyAlignment="0" applyProtection="0"/>
    <xf numFmtId="9" fontId="2" fillId="0" borderId="0" applyFont="0" applyFill="0" applyBorder="0" applyAlignment="0" applyProtection="0"/>
    <xf numFmtId="0" fontId="58" fillId="0" borderId="479" applyNumberFormat="0" applyFill="0" applyAlignment="0" applyProtection="0"/>
    <xf numFmtId="43" fontId="38" fillId="0" borderId="0" applyFont="0" applyFill="0" applyBorder="0" applyAlignment="0" applyProtection="0"/>
    <xf numFmtId="0" fontId="13" fillId="28" borderId="477" applyNumberFormat="0" applyFont="0" applyAlignment="0" applyProtection="0"/>
    <xf numFmtId="0" fontId="47" fillId="26" borderId="45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3" fillId="28" borderId="477" applyNumberFormat="0" applyFont="0" applyAlignment="0" applyProtection="0"/>
    <xf numFmtId="0" fontId="12" fillId="28" borderId="477" applyNumberFormat="0" applyFont="0" applyAlignment="0" applyProtection="0"/>
    <xf numFmtId="0" fontId="12" fillId="28" borderId="477" applyNumberFormat="0" applyFont="0" applyAlignment="0" applyProtection="0"/>
    <xf numFmtId="0" fontId="12" fillId="28" borderId="477" applyNumberFormat="0" applyFont="0" applyAlignment="0" applyProtection="0"/>
    <xf numFmtId="0" fontId="12" fillId="28" borderId="477" applyNumberFormat="0" applyFont="0" applyAlignment="0" applyProtection="0"/>
    <xf numFmtId="0" fontId="13" fillId="28" borderId="477" applyNumberFormat="0" applyFont="0" applyAlignment="0" applyProtection="0"/>
    <xf numFmtId="0" fontId="56" fillId="25" borderId="478" applyNumberFormat="0" applyAlignment="0" applyProtection="0"/>
    <xf numFmtId="0" fontId="56" fillId="25" borderId="478" applyNumberFormat="0" applyAlignment="0" applyProtection="0"/>
    <xf numFmtId="0" fontId="56" fillId="25" borderId="478" applyNumberFormat="0" applyAlignment="0" applyProtection="0"/>
    <xf numFmtId="0" fontId="56" fillId="25" borderId="478" applyNumberFormat="0" applyAlignment="0" applyProtection="0"/>
    <xf numFmtId="0" fontId="56" fillId="25" borderId="478" applyNumberFormat="0" applyAlignment="0" applyProtection="0"/>
    <xf numFmtId="177" fontId="83" fillId="38" borderId="31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2" fillId="0" borderId="0"/>
    <xf numFmtId="0" fontId="58" fillId="0" borderId="479" applyNumberFormat="0" applyFill="0" applyAlignment="0" applyProtection="0"/>
    <xf numFmtId="0" fontId="58" fillId="0" borderId="479" applyNumberFormat="0" applyFill="0" applyAlignment="0" applyProtection="0"/>
    <xf numFmtId="0" fontId="58" fillId="0" borderId="47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479" applyNumberFormat="0" applyFill="0" applyAlignment="0" applyProtection="0"/>
    <xf numFmtId="0" fontId="58" fillId="0" borderId="479" applyNumberFormat="0" applyFill="0" applyAlignment="0" applyProtection="0"/>
    <xf numFmtId="0" fontId="2" fillId="0" borderId="0"/>
    <xf numFmtId="0" fontId="58" fillId="0" borderId="479" applyNumberFormat="0" applyFill="0" applyAlignment="0" applyProtection="0"/>
    <xf numFmtId="0" fontId="2" fillId="0" borderId="0"/>
    <xf numFmtId="0" fontId="54" fillId="0" borderId="463"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3" fillId="12" borderId="481" applyNumberFormat="0" applyAlignment="0" applyProtection="0"/>
    <xf numFmtId="0" fontId="13" fillId="28" borderId="149" applyNumberFormat="0" applyFont="0" applyAlignment="0" applyProtection="0"/>
    <xf numFmtId="0" fontId="58" fillId="0" borderId="488" applyNumberFormat="0" applyFill="0" applyAlignment="0" applyProtection="0"/>
    <xf numFmtId="0" fontId="58" fillId="0" borderId="488" applyNumberFormat="0" applyFill="0" applyAlignment="0" applyProtection="0"/>
    <xf numFmtId="0" fontId="53" fillId="12" borderId="481" applyNumberFormat="0" applyAlignment="0" applyProtection="0"/>
    <xf numFmtId="0" fontId="53" fillId="12" borderId="481" applyNumberFormat="0" applyAlignment="0" applyProtection="0"/>
    <xf numFmtId="0" fontId="46" fillId="25" borderId="481" applyNumberFormat="0" applyAlignment="0" applyProtection="0"/>
    <xf numFmtId="0" fontId="58" fillId="0" borderId="484" applyNumberFormat="0" applyFill="0" applyAlignment="0" applyProtection="0"/>
    <xf numFmtId="0" fontId="53" fillId="12" borderId="481" applyNumberFormat="0" applyAlignment="0" applyProtection="0"/>
    <xf numFmtId="0" fontId="58" fillId="0" borderId="484" applyNumberFormat="0" applyFill="0" applyAlignment="0" applyProtection="0"/>
    <xf numFmtId="0" fontId="46" fillId="25" borderId="481" applyNumberFormat="0" applyAlignment="0" applyProtection="0"/>
    <xf numFmtId="0" fontId="56" fillId="25" borderId="483" applyNumberFormat="0" applyAlignment="0" applyProtection="0"/>
    <xf numFmtId="0" fontId="58" fillId="0" borderId="484" applyNumberFormat="0" applyFill="0" applyAlignment="0" applyProtection="0"/>
    <xf numFmtId="0" fontId="58" fillId="0" borderId="488" applyNumberFormat="0" applyFill="0" applyAlignment="0" applyProtection="0"/>
    <xf numFmtId="0" fontId="46" fillId="25" borderId="481" applyNumberFormat="0" applyAlignment="0" applyProtection="0"/>
    <xf numFmtId="0" fontId="56" fillId="25" borderId="483" applyNumberFormat="0" applyAlignment="0" applyProtection="0"/>
    <xf numFmtId="0" fontId="46" fillId="25" borderId="486" applyNumberFormat="0" applyAlignment="0" applyProtection="0"/>
    <xf numFmtId="0" fontId="145" fillId="2" borderId="426"/>
    <xf numFmtId="0" fontId="145" fillId="2" borderId="426"/>
    <xf numFmtId="0" fontId="56" fillId="25" borderId="485" applyNumberFormat="0" applyAlignment="0" applyProtection="0"/>
    <xf numFmtId="0" fontId="53" fillId="12" borderId="486" applyNumberFormat="0" applyAlignment="0" applyProtection="0"/>
    <xf numFmtId="0" fontId="47" fillId="26" borderId="462" applyNumberFormat="0" applyAlignment="0" applyProtection="0"/>
    <xf numFmtId="0" fontId="47" fillId="26" borderId="480" applyNumberFormat="0" applyAlignment="0" applyProtection="0"/>
    <xf numFmtId="0" fontId="12" fillId="28" borderId="487" applyNumberFormat="0" applyFont="0" applyAlignment="0" applyProtection="0"/>
    <xf numFmtId="0" fontId="53" fillId="12" borderId="481" applyNumberFormat="0" applyAlignment="0" applyProtection="0"/>
    <xf numFmtId="0" fontId="56" fillId="25" borderId="485" applyNumberFormat="0" applyAlignment="0" applyProtection="0"/>
    <xf numFmtId="0" fontId="58" fillId="0" borderId="488" applyNumberFormat="0" applyFill="0" applyAlignment="0" applyProtection="0"/>
    <xf numFmtId="0" fontId="58" fillId="0" borderId="488" applyNumberFormat="0" applyFill="0" applyAlignment="0" applyProtection="0"/>
    <xf numFmtId="0" fontId="56" fillId="25" borderId="485" applyNumberFormat="0" applyAlignment="0" applyProtection="0"/>
    <xf numFmtId="9" fontId="2" fillId="0" borderId="0" applyFont="0" applyFill="0" applyBorder="0" applyAlignment="0" applyProtection="0"/>
    <xf numFmtId="0" fontId="58" fillId="0" borderId="484" applyNumberFormat="0" applyFill="0" applyAlignment="0" applyProtection="0"/>
    <xf numFmtId="0" fontId="56" fillId="25" borderId="483" applyNumberFormat="0" applyAlignment="0" applyProtection="0"/>
    <xf numFmtId="0" fontId="62" fillId="0" borderId="88">
      <alignment horizontal="left" wrapText="1" indent="2"/>
    </xf>
    <xf numFmtId="0" fontId="11" fillId="39" borderId="310" applyNumberFormat="0" applyAlignment="0">
      <alignment horizontal="left"/>
    </xf>
    <xf numFmtId="0" fontId="11" fillId="39" borderId="310" applyNumberFormat="0" applyAlignment="0">
      <alignment horizontal="left"/>
    </xf>
    <xf numFmtId="0" fontId="46" fillId="25" borderId="481" applyNumberFormat="0" applyAlignment="0" applyProtection="0"/>
    <xf numFmtId="0" fontId="58" fillId="0" borderId="484" applyNumberFormat="0" applyFill="0" applyAlignment="0" applyProtection="0"/>
    <xf numFmtId="0" fontId="53" fillId="12" borderId="486" applyNumberFormat="0" applyAlignment="0" applyProtection="0"/>
    <xf numFmtId="0" fontId="46" fillId="25" borderId="481" applyNumberFormat="0" applyAlignment="0" applyProtection="0"/>
    <xf numFmtId="0" fontId="46" fillId="25" borderId="481" applyNumberFormat="0" applyAlignment="0" applyProtection="0"/>
    <xf numFmtId="0" fontId="13" fillId="28" borderId="487" applyNumberFormat="0" applyFont="0" applyAlignment="0" applyProtection="0"/>
    <xf numFmtId="0" fontId="58" fillId="0" borderId="484" applyNumberFormat="0" applyFill="0" applyAlignment="0" applyProtection="0"/>
    <xf numFmtId="0" fontId="53" fillId="12" borderId="486" applyNumberFormat="0" applyAlignment="0" applyProtection="0"/>
    <xf numFmtId="0" fontId="53" fillId="12" borderId="481" applyNumberFormat="0" applyAlignment="0" applyProtection="0"/>
    <xf numFmtId="0" fontId="58" fillId="0" borderId="484" applyNumberFormat="0" applyFill="0" applyAlignment="0" applyProtection="0"/>
    <xf numFmtId="0" fontId="46" fillId="25" borderId="486" applyNumberFormat="0" applyAlignment="0" applyProtection="0"/>
    <xf numFmtId="0" fontId="58" fillId="0" borderId="484" applyNumberFormat="0" applyFill="0" applyAlignment="0" applyProtection="0"/>
    <xf numFmtId="0" fontId="46" fillId="25" borderId="481" applyNumberFormat="0" applyAlignment="0" applyProtection="0"/>
    <xf numFmtId="0" fontId="13" fillId="28" borderId="482" applyNumberFormat="0" applyFont="0" applyAlignment="0" applyProtection="0"/>
    <xf numFmtId="0" fontId="46" fillId="25" borderId="481" applyNumberFormat="0" applyAlignment="0" applyProtection="0"/>
    <xf numFmtId="0" fontId="46" fillId="25" borderId="481" applyNumberFormat="0" applyAlignment="0" applyProtection="0"/>
    <xf numFmtId="0" fontId="53" fillId="12" borderId="486" applyNumberFormat="0" applyAlignment="0" applyProtection="0"/>
    <xf numFmtId="0" fontId="53" fillId="12" borderId="481" applyNumberFormat="0" applyAlignment="0" applyProtection="0"/>
    <xf numFmtId="0" fontId="53" fillId="12" borderId="481" applyNumberFormat="0" applyAlignment="0" applyProtection="0"/>
    <xf numFmtId="0" fontId="53" fillId="12" borderId="481" applyNumberFormat="0" applyAlignment="0" applyProtection="0"/>
    <xf numFmtId="0" fontId="53" fillId="12" borderId="481" applyNumberFormat="0" applyAlignment="0" applyProtection="0"/>
    <xf numFmtId="0" fontId="56" fillId="25" borderId="485" applyNumberFormat="0" applyAlignment="0" applyProtection="0"/>
    <xf numFmtId="0" fontId="53" fillId="12" borderId="481" applyNumberFormat="0" applyAlignment="0" applyProtection="0"/>
    <xf numFmtId="0" fontId="46" fillId="25" borderId="486" applyNumberFormat="0" applyAlignment="0" applyProtection="0"/>
    <xf numFmtId="0" fontId="58" fillId="0" borderId="479" applyNumberFormat="0" applyFill="0" applyAlignment="0" applyProtection="0"/>
    <xf numFmtId="0" fontId="46" fillId="25" borderId="148" applyNumberFormat="0" applyAlignment="0" applyProtection="0"/>
    <xf numFmtId="0" fontId="46" fillId="25" borderId="457" applyNumberFormat="0" applyAlignment="0" applyProtection="0"/>
    <xf numFmtId="0" fontId="58" fillId="0" borderId="151" applyNumberFormat="0" applyFill="0" applyAlignment="0" applyProtection="0"/>
    <xf numFmtId="0" fontId="46" fillId="25" borderId="148" applyNumberFormat="0" applyAlignment="0" applyProtection="0"/>
    <xf numFmtId="0" fontId="11" fillId="39" borderId="310" applyNumberFormat="0" applyAlignment="0">
      <alignment horizontal="left"/>
    </xf>
    <xf numFmtId="0" fontId="46" fillId="25" borderId="148" applyNumberFormat="0" applyAlignment="0" applyProtection="0"/>
    <xf numFmtId="0" fontId="12" fillId="28" borderId="149" applyNumberFormat="0" applyFont="0" applyAlignment="0" applyProtection="0"/>
    <xf numFmtId="0" fontId="58" fillId="0" borderId="151" applyNumberFormat="0" applyFill="0" applyAlignment="0" applyProtection="0"/>
    <xf numFmtId="0" fontId="12" fillId="28" borderId="458" applyNumberFormat="0" applyFont="0" applyAlignment="0" applyProtection="0"/>
    <xf numFmtId="0" fontId="11" fillId="39" borderId="310" applyNumberFormat="0" applyAlignment="0">
      <alignment horizontal="left"/>
    </xf>
    <xf numFmtId="0" fontId="61" fillId="0" borderId="310">
      <alignment horizontal="center"/>
    </xf>
    <xf numFmtId="0" fontId="58" fillId="0" borderId="459"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47" fillId="26" borderId="455" applyNumberFormat="0" applyAlignment="0" applyProtection="0"/>
    <xf numFmtId="0" fontId="53" fillId="12" borderId="148" applyNumberFormat="0" applyAlignment="0" applyProtection="0"/>
    <xf numFmtId="0" fontId="53" fillId="12" borderId="148" applyNumberFormat="0" applyAlignment="0" applyProtection="0"/>
    <xf numFmtId="0" fontId="11" fillId="39" borderId="310" applyNumberFormat="0" applyAlignment="0">
      <alignment horizontal="left"/>
    </xf>
    <xf numFmtId="177" fontId="83" fillId="38" borderId="310" applyAlignment="0">
      <protection locked="0"/>
    </xf>
    <xf numFmtId="0" fontId="12" fillId="28" borderId="458" applyNumberFormat="0" applyFont="0" applyAlignment="0" applyProtection="0"/>
    <xf numFmtId="0" fontId="53" fillId="12" borderId="148" applyNumberFormat="0" applyAlignment="0" applyProtection="0"/>
    <xf numFmtId="0" fontId="46" fillId="25" borderId="148" applyNumberFormat="0" applyAlignment="0" applyProtection="0"/>
    <xf numFmtId="0" fontId="56" fillId="25" borderId="478" applyNumberFormat="0" applyAlignment="0" applyProtection="0"/>
    <xf numFmtId="0" fontId="56" fillId="25" borderId="478" applyNumberFormat="0" applyAlignment="0" applyProtection="0"/>
    <xf numFmtId="0" fontId="46" fillId="25" borderId="457" applyNumberFormat="0" applyAlignment="0" applyProtection="0"/>
    <xf numFmtId="0" fontId="56" fillId="25" borderId="150" applyNumberFormat="0" applyAlignment="0" applyProtection="0"/>
    <xf numFmtId="0" fontId="46" fillId="25" borderId="148" applyNumberFormat="0" applyAlignment="0" applyProtection="0"/>
    <xf numFmtId="0" fontId="53" fillId="12" borderId="148" applyNumberFormat="0" applyAlignment="0" applyProtection="0"/>
    <xf numFmtId="0" fontId="46" fillId="25" borderId="457" applyNumberFormat="0" applyAlignment="0" applyProtection="0"/>
    <xf numFmtId="0" fontId="56" fillId="25" borderId="456" applyNumberFormat="0" applyAlignment="0" applyProtection="0"/>
    <xf numFmtId="0" fontId="13" fillId="28" borderId="149" applyNumberFormat="0" applyFont="0" applyAlignment="0" applyProtection="0"/>
    <xf numFmtId="0" fontId="53" fillId="12" borderId="148" applyNumberFormat="0" applyAlignment="0" applyProtection="0"/>
    <xf numFmtId="0" fontId="46" fillId="25" borderId="148" applyNumberFormat="0" applyAlignment="0" applyProtection="0"/>
    <xf numFmtId="0" fontId="58" fillId="0" borderId="459" applyNumberFormat="0" applyFill="0" applyAlignment="0" applyProtection="0"/>
    <xf numFmtId="165" fontId="43" fillId="0" borderId="0" applyFont="0" applyFill="0" applyBorder="0" applyAlignment="0" applyProtection="0"/>
    <xf numFmtId="0" fontId="56" fillId="25" borderId="150" applyNumberFormat="0" applyAlignment="0" applyProtection="0"/>
    <xf numFmtId="0" fontId="58" fillId="0" borderId="459" applyNumberFormat="0" applyFill="0" applyAlignment="0" applyProtection="0"/>
    <xf numFmtId="0" fontId="58" fillId="0" borderId="151" applyNumberFormat="0" applyFill="0" applyAlignment="0" applyProtection="0"/>
    <xf numFmtId="0" fontId="46" fillId="25" borderId="457" applyNumberFormat="0" applyAlignment="0" applyProtection="0"/>
    <xf numFmtId="0" fontId="53" fillId="12" borderId="457" applyNumberFormat="0" applyAlignment="0" applyProtection="0"/>
    <xf numFmtId="0" fontId="56" fillId="25" borderId="485" applyNumberFormat="0" applyAlignment="0" applyProtection="0"/>
    <xf numFmtId="0" fontId="53" fillId="12" borderId="148" applyNumberFormat="0" applyAlignment="0" applyProtection="0"/>
    <xf numFmtId="0" fontId="53" fillId="12" borderId="148" applyNumberFormat="0" applyAlignment="0" applyProtection="0"/>
    <xf numFmtId="0" fontId="12" fillId="28" borderId="149" applyNumberFormat="0" applyFont="0" applyAlignment="0" applyProtection="0"/>
    <xf numFmtId="0" fontId="46" fillId="25" borderId="457" applyNumberFormat="0" applyAlignment="0" applyProtection="0"/>
    <xf numFmtId="0" fontId="46" fillId="25" borderId="148" applyNumberFormat="0" applyAlignment="0" applyProtection="0"/>
    <xf numFmtId="177" fontId="83" fillId="38" borderId="310" applyAlignment="0">
      <protection locked="0"/>
    </xf>
    <xf numFmtId="0" fontId="58" fillId="0" borderId="459" applyNumberFormat="0" applyFill="0" applyAlignment="0" applyProtection="0"/>
    <xf numFmtId="0" fontId="46" fillId="25" borderId="148" applyNumberFormat="0" applyAlignment="0" applyProtection="0"/>
    <xf numFmtId="0" fontId="58" fillId="0" borderId="151" applyNumberFormat="0" applyFill="0" applyAlignment="0" applyProtection="0"/>
    <xf numFmtId="0" fontId="53" fillId="12" borderId="148" applyNumberFormat="0" applyAlignment="0" applyProtection="0"/>
    <xf numFmtId="0" fontId="11" fillId="39" borderId="310" applyNumberFormat="0" applyAlignment="0">
      <alignment horizontal="left"/>
    </xf>
    <xf numFmtId="0" fontId="58" fillId="0" borderId="151" applyNumberFormat="0" applyFill="0" applyAlignment="0" applyProtection="0"/>
    <xf numFmtId="0" fontId="46" fillId="25" borderId="148" applyNumberFormat="0" applyAlignment="0" applyProtection="0"/>
    <xf numFmtId="0" fontId="46" fillId="25" borderId="148" applyNumberFormat="0" applyAlignment="0" applyProtection="0"/>
    <xf numFmtId="0" fontId="53" fillId="12" borderId="148" applyNumberFormat="0" applyAlignment="0" applyProtection="0"/>
    <xf numFmtId="0" fontId="46" fillId="25" borderId="481" applyNumberFormat="0" applyAlignment="0" applyProtection="0"/>
    <xf numFmtId="0" fontId="11" fillId="39" borderId="310" applyNumberFormat="0" applyAlignment="0">
      <alignment horizontal="left"/>
    </xf>
    <xf numFmtId="0" fontId="46" fillId="25" borderId="148" applyNumberFormat="0" applyAlignment="0" applyProtection="0"/>
    <xf numFmtId="0" fontId="58" fillId="0" borderId="151" applyNumberFormat="0" applyFill="0" applyAlignment="0" applyProtection="0"/>
    <xf numFmtId="0" fontId="11" fillId="39" borderId="310" applyNumberFormat="0" applyAlignment="0">
      <alignment horizontal="left"/>
    </xf>
    <xf numFmtId="0" fontId="58" fillId="0" borderId="151" applyNumberFormat="0" applyFill="0" applyAlignment="0" applyProtection="0"/>
    <xf numFmtId="0" fontId="56" fillId="25" borderId="456" applyNumberFormat="0" applyAlignment="0" applyProtection="0"/>
    <xf numFmtId="0" fontId="58" fillId="0" borderId="459" applyNumberFormat="0" applyFill="0" applyAlignment="0" applyProtection="0"/>
    <xf numFmtId="0" fontId="53" fillId="12" borderId="148" applyNumberFormat="0" applyAlignment="0" applyProtection="0"/>
    <xf numFmtId="0" fontId="53" fillId="12" borderId="148" applyNumberFormat="0" applyAlignment="0" applyProtection="0"/>
    <xf numFmtId="0" fontId="46" fillId="25" borderId="148" applyNumberFormat="0" applyAlignment="0" applyProtection="0"/>
    <xf numFmtId="0" fontId="11" fillId="39" borderId="310" applyNumberFormat="0" applyAlignment="0">
      <alignment horizontal="left"/>
    </xf>
    <xf numFmtId="0" fontId="56" fillId="25" borderId="150" applyNumberFormat="0" applyAlignment="0" applyProtection="0"/>
    <xf numFmtId="0" fontId="58" fillId="0" borderId="151" applyNumberFormat="0" applyFill="0" applyAlignment="0" applyProtection="0"/>
    <xf numFmtId="0" fontId="58" fillId="0" borderId="151" applyNumberFormat="0" applyFill="0" applyAlignment="0" applyProtection="0"/>
    <xf numFmtId="0" fontId="56" fillId="25" borderId="150" applyNumberFormat="0" applyAlignment="0" applyProtection="0"/>
    <xf numFmtId="0" fontId="46" fillId="25" borderId="457" applyNumberFormat="0" applyAlignment="0" applyProtection="0"/>
    <xf numFmtId="0" fontId="56" fillId="25" borderId="456" applyNumberFormat="0" applyAlignment="0" applyProtection="0"/>
    <xf numFmtId="0" fontId="61" fillId="0" borderId="310">
      <alignment horizontal="center"/>
    </xf>
    <xf numFmtId="0" fontId="53" fillId="12" borderId="457" applyNumberFormat="0" applyAlignment="0" applyProtection="0"/>
    <xf numFmtId="0" fontId="61" fillId="0" borderId="310">
      <alignment horizontal="center"/>
    </xf>
    <xf numFmtId="0" fontId="11" fillId="39" borderId="310" applyNumberFormat="0" applyAlignment="0">
      <alignment horizontal="left"/>
    </xf>
    <xf numFmtId="0" fontId="47" fillId="26" borderId="455" applyNumberFormat="0" applyAlignment="0" applyProtection="0"/>
    <xf numFmtId="0" fontId="46" fillId="25" borderId="148" applyNumberFormat="0" applyAlignment="0" applyProtection="0"/>
    <xf numFmtId="0" fontId="58" fillId="0" borderId="151" applyNumberFormat="0" applyFill="0" applyAlignment="0" applyProtection="0"/>
    <xf numFmtId="0" fontId="56" fillId="25" borderId="150" applyNumberFormat="0" applyAlignment="0" applyProtection="0"/>
    <xf numFmtId="0" fontId="58" fillId="0" borderId="459" applyNumberFormat="0" applyFill="0" applyAlignment="0" applyProtection="0"/>
    <xf numFmtId="0" fontId="53" fillId="12" borderId="457" applyNumberFormat="0" applyAlignment="0" applyProtection="0"/>
    <xf numFmtId="0" fontId="61" fillId="0" borderId="310">
      <alignment horizontal="center"/>
    </xf>
    <xf numFmtId="0" fontId="12" fillId="28" borderId="458" applyNumberFormat="0" applyFont="0" applyAlignment="0" applyProtection="0"/>
    <xf numFmtId="0" fontId="58" fillId="0" borderId="151" applyNumberFormat="0" applyFill="0" applyAlignment="0" applyProtection="0"/>
    <xf numFmtId="0" fontId="53" fillId="12" borderId="148" applyNumberFormat="0" applyAlignment="0" applyProtection="0"/>
    <xf numFmtId="0" fontId="53" fillId="12" borderId="457" applyNumberFormat="0" applyAlignment="0" applyProtection="0"/>
    <xf numFmtId="0" fontId="13" fillId="28" borderId="149" applyNumberFormat="0" applyFont="0" applyAlignment="0" applyProtection="0"/>
    <xf numFmtId="0" fontId="56" fillId="25" borderId="150" applyNumberFormat="0" applyAlignment="0" applyProtection="0"/>
    <xf numFmtId="0" fontId="53" fillId="12" borderId="148" applyNumberFormat="0" applyAlignment="0" applyProtection="0"/>
    <xf numFmtId="0" fontId="53" fillId="12" borderId="457" applyNumberFormat="0" applyAlignment="0" applyProtection="0"/>
    <xf numFmtId="0" fontId="46" fillId="25" borderId="148" applyNumberFormat="0" applyAlignment="0" applyProtection="0"/>
    <xf numFmtId="0" fontId="53" fillId="12" borderId="457" applyNumberFormat="0" applyAlignment="0" applyProtection="0"/>
    <xf numFmtId="0" fontId="58" fillId="0" borderId="459" applyNumberFormat="0" applyFill="0" applyAlignment="0" applyProtection="0"/>
    <xf numFmtId="0" fontId="56" fillId="25" borderId="456" applyNumberFormat="0" applyAlignment="0" applyProtection="0"/>
    <xf numFmtId="0" fontId="46" fillId="25" borderId="148" applyNumberFormat="0" applyAlignment="0" applyProtection="0"/>
    <xf numFmtId="0" fontId="11" fillId="39" borderId="310" applyNumberFormat="0" applyAlignment="0">
      <alignment horizontal="left"/>
    </xf>
    <xf numFmtId="0" fontId="46" fillId="25" borderId="457" applyNumberFormat="0" applyAlignment="0" applyProtection="0"/>
    <xf numFmtId="0" fontId="53" fillId="12" borderId="457" applyNumberFormat="0" applyAlignment="0" applyProtection="0"/>
    <xf numFmtId="0" fontId="12" fillId="28" borderId="149" applyNumberFormat="0" applyFont="0" applyAlignment="0" applyProtection="0"/>
    <xf numFmtId="0" fontId="53" fillId="12" borderId="148" applyNumberFormat="0" applyAlignment="0" applyProtection="0"/>
    <xf numFmtId="0" fontId="58" fillId="0" borderId="459" applyNumberFormat="0" applyFill="0" applyAlignment="0" applyProtection="0"/>
    <xf numFmtId="0" fontId="58" fillId="0" borderId="459" applyNumberFormat="0" applyFill="0" applyAlignment="0" applyProtection="0"/>
    <xf numFmtId="0" fontId="56" fillId="25" borderId="456" applyNumberFormat="0" applyAlignment="0" applyProtection="0"/>
    <xf numFmtId="0" fontId="58" fillId="0" borderId="151" applyNumberFormat="0" applyFill="0" applyAlignment="0" applyProtection="0"/>
    <xf numFmtId="0" fontId="56" fillId="25" borderId="150" applyNumberFormat="0" applyAlignment="0" applyProtection="0"/>
    <xf numFmtId="0" fontId="56" fillId="25" borderId="150" applyNumberFormat="0" applyAlignment="0" applyProtection="0"/>
    <xf numFmtId="0" fontId="53" fillId="12" borderId="481" applyNumberFormat="0" applyAlignment="0" applyProtection="0"/>
    <xf numFmtId="44" fontId="38" fillId="0" borderId="0" applyFont="0" applyFill="0" applyBorder="0" applyAlignment="0" applyProtection="0"/>
    <xf numFmtId="0" fontId="58" fillId="0" borderId="459" applyNumberFormat="0" applyFill="0" applyAlignment="0" applyProtection="0"/>
    <xf numFmtId="0" fontId="54" fillId="0" borderId="211" applyNumberFormat="0" applyFill="0" applyAlignment="0" applyProtection="0"/>
    <xf numFmtId="0" fontId="53" fillId="12" borderId="148" applyNumberFormat="0" applyAlignment="0" applyProtection="0"/>
    <xf numFmtId="177" fontId="83" fillId="38" borderId="310" applyAlignment="0">
      <protection locked="0"/>
    </xf>
    <xf numFmtId="0" fontId="53" fillId="12" borderId="457" applyNumberFormat="0" applyAlignment="0" applyProtection="0"/>
    <xf numFmtId="0" fontId="58" fillId="0" borderId="484" applyNumberFormat="0" applyFill="0" applyAlignment="0" applyProtection="0"/>
    <xf numFmtId="0" fontId="46" fillId="25" borderId="148" applyNumberFormat="0" applyAlignment="0" applyProtection="0"/>
    <xf numFmtId="0" fontId="58" fillId="0" borderId="151" applyNumberFormat="0" applyFill="0" applyAlignment="0" applyProtection="0"/>
    <xf numFmtId="0" fontId="53" fillId="12" borderId="457" applyNumberFormat="0" applyAlignment="0" applyProtection="0"/>
    <xf numFmtId="0" fontId="46" fillId="25" borderId="148" applyNumberFormat="0" applyAlignment="0" applyProtection="0"/>
    <xf numFmtId="0" fontId="46" fillId="25" borderId="148" applyNumberFormat="0" applyAlignment="0" applyProtection="0"/>
    <xf numFmtId="0" fontId="13" fillId="28" borderId="458" applyNumberFormat="0" applyFont="0" applyAlignment="0" applyProtection="0"/>
    <xf numFmtId="0" fontId="58" fillId="0" borderId="151" applyNumberFormat="0" applyFill="0" applyAlignment="0" applyProtection="0"/>
    <xf numFmtId="0" fontId="53" fillId="12" borderId="457" applyNumberFormat="0" applyAlignment="0" applyProtection="0"/>
    <xf numFmtId="0" fontId="53" fillId="12" borderId="148" applyNumberFormat="0" applyAlignment="0" applyProtection="0"/>
    <xf numFmtId="177" fontId="83" fillId="38" borderId="310" applyAlignment="0">
      <protection locked="0"/>
    </xf>
    <xf numFmtId="0" fontId="58" fillId="0" borderId="151" applyNumberFormat="0" applyFill="0" applyAlignment="0" applyProtection="0"/>
    <xf numFmtId="0" fontId="46" fillId="25" borderId="457" applyNumberFormat="0" applyAlignment="0" applyProtection="0"/>
    <xf numFmtId="0" fontId="58" fillId="0" borderId="151" applyNumberFormat="0" applyFill="0" applyAlignment="0" applyProtection="0"/>
    <xf numFmtId="0" fontId="46" fillId="25" borderId="148" applyNumberFormat="0" applyAlignment="0" applyProtection="0"/>
    <xf numFmtId="0" fontId="13" fillId="28" borderId="149" applyNumberFormat="0" applyFont="0" applyAlignment="0" applyProtection="0"/>
    <xf numFmtId="0" fontId="12" fillId="28" borderId="458" applyNumberFormat="0" applyFont="0" applyAlignment="0" applyProtection="0"/>
    <xf numFmtId="0" fontId="46" fillId="25" borderId="148" applyNumberFormat="0" applyAlignment="0" applyProtection="0"/>
    <xf numFmtId="0" fontId="46" fillId="25" borderId="148" applyNumberFormat="0" applyAlignment="0" applyProtection="0"/>
    <xf numFmtId="0" fontId="46" fillId="25" borderId="148" applyNumberFormat="0" applyAlignment="0" applyProtection="0"/>
    <xf numFmtId="0" fontId="46" fillId="25" borderId="148" applyNumberFormat="0" applyAlignment="0" applyProtection="0"/>
    <xf numFmtId="0" fontId="46" fillId="25" borderId="148" applyNumberFormat="0" applyAlignment="0" applyProtection="0"/>
    <xf numFmtId="0" fontId="53" fillId="12" borderId="457" applyNumberFormat="0" applyAlignment="0" applyProtection="0"/>
    <xf numFmtId="0" fontId="53" fillId="12" borderId="457" applyNumberFormat="0" applyAlignment="0" applyProtection="0"/>
    <xf numFmtId="0" fontId="56" fillId="25" borderId="150" applyNumberFormat="0" applyAlignment="0" applyProtection="0"/>
    <xf numFmtId="0" fontId="11" fillId="39" borderId="310" applyNumberFormat="0" applyAlignment="0">
      <alignment horizontal="left"/>
    </xf>
    <xf numFmtId="0" fontId="53" fillId="12" borderId="457" applyNumberFormat="0" applyAlignment="0" applyProtection="0"/>
    <xf numFmtId="0" fontId="53" fillId="12" borderId="148" applyNumberFormat="0" applyAlignment="0" applyProtection="0"/>
    <xf numFmtId="0" fontId="53" fillId="12" borderId="148" applyNumberFormat="0" applyAlignment="0" applyProtection="0"/>
    <xf numFmtId="0" fontId="53" fillId="12" borderId="148" applyNumberFormat="0" applyAlignment="0" applyProtection="0"/>
    <xf numFmtId="0" fontId="53" fillId="12" borderId="148" applyNumberFormat="0" applyAlignment="0" applyProtection="0"/>
    <xf numFmtId="0" fontId="53" fillId="12" borderId="148" applyNumberFormat="0" applyAlignment="0" applyProtection="0"/>
    <xf numFmtId="0" fontId="53" fillId="12" borderId="148" applyNumberFormat="0" applyAlignment="0" applyProtection="0"/>
    <xf numFmtId="0" fontId="53" fillId="12" borderId="148" applyNumberFormat="0" applyAlignment="0" applyProtection="0"/>
    <xf numFmtId="0" fontId="56" fillId="25" borderId="456" applyNumberFormat="0" applyAlignment="0" applyProtection="0"/>
    <xf numFmtId="0" fontId="46" fillId="25" borderId="148" applyNumberFormat="0" applyAlignment="0" applyProtection="0"/>
    <xf numFmtId="0" fontId="53" fillId="12" borderId="148" applyNumberFormat="0" applyAlignment="0" applyProtection="0"/>
    <xf numFmtId="177" fontId="83" fillId="38" borderId="310" applyAlignment="0">
      <protection locked="0"/>
    </xf>
    <xf numFmtId="0" fontId="56" fillId="25" borderId="478" applyNumberFormat="0" applyAlignment="0" applyProtection="0"/>
    <xf numFmtId="0" fontId="53" fillId="12" borderId="148" applyNumberFormat="0" applyAlignment="0" applyProtection="0"/>
    <xf numFmtId="0" fontId="13" fillId="28" borderId="458" applyNumberFormat="0" applyFont="0" applyAlignment="0" applyProtection="0"/>
    <xf numFmtId="0" fontId="13" fillId="28" borderId="458" applyNumberFormat="0" applyFont="0" applyAlignment="0" applyProtection="0"/>
    <xf numFmtId="0" fontId="53" fillId="12" borderId="457" applyNumberFormat="0" applyAlignment="0" applyProtection="0"/>
    <xf numFmtId="0" fontId="58" fillId="0" borderId="151" applyNumberFormat="0" applyFill="0" applyAlignment="0" applyProtection="0"/>
    <xf numFmtId="0" fontId="56" fillId="25" borderId="150" applyNumberFormat="0" applyAlignment="0" applyProtection="0"/>
    <xf numFmtId="0" fontId="53" fillId="12" borderId="148" applyNumberFormat="0" applyAlignment="0" applyProtection="0"/>
    <xf numFmtId="0" fontId="13" fillId="28" borderId="149" applyNumberFormat="0" applyFont="0" applyAlignment="0" applyProtection="0"/>
    <xf numFmtId="0" fontId="58" fillId="0" borderId="151" applyNumberFormat="0" applyFill="0" applyAlignment="0" applyProtection="0"/>
    <xf numFmtId="0" fontId="53" fillId="12" borderId="148" applyNumberFormat="0" applyAlignment="0" applyProtection="0"/>
    <xf numFmtId="0" fontId="58" fillId="0" borderId="151" applyNumberFormat="0" applyFill="0" applyAlignment="0" applyProtection="0"/>
    <xf numFmtId="0" fontId="58" fillId="0" borderId="151" applyNumberFormat="0" applyFill="0" applyAlignment="0" applyProtection="0"/>
    <xf numFmtId="0" fontId="56" fillId="25" borderId="150" applyNumberFormat="0" applyAlignment="0" applyProtection="0"/>
    <xf numFmtId="0" fontId="13" fillId="28" borderId="149" applyNumberFormat="0" applyFont="0" applyAlignment="0" applyProtection="0"/>
    <xf numFmtId="0" fontId="46" fillId="25" borderId="481" applyNumberFormat="0" applyAlignment="0" applyProtection="0"/>
    <xf numFmtId="0" fontId="46" fillId="25" borderId="457" applyNumberFormat="0" applyAlignment="0" applyProtection="0"/>
    <xf numFmtId="0" fontId="11" fillId="39" borderId="310" applyNumberFormat="0" applyAlignment="0">
      <alignment horizontal="left"/>
    </xf>
    <xf numFmtId="0" fontId="56" fillId="25" borderId="478" applyNumberFormat="0" applyAlignment="0" applyProtection="0"/>
    <xf numFmtId="0" fontId="58" fillId="0" borderId="151" applyNumberFormat="0" applyFill="0" applyAlignment="0" applyProtection="0"/>
    <xf numFmtId="0" fontId="46" fillId="25" borderId="457" applyNumberFormat="0" applyAlignment="0" applyProtection="0"/>
    <xf numFmtId="0" fontId="58" fillId="0" borderId="459" applyNumberFormat="0" applyFill="0" applyAlignment="0" applyProtection="0"/>
    <xf numFmtId="0" fontId="53" fillId="12" borderId="148" applyNumberFormat="0" applyAlignment="0" applyProtection="0"/>
    <xf numFmtId="0" fontId="56" fillId="25" borderId="478" applyNumberFormat="0" applyAlignment="0" applyProtection="0"/>
    <xf numFmtId="0" fontId="46" fillId="25" borderId="148" applyNumberFormat="0" applyAlignment="0" applyProtection="0"/>
    <xf numFmtId="0" fontId="53" fillId="12" borderId="457" applyNumberFormat="0" applyAlignment="0" applyProtection="0"/>
    <xf numFmtId="0" fontId="53" fillId="12" borderId="481" applyNumberFormat="0" applyAlignment="0" applyProtection="0"/>
    <xf numFmtId="0" fontId="53" fillId="12" borderId="457" applyNumberFormat="0" applyAlignment="0" applyProtection="0"/>
    <xf numFmtId="0" fontId="56" fillId="25" borderId="150" applyNumberFormat="0" applyAlignment="0" applyProtection="0"/>
    <xf numFmtId="0" fontId="46" fillId="25" borderId="148" applyNumberFormat="0" applyAlignment="0" applyProtection="0"/>
    <xf numFmtId="0" fontId="56" fillId="25" borderId="456" applyNumberFormat="0" applyAlignment="0" applyProtection="0"/>
    <xf numFmtId="0" fontId="53" fillId="12" borderId="457" applyNumberFormat="0" applyAlignment="0" applyProtection="0"/>
    <xf numFmtId="0" fontId="46" fillId="25" borderId="457" applyNumberFormat="0" applyAlignment="0" applyProtection="0"/>
    <xf numFmtId="0" fontId="12" fillId="28" borderId="149" applyNumberFormat="0" applyFont="0" applyAlignment="0" applyProtection="0"/>
    <xf numFmtId="0" fontId="12" fillId="28" borderId="149" applyNumberFormat="0" applyFont="0" applyAlignment="0" applyProtection="0"/>
    <xf numFmtId="0" fontId="12" fillId="28" borderId="149" applyNumberFormat="0" applyFont="0" applyAlignment="0" applyProtection="0"/>
    <xf numFmtId="0" fontId="12" fillId="28" borderId="149" applyNumberFormat="0" applyFont="0" applyAlignment="0" applyProtection="0"/>
    <xf numFmtId="0" fontId="13" fillId="28" borderId="149" applyNumberFormat="0" applyFon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46" fillId="25" borderId="481" applyNumberFormat="0" applyAlignment="0" applyProtection="0"/>
    <xf numFmtId="0" fontId="46" fillId="25" borderId="148" applyNumberFormat="0" applyAlignment="0" applyProtection="0"/>
    <xf numFmtId="0" fontId="13" fillId="28" borderId="458" applyNumberFormat="0" applyFont="0" applyAlignment="0" applyProtection="0"/>
    <xf numFmtId="0" fontId="11" fillId="39" borderId="310" applyNumberFormat="0" applyAlignment="0">
      <alignment horizontal="left"/>
    </xf>
    <xf numFmtId="0" fontId="58" fillId="0" borderId="151" applyNumberFormat="0" applyFill="0" applyAlignment="0" applyProtection="0"/>
    <xf numFmtId="0" fontId="58" fillId="0" borderId="459" applyNumberFormat="0" applyFill="0" applyAlignment="0" applyProtection="0"/>
    <xf numFmtId="0" fontId="53" fillId="12" borderId="481" applyNumberFormat="0" applyAlignment="0" applyProtection="0"/>
    <xf numFmtId="0" fontId="61" fillId="0" borderId="310">
      <alignment horizontal="center"/>
    </xf>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13" fillId="28" borderId="149" applyNumberFormat="0" applyFont="0" applyAlignment="0" applyProtection="0"/>
    <xf numFmtId="0" fontId="46" fillId="25" borderId="457" applyNumberFormat="0" applyAlignment="0" applyProtection="0"/>
    <xf numFmtId="0" fontId="53" fillId="12" borderId="457" applyNumberFormat="0" applyAlignment="0" applyProtection="0"/>
    <xf numFmtId="0" fontId="12" fillId="28" borderId="149" applyNumberFormat="0" applyFont="0" applyAlignment="0" applyProtection="0"/>
    <xf numFmtId="0" fontId="12" fillId="28" borderId="149" applyNumberFormat="0" applyFont="0" applyAlignment="0" applyProtection="0"/>
    <xf numFmtId="0" fontId="12" fillId="28" borderId="149" applyNumberFormat="0" applyFont="0" applyAlignment="0" applyProtection="0"/>
    <xf numFmtId="0" fontId="12" fillId="28" borderId="149" applyNumberFormat="0" applyFont="0" applyAlignment="0" applyProtection="0"/>
    <xf numFmtId="0" fontId="13" fillId="28" borderId="149" applyNumberFormat="0" applyFon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3" fillId="12" borderId="457" applyNumberFormat="0" applyAlignment="0" applyProtection="0"/>
    <xf numFmtId="0" fontId="53" fillId="12" borderId="481" applyNumberFormat="0" applyAlignment="0" applyProtection="0"/>
    <xf numFmtId="0" fontId="56" fillId="25" borderId="483" applyNumberFormat="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11" fillId="39" borderId="310" applyNumberFormat="0" applyAlignment="0">
      <alignment horizontal="left"/>
    </xf>
    <xf numFmtId="0" fontId="53" fillId="12" borderId="457" applyNumberFormat="0" applyAlignment="0" applyProtection="0"/>
    <xf numFmtId="0" fontId="11" fillId="39" borderId="310" applyNumberFormat="0" applyAlignment="0">
      <alignment horizontal="left"/>
    </xf>
    <xf numFmtId="0" fontId="46" fillId="25" borderId="481" applyNumberFormat="0" applyAlignment="0" applyProtection="0"/>
    <xf numFmtId="0" fontId="13" fillId="28" borderId="149" applyNumberFormat="0" applyFont="0" applyAlignment="0" applyProtection="0"/>
    <xf numFmtId="177" fontId="83" fillId="38" borderId="310" applyAlignment="0">
      <protection locked="0"/>
    </xf>
    <xf numFmtId="0" fontId="53" fillId="12" borderId="148" applyNumberFormat="0" applyAlignment="0" applyProtection="0"/>
    <xf numFmtId="0" fontId="58" fillId="0" borderId="459" applyNumberFormat="0" applyFill="0" applyAlignment="0" applyProtection="0"/>
    <xf numFmtId="0" fontId="46" fillId="25" borderId="148" applyNumberFormat="0" applyAlignment="0" applyProtection="0"/>
    <xf numFmtId="0" fontId="56" fillId="25" borderId="456" applyNumberFormat="0" applyAlignment="0" applyProtection="0"/>
    <xf numFmtId="177" fontId="83" fillId="38" borderId="310" applyAlignment="0">
      <protection locked="0"/>
    </xf>
    <xf numFmtId="0" fontId="12" fillId="28" borderId="149" applyNumberFormat="0" applyFont="0" applyAlignment="0" applyProtection="0"/>
    <xf numFmtId="0" fontId="12" fillId="28" borderId="149" applyNumberFormat="0" applyFont="0" applyAlignment="0" applyProtection="0"/>
    <xf numFmtId="0" fontId="12" fillId="28" borderId="149" applyNumberFormat="0" applyFont="0" applyAlignment="0" applyProtection="0"/>
    <xf numFmtId="0" fontId="12" fillId="28" borderId="149" applyNumberFormat="0" applyFont="0" applyAlignment="0" applyProtection="0"/>
    <xf numFmtId="0" fontId="13" fillId="28" borderId="149" applyNumberFormat="0" applyFon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3" fillId="12" borderId="457" applyNumberFormat="0" applyAlignment="0" applyProtection="0"/>
    <xf numFmtId="0" fontId="13" fillId="28" borderId="458" applyNumberFormat="0" applyFont="0" applyAlignment="0" applyProtection="0"/>
    <xf numFmtId="0" fontId="56" fillId="25" borderId="456" applyNumberFormat="0" applyAlignment="0" applyProtection="0"/>
    <xf numFmtId="0" fontId="56" fillId="25" borderId="456" applyNumberFormat="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46" fillId="25" borderId="457" applyNumberFormat="0" applyAlignment="0" applyProtection="0"/>
    <xf numFmtId="0" fontId="46" fillId="25" borderId="481" applyNumberFormat="0" applyAlignment="0" applyProtection="0"/>
    <xf numFmtId="0" fontId="53" fillId="12" borderId="457" applyNumberFormat="0" applyAlignment="0" applyProtection="0"/>
    <xf numFmtId="0" fontId="58" fillId="0" borderId="459" applyNumberFormat="0" applyFill="0" applyAlignment="0" applyProtection="0"/>
    <xf numFmtId="0" fontId="56" fillId="25" borderId="456" applyNumberFormat="0" applyAlignment="0" applyProtection="0"/>
    <xf numFmtId="0" fontId="58" fillId="0" borderId="459" applyNumberFormat="0" applyFill="0" applyAlignment="0" applyProtection="0"/>
    <xf numFmtId="0" fontId="61" fillId="0" borderId="310">
      <alignment horizontal="center"/>
    </xf>
    <xf numFmtId="0" fontId="56" fillId="25" borderId="456" applyNumberFormat="0" applyAlignment="0" applyProtection="0"/>
    <xf numFmtId="0" fontId="61" fillId="0" borderId="310">
      <alignment horizontal="center"/>
    </xf>
    <xf numFmtId="0" fontId="11" fillId="39" borderId="310" applyNumberFormat="0" applyAlignment="0">
      <alignment horizontal="left"/>
    </xf>
    <xf numFmtId="0" fontId="46" fillId="25" borderId="457" applyNumberFormat="0" applyAlignment="0" applyProtection="0"/>
    <xf numFmtId="0" fontId="12" fillId="28" borderId="458" applyNumberFormat="0" applyFont="0" applyAlignment="0" applyProtection="0"/>
    <xf numFmtId="0" fontId="46" fillId="25" borderId="457" applyNumberFormat="0" applyAlignment="0" applyProtection="0"/>
    <xf numFmtId="0" fontId="46" fillId="25" borderId="457" applyNumberFormat="0" applyAlignment="0" applyProtection="0"/>
    <xf numFmtId="0" fontId="13" fillId="28" borderId="149" applyNumberFormat="0" applyFont="0" applyAlignment="0" applyProtection="0"/>
    <xf numFmtId="0" fontId="46" fillId="25" borderId="457" applyNumberFormat="0" applyAlignment="0" applyProtection="0"/>
    <xf numFmtId="0" fontId="11" fillId="39" borderId="310" applyNumberFormat="0" applyAlignment="0">
      <alignment horizontal="left"/>
    </xf>
    <xf numFmtId="0" fontId="46" fillId="25" borderId="457" applyNumberFormat="0" applyAlignment="0" applyProtection="0"/>
    <xf numFmtId="0" fontId="47" fillId="26" borderId="455" applyNumberFormat="0" applyAlignment="0" applyProtection="0"/>
    <xf numFmtId="0" fontId="56" fillId="25" borderId="483" applyNumberFormat="0" applyAlignment="0" applyProtection="0"/>
    <xf numFmtId="0" fontId="53" fillId="12" borderId="486" applyNumberFormat="0" applyAlignment="0" applyProtection="0"/>
    <xf numFmtId="0" fontId="46" fillId="25" borderId="481" applyNumberFormat="0" applyAlignment="0" applyProtection="0"/>
    <xf numFmtId="0" fontId="12" fillId="28" borderId="482" applyNumberFormat="0" applyFont="0" applyAlignment="0" applyProtection="0"/>
    <xf numFmtId="0" fontId="58" fillId="0" borderId="488" applyNumberFormat="0" applyFill="0" applyAlignment="0" applyProtection="0"/>
    <xf numFmtId="0" fontId="53" fillId="12" borderId="481" applyNumberFormat="0" applyAlignment="0" applyProtection="0"/>
    <xf numFmtId="0" fontId="46" fillId="25" borderId="481" applyNumberFormat="0" applyAlignment="0" applyProtection="0"/>
    <xf numFmtId="0" fontId="58" fillId="0" borderId="484" applyNumberFormat="0" applyFill="0" applyAlignment="0" applyProtection="0"/>
    <xf numFmtId="0" fontId="53" fillId="12" borderId="481" applyNumberFormat="0" applyAlignment="0" applyProtection="0"/>
    <xf numFmtId="0" fontId="58" fillId="0" borderId="484" applyNumberFormat="0" applyFill="0" applyAlignment="0" applyProtection="0"/>
    <xf numFmtId="0" fontId="46" fillId="25" borderId="457" applyNumberFormat="0" applyAlignment="0" applyProtection="0"/>
    <xf numFmtId="0" fontId="46" fillId="25" borderId="481" applyNumberFormat="0" applyAlignment="0" applyProtection="0"/>
    <xf numFmtId="0" fontId="12" fillId="28" borderId="487" applyNumberFormat="0" applyFont="0" applyAlignment="0" applyProtection="0"/>
    <xf numFmtId="0" fontId="46" fillId="25" borderId="481" applyNumberFormat="0" applyAlignment="0" applyProtection="0"/>
    <xf numFmtId="0" fontId="53" fillId="12" borderId="486" applyNumberFormat="0" applyAlignment="0" applyProtection="0"/>
    <xf numFmtId="0" fontId="53" fillId="12" borderId="486" applyNumberFormat="0" applyAlignment="0" applyProtection="0"/>
    <xf numFmtId="0" fontId="53" fillId="12" borderId="481" applyNumberFormat="0" applyAlignment="0" applyProtection="0"/>
    <xf numFmtId="0" fontId="46" fillId="25" borderId="481" applyNumberFormat="0" applyAlignment="0" applyProtection="0"/>
    <xf numFmtId="0" fontId="56" fillId="25" borderId="483" applyNumberFormat="0" applyAlignment="0" applyProtection="0"/>
    <xf numFmtId="0" fontId="53" fillId="12" borderId="475" applyNumberFormat="0" applyAlignment="0" applyProtection="0"/>
    <xf numFmtId="0" fontId="58" fillId="0" borderId="484" applyNumberFormat="0" applyFill="0" applyAlignment="0" applyProtection="0"/>
    <xf numFmtId="0" fontId="56" fillId="25" borderId="456" applyNumberFormat="0" applyAlignment="0" applyProtection="0"/>
    <xf numFmtId="0" fontId="12" fillId="28" borderId="458" applyNumberFormat="0" applyFont="0" applyAlignment="0" applyProtection="0"/>
    <xf numFmtId="0" fontId="56" fillId="25" borderId="456" applyNumberFormat="0" applyAlignment="0" applyProtection="0"/>
    <xf numFmtId="0" fontId="58" fillId="0" borderId="459" applyNumberFormat="0" applyFill="0" applyAlignment="0" applyProtection="0"/>
    <xf numFmtId="0" fontId="58" fillId="0" borderId="459" applyNumberFormat="0" applyFill="0" applyAlignment="0" applyProtection="0"/>
    <xf numFmtId="0" fontId="13" fillId="28" borderId="458" applyNumberFormat="0" applyFont="0" applyAlignment="0" applyProtection="0"/>
    <xf numFmtId="0" fontId="53" fillId="12" borderId="457" applyNumberFormat="0" applyAlignment="0" applyProtection="0"/>
    <xf numFmtId="0" fontId="12" fillId="28" borderId="149" applyNumberFormat="0" applyFont="0" applyAlignment="0" applyProtection="0"/>
    <xf numFmtId="0" fontId="12" fillId="28" borderId="149" applyNumberFormat="0" applyFont="0" applyAlignment="0" applyProtection="0"/>
    <xf numFmtId="0" fontId="12" fillId="28" borderId="149" applyNumberFormat="0" applyFont="0" applyAlignment="0" applyProtection="0"/>
    <xf numFmtId="0" fontId="12" fillId="28" borderId="149" applyNumberFormat="0" applyFont="0" applyAlignment="0" applyProtection="0"/>
    <xf numFmtId="0" fontId="13" fillId="28" borderId="149" applyNumberFormat="0" applyFon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6" fillId="25" borderId="150" applyNumberFormat="0" applyAlignment="0" applyProtection="0"/>
    <xf numFmtId="0" fontId="58" fillId="0" borderId="459" applyNumberFormat="0" applyFill="0" applyAlignment="0" applyProtection="0"/>
    <xf numFmtId="0" fontId="46" fillId="25" borderId="457" applyNumberFormat="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8" fillId="0" borderId="151" applyNumberFormat="0" applyFill="0" applyAlignment="0" applyProtection="0"/>
    <xf numFmtId="0" fontId="53" fillId="12" borderId="457" applyNumberFormat="0" applyAlignment="0" applyProtection="0"/>
    <xf numFmtId="0" fontId="58" fillId="0" borderId="459" applyNumberFormat="0" applyFill="0" applyAlignment="0" applyProtection="0"/>
    <xf numFmtId="0" fontId="46" fillId="25" borderId="457" applyNumberFormat="0" applyAlignment="0" applyProtection="0"/>
    <xf numFmtId="177" fontId="83" fillId="38" borderId="310" applyAlignment="0">
      <protection locked="0"/>
    </xf>
    <xf numFmtId="0" fontId="61" fillId="0" borderId="310">
      <alignment horizontal="center"/>
    </xf>
    <xf numFmtId="0" fontId="58" fillId="0" borderId="459" applyNumberFormat="0" applyFill="0" applyAlignment="0" applyProtection="0"/>
    <xf numFmtId="0" fontId="58" fillId="0" borderId="459" applyNumberFormat="0" applyFill="0" applyAlignment="0" applyProtection="0"/>
    <xf numFmtId="0" fontId="46" fillId="25" borderId="457" applyNumberFormat="0" applyAlignment="0" applyProtection="0"/>
    <xf numFmtId="0" fontId="56" fillId="25" borderId="456" applyNumberFormat="0" applyAlignment="0" applyProtection="0"/>
    <xf numFmtId="0" fontId="12" fillId="28" borderId="458" applyNumberFormat="0" applyFont="0" applyAlignment="0" applyProtection="0"/>
    <xf numFmtId="0" fontId="12" fillId="28" borderId="458" applyNumberFormat="0" applyFont="0" applyAlignment="0" applyProtection="0"/>
    <xf numFmtId="0" fontId="12" fillId="28" borderId="458" applyNumberFormat="0" applyFont="0" applyAlignment="0" applyProtection="0"/>
    <xf numFmtId="0" fontId="12" fillId="28" borderId="458" applyNumberFormat="0" applyFont="0" applyAlignment="0" applyProtection="0"/>
    <xf numFmtId="0" fontId="13" fillId="28" borderId="458" applyNumberFormat="0" applyFon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12" fillId="28" borderId="458" applyNumberFormat="0" applyFont="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46" fillId="25" borderId="457"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46" fillId="25" borderId="457" applyNumberFormat="0" applyAlignment="0" applyProtection="0"/>
    <xf numFmtId="0" fontId="13" fillId="28" borderId="458" applyNumberFormat="0" applyFon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12" fillId="28" borderId="458" applyNumberFormat="0" applyFont="0" applyAlignment="0" applyProtection="0"/>
    <xf numFmtId="0" fontId="12" fillId="28" borderId="458" applyNumberFormat="0" applyFont="0" applyAlignment="0" applyProtection="0"/>
    <xf numFmtId="0" fontId="12" fillId="28" borderId="458" applyNumberFormat="0" applyFont="0" applyAlignment="0" applyProtection="0"/>
    <xf numFmtId="0" fontId="12" fillId="28" borderId="458" applyNumberFormat="0" applyFont="0" applyAlignment="0" applyProtection="0"/>
    <xf numFmtId="0" fontId="13" fillId="28" borderId="458" applyNumberFormat="0" applyFon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6" fillId="25" borderId="456" applyNumberFormat="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8" fillId="0" borderId="459" applyNumberFormat="0" applyFill="0" applyAlignment="0" applyProtection="0"/>
    <xf numFmtId="0" fontId="53" fillId="12" borderId="475" applyNumberFormat="0" applyAlignment="0" applyProtection="0"/>
    <xf numFmtId="0" fontId="53" fillId="12" borderId="475" applyNumberFormat="0" applyAlignment="0" applyProtection="0"/>
    <xf numFmtId="0" fontId="53" fillId="12" borderId="475" applyNumberFormat="0" applyAlignment="0" applyProtection="0"/>
    <xf numFmtId="0" fontId="53" fillId="12" borderId="475" applyNumberFormat="0" applyAlignment="0" applyProtection="0"/>
    <xf numFmtId="0" fontId="53" fillId="12" borderId="475" applyNumberFormat="0" applyAlignment="0" applyProtection="0"/>
    <xf numFmtId="0" fontId="53" fillId="12" borderId="475" applyNumberFormat="0" applyAlignment="0" applyProtection="0"/>
    <xf numFmtId="0" fontId="53" fillId="12" borderId="475" applyNumberFormat="0" applyAlignment="0" applyProtection="0"/>
    <xf numFmtId="0" fontId="47" fillId="26" borderId="476" applyNumberFormat="0" applyAlignment="0" applyProtection="0"/>
    <xf numFmtId="0" fontId="46" fillId="25" borderId="475" applyNumberFormat="0" applyAlignment="0" applyProtection="0"/>
    <xf numFmtId="0" fontId="46" fillId="25" borderId="475" applyNumberFormat="0" applyAlignment="0" applyProtection="0"/>
    <xf numFmtId="0" fontId="46" fillId="25" borderId="475" applyNumberFormat="0" applyAlignment="0" applyProtection="0"/>
    <xf numFmtId="0" fontId="46" fillId="25" borderId="475" applyNumberFormat="0" applyAlignment="0" applyProtection="0"/>
    <xf numFmtId="0" fontId="46" fillId="25" borderId="468" applyNumberFormat="0" applyAlignment="0" applyProtection="0"/>
    <xf numFmtId="0" fontId="46" fillId="25" borderId="472" applyNumberFormat="0" applyAlignment="0" applyProtection="0"/>
    <xf numFmtId="0" fontId="46" fillId="25" borderId="481" applyNumberFormat="0" applyAlignment="0" applyProtection="0"/>
    <xf numFmtId="0" fontId="58" fillId="0" borderId="467" applyNumberFormat="0" applyFill="0" applyAlignment="0" applyProtection="0"/>
    <xf numFmtId="0" fontId="58" fillId="0" borderId="484" applyNumberFormat="0" applyFill="0" applyAlignment="0" applyProtection="0"/>
    <xf numFmtId="0" fontId="58" fillId="0" borderId="467" applyNumberFormat="0" applyFill="0" applyAlignment="0" applyProtection="0"/>
    <xf numFmtId="0" fontId="46" fillId="25" borderId="468" applyNumberFormat="0" applyAlignment="0" applyProtection="0"/>
    <xf numFmtId="0" fontId="12" fillId="28" borderId="473" applyNumberFormat="0" applyFont="0" applyAlignment="0" applyProtection="0"/>
    <xf numFmtId="0" fontId="58" fillId="0" borderId="474" applyNumberFormat="0" applyFill="0" applyAlignment="0" applyProtection="0"/>
    <xf numFmtId="0" fontId="47" fillId="26" borderId="466" applyNumberFormat="0" applyAlignment="0" applyProtection="0"/>
    <xf numFmtId="0" fontId="53" fillId="12" borderId="468" applyNumberFormat="0" applyAlignment="0" applyProtection="0"/>
    <xf numFmtId="0" fontId="46" fillId="25" borderId="481" applyNumberFormat="0" applyAlignment="0" applyProtection="0"/>
    <xf numFmtId="0" fontId="12" fillId="28" borderId="473" applyNumberFormat="0" applyFont="0" applyAlignment="0" applyProtection="0"/>
    <xf numFmtId="0" fontId="46" fillId="25" borderId="468" applyNumberFormat="0" applyAlignment="0" applyProtection="0"/>
    <xf numFmtId="0" fontId="53" fillId="12" borderId="468" applyNumberFormat="0" applyAlignment="0" applyProtection="0"/>
    <xf numFmtId="0" fontId="53" fillId="12" borderId="468" applyNumberFormat="0" applyAlignment="0" applyProtection="0"/>
    <xf numFmtId="0" fontId="46" fillId="25" borderId="472" applyNumberFormat="0" applyAlignment="0" applyProtection="0"/>
    <xf numFmtId="0" fontId="46" fillId="25" borderId="468" applyNumberFormat="0" applyAlignment="0" applyProtection="0"/>
    <xf numFmtId="0" fontId="53" fillId="12" borderId="468" applyNumberFormat="0" applyAlignment="0" applyProtection="0"/>
    <xf numFmtId="0" fontId="46" fillId="25" borderId="472" applyNumberFormat="0" applyAlignment="0" applyProtection="0"/>
    <xf numFmtId="0" fontId="53" fillId="12" borderId="468" applyNumberFormat="0" applyAlignment="0" applyProtection="0"/>
    <xf numFmtId="0" fontId="56" fillId="25" borderId="471" applyNumberFormat="0" applyAlignment="0" applyProtection="0"/>
    <xf numFmtId="0" fontId="13" fillId="28" borderId="469" applyNumberFormat="0" applyFont="0" applyAlignment="0" applyProtection="0"/>
    <xf numFmtId="0" fontId="53" fillId="12" borderId="481" applyNumberFormat="0" applyAlignment="0" applyProtection="0"/>
    <xf numFmtId="0" fontId="53" fillId="12" borderId="486" applyNumberFormat="0" applyAlignment="0" applyProtection="0"/>
    <xf numFmtId="0" fontId="58" fillId="0" borderId="474" applyNumberFormat="0" applyFill="0" applyAlignment="0" applyProtection="0"/>
    <xf numFmtId="0" fontId="56" fillId="25" borderId="483" applyNumberFormat="0" applyAlignment="0" applyProtection="0"/>
    <xf numFmtId="0" fontId="58" fillId="0" borderId="474" applyNumberFormat="0" applyFill="0" applyAlignment="0" applyProtection="0"/>
    <xf numFmtId="0" fontId="46" fillId="25" borderId="472" applyNumberFormat="0" applyAlignment="0" applyProtection="0"/>
    <xf numFmtId="0" fontId="53" fillId="12" borderId="472" applyNumberFormat="0" applyAlignment="0" applyProtection="0"/>
    <xf numFmtId="0" fontId="56" fillId="25" borderId="470" applyNumberFormat="0" applyAlignment="0" applyProtection="0"/>
    <xf numFmtId="0" fontId="53" fillId="12" borderId="468" applyNumberFormat="0" applyAlignment="0" applyProtection="0"/>
    <xf numFmtId="0" fontId="46" fillId="25" borderId="468" applyNumberFormat="0" applyAlignment="0" applyProtection="0"/>
    <xf numFmtId="0" fontId="46" fillId="25" borderId="468" applyNumberFormat="0" applyAlignment="0" applyProtection="0"/>
    <xf numFmtId="0" fontId="53" fillId="12" borderId="481" applyNumberFormat="0" applyAlignment="0" applyProtection="0"/>
    <xf numFmtId="0" fontId="46" fillId="25" borderId="472" applyNumberFormat="0" applyAlignment="0" applyProtection="0"/>
    <xf numFmtId="0" fontId="46" fillId="25" borderId="468" applyNumberFormat="0" applyAlignment="0" applyProtection="0"/>
    <xf numFmtId="0" fontId="46" fillId="25" borderId="481" applyNumberFormat="0" applyAlignment="0" applyProtection="0"/>
    <xf numFmtId="0" fontId="58" fillId="0" borderId="474" applyNumberFormat="0" applyFill="0" applyAlignment="0" applyProtection="0"/>
    <xf numFmtId="0" fontId="56" fillId="25" borderId="483" applyNumberFormat="0" applyAlignment="0" applyProtection="0"/>
    <xf numFmtId="0" fontId="46" fillId="25" borderId="481" applyNumberFormat="0" applyAlignment="0" applyProtection="0"/>
    <xf numFmtId="0" fontId="58" fillId="0" borderId="488" applyNumberFormat="0" applyFill="0" applyAlignment="0" applyProtection="0"/>
    <xf numFmtId="0" fontId="53" fillId="12" borderId="486" applyNumberFormat="0" applyAlignment="0" applyProtection="0"/>
    <xf numFmtId="0" fontId="53" fillId="12" borderId="468" applyNumberFormat="0" applyAlignment="0" applyProtection="0"/>
    <xf numFmtId="0" fontId="56" fillId="25" borderId="470" applyNumberFormat="0" applyAlignment="0" applyProtection="0"/>
    <xf numFmtId="0" fontId="46" fillId="25" borderId="481" applyNumberFormat="0" applyAlignment="0" applyProtection="0"/>
    <xf numFmtId="0" fontId="58" fillId="0" borderId="467" applyNumberFormat="0" applyFill="0" applyAlignment="0" applyProtection="0"/>
    <xf numFmtId="0" fontId="58" fillId="0" borderId="467" applyNumberFormat="0" applyFill="0" applyAlignment="0" applyProtection="0"/>
    <xf numFmtId="0" fontId="56" fillId="25" borderId="471" applyNumberFormat="0" applyAlignment="0" applyProtection="0"/>
    <xf numFmtId="0" fontId="58" fillId="0" borderId="474" applyNumberFormat="0" applyFill="0" applyAlignment="0" applyProtection="0"/>
    <xf numFmtId="0" fontId="46" fillId="25" borderId="481" applyNumberFormat="0" applyAlignment="0" applyProtection="0"/>
    <xf numFmtId="0" fontId="46" fillId="25" borderId="468" applyNumberFormat="0" applyAlignment="0" applyProtection="0"/>
    <xf numFmtId="0" fontId="13" fillId="28" borderId="482" applyNumberFormat="0" applyFont="0" applyAlignment="0" applyProtection="0"/>
    <xf numFmtId="0" fontId="56" fillId="25" borderId="470" applyNumberFormat="0" applyAlignment="0" applyProtection="0"/>
    <xf numFmtId="0" fontId="46" fillId="25" borderId="472" applyNumberFormat="0" applyAlignment="0" applyProtection="0"/>
    <xf numFmtId="0" fontId="56" fillId="25" borderId="471" applyNumberFormat="0" applyAlignment="0" applyProtection="0"/>
    <xf numFmtId="0" fontId="53" fillId="12" borderId="486" applyNumberFormat="0" applyAlignment="0" applyProtection="0"/>
    <xf numFmtId="0" fontId="53" fillId="12" borderId="472" applyNumberFormat="0" applyAlignment="0" applyProtection="0"/>
    <xf numFmtId="0" fontId="58" fillId="0" borderId="488" applyNumberFormat="0" applyFill="0" applyAlignment="0" applyProtection="0"/>
    <xf numFmtId="0" fontId="47" fillId="26" borderId="466" applyNumberFormat="0" applyAlignment="0" applyProtection="0"/>
    <xf numFmtId="0" fontId="53" fillId="12" borderId="481" applyNumberFormat="0" applyAlignment="0" applyProtection="0"/>
    <xf numFmtId="0" fontId="58" fillId="0" borderId="467" applyNumberFormat="0" applyFill="0" applyAlignment="0" applyProtection="0"/>
    <xf numFmtId="0" fontId="56" fillId="25" borderId="470" applyNumberFormat="0" applyAlignment="0" applyProtection="0"/>
    <xf numFmtId="0" fontId="58" fillId="0" borderId="474" applyNumberFormat="0" applyFill="0" applyAlignment="0" applyProtection="0"/>
    <xf numFmtId="0" fontId="53" fillId="12" borderId="472" applyNumberFormat="0" applyAlignment="0" applyProtection="0"/>
    <xf numFmtId="0" fontId="56" fillId="25" borderId="483" applyNumberFormat="0" applyAlignment="0" applyProtection="0"/>
    <xf numFmtId="0" fontId="12" fillId="28" borderId="473" applyNumberFormat="0" applyFont="0" applyAlignment="0" applyProtection="0"/>
    <xf numFmtId="0" fontId="58" fillId="0" borderId="467" applyNumberFormat="0" applyFill="0" applyAlignment="0" applyProtection="0"/>
    <xf numFmtId="0" fontId="53" fillId="12" borderId="481" applyNumberFormat="0" applyAlignment="0" applyProtection="0"/>
    <xf numFmtId="0" fontId="53" fillId="12" borderId="472" applyNumberFormat="0" applyAlignment="0" applyProtection="0"/>
    <xf numFmtId="0" fontId="47" fillId="26" borderId="480" applyNumberFormat="0" applyAlignment="0" applyProtection="0"/>
    <xf numFmtId="0" fontId="53" fillId="12" borderId="472" applyNumberFormat="0" applyAlignment="0" applyProtection="0"/>
    <xf numFmtId="0" fontId="46" fillId="25" borderId="468" applyNumberFormat="0" applyAlignment="0" applyProtection="0"/>
    <xf numFmtId="0" fontId="53" fillId="12" borderId="472" applyNumberFormat="0" applyAlignment="0" applyProtection="0"/>
    <xf numFmtId="0" fontId="58" fillId="0" borderId="474" applyNumberFormat="0" applyFill="0" applyAlignment="0" applyProtection="0"/>
    <xf numFmtId="0" fontId="46" fillId="25" borderId="468" applyNumberFormat="0" applyAlignment="0" applyProtection="0"/>
    <xf numFmtId="0" fontId="56" fillId="25" borderId="471" applyNumberFormat="0" applyAlignment="0" applyProtection="0"/>
    <xf numFmtId="0" fontId="46" fillId="25" borderId="481" applyNumberFormat="0" applyAlignment="0" applyProtection="0"/>
    <xf numFmtId="0" fontId="46" fillId="25" borderId="472" applyNumberFormat="0" applyAlignment="0" applyProtection="0"/>
    <xf numFmtId="0" fontId="53" fillId="12" borderId="472" applyNumberFormat="0" applyAlignment="0" applyProtection="0"/>
    <xf numFmtId="0" fontId="12" fillId="28" borderId="469" applyNumberFormat="0" applyFont="0" applyAlignment="0" applyProtection="0"/>
    <xf numFmtId="0" fontId="53" fillId="12" borderId="468" applyNumberFormat="0" applyAlignment="0" applyProtection="0"/>
    <xf numFmtId="0" fontId="58" fillId="0" borderId="474" applyNumberFormat="0" applyFill="0" applyAlignment="0" applyProtection="0"/>
    <xf numFmtId="0" fontId="58" fillId="0" borderId="474" applyNumberFormat="0" applyFill="0" applyAlignment="0" applyProtection="0"/>
    <xf numFmtId="0" fontId="56" fillId="25" borderId="471" applyNumberFormat="0" applyAlignment="0" applyProtection="0"/>
    <xf numFmtId="0" fontId="58" fillId="0" borderId="467" applyNumberFormat="0" applyFill="0" applyAlignment="0" applyProtection="0"/>
    <xf numFmtId="0" fontId="46" fillId="25" borderId="486" applyNumberFormat="0" applyAlignment="0" applyProtection="0"/>
    <xf numFmtId="0" fontId="58" fillId="0" borderId="474" applyNumberFormat="0" applyFill="0" applyAlignment="0" applyProtection="0"/>
    <xf numFmtId="0" fontId="54" fillId="0" borderId="463" applyNumberFormat="0" applyFill="0" applyAlignment="0" applyProtection="0"/>
    <xf numFmtId="0" fontId="56" fillId="25" borderId="485" applyNumberFormat="0" applyAlignment="0" applyProtection="0"/>
    <xf numFmtId="0" fontId="53" fillId="12" borderId="472" applyNumberFormat="0" applyAlignment="0" applyProtection="0"/>
    <xf numFmtId="0" fontId="56" fillId="25" borderId="470" applyNumberFormat="0" applyAlignment="0" applyProtection="0"/>
    <xf numFmtId="0" fontId="12" fillId="28" borderId="482" applyNumberFormat="0" applyFont="0" applyAlignment="0" applyProtection="0"/>
    <xf numFmtId="0" fontId="53" fillId="12" borderId="472" applyNumberFormat="0" applyAlignment="0" applyProtection="0"/>
    <xf numFmtId="0" fontId="58" fillId="0" borderId="488" applyNumberFormat="0" applyFill="0" applyAlignment="0" applyProtection="0"/>
    <xf numFmtId="0" fontId="13" fillId="28" borderId="473" applyNumberFormat="0" applyFont="0" applyAlignment="0" applyProtection="0"/>
    <xf numFmtId="0" fontId="58" fillId="0" borderId="467" applyNumberFormat="0" applyFill="0" applyAlignment="0" applyProtection="0"/>
    <xf numFmtId="0" fontId="53" fillId="12" borderId="472" applyNumberFormat="0" applyAlignment="0" applyProtection="0"/>
    <xf numFmtId="0" fontId="12" fillId="28" borderId="487" applyNumberFormat="0" applyFont="0" applyAlignment="0" applyProtection="0"/>
    <xf numFmtId="0" fontId="58" fillId="0" borderId="484" applyNumberFormat="0" applyFill="0" applyAlignment="0" applyProtection="0"/>
    <xf numFmtId="0" fontId="46" fillId="25" borderId="472" applyNumberFormat="0" applyAlignment="0" applyProtection="0"/>
    <xf numFmtId="0" fontId="58" fillId="0" borderId="467" applyNumberFormat="0" applyFill="0" applyAlignment="0" applyProtection="0"/>
    <xf numFmtId="0" fontId="53" fillId="12" borderId="486" applyNumberFormat="0" applyAlignment="0" applyProtection="0"/>
    <xf numFmtId="0" fontId="13" fillId="28" borderId="469" applyNumberFormat="0" applyFont="0" applyAlignment="0" applyProtection="0"/>
    <xf numFmtId="0" fontId="12" fillId="28" borderId="473" applyNumberFormat="0" applyFont="0" applyAlignment="0" applyProtection="0"/>
    <xf numFmtId="0" fontId="46" fillId="25" borderId="486" applyNumberFormat="0" applyAlignment="0" applyProtection="0"/>
    <xf numFmtId="0" fontId="53" fillId="12" borderId="481" applyNumberFormat="0" applyAlignment="0" applyProtection="0"/>
    <xf numFmtId="0" fontId="46" fillId="25" borderId="481" applyNumberFormat="0" applyAlignment="0" applyProtection="0"/>
    <xf numFmtId="0" fontId="56" fillId="25" borderId="483" applyNumberFormat="0" applyAlignment="0" applyProtection="0"/>
    <xf numFmtId="0" fontId="53" fillId="12" borderId="486" applyNumberFormat="0" applyAlignment="0" applyProtection="0"/>
    <xf numFmtId="0" fontId="53" fillId="12" borderId="472" applyNumberFormat="0" applyAlignment="0" applyProtection="0"/>
    <xf numFmtId="0" fontId="53" fillId="12" borderId="472" applyNumberFormat="0" applyAlignment="0" applyProtection="0"/>
    <xf numFmtId="0" fontId="56" fillId="25" borderId="470" applyNumberFormat="0" applyAlignment="0" applyProtection="0"/>
    <xf numFmtId="0" fontId="53" fillId="12" borderId="472" applyNumberFormat="0" applyAlignment="0" applyProtection="0"/>
    <xf numFmtId="0" fontId="53" fillId="12" borderId="481" applyNumberFormat="0" applyAlignment="0" applyProtection="0"/>
    <xf numFmtId="0" fontId="53" fillId="12" borderId="481" applyNumberFormat="0" applyAlignment="0" applyProtection="0"/>
    <xf numFmtId="0" fontId="46" fillId="25" borderId="486" applyNumberFormat="0" applyAlignment="0" applyProtection="0"/>
    <xf numFmtId="0" fontId="13" fillId="28" borderId="482" applyNumberFormat="0" applyFont="0" applyAlignment="0" applyProtection="0"/>
    <xf numFmtId="0" fontId="46" fillId="25" borderId="486" applyNumberFormat="0" applyAlignment="0" applyProtection="0"/>
    <xf numFmtId="0" fontId="58" fillId="0" borderId="488" applyNumberFormat="0" applyFill="0" applyAlignment="0" applyProtection="0"/>
    <xf numFmtId="0" fontId="56" fillId="25" borderId="471" applyNumberFormat="0" applyAlignment="0" applyProtection="0"/>
    <xf numFmtId="0" fontId="46" fillId="25" borderId="468" applyNumberFormat="0" applyAlignment="0" applyProtection="0"/>
    <xf numFmtId="0" fontId="53" fillId="12" borderId="481" applyNumberFormat="0" applyAlignment="0" applyProtection="0"/>
    <xf numFmtId="0" fontId="12" fillId="28" borderId="482" applyNumberFormat="0" applyFont="0" applyAlignment="0" applyProtection="0"/>
    <xf numFmtId="0" fontId="53" fillId="12" borderId="468" applyNumberFormat="0" applyAlignment="0" applyProtection="0"/>
    <xf numFmtId="0" fontId="46" fillId="25" borderId="468" applyNumberFormat="0" applyAlignment="0" applyProtection="0"/>
    <xf numFmtId="0" fontId="46" fillId="25" borderId="481" applyNumberFormat="0" applyAlignment="0" applyProtection="0"/>
    <xf numFmtId="0" fontId="13" fillId="28" borderId="473" applyNumberFormat="0" applyFont="0" applyAlignment="0" applyProtection="0"/>
    <xf numFmtId="0" fontId="13" fillId="28" borderId="473" applyNumberFormat="0" applyFont="0" applyAlignment="0" applyProtection="0"/>
    <xf numFmtId="0" fontId="53" fillId="12" borderId="472" applyNumberFormat="0" applyAlignment="0" applyProtection="0"/>
    <xf numFmtId="0" fontId="56" fillId="25" borderId="470" applyNumberFormat="0" applyAlignment="0" applyProtection="0"/>
    <xf numFmtId="0" fontId="53" fillId="12" borderId="468" applyNumberFormat="0" applyAlignment="0" applyProtection="0"/>
    <xf numFmtId="0" fontId="53" fillId="12" borderId="468" applyNumberFormat="0" applyAlignment="0" applyProtection="0"/>
    <xf numFmtId="0" fontId="46" fillId="25" borderId="468" applyNumberFormat="0" applyAlignment="0" applyProtection="0"/>
    <xf numFmtId="0" fontId="53" fillId="12" borderId="481" applyNumberFormat="0" applyAlignment="0" applyProtection="0"/>
    <xf numFmtId="0" fontId="12" fillId="28" borderId="469" applyNumberFormat="0" applyFont="0" applyAlignment="0" applyProtection="0"/>
    <xf numFmtId="0" fontId="46" fillId="25" borderId="472" applyNumberFormat="0" applyAlignment="0" applyProtection="0"/>
    <xf numFmtId="0" fontId="53" fillId="12" borderId="468" applyNumberFormat="0" applyAlignment="0" applyProtection="0"/>
    <xf numFmtId="0" fontId="46" fillId="25" borderId="472" applyNumberFormat="0" applyAlignment="0" applyProtection="0"/>
    <xf numFmtId="0" fontId="58" fillId="0" borderId="474" applyNumberFormat="0" applyFill="0" applyAlignment="0" applyProtection="0"/>
    <xf numFmtId="0" fontId="53" fillId="12" borderId="468" applyNumberFormat="0" applyAlignment="0" applyProtection="0"/>
    <xf numFmtId="0" fontId="53" fillId="12" borderId="468" applyNumberFormat="0" applyAlignment="0" applyProtection="0"/>
    <xf numFmtId="0" fontId="58" fillId="0" borderId="484" applyNumberFormat="0" applyFill="0" applyAlignment="0" applyProtection="0"/>
    <xf numFmtId="0" fontId="53" fillId="12" borderId="472" applyNumberFormat="0" applyAlignment="0" applyProtection="0"/>
    <xf numFmtId="0" fontId="58" fillId="0" borderId="467" applyNumberFormat="0" applyFill="0" applyAlignment="0" applyProtection="0"/>
    <xf numFmtId="0" fontId="53" fillId="12" borderId="472" applyNumberFormat="0" applyAlignment="0" applyProtection="0"/>
    <xf numFmtId="0" fontId="53" fillId="12" borderId="486" applyNumberFormat="0" applyAlignment="0" applyProtection="0"/>
    <xf numFmtId="0" fontId="56" fillId="25" borderId="471" applyNumberFormat="0" applyAlignment="0" applyProtection="0"/>
    <xf numFmtId="0" fontId="53" fillId="12" borderId="472" applyNumberFormat="0" applyAlignment="0" applyProtection="0"/>
    <xf numFmtId="0" fontId="46" fillId="25" borderId="472" applyNumberFormat="0" applyAlignment="0" applyProtection="0"/>
    <xf numFmtId="0" fontId="13" fillId="28" borderId="469" applyNumberFormat="0" applyFont="0" applyAlignment="0" applyProtection="0"/>
    <xf numFmtId="0" fontId="46" fillId="25" borderId="468" applyNumberFormat="0" applyAlignment="0" applyProtection="0"/>
    <xf numFmtId="0" fontId="13" fillId="28" borderId="473" applyNumberFormat="0" applyFont="0" applyAlignment="0" applyProtection="0"/>
    <xf numFmtId="0" fontId="58" fillId="0" borderId="467" applyNumberFormat="0" applyFill="0" applyAlignment="0" applyProtection="0"/>
    <xf numFmtId="0" fontId="58" fillId="0" borderId="474" applyNumberFormat="0" applyFill="0" applyAlignment="0" applyProtection="0"/>
    <xf numFmtId="0" fontId="58" fillId="0" borderId="467" applyNumberFormat="0" applyFill="0" applyAlignment="0" applyProtection="0"/>
    <xf numFmtId="0" fontId="53" fillId="12" borderId="481" applyNumberFormat="0" applyAlignment="0" applyProtection="0"/>
    <xf numFmtId="0" fontId="46" fillId="25" borderId="475" applyNumberFormat="0" applyAlignment="0" applyProtection="0"/>
    <xf numFmtId="0" fontId="46" fillId="25" borderId="475" applyNumberFormat="0" applyAlignment="0" applyProtection="0"/>
    <xf numFmtId="0" fontId="46" fillId="25" borderId="472" applyNumberFormat="0" applyAlignment="0" applyProtection="0"/>
    <xf numFmtId="0" fontId="53" fillId="12" borderId="472" applyNumberFormat="0" applyAlignment="0" applyProtection="0"/>
    <xf numFmtId="0" fontId="53" fillId="12" borderId="472" applyNumberFormat="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46" fillId="25" borderId="475" applyNumberFormat="0" applyAlignment="0" applyProtection="0"/>
    <xf numFmtId="0" fontId="53" fillId="12" borderId="472" applyNumberFormat="0" applyAlignment="0" applyProtection="0"/>
    <xf numFmtId="0" fontId="56" fillId="25" borderId="470" applyNumberFormat="0" applyAlignment="0" applyProtection="0"/>
    <xf numFmtId="0" fontId="13" fillId="28" borderId="469" applyNumberFormat="0" applyFont="0" applyAlignment="0" applyProtection="0"/>
    <xf numFmtId="0" fontId="46" fillId="25" borderId="481" applyNumberFormat="0" applyAlignment="0" applyProtection="0"/>
    <xf numFmtId="0" fontId="53" fillId="12" borderId="468" applyNumberFormat="0" applyAlignment="0" applyProtection="0"/>
    <xf numFmtId="0" fontId="58" fillId="0" borderId="474" applyNumberFormat="0" applyFill="0" applyAlignment="0" applyProtection="0"/>
    <xf numFmtId="0" fontId="46" fillId="25" borderId="468" applyNumberFormat="0" applyAlignment="0" applyProtection="0"/>
    <xf numFmtId="0" fontId="56" fillId="25" borderId="471" applyNumberFormat="0" applyAlignment="0" applyProtection="0"/>
    <xf numFmtId="0" fontId="58" fillId="0" borderId="484" applyNumberFormat="0" applyFill="0" applyAlignment="0" applyProtection="0"/>
    <xf numFmtId="0" fontId="53" fillId="12" borderId="472" applyNumberFormat="0" applyAlignment="0" applyProtection="0"/>
    <xf numFmtId="0" fontId="13" fillId="28" borderId="473" applyNumberFormat="0" applyFont="0" applyAlignment="0" applyProtection="0"/>
    <xf numFmtId="0" fontId="56" fillId="25" borderId="471" applyNumberFormat="0" applyAlignment="0" applyProtection="0"/>
    <xf numFmtId="0" fontId="56" fillId="25" borderId="471" applyNumberFormat="0" applyAlignment="0" applyProtection="0"/>
    <xf numFmtId="0" fontId="46" fillId="25" borderId="475" applyNumberFormat="0" applyAlignment="0" applyProtection="0"/>
    <xf numFmtId="0" fontId="53" fillId="12" borderId="468" applyNumberFormat="0" applyAlignment="0" applyProtection="0"/>
    <xf numFmtId="0" fontId="46" fillId="25" borderId="472" applyNumberFormat="0" applyAlignment="0" applyProtection="0"/>
    <xf numFmtId="0" fontId="46" fillId="25" borderId="468" applyNumberFormat="0" applyAlignment="0" applyProtection="0"/>
    <xf numFmtId="0" fontId="58" fillId="0" borderId="467" applyNumberFormat="0" applyFill="0" applyAlignment="0" applyProtection="0"/>
    <xf numFmtId="0" fontId="53" fillId="12" borderId="472" applyNumberFormat="0" applyAlignment="0" applyProtection="0"/>
    <xf numFmtId="0" fontId="58" fillId="0" borderId="474" applyNumberFormat="0" applyFill="0" applyAlignment="0" applyProtection="0"/>
    <xf numFmtId="0" fontId="56" fillId="25" borderId="471" applyNumberFormat="0" applyAlignment="0" applyProtection="0"/>
    <xf numFmtId="0" fontId="58" fillId="0" borderId="474" applyNumberFormat="0" applyFill="0" applyAlignment="0" applyProtection="0"/>
    <xf numFmtId="0" fontId="58" fillId="0" borderId="484" applyNumberFormat="0" applyFill="0" applyAlignment="0" applyProtection="0"/>
    <xf numFmtId="0" fontId="56" fillId="25" borderId="471" applyNumberFormat="0" applyAlignment="0" applyProtection="0"/>
    <xf numFmtId="0" fontId="46" fillId="25" borderId="472" applyNumberFormat="0" applyAlignment="0" applyProtection="0"/>
    <xf numFmtId="0" fontId="12" fillId="28" borderId="473" applyNumberFormat="0" applyFont="0" applyAlignment="0" applyProtection="0"/>
    <xf numFmtId="0" fontId="46" fillId="25" borderId="472" applyNumberFormat="0" applyAlignment="0" applyProtection="0"/>
    <xf numFmtId="0" fontId="46" fillId="25" borderId="472" applyNumberFormat="0" applyAlignment="0" applyProtection="0"/>
    <xf numFmtId="0" fontId="13" fillId="28" borderId="469" applyNumberFormat="0" applyFont="0" applyAlignment="0" applyProtection="0"/>
    <xf numFmtId="0" fontId="46" fillId="25" borderId="472" applyNumberFormat="0" applyAlignment="0" applyProtection="0"/>
    <xf numFmtId="0" fontId="46" fillId="25" borderId="472" applyNumberFormat="0" applyAlignment="0" applyProtection="0"/>
    <xf numFmtId="0" fontId="47" fillId="26" borderId="466" applyNumberFormat="0" applyAlignment="0" applyProtection="0"/>
    <xf numFmtId="0" fontId="12" fillId="28" borderId="469" applyNumberFormat="0" applyFont="0" applyAlignment="0" applyProtection="0"/>
    <xf numFmtId="0" fontId="12" fillId="28" borderId="469" applyNumberFormat="0" applyFont="0" applyAlignment="0" applyProtection="0"/>
    <xf numFmtId="0" fontId="12" fillId="28" borderId="469" applyNumberFormat="0" applyFont="0" applyAlignment="0" applyProtection="0"/>
    <xf numFmtId="0" fontId="12" fillId="28" borderId="469" applyNumberFormat="0" applyFont="0" applyAlignment="0" applyProtection="0"/>
    <xf numFmtId="0" fontId="13" fillId="28" borderId="469" applyNumberFormat="0" applyFont="0" applyAlignment="0" applyProtection="0"/>
    <xf numFmtId="0" fontId="56" fillId="25" borderId="470" applyNumberFormat="0" applyAlignment="0" applyProtection="0"/>
    <xf numFmtId="0" fontId="56" fillId="25" borderId="470" applyNumberFormat="0" applyAlignment="0" applyProtection="0"/>
    <xf numFmtId="0" fontId="56" fillId="25" borderId="470" applyNumberFormat="0" applyAlignment="0" applyProtection="0"/>
    <xf numFmtId="0" fontId="56" fillId="25" borderId="470" applyNumberFormat="0" applyAlignment="0" applyProtection="0"/>
    <xf numFmtId="0" fontId="56" fillId="25" borderId="470" applyNumberFormat="0" applyAlignment="0" applyProtection="0"/>
    <xf numFmtId="0" fontId="56" fillId="25" borderId="470" applyNumberFormat="0" applyAlignment="0" applyProtection="0"/>
    <xf numFmtId="0" fontId="46" fillId="25" borderId="472" applyNumberFormat="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6" fillId="25" borderId="471" applyNumberFormat="0" applyAlignment="0" applyProtection="0"/>
    <xf numFmtId="0" fontId="12" fillId="28" borderId="473" applyNumberFormat="0" applyFont="0" applyAlignment="0" applyProtection="0"/>
    <xf numFmtId="0" fontId="56" fillId="25" borderId="471" applyNumberFormat="0" applyAlignment="0" applyProtection="0"/>
    <xf numFmtId="0" fontId="58" fillId="0" borderId="474" applyNumberFormat="0" applyFill="0" applyAlignment="0" applyProtection="0"/>
    <xf numFmtId="0" fontId="58" fillId="0" borderId="474" applyNumberFormat="0" applyFill="0" applyAlignment="0" applyProtection="0"/>
    <xf numFmtId="0" fontId="13" fillId="28" borderId="473" applyNumberFormat="0" applyFont="0" applyAlignment="0" applyProtection="0"/>
    <xf numFmtId="0" fontId="53" fillId="12" borderId="472" applyNumberFormat="0" applyAlignment="0" applyProtection="0"/>
    <xf numFmtId="0" fontId="12" fillId="28" borderId="469" applyNumberFormat="0" applyFont="0" applyAlignment="0" applyProtection="0"/>
    <xf numFmtId="0" fontId="12" fillId="28" borderId="469" applyNumberFormat="0" applyFont="0" applyAlignment="0" applyProtection="0"/>
    <xf numFmtId="0" fontId="12" fillId="28" borderId="469" applyNumberFormat="0" applyFont="0" applyAlignment="0" applyProtection="0"/>
    <xf numFmtId="0" fontId="12" fillId="28" borderId="469" applyNumberFormat="0" applyFont="0" applyAlignment="0" applyProtection="0"/>
    <xf numFmtId="0" fontId="13" fillId="28" borderId="469" applyNumberFormat="0" applyFont="0" applyAlignment="0" applyProtection="0"/>
    <xf numFmtId="0" fontId="56" fillId="25" borderId="470" applyNumberFormat="0" applyAlignment="0" applyProtection="0"/>
    <xf numFmtId="0" fontId="56" fillId="25" borderId="470" applyNumberFormat="0" applyAlignment="0" applyProtection="0"/>
    <xf numFmtId="0" fontId="56" fillId="25" borderId="470" applyNumberFormat="0" applyAlignment="0" applyProtection="0"/>
    <xf numFmtId="0" fontId="56" fillId="25" borderId="470" applyNumberFormat="0" applyAlignment="0" applyProtection="0"/>
    <xf numFmtId="0" fontId="56" fillId="25" borderId="470" applyNumberFormat="0" applyAlignment="0" applyProtection="0"/>
    <xf numFmtId="0" fontId="56" fillId="25" borderId="470" applyNumberFormat="0" applyAlignment="0" applyProtection="0"/>
    <xf numFmtId="0" fontId="58" fillId="0" borderId="474" applyNumberFormat="0" applyFill="0" applyAlignment="0" applyProtection="0"/>
    <xf numFmtId="0" fontId="46" fillId="25" borderId="472" applyNumberFormat="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8" fillId="0" borderId="467" applyNumberFormat="0" applyFill="0" applyAlignment="0" applyProtection="0"/>
    <xf numFmtId="0" fontId="53" fillId="12" borderId="472" applyNumberFormat="0" applyAlignment="0" applyProtection="0"/>
    <xf numFmtId="0" fontId="58" fillId="0" borderId="474" applyNumberFormat="0" applyFill="0" applyAlignment="0" applyProtection="0"/>
    <xf numFmtId="0" fontId="46" fillId="25" borderId="472" applyNumberFormat="0" applyAlignment="0" applyProtection="0"/>
    <xf numFmtId="0" fontId="46" fillId="25" borderId="486" applyNumberFormat="0" applyAlignment="0" applyProtection="0"/>
    <xf numFmtId="0" fontId="58" fillId="0" borderId="474" applyNumberFormat="0" applyFill="0" applyAlignment="0" applyProtection="0"/>
    <xf numFmtId="0" fontId="58" fillId="0" borderId="474" applyNumberFormat="0" applyFill="0" applyAlignment="0" applyProtection="0"/>
    <xf numFmtId="0" fontId="46" fillId="25" borderId="472" applyNumberFormat="0" applyAlignment="0" applyProtection="0"/>
    <xf numFmtId="0" fontId="56" fillId="25" borderId="471" applyNumberFormat="0" applyAlignment="0" applyProtection="0"/>
    <xf numFmtId="0" fontId="12" fillId="28" borderId="473" applyNumberFormat="0" applyFont="0" applyAlignment="0" applyProtection="0"/>
    <xf numFmtId="0" fontId="12" fillId="28" borderId="473" applyNumberFormat="0" applyFont="0" applyAlignment="0" applyProtection="0"/>
    <xf numFmtId="0" fontId="12" fillId="28" borderId="473" applyNumberFormat="0" applyFont="0" applyAlignment="0" applyProtection="0"/>
    <xf numFmtId="0" fontId="12" fillId="28" borderId="473" applyNumberFormat="0" applyFont="0" applyAlignment="0" applyProtection="0"/>
    <xf numFmtId="0" fontId="13" fillId="28" borderId="473" applyNumberFormat="0" applyFon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12" fillId="28" borderId="473" applyNumberFormat="0" applyFont="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46" fillId="25" borderId="472"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46" fillId="25" borderId="472" applyNumberFormat="0" applyAlignment="0" applyProtection="0"/>
    <xf numFmtId="0" fontId="13" fillId="28" borderId="473" applyNumberFormat="0" applyFon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12" fillId="28" borderId="473" applyNumberFormat="0" applyFont="0" applyAlignment="0" applyProtection="0"/>
    <xf numFmtId="0" fontId="12" fillId="28" borderId="473" applyNumberFormat="0" applyFont="0" applyAlignment="0" applyProtection="0"/>
    <xf numFmtId="0" fontId="12" fillId="28" borderId="473" applyNumberFormat="0" applyFont="0" applyAlignment="0" applyProtection="0"/>
    <xf numFmtId="0" fontId="12" fillId="28" borderId="473" applyNumberFormat="0" applyFont="0" applyAlignment="0" applyProtection="0"/>
    <xf numFmtId="0" fontId="13" fillId="28" borderId="473" applyNumberFormat="0" applyFon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6" fillId="25" borderId="471" applyNumberFormat="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58" fillId="0" borderId="474" applyNumberFormat="0" applyFill="0" applyAlignment="0" applyProtection="0"/>
    <xf numFmtId="0" fontId="46" fillId="25" borderId="481" applyNumberFormat="0" applyAlignment="0" applyProtection="0"/>
    <xf numFmtId="0" fontId="53" fillId="12" borderId="481" applyNumberFormat="0" applyAlignment="0" applyProtection="0"/>
    <xf numFmtId="0" fontId="13" fillId="28" borderId="487" applyNumberFormat="0" applyFont="0" applyAlignment="0" applyProtection="0"/>
    <xf numFmtId="0" fontId="13" fillId="28" borderId="487" applyNumberFormat="0" applyFont="0" applyAlignment="0" applyProtection="0"/>
    <xf numFmtId="0" fontId="53" fillId="12" borderId="486" applyNumberFormat="0" applyAlignment="0" applyProtection="0"/>
    <xf numFmtId="0" fontId="58" fillId="0" borderId="484" applyNumberFormat="0" applyFill="0" applyAlignment="0" applyProtection="0"/>
    <xf numFmtId="0" fontId="56" fillId="25" borderId="483" applyNumberFormat="0" applyAlignment="0" applyProtection="0"/>
    <xf numFmtId="0" fontId="53" fillId="12" borderId="481" applyNumberFormat="0" applyAlignment="0" applyProtection="0"/>
    <xf numFmtId="0" fontId="53" fillId="12" borderId="481" applyNumberFormat="0" applyAlignment="0" applyProtection="0"/>
    <xf numFmtId="0" fontId="13" fillId="28" borderId="482" applyNumberFormat="0" applyFont="0" applyAlignment="0" applyProtection="0"/>
    <xf numFmtId="0" fontId="58" fillId="0" borderId="484" applyNumberFormat="0" applyFill="0" applyAlignment="0" applyProtection="0"/>
    <xf numFmtId="0" fontId="46" fillId="25" borderId="481" applyNumberFormat="0" applyAlignment="0" applyProtection="0"/>
    <xf numFmtId="0" fontId="53" fillId="12" borderId="481" applyNumberFormat="0" applyAlignment="0" applyProtection="0"/>
    <xf numFmtId="0" fontId="58" fillId="0" borderId="484" applyNumberFormat="0" applyFill="0" applyAlignment="0" applyProtection="0"/>
    <xf numFmtId="0" fontId="58" fillId="0" borderId="484" applyNumberFormat="0" applyFill="0" applyAlignment="0" applyProtection="0"/>
    <xf numFmtId="0" fontId="56" fillId="25" borderId="483" applyNumberFormat="0" applyAlignment="0" applyProtection="0"/>
    <xf numFmtId="0" fontId="13" fillId="28" borderId="482" applyNumberFormat="0" applyFont="0" applyAlignment="0" applyProtection="0"/>
    <xf numFmtId="0" fontId="12" fillId="28" borderId="482" applyNumberFormat="0" applyFont="0" applyAlignment="0" applyProtection="0"/>
    <xf numFmtId="0" fontId="46" fillId="25" borderId="486" applyNumberFormat="0" applyAlignment="0" applyProtection="0"/>
    <xf numFmtId="0" fontId="53" fillId="12" borderId="481" applyNumberFormat="0" applyAlignment="0" applyProtection="0"/>
    <xf numFmtId="0" fontId="58" fillId="0" borderId="484" applyNumberFormat="0" applyFill="0" applyAlignment="0" applyProtection="0"/>
    <xf numFmtId="0" fontId="46" fillId="25" borderId="486" applyNumberFormat="0" applyAlignment="0" applyProtection="0"/>
    <xf numFmtId="0" fontId="58" fillId="0" borderId="488" applyNumberFormat="0" applyFill="0" applyAlignment="0" applyProtection="0"/>
    <xf numFmtId="0" fontId="53" fillId="12" borderId="481" applyNumberFormat="0" applyAlignment="0" applyProtection="0"/>
    <xf numFmtId="0" fontId="53" fillId="12" borderId="481" applyNumberFormat="0" applyAlignment="0" applyProtection="0"/>
    <xf numFmtId="0" fontId="46" fillId="25" borderId="481" applyNumberFormat="0" applyAlignment="0" applyProtection="0"/>
    <xf numFmtId="0" fontId="53" fillId="12" borderId="486" applyNumberFormat="0" applyAlignment="0" applyProtection="0"/>
    <xf numFmtId="0" fontId="58" fillId="0" borderId="484" applyNumberFormat="0" applyFill="0" applyAlignment="0" applyProtection="0"/>
    <xf numFmtId="0" fontId="53" fillId="12" borderId="486" applyNumberFormat="0" applyAlignment="0" applyProtection="0"/>
    <xf numFmtId="0" fontId="56" fillId="25" borderId="483" applyNumberFormat="0" applyAlignment="0" applyProtection="0"/>
    <xf numFmtId="0" fontId="46" fillId="25" borderId="481" applyNumberFormat="0" applyAlignment="0" applyProtection="0"/>
    <xf numFmtId="0" fontId="56" fillId="25" borderId="485" applyNumberFormat="0" applyAlignment="0" applyProtection="0"/>
    <xf numFmtId="0" fontId="53" fillId="12" borderId="486" applyNumberFormat="0" applyAlignment="0" applyProtection="0"/>
    <xf numFmtId="0" fontId="46" fillId="25" borderId="486" applyNumberForma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3" fillId="28" borderId="482" applyNumberFormat="0" applyFon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13" fillId="28" borderId="482" applyNumberFormat="0" applyFont="0" applyAlignment="0" applyProtection="0"/>
    <xf numFmtId="0" fontId="46" fillId="25" borderId="481" applyNumberFormat="0" applyAlignment="0" applyProtection="0"/>
    <xf numFmtId="0" fontId="13" fillId="28" borderId="487" applyNumberFormat="0" applyFont="0" applyAlignment="0" applyProtection="0"/>
    <xf numFmtId="0" fontId="58" fillId="0" borderId="484" applyNumberFormat="0" applyFill="0" applyAlignment="0" applyProtection="0"/>
    <xf numFmtId="0" fontId="58" fillId="0" borderId="488"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13" fillId="28" borderId="482" applyNumberFormat="0" applyFont="0" applyAlignment="0" applyProtection="0"/>
    <xf numFmtId="0" fontId="46" fillId="25" borderId="486" applyNumberFormat="0" applyAlignment="0" applyProtection="0"/>
    <xf numFmtId="0" fontId="53" fillId="12" borderId="486" applyNumberForma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3" fillId="28" borderId="482" applyNumberFormat="0" applyFon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3" fillId="12" borderId="486" applyNumberFormat="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3" fillId="12" borderId="486" applyNumberFormat="0" applyAlignment="0" applyProtection="0"/>
    <xf numFmtId="0" fontId="56" fillId="25" borderId="483" applyNumberFormat="0" applyAlignment="0" applyProtection="0"/>
    <xf numFmtId="0" fontId="13" fillId="28" borderId="482" applyNumberFormat="0" applyFont="0" applyAlignment="0" applyProtection="0"/>
    <xf numFmtId="0" fontId="53" fillId="12" borderId="481" applyNumberFormat="0" applyAlignment="0" applyProtection="0"/>
    <xf numFmtId="0" fontId="58" fillId="0" borderId="488" applyNumberFormat="0" applyFill="0" applyAlignment="0" applyProtection="0"/>
    <xf numFmtId="0" fontId="46" fillId="25" borderId="481" applyNumberFormat="0" applyAlignment="0" applyProtection="0"/>
    <xf numFmtId="0" fontId="56" fillId="25" borderId="485" applyNumberForma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3" fillId="28" borderId="482" applyNumberFormat="0" applyFon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3" fillId="12" borderId="486" applyNumberFormat="0" applyAlignment="0" applyProtection="0"/>
    <xf numFmtId="0" fontId="13" fillId="28" borderId="487" applyNumberFormat="0" applyFont="0" applyAlignment="0" applyProtection="0"/>
    <xf numFmtId="0" fontId="56" fillId="25" borderId="485" applyNumberFormat="0" applyAlignment="0" applyProtection="0"/>
    <xf numFmtId="0" fontId="56" fillId="25" borderId="485" applyNumberFormat="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3" fillId="12" borderId="481" applyNumberFormat="0" applyAlignment="0" applyProtection="0"/>
    <xf numFmtId="0" fontId="46" fillId="25" borderId="486" applyNumberFormat="0" applyAlignment="0" applyProtection="0"/>
    <xf numFmtId="0" fontId="46" fillId="25" borderId="481" applyNumberFormat="0" applyAlignment="0" applyProtection="0"/>
    <xf numFmtId="0" fontId="58" fillId="0" borderId="484" applyNumberFormat="0" applyFill="0" applyAlignment="0" applyProtection="0"/>
    <xf numFmtId="0" fontId="53" fillId="12" borderId="486" applyNumberFormat="0" applyAlignment="0" applyProtection="0"/>
    <xf numFmtId="0" fontId="58" fillId="0" borderId="488" applyNumberFormat="0" applyFill="0" applyAlignment="0" applyProtection="0"/>
    <xf numFmtId="0" fontId="56" fillId="25" borderId="485" applyNumberFormat="0" applyAlignment="0" applyProtection="0"/>
    <xf numFmtId="0" fontId="58" fillId="0" borderId="488" applyNumberFormat="0" applyFill="0" applyAlignment="0" applyProtection="0"/>
    <xf numFmtId="0" fontId="56" fillId="25" borderId="485" applyNumberFormat="0" applyAlignment="0" applyProtection="0"/>
    <xf numFmtId="0" fontId="46" fillId="25" borderId="486" applyNumberFormat="0" applyAlignment="0" applyProtection="0"/>
    <xf numFmtId="0" fontId="12" fillId="28" borderId="487" applyNumberFormat="0" applyFont="0" applyAlignment="0" applyProtection="0"/>
    <xf numFmtId="0" fontId="46" fillId="25" borderId="486" applyNumberFormat="0" applyAlignment="0" applyProtection="0"/>
    <xf numFmtId="0" fontId="46" fillId="25" borderId="486" applyNumberFormat="0" applyAlignment="0" applyProtection="0"/>
    <xf numFmtId="0" fontId="13" fillId="28" borderId="482" applyNumberFormat="0" applyFont="0" applyAlignment="0" applyProtection="0"/>
    <xf numFmtId="0" fontId="46" fillId="25" borderId="486" applyNumberFormat="0" applyAlignment="0" applyProtection="0"/>
    <xf numFmtId="0" fontId="46" fillId="25" borderId="486" applyNumberFormat="0" applyAlignment="0" applyProtection="0"/>
    <xf numFmtId="0" fontId="47" fillId="26" borderId="480" applyNumberForma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3" fillId="28" borderId="482" applyNumberFormat="0" applyFon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46" fillId="25" borderId="486" applyNumberFormat="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6" fillId="25" borderId="485" applyNumberFormat="0" applyAlignment="0" applyProtection="0"/>
    <xf numFmtId="0" fontId="12" fillId="28" borderId="487" applyNumberFormat="0" applyFont="0" applyAlignment="0" applyProtection="0"/>
    <xf numFmtId="0" fontId="56" fillId="25" borderId="485" applyNumberFormat="0" applyAlignment="0" applyProtection="0"/>
    <xf numFmtId="0" fontId="58" fillId="0" borderId="488" applyNumberFormat="0" applyFill="0" applyAlignment="0" applyProtection="0"/>
    <xf numFmtId="0" fontId="58" fillId="0" borderId="488" applyNumberFormat="0" applyFill="0" applyAlignment="0" applyProtection="0"/>
    <xf numFmtId="0" fontId="13" fillId="28" borderId="487" applyNumberFormat="0" applyFont="0" applyAlignment="0" applyProtection="0"/>
    <xf numFmtId="0" fontId="53" fillId="12" borderId="486" applyNumberForma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2" fillId="28" borderId="482" applyNumberFormat="0" applyFont="0" applyAlignment="0" applyProtection="0"/>
    <xf numFmtId="0" fontId="13" fillId="28" borderId="482" applyNumberFormat="0" applyFon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6" fillId="25" borderId="483" applyNumberFormat="0" applyAlignment="0" applyProtection="0"/>
    <xf numFmtId="0" fontId="58" fillId="0" borderId="488" applyNumberFormat="0" applyFill="0" applyAlignment="0" applyProtection="0"/>
    <xf numFmtId="0" fontId="46" fillId="25" borderId="486" applyNumberFormat="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8" fillId="0" borderId="484" applyNumberFormat="0" applyFill="0" applyAlignment="0" applyProtection="0"/>
    <xf numFmtId="0" fontId="53" fillId="12" borderId="486" applyNumberFormat="0" applyAlignment="0" applyProtection="0"/>
    <xf numFmtId="0" fontId="58" fillId="0" borderId="488" applyNumberFormat="0" applyFill="0" applyAlignment="0" applyProtection="0"/>
    <xf numFmtId="0" fontId="46" fillId="25" borderId="486" applyNumberFormat="0" applyAlignment="0" applyProtection="0"/>
    <xf numFmtId="0" fontId="58" fillId="0" borderId="488" applyNumberFormat="0" applyFill="0" applyAlignment="0" applyProtection="0"/>
    <xf numFmtId="0" fontId="58" fillId="0" borderId="488" applyNumberFormat="0" applyFill="0" applyAlignment="0" applyProtection="0"/>
    <xf numFmtId="0" fontId="46" fillId="25" borderId="486" applyNumberFormat="0" applyAlignment="0" applyProtection="0"/>
    <xf numFmtId="0" fontId="56" fillId="25" borderId="485" applyNumberFormat="0" applyAlignment="0" applyProtection="0"/>
    <xf numFmtId="0" fontId="12" fillId="28" borderId="487" applyNumberFormat="0" applyFont="0" applyAlignment="0" applyProtection="0"/>
    <xf numFmtId="0" fontId="12" fillId="28" borderId="487" applyNumberFormat="0" applyFont="0" applyAlignment="0" applyProtection="0"/>
    <xf numFmtId="0" fontId="12" fillId="28" borderId="487" applyNumberFormat="0" applyFont="0" applyAlignment="0" applyProtection="0"/>
    <xf numFmtId="0" fontId="12" fillId="28" borderId="487" applyNumberFormat="0" applyFont="0" applyAlignment="0" applyProtection="0"/>
    <xf numFmtId="0" fontId="13" fillId="28" borderId="487" applyNumberFormat="0" applyFon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12" fillId="28" borderId="487" applyNumberFormat="0" applyFont="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46" fillId="25" borderId="486"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46" fillId="25" borderId="486" applyNumberFormat="0" applyAlignment="0" applyProtection="0"/>
    <xf numFmtId="0" fontId="13" fillId="28" borderId="487" applyNumberFormat="0" applyFon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12" fillId="28" borderId="487" applyNumberFormat="0" applyFont="0" applyAlignment="0" applyProtection="0"/>
    <xf numFmtId="0" fontId="12" fillId="28" borderId="487" applyNumberFormat="0" applyFont="0" applyAlignment="0" applyProtection="0"/>
    <xf numFmtId="0" fontId="12" fillId="28" borderId="487" applyNumberFormat="0" applyFont="0" applyAlignment="0" applyProtection="0"/>
    <xf numFmtId="0" fontId="12" fillId="28" borderId="487" applyNumberFormat="0" applyFont="0" applyAlignment="0" applyProtection="0"/>
    <xf numFmtId="0" fontId="13" fillId="28" borderId="487" applyNumberFormat="0" applyFon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6" fillId="25" borderId="485" applyNumberFormat="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58" fillId="0" borderId="488" applyNumberFormat="0" applyFill="0" applyAlignment="0" applyProtection="0"/>
    <xf numFmtId="0" fontId="1" fillId="0" borderId="0"/>
    <xf numFmtId="0" fontId="1" fillId="0" borderId="0"/>
    <xf numFmtId="0" fontId="61" fillId="0" borderId="503">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83" fillId="38" borderId="507" applyAlignment="0">
      <protection locked="0"/>
    </xf>
    <xf numFmtId="0" fontId="11" fillId="39" borderId="507" applyNumberFormat="0" applyAlignment="0">
      <alignment horizontal="left"/>
    </xf>
    <xf numFmtId="43" fontId="1" fillId="0" borderId="0" applyFont="0" applyFill="0" applyBorder="0" applyAlignment="0" applyProtection="0"/>
    <xf numFmtId="0" fontId="1" fillId="0" borderId="0"/>
    <xf numFmtId="0" fontId="11" fillId="39" borderId="507" applyNumberFormat="0" applyAlignment="0">
      <alignment horizontal="left"/>
    </xf>
    <xf numFmtId="0" fontId="1" fillId="0" borderId="0"/>
    <xf numFmtId="0" fontId="46" fillId="25" borderId="519" applyNumberFormat="0" applyAlignment="0" applyProtection="0"/>
    <xf numFmtId="0" fontId="46" fillId="25" borderId="519" applyNumberFormat="0" applyAlignment="0" applyProtection="0"/>
    <xf numFmtId="0" fontId="46" fillId="25" borderId="519" applyNumberFormat="0" applyAlignment="0" applyProtection="0"/>
    <xf numFmtId="0" fontId="46" fillId="25" borderId="519" applyNumberFormat="0" applyAlignment="0" applyProtection="0"/>
    <xf numFmtId="0" fontId="46" fillId="25" borderId="519"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3" fillId="12" borderId="519" applyNumberFormat="0" applyAlignment="0" applyProtection="0"/>
    <xf numFmtId="0" fontId="53" fillId="12" borderId="519" applyNumberFormat="0" applyAlignment="0" applyProtection="0"/>
    <xf numFmtId="0" fontId="53" fillId="12" borderId="519" applyNumberFormat="0" applyAlignment="0" applyProtection="0"/>
    <xf numFmtId="0" fontId="53" fillId="12" borderId="519" applyNumberFormat="0" applyAlignment="0" applyProtection="0"/>
    <xf numFmtId="0" fontId="53" fillId="12" borderId="51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28" borderId="520" applyNumberFormat="0" applyFont="0" applyAlignment="0" applyProtection="0"/>
    <xf numFmtId="0" fontId="12" fillId="28" borderId="520" applyNumberFormat="0" applyFont="0" applyAlignment="0" applyProtection="0"/>
    <xf numFmtId="0" fontId="12" fillId="28" borderId="520" applyNumberFormat="0" applyFont="0" applyAlignment="0" applyProtection="0"/>
    <xf numFmtId="0" fontId="12" fillId="28" borderId="520" applyNumberFormat="0" applyFont="0" applyAlignment="0" applyProtection="0"/>
    <xf numFmtId="0" fontId="13" fillId="28" borderId="520" applyNumberFormat="0" applyFont="0" applyAlignment="0" applyProtection="0"/>
    <xf numFmtId="0" fontId="56" fillId="25" borderId="521" applyNumberFormat="0" applyAlignment="0" applyProtection="0"/>
    <xf numFmtId="0" fontId="56" fillId="25" borderId="521" applyNumberFormat="0" applyAlignment="0" applyProtection="0"/>
    <xf numFmtId="0" fontId="56" fillId="25" borderId="521" applyNumberFormat="0" applyAlignment="0" applyProtection="0"/>
    <xf numFmtId="0" fontId="56" fillId="25" borderId="521" applyNumberFormat="0" applyAlignment="0" applyProtection="0"/>
    <xf numFmtId="0" fontId="56" fillId="25" borderId="521" applyNumberFormat="0" applyAlignment="0" applyProtection="0"/>
    <xf numFmtId="0" fontId="56" fillId="25" borderId="521" applyNumberFormat="0" applyAlignment="0" applyProtection="0"/>
    <xf numFmtId="9" fontId="1" fillId="0" borderId="0" applyFont="0" applyFill="0" applyBorder="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xf numFmtId="0" fontId="58" fillId="0" borderId="522" applyNumberFormat="0" applyFill="0" applyAlignment="0" applyProtection="0"/>
  </cellStyleXfs>
  <cellXfs count="5992">
    <xf numFmtId="166" fontId="0" fillId="0" borderId="0" xfId="0"/>
    <xf numFmtId="166" fontId="12" fillId="0" borderId="0" xfId="0" applyFont="1"/>
    <xf numFmtId="166" fontId="12" fillId="0" borderId="0" xfId="0" applyFont="1" applyAlignment="1"/>
    <xf numFmtId="166" fontId="0" fillId="0" borderId="0" xfId="0" applyBorder="1"/>
    <xf numFmtId="166" fontId="0" fillId="0" borderId="0" xfId="0"/>
    <xf numFmtId="166" fontId="12" fillId="0" borderId="0" xfId="0" applyFont="1"/>
    <xf numFmtId="166" fontId="12" fillId="0" borderId="0" xfId="0" applyFont="1" applyFill="1"/>
    <xf numFmtId="166" fontId="79" fillId="29" borderId="0" xfId="0" applyFont="1" applyFill="1" applyProtection="1"/>
    <xf numFmtId="166" fontId="11" fillId="29" borderId="40" xfId="0" applyFont="1" applyFill="1" applyBorder="1" applyProtection="1"/>
    <xf numFmtId="166" fontId="19" fillId="29" borderId="40" xfId="0" applyFont="1" applyFill="1" applyBorder="1" applyProtection="1"/>
    <xf numFmtId="166" fontId="79" fillId="29" borderId="0" xfId="0" applyFont="1" applyFill="1" applyAlignment="1" applyProtection="1">
      <alignment horizontal="center"/>
    </xf>
    <xf numFmtId="166" fontId="19" fillId="29" borderId="39" xfId="0" applyFont="1" applyFill="1" applyBorder="1" applyAlignment="1" applyProtection="1">
      <alignment horizontal="center" wrapText="1"/>
    </xf>
    <xf numFmtId="166" fontId="41" fillId="0" borderId="0" xfId="0" applyFont="1"/>
    <xf numFmtId="49" fontId="41" fillId="0" borderId="0" xfId="0" applyNumberFormat="1" applyFont="1"/>
    <xf numFmtId="166" fontId="78" fillId="29" borderId="0" xfId="0" applyFont="1" applyFill="1" applyBorder="1" applyAlignment="1" applyProtection="1">
      <alignment wrapText="1"/>
    </xf>
    <xf numFmtId="166" fontId="82" fillId="29" borderId="0" xfId="0" applyFont="1" applyFill="1" applyBorder="1" applyProtection="1"/>
    <xf numFmtId="166" fontId="19" fillId="29" borderId="0" xfId="0" applyFont="1" applyFill="1" applyProtection="1"/>
    <xf numFmtId="38" fontId="0" fillId="0" borderId="63" xfId="0" applyNumberFormat="1" applyFill="1" applyBorder="1" applyProtection="1">
      <protection locked="0"/>
    </xf>
    <xf numFmtId="38" fontId="0" fillId="0" borderId="68" xfId="0" applyNumberFormat="1" applyFill="1" applyBorder="1" applyProtection="1">
      <protection locked="0"/>
    </xf>
    <xf numFmtId="166" fontId="20" fillId="29" borderId="52" xfId="0" applyFont="1" applyFill="1" applyBorder="1" applyProtection="1"/>
    <xf numFmtId="166" fontId="19" fillId="29" borderId="39" xfId="0" applyFont="1" applyFill="1" applyBorder="1" applyProtection="1"/>
    <xf numFmtId="166" fontId="82" fillId="29" borderId="0" xfId="0" applyFont="1" applyFill="1" applyBorder="1" applyAlignment="1" applyProtection="1">
      <alignment horizontal="left" vertical="center" wrapText="1"/>
    </xf>
    <xf numFmtId="166" fontId="79" fillId="29" borderId="0" xfId="0" applyFont="1" applyFill="1" applyBorder="1" applyProtection="1"/>
    <xf numFmtId="166" fontId="87" fillId="29" borderId="0" xfId="0" applyFont="1" applyFill="1" applyProtection="1"/>
    <xf numFmtId="166" fontId="12" fillId="0" borderId="33" xfId="0" applyFont="1" applyFill="1" applyBorder="1"/>
    <xf numFmtId="166" fontId="19" fillId="29" borderId="65" xfId="0" applyFont="1" applyFill="1" applyBorder="1" applyAlignment="1" applyProtection="1">
      <alignment horizontal="center" wrapText="1"/>
    </xf>
    <xf numFmtId="166" fontId="107" fillId="29" borderId="40" xfId="0" applyFont="1" applyFill="1" applyBorder="1" applyProtection="1"/>
    <xf numFmtId="38" fontId="0" fillId="0" borderId="0" xfId="0" applyNumberFormat="1" applyFill="1" applyBorder="1" applyProtection="1"/>
    <xf numFmtId="0" fontId="19" fillId="29" borderId="0" xfId="57" applyFont="1" applyFill="1" applyAlignment="1" applyProtection="1"/>
    <xf numFmtId="166" fontId="78" fillId="29" borderId="0" xfId="0" applyFont="1" applyFill="1" applyBorder="1" applyProtection="1"/>
    <xf numFmtId="0" fontId="19" fillId="29" borderId="0" xfId="57" applyFont="1" applyFill="1" applyAlignment="1" applyProtection="1">
      <alignment wrapText="1"/>
    </xf>
    <xf numFmtId="0" fontId="19" fillId="29" borderId="0" xfId="57" quotePrefix="1" applyFont="1" applyFill="1" applyAlignment="1" applyProtection="1"/>
    <xf numFmtId="166" fontId="0" fillId="34" borderId="0" xfId="0" applyFill="1"/>
    <xf numFmtId="0" fontId="19" fillId="29" borderId="0" xfId="57" applyFont="1" applyFill="1" applyBorder="1" applyAlignment="1" applyProtection="1"/>
    <xf numFmtId="166" fontId="0" fillId="34" borderId="32" xfId="0" applyFill="1" applyBorder="1"/>
    <xf numFmtId="166" fontId="0" fillId="34" borderId="0" xfId="0" applyFill="1" applyBorder="1"/>
    <xf numFmtId="166" fontId="0" fillId="34" borderId="62" xfId="0" applyFill="1" applyBorder="1"/>
    <xf numFmtId="3" fontId="98" fillId="29" borderId="38" xfId="0" applyNumberFormat="1" applyFont="1" applyFill="1" applyBorder="1" applyAlignment="1" applyProtection="1">
      <alignment horizontal="center" vertical="top" wrapText="1"/>
    </xf>
    <xf numFmtId="3" fontId="78" fillId="29" borderId="38" xfId="0" applyNumberFormat="1" applyFont="1" applyFill="1" applyBorder="1" applyAlignment="1" applyProtection="1">
      <alignment horizontal="center" vertical="top" wrapText="1"/>
    </xf>
    <xf numFmtId="166" fontId="0" fillId="34" borderId="31" xfId="0" applyFill="1" applyBorder="1"/>
    <xf numFmtId="166" fontId="0" fillId="33" borderId="0" xfId="0" applyFill="1" applyBorder="1"/>
    <xf numFmtId="166" fontId="0" fillId="34" borderId="0" xfId="0" quotePrefix="1" applyFill="1" applyBorder="1" applyAlignment="1">
      <alignment horizontal="left"/>
    </xf>
    <xf numFmtId="166" fontId="73" fillId="34" borderId="0" xfId="0" applyFont="1" applyFill="1" applyBorder="1"/>
    <xf numFmtId="166" fontId="74" fillId="34" borderId="0" xfId="0" applyFont="1" applyFill="1" applyBorder="1"/>
    <xf numFmtId="166" fontId="0" fillId="34" borderId="0" xfId="0" applyFill="1" applyBorder="1" applyAlignment="1">
      <alignment horizontal="centerContinuous" vertical="top"/>
    </xf>
    <xf numFmtId="49" fontId="21" fillId="34" borderId="0" xfId="0" applyNumberFormat="1" applyFont="1" applyFill="1" applyAlignment="1">
      <alignment horizontal="center"/>
    </xf>
    <xf numFmtId="166" fontId="21" fillId="34" borderId="0" xfId="0" applyFont="1" applyFill="1"/>
    <xf numFmtId="166" fontId="21" fillId="34" borderId="0" xfId="0" applyFont="1" applyFill="1" applyBorder="1"/>
    <xf numFmtId="166" fontId="20" fillId="34" borderId="0" xfId="0" applyFont="1" applyFill="1"/>
    <xf numFmtId="166" fontId="21" fillId="34" borderId="0" xfId="0" applyFont="1" applyFill="1" applyAlignment="1">
      <alignment horizontal="centerContinuous"/>
    </xf>
    <xf numFmtId="166" fontId="21" fillId="34" borderId="0" xfId="0" applyFont="1" applyFill="1" applyBorder="1" applyAlignment="1">
      <alignment horizontal="centerContinuous" vertical="top"/>
    </xf>
    <xf numFmtId="166" fontId="21" fillId="34" borderId="0" xfId="0" applyFont="1" applyFill="1" applyBorder="1" applyAlignment="1">
      <alignment horizontal="centerContinuous"/>
    </xf>
    <xf numFmtId="166" fontId="21" fillId="34" borderId="0" xfId="0" applyFont="1" applyFill="1" applyAlignment="1">
      <alignment horizontal="left"/>
    </xf>
    <xf numFmtId="3" fontId="21" fillId="34" borderId="0" xfId="0" applyNumberFormat="1" applyFont="1" applyFill="1"/>
    <xf numFmtId="166" fontId="41" fillId="34" borderId="0" xfId="0" applyFont="1" applyFill="1"/>
    <xf numFmtId="166" fontId="21" fillId="34" borderId="0" xfId="0" applyFont="1" applyFill="1" applyAlignment="1">
      <alignment horizontal="right"/>
    </xf>
    <xf numFmtId="166" fontId="41" fillId="34" borderId="0" xfId="0" applyFont="1" applyFill="1" applyBorder="1" applyAlignment="1">
      <alignment horizontal="center"/>
    </xf>
    <xf numFmtId="166" fontId="84" fillId="34" borderId="0" xfId="0" applyFont="1" applyFill="1"/>
    <xf numFmtId="166" fontId="20" fillId="34" borderId="0" xfId="0" applyFont="1" applyFill="1" applyBorder="1"/>
    <xf numFmtId="49" fontId="41" fillId="34" borderId="0" xfId="0" applyNumberFormat="1" applyFont="1" applyFill="1" applyAlignment="1">
      <alignment horizontal="center"/>
    </xf>
    <xf numFmtId="171" fontId="84" fillId="34" borderId="0" xfId="0" applyNumberFormat="1" applyFont="1" applyFill="1" applyBorder="1"/>
    <xf numFmtId="166" fontId="15" fillId="34" borderId="0" xfId="0" applyFont="1" applyFill="1"/>
    <xf numFmtId="166" fontId="84" fillId="34" borderId="0" xfId="0" applyFont="1" applyFill="1" applyAlignment="1"/>
    <xf numFmtId="166" fontId="21" fillId="34" borderId="0" xfId="0" quotePrefix="1" applyFont="1" applyFill="1" applyAlignment="1">
      <alignment horizontal="right"/>
    </xf>
    <xf numFmtId="49" fontId="41" fillId="34" borderId="0" xfId="0" applyNumberFormat="1" applyFont="1" applyFill="1"/>
    <xf numFmtId="49" fontId="90" fillId="34" borderId="0" xfId="0" applyNumberFormat="1" applyFont="1" applyFill="1" applyAlignment="1">
      <alignment horizontal="left"/>
    </xf>
    <xf numFmtId="166" fontId="90" fillId="34" borderId="0" xfId="0" applyFont="1" applyFill="1" applyAlignment="1">
      <alignment horizontal="left"/>
    </xf>
    <xf numFmtId="14" fontId="0" fillId="34" borderId="38" xfId="0" applyNumberFormat="1" applyFill="1" applyBorder="1" applyAlignment="1" applyProtection="1">
      <alignment horizontal="center"/>
    </xf>
    <xf numFmtId="166" fontId="87" fillId="34" borderId="0" xfId="0" applyFont="1" applyFill="1" applyProtection="1"/>
    <xf numFmtId="166" fontId="104" fillId="34" borderId="0" xfId="0" applyFont="1" applyFill="1" applyProtection="1"/>
    <xf numFmtId="38" fontId="0" fillId="34" borderId="0" xfId="0" applyNumberFormat="1" applyFill="1" applyBorder="1" applyProtection="1"/>
    <xf numFmtId="166" fontId="21" fillId="0" borderId="0" xfId="0" applyFont="1"/>
    <xf numFmtId="166" fontId="19" fillId="29" borderId="65" xfId="0" quotePrefix="1" applyNumberFormat="1" applyFont="1" applyFill="1" applyBorder="1" applyAlignment="1" applyProtection="1">
      <alignment horizontal="center"/>
    </xf>
    <xf numFmtId="166" fontId="41" fillId="34" borderId="0" xfId="0" applyFont="1" applyFill="1" applyAlignment="1">
      <alignment horizontal="center"/>
    </xf>
    <xf numFmtId="170" fontId="0" fillId="0" borderId="64" xfId="204" applyNumberFormat="1" applyFont="1" applyFill="1" applyBorder="1" applyProtection="1">
      <protection locked="0"/>
    </xf>
    <xf numFmtId="170" fontId="0" fillId="0" borderId="41" xfId="204" applyNumberFormat="1" applyFont="1" applyFill="1" applyBorder="1" applyProtection="1">
      <protection locked="0"/>
    </xf>
    <xf numFmtId="170" fontId="85" fillId="29" borderId="0" xfId="204" quotePrefix="1" applyNumberFormat="1" applyFont="1" applyFill="1" applyBorder="1" applyProtection="1"/>
    <xf numFmtId="170" fontId="0" fillId="30" borderId="64" xfId="204" applyNumberFormat="1" applyFont="1" applyFill="1" applyBorder="1" applyProtection="1"/>
    <xf numFmtId="170" fontId="0" fillId="0" borderId="66" xfId="204" applyNumberFormat="1" applyFont="1" applyFill="1" applyBorder="1" applyProtection="1">
      <protection locked="0"/>
    </xf>
    <xf numFmtId="170" fontId="0" fillId="0" borderId="43" xfId="204" applyNumberFormat="1" applyFont="1" applyFill="1" applyBorder="1" applyProtection="1">
      <protection locked="0"/>
    </xf>
    <xf numFmtId="166" fontId="82" fillId="29" borderId="39" xfId="0" applyFont="1" applyFill="1" applyBorder="1" applyAlignment="1" applyProtection="1">
      <alignment wrapText="1"/>
    </xf>
    <xf numFmtId="166" fontId="23" fillId="29" borderId="39" xfId="0" applyFont="1" applyFill="1" applyBorder="1" applyProtection="1"/>
    <xf numFmtId="170" fontId="0" fillId="29" borderId="64" xfId="204" applyNumberFormat="1" applyFont="1" applyFill="1" applyBorder="1" applyProtection="1"/>
    <xf numFmtId="170" fontId="0" fillId="29" borderId="66" xfId="204" applyNumberFormat="1" applyFont="1" applyFill="1" applyBorder="1" applyProtection="1"/>
    <xf numFmtId="170" fontId="0" fillId="30" borderId="41" xfId="204" applyNumberFormat="1" applyFont="1" applyFill="1" applyBorder="1" applyProtection="1"/>
    <xf numFmtId="170" fontId="0" fillId="29" borderId="41" xfId="204" applyNumberFormat="1" applyFont="1" applyFill="1" applyBorder="1" applyProtection="1"/>
    <xf numFmtId="166" fontId="19" fillId="29" borderId="38" xfId="0" applyFont="1" applyFill="1" applyBorder="1" applyAlignment="1" applyProtection="1">
      <alignment horizontal="center"/>
    </xf>
    <xf numFmtId="166" fontId="19" fillId="29" borderId="39" xfId="0" applyFont="1" applyFill="1" applyBorder="1" applyAlignment="1" applyProtection="1">
      <alignment horizontal="center"/>
    </xf>
    <xf numFmtId="166" fontId="41" fillId="34" borderId="0" xfId="0" applyFont="1" applyFill="1" applyProtection="1"/>
    <xf numFmtId="166" fontId="12" fillId="34" borderId="0" xfId="0" applyFont="1" applyFill="1" applyProtection="1"/>
    <xf numFmtId="166" fontId="12" fillId="0" borderId="0" xfId="0" applyFont="1" applyProtection="1"/>
    <xf numFmtId="166" fontId="0" fillId="34" borderId="0" xfId="0" applyFill="1" applyProtection="1"/>
    <xf numFmtId="166" fontId="41" fillId="34" borderId="0" xfId="0" applyFont="1" applyFill="1" applyBorder="1" applyProtection="1"/>
    <xf numFmtId="166" fontId="12" fillId="0" borderId="0" xfId="0" applyFont="1" applyFill="1" applyProtection="1"/>
    <xf numFmtId="166" fontId="0" fillId="34" borderId="0" xfId="0" applyFill="1" applyBorder="1" applyProtection="1"/>
    <xf numFmtId="166" fontId="11" fillId="34" borderId="0" xfId="0" quotePrefix="1" applyFont="1" applyFill="1" applyAlignment="1" applyProtection="1">
      <alignment horizontal="right"/>
    </xf>
    <xf numFmtId="49" fontId="41" fillId="34" borderId="0" xfId="0" applyNumberFormat="1" applyFont="1" applyFill="1" applyAlignment="1" applyProtection="1">
      <alignment horizontal="center"/>
    </xf>
    <xf numFmtId="166" fontId="0" fillId="0" borderId="0" xfId="0" applyFill="1" applyProtection="1"/>
    <xf numFmtId="166" fontId="0" fillId="0" borderId="0" xfId="0" applyProtection="1"/>
    <xf numFmtId="166" fontId="20" fillId="34" borderId="0" xfId="0" applyFont="1" applyFill="1" applyProtection="1"/>
    <xf numFmtId="166" fontId="41" fillId="34" borderId="0" xfId="0" quotePrefix="1" applyFont="1" applyFill="1" applyAlignment="1" applyProtection="1">
      <alignment horizontal="right"/>
    </xf>
    <xf numFmtId="49" fontId="20" fillId="34" borderId="0" xfId="0" applyNumberFormat="1" applyFont="1" applyFill="1" applyAlignment="1" applyProtection="1">
      <alignment horizontal="center"/>
    </xf>
    <xf numFmtId="166" fontId="21" fillId="34" borderId="0" xfId="0" applyFont="1" applyFill="1" applyProtection="1"/>
    <xf numFmtId="171" fontId="20" fillId="34" borderId="0" xfId="0" applyNumberFormat="1" applyFont="1" applyFill="1" applyProtection="1"/>
    <xf numFmtId="166" fontId="21" fillId="34" borderId="0" xfId="0" applyFont="1" applyFill="1" applyAlignment="1" applyProtection="1">
      <alignment horizontal="centerContinuous"/>
    </xf>
    <xf numFmtId="166" fontId="21" fillId="34" borderId="0" xfId="0" applyFont="1" applyFill="1" applyBorder="1" applyProtection="1"/>
    <xf numFmtId="166" fontId="21" fillId="34" borderId="0" xfId="0" applyFont="1" applyFill="1" applyAlignment="1" applyProtection="1">
      <alignment horizontal="right"/>
    </xf>
    <xf numFmtId="0" fontId="21" fillId="34" borderId="0" xfId="9" quotePrefix="1" applyFont="1" applyFill="1" applyAlignment="1" applyProtection="1">
      <alignment horizontal="right"/>
    </xf>
    <xf numFmtId="0" fontId="21" fillId="34" borderId="0" xfId="9" applyFont="1" applyFill="1" applyAlignment="1" applyProtection="1">
      <alignment horizontal="left"/>
    </xf>
    <xf numFmtId="0" fontId="21" fillId="34" borderId="0" xfId="9" applyFont="1" applyFill="1" applyProtection="1"/>
    <xf numFmtId="0" fontId="41" fillId="34" borderId="0" xfId="9" quotePrefix="1" applyFont="1" applyFill="1" applyBorder="1" applyAlignment="1" applyProtection="1">
      <alignment horizontal="center"/>
    </xf>
    <xf numFmtId="166" fontId="41" fillId="0" borderId="0" xfId="0" applyFont="1" applyProtection="1"/>
    <xf numFmtId="166" fontId="19" fillId="34" borderId="0" xfId="0" applyFont="1" applyFill="1" applyAlignment="1" applyProtection="1">
      <alignment wrapText="1"/>
    </xf>
    <xf numFmtId="166" fontId="19" fillId="29" borderId="0" xfId="0" applyFont="1" applyFill="1" applyAlignment="1" applyProtection="1">
      <alignment horizontal="left"/>
    </xf>
    <xf numFmtId="0" fontId="38" fillId="29" borderId="0" xfId="210" applyFont="1" applyFill="1" applyBorder="1" applyProtection="1"/>
    <xf numFmtId="0" fontId="95" fillId="29" borderId="0" xfId="210" quotePrefix="1" applyFont="1" applyFill="1" applyBorder="1" applyAlignment="1" applyProtection="1">
      <alignment horizontal="center"/>
    </xf>
    <xf numFmtId="166" fontId="19" fillId="29" borderId="0" xfId="0" applyFont="1" applyFill="1" applyAlignment="1" applyProtection="1">
      <alignment wrapText="1"/>
    </xf>
    <xf numFmtId="0" fontId="38" fillId="29" borderId="0" xfId="210" applyFont="1" applyFill="1" applyProtection="1"/>
    <xf numFmtId="166" fontId="19" fillId="29" borderId="0" xfId="0" applyFont="1" applyFill="1" applyBorder="1" applyAlignment="1" applyProtection="1">
      <alignment wrapText="1"/>
    </xf>
    <xf numFmtId="166" fontId="19" fillId="29" borderId="0" xfId="0" quotePrefix="1" applyFont="1" applyFill="1" applyAlignment="1" applyProtection="1">
      <alignment horizontal="left"/>
    </xf>
    <xf numFmtId="166" fontId="19" fillId="29" borderId="0" xfId="0" applyFont="1" applyFill="1" applyBorder="1" applyAlignment="1" applyProtection="1">
      <alignment horizontal="left"/>
    </xf>
    <xf numFmtId="0" fontId="38" fillId="29" borderId="0" xfId="210" applyFont="1" applyFill="1" applyAlignment="1" applyProtection="1"/>
    <xf numFmtId="0" fontId="96" fillId="29" borderId="0" xfId="210" applyFont="1" applyFill="1" applyBorder="1" applyAlignment="1" applyProtection="1"/>
    <xf numFmtId="166" fontId="19" fillId="29" borderId="0" xfId="0" quotePrefix="1" applyFont="1" applyFill="1" applyAlignment="1" applyProtection="1">
      <alignment horizontal="center"/>
    </xf>
    <xf numFmtId="0" fontId="78" fillId="29" borderId="0" xfId="210" applyFont="1" applyFill="1" applyBorder="1" applyAlignment="1" applyProtection="1"/>
    <xf numFmtId="0" fontId="38" fillId="29" borderId="0" xfId="210" applyFont="1" applyFill="1" applyBorder="1" applyAlignment="1" applyProtection="1"/>
    <xf numFmtId="166" fontId="18" fillId="34" borderId="0" xfId="0" quotePrefix="1" applyFont="1" applyFill="1" applyAlignment="1" applyProtection="1">
      <alignment horizontal="right"/>
    </xf>
    <xf numFmtId="170" fontId="102" fillId="0" borderId="45" xfId="0" applyNumberFormat="1" applyFont="1" applyBorder="1" applyProtection="1">
      <protection locked="0"/>
    </xf>
    <xf numFmtId="170" fontId="21" fillId="0" borderId="64" xfId="204" applyNumberFormat="1" applyFont="1" applyFill="1" applyBorder="1" applyProtection="1">
      <protection locked="0"/>
    </xf>
    <xf numFmtId="170" fontId="11" fillId="0" borderId="64" xfId="204" applyNumberFormat="1" applyFont="1" applyFill="1" applyBorder="1" applyProtection="1">
      <protection locked="0"/>
    </xf>
    <xf numFmtId="49" fontId="0" fillId="0" borderId="34" xfId="0" applyNumberFormat="1" applyFont="1" applyFill="1" applyBorder="1" applyAlignment="1" applyProtection="1">
      <alignment horizontal="center"/>
      <protection locked="0"/>
    </xf>
    <xf numFmtId="49" fontId="12" fillId="0" borderId="35" xfId="0" applyNumberFormat="1" applyFont="1" applyBorder="1" applyAlignment="1" applyProtection="1">
      <alignment horizontal="center"/>
      <protection locked="0"/>
    </xf>
    <xf numFmtId="49" fontId="0" fillId="0" borderId="35" xfId="0" applyNumberFormat="1" applyFont="1" applyFill="1" applyBorder="1" applyAlignment="1" applyProtection="1">
      <alignment horizontal="center"/>
      <protection locked="0"/>
    </xf>
    <xf numFmtId="49" fontId="19" fillId="0" borderId="35" xfId="0" quotePrefix="1" applyNumberFormat="1" applyFont="1" applyFill="1" applyBorder="1" applyAlignment="1" applyProtection="1">
      <alignment horizontal="center"/>
      <protection locked="0"/>
    </xf>
    <xf numFmtId="166" fontId="84" fillId="34" borderId="0" xfId="0" applyFont="1" applyFill="1" applyAlignment="1" applyProtection="1"/>
    <xf numFmtId="49" fontId="70" fillId="34" borderId="0" xfId="0" quotePrefix="1" applyNumberFormat="1" applyFont="1" applyFill="1" applyAlignment="1" applyProtection="1">
      <alignment horizontal="center"/>
    </xf>
    <xf numFmtId="49" fontId="12" fillId="34" borderId="0" xfId="0" applyNumberFormat="1" applyFont="1" applyFill="1" applyAlignment="1" applyProtection="1"/>
    <xf numFmtId="166" fontId="12" fillId="34" borderId="0" xfId="0" applyFont="1" applyFill="1" applyBorder="1" applyProtection="1"/>
    <xf numFmtId="166" fontId="12" fillId="34" borderId="0" xfId="0" applyFont="1" applyFill="1" applyBorder="1" applyAlignment="1" applyProtection="1">
      <alignment horizontal="center"/>
    </xf>
    <xf numFmtId="166" fontId="84" fillId="34" borderId="0" xfId="0" applyFont="1" applyFill="1" applyProtection="1"/>
    <xf numFmtId="166" fontId="15" fillId="34" borderId="0" xfId="0" applyFont="1" applyFill="1" applyAlignment="1" applyProtection="1">
      <alignment horizontal="centerContinuous"/>
    </xf>
    <xf numFmtId="166" fontId="12" fillId="34" borderId="0" xfId="0" applyFont="1" applyFill="1" applyAlignment="1" applyProtection="1">
      <alignment horizontal="centerContinuous"/>
    </xf>
    <xf numFmtId="166" fontId="0" fillId="34" borderId="7" xfId="0" quotePrefix="1" applyFont="1" applyFill="1" applyBorder="1" applyAlignment="1" applyProtection="1">
      <alignment horizontal="left"/>
    </xf>
    <xf numFmtId="166" fontId="0" fillId="34" borderId="4" xfId="0" applyFont="1" applyFill="1" applyBorder="1" applyAlignment="1" applyProtection="1">
      <alignment horizontal="left" wrapText="1"/>
    </xf>
    <xf numFmtId="166" fontId="0" fillId="34" borderId="7" xfId="0" applyFont="1" applyFill="1" applyBorder="1" applyAlignment="1" applyProtection="1">
      <alignment horizontal="left"/>
    </xf>
    <xf numFmtId="170" fontId="0" fillId="0" borderId="0" xfId="204" applyNumberFormat="1" applyFont="1" applyProtection="1"/>
    <xf numFmtId="166" fontId="12" fillId="34" borderId="0" xfId="0" applyFont="1" applyFill="1" applyAlignment="1" applyProtection="1">
      <alignment horizontal="center"/>
    </xf>
    <xf numFmtId="49" fontId="12" fillId="0" borderId="35" xfId="0" applyNumberFormat="1" applyFont="1" applyFill="1" applyBorder="1" applyAlignment="1" applyProtection="1">
      <alignment horizontal="center"/>
      <protection locked="0"/>
    </xf>
    <xf numFmtId="49" fontId="12" fillId="0" borderId="36" xfId="0" applyNumberFormat="1" applyFont="1" applyFill="1" applyBorder="1" applyAlignment="1" applyProtection="1">
      <alignment horizontal="center"/>
      <protection locked="0"/>
    </xf>
    <xf numFmtId="49" fontId="12" fillId="0" borderId="36" xfId="11" applyNumberFormat="1" applyFont="1" applyFill="1" applyBorder="1" applyAlignment="1" applyProtection="1">
      <alignment horizontal="center"/>
      <protection locked="0"/>
    </xf>
    <xf numFmtId="49" fontId="21" fillId="0" borderId="35" xfId="7" applyNumberFormat="1" applyFont="1" applyFill="1" applyBorder="1" applyAlignment="1" applyProtection="1">
      <alignment horizontal="center"/>
      <protection locked="0"/>
    </xf>
    <xf numFmtId="49" fontId="21" fillId="0" borderId="36" xfId="7" applyNumberFormat="1" applyFont="1" applyFill="1" applyBorder="1" applyAlignment="1" applyProtection="1">
      <alignment horizontal="center"/>
      <protection locked="0"/>
    </xf>
    <xf numFmtId="166" fontId="12" fillId="34" borderId="0" xfId="12" applyFont="1" applyFill="1" applyProtection="1"/>
    <xf numFmtId="49" fontId="12" fillId="34" borderId="0" xfId="12" applyNumberFormat="1" applyFont="1" applyFill="1" applyProtection="1"/>
    <xf numFmtId="166" fontId="12" fillId="0" borderId="0" xfId="12" applyFont="1" applyFill="1" applyProtection="1"/>
    <xf numFmtId="166" fontId="20" fillId="34" borderId="0" xfId="12" applyFont="1" applyFill="1" applyProtection="1"/>
    <xf numFmtId="166" fontId="21" fillId="34" borderId="0" xfId="12" applyFont="1" applyFill="1" applyProtection="1"/>
    <xf numFmtId="14" fontId="84" fillId="34" borderId="0" xfId="9" applyNumberFormat="1" applyFont="1" applyFill="1" applyBorder="1" applyAlignment="1" applyProtection="1">
      <alignment horizontal="centerContinuous"/>
    </xf>
    <xf numFmtId="49" fontId="12" fillId="0" borderId="0" xfId="12" applyNumberFormat="1" applyFont="1" applyFill="1" applyProtection="1"/>
    <xf numFmtId="166" fontId="21" fillId="0" borderId="64" xfId="0" applyFont="1" applyFill="1" applyBorder="1" applyAlignment="1" applyProtection="1">
      <alignment horizontal="centerContinuous"/>
      <protection locked="0"/>
    </xf>
    <xf numFmtId="166" fontId="21" fillId="0" borderId="64" xfId="0" applyFont="1" applyFill="1" applyBorder="1" applyAlignment="1" applyProtection="1">
      <alignment horizontal="left"/>
      <protection locked="0"/>
    </xf>
    <xf numFmtId="166" fontId="21" fillId="0" borderId="64" xfId="0" applyFont="1" applyFill="1" applyBorder="1" applyProtection="1">
      <protection locked="0"/>
    </xf>
    <xf numFmtId="166" fontId="20" fillId="0" borderId="64" xfId="0" quotePrefix="1" applyFont="1" applyFill="1" applyBorder="1" applyAlignment="1" applyProtection="1">
      <alignment horizontal="left"/>
      <protection locked="0"/>
    </xf>
    <xf numFmtId="166" fontId="20" fillId="0" borderId="64" xfId="0" quotePrefix="1" applyFont="1" applyFill="1" applyBorder="1" applyAlignment="1" applyProtection="1">
      <protection locked="0"/>
    </xf>
    <xf numFmtId="166" fontId="85" fillId="0" borderId="64" xfId="0" quotePrefix="1" applyFont="1" applyFill="1" applyBorder="1" applyProtection="1">
      <protection locked="0"/>
    </xf>
    <xf numFmtId="49" fontId="12" fillId="0" borderId="34" xfId="0" applyNumberFormat="1" applyFont="1" applyBorder="1" applyAlignment="1" applyProtection="1">
      <alignment horizontal="center"/>
      <protection locked="0"/>
    </xf>
    <xf numFmtId="49" fontId="12" fillId="0" borderId="34" xfId="0" applyNumberFormat="1" applyFont="1" applyFill="1" applyBorder="1" applyAlignment="1" applyProtection="1">
      <alignment horizontal="center"/>
      <protection locked="0"/>
    </xf>
    <xf numFmtId="49" fontId="12" fillId="0" borderId="36" xfId="0" applyNumberFormat="1" applyFont="1" applyBorder="1" applyAlignment="1" applyProtection="1">
      <alignment horizontal="center"/>
      <protection locked="0"/>
    </xf>
    <xf numFmtId="49" fontId="0" fillId="0" borderId="35" xfId="0" applyNumberFormat="1" applyFont="1" applyBorder="1" applyAlignment="1" applyProtection="1">
      <alignment horizontal="center"/>
      <protection locked="0"/>
    </xf>
    <xf numFmtId="49" fontId="21" fillId="0" borderId="64" xfId="7" quotePrefix="1" applyNumberFormat="1" applyFont="1" applyFill="1" applyBorder="1" applyAlignment="1" applyProtection="1">
      <alignment horizontal="center"/>
      <protection locked="0"/>
    </xf>
    <xf numFmtId="166" fontId="24" fillId="29" borderId="31" xfId="0" applyFont="1" applyFill="1" applyBorder="1" applyProtection="1"/>
    <xf numFmtId="38" fontId="11" fillId="29" borderId="31" xfId="0" applyNumberFormat="1" applyFont="1" applyFill="1" applyBorder="1" applyProtection="1"/>
    <xf numFmtId="166" fontId="11" fillId="29" borderId="0" xfId="0" applyFont="1" applyFill="1" applyBorder="1" applyProtection="1"/>
    <xf numFmtId="38" fontId="11" fillId="29" borderId="66" xfId="0" applyNumberFormat="1" applyFont="1" applyFill="1" applyBorder="1" applyProtection="1"/>
    <xf numFmtId="38" fontId="11" fillId="29" borderId="43" xfId="0" applyNumberFormat="1" applyFont="1" applyFill="1" applyBorder="1" applyProtection="1"/>
    <xf numFmtId="166" fontId="41" fillId="0" borderId="0" xfId="0" applyFont="1" applyFill="1" applyBorder="1" applyProtection="1"/>
    <xf numFmtId="166" fontId="0" fillId="29" borderId="33" xfId="0" applyFill="1" applyBorder="1" applyProtection="1"/>
    <xf numFmtId="3" fontId="41" fillId="34" borderId="0" xfId="0" applyNumberFormat="1" applyFont="1" applyFill="1" applyProtection="1"/>
    <xf numFmtId="0" fontId="18" fillId="34" borderId="0" xfId="0" applyNumberFormat="1" applyFont="1" applyFill="1" applyAlignment="1" applyProtection="1">
      <alignment horizontal="right"/>
    </xf>
    <xf numFmtId="0" fontId="20" fillId="34" borderId="0" xfId="8" applyFont="1" applyFill="1" applyAlignment="1" applyProtection="1"/>
    <xf numFmtId="166" fontId="35" fillId="34" borderId="4" xfId="0" applyFont="1" applyFill="1" applyBorder="1" applyProtection="1"/>
    <xf numFmtId="170" fontId="14" fillId="34" borderId="66" xfId="204" applyNumberFormat="1" applyFont="1" applyFill="1" applyBorder="1" applyAlignment="1" applyProtection="1"/>
    <xf numFmtId="0" fontId="14" fillId="34" borderId="0" xfId="4" applyFont="1" applyFill="1" applyBorder="1" applyProtection="1"/>
    <xf numFmtId="0" fontId="14" fillId="34" borderId="0" xfId="4" applyFont="1" applyFill="1" applyProtection="1"/>
    <xf numFmtId="49" fontId="14" fillId="34" borderId="0" xfId="4" applyNumberFormat="1" applyFont="1" applyFill="1" applyProtection="1"/>
    <xf numFmtId="0" fontId="14" fillId="34" borderId="0" xfId="5" applyFont="1" applyFill="1" applyBorder="1" applyProtection="1"/>
    <xf numFmtId="14" fontId="14" fillId="34" borderId="0" xfId="4" applyNumberFormat="1" applyFont="1" applyFill="1" applyProtection="1"/>
    <xf numFmtId="0" fontId="11" fillId="34" borderId="0" xfId="4" applyFont="1" applyFill="1" applyProtection="1"/>
    <xf numFmtId="166" fontId="12" fillId="34" borderId="0" xfId="10" applyFont="1" applyFill="1" applyProtection="1"/>
    <xf numFmtId="166" fontId="0" fillId="0" borderId="0" xfId="0" applyAlignment="1" applyProtection="1">
      <alignment horizontal="left"/>
    </xf>
    <xf numFmtId="0" fontId="19" fillId="0" borderId="0" xfId="4" applyFont="1" applyProtection="1"/>
    <xf numFmtId="0" fontId="35" fillId="0" borderId="0" xfId="4" applyFont="1" applyProtection="1"/>
    <xf numFmtId="0" fontId="35" fillId="0" borderId="0" xfId="4" applyFont="1" applyAlignment="1" applyProtection="1">
      <alignment horizontal="center"/>
    </xf>
    <xf numFmtId="0" fontId="11" fillId="0" borderId="0" xfId="4" applyFont="1" applyAlignment="1" applyProtection="1">
      <alignment horizontal="center"/>
    </xf>
    <xf numFmtId="0" fontId="11" fillId="0" borderId="0" xfId="4" applyFont="1" applyProtection="1"/>
    <xf numFmtId="0" fontId="14" fillId="0" borderId="0" xfId="4" applyFont="1" applyProtection="1"/>
    <xf numFmtId="166" fontId="14" fillId="34" borderId="11" xfId="0" applyFont="1" applyFill="1" applyBorder="1" applyProtection="1"/>
    <xf numFmtId="166" fontId="11" fillId="34" borderId="0" xfId="0" applyFont="1" applyFill="1" applyBorder="1" applyProtection="1"/>
    <xf numFmtId="166" fontId="19" fillId="34" borderId="0" xfId="0" applyFont="1" applyFill="1" applyAlignment="1" applyProtection="1">
      <alignment horizontal="left"/>
    </xf>
    <xf numFmtId="166" fontId="15" fillId="34" borderId="0" xfId="0" applyFont="1" applyFill="1" applyAlignment="1" applyProtection="1">
      <alignment horizontal="left"/>
    </xf>
    <xf numFmtId="0" fontId="14" fillId="0" borderId="0" xfId="5" applyFont="1" applyBorder="1" applyProtection="1"/>
    <xf numFmtId="0" fontId="19" fillId="34" borderId="5" xfId="4" applyFont="1" applyFill="1" applyBorder="1" applyProtection="1"/>
    <xf numFmtId="0" fontId="11" fillId="0" borderId="0" xfId="5" applyFont="1" applyBorder="1" applyProtection="1"/>
    <xf numFmtId="166" fontId="18" fillId="34" borderId="0" xfId="0" applyFont="1" applyFill="1" applyProtection="1"/>
    <xf numFmtId="167" fontId="14" fillId="34" borderId="0" xfId="4" applyNumberFormat="1" applyFont="1" applyFill="1" applyBorder="1" applyAlignment="1" applyProtection="1"/>
    <xf numFmtId="166" fontId="12" fillId="0" borderId="0" xfId="0" applyFont="1" applyAlignment="1" applyProtection="1">
      <alignment horizontal="centerContinuous"/>
    </xf>
    <xf numFmtId="166" fontId="11" fillId="0" borderId="0" xfId="0" applyFont="1" applyFill="1" applyAlignment="1" applyProtection="1">
      <alignment horizontal="center"/>
    </xf>
    <xf numFmtId="166" fontId="12" fillId="0" borderId="0" xfId="0" applyFont="1" applyFill="1" applyAlignment="1" applyProtection="1">
      <alignment horizontal="centerContinuous"/>
    </xf>
    <xf numFmtId="166" fontId="15" fillId="0" borderId="0" xfId="0" applyFont="1" applyAlignment="1" applyProtection="1">
      <alignment horizontal="left"/>
    </xf>
    <xf numFmtId="166" fontId="12" fillId="0" borderId="0" xfId="0" applyFont="1" applyAlignment="1" applyProtection="1">
      <alignment horizontal="left"/>
    </xf>
    <xf numFmtId="49" fontId="0" fillId="34" borderId="0" xfId="0" applyNumberFormat="1" applyFill="1" applyBorder="1" applyProtection="1"/>
    <xf numFmtId="0" fontId="15" fillId="34" borderId="0" xfId="14" applyFont="1" applyFill="1" applyProtection="1"/>
    <xf numFmtId="0" fontId="15" fillId="34" borderId="0" xfId="14" applyFont="1" applyFill="1" applyBorder="1" applyAlignment="1" applyProtection="1">
      <alignment horizontal="right"/>
    </xf>
    <xf numFmtId="0" fontId="12" fillId="34" borderId="0" xfId="14" applyFont="1" applyFill="1" applyProtection="1"/>
    <xf numFmtId="49" fontId="12" fillId="34" borderId="0" xfId="0" applyNumberFormat="1" applyFont="1" applyFill="1" applyBorder="1" applyAlignment="1" applyProtection="1">
      <alignment horizontal="center"/>
    </xf>
    <xf numFmtId="166" fontId="0" fillId="34" borderId="0" xfId="0" applyFont="1" applyFill="1" applyProtection="1"/>
    <xf numFmtId="49" fontId="11" fillId="34" borderId="0" xfId="0" applyNumberFormat="1" applyFont="1" applyFill="1" applyAlignment="1" applyProtection="1">
      <alignment horizontal="right"/>
    </xf>
    <xf numFmtId="49" fontId="12" fillId="0" borderId="0" xfId="0" applyNumberFormat="1" applyFont="1" applyProtection="1"/>
    <xf numFmtId="166" fontId="12" fillId="34" borderId="0" xfId="0" applyFont="1" applyFill="1" applyAlignment="1" applyProtection="1">
      <alignment horizontal="left"/>
    </xf>
    <xf numFmtId="166" fontId="12" fillId="34" borderId="0" xfId="0" quotePrefix="1" applyFont="1" applyFill="1" applyAlignment="1" applyProtection="1">
      <alignment horizontal="left"/>
    </xf>
    <xf numFmtId="167" fontId="12" fillId="34" borderId="0" xfId="0" applyNumberFormat="1" applyFont="1" applyFill="1" applyBorder="1" applyProtection="1"/>
    <xf numFmtId="167" fontId="0" fillId="34" borderId="0" xfId="0" applyNumberFormat="1" applyFont="1" applyFill="1" applyBorder="1" applyProtection="1"/>
    <xf numFmtId="166" fontId="12" fillId="0" borderId="0" xfId="0" quotePrefix="1" applyFont="1" applyAlignment="1" applyProtection="1">
      <alignment horizontal="left"/>
    </xf>
    <xf numFmtId="167" fontId="12" fillId="0" borderId="0" xfId="0" applyNumberFormat="1" applyFont="1" applyBorder="1" applyProtection="1"/>
    <xf numFmtId="166" fontId="22" fillId="0" borderId="0" xfId="0" applyFont="1" applyProtection="1"/>
    <xf numFmtId="166" fontId="36" fillId="0" borderId="0" xfId="0" applyFont="1" applyProtection="1"/>
    <xf numFmtId="14" fontId="12" fillId="0" borderId="0" xfId="0" applyNumberFormat="1" applyFont="1" applyProtection="1"/>
    <xf numFmtId="166" fontId="21" fillId="34" borderId="0" xfId="0" quotePrefix="1" applyFont="1" applyFill="1" applyAlignment="1" applyProtection="1">
      <alignment horizontal="center"/>
    </xf>
    <xf numFmtId="166" fontId="20" fillId="34" borderId="11" xfId="0" quotePrefix="1" applyFont="1" applyFill="1" applyBorder="1" applyAlignment="1" applyProtection="1">
      <alignment horizontal="left"/>
    </xf>
    <xf numFmtId="166" fontId="20" fillId="34" borderId="0" xfId="0" quotePrefix="1" applyFont="1" applyFill="1" applyBorder="1" applyAlignment="1" applyProtection="1">
      <alignment horizontal="left"/>
    </xf>
    <xf numFmtId="166" fontId="21" fillId="34" borderId="0" xfId="0" quotePrefix="1" applyFont="1" applyFill="1" applyBorder="1" applyAlignment="1" applyProtection="1">
      <alignment horizontal="left"/>
    </xf>
    <xf numFmtId="166" fontId="0" fillId="34" borderId="0" xfId="0" applyFill="1" applyAlignment="1" applyProtection="1">
      <alignment horizontal="left"/>
    </xf>
    <xf numFmtId="166" fontId="12" fillId="34" borderId="0" xfId="13" applyFont="1" applyFill="1" applyProtection="1"/>
    <xf numFmtId="0" fontId="19" fillId="34" borderId="0" xfId="6" applyFont="1" applyFill="1" applyProtection="1"/>
    <xf numFmtId="166" fontId="15" fillId="34" borderId="0" xfId="13" applyFont="1" applyFill="1" applyAlignment="1" applyProtection="1">
      <alignment horizontal="left"/>
    </xf>
    <xf numFmtId="49" fontId="12" fillId="34" borderId="0" xfId="13" quotePrefix="1" applyNumberFormat="1" applyFont="1" applyFill="1" applyAlignment="1" applyProtection="1">
      <alignment horizontal="center"/>
    </xf>
    <xf numFmtId="49" fontId="0" fillId="34" borderId="0" xfId="13" quotePrefix="1" applyNumberFormat="1" applyFont="1" applyFill="1" applyAlignment="1" applyProtection="1">
      <alignment horizontal="center"/>
    </xf>
    <xf numFmtId="167" fontId="12" fillId="34" borderId="0" xfId="13" applyNumberFormat="1" applyFont="1" applyFill="1" applyBorder="1" applyProtection="1"/>
    <xf numFmtId="49" fontId="12" fillId="3" borderId="35" xfId="13" applyNumberFormat="1" applyFont="1" applyFill="1" applyBorder="1" applyAlignment="1" applyProtection="1">
      <alignment horizontal="center"/>
    </xf>
    <xf numFmtId="49" fontId="12" fillId="34" borderId="0" xfId="13" applyNumberFormat="1" applyFont="1" applyFill="1" applyProtection="1"/>
    <xf numFmtId="49" fontId="0" fillId="34" borderId="0" xfId="13" applyNumberFormat="1" applyFont="1" applyFill="1" applyAlignment="1" applyProtection="1">
      <alignment horizontal="center"/>
    </xf>
    <xf numFmtId="0" fontId="15" fillId="34" borderId="0" xfId="14" applyFont="1" applyFill="1" applyAlignment="1" applyProtection="1">
      <alignment horizontal="left"/>
    </xf>
    <xf numFmtId="166" fontId="0" fillId="0" borderId="0" xfId="0" applyFont="1" applyProtection="1"/>
    <xf numFmtId="0" fontId="21" fillId="34" borderId="0" xfId="14" quotePrefix="1" applyFont="1" applyFill="1" applyAlignment="1" applyProtection="1">
      <alignment horizontal="center"/>
    </xf>
    <xf numFmtId="0" fontId="15" fillId="34" borderId="0" xfId="14" quotePrefix="1" applyFont="1" applyFill="1" applyAlignment="1" applyProtection="1">
      <alignment horizontal="center" vertical="top"/>
    </xf>
    <xf numFmtId="0" fontId="12" fillId="34" borderId="0" xfId="14" applyFont="1" applyFill="1" applyBorder="1" applyProtection="1"/>
    <xf numFmtId="49" fontId="15" fillId="34" borderId="0" xfId="14" applyNumberFormat="1" applyFont="1" applyFill="1" applyAlignment="1" applyProtection="1">
      <alignment horizontal="right"/>
    </xf>
    <xf numFmtId="0" fontId="15" fillId="34" borderId="0" xfId="14" applyFont="1" applyFill="1" applyAlignment="1" applyProtection="1">
      <alignment horizontal="right"/>
    </xf>
    <xf numFmtId="0" fontId="0" fillId="34" borderId="0" xfId="14" quotePrefix="1" applyFont="1" applyFill="1" applyAlignment="1" applyProtection="1">
      <alignment horizontal="right" vertical="top"/>
    </xf>
    <xf numFmtId="0" fontId="12" fillId="34" borderId="0" xfId="14" applyFont="1" applyFill="1" applyAlignment="1" applyProtection="1">
      <alignment horizontal="right"/>
    </xf>
    <xf numFmtId="0" fontId="12" fillId="34" borderId="0" xfId="14" applyFont="1" applyFill="1" applyAlignment="1" applyProtection="1">
      <alignment horizontal="right" vertical="top"/>
    </xf>
    <xf numFmtId="0" fontId="0" fillId="34" borderId="0" xfId="14" quotePrefix="1" applyFont="1" applyFill="1" applyProtection="1"/>
    <xf numFmtId="14" fontId="12" fillId="34" borderId="0" xfId="14" applyNumberFormat="1" applyFont="1" applyFill="1" applyAlignment="1" applyProtection="1">
      <alignment horizontal="centerContinuous"/>
    </xf>
    <xf numFmtId="0" fontId="18" fillId="34" borderId="0" xfId="14" applyFont="1" applyFill="1" applyAlignment="1" applyProtection="1">
      <alignment horizontal="right"/>
    </xf>
    <xf numFmtId="0" fontId="0" fillId="34" borderId="0" xfId="14" quotePrefix="1" applyFont="1" applyFill="1" applyAlignment="1" applyProtection="1">
      <alignment horizontal="center"/>
    </xf>
    <xf numFmtId="0" fontId="12" fillId="34" borderId="0" xfId="14" quotePrefix="1" applyFont="1" applyFill="1" applyAlignment="1" applyProtection="1">
      <alignment horizontal="center"/>
    </xf>
    <xf numFmtId="166" fontId="15" fillId="0" borderId="0" xfId="0" applyFont="1" applyAlignment="1" applyProtection="1">
      <alignment horizontal="center"/>
    </xf>
    <xf numFmtId="0" fontId="21" fillId="34" borderId="0" xfId="14" quotePrefix="1" applyFont="1" applyFill="1" applyBorder="1" applyAlignment="1" applyProtection="1">
      <alignment horizontal="center"/>
    </xf>
    <xf numFmtId="0" fontId="12" fillId="34" borderId="0" xfId="14" applyFont="1" applyFill="1" applyAlignment="1" applyProtection="1">
      <alignment horizontal="center" vertical="top"/>
    </xf>
    <xf numFmtId="0" fontId="0" fillId="34" borderId="0" xfId="14" applyFont="1" applyFill="1" applyProtection="1"/>
    <xf numFmtId="0" fontId="12" fillId="34" borderId="0" xfId="14" applyFont="1" applyFill="1" applyAlignment="1" applyProtection="1">
      <alignment horizontal="center"/>
    </xf>
    <xf numFmtId="14" fontId="12" fillId="34" borderId="0" xfId="14" applyNumberFormat="1" applyFont="1" applyFill="1" applyBorder="1" applyAlignment="1" applyProtection="1">
      <alignment horizontal="centerContinuous"/>
    </xf>
    <xf numFmtId="0" fontId="15" fillId="34" borderId="0" xfId="14" applyFont="1" applyFill="1" applyBorder="1" applyProtection="1"/>
    <xf numFmtId="0" fontId="18" fillId="34" borderId="0" xfId="14" applyFont="1" applyFill="1" applyBorder="1" applyAlignment="1" applyProtection="1">
      <alignment horizontal="right"/>
    </xf>
    <xf numFmtId="0" fontId="11" fillId="34" borderId="0" xfId="14" applyFont="1" applyFill="1" applyProtection="1"/>
    <xf numFmtId="0" fontId="21" fillId="34" borderId="0" xfId="8" applyFont="1" applyFill="1" applyProtection="1"/>
    <xf numFmtId="0" fontId="12" fillId="34" borderId="0" xfId="8" applyFont="1" applyFill="1" applyProtection="1"/>
    <xf numFmtId="0" fontId="20" fillId="34" borderId="0" xfId="14" applyFont="1" applyFill="1" applyAlignment="1" applyProtection="1">
      <alignment horizontal="left"/>
    </xf>
    <xf numFmtId="166" fontId="18" fillId="34" borderId="0" xfId="0" applyFont="1" applyFill="1" applyAlignment="1" applyProtection="1">
      <alignment horizontal="right"/>
    </xf>
    <xf numFmtId="166" fontId="0" fillId="0" borderId="0" xfId="0" applyFont="1" applyFill="1" applyProtection="1"/>
    <xf numFmtId="166" fontId="12" fillId="34" borderId="0" xfId="0" applyFont="1" applyFill="1" applyAlignment="1" applyProtection="1"/>
    <xf numFmtId="166" fontId="19" fillId="29" borderId="39" xfId="0" applyFont="1" applyFill="1" applyBorder="1" applyAlignment="1" applyProtection="1">
      <alignment horizontal="center" vertical="center" wrapText="1"/>
    </xf>
    <xf numFmtId="0" fontId="15" fillId="34" borderId="0" xfId="14" applyFont="1" applyFill="1" applyBorder="1" applyAlignment="1" applyProtection="1">
      <alignment horizontal="left"/>
    </xf>
    <xf numFmtId="49" fontId="15" fillId="34" borderId="0" xfId="14" applyNumberFormat="1" applyFont="1" applyFill="1" applyBorder="1" applyAlignment="1" applyProtection="1">
      <alignment horizontal="center"/>
    </xf>
    <xf numFmtId="167" fontId="12" fillId="34" borderId="0" xfId="14" applyNumberFormat="1" applyFont="1" applyFill="1" applyBorder="1" applyProtection="1"/>
    <xf numFmtId="0" fontId="12" fillId="34" borderId="0" xfId="14" quotePrefix="1" applyFont="1" applyFill="1" applyProtection="1"/>
    <xf numFmtId="170" fontId="11" fillId="30" borderId="0" xfId="204" applyNumberFormat="1" applyFont="1" applyFill="1" applyBorder="1" applyProtection="1"/>
    <xf numFmtId="166" fontId="11" fillId="34" borderId="0" xfId="0" applyFont="1" applyFill="1" applyAlignment="1" applyProtection="1">
      <alignment horizontal="left"/>
    </xf>
    <xf numFmtId="166" fontId="11" fillId="34" borderId="0" xfId="0" applyFont="1" applyFill="1" applyProtection="1"/>
    <xf numFmtId="49" fontId="11" fillId="34" borderId="0" xfId="0" applyNumberFormat="1" applyFont="1" applyFill="1" applyAlignment="1" applyProtection="1">
      <alignment horizontal="center"/>
    </xf>
    <xf numFmtId="0" fontId="38" fillId="34" borderId="0" xfId="111" applyFont="1" applyFill="1" applyProtection="1"/>
    <xf numFmtId="0" fontId="38" fillId="34" borderId="0" xfId="111" applyFont="1" applyFill="1" applyAlignment="1" applyProtection="1">
      <alignment horizontal="center"/>
    </xf>
    <xf numFmtId="0" fontId="34" fillId="34" borderId="0" xfId="8" applyFont="1" applyFill="1" applyBorder="1" applyProtection="1"/>
    <xf numFmtId="0" fontId="21" fillId="34" borderId="0" xfId="8" applyFont="1" applyFill="1" applyAlignment="1" applyProtection="1"/>
    <xf numFmtId="0" fontId="31" fillId="34" borderId="0" xfId="8" applyFont="1" applyFill="1" applyAlignment="1" applyProtection="1"/>
    <xf numFmtId="0" fontId="21" fillId="34" borderId="0" xfId="8" applyFont="1" applyFill="1" applyBorder="1" applyAlignment="1" applyProtection="1">
      <alignment horizontal="center"/>
    </xf>
    <xf numFmtId="0" fontId="20" fillId="34" borderId="0" xfId="8" applyFont="1" applyFill="1" applyAlignment="1" applyProtection="1">
      <alignment horizontal="left"/>
    </xf>
    <xf numFmtId="170" fontId="21" fillId="34" borderId="0" xfId="204" applyNumberFormat="1" applyFont="1" applyFill="1" applyProtection="1"/>
    <xf numFmtId="166" fontId="19" fillId="34" borderId="0" xfId="0" applyFont="1" applyFill="1" applyProtection="1"/>
    <xf numFmtId="170" fontId="0" fillId="34" borderId="0" xfId="204" applyNumberFormat="1" applyFont="1" applyFill="1" applyProtection="1"/>
    <xf numFmtId="49" fontId="12" fillId="34" borderId="0" xfId="0" applyNumberFormat="1" applyFont="1" applyFill="1" applyAlignment="1" applyProtection="1">
      <alignment horizontal="center"/>
    </xf>
    <xf numFmtId="166" fontId="29" fillId="0" borderId="0" xfId="0" applyFont="1" applyFill="1" applyProtection="1"/>
    <xf numFmtId="0" fontId="11" fillId="34" borderId="0" xfId="6" applyFont="1" applyFill="1" applyProtection="1"/>
    <xf numFmtId="0" fontId="11" fillId="34" borderId="0" xfId="6" quotePrefix="1" applyFont="1" applyFill="1" applyAlignment="1" applyProtection="1">
      <alignment horizontal="center"/>
    </xf>
    <xf numFmtId="171" fontId="84" fillId="34" borderId="0" xfId="0" applyNumberFormat="1" applyFont="1" applyFill="1" applyBorder="1" applyProtection="1"/>
    <xf numFmtId="0" fontId="11" fillId="34" borderId="0" xfId="6" applyFont="1" applyFill="1" applyBorder="1" applyProtection="1"/>
    <xf numFmtId="49" fontId="11" fillId="34" borderId="0" xfId="6" applyNumberFormat="1" applyFont="1" applyFill="1" applyBorder="1" applyAlignment="1" applyProtection="1">
      <alignment horizontal="center"/>
    </xf>
    <xf numFmtId="166" fontId="11" fillId="0" borderId="0" xfId="0" applyFont="1" applyFill="1" applyProtection="1"/>
    <xf numFmtId="171" fontId="92" fillId="34" borderId="0" xfId="205" applyNumberFormat="1" applyFont="1" applyFill="1" applyBorder="1" applyProtection="1"/>
    <xf numFmtId="166" fontId="19" fillId="34" borderId="32" xfId="0" applyFont="1" applyFill="1" applyBorder="1" applyProtection="1"/>
    <xf numFmtId="166" fontId="0" fillId="34" borderId="33" xfId="0" applyFill="1" applyBorder="1" applyProtection="1"/>
    <xf numFmtId="166" fontId="0" fillId="34" borderId="32" xfId="0" applyFill="1" applyBorder="1" applyProtection="1"/>
    <xf numFmtId="170" fontId="11" fillId="0" borderId="45" xfId="204" applyNumberFormat="1" applyFont="1" applyFill="1" applyBorder="1" applyProtection="1">
      <protection locked="0"/>
    </xf>
    <xf numFmtId="166" fontId="83" fillId="0" borderId="66" xfId="0" applyFont="1" applyFill="1" applyBorder="1" applyProtection="1">
      <protection locked="0"/>
    </xf>
    <xf numFmtId="166" fontId="83" fillId="0" borderId="64" xfId="0" applyFont="1" applyFill="1" applyBorder="1" applyProtection="1">
      <protection locked="0"/>
    </xf>
    <xf numFmtId="49" fontId="11" fillId="0" borderId="37" xfId="0" applyNumberFormat="1" applyFont="1" applyFill="1" applyBorder="1" applyProtection="1">
      <protection locked="0"/>
    </xf>
    <xf numFmtId="170" fontId="11" fillId="0" borderId="41" xfId="204" applyNumberFormat="1" applyFont="1" applyFill="1" applyBorder="1" applyProtection="1">
      <protection locked="0"/>
    </xf>
    <xf numFmtId="170" fontId="11" fillId="0" borderId="46" xfId="204" applyNumberFormat="1" applyFont="1" applyFill="1" applyBorder="1" applyProtection="1">
      <protection locked="0"/>
    </xf>
    <xf numFmtId="49" fontId="12" fillId="0" borderId="0" xfId="2" applyNumberFormat="1" applyFont="1" applyBorder="1" applyAlignment="1" applyProtection="1">
      <alignment horizontal="center"/>
      <protection locked="0"/>
    </xf>
    <xf numFmtId="49" fontId="12" fillId="0" borderId="6" xfId="2" applyNumberFormat="1" applyFont="1" applyBorder="1" applyAlignment="1" applyProtection="1">
      <alignment horizontal="center"/>
      <protection locked="0"/>
    </xf>
    <xf numFmtId="49" fontId="12" fillId="0" borderId="9" xfId="2" applyNumberFormat="1" applyFont="1" applyBorder="1" applyAlignment="1" applyProtection="1">
      <alignment horizontal="center"/>
      <protection locked="0"/>
    </xf>
    <xf numFmtId="49" fontId="12" fillId="0" borderId="13" xfId="2" applyNumberFormat="1" applyFont="1" applyBorder="1" applyAlignment="1" applyProtection="1">
      <alignment horizontal="center"/>
      <protection locked="0"/>
    </xf>
    <xf numFmtId="0" fontId="12" fillId="0" borderId="0" xfId="8" applyFont="1" applyBorder="1" applyProtection="1">
      <protection locked="0"/>
    </xf>
    <xf numFmtId="49" fontId="12" fillId="0" borderId="34" xfId="14" applyNumberFormat="1" applyFont="1" applyBorder="1" applyAlignment="1" applyProtection="1">
      <alignment horizontal="center"/>
      <protection locked="0"/>
    </xf>
    <xf numFmtId="49" fontId="12" fillId="0" borderId="35" xfId="14" applyNumberFormat="1" applyFont="1" applyBorder="1" applyAlignment="1" applyProtection="1">
      <alignment horizontal="center"/>
      <protection locked="0"/>
    </xf>
    <xf numFmtId="49" fontId="12" fillId="0" borderId="36" xfId="14" applyNumberFormat="1" applyFont="1" applyBorder="1" applyAlignment="1" applyProtection="1">
      <alignment horizontal="center"/>
      <protection locked="0"/>
    </xf>
    <xf numFmtId="49" fontId="12" fillId="3" borderId="36" xfId="13" applyNumberFormat="1" applyFont="1" applyFill="1" applyBorder="1" applyAlignment="1" applyProtection="1">
      <alignment horizontal="center"/>
      <protection locked="0"/>
    </xf>
    <xf numFmtId="49" fontId="12" fillId="3" borderId="64" xfId="13" applyNumberFormat="1" applyFont="1" applyFill="1" applyBorder="1" applyAlignment="1" applyProtection="1">
      <alignment horizontal="center"/>
      <protection locked="0"/>
    </xf>
    <xf numFmtId="49" fontId="12" fillId="3" borderId="53" xfId="13" applyNumberFormat="1" applyFont="1" applyFill="1" applyBorder="1" applyAlignment="1" applyProtection="1">
      <alignment horizontal="center"/>
      <protection locked="0"/>
    </xf>
    <xf numFmtId="166" fontId="11" fillId="3" borderId="48" xfId="13" quotePrefix="1" applyFont="1" applyFill="1" applyBorder="1" applyAlignment="1" applyProtection="1">
      <alignment horizontal="left"/>
      <protection locked="0"/>
    </xf>
    <xf numFmtId="166" fontId="11" fillId="3" borderId="32" xfId="13" quotePrefix="1" applyFont="1" applyFill="1" applyBorder="1" applyAlignment="1" applyProtection="1">
      <alignment horizontal="left"/>
      <protection locked="0"/>
    </xf>
    <xf numFmtId="166" fontId="12" fillId="3" borderId="69" xfId="13" applyFont="1" applyFill="1" applyBorder="1" applyAlignment="1" applyProtection="1">
      <alignment horizontal="left"/>
      <protection locked="0"/>
    </xf>
    <xf numFmtId="166" fontId="12" fillId="3" borderId="32" xfId="13" applyFont="1" applyFill="1" applyBorder="1" applyAlignment="1" applyProtection="1">
      <alignment horizontal="left"/>
      <protection locked="0"/>
    </xf>
    <xf numFmtId="49" fontId="0" fillId="3" borderId="34" xfId="13" applyNumberFormat="1" applyFont="1" applyFill="1" applyBorder="1" applyAlignment="1" applyProtection="1">
      <alignment horizontal="center"/>
      <protection locked="0"/>
    </xf>
    <xf numFmtId="49" fontId="0" fillId="3" borderId="35" xfId="13" applyNumberFormat="1" applyFont="1" applyFill="1" applyBorder="1" applyAlignment="1" applyProtection="1">
      <alignment horizontal="center"/>
      <protection locked="0"/>
    </xf>
    <xf numFmtId="166" fontId="0" fillId="0" borderId="42" xfId="0" applyFont="1" applyFill="1" applyBorder="1" applyProtection="1">
      <protection locked="0"/>
    </xf>
    <xf numFmtId="170" fontId="21" fillId="0" borderId="41" xfId="204" applyNumberFormat="1" applyFont="1" applyFill="1" applyBorder="1" applyProtection="1">
      <protection locked="0"/>
    </xf>
    <xf numFmtId="49" fontId="12" fillId="0" borderId="61" xfId="0" applyNumberFormat="1" applyFont="1" applyBorder="1" applyAlignment="1" applyProtection="1">
      <alignment horizontal="center"/>
      <protection locked="0"/>
    </xf>
    <xf numFmtId="170" fontId="102" fillId="0" borderId="66" xfId="204" applyNumberFormat="1" applyFont="1" applyFill="1" applyBorder="1" applyProtection="1">
      <protection locked="0"/>
    </xf>
    <xf numFmtId="170" fontId="11" fillId="0" borderId="46" xfId="204" applyNumberFormat="1" applyFont="1" applyBorder="1" applyProtection="1">
      <protection locked="0"/>
    </xf>
    <xf numFmtId="170" fontId="11" fillId="34" borderId="66" xfId="204" applyNumberFormat="1" applyFont="1" applyFill="1" applyBorder="1" applyProtection="1"/>
    <xf numFmtId="170" fontId="11" fillId="34" borderId="60" xfId="204" applyNumberFormat="1" applyFont="1" applyFill="1" applyBorder="1" applyProtection="1"/>
    <xf numFmtId="166" fontId="112" fillId="0" borderId="0" xfId="0" applyFont="1"/>
    <xf numFmtId="166" fontId="112" fillId="0" borderId="0" xfId="0" applyFont="1" applyFill="1"/>
    <xf numFmtId="0" fontId="19" fillId="29" borderId="39" xfId="204" applyNumberFormat="1" applyFont="1" applyFill="1" applyBorder="1" applyAlignment="1" applyProtection="1">
      <alignment horizontal="center" wrapText="1"/>
    </xf>
    <xf numFmtId="0" fontId="19" fillId="29" borderId="65" xfId="204" applyNumberFormat="1" applyFont="1" applyFill="1" applyBorder="1" applyAlignment="1" applyProtection="1">
      <alignment horizontal="center" wrapText="1"/>
    </xf>
    <xf numFmtId="166" fontId="18" fillId="34" borderId="0" xfId="0" quotePrefix="1" applyFont="1" applyFill="1" applyBorder="1" applyAlignment="1" applyProtection="1">
      <alignment horizontal="right"/>
    </xf>
    <xf numFmtId="166" fontId="107" fillId="34" borderId="0" xfId="0" applyFont="1" applyFill="1" applyBorder="1" applyProtection="1"/>
    <xf numFmtId="166" fontId="21" fillId="34" borderId="42" xfId="0" applyFont="1" applyFill="1" applyBorder="1" applyAlignment="1" applyProtection="1">
      <alignment horizontal="left" vertical="center"/>
    </xf>
    <xf numFmtId="166" fontId="101" fillId="34" borderId="45" xfId="0" applyFont="1" applyFill="1" applyBorder="1" applyAlignment="1" applyProtection="1">
      <alignment horizontal="left"/>
    </xf>
    <xf numFmtId="166" fontId="21" fillId="34" borderId="40" xfId="0" applyFont="1" applyFill="1" applyBorder="1" applyAlignment="1" applyProtection="1">
      <alignment horizontal="left" vertical="center"/>
    </xf>
    <xf numFmtId="166" fontId="21" fillId="34" borderId="52" xfId="0" applyFont="1" applyFill="1" applyBorder="1" applyAlignment="1" applyProtection="1">
      <alignment horizontal="left" vertical="center"/>
    </xf>
    <xf numFmtId="49" fontId="21" fillId="34" borderId="0" xfId="0" applyNumberFormat="1" applyFont="1" applyFill="1" applyAlignment="1" applyProtection="1">
      <alignment horizontal="left"/>
    </xf>
    <xf numFmtId="49" fontId="21" fillId="34" borderId="0" xfId="0" applyNumberFormat="1" applyFont="1" applyFill="1" applyProtection="1"/>
    <xf numFmtId="49" fontId="21" fillId="34" borderId="0" xfId="0" applyNumberFormat="1" applyFont="1" applyFill="1" applyAlignment="1" applyProtection="1">
      <alignment horizontal="right" vertical="top"/>
    </xf>
    <xf numFmtId="49" fontId="21" fillId="0" borderId="0" xfId="0" applyNumberFormat="1" applyFont="1" applyFill="1" applyProtection="1"/>
    <xf numFmtId="166" fontId="21" fillId="0" borderId="0" xfId="0" applyFont="1" applyFill="1" applyProtection="1"/>
    <xf numFmtId="166" fontId="84" fillId="0" borderId="0" xfId="0" applyFont="1" applyFill="1" applyAlignment="1" applyProtection="1">
      <alignment horizontal="center"/>
    </xf>
    <xf numFmtId="166" fontId="88" fillId="0" borderId="0" xfId="0" applyFont="1" applyProtection="1"/>
    <xf numFmtId="166" fontId="97" fillId="0" borderId="0" xfId="0" applyFont="1" applyProtection="1"/>
    <xf numFmtId="49" fontId="84" fillId="34" borderId="0" xfId="0" applyNumberFormat="1" applyFont="1" applyFill="1" applyAlignment="1" applyProtection="1">
      <alignment horizontal="left"/>
    </xf>
    <xf numFmtId="166" fontId="0" fillId="0" borderId="0" xfId="0" applyFont="1" applyBorder="1" applyProtection="1"/>
    <xf numFmtId="166" fontId="20" fillId="34" borderId="0" xfId="0" applyFont="1" applyFill="1" applyBorder="1" applyProtection="1"/>
    <xf numFmtId="166" fontId="102" fillId="34" borderId="68" xfId="0" applyFont="1" applyFill="1" applyBorder="1" applyProtection="1"/>
    <xf numFmtId="170" fontId="102" fillId="34" borderId="66" xfId="204" applyNumberFormat="1" applyFont="1" applyFill="1" applyBorder="1" applyProtection="1"/>
    <xf numFmtId="170" fontId="102" fillId="34" borderId="45" xfId="0" applyNumberFormat="1" applyFont="1" applyFill="1" applyBorder="1" applyProtection="1"/>
    <xf numFmtId="170" fontId="102" fillId="34" borderId="37" xfId="0" applyNumberFormat="1" applyFont="1" applyFill="1" applyBorder="1" applyProtection="1"/>
    <xf numFmtId="170" fontId="102" fillId="34" borderId="37" xfId="204" applyNumberFormat="1" applyFont="1" applyFill="1" applyBorder="1" applyProtection="1"/>
    <xf numFmtId="166" fontId="102" fillId="34" borderId="63" xfId="0" applyFont="1" applyFill="1" applyBorder="1" applyProtection="1"/>
    <xf numFmtId="166" fontId="20" fillId="34" borderId="63" xfId="0" applyFont="1" applyFill="1" applyBorder="1" applyProtection="1"/>
    <xf numFmtId="170" fontId="102" fillId="35" borderId="66" xfId="204" applyNumberFormat="1" applyFont="1" applyFill="1" applyBorder="1" applyProtection="1"/>
    <xf numFmtId="166" fontId="12" fillId="34" borderId="0" xfId="0" quotePrefix="1" applyFont="1" applyFill="1" applyAlignment="1" applyProtection="1">
      <alignment horizontal="center"/>
    </xf>
    <xf numFmtId="49" fontId="11" fillId="34" borderId="40" xfId="0" applyNumberFormat="1" applyFont="1" applyFill="1" applyBorder="1" applyAlignment="1" applyProtection="1">
      <alignment horizontal="center"/>
    </xf>
    <xf numFmtId="166" fontId="0" fillId="34" borderId="8" xfId="11" applyFont="1" applyFill="1" applyBorder="1" applyAlignment="1" applyProtection="1">
      <alignment horizontal="left"/>
    </xf>
    <xf numFmtId="166" fontId="0" fillId="34" borderId="8" xfId="11" quotePrefix="1" applyFont="1" applyFill="1" applyBorder="1" applyAlignment="1" applyProtection="1">
      <alignment horizontal="left"/>
    </xf>
    <xf numFmtId="166" fontId="0" fillId="34" borderId="8" xfId="11" applyFont="1" applyFill="1" applyBorder="1" applyProtection="1"/>
    <xf numFmtId="166" fontId="0" fillId="34" borderId="8" xfId="0" quotePrefix="1" applyFont="1" applyFill="1" applyBorder="1" applyAlignment="1" applyProtection="1">
      <alignment horizontal="left"/>
    </xf>
    <xf numFmtId="49" fontId="11" fillId="34" borderId="40" xfId="0" quotePrefix="1" applyNumberFormat="1" applyFont="1" applyFill="1" applyBorder="1" applyAlignment="1" applyProtection="1">
      <alignment horizontal="center"/>
    </xf>
    <xf numFmtId="166" fontId="12" fillId="34" borderId="8" xfId="0" quotePrefix="1" applyFont="1" applyFill="1" applyBorder="1" applyAlignment="1" applyProtection="1">
      <alignment horizontal="left"/>
    </xf>
    <xf numFmtId="49" fontId="19" fillId="34" borderId="40" xfId="0" quotePrefix="1" applyNumberFormat="1" applyFont="1" applyFill="1" applyBorder="1" applyAlignment="1" applyProtection="1">
      <alignment horizontal="center"/>
    </xf>
    <xf numFmtId="166" fontId="12" fillId="34" borderId="5" xfId="0" quotePrefix="1" applyFont="1" applyFill="1" applyBorder="1" applyAlignment="1" applyProtection="1">
      <alignment horizontal="left"/>
    </xf>
    <xf numFmtId="166" fontId="12" fillId="34" borderId="8" xfId="11" applyFont="1" applyFill="1" applyBorder="1" applyAlignment="1" applyProtection="1">
      <alignment horizontal="left"/>
    </xf>
    <xf numFmtId="166" fontId="12" fillId="34" borderId="11" xfId="11" applyFont="1" applyFill="1" applyBorder="1" applyAlignment="1" applyProtection="1">
      <alignment horizontal="left"/>
    </xf>
    <xf numFmtId="166" fontId="0" fillId="34" borderId="5" xfId="0" quotePrefix="1" applyFont="1" applyFill="1" applyBorder="1" applyAlignment="1" applyProtection="1">
      <alignment horizontal="left"/>
    </xf>
    <xf numFmtId="166" fontId="12" fillId="34" borderId="0" xfId="11" applyFont="1" applyFill="1" applyProtection="1"/>
    <xf numFmtId="166" fontId="12" fillId="34" borderId="0" xfId="11" applyFont="1" applyFill="1" applyAlignment="1" applyProtection="1">
      <alignment horizontal="centerContinuous"/>
    </xf>
    <xf numFmtId="166" fontId="18" fillId="34" borderId="0" xfId="11" quotePrefix="1" applyFont="1" applyFill="1" applyAlignment="1" applyProtection="1">
      <alignment horizontal="left"/>
    </xf>
    <xf numFmtId="49" fontId="21" fillId="34" borderId="0" xfId="7" applyNumberFormat="1" applyFont="1" applyFill="1" applyAlignment="1" applyProtection="1">
      <alignment horizontal="center"/>
    </xf>
    <xf numFmtId="3" fontId="21" fillId="34" borderId="0" xfId="7" applyNumberFormat="1" applyFont="1" applyFill="1" applyAlignment="1" applyProtection="1"/>
    <xf numFmtId="0" fontId="21" fillId="34" borderId="0" xfId="7" applyFont="1" applyFill="1" applyBorder="1" applyAlignment="1" applyProtection="1">
      <alignment horizontal="centerContinuous"/>
    </xf>
    <xf numFmtId="49" fontId="21" fillId="34" borderId="0" xfId="7" applyNumberFormat="1" applyFont="1" applyFill="1" applyAlignment="1" applyProtection="1"/>
    <xf numFmtId="0" fontId="21" fillId="34" borderId="32" xfId="7" applyFont="1" applyFill="1" applyBorder="1" applyAlignment="1" applyProtection="1"/>
    <xf numFmtId="0" fontId="21" fillId="34" borderId="8" xfId="7" applyFont="1" applyFill="1" applyBorder="1" applyAlignment="1" applyProtection="1">
      <alignment horizontal="left"/>
    </xf>
    <xf numFmtId="49" fontId="21" fillId="34" borderId="32" xfId="7" applyNumberFormat="1" applyFont="1" applyFill="1" applyBorder="1" applyAlignment="1" applyProtection="1"/>
    <xf numFmtId="0" fontId="26" fillId="34" borderId="11" xfId="7" applyFont="1" applyFill="1" applyBorder="1" applyAlignment="1" applyProtection="1">
      <alignment horizontal="left"/>
    </xf>
    <xf numFmtId="0" fontId="21" fillId="34" borderId="49" xfId="7" applyFont="1" applyFill="1" applyBorder="1" applyAlignment="1" applyProtection="1">
      <alignment horizontal="left"/>
    </xf>
    <xf numFmtId="0" fontId="21" fillId="34" borderId="0" xfId="7" applyFont="1" applyFill="1" applyBorder="1" applyAlignment="1" applyProtection="1"/>
    <xf numFmtId="49" fontId="21" fillId="34" borderId="0" xfId="7" applyNumberFormat="1" applyFont="1" applyFill="1" applyBorder="1" applyAlignment="1" applyProtection="1"/>
    <xf numFmtId="3" fontId="21" fillId="34" borderId="0" xfId="7" applyNumberFormat="1" applyFont="1" applyFill="1" applyBorder="1" applyAlignment="1" applyProtection="1"/>
    <xf numFmtId="0" fontId="28" fillId="34" borderId="0" xfId="7" applyFont="1" applyFill="1" applyAlignment="1" applyProtection="1"/>
    <xf numFmtId="49" fontId="28" fillId="34" borderId="0" xfId="7" applyNumberFormat="1" applyFont="1" applyFill="1" applyAlignment="1" applyProtection="1"/>
    <xf numFmtId="49" fontId="21" fillId="34" borderId="0" xfId="7" applyNumberFormat="1" applyFont="1" applyFill="1" applyBorder="1" applyAlignment="1" applyProtection="1">
      <protection locked="0"/>
    </xf>
    <xf numFmtId="3" fontId="21" fillId="34" borderId="0" xfId="7" quotePrefix="1" applyNumberFormat="1" applyFont="1" applyFill="1" applyBorder="1" applyAlignment="1" applyProtection="1">
      <alignment horizontal="center"/>
    </xf>
    <xf numFmtId="166" fontId="12" fillId="0" borderId="0" xfId="11" applyFont="1" applyFill="1" applyProtection="1"/>
    <xf numFmtId="166" fontId="20" fillId="34" borderId="0" xfId="0" quotePrefix="1" applyFont="1" applyFill="1" applyAlignment="1" applyProtection="1">
      <alignment horizontal="centerContinuous"/>
    </xf>
    <xf numFmtId="166" fontId="21" fillId="34" borderId="52" xfId="0" applyFont="1" applyFill="1" applyBorder="1" applyProtection="1"/>
    <xf numFmtId="166" fontId="21" fillId="34" borderId="64" xfId="0" applyFont="1" applyFill="1" applyBorder="1" applyAlignment="1" applyProtection="1">
      <alignment horizontal="centerContinuous"/>
    </xf>
    <xf numFmtId="166" fontId="21" fillId="34" borderId="64" xfId="0" applyFont="1" applyFill="1" applyBorder="1" applyAlignment="1" applyProtection="1">
      <alignment horizontal="left"/>
    </xf>
    <xf numFmtId="166" fontId="21" fillId="0" borderId="64" xfId="0" applyFont="1" applyFill="1" applyBorder="1" applyAlignment="1" applyProtection="1">
      <alignment horizontal="centerContinuous"/>
    </xf>
    <xf numFmtId="166" fontId="21" fillId="34" borderId="64" xfId="0" applyFont="1" applyFill="1" applyBorder="1" applyProtection="1"/>
    <xf numFmtId="166" fontId="20" fillId="34" borderId="64" xfId="0" quotePrefix="1" applyFont="1" applyFill="1" applyBorder="1" applyAlignment="1" applyProtection="1"/>
    <xf numFmtId="166" fontId="20" fillId="34" borderId="64" xfId="0" applyFont="1" applyFill="1" applyBorder="1" applyProtection="1"/>
    <xf numFmtId="166" fontId="21" fillId="34" borderId="45" xfId="0" applyFont="1" applyFill="1" applyBorder="1" applyProtection="1"/>
    <xf numFmtId="0" fontId="21" fillId="34" borderId="0" xfId="235" applyFont="1" applyFill="1" applyProtection="1"/>
    <xf numFmtId="0" fontId="21" fillId="34" borderId="0" xfId="235" applyFont="1" applyFill="1" applyAlignment="1" applyProtection="1">
      <alignment horizontal="center"/>
    </xf>
    <xf numFmtId="0" fontId="21" fillId="34" borderId="40" xfId="235" applyFont="1" applyFill="1" applyBorder="1" applyProtection="1"/>
    <xf numFmtId="0" fontId="21" fillId="34" borderId="0" xfId="235" applyFont="1" applyFill="1" applyBorder="1" applyProtection="1"/>
    <xf numFmtId="0" fontId="21" fillId="34" borderId="45" xfId="235" applyFont="1" applyFill="1" applyBorder="1" applyProtection="1"/>
    <xf numFmtId="170" fontId="21" fillId="34" borderId="66" xfId="204" applyNumberFormat="1" applyFont="1" applyFill="1" applyBorder="1" applyProtection="1"/>
    <xf numFmtId="170" fontId="21" fillId="34" borderId="66" xfId="204" applyNumberFormat="1" applyFont="1" applyFill="1" applyBorder="1" applyAlignment="1" applyProtection="1">
      <alignment horizontal="center"/>
    </xf>
    <xf numFmtId="170" fontId="21" fillId="34" borderId="60" xfId="204" applyNumberFormat="1" applyFont="1" applyFill="1" applyBorder="1" applyAlignment="1" applyProtection="1">
      <alignment horizontal="center"/>
    </xf>
    <xf numFmtId="170" fontId="21" fillId="34" borderId="43" xfId="204" applyNumberFormat="1" applyFont="1" applyFill="1" applyBorder="1" applyProtection="1"/>
    <xf numFmtId="170" fontId="21" fillId="35" borderId="64" xfId="204" applyNumberFormat="1" applyFont="1" applyFill="1" applyBorder="1" applyProtection="1"/>
    <xf numFmtId="0" fontId="21" fillId="34" borderId="63" xfId="235" applyFont="1" applyFill="1" applyBorder="1" applyProtection="1"/>
    <xf numFmtId="0" fontId="21" fillId="34" borderId="64" xfId="235" applyFont="1" applyFill="1" applyBorder="1" applyProtection="1"/>
    <xf numFmtId="0" fontId="21" fillId="34" borderId="52" xfId="235" applyFont="1" applyFill="1" applyBorder="1" applyProtection="1"/>
    <xf numFmtId="0" fontId="20" fillId="34" borderId="0" xfId="235" applyFont="1" applyFill="1" applyBorder="1" applyProtection="1"/>
    <xf numFmtId="166" fontId="21" fillId="34" borderId="0" xfId="0" quotePrefix="1" applyFont="1" applyFill="1" applyAlignment="1" applyProtection="1">
      <alignment horizontal="right"/>
    </xf>
    <xf numFmtId="0" fontId="21" fillId="0" borderId="66" xfId="235" applyFont="1" applyFill="1" applyBorder="1" applyProtection="1">
      <protection locked="0"/>
    </xf>
    <xf numFmtId="0" fontId="21" fillId="0" borderId="64" xfId="235" applyFont="1" applyFill="1" applyBorder="1" applyProtection="1">
      <protection locked="0"/>
    </xf>
    <xf numFmtId="170" fontId="21" fillId="0" borderId="64" xfId="204" applyNumberFormat="1" applyFont="1" applyBorder="1" applyProtection="1">
      <protection locked="0"/>
    </xf>
    <xf numFmtId="170" fontId="21" fillId="0" borderId="64" xfId="204" applyNumberFormat="1" applyFont="1" applyBorder="1" applyAlignment="1" applyProtection="1">
      <alignment horizontal="center"/>
      <protection locked="0"/>
    </xf>
    <xf numFmtId="170" fontId="21" fillId="0" borderId="41" xfId="204" applyNumberFormat="1" applyFont="1" applyBorder="1" applyAlignment="1" applyProtection="1">
      <alignment horizontal="center"/>
      <protection locked="0"/>
    </xf>
    <xf numFmtId="49" fontId="11" fillId="34" borderId="0" xfId="0" applyNumberFormat="1" applyFont="1" applyFill="1" applyBorder="1" applyAlignment="1" applyProtection="1">
      <alignment horizontal="center"/>
    </xf>
    <xf numFmtId="166" fontId="19" fillId="34" borderId="0" xfId="0" applyFont="1" applyFill="1" applyAlignment="1" applyProtection="1">
      <alignment vertical="center"/>
    </xf>
    <xf numFmtId="166" fontId="19" fillId="34" borderId="0" xfId="0" applyFont="1" applyFill="1" applyBorder="1" applyAlignment="1" applyProtection="1">
      <alignment vertical="center"/>
    </xf>
    <xf numFmtId="166" fontId="19" fillId="29" borderId="63" xfId="0" applyFont="1" applyFill="1" applyBorder="1" applyAlignment="1" applyProtection="1">
      <alignment horizontal="center" vertical="center" wrapText="1"/>
    </xf>
    <xf numFmtId="170" fontId="19" fillId="29" borderId="66" xfId="204" applyNumberFormat="1" applyFont="1" applyFill="1" applyBorder="1" applyAlignment="1" applyProtection="1">
      <alignment horizontal="center" vertical="center" wrapText="1"/>
    </xf>
    <xf numFmtId="170" fontId="19" fillId="29" borderId="46" xfId="204" applyNumberFormat="1" applyFont="1" applyFill="1" applyBorder="1" applyAlignment="1" applyProtection="1">
      <alignment horizontal="center" vertical="center" wrapText="1"/>
    </xf>
    <xf numFmtId="166" fontId="19" fillId="29" borderId="64" xfId="0" applyFont="1" applyFill="1" applyBorder="1" applyAlignment="1" applyProtection="1">
      <alignment horizontal="center" vertical="center" wrapText="1"/>
    </xf>
    <xf numFmtId="166" fontId="21" fillId="34" borderId="63" xfId="0" applyFont="1" applyFill="1" applyBorder="1" applyProtection="1"/>
    <xf numFmtId="166" fontId="98" fillId="29" borderId="66" xfId="0" applyFont="1" applyFill="1" applyBorder="1" applyProtection="1"/>
    <xf numFmtId="166" fontId="98" fillId="29" borderId="68" xfId="0" applyFont="1" applyFill="1" applyBorder="1" applyProtection="1"/>
    <xf numFmtId="166" fontId="98" fillId="29" borderId="64" xfId="0" applyFont="1" applyFill="1" applyBorder="1" applyProtection="1"/>
    <xf numFmtId="166" fontId="17" fillId="34" borderId="0" xfId="0" applyFont="1" applyFill="1" applyBorder="1" applyAlignment="1" applyProtection="1">
      <alignment horizontal="center"/>
    </xf>
    <xf numFmtId="170" fontId="11" fillId="30" borderId="66" xfId="204" applyNumberFormat="1" applyFont="1" applyFill="1" applyBorder="1" applyProtection="1"/>
    <xf numFmtId="166" fontId="15" fillId="34" borderId="0" xfId="0" applyFont="1" applyFill="1" applyProtection="1"/>
    <xf numFmtId="166" fontId="90" fillId="0" borderId="0" xfId="0" applyFont="1" applyFill="1" applyBorder="1" applyAlignment="1" applyProtection="1"/>
    <xf numFmtId="166" fontId="12" fillId="34" borderId="32" xfId="0" applyFont="1" applyFill="1" applyBorder="1" applyProtection="1"/>
    <xf numFmtId="166" fontId="32" fillId="0" borderId="0" xfId="0" applyFont="1" applyFill="1" applyProtection="1"/>
    <xf numFmtId="166" fontId="29" fillId="0" borderId="0" xfId="0" applyFont="1" applyFill="1" applyAlignment="1" applyProtection="1"/>
    <xf numFmtId="166" fontId="12" fillId="34" borderId="4" xfId="11" quotePrefix="1" applyFont="1" applyFill="1" applyBorder="1" applyAlignment="1" applyProtection="1">
      <alignment horizontal="left"/>
    </xf>
    <xf numFmtId="166" fontId="11" fillId="34" borderId="40" xfId="0" applyFont="1" applyFill="1" applyBorder="1" applyProtection="1"/>
    <xf numFmtId="166" fontId="0" fillId="34" borderId="4" xfId="0" quotePrefix="1" applyFont="1" applyFill="1" applyBorder="1" applyAlignment="1" applyProtection="1">
      <alignment horizontal="left" wrapText="1"/>
    </xf>
    <xf numFmtId="166" fontId="12" fillId="34" borderId="7" xfId="11" applyFont="1" applyFill="1" applyBorder="1" applyAlignment="1" applyProtection="1">
      <alignment horizontal="left"/>
    </xf>
    <xf numFmtId="0" fontId="11" fillId="34" borderId="40" xfId="0" quotePrefix="1" applyNumberFormat="1" applyFont="1" applyFill="1" applyBorder="1" applyAlignment="1" applyProtection="1">
      <alignment horizontal="center"/>
    </xf>
    <xf numFmtId="166" fontId="19" fillId="34" borderId="40" xfId="0" quotePrefix="1" applyFont="1" applyFill="1" applyBorder="1" applyAlignment="1" applyProtection="1">
      <alignment horizontal="center"/>
    </xf>
    <xf numFmtId="38" fontId="11" fillId="34" borderId="0" xfId="0" applyNumberFormat="1" applyFont="1" applyFill="1" applyBorder="1" applyProtection="1"/>
    <xf numFmtId="167" fontId="12" fillId="34" borderId="0" xfId="0" applyNumberFormat="1" applyFont="1" applyFill="1" applyProtection="1"/>
    <xf numFmtId="166" fontId="15" fillId="34" borderId="0" xfId="11" applyFont="1" applyFill="1" applyProtection="1"/>
    <xf numFmtId="3" fontId="12" fillId="0" borderId="0" xfId="0" applyNumberFormat="1" applyFont="1" applyProtection="1"/>
    <xf numFmtId="49" fontId="12" fillId="34" borderId="0" xfId="0" applyNumberFormat="1" applyFont="1" applyFill="1" applyBorder="1" applyAlignment="1" applyProtection="1"/>
    <xf numFmtId="37" fontId="12" fillId="34" borderId="0" xfId="0" applyNumberFormat="1" applyFont="1" applyFill="1" applyProtection="1"/>
    <xf numFmtId="166" fontId="0" fillId="34" borderId="0" xfId="0" quotePrefix="1" applyFont="1" applyFill="1" applyProtection="1"/>
    <xf numFmtId="166" fontId="12" fillId="34" borderId="0" xfId="0" applyFont="1" applyFill="1" applyAlignment="1" applyProtection="1">
      <alignment horizontal="right"/>
    </xf>
    <xf numFmtId="37" fontId="12" fillId="34" borderId="0" xfId="0" applyNumberFormat="1" applyFont="1" applyFill="1" applyBorder="1" applyProtection="1"/>
    <xf numFmtId="166" fontId="12" fillId="34" borderId="0" xfId="0" quotePrefix="1" applyFont="1" applyFill="1" applyBorder="1" applyAlignment="1" applyProtection="1">
      <alignment horizontal="center"/>
    </xf>
    <xf numFmtId="49" fontId="20" fillId="34" borderId="0" xfId="7" applyNumberFormat="1" applyFont="1" applyFill="1" applyBorder="1" applyAlignment="1" applyProtection="1"/>
    <xf numFmtId="3" fontId="21" fillId="34" borderId="0" xfId="7" applyNumberFormat="1" applyFont="1" applyFill="1" applyBorder="1" applyAlignment="1" applyProtection="1">
      <alignment horizontal="center"/>
    </xf>
    <xf numFmtId="0" fontId="21" fillId="34" borderId="0" xfId="7" applyFont="1" applyFill="1" applyAlignment="1" applyProtection="1"/>
    <xf numFmtId="170" fontId="21" fillId="34" borderId="64" xfId="204" applyNumberFormat="1" applyFont="1" applyFill="1" applyBorder="1" applyAlignment="1" applyProtection="1"/>
    <xf numFmtId="170" fontId="21" fillId="34" borderId="63" xfId="204" applyNumberFormat="1" applyFont="1" applyFill="1" applyBorder="1" applyAlignment="1" applyProtection="1"/>
    <xf numFmtId="170" fontId="21" fillId="34" borderId="64" xfId="204" quotePrefix="1" applyNumberFormat="1" applyFont="1" applyFill="1" applyBorder="1" applyAlignment="1" applyProtection="1">
      <alignment horizontal="center"/>
    </xf>
    <xf numFmtId="0" fontId="21" fillId="34" borderId="4" xfId="7" applyFont="1" applyFill="1" applyBorder="1" applyAlignment="1" applyProtection="1"/>
    <xf numFmtId="0" fontId="21" fillId="34" borderId="7" xfId="7" applyFont="1" applyFill="1" applyBorder="1" applyAlignment="1" applyProtection="1"/>
    <xf numFmtId="9" fontId="21" fillId="34" borderId="4" xfId="189" applyFont="1" applyFill="1" applyBorder="1" applyAlignment="1" applyProtection="1"/>
    <xf numFmtId="0" fontId="20" fillId="34" borderId="0" xfId="7" applyFont="1" applyFill="1" applyBorder="1" applyAlignment="1" applyProtection="1">
      <alignment vertical="center"/>
    </xf>
    <xf numFmtId="49" fontId="21" fillId="34" borderId="64" xfId="7" applyNumberFormat="1" applyFont="1" applyFill="1" applyBorder="1" applyAlignment="1" applyProtection="1"/>
    <xf numFmtId="3" fontId="21" fillId="34" borderId="64" xfId="7" quotePrefix="1" applyNumberFormat="1" applyFont="1" applyFill="1" applyBorder="1" applyAlignment="1" applyProtection="1">
      <alignment horizontal="center"/>
    </xf>
    <xf numFmtId="3" fontId="21" fillId="34" borderId="64" xfId="7" applyNumberFormat="1" applyFont="1" applyFill="1" applyBorder="1" applyAlignment="1" applyProtection="1"/>
    <xf numFmtId="3" fontId="21" fillId="34" borderId="64" xfId="7" applyNumberFormat="1" applyFont="1" applyFill="1" applyBorder="1" applyAlignment="1" applyProtection="1">
      <alignment horizontal="center"/>
    </xf>
    <xf numFmtId="49" fontId="70" fillId="34" borderId="0" xfId="11" applyNumberFormat="1" applyFont="1" applyFill="1" applyAlignment="1" applyProtection="1">
      <alignment horizontal="center"/>
    </xf>
    <xf numFmtId="166" fontId="15" fillId="34" borderId="0" xfId="11" applyFont="1" applyFill="1" applyAlignment="1" applyProtection="1">
      <alignment horizontal="centerContinuous"/>
    </xf>
    <xf numFmtId="166" fontId="11" fillId="34" borderId="43" xfId="11" applyFont="1" applyFill="1" applyBorder="1" applyAlignment="1" applyProtection="1">
      <alignment horizontal="center"/>
    </xf>
    <xf numFmtId="166" fontId="11" fillId="34" borderId="46" xfId="11" applyFont="1" applyFill="1" applyBorder="1" applyAlignment="1" applyProtection="1">
      <alignment horizontal="center"/>
    </xf>
    <xf numFmtId="166" fontId="11" fillId="34" borderId="41" xfId="11" quotePrefix="1" applyFont="1" applyFill="1" applyBorder="1" applyAlignment="1" applyProtection="1">
      <alignment horizontal="center"/>
    </xf>
    <xf numFmtId="170" fontId="11" fillId="34" borderId="0" xfId="204" applyNumberFormat="1" applyFont="1" applyFill="1" applyBorder="1" applyProtection="1"/>
    <xf numFmtId="170" fontId="19" fillId="30" borderId="45" xfId="204" applyNumberFormat="1" applyFont="1" applyFill="1" applyBorder="1" applyProtection="1"/>
    <xf numFmtId="166" fontId="15" fillId="34" borderId="0" xfId="11" applyFont="1" applyFill="1" applyBorder="1" applyProtection="1"/>
    <xf numFmtId="170" fontId="19" fillId="29" borderId="45" xfId="204" applyNumberFormat="1" applyFont="1" applyFill="1" applyBorder="1" applyAlignment="1" applyProtection="1">
      <alignment horizontal="center" vertical="center" wrapText="1"/>
    </xf>
    <xf numFmtId="166" fontId="98" fillId="29" borderId="64" xfId="0" applyFont="1" applyFill="1" applyBorder="1" applyAlignment="1" applyProtection="1">
      <alignment wrapText="1"/>
    </xf>
    <xf numFmtId="166" fontId="19" fillId="29" borderId="68" xfId="0" applyFont="1" applyFill="1" applyBorder="1" applyProtection="1">
      <protection locked="0"/>
    </xf>
    <xf numFmtId="166" fontId="79" fillId="29" borderId="76" xfId="0" applyFont="1" applyFill="1" applyBorder="1" applyProtection="1">
      <protection locked="0"/>
    </xf>
    <xf numFmtId="166" fontId="83" fillId="29" borderId="45" xfId="0" applyFont="1" applyFill="1" applyBorder="1" applyProtection="1">
      <protection locked="0"/>
    </xf>
    <xf numFmtId="49" fontId="12" fillId="34" borderId="64" xfId="14" quotePrefix="1" applyNumberFormat="1" applyFont="1" applyFill="1" applyBorder="1" applyAlignment="1" applyProtection="1">
      <alignment horizontal="center"/>
    </xf>
    <xf numFmtId="49" fontId="12" fillId="3" borderId="35" xfId="13" applyNumberFormat="1" applyFont="1" applyFill="1" applyBorder="1" applyAlignment="1" applyProtection="1">
      <alignment horizontal="center"/>
      <protection locked="0"/>
    </xf>
    <xf numFmtId="49" fontId="12" fillId="3" borderId="34" xfId="13" applyNumberFormat="1" applyFont="1" applyFill="1" applyBorder="1" applyAlignment="1" applyProtection="1">
      <alignment horizontal="center"/>
      <protection locked="0"/>
    </xf>
    <xf numFmtId="170" fontId="21" fillId="35" borderId="66" xfId="204" quotePrefix="1" applyNumberFormat="1" applyFont="1" applyFill="1" applyBorder="1" applyAlignment="1" applyProtection="1">
      <alignment horizontal="center"/>
    </xf>
    <xf numFmtId="170" fontId="0" fillId="35" borderId="64" xfId="204" applyNumberFormat="1" applyFont="1" applyFill="1" applyBorder="1" applyProtection="1"/>
    <xf numFmtId="0" fontId="14" fillId="34" borderId="81" xfId="4" applyFont="1" applyFill="1" applyBorder="1" applyProtection="1"/>
    <xf numFmtId="0" fontId="14" fillId="34" borderId="63" xfId="4" applyFont="1" applyFill="1" applyBorder="1" applyProtection="1"/>
    <xf numFmtId="167" fontId="14" fillId="34" borderId="66" xfId="4" applyNumberFormat="1" applyFont="1" applyFill="1" applyBorder="1" applyAlignment="1" applyProtection="1">
      <protection locked="0"/>
    </xf>
    <xf numFmtId="166" fontId="19" fillId="29" borderId="39" xfId="0" applyFont="1" applyFill="1" applyBorder="1" applyAlignment="1" applyProtection="1">
      <alignment horizontal="center" vertical="center"/>
    </xf>
    <xf numFmtId="166" fontId="19" fillId="29" borderId="31" xfId="0" applyFont="1" applyFill="1" applyBorder="1" applyAlignment="1" applyProtection="1">
      <alignment horizontal="center" vertical="center"/>
    </xf>
    <xf numFmtId="170" fontId="19" fillId="34" borderId="64" xfId="204" applyNumberFormat="1" applyFont="1" applyFill="1" applyBorder="1" applyAlignment="1" applyProtection="1">
      <alignment horizontal="right" vertical="center" wrapText="1"/>
    </xf>
    <xf numFmtId="170" fontId="21" fillId="34" borderId="64" xfId="204" applyNumberFormat="1" applyFont="1" applyFill="1" applyBorder="1" applyProtection="1"/>
    <xf numFmtId="170" fontId="19" fillId="37" borderId="64" xfId="204" applyNumberFormat="1" applyFont="1" applyFill="1" applyBorder="1" applyAlignment="1" applyProtection="1">
      <alignment horizontal="center" vertical="center" wrapText="1"/>
    </xf>
    <xf numFmtId="166" fontId="19" fillId="29" borderId="66" xfId="0" applyFont="1" applyFill="1" applyBorder="1" applyAlignment="1" applyProtection="1">
      <alignment horizontal="center" vertical="center" wrapText="1"/>
    </xf>
    <xf numFmtId="38" fontId="0" fillId="0" borderId="92" xfId="0" applyNumberFormat="1" applyFill="1" applyBorder="1" applyProtection="1">
      <protection locked="0"/>
    </xf>
    <xf numFmtId="170" fontId="19" fillId="29" borderId="92" xfId="204" applyNumberFormat="1" applyFont="1" applyFill="1" applyBorder="1" applyProtection="1"/>
    <xf numFmtId="166" fontId="20" fillId="29" borderId="42" xfId="0" applyFont="1" applyFill="1" applyBorder="1" applyProtection="1"/>
    <xf numFmtId="170" fontId="19" fillId="29" borderId="80" xfId="204" applyNumberFormat="1" applyFont="1" applyFill="1" applyBorder="1" applyProtection="1"/>
    <xf numFmtId="170" fontId="19" fillId="29" borderId="93" xfId="204" applyNumberFormat="1" applyFont="1" applyFill="1" applyBorder="1" applyProtection="1"/>
    <xf numFmtId="170" fontId="19" fillId="29" borderId="66" xfId="204" applyNumberFormat="1" applyFont="1" applyFill="1" applyBorder="1" applyProtection="1"/>
    <xf numFmtId="170" fontId="19" fillId="29" borderId="0" xfId="204" applyNumberFormat="1" applyFont="1" applyFill="1" applyBorder="1" applyProtection="1"/>
    <xf numFmtId="170" fontId="11" fillId="30" borderId="44" xfId="204" applyNumberFormat="1" applyFont="1" applyFill="1" applyBorder="1" applyProtection="1"/>
    <xf numFmtId="170" fontId="11" fillId="0" borderId="0" xfId="204" applyNumberFormat="1" applyFont="1" applyFill="1" applyBorder="1" applyProtection="1">
      <protection locked="0"/>
    </xf>
    <xf numFmtId="170" fontId="11" fillId="30" borderId="45" xfId="204" applyNumberFormat="1" applyFont="1" applyFill="1" applyBorder="1" applyProtection="1"/>
    <xf numFmtId="170" fontId="11" fillId="0" borderId="66" xfId="204" applyNumberFormat="1" applyFont="1" applyFill="1" applyBorder="1" applyProtection="1">
      <protection locked="0"/>
    </xf>
    <xf numFmtId="170" fontId="11" fillId="30" borderId="64" xfId="204" applyNumberFormat="1" applyFont="1" applyFill="1" applyBorder="1" applyProtection="1"/>
    <xf numFmtId="170" fontId="11" fillId="34" borderId="77" xfId="204" applyNumberFormat="1" applyFont="1" applyFill="1" applyBorder="1" applyProtection="1"/>
    <xf numFmtId="170" fontId="38" fillId="0" borderId="63" xfId="204" applyNumberFormat="1" applyFont="1" applyFill="1" applyBorder="1" applyProtection="1">
      <protection locked="0"/>
    </xf>
    <xf numFmtId="170" fontId="38" fillId="0" borderId="41" xfId="204" applyNumberFormat="1" applyFont="1" applyFill="1" applyBorder="1" applyProtection="1">
      <protection locked="0"/>
    </xf>
    <xf numFmtId="170" fontId="11" fillId="0" borderId="43" xfId="204" applyNumberFormat="1" applyFont="1" applyFill="1" applyBorder="1" applyProtection="1">
      <protection locked="0"/>
    </xf>
    <xf numFmtId="170" fontId="11" fillId="0" borderId="83" xfId="204" applyNumberFormat="1" applyFont="1" applyFill="1" applyBorder="1" applyProtection="1">
      <protection locked="0"/>
    </xf>
    <xf numFmtId="170" fontId="19" fillId="29" borderId="43" xfId="204" applyNumberFormat="1" applyFont="1" applyFill="1" applyBorder="1" applyProtection="1"/>
    <xf numFmtId="170" fontId="11" fillId="0" borderId="51" xfId="204" applyNumberFormat="1" applyFont="1" applyFill="1" applyBorder="1" applyProtection="1">
      <protection locked="0"/>
    </xf>
    <xf numFmtId="170" fontId="85" fillId="29" borderId="92" xfId="204" quotePrefix="1" applyNumberFormat="1" applyFont="1" applyFill="1" applyBorder="1" applyProtection="1"/>
    <xf numFmtId="170" fontId="11" fillId="34" borderId="77" xfId="204" applyNumberFormat="1" applyFont="1" applyFill="1" applyBorder="1" applyProtection="1">
      <protection locked="0"/>
    </xf>
    <xf numFmtId="166" fontId="11" fillId="0" borderId="0" xfId="0" applyFont="1" applyProtection="1"/>
    <xf numFmtId="170" fontId="12" fillId="0" borderId="0" xfId="204" applyNumberFormat="1" applyFont="1" applyProtection="1"/>
    <xf numFmtId="170" fontId="11" fillId="0" borderId="66" xfId="204" quotePrefix="1" applyNumberFormat="1" applyFont="1" applyFill="1" applyBorder="1" applyAlignment="1" applyProtection="1">
      <alignment horizontal="center"/>
      <protection locked="0"/>
    </xf>
    <xf numFmtId="170" fontId="11" fillId="35" borderId="66" xfId="204" quotePrefix="1" applyNumberFormat="1" applyFont="1" applyFill="1" applyBorder="1" applyAlignment="1" applyProtection="1">
      <alignment horizontal="center"/>
    </xf>
    <xf numFmtId="170" fontId="11" fillId="29" borderId="64" xfId="204" applyNumberFormat="1" applyFont="1" applyFill="1" applyBorder="1" applyProtection="1"/>
    <xf numFmtId="170" fontId="11" fillId="0" borderId="64" xfId="204" quotePrefix="1" applyNumberFormat="1" applyFont="1" applyFill="1" applyBorder="1" applyAlignment="1" applyProtection="1">
      <alignment horizontal="center"/>
      <protection locked="0"/>
    </xf>
    <xf numFmtId="170" fontId="11" fillId="0" borderId="41" xfId="204" quotePrefix="1" applyNumberFormat="1" applyFont="1" applyFill="1" applyBorder="1" applyAlignment="1" applyProtection="1">
      <alignment horizontal="center"/>
      <protection locked="0"/>
    </xf>
    <xf numFmtId="170" fontId="11" fillId="34" borderId="64" xfId="204" applyNumberFormat="1" applyFont="1" applyFill="1" applyBorder="1" applyProtection="1"/>
    <xf numFmtId="170" fontId="11" fillId="0" borderId="78" xfId="204" quotePrefix="1" applyNumberFormat="1" applyFont="1" applyFill="1" applyBorder="1" applyAlignment="1" applyProtection="1">
      <alignment horizontal="center"/>
      <protection locked="0"/>
    </xf>
    <xf numFmtId="170" fontId="11" fillId="35" borderId="64" xfId="204" applyNumberFormat="1" applyFont="1" applyFill="1" applyBorder="1" applyProtection="1"/>
    <xf numFmtId="170" fontId="11" fillId="29" borderId="66" xfId="204" applyNumberFormat="1" applyFont="1" applyFill="1" applyBorder="1" applyProtection="1"/>
    <xf numFmtId="170" fontId="11" fillId="29" borderId="43" xfId="204" applyNumberFormat="1" applyFont="1" applyFill="1" applyBorder="1" applyProtection="1"/>
    <xf numFmtId="170" fontId="11" fillId="30" borderId="41" xfId="204" applyNumberFormat="1" applyFont="1" applyFill="1" applyBorder="1" applyProtection="1"/>
    <xf numFmtId="170" fontId="11" fillId="35" borderId="66" xfId="204" applyNumberFormat="1" applyFont="1" applyFill="1" applyBorder="1" applyProtection="1"/>
    <xf numFmtId="170" fontId="11" fillId="34" borderId="46" xfId="204" applyNumberFormat="1" applyFont="1" applyFill="1" applyBorder="1" applyProtection="1"/>
    <xf numFmtId="170" fontId="11" fillId="29" borderId="41" xfId="204" applyNumberFormat="1" applyFont="1" applyFill="1" applyBorder="1" applyProtection="1"/>
    <xf numFmtId="170" fontId="19" fillId="29" borderId="52" xfId="204" applyNumberFormat="1" applyFont="1" applyFill="1" applyBorder="1" applyProtection="1"/>
    <xf numFmtId="166" fontId="25" fillId="29" borderId="40" xfId="0" applyFont="1" applyFill="1" applyBorder="1" applyProtection="1"/>
    <xf numFmtId="166" fontId="11" fillId="29" borderId="40" xfId="0" applyFont="1" applyFill="1" applyBorder="1" applyAlignment="1" applyProtection="1">
      <alignment wrapText="1"/>
    </xf>
    <xf numFmtId="166" fontId="0" fillId="29" borderId="40" xfId="0" applyFont="1" applyFill="1" applyBorder="1" applyProtection="1"/>
    <xf numFmtId="166" fontId="107" fillId="29" borderId="40" xfId="0" applyFont="1" applyFill="1" applyBorder="1" applyAlignment="1" applyProtection="1">
      <alignment wrapText="1"/>
    </xf>
    <xf numFmtId="166" fontId="0" fillId="3" borderId="40" xfId="13" applyFont="1" applyFill="1" applyBorder="1" applyAlignment="1" applyProtection="1">
      <alignment horizontal="left"/>
      <protection locked="0"/>
    </xf>
    <xf numFmtId="166" fontId="21" fillId="34" borderId="0" xfId="0" applyFont="1" applyFill="1" applyBorder="1" applyProtection="1">
      <protection locked="0"/>
    </xf>
    <xf numFmtId="166" fontId="21" fillId="34" borderId="0" xfId="0" applyFont="1" applyFill="1" applyBorder="1" applyAlignment="1" applyProtection="1">
      <alignment horizontal="center"/>
      <protection locked="0"/>
    </xf>
    <xf numFmtId="0" fontId="11" fillId="34" borderId="88" xfId="8" quotePrefix="1" applyFont="1" applyFill="1" applyBorder="1" applyAlignment="1" applyProtection="1"/>
    <xf numFmtId="166" fontId="19" fillId="29" borderId="88" xfId="0" applyFont="1" applyFill="1" applyBorder="1" applyProtection="1"/>
    <xf numFmtId="166" fontId="21" fillId="34" borderId="8" xfId="11" applyFont="1" applyFill="1" applyBorder="1" applyProtection="1"/>
    <xf numFmtId="170" fontId="21" fillId="0" borderId="33" xfId="204" applyNumberFormat="1" applyFont="1" applyBorder="1" applyAlignment="1" applyProtection="1">
      <alignment horizontal="right"/>
      <protection locked="0"/>
    </xf>
    <xf numFmtId="38" fontId="27" fillId="0" borderId="64" xfId="0" applyNumberFormat="1" applyFont="1" applyFill="1" applyBorder="1" applyProtection="1">
      <protection locked="0"/>
    </xf>
    <xf numFmtId="38" fontId="27" fillId="29" borderId="64" xfId="0" applyNumberFormat="1" applyFont="1" applyFill="1" applyBorder="1" applyProtection="1"/>
    <xf numFmtId="170" fontId="27" fillId="0" borderId="64" xfId="204" applyNumberFormat="1" applyFont="1" applyFill="1" applyBorder="1" applyProtection="1">
      <protection locked="0"/>
    </xf>
    <xf numFmtId="170" fontId="26" fillId="29" borderId="37" xfId="204" applyNumberFormat="1" applyFont="1" applyFill="1" applyBorder="1" applyProtection="1"/>
    <xf numFmtId="170" fontId="26" fillId="29" borderId="68" xfId="204" applyNumberFormat="1" applyFont="1" applyFill="1" applyBorder="1" applyProtection="1"/>
    <xf numFmtId="170" fontId="21" fillId="34" borderId="68" xfId="204" applyNumberFormat="1" applyFont="1" applyFill="1" applyBorder="1" applyProtection="1"/>
    <xf numFmtId="170" fontId="21" fillId="0" borderId="68" xfId="204" applyNumberFormat="1" applyFont="1" applyFill="1" applyBorder="1" applyProtection="1">
      <protection locked="0"/>
    </xf>
    <xf numFmtId="170" fontId="69" fillId="0" borderId="68" xfId="204" applyNumberFormat="1" applyFont="1" applyFill="1" applyBorder="1" applyProtection="1">
      <protection locked="0"/>
    </xf>
    <xf numFmtId="170" fontId="69" fillId="0" borderId="66" xfId="204" applyNumberFormat="1" applyFont="1" applyFill="1" applyBorder="1" applyProtection="1">
      <protection locked="0"/>
    </xf>
    <xf numFmtId="170" fontId="26" fillId="29" borderId="66" xfId="204" applyNumberFormat="1" applyFont="1" applyFill="1" applyBorder="1" applyProtection="1"/>
    <xf numFmtId="170" fontId="21" fillId="0" borderId="0" xfId="204" applyNumberFormat="1" applyFont="1" applyProtection="1"/>
    <xf numFmtId="170" fontId="27" fillId="0" borderId="41" xfId="204" applyNumberFormat="1" applyFont="1" applyFill="1" applyBorder="1" applyProtection="1">
      <protection locked="0"/>
    </xf>
    <xf numFmtId="170" fontId="27" fillId="29" borderId="64" xfId="204" applyNumberFormat="1" applyFont="1" applyFill="1" applyBorder="1" applyProtection="1"/>
    <xf numFmtId="170" fontId="27" fillId="0" borderId="43" xfId="204" applyNumberFormat="1" applyFont="1" applyFill="1" applyBorder="1" applyProtection="1">
      <protection locked="0"/>
    </xf>
    <xf numFmtId="170" fontId="26" fillId="29" borderId="43" xfId="204" applyNumberFormat="1" applyFont="1" applyFill="1" applyBorder="1" applyProtection="1"/>
    <xf numFmtId="170" fontId="21" fillId="0" borderId="63" xfId="204" applyNumberFormat="1" applyFont="1" applyFill="1" applyBorder="1" applyProtection="1">
      <protection locked="0"/>
    </xf>
    <xf numFmtId="170" fontId="69" fillId="0" borderId="43" xfId="204" applyNumberFormat="1" applyFont="1" applyFill="1" applyBorder="1" applyProtection="1">
      <protection locked="0"/>
    </xf>
    <xf numFmtId="170" fontId="12" fillId="34" borderId="0" xfId="204" applyNumberFormat="1" applyFont="1" applyFill="1" applyProtection="1"/>
    <xf numFmtId="166" fontId="82" fillId="29" borderId="0" xfId="0" applyFont="1" applyFill="1" applyBorder="1" applyAlignment="1" applyProtection="1"/>
    <xf numFmtId="166" fontId="19" fillId="29" borderId="0" xfId="0" applyFont="1" applyFill="1" applyAlignment="1" applyProtection="1"/>
    <xf numFmtId="166" fontId="79" fillId="29" borderId="0" xfId="0" applyFont="1" applyFill="1" applyAlignment="1" applyProtection="1"/>
    <xf numFmtId="38" fontId="27" fillId="29" borderId="41" xfId="0" applyNumberFormat="1" applyFont="1" applyFill="1" applyBorder="1" applyProtection="1"/>
    <xf numFmtId="170" fontId="26" fillId="29" borderId="60" xfId="204" applyNumberFormat="1" applyFont="1" applyFill="1" applyBorder="1" applyProtection="1"/>
    <xf numFmtId="170" fontId="69" fillId="0" borderId="64" xfId="204" applyNumberFormat="1" applyFont="1" applyFill="1" applyBorder="1" applyProtection="1">
      <protection locked="0"/>
    </xf>
    <xf numFmtId="170" fontId="20" fillId="30" borderId="64" xfId="204" applyNumberFormat="1" applyFont="1" applyFill="1" applyBorder="1" applyProtection="1"/>
    <xf numFmtId="170" fontId="0" fillId="0" borderId="64" xfId="204" applyNumberFormat="1" applyFont="1" applyBorder="1" applyProtection="1">
      <protection locked="0"/>
    </xf>
    <xf numFmtId="170" fontId="0" fillId="34" borderId="64" xfId="204" applyNumberFormat="1" applyFont="1" applyFill="1" applyBorder="1" applyProtection="1"/>
    <xf numFmtId="49" fontId="21" fillId="0" borderId="5" xfId="2" applyNumberFormat="1" applyFont="1" applyBorder="1" applyAlignment="1" applyProtection="1">
      <alignment horizontal="center"/>
      <protection locked="0"/>
    </xf>
    <xf numFmtId="49" fontId="21" fillId="0" borderId="8" xfId="2" applyNumberFormat="1" applyFont="1" applyBorder="1" applyAlignment="1" applyProtection="1">
      <alignment horizontal="center"/>
      <protection locked="0"/>
    </xf>
    <xf numFmtId="49" fontId="21" fillId="0" borderId="11" xfId="2" applyNumberFormat="1" applyFont="1" applyBorder="1" applyAlignment="1" applyProtection="1">
      <alignment horizontal="center"/>
      <protection locked="0"/>
    </xf>
    <xf numFmtId="49" fontId="21" fillId="0" borderId="0" xfId="2" applyNumberFormat="1" applyFont="1" applyBorder="1" applyAlignment="1" applyProtection="1">
      <alignment horizontal="center"/>
      <protection locked="0"/>
    </xf>
    <xf numFmtId="3" fontId="118" fillId="29" borderId="88" xfId="0" applyNumberFormat="1" applyFont="1" applyFill="1" applyBorder="1" applyAlignment="1" applyProtection="1">
      <alignment horizontal="center" vertical="top" wrapText="1"/>
      <protection locked="0"/>
    </xf>
    <xf numFmtId="166" fontId="20" fillId="29" borderId="88" xfId="0" applyFont="1" applyFill="1" applyBorder="1" applyProtection="1">
      <protection locked="0"/>
    </xf>
    <xf numFmtId="49" fontId="21" fillId="0" borderId="5" xfId="8" applyNumberFormat="1" applyFont="1" applyBorder="1" applyProtection="1">
      <protection locked="0"/>
    </xf>
    <xf numFmtId="49" fontId="21" fillId="0" borderId="8" xfId="8" applyNumberFormat="1" applyFont="1" applyBorder="1" applyProtection="1">
      <protection locked="0"/>
    </xf>
    <xf numFmtId="49" fontId="21" fillId="2" borderId="11" xfId="8" applyNumberFormat="1" applyFont="1" applyFill="1" applyBorder="1" applyProtection="1">
      <protection locked="0"/>
    </xf>
    <xf numFmtId="166" fontId="20" fillId="34" borderId="88" xfId="0" applyFont="1" applyFill="1" applyBorder="1" applyProtection="1">
      <protection locked="0"/>
    </xf>
    <xf numFmtId="49" fontId="21" fillId="2" borderId="62" xfId="8" applyNumberFormat="1" applyFont="1" applyFill="1" applyBorder="1" applyProtection="1">
      <protection locked="0"/>
    </xf>
    <xf numFmtId="166" fontId="20" fillId="35" borderId="76" xfId="0" applyFont="1" applyFill="1" applyBorder="1" applyProtection="1"/>
    <xf numFmtId="166" fontId="26" fillId="29" borderId="40" xfId="0" applyFont="1" applyFill="1" applyBorder="1" applyProtection="1"/>
    <xf numFmtId="166" fontId="21" fillId="29" borderId="40" xfId="0" applyFont="1" applyFill="1" applyBorder="1" applyAlignment="1" applyProtection="1">
      <alignment horizontal="left" wrapText="1"/>
    </xf>
    <xf numFmtId="166" fontId="20" fillId="31" borderId="40" xfId="0" applyFont="1" applyFill="1" applyBorder="1" applyAlignment="1" applyProtection="1">
      <alignment wrapText="1"/>
    </xf>
    <xf numFmtId="166" fontId="27" fillId="29" borderId="40" xfId="0" applyFont="1" applyFill="1" applyBorder="1" applyProtection="1"/>
    <xf numFmtId="0" fontId="21" fillId="34" borderId="72" xfId="2" applyFont="1" applyFill="1" applyBorder="1" applyAlignment="1" applyProtection="1">
      <alignment horizontal="left"/>
    </xf>
    <xf numFmtId="0" fontId="21" fillId="34" borderId="73" xfId="2" applyFont="1" applyFill="1" applyBorder="1" applyAlignment="1" applyProtection="1">
      <alignment horizontal="left"/>
    </xf>
    <xf numFmtId="0" fontId="21" fillId="34" borderId="74" xfId="2" applyFont="1" applyFill="1" applyBorder="1" applyAlignment="1" applyProtection="1">
      <alignment horizontal="left"/>
    </xf>
    <xf numFmtId="166" fontId="123" fillId="29" borderId="75" xfId="0" applyFont="1" applyFill="1" applyBorder="1" applyProtection="1"/>
    <xf numFmtId="166" fontId="27" fillId="29" borderId="42" xfId="0" applyFont="1" applyFill="1" applyBorder="1" applyProtection="1"/>
    <xf numFmtId="166" fontId="123" fillId="29" borderId="76" xfId="0" applyFont="1" applyFill="1" applyBorder="1" applyProtection="1"/>
    <xf numFmtId="0" fontId="86" fillId="34" borderId="0" xfId="8" applyFont="1" applyFill="1" applyBorder="1" applyProtection="1"/>
    <xf numFmtId="0" fontId="21" fillId="34" borderId="0" xfId="8" applyFont="1" applyFill="1" applyBorder="1" applyAlignment="1" applyProtection="1"/>
    <xf numFmtId="0" fontId="20" fillId="34" borderId="0" xfId="3" applyFont="1" applyFill="1" applyAlignment="1" applyProtection="1">
      <alignment horizontal="left"/>
    </xf>
    <xf numFmtId="0" fontId="21" fillId="0" borderId="0" xfId="8" applyFont="1" applyBorder="1" applyProtection="1">
      <protection locked="0"/>
    </xf>
    <xf numFmtId="166" fontId="27" fillId="29" borderId="45" xfId="0" applyFont="1" applyFill="1" applyBorder="1" applyProtection="1">
      <protection locked="0"/>
    </xf>
    <xf numFmtId="166" fontId="0" fillId="34" borderId="0" xfId="0" applyFont="1" applyFill="1"/>
    <xf numFmtId="166" fontId="41" fillId="34" borderId="0" xfId="0" applyFont="1" applyFill="1" applyAlignment="1" applyProtection="1">
      <alignment horizontal="left"/>
    </xf>
    <xf numFmtId="170" fontId="20" fillId="30" borderId="44" xfId="204" applyNumberFormat="1" applyFont="1" applyFill="1" applyBorder="1" applyProtection="1"/>
    <xf numFmtId="170" fontId="20" fillId="34" borderId="0" xfId="204" applyNumberFormat="1" applyFont="1" applyFill="1" applyBorder="1" applyProtection="1"/>
    <xf numFmtId="170" fontId="21" fillId="0" borderId="82" xfId="204" applyNumberFormat="1" applyFont="1" applyBorder="1" applyProtection="1">
      <protection locked="0"/>
    </xf>
    <xf numFmtId="170" fontId="20" fillId="30" borderId="0" xfId="204" applyNumberFormat="1" applyFont="1" applyFill="1" applyBorder="1" applyProtection="1"/>
    <xf numFmtId="49" fontId="21" fillId="34" borderId="0" xfId="12" applyNumberFormat="1" applyFont="1" applyFill="1" applyProtection="1"/>
    <xf numFmtId="166" fontId="20" fillId="34" borderId="0" xfId="12" applyFont="1" applyFill="1" applyBorder="1" applyAlignment="1" applyProtection="1"/>
    <xf numFmtId="49" fontId="20" fillId="34" borderId="0" xfId="12" applyNumberFormat="1" applyFont="1" applyFill="1" applyBorder="1" applyAlignment="1" applyProtection="1">
      <alignment horizontal="center"/>
    </xf>
    <xf numFmtId="166" fontId="20" fillId="34" borderId="47" xfId="12" applyFont="1" applyFill="1" applyBorder="1" applyAlignment="1" applyProtection="1"/>
    <xf numFmtId="166" fontId="20" fillId="34" borderId="32" xfId="12" applyFont="1" applyFill="1" applyBorder="1" applyProtection="1"/>
    <xf numFmtId="166" fontId="21" fillId="34" borderId="0" xfId="12" applyFont="1" applyFill="1" applyBorder="1" applyProtection="1"/>
    <xf numFmtId="166" fontId="21" fillId="34" borderId="5" xfId="12" applyFont="1" applyFill="1" applyBorder="1" applyProtection="1"/>
    <xf numFmtId="166" fontId="20" fillId="34" borderId="67" xfId="12" applyFont="1" applyFill="1" applyBorder="1" applyAlignment="1" applyProtection="1">
      <alignment horizontal="left"/>
    </xf>
    <xf numFmtId="166" fontId="21" fillId="34" borderId="37" xfId="12" applyFont="1" applyFill="1" applyBorder="1" applyProtection="1"/>
    <xf numFmtId="166" fontId="20" fillId="34" borderId="32" xfId="12" applyFont="1" applyFill="1" applyBorder="1" applyAlignment="1" applyProtection="1">
      <alignment horizontal="left"/>
    </xf>
    <xf numFmtId="166" fontId="21" fillId="34" borderId="67" xfId="12" applyFont="1" applyFill="1" applyBorder="1" applyProtection="1"/>
    <xf numFmtId="166" fontId="21" fillId="34" borderId="45" xfId="12" applyFont="1" applyFill="1" applyBorder="1" applyProtection="1"/>
    <xf numFmtId="166" fontId="21" fillId="34" borderId="32" xfId="12" applyFont="1" applyFill="1" applyBorder="1" applyProtection="1"/>
    <xf numFmtId="166" fontId="31" fillId="34" borderId="32" xfId="12" applyFont="1" applyFill="1" applyBorder="1" applyProtection="1"/>
    <xf numFmtId="166" fontId="21" fillId="34" borderId="0" xfId="12" applyFont="1" applyFill="1" applyBorder="1" applyAlignment="1" applyProtection="1">
      <alignment horizontal="left"/>
    </xf>
    <xf numFmtId="166" fontId="20" fillId="34" borderId="54" xfId="12" applyFont="1" applyFill="1" applyBorder="1" applyAlignment="1" applyProtection="1">
      <alignment horizontal="left"/>
    </xf>
    <xf numFmtId="166" fontId="120" fillId="34" borderId="0" xfId="211" applyNumberFormat="1" applyFont="1" applyFill="1" applyBorder="1" applyAlignment="1" applyProtection="1">
      <alignment horizontal="left"/>
    </xf>
    <xf numFmtId="166" fontId="20" fillId="34" borderId="0" xfId="12" applyFont="1" applyFill="1" applyBorder="1" applyProtection="1"/>
    <xf numFmtId="166" fontId="120" fillId="34" borderId="0" xfId="211" applyNumberFormat="1" applyFont="1" applyFill="1" applyBorder="1" applyAlignment="1" applyProtection="1"/>
    <xf numFmtId="166" fontId="21" fillId="34" borderId="54" xfId="12" applyFont="1" applyFill="1" applyBorder="1" applyProtection="1"/>
    <xf numFmtId="166" fontId="120" fillId="34" borderId="0" xfId="211" quotePrefix="1" applyNumberFormat="1" applyFont="1" applyFill="1" applyBorder="1" applyAlignment="1" applyProtection="1"/>
    <xf numFmtId="166" fontId="120" fillId="34" borderId="45" xfId="211" quotePrefix="1" applyNumberFormat="1" applyFont="1" applyFill="1" applyBorder="1" applyAlignment="1" applyProtection="1"/>
    <xf numFmtId="166" fontId="21" fillId="34" borderId="43" xfId="0" applyFont="1" applyFill="1" applyBorder="1" applyProtection="1"/>
    <xf numFmtId="166" fontId="21" fillId="34" borderId="0" xfId="0" applyFont="1" applyFill="1" applyBorder="1" applyAlignment="1" applyProtection="1">
      <alignment horizontal="centerContinuous"/>
    </xf>
    <xf numFmtId="166" fontId="21" fillId="34" borderId="0" xfId="0" applyFont="1" applyFill="1" applyAlignment="1" applyProtection="1">
      <alignment vertical="top"/>
    </xf>
    <xf numFmtId="166" fontId="0" fillId="34" borderId="0" xfId="0" applyFont="1" applyFill="1" applyAlignment="1" applyProtection="1">
      <alignment horizontal="left" vertical="top"/>
    </xf>
    <xf numFmtId="166" fontId="0" fillId="34" borderId="0" xfId="0" applyFont="1" applyFill="1" applyAlignment="1" applyProtection="1">
      <alignment vertical="top"/>
    </xf>
    <xf numFmtId="166" fontId="14" fillId="34" borderId="0" xfId="0" applyFont="1" applyFill="1" applyAlignment="1" applyProtection="1">
      <alignment horizontal="centerContinuous" vertical="top"/>
    </xf>
    <xf numFmtId="166" fontId="0" fillId="34" borderId="0" xfId="0" applyFont="1" applyFill="1" applyAlignment="1" applyProtection="1">
      <alignment horizontal="centerContinuous" vertical="top"/>
    </xf>
    <xf numFmtId="49" fontId="21" fillId="34" borderId="0" xfId="0" applyNumberFormat="1" applyFont="1" applyFill="1" applyAlignment="1" applyProtection="1">
      <alignment horizontal="center"/>
    </xf>
    <xf numFmtId="166" fontId="21" fillId="34" borderId="0" xfId="0" applyFont="1" applyFill="1" applyBorder="1" applyAlignment="1" applyProtection="1">
      <alignment horizontal="centerContinuous" vertical="top"/>
    </xf>
    <xf numFmtId="166" fontId="104" fillId="34" borderId="0" xfId="0" applyFont="1" applyFill="1"/>
    <xf numFmtId="166" fontId="21" fillId="0" borderId="0" xfId="0" applyFont="1" applyProtection="1"/>
    <xf numFmtId="49" fontId="104" fillId="34" borderId="0" xfId="0" quotePrefix="1" applyNumberFormat="1" applyFont="1" applyFill="1" applyAlignment="1" applyProtection="1">
      <alignment horizontal="center"/>
    </xf>
    <xf numFmtId="0" fontId="34" fillId="34" borderId="0" xfId="14" applyFont="1" applyFill="1" applyBorder="1" applyProtection="1"/>
    <xf numFmtId="0" fontId="20" fillId="34" borderId="0" xfId="14" applyFont="1" applyFill="1" applyProtection="1"/>
    <xf numFmtId="0" fontId="20" fillId="34" borderId="0" xfId="14" applyFont="1" applyFill="1" applyBorder="1" applyAlignment="1" applyProtection="1">
      <alignment horizontal="right"/>
    </xf>
    <xf numFmtId="166" fontId="21" fillId="34" borderId="0" xfId="0" applyFont="1" applyFill="1" applyAlignment="1" applyProtection="1">
      <alignment horizontal="center"/>
      <protection locked="0"/>
    </xf>
    <xf numFmtId="0" fontId="21" fillId="34" borderId="0" xfId="0" applyNumberFormat="1" applyFont="1" applyFill="1" applyAlignment="1" applyProtection="1">
      <alignment horizontal="right"/>
    </xf>
    <xf numFmtId="166" fontId="21" fillId="0" borderId="0" xfId="0" applyFont="1" applyBorder="1"/>
    <xf numFmtId="166" fontId="20" fillId="34" borderId="38" xfId="0" applyFont="1" applyFill="1" applyBorder="1" applyAlignment="1">
      <alignment horizontal="center"/>
    </xf>
    <xf numFmtId="166" fontId="20" fillId="34" borderId="39" xfId="0" applyFont="1" applyFill="1" applyBorder="1" applyAlignment="1">
      <alignment horizontal="center" wrapText="1"/>
    </xf>
    <xf numFmtId="166" fontId="20" fillId="34" borderId="65" xfId="0" applyFont="1" applyFill="1" applyBorder="1" applyAlignment="1">
      <alignment horizontal="center" wrapText="1"/>
    </xf>
    <xf numFmtId="43" fontId="21" fillId="0" borderId="0" xfId="204" applyFont="1"/>
    <xf numFmtId="49" fontId="21" fillId="0" borderId="0" xfId="0" applyNumberFormat="1" applyFont="1"/>
    <xf numFmtId="166" fontId="93" fillId="34" borderId="45" xfId="211" applyNumberFormat="1" applyFill="1" applyBorder="1" applyAlignment="1" applyProtection="1"/>
    <xf numFmtId="166" fontId="86" fillId="34" borderId="0" xfId="0" applyFont="1" applyFill="1" applyBorder="1" applyProtection="1"/>
    <xf numFmtId="166" fontId="34" fillId="34" borderId="0" xfId="0" applyFont="1" applyFill="1" applyBorder="1" applyProtection="1"/>
    <xf numFmtId="49" fontId="21" fillId="0" borderId="0" xfId="0" applyNumberFormat="1" applyFont="1" applyProtection="1"/>
    <xf numFmtId="49" fontId="20" fillId="34" borderId="0" xfId="0" applyNumberFormat="1" applyFont="1" applyFill="1" applyAlignment="1" applyProtection="1"/>
    <xf numFmtId="49" fontId="31" fillId="34" borderId="0" xfId="0" applyNumberFormat="1" applyFont="1" applyFill="1" applyAlignment="1" applyProtection="1">
      <alignment horizontal="center"/>
    </xf>
    <xf numFmtId="49" fontId="20" fillId="34" borderId="0" xfId="0" applyNumberFormat="1" applyFont="1" applyFill="1" applyAlignment="1" applyProtection="1">
      <alignment horizontal="centerContinuous"/>
    </xf>
    <xf numFmtId="49" fontId="20" fillId="34" borderId="0" xfId="0" applyNumberFormat="1" applyFont="1" applyFill="1" applyAlignment="1" applyProtection="1">
      <alignment horizontal="right"/>
    </xf>
    <xf numFmtId="166" fontId="104" fillId="34" borderId="0" xfId="0" applyFont="1" applyFill="1" applyAlignment="1" applyProtection="1">
      <alignment horizontal="left" vertical="top" wrapText="1"/>
    </xf>
    <xf numFmtId="166" fontId="21" fillId="34" borderId="0" xfId="0" quotePrefix="1" applyFont="1" applyFill="1" applyAlignment="1" applyProtection="1">
      <alignment horizontal="center" vertical="top" wrapText="1"/>
    </xf>
    <xf numFmtId="49" fontId="21" fillId="34" borderId="0" xfId="0" applyNumberFormat="1" applyFont="1" applyFill="1" applyAlignment="1" applyProtection="1">
      <alignment horizontal="right"/>
    </xf>
    <xf numFmtId="166" fontId="20" fillId="34" borderId="0" xfId="0" applyFont="1" applyFill="1" applyAlignment="1" applyProtection="1">
      <alignment horizontal="right"/>
    </xf>
    <xf numFmtId="166" fontId="20" fillId="34" borderId="0" xfId="0" quotePrefix="1" applyFont="1" applyFill="1" applyAlignment="1" applyProtection="1">
      <alignment horizontal="right"/>
    </xf>
    <xf numFmtId="49" fontId="21" fillId="34" borderId="0" xfId="0" quotePrefix="1" applyNumberFormat="1" applyFont="1" applyFill="1" applyAlignment="1" applyProtection="1">
      <alignment horizontal="right" vertical="top"/>
    </xf>
    <xf numFmtId="49" fontId="21" fillId="34" borderId="0" xfId="0" applyNumberFormat="1" applyFont="1" applyFill="1" applyBorder="1" applyAlignment="1" applyProtection="1">
      <alignment horizontal="center"/>
    </xf>
    <xf numFmtId="166" fontId="21" fillId="34" borderId="0" xfId="0" applyFont="1" applyFill="1" applyBorder="1" applyAlignment="1" applyProtection="1">
      <alignment horizontal="right"/>
    </xf>
    <xf numFmtId="166" fontId="20" fillId="34" borderId="0" xfId="0" quotePrefix="1" applyFont="1" applyFill="1" applyBorder="1" applyAlignment="1" applyProtection="1">
      <alignment horizontal="right"/>
    </xf>
    <xf numFmtId="14" fontId="21" fillId="34" borderId="0" xfId="0" applyNumberFormat="1" applyFont="1" applyFill="1" applyProtection="1"/>
    <xf numFmtId="166" fontId="104" fillId="34" borderId="0" xfId="0" applyFont="1" applyFill="1" applyBorder="1" applyProtection="1"/>
    <xf numFmtId="166" fontId="20" fillId="34" borderId="0" xfId="0" applyFont="1" applyFill="1" applyBorder="1" applyAlignment="1" applyProtection="1">
      <alignment horizontal="right"/>
    </xf>
    <xf numFmtId="166" fontId="34" fillId="34" borderId="0" xfId="0" applyFont="1" applyFill="1" applyProtection="1"/>
    <xf numFmtId="0" fontId="86" fillId="34" borderId="0" xfId="9" applyFont="1" applyFill="1" applyBorder="1" applyAlignment="1" applyProtection="1"/>
    <xf numFmtId="49" fontId="21" fillId="34" borderId="0" xfId="0" quotePrefix="1" applyNumberFormat="1" applyFont="1" applyFill="1" applyAlignment="1" applyProtection="1">
      <alignment horizontal="center"/>
    </xf>
    <xf numFmtId="49" fontId="20" fillId="34" borderId="0" xfId="0" applyNumberFormat="1" applyFont="1" applyFill="1" applyAlignment="1" applyProtection="1">
      <alignment horizontal="left"/>
    </xf>
    <xf numFmtId="166" fontId="21" fillId="34" borderId="0" xfId="0" quotePrefix="1" applyFont="1" applyFill="1" applyAlignment="1" applyProtection="1">
      <alignment horizontal="left"/>
    </xf>
    <xf numFmtId="166" fontId="21" fillId="34" borderId="0" xfId="0" quotePrefix="1" applyFont="1" applyFill="1" applyProtection="1"/>
    <xf numFmtId="49" fontId="21" fillId="0" borderId="0" xfId="0" applyNumberFormat="1" applyFont="1" applyAlignment="1" applyProtection="1">
      <alignment horizontal="centerContinuous"/>
    </xf>
    <xf numFmtId="166" fontId="21" fillId="0" borderId="0" xfId="0" applyFont="1" applyAlignment="1" applyProtection="1">
      <alignment horizontal="centerContinuous"/>
    </xf>
    <xf numFmtId="49" fontId="21" fillId="34" borderId="0" xfId="0" quotePrefix="1" applyNumberFormat="1" applyFont="1" applyFill="1" applyAlignment="1" applyProtection="1">
      <alignment horizontal="left"/>
    </xf>
    <xf numFmtId="49" fontId="21" fillId="34" borderId="0" xfId="0" applyNumberFormat="1" applyFont="1" applyFill="1" applyAlignment="1" applyProtection="1">
      <alignment horizontal="centerContinuous"/>
    </xf>
    <xf numFmtId="166" fontId="86" fillId="34" borderId="0" xfId="0" applyFont="1" applyFill="1" applyBorder="1" applyAlignment="1" applyProtection="1">
      <alignment horizontal="right"/>
    </xf>
    <xf numFmtId="166" fontId="126" fillId="34" borderId="0" xfId="0" applyFont="1" applyFill="1" applyProtection="1"/>
    <xf numFmtId="166" fontId="21" fillId="0" borderId="64" xfId="0" applyFont="1" applyBorder="1" applyProtection="1">
      <protection locked="0"/>
    </xf>
    <xf numFmtId="170" fontId="20" fillId="0" borderId="0" xfId="0" applyNumberFormat="1" applyFont="1" applyProtection="1">
      <protection locked="0"/>
    </xf>
    <xf numFmtId="166" fontId="21" fillId="34" borderId="66" xfId="0" applyFont="1" applyFill="1" applyBorder="1" applyProtection="1"/>
    <xf numFmtId="166" fontId="21" fillId="34" borderId="68" xfId="0" applyFont="1" applyFill="1" applyBorder="1" applyProtection="1"/>
    <xf numFmtId="166" fontId="21" fillId="0" borderId="66" xfId="0" applyFont="1" applyBorder="1" applyProtection="1">
      <protection locked="0"/>
    </xf>
    <xf numFmtId="49" fontId="21" fillId="34" borderId="0" xfId="0" applyNumberFormat="1" applyFont="1" applyFill="1" applyAlignment="1" applyProtection="1"/>
    <xf numFmtId="166" fontId="20" fillId="34" borderId="0" xfId="0" applyFont="1" applyFill="1" applyAlignment="1" applyProtection="1">
      <alignment horizontal="centerContinuous"/>
    </xf>
    <xf numFmtId="166" fontId="21" fillId="34" borderId="38" xfId="0" applyFont="1" applyFill="1" applyBorder="1" applyAlignment="1" applyProtection="1">
      <alignment wrapText="1"/>
    </xf>
    <xf numFmtId="166" fontId="26" fillId="34" borderId="39" xfId="0" applyFont="1" applyFill="1" applyBorder="1" applyProtection="1"/>
    <xf numFmtId="166" fontId="20" fillId="34" borderId="39" xfId="0" applyFont="1" applyFill="1" applyBorder="1" applyAlignment="1" applyProtection="1">
      <alignment horizontal="center" wrapText="1"/>
    </xf>
    <xf numFmtId="166" fontId="20" fillId="34" borderId="65" xfId="0" applyFont="1" applyFill="1" applyBorder="1" applyAlignment="1" applyProtection="1">
      <alignment horizontal="center" wrapText="1"/>
    </xf>
    <xf numFmtId="166" fontId="21" fillId="34" borderId="4" xfId="11" quotePrefix="1" applyFont="1" applyFill="1" applyBorder="1" applyAlignment="1" applyProtection="1">
      <alignment horizontal="left"/>
    </xf>
    <xf numFmtId="49" fontId="21" fillId="0" borderId="34" xfId="0" applyNumberFormat="1" applyFont="1" applyFill="1" applyBorder="1" applyAlignment="1" applyProtection="1">
      <alignment horizontal="center"/>
      <protection locked="0"/>
    </xf>
    <xf numFmtId="166" fontId="21" fillId="34" borderId="40" xfId="0" applyFont="1" applyFill="1" applyBorder="1" applyProtection="1"/>
    <xf numFmtId="166" fontId="21" fillId="34" borderId="7" xfId="0" quotePrefix="1" applyFont="1" applyFill="1" applyBorder="1" applyAlignment="1" applyProtection="1">
      <alignment horizontal="left"/>
    </xf>
    <xf numFmtId="49" fontId="21" fillId="0" borderId="35" xfId="0" applyNumberFormat="1" applyFont="1" applyBorder="1" applyAlignment="1" applyProtection="1">
      <alignment horizontal="center"/>
      <protection locked="0"/>
    </xf>
    <xf numFmtId="170" fontId="21" fillId="0" borderId="41" xfId="204" applyNumberFormat="1" applyFont="1" applyBorder="1" applyProtection="1">
      <protection locked="0"/>
    </xf>
    <xf numFmtId="166" fontId="21" fillId="34" borderId="7" xfId="0" applyFont="1" applyFill="1" applyBorder="1" applyAlignment="1" applyProtection="1"/>
    <xf numFmtId="166" fontId="21" fillId="34" borderId="4" xfId="0" applyFont="1" applyFill="1" applyBorder="1" applyAlignment="1" applyProtection="1">
      <alignment horizontal="left" wrapText="1"/>
    </xf>
    <xf numFmtId="166" fontId="21" fillId="34" borderId="7" xfId="11" applyFont="1" applyFill="1" applyBorder="1" applyAlignment="1" applyProtection="1">
      <alignment horizontal="left"/>
    </xf>
    <xf numFmtId="49" fontId="21" fillId="0" borderId="35" xfId="0" applyNumberFormat="1" applyFont="1" applyFill="1" applyBorder="1" applyAlignment="1" applyProtection="1">
      <alignment horizontal="center"/>
      <protection locked="0"/>
    </xf>
    <xf numFmtId="49" fontId="20" fillId="0" borderId="35" xfId="0" quotePrefix="1" applyNumberFormat="1" applyFont="1" applyFill="1" applyBorder="1" applyAlignment="1" applyProtection="1">
      <alignment horizontal="center"/>
      <protection locked="0"/>
    </xf>
    <xf numFmtId="170" fontId="21" fillId="0" borderId="66" xfId="204" applyNumberFormat="1" applyFont="1" applyFill="1" applyBorder="1" applyProtection="1">
      <protection locked="0"/>
    </xf>
    <xf numFmtId="170" fontId="21" fillId="0" borderId="43" xfId="204" applyNumberFormat="1" applyFont="1" applyBorder="1" applyProtection="1">
      <protection locked="0"/>
    </xf>
    <xf numFmtId="166" fontId="21" fillId="34" borderId="7" xfId="0" applyFont="1" applyFill="1" applyBorder="1" applyAlignment="1" applyProtection="1">
      <alignment horizontal="left"/>
    </xf>
    <xf numFmtId="166" fontId="21" fillId="34" borderId="12" xfId="0" applyFont="1" applyFill="1" applyBorder="1" applyAlignment="1" applyProtection="1">
      <alignment horizontal="left"/>
    </xf>
    <xf numFmtId="49" fontId="21" fillId="0" borderId="36" xfId="0" applyNumberFormat="1" applyFont="1" applyBorder="1" applyAlignment="1" applyProtection="1">
      <alignment horizontal="center"/>
      <protection locked="0"/>
    </xf>
    <xf numFmtId="170" fontId="20" fillId="33" borderId="82" xfId="204" applyNumberFormat="1" applyFont="1" applyFill="1" applyBorder="1" applyProtection="1"/>
    <xf numFmtId="166" fontId="21" fillId="0" borderId="12" xfId="0" applyFont="1" applyFill="1" applyBorder="1" applyAlignment="1" applyProtection="1">
      <alignment horizontal="left"/>
      <protection locked="0"/>
    </xf>
    <xf numFmtId="49" fontId="21" fillId="34" borderId="9" xfId="0" applyNumberFormat="1" applyFont="1" applyFill="1" applyBorder="1" applyAlignment="1" applyProtection="1">
      <alignment horizontal="center"/>
    </xf>
    <xf numFmtId="166" fontId="21" fillId="34" borderId="75" xfId="0" applyFont="1" applyFill="1" applyBorder="1" applyProtection="1"/>
    <xf numFmtId="166" fontId="21" fillId="34" borderId="31" xfId="0" applyFont="1" applyFill="1" applyBorder="1" applyProtection="1"/>
    <xf numFmtId="170" fontId="19" fillId="29" borderId="41" xfId="204" applyNumberFormat="1" applyFont="1" applyFill="1" applyBorder="1" applyAlignment="1" applyProtection="1">
      <alignment horizontal="center" vertical="center" wrapText="1"/>
    </xf>
    <xf numFmtId="170" fontId="19" fillId="0" borderId="41" xfId="204" applyNumberFormat="1" applyFont="1" applyFill="1" applyBorder="1" applyAlignment="1" applyProtection="1">
      <alignment horizontal="center" vertical="center" wrapText="1"/>
      <protection locked="0"/>
    </xf>
    <xf numFmtId="170" fontId="19" fillId="29" borderId="64" xfId="204" applyNumberFormat="1" applyFont="1" applyFill="1" applyBorder="1" applyAlignment="1" applyProtection="1">
      <alignment horizontal="center" vertical="center" wrapText="1"/>
    </xf>
    <xf numFmtId="170" fontId="98" fillId="29" borderId="66" xfId="204" applyNumberFormat="1" applyFont="1" applyFill="1" applyBorder="1" applyProtection="1"/>
    <xf numFmtId="170" fontId="11" fillId="29" borderId="64" xfId="204" applyNumberFormat="1" applyFont="1" applyFill="1" applyBorder="1" applyAlignment="1" applyProtection="1">
      <alignment horizontal="center" vertical="center" wrapText="1"/>
    </xf>
    <xf numFmtId="170" fontId="11" fillId="34" borderId="64" xfId="204" applyNumberFormat="1" applyFont="1" applyFill="1" applyBorder="1" applyAlignment="1" applyProtection="1">
      <alignment horizontal="right" vertical="center" wrapText="1"/>
    </xf>
    <xf numFmtId="170" fontId="21" fillId="34" borderId="64" xfId="204" applyNumberFormat="1" applyFont="1" applyFill="1" applyBorder="1" applyProtection="1">
      <protection locked="0"/>
    </xf>
    <xf numFmtId="170" fontId="21" fillId="35" borderId="66" xfId="204" applyNumberFormat="1" applyFont="1" applyFill="1" applyBorder="1" applyProtection="1"/>
    <xf numFmtId="170" fontId="21" fillId="34" borderId="63" xfId="204" applyNumberFormat="1" applyFont="1" applyFill="1" applyBorder="1" applyProtection="1"/>
    <xf numFmtId="170" fontId="21" fillId="34" borderId="41" xfId="204" applyNumberFormat="1" applyFont="1" applyFill="1" applyBorder="1" applyProtection="1"/>
    <xf numFmtId="166" fontId="21" fillId="34" borderId="37" xfId="0" applyFont="1" applyFill="1" applyBorder="1" applyProtection="1"/>
    <xf numFmtId="0" fontId="21" fillId="34" borderId="66" xfId="235" applyFont="1" applyFill="1" applyBorder="1" applyProtection="1"/>
    <xf numFmtId="170" fontId="19" fillId="30" borderId="64" xfId="204" applyNumberFormat="1" applyFont="1" applyFill="1" applyBorder="1" applyProtection="1"/>
    <xf numFmtId="166" fontId="21" fillId="34" borderId="40" xfId="0" quotePrefix="1" applyFont="1" applyFill="1" applyBorder="1" applyProtection="1"/>
    <xf numFmtId="170" fontId="21" fillId="37" borderId="41" xfId="204" applyNumberFormat="1" applyFont="1" applyFill="1" applyBorder="1" applyAlignment="1" applyProtection="1">
      <alignment horizontal="right"/>
    </xf>
    <xf numFmtId="166" fontId="20" fillId="29" borderId="47" xfId="0" applyFont="1" applyFill="1" applyBorder="1" applyAlignment="1" applyProtection="1">
      <alignment horizontal="center" vertical="center" wrapText="1"/>
    </xf>
    <xf numFmtId="166" fontId="20" fillId="29" borderId="65" xfId="0" applyFont="1" applyFill="1" applyBorder="1" applyAlignment="1" applyProtection="1">
      <alignment horizontal="center" wrapText="1"/>
    </xf>
    <xf numFmtId="3" fontId="21" fillId="34" borderId="0" xfId="7" applyNumberFormat="1" applyFont="1" applyFill="1" applyAlignment="1" applyProtection="1">
      <alignment horizontal="right"/>
    </xf>
    <xf numFmtId="49" fontId="21" fillId="34" borderId="40" xfId="0" applyNumberFormat="1" applyFont="1" applyFill="1" applyBorder="1" applyAlignment="1" applyProtection="1">
      <alignment horizontal="center"/>
    </xf>
    <xf numFmtId="49" fontId="21" fillId="0" borderId="34" xfId="11" quotePrefix="1" applyNumberFormat="1" applyFont="1" applyFill="1" applyBorder="1" applyAlignment="1" applyProtection="1">
      <alignment horizontal="center"/>
      <protection locked="0"/>
    </xf>
    <xf numFmtId="49" fontId="21" fillId="34" borderId="40" xfId="0" quotePrefix="1" applyNumberFormat="1" applyFont="1" applyFill="1" applyBorder="1" applyAlignment="1" applyProtection="1">
      <alignment horizontal="center"/>
    </xf>
    <xf numFmtId="166" fontId="21" fillId="34" borderId="11" xfId="0" quotePrefix="1" applyFont="1" applyFill="1" applyBorder="1" applyAlignment="1" applyProtection="1">
      <alignment horizontal="left"/>
    </xf>
    <xf numFmtId="49" fontId="21" fillId="0" borderId="36" xfId="0" applyNumberFormat="1" applyFont="1" applyFill="1" applyBorder="1" applyAlignment="1" applyProtection="1">
      <alignment horizontal="center"/>
      <protection locked="0"/>
    </xf>
    <xf numFmtId="167" fontId="21" fillId="34" borderId="0" xfId="0" applyNumberFormat="1" applyFont="1" applyFill="1" applyBorder="1" applyProtection="1"/>
    <xf numFmtId="0" fontId="20" fillId="34" borderId="0" xfId="1" quotePrefix="1" applyFont="1" applyFill="1" applyBorder="1" applyAlignment="1" applyProtection="1">
      <alignment horizontal="left"/>
    </xf>
    <xf numFmtId="49" fontId="21" fillId="34" borderId="40" xfId="11" applyNumberFormat="1" applyFont="1" applyFill="1" applyBorder="1" applyAlignment="1" applyProtection="1">
      <alignment horizontal="center"/>
    </xf>
    <xf numFmtId="170" fontId="21" fillId="34" borderId="0" xfId="204" applyNumberFormat="1" applyFont="1" applyFill="1" applyBorder="1" applyProtection="1"/>
    <xf numFmtId="171" fontId="20" fillId="34" borderId="0" xfId="0" applyNumberFormat="1" applyFont="1" applyFill="1" applyBorder="1" applyProtection="1"/>
    <xf numFmtId="49" fontId="21" fillId="34" borderId="0" xfId="11" applyNumberFormat="1" applyFont="1" applyFill="1" applyAlignment="1" applyProtection="1">
      <alignment horizontal="center"/>
    </xf>
    <xf numFmtId="166" fontId="20" fillId="34" borderId="0" xfId="11" applyFont="1" applyFill="1" applyBorder="1" applyAlignment="1" applyProtection="1">
      <alignment horizontal="left"/>
    </xf>
    <xf numFmtId="166" fontId="21" fillId="34" borderId="0" xfId="11" applyFont="1" applyFill="1" applyBorder="1" applyProtection="1"/>
    <xf numFmtId="166" fontId="21" fillId="34" borderId="0" xfId="11" applyFont="1" applyFill="1" applyProtection="1"/>
    <xf numFmtId="166" fontId="21" fillId="34" borderId="0" xfId="11" applyFont="1" applyFill="1" applyAlignment="1" applyProtection="1">
      <alignment horizontal="centerContinuous"/>
    </xf>
    <xf numFmtId="166" fontId="20" fillId="0" borderId="92" xfId="0" applyFont="1" applyFill="1" applyBorder="1" applyAlignment="1" applyProtection="1">
      <alignment horizontal="center"/>
    </xf>
    <xf numFmtId="166" fontId="21" fillId="0" borderId="63" xfId="0" applyFont="1" applyFill="1" applyBorder="1" applyAlignment="1" applyProtection="1">
      <alignment wrapText="1"/>
      <protection locked="0"/>
    </xf>
    <xf numFmtId="170" fontId="21" fillId="0" borderId="43" xfId="204" applyNumberFormat="1" applyFont="1" applyFill="1" applyBorder="1" applyProtection="1">
      <protection locked="0"/>
    </xf>
    <xf numFmtId="166" fontId="21" fillId="31" borderId="42" xfId="0" applyFont="1" applyFill="1" applyBorder="1" applyAlignment="1" applyProtection="1">
      <alignment wrapText="1"/>
    </xf>
    <xf numFmtId="166" fontId="21" fillId="0" borderId="68" xfId="0" applyFont="1" applyFill="1" applyBorder="1" applyAlignment="1" applyProtection="1">
      <alignment wrapText="1"/>
      <protection locked="0"/>
    </xf>
    <xf numFmtId="166" fontId="20" fillId="0" borderId="92" xfId="0" applyFont="1" applyFill="1" applyBorder="1" applyAlignment="1" applyProtection="1">
      <alignment wrapText="1"/>
      <protection locked="0"/>
    </xf>
    <xf numFmtId="166" fontId="20" fillId="31" borderId="66" xfId="0" applyFont="1" applyFill="1" applyBorder="1" applyAlignment="1" applyProtection="1">
      <alignment horizontal="left" wrapText="1" indent="1"/>
    </xf>
    <xf numFmtId="166" fontId="20" fillId="31" borderId="43" xfId="0" applyFont="1" applyFill="1" applyBorder="1" applyAlignment="1" applyProtection="1">
      <alignment horizontal="left" wrapText="1" indent="1"/>
    </xf>
    <xf numFmtId="170" fontId="21" fillId="0" borderId="41" xfId="204" applyNumberFormat="1" applyFont="1" applyFill="1" applyBorder="1" applyAlignment="1" applyProtection="1">
      <alignment wrapText="1"/>
      <protection locked="0"/>
    </xf>
    <xf numFmtId="170" fontId="69" fillId="0" borderId="41" xfId="204" applyNumberFormat="1" applyFont="1" applyFill="1" applyBorder="1" applyAlignment="1" applyProtection="1">
      <alignment wrapText="1"/>
      <protection locked="0"/>
    </xf>
    <xf numFmtId="166" fontId="21" fillId="29" borderId="40" xfId="0" applyFont="1" applyFill="1" applyBorder="1" applyAlignment="1" applyProtection="1">
      <alignment horizontal="left"/>
    </xf>
    <xf numFmtId="170" fontId="21" fillId="29" borderId="66" xfId="204" applyNumberFormat="1" applyFont="1" applyFill="1" applyBorder="1" applyProtection="1"/>
    <xf numFmtId="170" fontId="21" fillId="29" borderId="43" xfId="204" applyNumberFormat="1" applyFont="1" applyFill="1" applyBorder="1" applyProtection="1"/>
    <xf numFmtId="166" fontId="21" fillId="0" borderId="63" xfId="0" applyFont="1" applyFill="1" applyBorder="1" applyProtection="1">
      <protection locked="0"/>
    </xf>
    <xf numFmtId="170" fontId="21" fillId="29" borderId="64" xfId="204" applyNumberFormat="1" applyFont="1" applyFill="1" applyBorder="1" applyProtection="1"/>
    <xf numFmtId="170" fontId="21" fillId="29" borderId="41" xfId="204" applyNumberFormat="1" applyFont="1" applyFill="1" applyBorder="1" applyProtection="1"/>
    <xf numFmtId="170" fontId="69" fillId="0" borderId="41" xfId="204" applyNumberFormat="1" applyFont="1" applyFill="1" applyBorder="1" applyProtection="1">
      <protection locked="0"/>
    </xf>
    <xf numFmtId="166" fontId="20" fillId="29" borderId="40" xfId="0" applyFont="1" applyFill="1" applyBorder="1" applyAlignment="1" applyProtection="1">
      <alignment horizontal="left" wrapText="1"/>
    </xf>
    <xf numFmtId="166" fontId="20" fillId="29" borderId="42" xfId="0" applyFont="1" applyFill="1" applyBorder="1" applyAlignment="1" applyProtection="1">
      <alignment wrapText="1"/>
    </xf>
    <xf numFmtId="170" fontId="21" fillId="29" borderId="66" xfId="204" applyNumberFormat="1" applyFont="1" applyFill="1" applyBorder="1" applyAlignment="1" applyProtection="1">
      <alignment horizontal="left"/>
    </xf>
    <xf numFmtId="170" fontId="21" fillId="29" borderId="43" xfId="204" applyNumberFormat="1" applyFont="1" applyFill="1" applyBorder="1" applyAlignment="1" applyProtection="1">
      <alignment horizontal="left"/>
    </xf>
    <xf numFmtId="166" fontId="20" fillId="29" borderId="40" xfId="0" applyFont="1" applyFill="1" applyBorder="1" applyAlignment="1" applyProtection="1">
      <alignment wrapText="1"/>
    </xf>
    <xf numFmtId="166" fontId="21" fillId="29" borderId="42" xfId="0" applyFont="1" applyFill="1" applyBorder="1" applyAlignment="1" applyProtection="1">
      <alignment wrapText="1"/>
    </xf>
    <xf numFmtId="166" fontId="21" fillId="29" borderId="40" xfId="0" applyFont="1" applyFill="1" applyBorder="1" applyAlignment="1" applyProtection="1">
      <alignment wrapText="1"/>
    </xf>
    <xf numFmtId="166" fontId="21" fillId="29" borderId="46" xfId="0" applyFont="1" applyFill="1" applyBorder="1" applyAlignment="1" applyProtection="1">
      <alignment wrapText="1"/>
    </xf>
    <xf numFmtId="166" fontId="21" fillId="34" borderId="0" xfId="11" quotePrefix="1" applyFont="1" applyFill="1" applyAlignment="1" applyProtection="1">
      <alignment horizontal="left"/>
    </xf>
    <xf numFmtId="49" fontId="86" fillId="34" borderId="0" xfId="0" applyNumberFormat="1" applyFont="1" applyFill="1" applyBorder="1" applyAlignment="1" applyProtection="1"/>
    <xf numFmtId="166" fontId="26" fillId="34" borderId="31" xfId="0" applyFont="1" applyFill="1" applyBorder="1" applyProtection="1"/>
    <xf numFmtId="49" fontId="20" fillId="0" borderId="34" xfId="7" quotePrefix="1" applyNumberFormat="1" applyFont="1" applyBorder="1" applyAlignment="1" applyProtection="1">
      <alignment horizontal="center"/>
      <protection locked="0"/>
    </xf>
    <xf numFmtId="166" fontId="21" fillId="34" borderId="32" xfId="0" applyFont="1" applyFill="1" applyBorder="1" applyProtection="1"/>
    <xf numFmtId="166" fontId="26" fillId="34" borderId="0" xfId="0" applyFont="1" applyFill="1" applyBorder="1" applyAlignment="1" applyProtection="1"/>
    <xf numFmtId="166" fontId="26" fillId="34" borderId="0" xfId="0" applyFont="1" applyFill="1" applyBorder="1" applyProtection="1">
      <protection locked="0"/>
    </xf>
    <xf numFmtId="38" fontId="27" fillId="34" borderId="0" xfId="0" applyNumberFormat="1" applyFont="1" applyFill="1" applyBorder="1" applyProtection="1"/>
    <xf numFmtId="166" fontId="26" fillId="29" borderId="31" xfId="0" applyFont="1" applyFill="1" applyBorder="1" applyProtection="1"/>
    <xf numFmtId="166" fontId="20" fillId="29" borderId="39" xfId="0" applyFont="1" applyFill="1" applyBorder="1" applyAlignment="1" applyProtection="1">
      <alignment horizontal="center" wrapText="1"/>
      <protection locked="0"/>
    </xf>
    <xf numFmtId="49" fontId="21" fillId="34" borderId="0" xfId="7" applyNumberFormat="1" applyFont="1" applyFill="1" applyProtection="1"/>
    <xf numFmtId="49" fontId="101" fillId="34" borderId="0" xfId="7" applyNumberFormat="1" applyFont="1" applyFill="1" applyBorder="1" applyAlignment="1" applyProtection="1">
      <alignment horizontal="center"/>
    </xf>
    <xf numFmtId="3" fontId="21" fillId="34" borderId="0" xfId="0" applyNumberFormat="1" applyFont="1" applyFill="1" applyBorder="1" applyAlignment="1" applyProtection="1">
      <alignment horizontal="center"/>
    </xf>
    <xf numFmtId="171" fontId="20" fillId="34" borderId="0" xfId="205" applyNumberFormat="1" applyFont="1" applyFill="1" applyProtection="1"/>
    <xf numFmtId="3" fontId="21" fillId="34" borderId="0" xfId="0" quotePrefix="1" applyNumberFormat="1" applyFont="1" applyFill="1" applyBorder="1" applyAlignment="1" applyProtection="1">
      <alignment horizontal="center"/>
    </xf>
    <xf numFmtId="166" fontId="21" fillId="34" borderId="0" xfId="216" applyFont="1" applyFill="1" applyProtection="1"/>
    <xf numFmtId="166" fontId="21" fillId="34" borderId="47" xfId="216" applyFont="1" applyFill="1" applyBorder="1" applyProtection="1"/>
    <xf numFmtId="166" fontId="20" fillId="34" borderId="32" xfId="216" applyFont="1" applyFill="1" applyBorder="1" applyProtection="1"/>
    <xf numFmtId="166" fontId="21" fillId="34" borderId="5" xfId="216" applyFont="1" applyFill="1" applyBorder="1" applyProtection="1"/>
    <xf numFmtId="166" fontId="21" fillId="0" borderId="34" xfId="216" applyFont="1" applyFill="1" applyBorder="1" applyProtection="1">
      <protection locked="0"/>
    </xf>
    <xf numFmtId="166" fontId="21" fillId="34" borderId="8" xfId="216" applyFont="1" applyFill="1" applyBorder="1" applyProtection="1"/>
    <xf numFmtId="166" fontId="21" fillId="0" borderId="35" xfId="216" applyFont="1" applyFill="1" applyBorder="1" applyProtection="1">
      <protection locked="0"/>
    </xf>
    <xf numFmtId="166" fontId="21" fillId="34" borderId="49" xfId="216" applyFont="1" applyFill="1" applyBorder="1" applyProtection="1"/>
    <xf numFmtId="166" fontId="21" fillId="34" borderId="8" xfId="216" quotePrefix="1" applyFont="1" applyFill="1" applyBorder="1" applyProtection="1"/>
    <xf numFmtId="166" fontId="21" fillId="34" borderId="54" xfId="216" applyFont="1" applyFill="1" applyBorder="1" applyProtection="1"/>
    <xf numFmtId="166" fontId="21" fillId="34" borderId="0" xfId="216" applyFont="1" applyFill="1" applyBorder="1" applyProtection="1"/>
    <xf numFmtId="166" fontId="21" fillId="34" borderId="46" xfId="216" applyFont="1" applyFill="1" applyBorder="1" applyProtection="1"/>
    <xf numFmtId="166" fontId="21" fillId="34" borderId="48" xfId="216" applyFont="1" applyFill="1" applyBorder="1" applyProtection="1"/>
    <xf numFmtId="166" fontId="21" fillId="34" borderId="67" xfId="0" applyFont="1" applyFill="1" applyBorder="1" applyProtection="1"/>
    <xf numFmtId="166" fontId="21" fillId="0" borderId="66" xfId="0" applyFont="1" applyFill="1" applyBorder="1" applyProtection="1">
      <protection locked="0"/>
    </xf>
    <xf numFmtId="170" fontId="21" fillId="34" borderId="46" xfId="204" quotePrefix="1" applyNumberFormat="1" applyFont="1" applyFill="1" applyBorder="1" applyAlignment="1" applyProtection="1">
      <alignment horizontal="center"/>
    </xf>
    <xf numFmtId="166" fontId="21" fillId="34" borderId="48" xfId="0" applyFont="1" applyFill="1" applyBorder="1" applyProtection="1"/>
    <xf numFmtId="166" fontId="21" fillId="34" borderId="5" xfId="0" applyFont="1" applyFill="1" applyBorder="1" applyProtection="1"/>
    <xf numFmtId="166" fontId="21" fillId="34" borderId="50" xfId="0" applyFont="1" applyFill="1" applyBorder="1" applyProtection="1"/>
    <xf numFmtId="166" fontId="21" fillId="34" borderId="11" xfId="0" applyFont="1" applyFill="1" applyBorder="1" applyProtection="1"/>
    <xf numFmtId="166" fontId="21" fillId="34" borderId="62" xfId="0" applyFont="1" applyFill="1" applyBorder="1" applyProtection="1"/>
    <xf numFmtId="3" fontId="21" fillId="34" borderId="0" xfId="0" applyNumberFormat="1" applyFont="1" applyFill="1" applyProtection="1"/>
    <xf numFmtId="166" fontId="31" fillId="34" borderId="0" xfId="11" applyFont="1" applyFill="1" applyAlignment="1" applyProtection="1"/>
    <xf numFmtId="166" fontId="20" fillId="29" borderId="39" xfId="0" applyFont="1" applyFill="1" applyBorder="1" applyAlignment="1" applyProtection="1">
      <alignment horizontal="center" wrapText="1"/>
    </xf>
    <xf numFmtId="49" fontId="11" fillId="34" borderId="0" xfId="0" applyNumberFormat="1" applyFont="1" applyFill="1" applyAlignment="1" applyProtection="1"/>
    <xf numFmtId="166" fontId="19" fillId="34" borderId="0" xfId="0" applyFont="1" applyFill="1" applyBorder="1" applyAlignment="1" applyProtection="1"/>
    <xf numFmtId="0" fontId="86" fillId="34" borderId="0" xfId="9" applyFont="1" applyFill="1" applyBorder="1" applyAlignment="1" applyProtection="1">
      <alignment horizontal="left"/>
    </xf>
    <xf numFmtId="166" fontId="86" fillId="34" borderId="0" xfId="0" applyFont="1" applyFill="1" applyBorder="1" applyAlignment="1" applyProtection="1">
      <alignment horizontal="left"/>
    </xf>
    <xf numFmtId="49" fontId="86" fillId="34" borderId="0" xfId="0" applyNumberFormat="1" applyFont="1" applyFill="1" applyBorder="1" applyAlignment="1" applyProtection="1">
      <alignment horizontal="left"/>
    </xf>
    <xf numFmtId="166" fontId="20" fillId="34" borderId="44" xfId="0" applyFont="1" applyFill="1" applyBorder="1" applyProtection="1"/>
    <xf numFmtId="166" fontId="86" fillId="34" borderId="45" xfId="0" applyFont="1" applyFill="1" applyBorder="1" applyAlignment="1" applyProtection="1">
      <alignment horizontal="left"/>
    </xf>
    <xf numFmtId="166" fontId="25" fillId="34" borderId="0" xfId="0" applyFont="1" applyFill="1" applyBorder="1" applyAlignment="1" applyProtection="1">
      <alignment horizontal="left"/>
    </xf>
    <xf numFmtId="49" fontId="25" fillId="34" borderId="0" xfId="0" applyNumberFormat="1" applyFont="1" applyFill="1" applyBorder="1" applyAlignment="1" applyProtection="1"/>
    <xf numFmtId="166" fontId="11" fillId="34" borderId="0" xfId="0" applyFont="1" applyFill="1" applyBorder="1" applyAlignment="1" applyProtection="1">
      <alignment horizontal="left"/>
    </xf>
    <xf numFmtId="166" fontId="11" fillId="34" borderId="63" xfId="0" quotePrefix="1" applyFont="1" applyFill="1" applyBorder="1" applyProtection="1"/>
    <xf numFmtId="166" fontId="11" fillId="34" borderId="63" xfId="0" applyFont="1" applyFill="1" applyBorder="1" applyProtection="1"/>
    <xf numFmtId="0" fontId="11" fillId="34" borderId="63" xfId="235" applyFont="1" applyFill="1" applyBorder="1" applyProtection="1"/>
    <xf numFmtId="166" fontId="115" fillId="34" borderId="63" xfId="0" applyFont="1" applyFill="1" applyBorder="1" applyAlignment="1" applyProtection="1">
      <alignment horizontal="left"/>
    </xf>
    <xf numFmtId="166" fontId="11" fillId="34" borderId="37" xfId="0" applyFont="1" applyFill="1" applyBorder="1" applyProtection="1"/>
    <xf numFmtId="166" fontId="11" fillId="34" borderId="44" xfId="0" applyFont="1" applyFill="1" applyBorder="1" applyProtection="1"/>
    <xf numFmtId="170" fontId="19" fillId="0" borderId="46" xfId="204" applyNumberFormat="1" applyFont="1" applyFill="1" applyBorder="1" applyAlignment="1" applyProtection="1">
      <alignment horizontal="left"/>
      <protection locked="0"/>
    </xf>
    <xf numFmtId="166" fontId="11" fillId="29" borderId="0" xfId="0" applyFont="1" applyFill="1" applyProtection="1"/>
    <xf numFmtId="3" fontId="11" fillId="34" borderId="0" xfId="0" applyNumberFormat="1" applyFont="1" applyFill="1" applyProtection="1"/>
    <xf numFmtId="0" fontId="20" fillId="34" borderId="0" xfId="6" applyFont="1" applyFill="1" applyBorder="1" applyProtection="1"/>
    <xf numFmtId="0" fontId="20" fillId="34" borderId="0" xfId="6" applyFont="1" applyFill="1" applyProtection="1"/>
    <xf numFmtId="170" fontId="21" fillId="30" borderId="46" xfId="204" applyNumberFormat="1" applyFont="1" applyFill="1" applyBorder="1" applyProtection="1"/>
    <xf numFmtId="166" fontId="21" fillId="0" borderId="64" xfId="0" applyFont="1" applyBorder="1" applyAlignment="1" applyProtection="1">
      <protection locked="0"/>
    </xf>
    <xf numFmtId="166" fontId="21" fillId="0" borderId="51" xfId="0" applyFont="1" applyBorder="1" applyAlignment="1" applyProtection="1">
      <protection locked="0"/>
    </xf>
    <xf numFmtId="0" fontId="20" fillId="34" borderId="0" xfId="8" applyFont="1" applyFill="1" applyBorder="1" applyAlignment="1" applyProtection="1"/>
    <xf numFmtId="166" fontId="86" fillId="34" borderId="0" xfId="11" applyFont="1" applyFill="1" applyBorder="1" applyProtection="1"/>
    <xf numFmtId="0" fontId="86" fillId="34" borderId="0" xfId="7" applyFont="1" applyFill="1" applyBorder="1" applyAlignment="1" applyProtection="1"/>
    <xf numFmtId="49" fontId="86" fillId="34" borderId="0" xfId="7" applyNumberFormat="1" applyFont="1" applyFill="1" applyBorder="1" applyAlignment="1" applyProtection="1"/>
    <xf numFmtId="0" fontId="21" fillId="34" borderId="0" xfId="6" quotePrefix="1" applyFont="1" applyFill="1" applyAlignment="1" applyProtection="1">
      <alignment horizontal="center"/>
    </xf>
    <xf numFmtId="0" fontId="21" fillId="34" borderId="0" xfId="6" applyFont="1" applyFill="1" applyProtection="1"/>
    <xf numFmtId="0" fontId="21" fillId="34" borderId="0" xfId="6" applyFont="1" applyFill="1" applyAlignment="1" applyProtection="1">
      <alignment horizontal="center"/>
    </xf>
    <xf numFmtId="0" fontId="21" fillId="34" borderId="48" xfId="6" applyFont="1" applyFill="1" applyBorder="1" applyAlignment="1" applyProtection="1">
      <alignment horizontal="left" vertical="center"/>
    </xf>
    <xf numFmtId="49" fontId="21" fillId="0" borderId="34" xfId="6" applyNumberFormat="1" applyFont="1" applyBorder="1" applyAlignment="1" applyProtection="1">
      <alignment horizontal="center"/>
      <protection locked="0"/>
    </xf>
    <xf numFmtId="49" fontId="21" fillId="0" borderId="35" xfId="6" applyNumberFormat="1" applyFont="1" applyBorder="1" applyAlignment="1" applyProtection="1">
      <alignment horizontal="center"/>
      <protection locked="0"/>
    </xf>
    <xf numFmtId="0" fontId="21" fillId="34" borderId="50" xfId="6" applyFont="1" applyFill="1" applyBorder="1" applyAlignment="1" applyProtection="1">
      <alignment horizontal="left" vertical="center"/>
    </xf>
    <xf numFmtId="49" fontId="21" fillId="0" borderId="36" xfId="6" applyNumberFormat="1" applyFont="1" applyBorder="1" applyAlignment="1" applyProtection="1">
      <alignment horizontal="center"/>
      <protection locked="0"/>
    </xf>
    <xf numFmtId="0" fontId="20" fillId="34" borderId="32" xfId="6" applyFont="1" applyFill="1" applyBorder="1" applyAlignment="1" applyProtection="1">
      <alignment horizontal="left" vertical="center"/>
    </xf>
    <xf numFmtId="0" fontId="21" fillId="34" borderId="6" xfId="6" applyFont="1" applyFill="1" applyBorder="1" applyProtection="1"/>
    <xf numFmtId="0" fontId="21" fillId="34" borderId="13" xfId="6" applyFont="1" applyFill="1" applyBorder="1" applyProtection="1"/>
    <xf numFmtId="0" fontId="21" fillId="34" borderId="0" xfId="6" applyFont="1" applyFill="1" applyBorder="1" applyProtection="1"/>
    <xf numFmtId="0" fontId="21" fillId="34" borderId="67" xfId="6" applyFont="1" applyFill="1" applyBorder="1" applyAlignment="1" applyProtection="1">
      <alignment horizontal="left" vertical="center"/>
    </xf>
    <xf numFmtId="0" fontId="21" fillId="34" borderId="37" xfId="6" applyFont="1" applyFill="1" applyBorder="1" applyProtection="1"/>
    <xf numFmtId="0" fontId="20" fillId="34" borderId="49" xfId="6" applyFont="1" applyFill="1" applyBorder="1" applyAlignment="1" applyProtection="1">
      <alignment horizontal="left" vertical="center" indent="1"/>
    </xf>
    <xf numFmtId="49" fontId="21" fillId="34" borderId="0" xfId="6" applyNumberFormat="1" applyFont="1" applyFill="1" applyBorder="1" applyAlignment="1" applyProtection="1">
      <alignment horizontal="center"/>
    </xf>
    <xf numFmtId="0" fontId="86" fillId="34" borderId="0" xfId="6" applyFont="1" applyFill="1" applyBorder="1" applyProtection="1"/>
    <xf numFmtId="0" fontId="34" fillId="34" borderId="0" xfId="6" applyFont="1" applyFill="1" applyBorder="1" applyProtection="1"/>
    <xf numFmtId="0" fontId="33" fillId="34" borderId="0" xfId="14" applyFont="1" applyFill="1" applyBorder="1" applyProtection="1"/>
    <xf numFmtId="0" fontId="33" fillId="34" borderId="0" xfId="14" applyFont="1" applyFill="1" applyBorder="1" applyAlignment="1" applyProtection="1">
      <alignment horizontal="right"/>
    </xf>
    <xf numFmtId="0" fontId="12" fillId="34" borderId="0" xfId="14" applyFont="1" applyFill="1" applyBorder="1" applyAlignment="1" applyProtection="1">
      <alignment horizontal="center" wrapText="1"/>
    </xf>
    <xf numFmtId="167" fontId="0" fillId="34" borderId="0" xfId="14" applyNumberFormat="1" applyFont="1" applyFill="1" applyBorder="1" applyAlignment="1" applyProtection="1">
      <alignment vertical="top"/>
    </xf>
    <xf numFmtId="167" fontId="12" fillId="34" borderId="0" xfId="14" applyNumberFormat="1" applyFont="1" applyFill="1" applyBorder="1" applyAlignment="1" applyProtection="1">
      <alignment vertical="top"/>
    </xf>
    <xf numFmtId="0" fontId="19" fillId="34" borderId="0" xfId="14" quotePrefix="1" applyFont="1" applyFill="1" applyAlignment="1" applyProtection="1">
      <alignment horizontal="right"/>
    </xf>
    <xf numFmtId="0" fontId="21" fillId="34" borderId="0" xfId="8" applyFont="1" applyFill="1" applyBorder="1" applyProtection="1"/>
    <xf numFmtId="0" fontId="20" fillId="34" borderId="0" xfId="8" applyFont="1" applyFill="1" applyBorder="1" applyProtection="1"/>
    <xf numFmtId="0" fontId="21" fillId="34" borderId="0" xfId="14" applyFont="1" applyFill="1" applyProtection="1"/>
    <xf numFmtId="0" fontId="20" fillId="34" borderId="0" xfId="14" quotePrefix="1" applyFont="1" applyFill="1" applyAlignment="1" applyProtection="1">
      <alignment horizontal="center" vertical="top"/>
    </xf>
    <xf numFmtId="0" fontId="21" fillId="34" borderId="0" xfId="14" applyFont="1" applyFill="1" applyBorder="1" applyProtection="1"/>
    <xf numFmtId="49" fontId="20" fillId="34" borderId="0" xfId="14" applyNumberFormat="1" applyFont="1" applyFill="1" applyAlignment="1" applyProtection="1">
      <alignment horizontal="right"/>
    </xf>
    <xf numFmtId="0" fontId="20" fillId="34" borderId="0" xfId="14" applyFont="1" applyFill="1" applyAlignment="1" applyProtection="1">
      <alignment horizontal="right"/>
    </xf>
    <xf numFmtId="0" fontId="21" fillId="34" borderId="0" xfId="14" quotePrefix="1" applyFont="1" applyFill="1" applyBorder="1" applyProtection="1"/>
    <xf numFmtId="0" fontId="21" fillId="34" borderId="0" xfId="14" quotePrefix="1" applyFont="1" applyFill="1" applyAlignment="1" applyProtection="1">
      <alignment horizontal="right" vertical="top"/>
    </xf>
    <xf numFmtId="0" fontId="21" fillId="34" borderId="0" xfId="14" applyFont="1" applyFill="1" applyAlignment="1" applyProtection="1">
      <alignment vertical="top"/>
    </xf>
    <xf numFmtId="0" fontId="21" fillId="34" borderId="0" xfId="14" applyFont="1" applyFill="1" applyAlignment="1" applyProtection="1">
      <alignment horizontal="right"/>
    </xf>
    <xf numFmtId="0" fontId="21" fillId="34" borderId="0" xfId="14" applyFont="1" applyFill="1" applyAlignment="1" applyProtection="1">
      <alignment horizontal="right" vertical="top"/>
    </xf>
    <xf numFmtId="0" fontId="21" fillId="34" borderId="0" xfId="14" quotePrefix="1" applyFont="1" applyFill="1" applyProtection="1"/>
    <xf numFmtId="14" fontId="21" fillId="34" borderId="0" xfId="14" applyNumberFormat="1" applyFont="1" applyFill="1" applyAlignment="1" applyProtection="1">
      <alignment horizontal="centerContinuous"/>
    </xf>
    <xf numFmtId="166" fontId="21" fillId="34" borderId="0" xfId="13" applyFont="1" applyFill="1" applyProtection="1"/>
    <xf numFmtId="0" fontId="19" fillId="34" borderId="32" xfId="6" applyFont="1" applyFill="1" applyBorder="1" applyProtection="1"/>
    <xf numFmtId="166" fontId="20" fillId="29" borderId="47" xfId="0" applyFont="1" applyFill="1" applyBorder="1" applyAlignment="1" applyProtection="1">
      <alignment horizontal="center" wrapText="1"/>
    </xf>
    <xf numFmtId="170" fontId="20" fillId="34" borderId="32" xfId="204" applyNumberFormat="1" applyFont="1" applyFill="1" applyBorder="1" applyAlignment="1" applyProtection="1">
      <alignment horizontal="left" vertical="center"/>
    </xf>
    <xf numFmtId="170" fontId="11" fillId="0" borderId="64" xfId="204" applyNumberFormat="1" applyFont="1" applyBorder="1" applyAlignment="1" applyProtection="1">
      <alignment horizontal="center"/>
      <protection locked="0"/>
    </xf>
    <xf numFmtId="170" fontId="21" fillId="34" borderId="54" xfId="204" applyNumberFormat="1" applyFont="1" applyFill="1" applyBorder="1" applyAlignment="1" applyProtection="1">
      <alignment horizontal="left" vertical="center"/>
    </xf>
    <xf numFmtId="170" fontId="21" fillId="34" borderId="32" xfId="204" applyNumberFormat="1" applyFont="1" applyFill="1" applyBorder="1" applyAlignment="1" applyProtection="1">
      <alignment horizontal="left" vertical="center"/>
    </xf>
    <xf numFmtId="170" fontId="11" fillId="34" borderId="0" xfId="204" applyNumberFormat="1" applyFont="1" applyFill="1" applyProtection="1"/>
    <xf numFmtId="170" fontId="19" fillId="29" borderId="31" xfId="204" applyNumberFormat="1" applyFont="1" applyFill="1" applyBorder="1" applyAlignment="1" applyProtection="1">
      <alignment horizontal="center" wrapText="1"/>
    </xf>
    <xf numFmtId="170" fontId="19" fillId="34" borderId="0" xfId="204" applyNumberFormat="1" applyFont="1" applyFill="1" applyAlignment="1" applyProtection="1">
      <alignment horizontal="left"/>
    </xf>
    <xf numFmtId="170" fontId="19" fillId="34" borderId="54" xfId="204" applyNumberFormat="1" applyFont="1" applyFill="1" applyBorder="1" applyProtection="1"/>
    <xf numFmtId="170" fontId="11" fillId="0" borderId="64" xfId="204" applyNumberFormat="1" applyFont="1" applyFill="1" applyBorder="1" applyAlignment="1" applyProtection="1">
      <alignment horizontal="center" wrapText="1"/>
      <protection locked="0"/>
    </xf>
    <xf numFmtId="170" fontId="11" fillId="0" borderId="41" xfId="204" applyNumberFormat="1" applyFont="1" applyFill="1" applyBorder="1" applyAlignment="1" applyProtection="1">
      <alignment horizontal="center" wrapText="1"/>
      <protection locked="0"/>
    </xf>
    <xf numFmtId="170" fontId="11" fillId="29" borderId="46" xfId="204" applyNumberFormat="1" applyFont="1" applyFill="1" applyBorder="1" applyAlignment="1" applyProtection="1">
      <alignment horizontal="center" wrapText="1"/>
    </xf>
    <xf numFmtId="170" fontId="11" fillId="29" borderId="64" xfId="204" applyNumberFormat="1" applyFont="1" applyFill="1" applyBorder="1" applyAlignment="1" applyProtection="1">
      <alignment horizontal="center" wrapText="1"/>
    </xf>
    <xf numFmtId="170" fontId="11" fillId="29" borderId="41" xfId="204" applyNumberFormat="1" applyFont="1" applyFill="1" applyBorder="1" applyAlignment="1" applyProtection="1">
      <alignment horizontal="center" wrapText="1"/>
    </xf>
    <xf numFmtId="49" fontId="20" fillId="34" borderId="0" xfId="0" quotePrefix="1" applyNumberFormat="1" applyFont="1" applyFill="1" applyAlignment="1" applyProtection="1">
      <alignment horizontal="center"/>
    </xf>
    <xf numFmtId="170" fontId="0" fillId="0" borderId="0" xfId="204" applyNumberFormat="1" applyFont="1"/>
    <xf numFmtId="170" fontId="21" fillId="0" borderId="46" xfId="204" applyNumberFormat="1" applyFont="1" applyBorder="1" applyProtection="1">
      <protection locked="0"/>
    </xf>
    <xf numFmtId="166" fontId="118" fillId="34" borderId="0" xfId="0" applyFont="1" applyFill="1" applyBorder="1" applyAlignment="1" applyProtection="1">
      <alignment wrapText="1"/>
    </xf>
    <xf numFmtId="0" fontId="128" fillId="34" borderId="0" xfId="210" applyFont="1" applyFill="1" applyAlignment="1" applyProtection="1">
      <alignment horizontal="center"/>
    </xf>
    <xf numFmtId="0" fontId="20" fillId="34" borderId="0" xfId="57" applyFont="1" applyFill="1" applyAlignment="1" applyProtection="1"/>
    <xf numFmtId="0" fontId="20" fillId="34" borderId="0" xfId="210" applyFont="1" applyFill="1" applyAlignment="1" applyProtection="1">
      <alignment horizontal="left"/>
    </xf>
    <xf numFmtId="0" fontId="84" fillId="34" borderId="0" xfId="210" applyFont="1" applyFill="1" applyAlignment="1" applyProtection="1">
      <alignment horizontal="center"/>
    </xf>
    <xf numFmtId="0" fontId="20" fillId="34" borderId="0" xfId="210" applyFont="1" applyFill="1" applyAlignment="1" applyProtection="1">
      <alignment horizontal="center"/>
    </xf>
    <xf numFmtId="0" fontId="86" fillId="34" borderId="0" xfId="210" applyFont="1" applyFill="1" applyAlignment="1" applyProtection="1">
      <alignment horizontal="left"/>
    </xf>
    <xf numFmtId="0" fontId="84" fillId="34" borderId="0" xfId="210" applyFont="1" applyFill="1" applyProtection="1"/>
    <xf numFmtId="0" fontId="20" fillId="34" borderId="0" xfId="210" applyFont="1" applyFill="1" applyAlignment="1" applyProtection="1">
      <alignment horizontal="centerContinuous"/>
    </xf>
    <xf numFmtId="0" fontId="84" fillId="34" borderId="0" xfId="210" applyFont="1" applyFill="1" applyAlignment="1" applyProtection="1">
      <alignment horizontal="centerContinuous"/>
    </xf>
    <xf numFmtId="0" fontId="84" fillId="34" borderId="0" xfId="210" applyFont="1" applyFill="1" applyBorder="1" applyAlignment="1" applyProtection="1">
      <alignment horizontal="centerContinuous"/>
    </xf>
    <xf numFmtId="0" fontId="20" fillId="34" borderId="0" xfId="210" applyFont="1" applyFill="1" applyProtection="1"/>
    <xf numFmtId="166" fontId="130" fillId="34" borderId="0" xfId="0" applyFont="1" applyFill="1" applyProtection="1"/>
    <xf numFmtId="49" fontId="131" fillId="34" borderId="0" xfId="0" quotePrefix="1" applyNumberFormat="1" applyFont="1" applyFill="1" applyAlignment="1" applyProtection="1">
      <alignment horizontal="center"/>
    </xf>
    <xf numFmtId="166" fontId="131" fillId="34" borderId="0" xfId="0" applyFont="1" applyFill="1" applyProtection="1"/>
    <xf numFmtId="166" fontId="132" fillId="34" borderId="0" xfId="0" applyFont="1" applyFill="1" applyAlignment="1" applyProtection="1">
      <alignment horizontal="left"/>
    </xf>
    <xf numFmtId="170" fontId="77" fillId="0" borderId="46" xfId="204" applyNumberFormat="1" applyFont="1" applyFill="1" applyBorder="1" applyAlignment="1" applyProtection="1">
      <alignment horizontal="center" wrapText="1"/>
      <protection locked="0"/>
    </xf>
    <xf numFmtId="166" fontId="21" fillId="34" borderId="0" xfId="11" applyFont="1" applyFill="1" applyAlignment="1" applyProtection="1">
      <alignment horizontal="center"/>
    </xf>
    <xf numFmtId="166" fontId="20" fillId="34" borderId="0" xfId="11" applyFont="1" applyFill="1" applyAlignment="1" applyProtection="1">
      <alignment horizontal="centerContinuous"/>
    </xf>
    <xf numFmtId="0" fontId="86" fillId="34" borderId="0" xfId="14" applyFont="1" applyFill="1" applyBorder="1" applyProtection="1"/>
    <xf numFmtId="0" fontId="86" fillId="34" borderId="0" xfId="14" applyFont="1" applyFill="1" applyBorder="1" applyAlignment="1" applyProtection="1">
      <alignment horizontal="right"/>
    </xf>
    <xf numFmtId="14" fontId="20" fillId="34" borderId="0" xfId="0" applyNumberFormat="1" applyFont="1" applyFill="1" applyBorder="1" applyAlignment="1" applyProtection="1">
      <alignment horizontal="left"/>
    </xf>
    <xf numFmtId="0" fontId="84" fillId="34" borderId="0" xfId="210" applyFont="1" applyFill="1" applyBorder="1" applyAlignment="1" applyProtection="1"/>
    <xf numFmtId="166" fontId="93" fillId="34" borderId="0" xfId="211" applyNumberFormat="1" applyFill="1" applyBorder="1" applyAlignment="1" applyProtection="1"/>
    <xf numFmtId="49" fontId="12" fillId="0" borderId="95" xfId="14" applyNumberFormat="1" applyFont="1" applyBorder="1" applyAlignment="1" applyProtection="1">
      <alignment horizontal="center"/>
      <protection locked="0"/>
    </xf>
    <xf numFmtId="0" fontId="89" fillId="34" borderId="0" xfId="210" applyFont="1" applyFill="1" applyBorder="1" applyAlignment="1" applyProtection="1"/>
    <xf numFmtId="166" fontId="20" fillId="29" borderId="92" xfId="0" applyFont="1" applyFill="1" applyBorder="1" applyAlignment="1" applyProtection="1">
      <alignment horizontal="center" wrapText="1"/>
      <protection locked="0"/>
    </xf>
    <xf numFmtId="0" fontId="21" fillId="34" borderId="54" xfId="6" applyFont="1" applyFill="1" applyBorder="1" applyAlignment="1" applyProtection="1">
      <alignment horizontal="left" vertical="center"/>
    </xf>
    <xf numFmtId="170" fontId="11" fillId="0" borderId="95" xfId="204" applyNumberFormat="1" applyFont="1" applyFill="1" applyBorder="1" applyProtection="1">
      <protection locked="0"/>
    </xf>
    <xf numFmtId="166" fontId="21" fillId="34" borderId="64" xfId="0" applyFont="1" applyFill="1" applyBorder="1"/>
    <xf numFmtId="166" fontId="21" fillId="0" borderId="64" xfId="0" applyFont="1" applyFill="1" applyBorder="1"/>
    <xf numFmtId="166" fontId="0" fillId="0" borderId="64" xfId="0" applyFill="1" applyBorder="1"/>
    <xf numFmtId="166" fontId="14" fillId="34" borderId="0" xfId="0" applyFont="1" applyFill="1"/>
    <xf numFmtId="178" fontId="95" fillId="29" borderId="0" xfId="204" quotePrefix="1" applyNumberFormat="1" applyFont="1" applyFill="1" applyBorder="1" applyAlignment="1" applyProtection="1">
      <alignment horizontal="center"/>
    </xf>
    <xf numFmtId="178" fontId="38" fillId="29" borderId="0" xfId="204" applyNumberFormat="1" applyFont="1" applyFill="1" applyBorder="1" applyAlignment="1" applyProtection="1"/>
    <xf numFmtId="178" fontId="0" fillId="34" borderId="0" xfId="204" applyNumberFormat="1" applyFont="1" applyFill="1" applyProtection="1"/>
    <xf numFmtId="178" fontId="18" fillId="34" borderId="0" xfId="204" quotePrefix="1" applyNumberFormat="1" applyFont="1" applyFill="1" applyAlignment="1" applyProtection="1">
      <alignment horizontal="right"/>
    </xf>
    <xf numFmtId="166" fontId="130" fillId="34" borderId="0" xfId="0" applyFont="1" applyFill="1" applyAlignment="1" applyProtection="1"/>
    <xf numFmtId="166" fontId="20" fillId="34" borderId="0" xfId="0" applyFont="1" applyFill="1" applyAlignment="1" applyProtection="1"/>
    <xf numFmtId="166" fontId="132" fillId="34" borderId="0" xfId="0" applyFont="1" applyFill="1" applyBorder="1" applyAlignment="1" applyProtection="1"/>
    <xf numFmtId="0" fontId="134" fillId="34" borderId="0" xfId="9" applyFont="1" applyFill="1" applyBorder="1" applyAlignment="1" applyProtection="1">
      <alignment horizontal="left"/>
    </xf>
    <xf numFmtId="166" fontId="0" fillId="0" borderId="66" xfId="0" applyFill="1" applyBorder="1"/>
    <xf numFmtId="166" fontId="21" fillId="34" borderId="96" xfId="0" applyFont="1" applyFill="1" applyBorder="1"/>
    <xf numFmtId="166" fontId="0" fillId="0" borderId="97" xfId="0" applyFill="1" applyBorder="1"/>
    <xf numFmtId="166" fontId="20" fillId="34" borderId="54" xfId="12" applyFont="1" applyFill="1" applyBorder="1" applyProtection="1"/>
    <xf numFmtId="166" fontId="0" fillId="0" borderId="0" xfId="0" applyProtection="1">
      <protection locked="0"/>
    </xf>
    <xf numFmtId="166" fontId="0" fillId="0" borderId="0" xfId="0" applyAlignment="1" applyProtection="1">
      <alignment horizontal="center"/>
      <protection locked="0"/>
    </xf>
    <xf numFmtId="166" fontId="0" fillId="34" borderId="0" xfId="0" applyFill="1" applyProtection="1">
      <protection locked="0"/>
    </xf>
    <xf numFmtId="166" fontId="34" fillId="34" borderId="0" xfId="0" applyFont="1" applyFill="1" applyBorder="1" applyAlignment="1" applyProtection="1"/>
    <xf numFmtId="166" fontId="86" fillId="34" borderId="0" xfId="0" applyFont="1" applyFill="1" applyBorder="1"/>
    <xf numFmtId="166" fontId="34" fillId="34" borderId="0" xfId="0" applyFont="1" applyFill="1" applyBorder="1"/>
    <xf numFmtId="166" fontId="20" fillId="0" borderId="0" xfId="0" applyFont="1"/>
    <xf numFmtId="166" fontId="135" fillId="34" borderId="0" xfId="0" applyFont="1" applyFill="1" applyBorder="1"/>
    <xf numFmtId="0" fontId="86" fillId="34" borderId="0" xfId="9" applyFont="1" applyFill="1" applyBorder="1" applyAlignment="1"/>
    <xf numFmtId="166" fontId="20" fillId="34" borderId="0" xfId="0" applyFont="1" applyFill="1" applyAlignment="1"/>
    <xf numFmtId="49" fontId="20" fillId="34" borderId="0" xfId="0" applyNumberFormat="1" applyFont="1" applyFill="1" applyAlignment="1"/>
    <xf numFmtId="49" fontId="20" fillId="34" borderId="0" xfId="0" applyNumberFormat="1" applyFont="1" applyFill="1" applyBorder="1" applyAlignment="1" applyProtection="1">
      <alignment horizontal="left"/>
    </xf>
    <xf numFmtId="49" fontId="21" fillId="34" borderId="0" xfId="0" applyNumberFormat="1" applyFont="1" applyFill="1" applyBorder="1" applyProtection="1"/>
    <xf numFmtId="170" fontId="14" fillId="34" borderId="37" xfId="204" applyNumberFormat="1" applyFont="1" applyFill="1" applyBorder="1" applyAlignment="1" applyProtection="1"/>
    <xf numFmtId="170" fontId="14" fillId="34" borderId="45" xfId="204" applyNumberFormat="1" applyFont="1" applyFill="1" applyBorder="1" applyAlignment="1" applyProtection="1"/>
    <xf numFmtId="170" fontId="14" fillId="0" borderId="0" xfId="204" applyNumberFormat="1" applyFont="1" applyBorder="1" applyAlignment="1" applyProtection="1">
      <protection locked="0"/>
    </xf>
    <xf numFmtId="170" fontId="19" fillId="29" borderId="37" xfId="204" applyNumberFormat="1" applyFont="1" applyFill="1" applyBorder="1" applyAlignment="1" applyProtection="1">
      <alignment horizontal="center" vertical="center" wrapText="1"/>
    </xf>
    <xf numFmtId="166" fontId="24" fillId="34" borderId="0" xfId="0" applyFont="1" applyFill="1" applyAlignment="1" applyProtection="1">
      <alignment horizontal="center"/>
    </xf>
    <xf numFmtId="0" fontId="21" fillId="34" borderId="37" xfId="235" applyFont="1" applyFill="1" applyBorder="1" applyProtection="1"/>
    <xf numFmtId="38" fontId="21" fillId="34" borderId="0" xfId="0" applyNumberFormat="1" applyFont="1" applyFill="1" applyBorder="1" applyProtection="1"/>
    <xf numFmtId="166" fontId="21" fillId="34" borderId="0" xfId="0" quotePrefix="1" applyFont="1" applyFill="1" applyBorder="1" applyProtection="1"/>
    <xf numFmtId="166" fontId="109" fillId="34" borderId="67" xfId="0" applyFont="1" applyFill="1" applyBorder="1" applyProtection="1"/>
    <xf numFmtId="166" fontId="109" fillId="34" borderId="54" xfId="0" applyFont="1" applyFill="1" applyBorder="1" applyProtection="1"/>
    <xf numFmtId="166" fontId="86" fillId="34" borderId="54" xfId="0" applyFont="1" applyFill="1" applyBorder="1" applyAlignment="1" applyProtection="1">
      <alignment horizontal="left" vertical="center"/>
    </xf>
    <xf numFmtId="166" fontId="31" fillId="34" borderId="54" xfId="0" applyFont="1" applyFill="1" applyBorder="1" applyProtection="1"/>
    <xf numFmtId="166" fontId="109" fillId="34" borderId="54" xfId="0" quotePrefix="1" applyFont="1" applyFill="1" applyBorder="1" applyProtection="1"/>
    <xf numFmtId="166" fontId="109" fillId="34" borderId="32" xfId="0" applyFont="1" applyFill="1" applyBorder="1" applyProtection="1"/>
    <xf numFmtId="166" fontId="114" fillId="34" borderId="32" xfId="0" quotePrefix="1" applyFont="1" applyFill="1" applyBorder="1" applyProtection="1"/>
    <xf numFmtId="166" fontId="114" fillId="34" borderId="32" xfId="0" quotePrefix="1" applyFont="1" applyFill="1" applyBorder="1" applyAlignment="1" applyProtection="1">
      <alignment horizontal="left" vertical="center"/>
    </xf>
    <xf numFmtId="166" fontId="98" fillId="34" borderId="54" xfId="0" applyFont="1" applyFill="1" applyBorder="1" applyAlignment="1" applyProtection="1">
      <alignment wrapText="1"/>
    </xf>
    <xf numFmtId="166" fontId="114" fillId="34" borderId="54" xfId="0" applyFont="1" applyFill="1" applyBorder="1" applyAlignment="1" applyProtection="1">
      <alignment wrapText="1"/>
    </xf>
    <xf numFmtId="166" fontId="110" fillId="34" borderId="54" xfId="0" applyFont="1" applyFill="1" applyBorder="1" applyAlignment="1" applyProtection="1">
      <alignment wrapText="1"/>
    </xf>
    <xf numFmtId="166" fontId="20" fillId="34" borderId="40" xfId="0" applyFont="1" applyFill="1" applyBorder="1" applyAlignment="1" applyProtection="1">
      <alignment horizontal="center" vertical="center"/>
    </xf>
    <xf numFmtId="166" fontId="110" fillId="34" borderId="54" xfId="0" applyFont="1" applyFill="1" applyBorder="1" applyProtection="1"/>
    <xf numFmtId="166" fontId="20" fillId="34" borderId="67" xfId="0" quotePrefix="1" applyFont="1" applyFill="1" applyBorder="1" applyProtection="1"/>
    <xf numFmtId="166" fontId="109" fillId="34" borderId="54" xfId="0" quotePrefix="1" applyFont="1" applyFill="1" applyBorder="1" applyAlignment="1" applyProtection="1">
      <alignment wrapText="1"/>
    </xf>
    <xf numFmtId="166" fontId="20" fillId="34" borderId="32" xfId="0" applyFont="1" applyFill="1" applyBorder="1" applyProtection="1"/>
    <xf numFmtId="166" fontId="20" fillId="34" borderId="54" xfId="0" applyFont="1" applyFill="1" applyBorder="1" applyProtection="1"/>
    <xf numFmtId="38" fontId="0" fillId="0" borderId="66" xfId="0" applyNumberFormat="1" applyFill="1" applyBorder="1" applyProtection="1">
      <protection locked="0"/>
    </xf>
    <xf numFmtId="38" fontId="0" fillId="0" borderId="100" xfId="0" applyNumberFormat="1" applyFill="1" applyBorder="1" applyProtection="1">
      <protection locked="0"/>
    </xf>
    <xf numFmtId="170" fontId="11" fillId="0" borderId="77" xfId="204" applyNumberFormat="1" applyFont="1" applyFill="1" applyBorder="1" applyProtection="1">
      <protection locked="0"/>
    </xf>
    <xf numFmtId="170" fontId="11" fillId="0" borderId="90" xfId="204" applyNumberFormat="1" applyFont="1" applyFill="1" applyBorder="1" applyProtection="1">
      <protection locked="0"/>
    </xf>
    <xf numFmtId="170" fontId="11" fillId="34" borderId="66" xfId="204" applyNumberFormat="1" applyFont="1" applyFill="1" applyBorder="1" applyProtection="1">
      <protection locked="0"/>
    </xf>
    <xf numFmtId="170" fontId="11" fillId="34" borderId="45" xfId="204" applyNumberFormat="1" applyFont="1" applyFill="1" applyBorder="1" applyProtection="1">
      <protection locked="0"/>
    </xf>
    <xf numFmtId="170" fontId="11" fillId="34" borderId="45" xfId="204" applyNumberFormat="1" applyFont="1" applyFill="1" applyBorder="1" applyProtection="1"/>
    <xf numFmtId="170" fontId="11" fillId="34" borderId="43" xfId="204" applyNumberFormat="1" applyFont="1" applyFill="1" applyBorder="1" applyProtection="1">
      <protection locked="0"/>
    </xf>
    <xf numFmtId="166" fontId="0" fillId="0" borderId="64" xfId="0" applyBorder="1"/>
    <xf numFmtId="170" fontId="11" fillId="34" borderId="0" xfId="204" applyNumberFormat="1" applyFont="1" applyFill="1" applyBorder="1" applyProtection="1">
      <protection locked="0"/>
    </xf>
    <xf numFmtId="170" fontId="11" fillId="34" borderId="46" xfId="204" applyNumberFormat="1" applyFont="1" applyFill="1" applyBorder="1" applyProtection="1">
      <protection locked="0"/>
    </xf>
    <xf numFmtId="170" fontId="11" fillId="34" borderId="95" xfId="204" applyNumberFormat="1" applyFont="1" applyFill="1" applyBorder="1" applyProtection="1"/>
    <xf numFmtId="38" fontId="0" fillId="0" borderId="64" xfId="0" applyNumberFormat="1" applyFill="1" applyBorder="1" applyProtection="1">
      <protection locked="0"/>
    </xf>
    <xf numFmtId="170" fontId="24" fillId="34" borderId="66" xfId="204" applyNumberFormat="1" applyFont="1" applyFill="1" applyBorder="1" applyProtection="1">
      <protection locked="0"/>
    </xf>
    <xf numFmtId="170" fontId="24" fillId="34" borderId="45" xfId="204" applyNumberFormat="1" applyFont="1" applyFill="1" applyBorder="1" applyProtection="1">
      <protection locked="0"/>
    </xf>
    <xf numFmtId="170" fontId="24" fillId="34" borderId="43" xfId="204" applyNumberFormat="1" applyFont="1" applyFill="1" applyBorder="1" applyProtection="1">
      <protection locked="0"/>
    </xf>
    <xf numFmtId="166" fontId="0" fillId="0" borderId="66" xfId="0" applyBorder="1"/>
    <xf numFmtId="38" fontId="0" fillId="0" borderId="94" xfId="0" applyNumberFormat="1" applyFill="1" applyBorder="1" applyProtection="1">
      <protection locked="0"/>
    </xf>
    <xf numFmtId="38" fontId="0" fillId="0" borderId="101" xfId="0" applyNumberFormat="1" applyFill="1" applyBorder="1" applyProtection="1">
      <protection locked="0"/>
    </xf>
    <xf numFmtId="166" fontId="0" fillId="0" borderId="101" xfId="0" applyBorder="1" applyProtection="1">
      <protection locked="0"/>
    </xf>
    <xf numFmtId="166" fontId="0" fillId="0" borderId="77" xfId="0" applyBorder="1" applyProtection="1">
      <protection locked="0"/>
    </xf>
    <xf numFmtId="166" fontId="0" fillId="0" borderId="51" xfId="0" applyBorder="1" applyProtection="1">
      <protection locked="0"/>
    </xf>
    <xf numFmtId="166" fontId="0" fillId="0" borderId="66" xfId="0" applyBorder="1" applyProtection="1">
      <protection locked="0"/>
    </xf>
    <xf numFmtId="170" fontId="0" fillId="0" borderId="41" xfId="204" applyNumberFormat="1" applyFont="1" applyBorder="1" applyProtection="1">
      <protection locked="0"/>
    </xf>
    <xf numFmtId="170" fontId="0" fillId="34" borderId="41" xfId="204" applyNumberFormat="1" applyFont="1" applyFill="1" applyBorder="1" applyProtection="1"/>
    <xf numFmtId="166" fontId="114" fillId="34" borderId="67" xfId="0" applyFont="1" applyFill="1" applyBorder="1" applyAlignment="1" applyProtection="1">
      <alignment wrapText="1"/>
    </xf>
    <xf numFmtId="166" fontId="19" fillId="34" borderId="66" xfId="0" applyFont="1" applyFill="1" applyBorder="1" applyProtection="1">
      <protection locked="0"/>
    </xf>
    <xf numFmtId="170" fontId="11" fillId="34" borderId="101" xfId="204" applyNumberFormat="1" applyFont="1" applyFill="1" applyBorder="1" applyProtection="1">
      <protection locked="0"/>
    </xf>
    <xf numFmtId="170" fontId="11" fillId="34" borderId="101" xfId="204" applyNumberFormat="1" applyFont="1" applyFill="1" applyBorder="1" applyProtection="1"/>
    <xf numFmtId="166" fontId="19" fillId="29" borderId="38" xfId="0" applyFont="1" applyFill="1" applyBorder="1" applyAlignment="1" applyProtection="1">
      <alignment horizontal="center" vertical="center"/>
    </xf>
    <xf numFmtId="166" fontId="20" fillId="29" borderId="40" xfId="0" applyFont="1" applyFill="1" applyBorder="1" applyAlignment="1">
      <alignment horizontal="left" vertical="center"/>
    </xf>
    <xf numFmtId="166" fontId="19" fillId="29" borderId="42" xfId="0" applyFont="1" applyFill="1" applyBorder="1" applyAlignment="1">
      <alignment horizontal="center" vertical="center"/>
    </xf>
    <xf numFmtId="166" fontId="19" fillId="0" borderId="92" xfId="0" applyFont="1" applyFill="1" applyBorder="1" applyAlignment="1" applyProtection="1">
      <alignment horizontal="center" vertical="center" wrapText="1"/>
      <protection locked="0"/>
    </xf>
    <xf numFmtId="166" fontId="20" fillId="29" borderId="67" xfId="0" applyFont="1" applyFill="1" applyBorder="1"/>
    <xf numFmtId="166" fontId="110" fillId="29" borderId="67" xfId="0" applyFont="1" applyFill="1" applyBorder="1"/>
    <xf numFmtId="166" fontId="110" fillId="29" borderId="54" xfId="0" applyFont="1" applyFill="1" applyBorder="1"/>
    <xf numFmtId="166" fontId="20" fillId="29" borderId="67" xfId="0" quotePrefix="1" applyFont="1" applyFill="1" applyBorder="1"/>
    <xf numFmtId="166" fontId="110" fillId="29" borderId="54" xfId="0" quotePrefix="1" applyFont="1" applyFill="1" applyBorder="1" applyAlignment="1">
      <alignment wrapText="1"/>
    </xf>
    <xf numFmtId="166" fontId="110" fillId="29" borderId="54" xfId="0" quotePrefix="1" applyFont="1" applyFill="1" applyBorder="1"/>
    <xf numFmtId="166" fontId="0" fillId="29" borderId="32" xfId="0" applyFill="1" applyBorder="1"/>
    <xf numFmtId="170" fontId="11" fillId="29" borderId="0" xfId="204" applyNumberFormat="1" applyFont="1" applyFill="1" applyBorder="1" applyAlignment="1" applyProtection="1">
      <alignment horizontal="center"/>
    </xf>
    <xf numFmtId="166" fontId="12" fillId="0" borderId="0" xfId="0" applyFont="1" applyAlignment="1" applyProtection="1"/>
    <xf numFmtId="49" fontId="87" fillId="34" borderId="0" xfId="0" quotePrefix="1" applyNumberFormat="1" applyFont="1" applyFill="1" applyAlignment="1" applyProtection="1">
      <alignment horizontal="center"/>
    </xf>
    <xf numFmtId="166" fontId="19" fillId="34" borderId="0" xfId="0" quotePrefix="1" applyFont="1" applyFill="1" applyBorder="1" applyAlignment="1" applyProtection="1">
      <alignment horizontal="left"/>
    </xf>
    <xf numFmtId="166" fontId="11" fillId="34" borderId="0" xfId="0" quotePrefix="1" applyFont="1" applyFill="1" applyBorder="1" applyAlignment="1" applyProtection="1">
      <alignment horizontal="left"/>
    </xf>
    <xf numFmtId="166" fontId="11" fillId="0" borderId="0" xfId="0" applyFont="1" applyBorder="1" applyProtection="1"/>
    <xf numFmtId="166" fontId="11" fillId="34" borderId="103" xfId="0" applyFont="1" applyFill="1" applyBorder="1" applyProtection="1"/>
    <xf numFmtId="166" fontId="78" fillId="34" borderId="59" xfId="0" applyFont="1" applyFill="1" applyBorder="1" applyAlignment="1" applyProtection="1">
      <alignment horizontal="center" wrapText="1"/>
    </xf>
    <xf numFmtId="166" fontId="98" fillId="34" borderId="59" xfId="0" applyFont="1" applyFill="1" applyBorder="1" applyAlignment="1" applyProtection="1">
      <alignment horizontal="right"/>
    </xf>
    <xf numFmtId="3" fontId="11" fillId="34" borderId="59" xfId="0" applyNumberFormat="1" applyFont="1" applyFill="1" applyBorder="1" applyProtection="1"/>
    <xf numFmtId="166" fontId="11" fillId="34" borderId="59" xfId="0" applyFont="1" applyFill="1" applyBorder="1" applyProtection="1"/>
    <xf numFmtId="10" fontId="11" fillId="34" borderId="59" xfId="122" applyNumberFormat="1" applyFont="1" applyFill="1" applyBorder="1" applyProtection="1"/>
    <xf numFmtId="166" fontId="11" fillId="34" borderId="59" xfId="0" applyFont="1" applyFill="1" applyBorder="1" applyAlignment="1" applyProtection="1">
      <alignment horizontal="right"/>
    </xf>
    <xf numFmtId="170" fontId="11" fillId="34" borderId="59" xfId="208" applyNumberFormat="1" applyFont="1" applyFill="1" applyBorder="1" applyProtection="1"/>
    <xf numFmtId="166" fontId="98" fillId="34" borderId="57" xfId="0" applyFont="1" applyFill="1" applyBorder="1" applyAlignment="1" applyProtection="1">
      <alignment horizontal="right"/>
    </xf>
    <xf numFmtId="166" fontId="11" fillId="34" borderId="57" xfId="0" applyFont="1" applyFill="1" applyBorder="1" applyProtection="1"/>
    <xf numFmtId="3" fontId="11" fillId="34" borderId="57" xfId="0" applyNumberFormat="1" applyFont="1" applyFill="1" applyBorder="1" applyProtection="1"/>
    <xf numFmtId="166" fontId="11" fillId="0" borderId="0" xfId="0" applyFont="1" applyAlignment="1" applyProtection="1"/>
    <xf numFmtId="166" fontId="19" fillId="34" borderId="0" xfId="0" applyFont="1" applyFill="1" applyBorder="1" applyAlignment="1" applyProtection="1">
      <alignment horizontal="center" wrapText="1"/>
    </xf>
    <xf numFmtId="170" fontId="19" fillId="34" borderId="0" xfId="77" applyNumberFormat="1" applyFont="1" applyFill="1" applyBorder="1" applyAlignment="1" applyProtection="1">
      <alignment horizontal="center"/>
    </xf>
    <xf numFmtId="173" fontId="19" fillId="34" borderId="0" xfId="0" applyNumberFormat="1" applyFont="1" applyFill="1" applyBorder="1" applyAlignment="1" applyProtection="1">
      <alignment horizontal="center"/>
    </xf>
    <xf numFmtId="166" fontId="19" fillId="0" borderId="0" xfId="0" applyFont="1" applyProtection="1"/>
    <xf numFmtId="166" fontId="19" fillId="34" borderId="0" xfId="0" applyFont="1" applyFill="1" applyBorder="1" applyProtection="1"/>
    <xf numFmtId="166" fontId="19" fillId="0" borderId="0" xfId="0" applyFont="1" applyAlignment="1" applyProtection="1">
      <alignment horizontal="center"/>
    </xf>
    <xf numFmtId="166" fontId="11" fillId="0" borderId="0" xfId="0" applyFont="1" applyAlignment="1" applyProtection="1">
      <alignment horizontal="center"/>
    </xf>
    <xf numFmtId="166" fontId="11" fillId="34" borderId="0" xfId="0" quotePrefix="1" applyFont="1" applyFill="1" applyAlignment="1" applyProtection="1">
      <alignment horizontal="center"/>
    </xf>
    <xf numFmtId="166" fontId="11" fillId="0" borderId="0" xfId="0" quotePrefix="1" applyFont="1" applyFill="1" applyAlignment="1" applyProtection="1">
      <alignment horizontal="center"/>
    </xf>
    <xf numFmtId="3" fontId="11" fillId="0" borderId="0" xfId="0" applyNumberFormat="1" applyFont="1" applyFill="1" applyProtection="1"/>
    <xf numFmtId="166" fontId="19" fillId="0" borderId="0" xfId="0" applyFont="1" applyFill="1" applyAlignment="1" applyProtection="1">
      <alignment horizontal="right"/>
    </xf>
    <xf numFmtId="3" fontId="77" fillId="0" borderId="0" xfId="0" applyNumberFormat="1" applyFont="1" applyFill="1" applyBorder="1" applyAlignment="1" applyProtection="1">
      <alignment horizontal="center"/>
    </xf>
    <xf numFmtId="3" fontId="11" fillId="34" borderId="0" xfId="0" applyNumberFormat="1" applyFont="1" applyFill="1" applyBorder="1" applyProtection="1"/>
    <xf numFmtId="9" fontId="11" fillId="34" borderId="0" xfId="122" applyFont="1" applyFill="1" applyBorder="1" applyProtection="1"/>
    <xf numFmtId="170" fontId="11" fillId="34" borderId="0" xfId="206" applyNumberFormat="1" applyFont="1" applyFill="1" applyBorder="1" applyProtection="1"/>
    <xf numFmtId="0" fontId="11" fillId="0" borderId="0" xfId="165" applyFont="1" applyProtection="1"/>
    <xf numFmtId="0" fontId="11" fillId="34" borderId="0" xfId="165" quotePrefix="1" applyFont="1" applyFill="1" applyAlignment="1" applyProtection="1">
      <alignment horizontal="center"/>
    </xf>
    <xf numFmtId="0" fontId="11" fillId="34" borderId="0" xfId="165" applyFont="1" applyFill="1" applyAlignment="1" applyProtection="1">
      <alignment horizontal="center"/>
    </xf>
    <xf numFmtId="0" fontId="19" fillId="34" borderId="0" xfId="165" applyFont="1" applyFill="1" applyProtection="1"/>
    <xf numFmtId="0" fontId="11" fillId="34" borderId="0" xfId="165" applyFont="1" applyFill="1" applyProtection="1"/>
    <xf numFmtId="0" fontId="19" fillId="34" borderId="0" xfId="165" applyFont="1" applyFill="1" applyBorder="1" applyAlignment="1" applyProtection="1">
      <alignment horizontal="center"/>
    </xf>
    <xf numFmtId="171" fontId="19" fillId="34" borderId="0" xfId="205" applyNumberFormat="1" applyFont="1" applyFill="1" applyBorder="1" applyProtection="1"/>
    <xf numFmtId="0" fontId="115" fillId="34" borderId="0" xfId="165" applyFont="1" applyFill="1" applyBorder="1" applyAlignment="1" applyProtection="1">
      <alignment horizontal="center"/>
    </xf>
    <xf numFmtId="0" fontId="19" fillId="34" borderId="95" xfId="165" applyFont="1" applyFill="1" applyBorder="1" applyAlignment="1" applyProtection="1">
      <alignment horizontal="center" wrapText="1"/>
    </xf>
    <xf numFmtId="0" fontId="19" fillId="34" borderId="0" xfId="165" applyFont="1" applyFill="1" applyAlignment="1" applyProtection="1">
      <alignment horizontal="left"/>
    </xf>
    <xf numFmtId="0" fontId="19" fillId="0" borderId="0" xfId="165" applyFont="1" applyProtection="1"/>
    <xf numFmtId="0" fontId="19" fillId="34" borderId="0" xfId="165" applyFont="1" applyFill="1" applyBorder="1" applyProtection="1"/>
    <xf numFmtId="170" fontId="11" fillId="34" borderId="0" xfId="208" applyNumberFormat="1" applyFont="1" applyFill="1" applyBorder="1" applyProtection="1"/>
    <xf numFmtId="170" fontId="19" fillId="34" borderId="0" xfId="208" applyNumberFormat="1" applyFont="1" applyFill="1" applyBorder="1" applyProtection="1"/>
    <xf numFmtId="9" fontId="11" fillId="34" borderId="0" xfId="165" applyNumberFormat="1" applyFont="1" applyFill="1" applyAlignment="1" applyProtection="1">
      <alignment horizontal="left" indent="1"/>
    </xf>
    <xf numFmtId="0" fontId="11" fillId="0" borderId="0" xfId="165" applyFont="1" applyAlignment="1" applyProtection="1">
      <alignment horizontal="center"/>
    </xf>
    <xf numFmtId="14" fontId="19" fillId="0" borderId="0" xfId="205" applyNumberFormat="1" applyFont="1" applyFill="1" applyProtection="1"/>
    <xf numFmtId="0" fontId="11" fillId="0" borderId="0" xfId="165" applyFont="1" applyAlignment="1" applyProtection="1">
      <alignment horizontal="left"/>
    </xf>
    <xf numFmtId="0" fontId="11" fillId="34" borderId="0" xfId="93" applyFont="1" applyFill="1" applyBorder="1" applyProtection="1"/>
    <xf numFmtId="170" fontId="11" fillId="34" borderId="0" xfId="93" applyNumberFormat="1" applyFont="1" applyFill="1" applyBorder="1" applyProtection="1"/>
    <xf numFmtId="0" fontId="11" fillId="34" borderId="0" xfId="93" applyFont="1" applyFill="1" applyBorder="1" applyAlignment="1" applyProtection="1">
      <alignment horizontal="left" indent="1"/>
    </xf>
    <xf numFmtId="0" fontId="11" fillId="34" borderId="0" xfId="93" applyFont="1" applyFill="1" applyProtection="1"/>
    <xf numFmtId="0" fontId="11" fillId="34" borderId="0" xfId="93" applyFont="1" applyFill="1" applyAlignment="1" applyProtection="1">
      <alignment horizontal="center"/>
    </xf>
    <xf numFmtId="0" fontId="11" fillId="34" borderId="0" xfId="93" applyFont="1" applyFill="1" applyAlignment="1" applyProtection="1">
      <alignment horizontal="left" vertical="distributed"/>
    </xf>
    <xf numFmtId="0" fontId="11" fillId="34" borderId="0" xfId="93" applyFont="1" applyFill="1" applyAlignment="1" applyProtection="1">
      <alignment horizontal="center" vertical="distributed"/>
    </xf>
    <xf numFmtId="0" fontId="11" fillId="34" borderId="0" xfId="93" applyFont="1" applyFill="1" applyAlignment="1" applyProtection="1">
      <alignment horizontal="left"/>
    </xf>
    <xf numFmtId="3" fontId="77" fillId="34" borderId="0" xfId="0" applyNumberFormat="1" applyFont="1" applyFill="1" applyBorder="1" applyAlignment="1" applyProtection="1">
      <alignment horizontal="center"/>
    </xf>
    <xf numFmtId="166" fontId="19" fillId="34" borderId="55" xfId="0" applyFont="1" applyFill="1" applyBorder="1" applyProtection="1"/>
    <xf numFmtId="166" fontId="11" fillId="34" borderId="55" xfId="0" applyFont="1" applyFill="1" applyBorder="1" applyProtection="1"/>
    <xf numFmtId="166" fontId="115" fillId="0" borderId="0" xfId="0" applyFont="1" applyFill="1" applyBorder="1" applyAlignment="1" applyProtection="1">
      <alignment horizontal="center"/>
    </xf>
    <xf numFmtId="166" fontId="11" fillId="34" borderId="104" xfId="0" applyFont="1" applyFill="1" applyBorder="1" applyProtection="1"/>
    <xf numFmtId="166" fontId="11" fillId="34" borderId="105" xfId="0" applyFont="1" applyFill="1" applyBorder="1" applyProtection="1"/>
    <xf numFmtId="166" fontId="19" fillId="34" borderId="0" xfId="0" applyFont="1" applyFill="1" applyBorder="1" applyAlignment="1" applyProtection="1">
      <alignment horizontal="left"/>
    </xf>
    <xf numFmtId="166" fontId="11" fillId="34" borderId="58" xfId="0" applyFont="1" applyFill="1" applyBorder="1" applyProtection="1"/>
    <xf numFmtId="166" fontId="11" fillId="34" borderId="106" xfId="0" applyFont="1" applyFill="1" applyBorder="1" applyProtection="1"/>
    <xf numFmtId="166" fontId="19" fillId="34" borderId="0" xfId="0" applyFont="1" applyFill="1" applyAlignment="1" applyProtection="1">
      <alignment horizontal="right"/>
    </xf>
    <xf numFmtId="3" fontId="11" fillId="0" borderId="0" xfId="7" applyNumberFormat="1" applyFont="1" applyAlignment="1" applyProtection="1">
      <alignment horizontal="left"/>
    </xf>
    <xf numFmtId="3" fontId="11" fillId="0" borderId="0" xfId="0" quotePrefix="1" applyNumberFormat="1" applyFont="1" applyFill="1" applyBorder="1" applyAlignment="1" applyProtection="1">
      <alignment horizontal="right"/>
    </xf>
    <xf numFmtId="166" fontId="140" fillId="0" borderId="0" xfId="0" quotePrefix="1" applyFont="1" applyFill="1" applyAlignment="1" applyProtection="1">
      <alignment horizontal="left"/>
    </xf>
    <xf numFmtId="166" fontId="11" fillId="34" borderId="0" xfId="0" applyFont="1" applyFill="1" applyBorder="1" applyAlignment="1" applyProtection="1">
      <alignment horizontal="center" vertical="center"/>
    </xf>
    <xf numFmtId="170" fontId="11" fillId="34" borderId="0" xfId="208" applyNumberFormat="1" applyFont="1" applyFill="1" applyBorder="1" applyAlignment="1" applyProtection="1">
      <alignment horizontal="center" vertical="center"/>
    </xf>
    <xf numFmtId="166" fontId="11" fillId="34" borderId="0" xfId="0" applyFont="1" applyFill="1" applyBorder="1" applyAlignment="1" applyProtection="1">
      <alignment vertical="center"/>
    </xf>
    <xf numFmtId="166" fontId="11" fillId="34" borderId="56" xfId="0" applyFont="1" applyFill="1" applyBorder="1" applyProtection="1"/>
    <xf numFmtId="166" fontId="137" fillId="34" borderId="0" xfId="0" applyFont="1" applyFill="1" applyBorder="1" applyAlignment="1" applyProtection="1">
      <alignment horizontal="left"/>
    </xf>
    <xf numFmtId="166" fontId="137" fillId="34" borderId="0" xfId="0" applyFont="1" applyFill="1" applyBorder="1" applyProtection="1"/>
    <xf numFmtId="166" fontId="21" fillId="34" borderId="0" xfId="0" applyFont="1" applyFill="1" applyAlignment="1">
      <alignment horizontal="left" vertical="center"/>
    </xf>
    <xf numFmtId="166" fontId="41" fillId="34" borderId="0" xfId="0" applyFont="1" applyFill="1" applyAlignment="1">
      <alignment horizontal="justify" vertical="center"/>
    </xf>
    <xf numFmtId="170" fontId="0" fillId="34" borderId="111" xfId="204" applyNumberFormat="1" applyFont="1" applyFill="1" applyBorder="1" applyProtection="1"/>
    <xf numFmtId="170" fontId="0" fillId="34" borderId="112" xfId="204" applyNumberFormat="1" applyFont="1" applyFill="1" applyBorder="1" applyProtection="1"/>
    <xf numFmtId="170" fontId="11" fillId="34" borderId="41" xfId="204" applyNumberFormat="1" applyFont="1" applyFill="1" applyBorder="1" applyProtection="1"/>
    <xf numFmtId="170" fontId="83" fillId="34" borderId="64" xfId="204" applyNumberFormat="1" applyFont="1" applyFill="1" applyBorder="1" applyProtection="1"/>
    <xf numFmtId="170" fontId="83" fillId="35" borderId="64" xfId="204" applyNumberFormat="1" applyFont="1" applyFill="1" applyBorder="1" applyProtection="1"/>
    <xf numFmtId="170" fontId="69" fillId="34" borderId="68" xfId="204" applyNumberFormat="1" applyFont="1" applyFill="1" applyBorder="1" applyProtection="1"/>
    <xf numFmtId="170" fontId="27" fillId="34" borderId="64" xfId="204" applyNumberFormat="1" applyFont="1" applyFill="1" applyBorder="1" applyProtection="1"/>
    <xf numFmtId="166" fontId="80" fillId="29" borderId="52" xfId="0" applyFont="1" applyFill="1" applyBorder="1" applyAlignment="1" applyProtection="1">
      <alignment horizontal="center" vertical="center" wrapText="1"/>
    </xf>
    <xf numFmtId="166" fontId="79" fillId="29" borderId="31" xfId="0" applyFont="1" applyFill="1" applyBorder="1" applyProtection="1"/>
    <xf numFmtId="166" fontId="147" fillId="29" borderId="38" xfId="0" applyFont="1" applyFill="1" applyBorder="1" applyAlignment="1" applyProtection="1">
      <alignment horizontal="center" vertical="center" wrapText="1"/>
    </xf>
    <xf numFmtId="3" fontId="19" fillId="29" borderId="52" xfId="0" applyNumberFormat="1" applyFont="1" applyFill="1" applyBorder="1" applyAlignment="1" applyProtection="1">
      <alignment horizontal="center" wrapText="1"/>
    </xf>
    <xf numFmtId="170" fontId="150" fillId="29" borderId="68" xfId="204" applyNumberFormat="1" applyFont="1" applyFill="1" applyBorder="1" applyProtection="1"/>
    <xf numFmtId="3" fontId="152" fillId="29" borderId="52" xfId="0" applyNumberFormat="1" applyFont="1" applyFill="1" applyBorder="1" applyAlignment="1" applyProtection="1">
      <alignment horizontal="left" vertical="top" wrapText="1"/>
    </xf>
    <xf numFmtId="3" fontId="118" fillId="29" borderId="46" xfId="0" applyNumberFormat="1" applyFont="1" applyFill="1" applyBorder="1" applyAlignment="1" applyProtection="1">
      <alignment horizontal="center" vertical="top" wrapText="1"/>
    </xf>
    <xf numFmtId="170" fontId="26" fillId="30" borderId="46" xfId="204" applyNumberFormat="1" applyFont="1" applyFill="1" applyBorder="1" applyProtection="1"/>
    <xf numFmtId="170" fontId="0" fillId="34" borderId="46" xfId="204" applyNumberFormat="1" applyFont="1" applyFill="1" applyBorder="1" applyProtection="1">
      <protection locked="0"/>
    </xf>
    <xf numFmtId="166" fontId="123" fillId="29" borderId="114" xfId="0" applyFont="1" applyFill="1" applyBorder="1" applyProtection="1"/>
    <xf numFmtId="166" fontId="82" fillId="34" borderId="0" xfId="0" applyFont="1" applyFill="1" applyBorder="1" applyProtection="1"/>
    <xf numFmtId="166" fontId="79" fillId="34" borderId="0" xfId="0" applyFont="1" applyFill="1" applyProtection="1"/>
    <xf numFmtId="166" fontId="79" fillId="34" borderId="0" xfId="0" applyFont="1" applyFill="1" applyAlignment="1" applyProtection="1">
      <alignment horizontal="center"/>
    </xf>
    <xf numFmtId="166" fontId="26" fillId="34" borderId="0" xfId="0" applyFont="1" applyFill="1" applyBorder="1" applyProtection="1"/>
    <xf numFmtId="166" fontId="80" fillId="34" borderId="0" xfId="0" applyFont="1" applyFill="1" applyBorder="1" applyAlignment="1" applyProtection="1">
      <alignment horizontal="center" vertical="center" wrapText="1"/>
    </xf>
    <xf numFmtId="166" fontId="79" fillId="34" borderId="0" xfId="0" applyFont="1" applyFill="1" applyBorder="1" applyProtection="1"/>
    <xf numFmtId="170" fontId="150" fillId="29" borderId="43" xfId="204" applyNumberFormat="1" applyFont="1" applyFill="1" applyBorder="1" applyProtection="1"/>
    <xf numFmtId="170" fontId="20" fillId="33" borderId="64" xfId="204" applyNumberFormat="1" applyFont="1" applyFill="1" applyBorder="1" applyProtection="1"/>
    <xf numFmtId="0" fontId="21" fillId="0" borderId="0" xfId="2" applyFont="1" applyBorder="1" applyProtection="1">
      <protection locked="0"/>
    </xf>
    <xf numFmtId="0" fontId="20" fillId="0" borderId="0" xfId="2" applyFont="1" applyBorder="1" applyAlignment="1" applyProtection="1">
      <alignment horizontal="left"/>
      <protection locked="0"/>
    </xf>
    <xf numFmtId="166" fontId="123" fillId="29" borderId="0" xfId="0" applyFont="1" applyFill="1" applyBorder="1" applyProtection="1">
      <protection locked="0"/>
    </xf>
    <xf numFmtId="166" fontId="20" fillId="34" borderId="39" xfId="13" applyFont="1" applyFill="1" applyBorder="1" applyAlignment="1" applyProtection="1">
      <alignment horizontal="center"/>
    </xf>
    <xf numFmtId="166" fontId="12" fillId="34" borderId="32" xfId="13" applyFont="1" applyFill="1" applyBorder="1" applyProtection="1"/>
    <xf numFmtId="0" fontId="11" fillId="0" borderId="42" xfId="0" applyNumberFormat="1" applyFont="1" applyFill="1" applyBorder="1" applyAlignment="1" applyProtection="1">
      <alignment horizontal="left"/>
      <protection locked="0"/>
    </xf>
    <xf numFmtId="49" fontId="12" fillId="3" borderId="95" xfId="13" applyNumberFormat="1" applyFont="1" applyFill="1" applyBorder="1" applyAlignment="1" applyProtection="1">
      <alignment horizontal="center"/>
      <protection locked="0"/>
    </xf>
    <xf numFmtId="170" fontId="21" fillId="3" borderId="95" xfId="204" applyNumberFormat="1" applyFont="1" applyFill="1" applyBorder="1" applyAlignment="1" applyProtection="1">
      <alignment horizontal="right"/>
      <protection locked="0"/>
    </xf>
    <xf numFmtId="166" fontId="19" fillId="0" borderId="95" xfId="0" applyFont="1" applyFill="1" applyBorder="1" applyAlignment="1" applyProtection="1">
      <alignment horizontal="center" vertical="center" wrapText="1"/>
    </xf>
    <xf numFmtId="170" fontId="19" fillId="34" borderId="32" xfId="204" applyNumberFormat="1" applyFont="1" applyFill="1" applyBorder="1" applyAlignment="1" applyProtection="1">
      <alignment horizontal="left"/>
    </xf>
    <xf numFmtId="170" fontId="27" fillId="34" borderId="0" xfId="204" applyNumberFormat="1" applyFont="1" applyFill="1" applyBorder="1" applyProtection="1"/>
    <xf numFmtId="170" fontId="11" fillId="34" borderId="64" xfId="204" applyNumberFormat="1" applyFont="1" applyFill="1" applyBorder="1" applyAlignment="1" applyProtection="1">
      <alignment horizontal="right" vertical="center" wrapText="1"/>
      <protection locked="0"/>
    </xf>
    <xf numFmtId="166" fontId="20" fillId="29" borderId="33" xfId="0" applyFont="1" applyFill="1" applyBorder="1" applyAlignment="1" applyProtection="1">
      <alignment horizontal="center"/>
    </xf>
    <xf numFmtId="170" fontId="83" fillId="34" borderId="119" xfId="204" applyNumberFormat="1" applyFont="1" applyFill="1" applyBorder="1" applyProtection="1"/>
    <xf numFmtId="170" fontId="83" fillId="34" borderId="120" xfId="204" applyNumberFormat="1" applyFont="1" applyFill="1" applyBorder="1" applyProtection="1"/>
    <xf numFmtId="0" fontId="20" fillId="34" borderId="54" xfId="6" applyFont="1" applyFill="1" applyBorder="1" applyAlignment="1" applyProtection="1">
      <alignment horizontal="left" vertical="center"/>
    </xf>
    <xf numFmtId="0" fontId="20" fillId="34" borderId="116" xfId="6" applyFont="1" applyFill="1" applyBorder="1" applyAlignment="1" applyProtection="1">
      <alignment horizontal="left" vertical="center"/>
    </xf>
    <xf numFmtId="0" fontId="21" fillId="34" borderId="117" xfId="6" applyFont="1" applyFill="1" applyBorder="1" applyProtection="1"/>
    <xf numFmtId="170" fontId="83" fillId="34" borderId="121" xfId="204" applyNumberFormat="1" applyFont="1" applyFill="1" applyBorder="1" applyProtection="1"/>
    <xf numFmtId="166" fontId="20" fillId="34" borderId="117" xfId="0" applyFont="1" applyFill="1" applyBorder="1" applyAlignment="1" applyProtection="1">
      <alignment horizontal="center" wrapText="1"/>
    </xf>
    <xf numFmtId="170" fontId="11" fillId="34" borderId="119" xfId="204" applyNumberFormat="1" applyFont="1" applyFill="1" applyBorder="1" applyProtection="1"/>
    <xf numFmtId="170" fontId="11" fillId="34" borderId="121" xfId="204" applyNumberFormat="1" applyFont="1" applyFill="1" applyBorder="1" applyProtection="1"/>
    <xf numFmtId="170" fontId="83" fillId="30" borderId="64" xfId="204" applyNumberFormat="1" applyFont="1" applyFill="1" applyBorder="1" applyProtection="1"/>
    <xf numFmtId="170" fontId="19" fillId="29" borderId="64" xfId="204" applyNumberFormat="1" applyFont="1" applyFill="1" applyBorder="1" applyAlignment="1" applyProtection="1">
      <alignment horizontal="center" wrapText="1"/>
    </xf>
    <xf numFmtId="170" fontId="19" fillId="29" borderId="41" xfId="204" applyNumberFormat="1" applyFont="1" applyFill="1" applyBorder="1" applyAlignment="1" applyProtection="1">
      <alignment horizontal="center" wrapText="1"/>
    </xf>
    <xf numFmtId="166" fontId="0" fillId="34" borderId="33" xfId="0" applyFill="1" applyBorder="1"/>
    <xf numFmtId="166" fontId="0" fillId="34" borderId="89" xfId="0" applyFill="1" applyBorder="1"/>
    <xf numFmtId="166" fontId="21" fillId="0" borderId="0" xfId="0" applyFont="1" applyFill="1" applyProtection="1">
      <protection locked="0"/>
    </xf>
    <xf numFmtId="170" fontId="11" fillId="0" borderId="77" xfId="204" applyNumberFormat="1" applyFont="1" applyFill="1" applyBorder="1" applyAlignment="1" applyProtection="1">
      <alignment horizontal="center"/>
      <protection locked="0"/>
    </xf>
    <xf numFmtId="170" fontId="11" fillId="0" borderId="66" xfId="204" applyNumberFormat="1" applyFont="1" applyFill="1" applyBorder="1" applyAlignment="1" applyProtection="1">
      <alignment horizontal="center"/>
      <protection locked="0"/>
    </xf>
    <xf numFmtId="170" fontId="11" fillId="0" borderId="64" xfId="204" applyNumberFormat="1" applyFont="1" applyFill="1" applyBorder="1" applyAlignment="1" applyProtection="1">
      <alignment horizontal="center"/>
      <protection locked="0"/>
    </xf>
    <xf numFmtId="170" fontId="78" fillId="0" borderId="66" xfId="204" applyNumberFormat="1" applyFont="1" applyFill="1" applyBorder="1" applyProtection="1">
      <protection locked="0"/>
    </xf>
    <xf numFmtId="170" fontId="19" fillId="0" borderId="66" xfId="204" applyNumberFormat="1" applyFont="1" applyFill="1" applyBorder="1" applyAlignment="1" applyProtection="1">
      <alignment horizontal="center" vertical="center" wrapText="1"/>
      <protection locked="0"/>
    </xf>
    <xf numFmtId="170" fontId="11" fillId="0" borderId="64" xfId="204" applyNumberFormat="1" applyFont="1" applyBorder="1" applyProtection="1">
      <protection locked="0"/>
    </xf>
    <xf numFmtId="170" fontId="11" fillId="0" borderId="64" xfId="204" applyNumberFormat="1" applyFont="1" applyFill="1" applyBorder="1" applyAlignment="1" applyProtection="1">
      <alignment horizontal="center" vertical="center" wrapText="1"/>
      <protection locked="0"/>
    </xf>
    <xf numFmtId="170" fontId="11" fillId="0" borderId="64" xfId="204" applyNumberFormat="1" applyFont="1" applyFill="1" applyBorder="1" applyAlignment="1" applyProtection="1">
      <alignment horizontal="right" vertical="center" wrapText="1"/>
      <protection locked="0"/>
    </xf>
    <xf numFmtId="170" fontId="21" fillId="30" borderId="66" xfId="204" applyNumberFormat="1" applyFont="1" applyFill="1" applyBorder="1" applyProtection="1"/>
    <xf numFmtId="166" fontId="21" fillId="34" borderId="34" xfId="0" applyFont="1" applyFill="1" applyBorder="1" applyAlignment="1" applyProtection="1">
      <alignment horizontal="left"/>
    </xf>
    <xf numFmtId="166" fontId="21" fillId="34" borderId="35" xfId="0" applyFont="1" applyFill="1" applyBorder="1" applyAlignment="1" applyProtection="1">
      <alignment horizontal="left"/>
    </xf>
    <xf numFmtId="170" fontId="19" fillId="0" borderId="43" xfId="204" applyNumberFormat="1" applyFont="1" applyFill="1" applyBorder="1" applyProtection="1">
      <protection locked="0"/>
    </xf>
    <xf numFmtId="166" fontId="21" fillId="34" borderId="0" xfId="0" applyFont="1" applyFill="1" applyAlignment="1"/>
    <xf numFmtId="166" fontId="20" fillId="34" borderId="0" xfId="0" applyFont="1" applyFill="1" applyBorder="1" applyAlignment="1" applyProtection="1">
      <alignment horizontal="center"/>
    </xf>
    <xf numFmtId="166" fontId="84" fillId="34" borderId="0" xfId="0" applyFont="1" applyFill="1" applyAlignment="1" applyProtection="1">
      <alignment horizontal="left"/>
    </xf>
    <xf numFmtId="0" fontId="21" fillId="34" borderId="0" xfId="7" quotePrefix="1" applyFont="1" applyFill="1" applyBorder="1" applyAlignment="1" applyProtection="1">
      <alignment horizontal="left"/>
    </xf>
    <xf numFmtId="166" fontId="0" fillId="34" borderId="8" xfId="0" applyFont="1" applyFill="1" applyBorder="1" applyAlignment="1" applyProtection="1">
      <alignment horizontal="left" wrapText="1"/>
    </xf>
    <xf numFmtId="166" fontId="0" fillId="34" borderId="0" xfId="0" applyFont="1" applyFill="1" applyBorder="1" applyAlignment="1" applyProtection="1">
      <alignment horizontal="left"/>
    </xf>
    <xf numFmtId="166" fontId="21" fillId="34" borderId="8" xfId="11" quotePrefix="1" applyFont="1" applyFill="1" applyBorder="1" applyAlignment="1" applyProtection="1">
      <alignment horizontal="left"/>
    </xf>
    <xf numFmtId="166" fontId="21" fillId="34" borderId="5" xfId="11" applyFont="1" applyFill="1" applyBorder="1" applyAlignment="1" applyProtection="1">
      <alignment horizontal="left"/>
    </xf>
    <xf numFmtId="166" fontId="21" fillId="34" borderId="8" xfId="11" applyFont="1" applyFill="1" applyBorder="1" applyAlignment="1" applyProtection="1">
      <alignment horizontal="left"/>
    </xf>
    <xf numFmtId="166" fontId="20" fillId="34" borderId="113" xfId="0" applyFont="1" applyFill="1" applyBorder="1"/>
    <xf numFmtId="166" fontId="21" fillId="34" borderId="113" xfId="0" applyFont="1" applyFill="1" applyBorder="1"/>
    <xf numFmtId="166" fontId="120" fillId="34" borderId="113" xfId="211" applyNumberFormat="1" applyFont="1" applyFill="1" applyBorder="1" applyAlignment="1" applyProtection="1"/>
    <xf numFmtId="3" fontId="21" fillId="0" borderId="122" xfId="0" applyNumberFormat="1" applyFont="1" applyFill="1" applyBorder="1" applyProtection="1">
      <protection locked="0"/>
    </xf>
    <xf numFmtId="3" fontId="21" fillId="0" borderId="122" xfId="0" applyNumberFormat="1" applyFont="1" applyBorder="1" applyProtection="1">
      <protection locked="0"/>
    </xf>
    <xf numFmtId="44" fontId="20" fillId="34" borderId="95" xfId="213" applyFont="1" applyFill="1" applyBorder="1" applyAlignment="1" applyProtection="1">
      <alignment horizontal="center" wrapText="1"/>
    </xf>
    <xf numFmtId="166" fontId="21" fillId="34" borderId="113" xfId="0" quotePrefix="1" applyFont="1" applyFill="1" applyBorder="1" applyAlignment="1" applyProtection="1">
      <alignment horizontal="left"/>
    </xf>
    <xf numFmtId="166" fontId="21" fillId="0" borderId="113" xfId="0" applyFont="1" applyFill="1" applyBorder="1" applyAlignment="1" applyProtection="1">
      <alignment horizontal="left"/>
      <protection locked="0"/>
    </xf>
    <xf numFmtId="170" fontId="21" fillId="0" borderId="126" xfId="204" applyNumberFormat="1" applyFont="1" applyFill="1" applyBorder="1" applyProtection="1">
      <protection locked="0"/>
    </xf>
    <xf numFmtId="170" fontId="21" fillId="34" borderId="126" xfId="204" applyNumberFormat="1" applyFont="1" applyFill="1" applyBorder="1" applyProtection="1"/>
    <xf numFmtId="170" fontId="21" fillId="0" borderId="126" xfId="204" applyNumberFormat="1" applyFont="1" applyFill="1" applyBorder="1" applyAlignment="1" applyProtection="1">
      <alignment wrapText="1"/>
      <protection locked="0"/>
    </xf>
    <xf numFmtId="170" fontId="21" fillId="0" borderId="124" xfId="204" applyNumberFormat="1" applyFont="1" applyFill="1" applyBorder="1" applyProtection="1">
      <protection locked="0"/>
    </xf>
    <xf numFmtId="49" fontId="21" fillId="0" borderId="128" xfId="0" applyNumberFormat="1" applyFont="1" applyFill="1" applyBorder="1" applyAlignment="1" applyProtection="1">
      <alignment horizontal="center"/>
      <protection locked="0"/>
    </xf>
    <xf numFmtId="167" fontId="21" fillId="34" borderId="124" xfId="0" applyNumberFormat="1" applyFont="1" applyFill="1" applyBorder="1" applyProtection="1"/>
    <xf numFmtId="49" fontId="20" fillId="0" borderId="128" xfId="0" applyNumberFormat="1" applyFont="1" applyFill="1" applyBorder="1" applyAlignment="1" applyProtection="1">
      <alignment horizontal="center"/>
      <protection locked="0"/>
    </xf>
    <xf numFmtId="170" fontId="21" fillId="34" borderId="124" xfId="204" applyNumberFormat="1" applyFont="1" applyFill="1" applyBorder="1" applyProtection="1"/>
    <xf numFmtId="49" fontId="20" fillId="0" borderId="128" xfId="0" quotePrefix="1" applyNumberFormat="1" applyFont="1" applyFill="1" applyBorder="1" applyAlignment="1" applyProtection="1">
      <alignment horizontal="center"/>
      <protection locked="0"/>
    </xf>
    <xf numFmtId="0" fontId="21" fillId="34" borderId="92" xfId="1" quotePrefix="1" applyFont="1" applyFill="1" applyBorder="1" applyAlignment="1" applyProtection="1">
      <alignment horizontal="left"/>
    </xf>
    <xf numFmtId="170" fontId="69" fillId="0" borderId="128" xfId="204" applyNumberFormat="1" applyFont="1" applyFill="1" applyBorder="1" applyProtection="1">
      <protection locked="0"/>
    </xf>
    <xf numFmtId="170" fontId="21" fillId="0" borderId="128" xfId="204" applyNumberFormat="1" applyFont="1" applyFill="1" applyBorder="1" applyProtection="1">
      <protection locked="0"/>
    </xf>
    <xf numFmtId="166" fontId="21" fillId="29" borderId="128" xfId="0" applyFont="1" applyFill="1" applyBorder="1" applyAlignment="1" applyProtection="1">
      <alignment horizontal="left"/>
    </xf>
    <xf numFmtId="166" fontId="21" fillId="0" borderId="92" xfId="0" applyFont="1" applyFill="1" applyBorder="1" applyAlignment="1" applyProtection="1">
      <alignment wrapText="1"/>
      <protection locked="0"/>
    </xf>
    <xf numFmtId="166" fontId="21" fillId="0" borderId="92" xfId="0" applyFont="1" applyBorder="1" applyProtection="1">
      <protection locked="0"/>
    </xf>
    <xf numFmtId="170" fontId="20" fillId="29" borderId="128" xfId="204" applyNumberFormat="1" applyFont="1" applyFill="1" applyBorder="1" applyAlignment="1" applyProtection="1">
      <alignment horizontal="left" wrapText="1"/>
    </xf>
    <xf numFmtId="166" fontId="21" fillId="29" borderId="128" xfId="0" applyFont="1" applyFill="1" applyBorder="1" applyAlignment="1" applyProtection="1">
      <alignment wrapText="1"/>
    </xf>
    <xf numFmtId="0" fontId="20" fillId="0" borderId="128" xfId="7" applyFont="1" applyFill="1" applyBorder="1" applyAlignment="1" applyProtection="1">
      <alignment horizontal="left"/>
      <protection locked="0"/>
    </xf>
    <xf numFmtId="49" fontId="21" fillId="0" borderId="128" xfId="7" applyNumberFormat="1" applyFont="1" applyFill="1" applyBorder="1" applyAlignment="1" applyProtection="1">
      <alignment horizontal="center"/>
      <protection locked="0"/>
    </xf>
    <xf numFmtId="166" fontId="21" fillId="0" borderId="128" xfId="0" applyFont="1" applyBorder="1" applyProtection="1">
      <protection locked="0"/>
    </xf>
    <xf numFmtId="166" fontId="21" fillId="0" borderId="128" xfId="216" applyFont="1" applyFill="1" applyBorder="1" applyProtection="1">
      <protection locked="0"/>
    </xf>
    <xf numFmtId="166" fontId="21" fillId="34" borderId="128" xfId="216" applyFont="1" applyFill="1" applyBorder="1" applyProtection="1"/>
    <xf numFmtId="166" fontId="21" fillId="0" borderId="128" xfId="0" applyFont="1" applyFill="1" applyBorder="1" applyProtection="1">
      <protection locked="0"/>
    </xf>
    <xf numFmtId="170" fontId="21" fillId="0" borderId="128" xfId="204" applyNumberFormat="1" applyFont="1" applyBorder="1" applyProtection="1">
      <protection locked="0"/>
    </xf>
    <xf numFmtId="0" fontId="21" fillId="0" borderId="128" xfId="235" applyFont="1" applyFill="1" applyBorder="1" applyProtection="1">
      <protection locked="0"/>
    </xf>
    <xf numFmtId="170" fontId="21" fillId="0" borderId="128" xfId="204" applyNumberFormat="1" applyFont="1" applyBorder="1" applyAlignment="1" applyProtection="1">
      <alignment horizontal="center"/>
      <protection locked="0"/>
    </xf>
    <xf numFmtId="170" fontId="21" fillId="35" borderId="128" xfId="204" applyNumberFormat="1" applyFont="1" applyFill="1" applyBorder="1" applyProtection="1"/>
    <xf numFmtId="170" fontId="21" fillId="34" borderId="128" xfId="204" applyNumberFormat="1" applyFont="1" applyFill="1" applyBorder="1" applyProtection="1"/>
    <xf numFmtId="166" fontId="19" fillId="29" borderId="128" xfId="0" applyFont="1" applyFill="1" applyBorder="1" applyAlignment="1" applyProtection="1">
      <alignment horizontal="left" vertical="center"/>
    </xf>
    <xf numFmtId="170" fontId="11" fillId="34" borderId="128" xfId="204" applyNumberFormat="1" applyFont="1" applyFill="1" applyBorder="1" applyAlignment="1" applyProtection="1">
      <alignment horizontal="right" vertical="center" wrapText="1"/>
      <protection locked="0"/>
    </xf>
    <xf numFmtId="166" fontId="98" fillId="29" borderId="128" xfId="0" applyFont="1" applyFill="1" applyBorder="1" applyAlignment="1" applyProtection="1">
      <alignment wrapText="1"/>
    </xf>
    <xf numFmtId="49" fontId="12" fillId="0" borderId="128" xfId="0" applyNumberFormat="1" applyFont="1" applyFill="1" applyBorder="1" applyProtection="1">
      <protection locked="0"/>
    </xf>
    <xf numFmtId="166" fontId="20" fillId="34" borderId="129" xfId="0" applyFont="1" applyFill="1" applyBorder="1" applyAlignment="1" applyProtection="1"/>
    <xf numFmtId="166" fontId="0" fillId="34" borderId="113" xfId="0" applyFont="1" applyFill="1" applyBorder="1" applyAlignment="1" applyProtection="1">
      <alignment horizontal="left"/>
    </xf>
    <xf numFmtId="49" fontId="0" fillId="0" borderId="95" xfId="0" applyNumberFormat="1" applyFont="1" applyBorder="1" applyAlignment="1" applyProtection="1">
      <alignment horizontal="center"/>
      <protection locked="0"/>
    </xf>
    <xf numFmtId="170" fontId="21" fillId="34" borderId="122" xfId="204" applyNumberFormat="1" applyFont="1" applyFill="1" applyBorder="1" applyProtection="1"/>
    <xf numFmtId="170" fontId="21" fillId="0" borderId="126" xfId="204" applyNumberFormat="1" applyFont="1" applyBorder="1" applyProtection="1">
      <protection locked="0"/>
    </xf>
    <xf numFmtId="3" fontId="19" fillId="29" borderId="128" xfId="0" applyNumberFormat="1" applyFont="1" applyFill="1" applyBorder="1" applyAlignment="1" applyProtection="1">
      <alignment horizontal="center" vertical="top" wrapText="1"/>
    </xf>
    <xf numFmtId="49" fontId="11" fillId="34" borderId="128" xfId="0" applyNumberFormat="1" applyFont="1" applyFill="1" applyBorder="1" applyAlignment="1" applyProtection="1">
      <alignment horizontal="center"/>
    </xf>
    <xf numFmtId="166" fontId="0" fillId="34" borderId="128" xfId="0" applyFont="1" applyFill="1" applyBorder="1" applyProtection="1"/>
    <xf numFmtId="170" fontId="69" fillId="34" borderId="122" xfId="204" applyNumberFormat="1" applyFont="1" applyFill="1" applyBorder="1" applyProtection="1"/>
    <xf numFmtId="170" fontId="69" fillId="0" borderId="122" xfId="204" applyNumberFormat="1" applyFont="1" applyFill="1" applyBorder="1" applyProtection="1">
      <protection locked="0"/>
    </xf>
    <xf numFmtId="170" fontId="26" fillId="30" borderId="128" xfId="204" applyNumberFormat="1" applyFont="1" applyFill="1" applyBorder="1" applyProtection="1"/>
    <xf numFmtId="49" fontId="11" fillId="34" borderId="128" xfId="11" applyNumberFormat="1" applyFont="1" applyFill="1" applyBorder="1" applyAlignment="1" applyProtection="1">
      <alignment horizontal="center"/>
    </xf>
    <xf numFmtId="0" fontId="21" fillId="34" borderId="92" xfId="7" applyFont="1" applyFill="1" applyBorder="1" applyAlignment="1" applyProtection="1"/>
    <xf numFmtId="0" fontId="21" fillId="0" borderId="128" xfId="7" quotePrefix="1" applyFont="1" applyFill="1" applyBorder="1" applyAlignment="1" applyProtection="1">
      <alignment horizontal="left"/>
      <protection locked="0"/>
    </xf>
    <xf numFmtId="166" fontId="34" fillId="34" borderId="122" xfId="11" applyFont="1" applyFill="1" applyBorder="1" applyProtection="1"/>
    <xf numFmtId="166" fontId="11" fillId="34" borderId="128" xfId="11" applyFont="1" applyFill="1" applyBorder="1" applyAlignment="1" applyProtection="1">
      <alignment horizontal="center"/>
    </xf>
    <xf numFmtId="170" fontId="12" fillId="34" borderId="112" xfId="204" applyNumberFormat="1" applyFont="1" applyFill="1" applyBorder="1" applyProtection="1"/>
    <xf numFmtId="170" fontId="11" fillId="0" borderId="122" xfId="204" applyNumberFormat="1" applyFont="1" applyFill="1" applyBorder="1" applyProtection="1">
      <protection locked="0"/>
    </xf>
    <xf numFmtId="166" fontId="83" fillId="0" borderId="95" xfId="0" applyFont="1" applyFill="1" applyBorder="1" applyProtection="1">
      <protection locked="0"/>
    </xf>
    <xf numFmtId="0" fontId="86" fillId="34" borderId="122" xfId="8" applyFont="1" applyFill="1" applyBorder="1" applyProtection="1"/>
    <xf numFmtId="0" fontId="21" fillId="34" borderId="122" xfId="8" applyFont="1" applyFill="1" applyBorder="1" applyProtection="1"/>
    <xf numFmtId="166" fontId="11" fillId="36" borderId="95" xfId="0" applyFont="1" applyFill="1" applyBorder="1" applyAlignment="1" applyProtection="1">
      <alignment wrapText="1"/>
      <protection locked="0"/>
    </xf>
    <xf numFmtId="170" fontId="15" fillId="34" borderId="95" xfId="204" quotePrefix="1" applyNumberFormat="1" applyFont="1" applyFill="1" applyBorder="1" applyAlignment="1" applyProtection="1">
      <alignment horizontal="center"/>
    </xf>
    <xf numFmtId="170" fontId="77" fillId="0" borderId="95" xfId="204" applyNumberFormat="1" applyFont="1" applyFill="1" applyBorder="1" applyProtection="1">
      <protection locked="0"/>
    </xf>
    <xf numFmtId="170" fontId="20" fillId="32" borderId="115" xfId="204" applyNumberFormat="1" applyFont="1" applyFill="1" applyBorder="1" applyAlignment="1" applyProtection="1">
      <alignment horizontal="right"/>
    </xf>
    <xf numFmtId="176" fontId="103" fillId="34" borderId="88" xfId="0" applyNumberFormat="1" applyFont="1" applyFill="1" applyBorder="1" applyProtection="1"/>
    <xf numFmtId="166" fontId="19" fillId="29" borderId="95" xfId="0" applyFont="1" applyFill="1" applyBorder="1" applyAlignment="1" applyProtection="1">
      <alignment horizontal="center"/>
    </xf>
    <xf numFmtId="166" fontId="21" fillId="0" borderId="95" xfId="0" applyFont="1" applyFill="1" applyBorder="1" applyProtection="1">
      <protection locked="0"/>
    </xf>
    <xf numFmtId="166" fontId="21" fillId="0" borderId="95" xfId="0" applyFont="1" applyFill="1" applyBorder="1" applyAlignment="1" applyProtection="1">
      <alignment horizontal="center"/>
      <protection locked="0"/>
    </xf>
    <xf numFmtId="166" fontId="19" fillId="0" borderId="95" xfId="0" applyFont="1" applyFill="1" applyBorder="1" applyAlignment="1" applyProtection="1">
      <alignment horizontal="center" wrapText="1"/>
      <protection locked="0"/>
    </xf>
    <xf numFmtId="166" fontId="21" fillId="34" borderId="122" xfId="0" applyFont="1" applyFill="1" applyBorder="1" applyProtection="1"/>
    <xf numFmtId="170" fontId="21" fillId="0" borderId="95" xfId="204" applyNumberFormat="1" applyFont="1" applyBorder="1" applyProtection="1">
      <protection locked="0"/>
    </xf>
    <xf numFmtId="170" fontId="20" fillId="0" borderId="95" xfId="204" applyNumberFormat="1" applyFont="1" applyBorder="1" applyAlignment="1" applyProtection="1">
      <protection locked="0"/>
    </xf>
    <xf numFmtId="166" fontId="12" fillId="0" borderId="122" xfId="0" applyFont="1" applyFill="1" applyBorder="1" applyProtection="1"/>
    <xf numFmtId="167" fontId="14" fillId="0" borderId="95" xfId="4" applyNumberFormat="1" applyFont="1" applyBorder="1" applyAlignment="1" applyProtection="1">
      <protection locked="0"/>
    </xf>
    <xf numFmtId="170" fontId="14" fillId="0" borderId="95" xfId="204" applyNumberFormat="1" applyFont="1" applyBorder="1" applyAlignment="1" applyProtection="1">
      <protection locked="0"/>
    </xf>
    <xf numFmtId="167" fontId="14" fillId="0" borderId="95" xfId="4" applyNumberFormat="1" applyFont="1" applyFill="1" applyBorder="1" applyAlignment="1" applyProtection="1">
      <protection locked="0"/>
    </xf>
    <xf numFmtId="49" fontId="14" fillId="34" borderId="95" xfId="4" applyNumberFormat="1" applyFont="1" applyFill="1" applyBorder="1" applyAlignment="1" applyProtection="1">
      <alignment horizontal="left"/>
    </xf>
    <xf numFmtId="166" fontId="0" fillId="34" borderId="11" xfId="0" quotePrefix="1" applyFont="1" applyFill="1" applyBorder="1" applyAlignment="1" applyProtection="1">
      <alignment horizontal="left"/>
    </xf>
    <xf numFmtId="166" fontId="0" fillId="34" borderId="0" xfId="0" applyFill="1" applyBorder="1" applyProtection="1">
      <protection locked="0"/>
    </xf>
    <xf numFmtId="166" fontId="21" fillId="34" borderId="0" xfId="0" applyFont="1" applyFill="1" applyBorder="1" applyAlignment="1" applyProtection="1">
      <protection locked="0"/>
    </xf>
    <xf numFmtId="166" fontId="0" fillId="34" borderId="0" xfId="0" applyFill="1" applyBorder="1" applyAlignment="1"/>
    <xf numFmtId="166" fontId="21" fillId="34" borderId="0" xfId="0" applyFont="1" applyFill="1" applyBorder="1" applyAlignment="1" applyProtection="1">
      <alignment horizontal="left"/>
      <protection locked="0"/>
    </xf>
    <xf numFmtId="166" fontId="71" fillId="34" borderId="0" xfId="0" applyFont="1" applyFill="1" applyProtection="1"/>
    <xf numFmtId="0" fontId="12" fillId="34" borderId="0" xfId="9" applyFont="1" applyFill="1" applyProtection="1"/>
    <xf numFmtId="171" fontId="20" fillId="34" borderId="0" xfId="0" applyNumberFormat="1" applyFont="1" applyFill="1" applyBorder="1"/>
    <xf numFmtId="0" fontId="11" fillId="34" borderId="117" xfId="6" applyFont="1" applyFill="1" applyBorder="1" applyProtection="1"/>
    <xf numFmtId="170" fontId="83" fillId="34" borderId="41" xfId="204" applyNumberFormat="1" applyFont="1" applyFill="1" applyBorder="1" applyProtection="1"/>
    <xf numFmtId="170" fontId="0" fillId="34" borderId="32" xfId="204" applyNumberFormat="1" applyFont="1" applyFill="1" applyBorder="1" applyProtection="1"/>
    <xf numFmtId="170" fontId="0" fillId="34" borderId="0" xfId="204" applyNumberFormat="1" applyFont="1" applyFill="1" applyBorder="1" applyProtection="1"/>
    <xf numFmtId="170" fontId="0" fillId="34" borderId="33" xfId="204" applyNumberFormat="1" applyFont="1" applyFill="1" applyBorder="1" applyProtection="1"/>
    <xf numFmtId="170" fontId="12" fillId="34" borderId="0" xfId="204" applyNumberFormat="1" applyFont="1" applyFill="1" applyBorder="1" applyProtection="1"/>
    <xf numFmtId="170" fontId="12" fillId="34" borderId="33" xfId="204" applyNumberFormat="1" applyFont="1" applyFill="1" applyBorder="1" applyProtection="1"/>
    <xf numFmtId="170" fontId="11" fillId="0" borderId="95" xfId="204" applyNumberFormat="1" applyFont="1" applyBorder="1" applyProtection="1">
      <protection locked="0"/>
    </xf>
    <xf numFmtId="166" fontId="147" fillId="29" borderId="38" xfId="0" applyFont="1" applyFill="1" applyBorder="1" applyAlignment="1" applyProtection="1">
      <alignment horizontal="left" vertical="center" wrapText="1"/>
    </xf>
    <xf numFmtId="166" fontId="123" fillId="29" borderId="152" xfId="0" applyFont="1" applyFill="1" applyBorder="1" applyProtection="1"/>
    <xf numFmtId="3" fontId="118" fillId="29" borderId="84" xfId="0" applyNumberFormat="1" applyFont="1" applyFill="1" applyBorder="1" applyAlignment="1" applyProtection="1">
      <alignment horizontal="center" vertical="top" wrapText="1"/>
    </xf>
    <xf numFmtId="170" fontId="26" fillId="30" borderId="84" xfId="204" applyNumberFormat="1" applyFont="1" applyFill="1" applyBorder="1" applyProtection="1"/>
    <xf numFmtId="170" fontId="123" fillId="29" borderId="152" xfId="204" applyNumberFormat="1" applyFont="1" applyFill="1" applyBorder="1" applyProtection="1"/>
    <xf numFmtId="166" fontId="11" fillId="34" borderId="12" xfId="0" applyFont="1" applyFill="1" applyBorder="1" applyProtection="1"/>
    <xf numFmtId="49" fontId="12" fillId="34" borderId="0" xfId="0" applyNumberFormat="1" applyFont="1" applyFill="1" applyBorder="1" applyAlignment="1" applyProtection="1">
      <alignment horizontal="center"/>
      <protection locked="0"/>
    </xf>
    <xf numFmtId="170" fontId="82" fillId="34" borderId="0" xfId="204" applyNumberFormat="1" applyFont="1" applyFill="1" applyBorder="1" applyAlignment="1" applyProtection="1">
      <alignment horizontal="right"/>
      <protection locked="0"/>
    </xf>
    <xf numFmtId="170" fontId="14" fillId="34" borderId="68" xfId="204" applyNumberFormat="1" applyFont="1" applyFill="1" applyBorder="1" applyAlignment="1" applyProtection="1"/>
    <xf numFmtId="170" fontId="14" fillId="0" borderId="92" xfId="204" applyNumberFormat="1" applyFont="1" applyBorder="1" applyAlignment="1" applyProtection="1">
      <protection locked="0"/>
    </xf>
    <xf numFmtId="170" fontId="12" fillId="34" borderId="46" xfId="204" applyNumberFormat="1" applyFont="1" applyFill="1" applyBorder="1" applyProtection="1"/>
    <xf numFmtId="170" fontId="12" fillId="0" borderId="153" xfId="204" applyNumberFormat="1" applyFont="1" applyBorder="1" applyProtection="1">
      <protection locked="0"/>
    </xf>
    <xf numFmtId="170" fontId="12" fillId="0" borderId="46" xfId="204" applyNumberFormat="1" applyFont="1" applyBorder="1" applyProtection="1">
      <protection locked="0"/>
    </xf>
    <xf numFmtId="166" fontId="21" fillId="0" borderId="63" xfId="0" applyFont="1" applyBorder="1" applyProtection="1">
      <protection locked="0"/>
    </xf>
    <xf numFmtId="166" fontId="154" fillId="34" borderId="0" xfId="0" applyFont="1" applyFill="1" applyBorder="1" applyAlignment="1"/>
    <xf numFmtId="166" fontId="0" fillId="34" borderId="0" xfId="0" applyFill="1" applyBorder="1" applyAlignment="1" applyProtection="1">
      <protection locked="0"/>
    </xf>
    <xf numFmtId="170" fontId="19" fillId="34" borderId="63" xfId="204" applyNumberFormat="1" applyFont="1" applyFill="1" applyBorder="1" applyAlignment="1" applyProtection="1">
      <alignment horizontal="right" vertical="center" wrapText="1"/>
    </xf>
    <xf numFmtId="166" fontId="19" fillId="29" borderId="68" xfId="0" applyFont="1" applyFill="1" applyBorder="1" applyAlignment="1" applyProtection="1">
      <alignment horizontal="center" vertical="center" wrapText="1"/>
    </xf>
    <xf numFmtId="170" fontId="19" fillId="0" borderId="46" xfId="204" applyNumberFormat="1" applyFont="1" applyFill="1" applyBorder="1" applyAlignment="1" applyProtection="1">
      <alignment horizontal="center" vertical="center" wrapText="1"/>
      <protection locked="0"/>
    </xf>
    <xf numFmtId="170" fontId="11" fillId="30" borderId="154" xfId="204" applyNumberFormat="1" applyFont="1" applyFill="1" applyBorder="1" applyProtection="1"/>
    <xf numFmtId="170" fontId="19" fillId="29" borderId="0" xfId="204" applyNumberFormat="1" applyFont="1" applyFill="1" applyBorder="1" applyAlignment="1" applyProtection="1">
      <alignment horizontal="center" vertical="center" wrapText="1"/>
    </xf>
    <xf numFmtId="170" fontId="19" fillId="37" borderId="128" xfId="204" applyNumberFormat="1" applyFont="1" applyFill="1" applyBorder="1" applyAlignment="1" applyProtection="1">
      <alignment horizontal="center" vertical="center" wrapText="1"/>
    </xf>
    <xf numFmtId="170" fontId="19" fillId="34" borderId="41" xfId="204" applyNumberFormat="1" applyFont="1" applyFill="1" applyBorder="1" applyAlignment="1" applyProtection="1">
      <alignment horizontal="right" vertical="center" wrapText="1"/>
    </xf>
    <xf numFmtId="166" fontId="19" fillId="29" borderId="0" xfId="0" applyFont="1" applyFill="1" applyBorder="1" applyAlignment="1" applyProtection="1">
      <alignment horizontal="center" vertical="center" wrapText="1"/>
    </xf>
    <xf numFmtId="170" fontId="19" fillId="0" borderId="41" xfId="204" applyNumberFormat="1" applyFont="1" applyFill="1" applyBorder="1" applyAlignment="1" applyProtection="1">
      <alignment horizontal="right" vertical="center" wrapText="1"/>
      <protection locked="0"/>
    </xf>
    <xf numFmtId="166" fontId="20" fillId="29" borderId="85" xfId="0" applyFont="1" applyFill="1" applyBorder="1" applyAlignment="1" applyProtection="1">
      <alignment horizontal="center" wrapText="1"/>
    </xf>
    <xf numFmtId="49" fontId="21" fillId="0" borderId="34" xfId="0" applyNumberFormat="1" applyFont="1" applyBorder="1" applyAlignment="1" applyProtection="1">
      <alignment horizontal="center"/>
      <protection locked="0"/>
    </xf>
    <xf numFmtId="170" fontId="21" fillId="0" borderId="128" xfId="204" quotePrefix="1" applyNumberFormat="1" applyFont="1" applyBorder="1" applyProtection="1">
      <protection locked="0"/>
    </xf>
    <xf numFmtId="49" fontId="21" fillId="0" borderId="128" xfId="0" applyNumberFormat="1" applyFont="1" applyBorder="1" applyAlignment="1" applyProtection="1">
      <alignment horizontal="center"/>
      <protection locked="0"/>
    </xf>
    <xf numFmtId="166" fontId="20" fillId="34" borderId="0" xfId="0" quotePrefix="1" applyFont="1" applyFill="1" applyBorder="1" applyAlignment="1" applyProtection="1"/>
    <xf numFmtId="170" fontId="0" fillId="34" borderId="0" xfId="204" applyNumberFormat="1" applyFont="1" applyFill="1"/>
    <xf numFmtId="170" fontId="0" fillId="0" borderId="97" xfId="204" applyNumberFormat="1" applyFont="1" applyFill="1" applyBorder="1" applyProtection="1">
      <protection locked="0"/>
    </xf>
    <xf numFmtId="170" fontId="0" fillId="35" borderId="97" xfId="204" applyNumberFormat="1" applyFont="1" applyFill="1" applyBorder="1"/>
    <xf numFmtId="170" fontId="0" fillId="0" borderId="98" xfId="204" applyNumberFormat="1" applyFont="1" applyFill="1" applyBorder="1" applyProtection="1">
      <protection locked="0"/>
    </xf>
    <xf numFmtId="43" fontId="20" fillId="30" borderId="44" xfId="204" applyFont="1" applyFill="1" applyBorder="1" applyProtection="1"/>
    <xf numFmtId="170" fontId="104" fillId="30" borderId="66" xfId="204" applyNumberFormat="1" applyFont="1" applyFill="1" applyBorder="1" applyProtection="1"/>
    <xf numFmtId="170" fontId="104" fillId="30" borderId="64" xfId="204" applyNumberFormat="1" applyFont="1" applyFill="1" applyBorder="1" applyProtection="1"/>
    <xf numFmtId="170" fontId="69" fillId="34" borderId="64" xfId="204" applyNumberFormat="1" applyFont="1" applyFill="1" applyBorder="1" applyProtection="1"/>
    <xf numFmtId="170" fontId="69" fillId="0" borderId="64" xfId="204" applyNumberFormat="1" applyFont="1" applyBorder="1" applyProtection="1">
      <protection locked="0"/>
    </xf>
    <xf numFmtId="170" fontId="21" fillId="0" borderId="66" xfId="204" applyNumberFormat="1" applyFont="1" applyBorder="1" applyProtection="1">
      <protection locked="0"/>
    </xf>
    <xf numFmtId="170" fontId="104" fillId="33" borderId="64" xfId="204" applyNumberFormat="1" applyFont="1" applyFill="1" applyBorder="1" applyProtection="1"/>
    <xf numFmtId="170" fontId="27" fillId="34" borderId="43" xfId="204" applyNumberFormat="1" applyFont="1" applyFill="1" applyBorder="1" applyProtection="1"/>
    <xf numFmtId="170" fontId="69" fillId="34" borderId="43" xfId="204" applyNumberFormat="1" applyFont="1" applyFill="1" applyBorder="1" applyProtection="1"/>
    <xf numFmtId="170" fontId="27" fillId="34" borderId="41" xfId="204" applyNumberFormat="1" applyFont="1" applyFill="1" applyBorder="1" applyProtection="1"/>
    <xf numFmtId="170" fontId="71" fillId="34" borderId="64" xfId="204" applyNumberFormat="1" applyFont="1" applyFill="1" applyBorder="1" applyProtection="1"/>
    <xf numFmtId="170" fontId="71" fillId="34" borderId="41" xfId="204" applyNumberFormat="1" applyFont="1" applyFill="1" applyBorder="1" applyProtection="1"/>
    <xf numFmtId="170" fontId="11" fillId="0" borderId="41" xfId="204" applyNumberFormat="1" applyFont="1" applyBorder="1" applyProtection="1">
      <protection locked="0"/>
    </xf>
    <xf numFmtId="170" fontId="11" fillId="34" borderId="66" xfId="204" applyNumberFormat="1" applyFont="1" applyFill="1" applyBorder="1"/>
    <xf numFmtId="170" fontId="11" fillId="34" borderId="43" xfId="204" applyNumberFormat="1" applyFont="1" applyFill="1" applyBorder="1"/>
    <xf numFmtId="170" fontId="11" fillId="34" borderId="77" xfId="204" applyNumberFormat="1" applyFont="1" applyFill="1" applyBorder="1"/>
    <xf numFmtId="170" fontId="11" fillId="34" borderId="80" xfId="204" applyNumberFormat="1" applyFont="1" applyFill="1" applyBorder="1"/>
    <xf numFmtId="170" fontId="11" fillId="34" borderId="64" xfId="204" applyNumberFormat="1" applyFont="1" applyFill="1" applyBorder="1"/>
    <xf numFmtId="170" fontId="11" fillId="34" borderId="41" xfId="204" applyNumberFormat="1" applyFont="1" applyFill="1" applyBorder="1"/>
    <xf numFmtId="170" fontId="21" fillId="0" borderId="95" xfId="204" applyNumberFormat="1" applyFont="1" applyBorder="1" applyAlignment="1" applyProtection="1">
      <alignment horizontal="center"/>
      <protection locked="0"/>
    </xf>
    <xf numFmtId="170" fontId="11" fillId="34" borderId="66" xfId="204" applyNumberFormat="1" applyFont="1" applyFill="1" applyBorder="1" applyAlignment="1" applyProtection="1"/>
    <xf numFmtId="170" fontId="11" fillId="0" borderId="95" xfId="204" applyNumberFormat="1" applyFont="1" applyBorder="1" applyAlignment="1" applyProtection="1">
      <protection locked="0"/>
    </xf>
    <xf numFmtId="170" fontId="11" fillId="34" borderId="95" xfId="204" applyNumberFormat="1" applyFont="1" applyFill="1" applyBorder="1" applyAlignment="1" applyProtection="1"/>
    <xf numFmtId="170" fontId="11" fillId="34" borderId="0" xfId="204" applyNumberFormat="1" applyFont="1" applyFill="1" applyBorder="1" applyAlignment="1" applyProtection="1"/>
    <xf numFmtId="167" fontId="21" fillId="34" borderId="93" xfId="0" applyNumberFormat="1" applyFont="1" applyFill="1" applyBorder="1" applyProtection="1"/>
    <xf numFmtId="166" fontId="21" fillId="34" borderId="80" xfId="0" applyFont="1" applyFill="1" applyBorder="1" applyProtection="1"/>
    <xf numFmtId="166" fontId="21" fillId="34" borderId="73" xfId="0" quotePrefix="1" applyFont="1" applyFill="1" applyBorder="1" applyAlignment="1" applyProtection="1">
      <alignment horizontal="left"/>
    </xf>
    <xf numFmtId="170" fontId="21" fillId="0" borderId="84" xfId="204" applyNumberFormat="1" applyFont="1" applyBorder="1" applyProtection="1">
      <protection locked="0"/>
    </xf>
    <xf numFmtId="170" fontId="21" fillId="34" borderId="36" xfId="204" applyNumberFormat="1" applyFont="1" applyFill="1" applyBorder="1" applyAlignment="1" applyProtection="1">
      <alignment horizontal="center"/>
    </xf>
    <xf numFmtId="170" fontId="21" fillId="0" borderId="36" xfId="204" applyNumberFormat="1" applyFont="1" applyBorder="1" applyAlignment="1" applyProtection="1">
      <alignment horizontal="center"/>
      <protection locked="0"/>
    </xf>
    <xf numFmtId="170" fontId="21" fillId="0" borderId="12" xfId="204" applyNumberFormat="1" applyFont="1" applyBorder="1" applyAlignment="1" applyProtection="1">
      <alignment horizontal="center"/>
      <protection locked="0"/>
    </xf>
    <xf numFmtId="170" fontId="21" fillId="34" borderId="77" xfId="204" applyNumberFormat="1" applyFont="1" applyFill="1" applyBorder="1" applyAlignment="1" applyProtection="1">
      <alignment horizontal="right"/>
    </xf>
    <xf numFmtId="170" fontId="21" fillId="34" borderId="77" xfId="204" applyNumberFormat="1" applyFont="1" applyFill="1" applyBorder="1" applyProtection="1"/>
    <xf numFmtId="170" fontId="21" fillId="34" borderId="93" xfId="204" applyNumberFormat="1" applyFont="1" applyFill="1" applyBorder="1" applyProtection="1"/>
    <xf numFmtId="170" fontId="21" fillId="0" borderId="95" xfId="204" applyNumberFormat="1" applyFont="1" applyBorder="1" applyAlignment="1" applyProtection="1">
      <alignment horizontal="right"/>
      <protection locked="0"/>
    </xf>
    <xf numFmtId="0" fontId="21" fillId="34" borderId="161" xfId="4" applyFont="1" applyFill="1" applyBorder="1" applyProtection="1"/>
    <xf numFmtId="170" fontId="21" fillId="34" borderId="161" xfId="204" applyNumberFormat="1" applyFont="1" applyFill="1" applyBorder="1" applyAlignment="1" applyProtection="1"/>
    <xf numFmtId="178" fontId="38" fillId="34" borderId="0" xfId="204" quotePrefix="1" applyNumberFormat="1" applyFont="1" applyFill="1" applyBorder="1" applyAlignment="1" applyProtection="1"/>
    <xf numFmtId="178" fontId="38" fillId="34" borderId="0" xfId="204" applyNumberFormat="1" applyFont="1" applyFill="1" applyBorder="1" applyAlignment="1" applyProtection="1"/>
    <xf numFmtId="166" fontId="19" fillId="29" borderId="45" xfId="0" applyFont="1" applyFill="1" applyBorder="1" applyAlignment="1" applyProtection="1">
      <alignment horizontal="center" vertical="center" wrapText="1"/>
    </xf>
    <xf numFmtId="170" fontId="11" fillId="29" borderId="66" xfId="204" applyNumberFormat="1" applyFont="1" applyFill="1" applyBorder="1" applyAlignment="1" applyProtection="1">
      <alignment horizontal="center" vertical="center" wrapText="1"/>
    </xf>
    <xf numFmtId="166" fontId="100" fillId="29" borderId="37" xfId="0" applyFont="1" applyFill="1" applyBorder="1" applyProtection="1"/>
    <xf numFmtId="166" fontId="78" fillId="29" borderId="66" xfId="0" applyFont="1" applyFill="1" applyBorder="1" applyProtection="1"/>
    <xf numFmtId="170" fontId="78" fillId="29" borderId="43" xfId="204" applyNumberFormat="1" applyFont="1" applyFill="1" applyBorder="1" applyProtection="1"/>
    <xf numFmtId="166" fontId="0" fillId="0" borderId="128" xfId="0" applyBorder="1" applyProtection="1">
      <protection locked="0"/>
    </xf>
    <xf numFmtId="170" fontId="11" fillId="34" borderId="128" xfId="204" applyNumberFormat="1" applyFont="1" applyFill="1" applyBorder="1" applyProtection="1">
      <protection locked="0"/>
    </xf>
    <xf numFmtId="170" fontId="11" fillId="34" borderId="92" xfId="204" applyNumberFormat="1" applyFont="1" applyFill="1" applyBorder="1" applyProtection="1">
      <protection locked="0"/>
    </xf>
    <xf numFmtId="166" fontId="0" fillId="34" borderId="63" xfId="0" applyFont="1" applyFill="1" applyBorder="1" applyAlignment="1" applyProtection="1">
      <alignment horizontal="left"/>
    </xf>
    <xf numFmtId="49" fontId="0" fillId="0" borderId="64" xfId="0" applyNumberFormat="1" applyFont="1" applyBorder="1" applyAlignment="1" applyProtection="1">
      <alignment horizontal="center"/>
      <protection locked="0"/>
    </xf>
    <xf numFmtId="170" fontId="12" fillId="0" borderId="0" xfId="204" applyNumberFormat="1" applyFont="1" applyFill="1" applyProtection="1"/>
    <xf numFmtId="170" fontId="38" fillId="0" borderId="64" xfId="204" applyNumberFormat="1" applyFont="1" applyFill="1" applyBorder="1" applyProtection="1">
      <protection locked="0"/>
    </xf>
    <xf numFmtId="170" fontId="19" fillId="34" borderId="0" xfId="204" applyNumberFormat="1" applyFont="1" applyFill="1" applyBorder="1" applyAlignment="1" applyProtection="1">
      <alignment horizontal="left"/>
    </xf>
    <xf numFmtId="170" fontId="19" fillId="0" borderId="128" xfId="204" applyNumberFormat="1" applyFont="1" applyFill="1" applyBorder="1" applyAlignment="1" applyProtection="1">
      <alignment horizontal="center"/>
      <protection locked="0"/>
    </xf>
    <xf numFmtId="170" fontId="11" fillId="0" borderId="128" xfId="204" applyNumberFormat="1" applyFont="1" applyFill="1" applyBorder="1" applyAlignment="1" applyProtection="1">
      <alignment horizontal="center"/>
      <protection locked="0"/>
    </xf>
    <xf numFmtId="170" fontId="19" fillId="35" borderId="66" xfId="204" applyNumberFormat="1" applyFont="1" applyFill="1" applyBorder="1" applyAlignment="1" applyProtection="1">
      <alignment horizontal="center" wrapText="1"/>
    </xf>
    <xf numFmtId="170" fontId="21" fillId="29" borderId="46" xfId="204" applyNumberFormat="1" applyFont="1" applyFill="1" applyBorder="1" applyProtection="1"/>
    <xf numFmtId="166" fontId="19" fillId="29" borderId="0" xfId="0" applyFont="1" applyFill="1" applyBorder="1" applyProtection="1"/>
    <xf numFmtId="0" fontId="21" fillId="34" borderId="0" xfId="4" applyFont="1" applyFill="1" applyBorder="1" applyProtection="1"/>
    <xf numFmtId="170" fontId="11" fillId="29" borderId="0" xfId="204" applyNumberFormat="1" applyFont="1" applyFill="1" applyBorder="1" applyProtection="1"/>
    <xf numFmtId="170" fontId="38" fillId="29" borderId="0" xfId="204" quotePrefix="1" applyNumberFormat="1" applyFont="1" applyFill="1" applyBorder="1" applyAlignment="1" applyProtection="1"/>
    <xf numFmtId="0" fontId="11" fillId="0" borderId="0" xfId="239"/>
    <xf numFmtId="170" fontId="11" fillId="0" borderId="66" xfId="204" applyNumberFormat="1" applyFont="1" applyFill="1" applyBorder="1" applyAlignment="1" applyProtection="1">
      <alignment horizontal="center" vertical="center" wrapText="1"/>
      <protection locked="0"/>
    </xf>
    <xf numFmtId="170" fontId="38" fillId="0" borderId="66" xfId="204" applyNumberFormat="1" applyFont="1" applyFill="1" applyBorder="1" applyProtection="1">
      <protection locked="0"/>
    </xf>
    <xf numFmtId="170" fontId="11" fillId="0" borderId="128" xfId="204" applyNumberFormat="1" applyFont="1" applyFill="1" applyBorder="1" applyProtection="1">
      <protection locked="0"/>
    </xf>
    <xf numFmtId="170" fontId="11" fillId="0" borderId="66" xfId="204" applyNumberFormat="1" applyFont="1" applyBorder="1" applyProtection="1">
      <protection locked="0"/>
    </xf>
    <xf numFmtId="49" fontId="21" fillId="0" borderId="53" xfId="7" applyNumberFormat="1" applyFont="1" applyBorder="1" applyAlignment="1" applyProtection="1">
      <protection locked="0"/>
    </xf>
    <xf numFmtId="0" fontId="20" fillId="0" borderId="64" xfId="7" applyFont="1" applyFill="1" applyBorder="1" applyAlignment="1" applyProtection="1">
      <alignment horizontal="left"/>
      <protection locked="0"/>
    </xf>
    <xf numFmtId="0" fontId="21" fillId="34" borderId="54" xfId="7" applyFont="1" applyFill="1" applyBorder="1" applyAlignment="1" applyProtection="1"/>
    <xf numFmtId="49" fontId="21" fillId="0" borderId="64" xfId="7" applyNumberFormat="1" applyFont="1" applyFill="1" applyBorder="1" applyAlignment="1" applyProtection="1">
      <alignment horizontal="center"/>
      <protection locked="0"/>
    </xf>
    <xf numFmtId="166" fontId="21" fillId="34" borderId="67" xfId="216" applyFont="1" applyFill="1" applyBorder="1" applyProtection="1"/>
    <xf numFmtId="170" fontId="21" fillId="0" borderId="167" xfId="204" applyNumberFormat="1" applyFont="1" applyFill="1" applyBorder="1" applyProtection="1">
      <protection locked="0"/>
    </xf>
    <xf numFmtId="166" fontId="11" fillId="0" borderId="0" xfId="0" applyFont="1"/>
    <xf numFmtId="166" fontId="18" fillId="0" borderId="0" xfId="0" applyFont="1"/>
    <xf numFmtId="166" fontId="21" fillId="34" borderId="124" xfId="0" applyFont="1" applyFill="1" applyBorder="1" applyAlignment="1">
      <alignment horizontal="center"/>
    </xf>
    <xf numFmtId="166" fontId="21" fillId="0" borderId="126" xfId="0" applyFont="1" applyBorder="1" applyProtection="1">
      <protection locked="0"/>
    </xf>
    <xf numFmtId="3" fontId="21" fillId="0" borderId="126" xfId="0" applyNumberFormat="1" applyFont="1" applyBorder="1" applyProtection="1">
      <protection locked="0"/>
    </xf>
    <xf numFmtId="166" fontId="21" fillId="34" borderId="0" xfId="0" quotePrefix="1" applyFont="1" applyFill="1" applyBorder="1" applyAlignment="1">
      <alignment horizontal="left"/>
    </xf>
    <xf numFmtId="37" fontId="21" fillId="34" borderId="0" xfId="0" applyNumberFormat="1" applyFont="1" applyFill="1" applyBorder="1"/>
    <xf numFmtId="14" fontId="21" fillId="34" borderId="0" xfId="0" applyNumberFormat="1" applyFont="1" applyFill="1"/>
    <xf numFmtId="166" fontId="21" fillId="34" borderId="124" xfId="0" quotePrefix="1" applyFont="1" applyFill="1" applyBorder="1" applyAlignment="1">
      <alignment horizontal="center"/>
    </xf>
    <xf numFmtId="166" fontId="21" fillId="41" borderId="124" xfId="0" quotePrefix="1" applyFont="1" applyFill="1" applyBorder="1" applyAlignment="1">
      <alignment horizontal="center"/>
    </xf>
    <xf numFmtId="170" fontId="21" fillId="0" borderId="124" xfId="204" applyNumberFormat="1" applyFont="1" applyBorder="1" applyProtection="1">
      <protection locked="0"/>
    </xf>
    <xf numFmtId="49" fontId="21" fillId="34" borderId="0" xfId="0" applyNumberFormat="1" applyFont="1" applyFill="1"/>
    <xf numFmtId="49" fontId="21" fillId="34" borderId="0" xfId="0" applyNumberFormat="1" applyFont="1" applyFill="1" applyBorder="1" applyAlignment="1">
      <alignment horizontal="center"/>
    </xf>
    <xf numFmtId="166" fontId="20" fillId="34" borderId="0" xfId="0" applyFont="1" applyFill="1" applyBorder="1" applyAlignment="1" applyProtection="1">
      <alignment horizontal="left"/>
      <protection locked="0"/>
    </xf>
    <xf numFmtId="173" fontId="21" fillId="34" borderId="0" xfId="189" applyNumberFormat="1" applyFont="1" applyFill="1" applyBorder="1" applyProtection="1"/>
    <xf numFmtId="166" fontId="21" fillId="0" borderId="124" xfId="0" applyFont="1" applyBorder="1" applyProtection="1">
      <protection locked="0"/>
    </xf>
    <xf numFmtId="166" fontId="11" fillId="0" borderId="0" xfId="0" applyFont="1" applyBorder="1"/>
    <xf numFmtId="49" fontId="21" fillId="34" borderId="52" xfId="0" quotePrefix="1" applyNumberFormat="1" applyFont="1" applyFill="1" applyBorder="1" applyAlignment="1">
      <alignment horizontal="right" vertical="top"/>
    </xf>
    <xf numFmtId="49" fontId="21" fillId="34" borderId="47" xfId="0" applyNumberFormat="1" applyFont="1" applyFill="1" applyBorder="1"/>
    <xf numFmtId="166" fontId="20" fillId="34" borderId="39" xfId="0" applyFont="1" applyFill="1" applyBorder="1" applyAlignment="1">
      <alignment horizontal="left" vertical="top" wrapText="1"/>
    </xf>
    <xf numFmtId="166" fontId="20" fillId="34" borderId="39" xfId="0" applyFont="1" applyFill="1" applyBorder="1" applyAlignment="1">
      <alignment horizontal="center" vertical="top"/>
    </xf>
    <xf numFmtId="166" fontId="20" fillId="34" borderId="39" xfId="0" applyFont="1" applyFill="1" applyBorder="1" applyAlignment="1">
      <alignment horizontal="center" vertical="top" wrapText="1"/>
    </xf>
    <xf numFmtId="166" fontId="20" fillId="34" borderId="39" xfId="0" applyFont="1" applyFill="1" applyBorder="1" applyAlignment="1">
      <alignment horizontal="centerContinuous" vertical="top" wrapText="1"/>
    </xf>
    <xf numFmtId="166" fontId="20" fillId="34" borderId="65" xfId="0" applyFont="1" applyFill="1" applyBorder="1" applyAlignment="1">
      <alignment horizontal="centerContinuous" vertical="top" wrapText="1"/>
    </xf>
    <xf numFmtId="166" fontId="21" fillId="34" borderId="167" xfId="0" applyFont="1" applyFill="1" applyBorder="1"/>
    <xf numFmtId="49" fontId="21" fillId="0" borderId="64" xfId="7" quotePrefix="1" applyNumberFormat="1" applyFont="1" applyBorder="1" applyAlignment="1" applyProtection="1">
      <alignment horizontal="center"/>
      <protection locked="0"/>
    </xf>
    <xf numFmtId="49" fontId="21" fillId="0" borderId="64" xfId="7" quotePrefix="1" applyNumberFormat="1" applyFont="1" applyFill="1" applyBorder="1" applyAlignment="1" applyProtection="1">
      <alignment horizontal="left"/>
      <protection locked="0"/>
    </xf>
    <xf numFmtId="0" fontId="21" fillId="0" borderId="64" xfId="7" applyFont="1" applyFill="1" applyBorder="1" applyAlignment="1" applyProtection="1">
      <alignment horizontal="left"/>
      <protection locked="0"/>
    </xf>
    <xf numFmtId="0" fontId="21" fillId="0" borderId="64" xfId="7" applyFont="1" applyFill="1" applyBorder="1" applyAlignment="1" applyProtection="1">
      <alignment vertical="center"/>
      <protection locked="0"/>
    </xf>
    <xf numFmtId="49" fontId="21" fillId="0" borderId="64" xfId="7" applyNumberFormat="1" applyFont="1" applyFill="1" applyBorder="1" applyAlignment="1" applyProtection="1">
      <alignment horizontal="center" vertical="center"/>
      <protection locked="0"/>
    </xf>
    <xf numFmtId="49" fontId="27" fillId="0" borderId="64" xfId="7" applyNumberFormat="1" applyFont="1" applyBorder="1" applyAlignment="1" applyProtection="1">
      <alignment horizontal="center" vertical="center"/>
      <protection locked="0"/>
    </xf>
    <xf numFmtId="49" fontId="27" fillId="0" borderId="128" xfId="7" applyNumberFormat="1" applyFont="1" applyFill="1" applyBorder="1" applyAlignment="1" applyProtection="1">
      <alignment horizontal="center" vertical="center"/>
      <protection locked="0"/>
    </xf>
    <xf numFmtId="166" fontId="21" fillId="0" borderId="66" xfId="0" applyFont="1" applyBorder="1" applyAlignment="1" applyProtection="1">
      <protection locked="0"/>
    </xf>
    <xf numFmtId="170" fontId="21" fillId="34" borderId="66" xfId="204" applyNumberFormat="1" applyFont="1" applyFill="1" applyBorder="1" applyAlignment="1" applyProtection="1"/>
    <xf numFmtId="170" fontId="21" fillId="34" borderId="68" xfId="204" applyNumberFormat="1" applyFont="1" applyFill="1" applyBorder="1" applyAlignment="1" applyProtection="1"/>
    <xf numFmtId="170" fontId="21" fillId="34" borderId="66" xfId="204" quotePrefix="1" applyNumberFormat="1" applyFont="1" applyFill="1" applyBorder="1" applyAlignment="1" applyProtection="1">
      <alignment horizontal="center"/>
    </xf>
    <xf numFmtId="170" fontId="21" fillId="34" borderId="37" xfId="204" applyNumberFormat="1" applyFont="1" applyFill="1" applyBorder="1" applyAlignment="1" applyProtection="1"/>
    <xf numFmtId="170" fontId="26" fillId="34" borderId="128" xfId="204" applyNumberFormat="1" applyFont="1" applyFill="1" applyBorder="1" applyProtection="1"/>
    <xf numFmtId="9" fontId="21" fillId="34" borderId="63" xfId="189" applyFont="1" applyFill="1" applyBorder="1" applyAlignment="1" applyProtection="1"/>
    <xf numFmtId="178" fontId="21" fillId="34" borderId="46" xfId="204" applyNumberFormat="1" applyFont="1" applyFill="1" applyBorder="1" applyProtection="1"/>
    <xf numFmtId="0" fontId="20" fillId="34" borderId="68" xfId="7" applyFont="1" applyFill="1" applyBorder="1" applyAlignment="1" applyProtection="1"/>
    <xf numFmtId="0" fontId="21" fillId="34" borderId="45" xfId="7" applyFont="1" applyFill="1" applyBorder="1" applyAlignment="1" applyProtection="1"/>
    <xf numFmtId="0" fontId="20" fillId="34" borderId="37" xfId="7" applyFont="1" applyFill="1" applyBorder="1" applyAlignment="1" applyProtection="1">
      <alignment horizontal="left"/>
    </xf>
    <xf numFmtId="0" fontId="21" fillId="34" borderId="68" xfId="7" applyFont="1" applyFill="1" applyBorder="1" applyAlignment="1" applyProtection="1">
      <protection locked="0"/>
    </xf>
    <xf numFmtId="0" fontId="21" fillId="34" borderId="63" xfId="7" applyFont="1" applyFill="1" applyBorder="1" applyAlignment="1" applyProtection="1">
      <protection locked="0"/>
    </xf>
    <xf numFmtId="49" fontId="27" fillId="0" borderId="64" xfId="7" applyNumberFormat="1" applyFont="1" applyFill="1" applyBorder="1" applyAlignment="1" applyProtection="1">
      <alignment horizontal="center" vertical="center"/>
      <protection locked="0"/>
    </xf>
    <xf numFmtId="166" fontId="11" fillId="34" borderId="128" xfId="11" quotePrefix="1" applyFont="1" applyFill="1" applyBorder="1" applyAlignment="1" applyProtection="1">
      <alignment horizontal="center"/>
    </xf>
    <xf numFmtId="166" fontId="0" fillId="0" borderId="63" xfId="11" applyFont="1" applyBorder="1" applyAlignment="1" applyProtection="1">
      <alignment horizontal="left"/>
      <protection locked="0"/>
    </xf>
    <xf numFmtId="166" fontId="21" fillId="0" borderId="63" xfId="11" applyFont="1" applyBorder="1" applyProtection="1">
      <protection locked="0"/>
    </xf>
    <xf numFmtId="166" fontId="11" fillId="29" borderId="128" xfId="0" applyFont="1" applyFill="1" applyBorder="1" applyProtection="1"/>
    <xf numFmtId="166" fontId="11" fillId="29" borderId="46" xfId="0" applyFont="1" applyFill="1" applyBorder="1" applyProtection="1"/>
    <xf numFmtId="170" fontId="0" fillId="0" borderId="41" xfId="237" applyNumberFormat="1" applyFont="1" applyFill="1" applyBorder="1" applyProtection="1">
      <protection locked="0"/>
    </xf>
    <xf numFmtId="166" fontId="0" fillId="29" borderId="64" xfId="0" applyFill="1" applyBorder="1" applyProtection="1"/>
    <xf numFmtId="166" fontId="0" fillId="29" borderId="41" xfId="0" applyFill="1" applyBorder="1" applyProtection="1"/>
    <xf numFmtId="166" fontId="0" fillId="29" borderId="128" xfId="0" applyFill="1" applyBorder="1" applyProtection="1"/>
    <xf numFmtId="170" fontId="11" fillId="34" borderId="128" xfId="206" applyNumberFormat="1" applyFont="1" applyFill="1" applyBorder="1" applyProtection="1"/>
    <xf numFmtId="166" fontId="0" fillId="34" borderId="128" xfId="0" applyFill="1" applyBorder="1" applyProtection="1"/>
    <xf numFmtId="170" fontId="11" fillId="34" borderId="64" xfId="206" applyNumberFormat="1" applyFont="1" applyFill="1" applyBorder="1" applyProtection="1"/>
    <xf numFmtId="170" fontId="11" fillId="0" borderId="128" xfId="204" applyNumberFormat="1" applyFont="1" applyBorder="1" applyAlignment="1" applyProtection="1">
      <alignment horizontal="center"/>
      <protection locked="0"/>
    </xf>
    <xf numFmtId="49" fontId="11" fillId="0" borderId="66" xfId="0" applyNumberFormat="1" applyFont="1" applyFill="1" applyBorder="1" applyProtection="1">
      <protection locked="0"/>
    </xf>
    <xf numFmtId="170" fontId="20" fillId="0" borderId="46" xfId="204" applyNumberFormat="1" applyFont="1" applyFill="1" applyBorder="1" applyProtection="1">
      <protection locked="0"/>
    </xf>
    <xf numFmtId="38" fontId="27" fillId="29" borderId="66" xfId="0" applyNumberFormat="1" applyFont="1" applyFill="1" applyBorder="1" applyProtection="1"/>
    <xf numFmtId="166" fontId="107" fillId="34" borderId="0" xfId="0" applyFont="1" applyFill="1"/>
    <xf numFmtId="166" fontId="12" fillId="34" borderId="128" xfId="0" applyFont="1" applyFill="1" applyBorder="1" applyProtection="1"/>
    <xf numFmtId="166" fontId="21" fillId="0" borderId="64" xfId="0" applyFont="1" applyFill="1" applyBorder="1" applyAlignment="1" applyProtection="1">
      <alignment horizontal="center"/>
      <protection locked="0"/>
    </xf>
    <xf numFmtId="170" fontId="21" fillId="35" borderId="64" xfId="204" quotePrefix="1" applyNumberFormat="1" applyFont="1" applyFill="1" applyBorder="1" applyAlignment="1" applyProtection="1">
      <alignment horizontal="center"/>
    </xf>
    <xf numFmtId="170" fontId="20" fillId="34" borderId="66" xfId="204" applyNumberFormat="1" applyFont="1" applyFill="1" applyBorder="1" applyProtection="1"/>
    <xf numFmtId="170" fontId="21" fillId="34" borderId="33" xfId="204" applyNumberFormat="1" applyFont="1" applyFill="1" applyBorder="1" applyProtection="1"/>
    <xf numFmtId="166" fontId="19" fillId="34" borderId="54" xfId="0" applyFont="1" applyFill="1" applyBorder="1" applyAlignment="1" applyProtection="1">
      <alignment wrapText="1"/>
    </xf>
    <xf numFmtId="166" fontId="19" fillId="29" borderId="54" xfId="0" applyFont="1" applyFill="1" applyBorder="1" applyProtection="1"/>
    <xf numFmtId="166" fontId="19" fillId="29" borderId="67" xfId="0" applyFont="1" applyFill="1" applyBorder="1" applyAlignment="1" applyProtection="1">
      <alignment wrapText="1"/>
    </xf>
    <xf numFmtId="166" fontId="19" fillId="29" borderId="32" xfId="0" applyFont="1" applyFill="1" applyBorder="1" applyAlignment="1" applyProtection="1">
      <alignment wrapText="1"/>
    </xf>
    <xf numFmtId="166" fontId="127" fillId="29" borderId="32" xfId="0" applyFont="1" applyFill="1" applyBorder="1" applyProtection="1"/>
    <xf numFmtId="166" fontId="11" fillId="29" borderId="54" xfId="0" quotePrefix="1" applyFont="1" applyFill="1" applyBorder="1" applyProtection="1"/>
    <xf numFmtId="166" fontId="11" fillId="29" borderId="54" xfId="0" applyFont="1" applyFill="1" applyBorder="1" applyProtection="1"/>
    <xf numFmtId="166" fontId="24" fillId="29" borderId="32" xfId="0" applyFont="1" applyFill="1" applyBorder="1" applyProtection="1"/>
    <xf numFmtId="170" fontId="20" fillId="0" borderId="64" xfId="204" applyNumberFormat="1" applyFont="1" applyFill="1" applyBorder="1" applyProtection="1">
      <protection locked="0"/>
    </xf>
    <xf numFmtId="166" fontId="11" fillId="3" borderId="48" xfId="13" quotePrefix="1" applyFont="1" applyFill="1" applyBorder="1" applyAlignment="1" applyProtection="1">
      <alignment horizontal="left" wrapText="1"/>
      <protection locked="0"/>
    </xf>
    <xf numFmtId="170" fontId="21" fillId="0" borderId="171" xfId="204" applyNumberFormat="1" applyFont="1" applyBorder="1" applyAlignment="1" applyProtection="1">
      <alignment horizontal="right"/>
      <protection locked="0"/>
    </xf>
    <xf numFmtId="166" fontId="11" fillId="29" borderId="42" xfId="0" applyFont="1" applyFill="1" applyBorder="1" applyAlignment="1" applyProtection="1">
      <alignment horizontal="left" wrapText="1"/>
    </xf>
    <xf numFmtId="166" fontId="0" fillId="3" borderId="72" xfId="13" quotePrefix="1" applyFont="1" applyFill="1" applyBorder="1" applyAlignment="1" applyProtection="1">
      <alignment horizontal="left"/>
      <protection locked="0"/>
    </xf>
    <xf numFmtId="166" fontId="0" fillId="3" borderId="42" xfId="13" quotePrefix="1" applyFont="1" applyFill="1" applyBorder="1" applyAlignment="1" applyProtection="1">
      <alignment horizontal="left"/>
      <protection locked="0"/>
    </xf>
    <xf numFmtId="170" fontId="21" fillId="0" borderId="126" xfId="204" applyNumberFormat="1" applyFont="1" applyFill="1" applyBorder="1" applyProtection="1"/>
    <xf numFmtId="0" fontId="21" fillId="34" borderId="38" xfId="235" applyFont="1" applyFill="1" applyBorder="1" applyAlignment="1" applyProtection="1">
      <alignment wrapText="1"/>
    </xf>
    <xf numFmtId="0" fontId="21" fillId="34" borderId="39" xfId="235" applyFont="1" applyFill="1" applyBorder="1" applyAlignment="1" applyProtection="1">
      <alignment wrapText="1"/>
    </xf>
    <xf numFmtId="170" fontId="20" fillId="34" borderId="64" xfId="204" applyNumberFormat="1" applyFont="1" applyFill="1" applyBorder="1" applyProtection="1"/>
    <xf numFmtId="170" fontId="69" fillId="34" borderId="63" xfId="204" applyNumberFormat="1" applyFont="1" applyFill="1" applyBorder="1" applyProtection="1"/>
    <xf numFmtId="49" fontId="11" fillId="0" borderId="64" xfId="0" applyNumberFormat="1" applyFont="1" applyFill="1" applyBorder="1" applyProtection="1">
      <protection locked="0"/>
    </xf>
    <xf numFmtId="170" fontId="69" fillId="0" borderId="63" xfId="204" applyNumberFormat="1" applyFont="1" applyFill="1" applyBorder="1" applyProtection="1">
      <protection locked="0"/>
    </xf>
    <xf numFmtId="166" fontId="90" fillId="34" borderId="0" xfId="0" applyFont="1" applyFill="1" applyAlignment="1">
      <alignment horizontal="center"/>
    </xf>
    <xf numFmtId="170" fontId="20" fillId="34" borderId="0" xfId="8" applyNumberFormat="1" applyFont="1" applyFill="1" applyAlignment="1" applyProtection="1">
      <alignment horizontal="left"/>
    </xf>
    <xf numFmtId="170" fontId="11" fillId="34" borderId="0" xfId="8" quotePrefix="1" applyNumberFormat="1" applyFont="1" applyFill="1" applyBorder="1" applyAlignment="1" applyProtection="1"/>
    <xf numFmtId="170" fontId="21" fillId="34" borderId="0" xfId="8" applyNumberFormat="1" applyFont="1" applyFill="1" applyProtection="1"/>
    <xf numFmtId="166" fontId="21" fillId="0" borderId="86" xfId="11" quotePrefix="1" applyFont="1" applyBorder="1" applyAlignment="1" applyProtection="1">
      <alignment horizontal="left"/>
    </xf>
    <xf numFmtId="170" fontId="20" fillId="30" borderId="66" xfId="204" applyNumberFormat="1" applyFont="1" applyFill="1" applyBorder="1" applyProtection="1"/>
    <xf numFmtId="166" fontId="21" fillId="0" borderId="172" xfId="11" quotePrefix="1" applyFont="1" applyBorder="1" applyAlignment="1" applyProtection="1">
      <alignment horizontal="left"/>
    </xf>
    <xf numFmtId="170" fontId="21" fillId="0" borderId="0" xfId="204" applyNumberFormat="1" applyFont="1" applyProtection="1">
      <protection locked="0"/>
    </xf>
    <xf numFmtId="0" fontId="11" fillId="0" borderId="0" xfId="239" applyProtection="1">
      <protection locked="0"/>
    </xf>
    <xf numFmtId="43" fontId="11" fillId="0" borderId="64" xfId="204" applyNumberFormat="1" applyFont="1" applyFill="1" applyBorder="1" applyAlignment="1" applyProtection="1">
      <alignment horizontal="center" wrapText="1"/>
      <protection locked="0"/>
    </xf>
    <xf numFmtId="166" fontId="19" fillId="0" borderId="0" xfId="0" applyFont="1"/>
    <xf numFmtId="0" fontId="11" fillId="34" borderId="0" xfId="239" applyFill="1"/>
    <xf numFmtId="170" fontId="21" fillId="0" borderId="128" xfId="204" applyNumberFormat="1" applyFont="1" applyFill="1" applyBorder="1" applyAlignment="1" applyProtection="1">
      <alignment horizontal="center"/>
      <protection locked="0"/>
    </xf>
    <xf numFmtId="170" fontId="20" fillId="32" borderId="128" xfId="204" applyNumberFormat="1" applyFont="1" applyFill="1" applyBorder="1" applyProtection="1"/>
    <xf numFmtId="170" fontId="21" fillId="30" borderId="128" xfId="204" applyNumberFormat="1" applyFont="1" applyFill="1" applyBorder="1" applyProtection="1"/>
    <xf numFmtId="170" fontId="11" fillId="0" borderId="174" xfId="204" applyNumberFormat="1" applyFont="1" applyFill="1" applyBorder="1" applyProtection="1">
      <protection locked="0"/>
    </xf>
    <xf numFmtId="166" fontId="21" fillId="34" borderId="67" xfId="0" applyFont="1" applyFill="1" applyBorder="1" applyAlignment="1">
      <alignment horizontal="left"/>
    </xf>
    <xf numFmtId="170" fontId="11" fillId="34" borderId="43" xfId="204" applyNumberFormat="1" applyFont="1" applyFill="1" applyBorder="1" applyProtection="1"/>
    <xf numFmtId="166" fontId="25" fillId="29" borderId="42" xfId="0" applyFont="1" applyFill="1" applyBorder="1" applyAlignment="1">
      <alignment horizontal="left" vertical="center"/>
    </xf>
    <xf numFmtId="170" fontId="11" fillId="29" borderId="128" xfId="204" applyNumberFormat="1" applyFont="1" applyFill="1" applyBorder="1" applyAlignment="1" applyProtection="1">
      <alignment horizontal="center"/>
    </xf>
    <xf numFmtId="170" fontId="92" fillId="30" borderId="64" xfId="204" applyNumberFormat="1" applyFont="1" applyFill="1" applyBorder="1" applyProtection="1"/>
    <xf numFmtId="170" fontId="92" fillId="34" borderId="45" xfId="204" applyNumberFormat="1" applyFont="1" applyFill="1" applyBorder="1" applyProtection="1"/>
    <xf numFmtId="170" fontId="11" fillId="30" borderId="94" xfId="204" applyNumberFormat="1" applyFont="1" applyFill="1" applyBorder="1" applyProtection="1"/>
    <xf numFmtId="166" fontId="19" fillId="0" borderId="64" xfId="0" applyFont="1" applyFill="1" applyBorder="1" applyAlignment="1" applyProtection="1">
      <alignment horizontal="center" vertical="center" wrapText="1"/>
      <protection locked="0"/>
    </xf>
    <xf numFmtId="170" fontId="19" fillId="0" borderId="64" xfId="204" applyNumberFormat="1" applyFont="1" applyFill="1" applyBorder="1" applyAlignment="1" applyProtection="1">
      <alignment horizontal="center" vertical="center" wrapText="1"/>
      <protection locked="0"/>
    </xf>
    <xf numFmtId="166" fontId="19" fillId="0" borderId="63" xfId="0" applyFont="1" applyFill="1" applyBorder="1" applyAlignment="1" applyProtection="1">
      <alignment horizontal="center" vertical="center" wrapText="1"/>
      <protection locked="0"/>
    </xf>
    <xf numFmtId="166" fontId="19" fillId="0" borderId="68" xfId="0" applyFont="1" applyFill="1" applyBorder="1" applyAlignment="1" applyProtection="1">
      <alignment horizontal="center" vertical="center"/>
      <protection locked="0"/>
    </xf>
    <xf numFmtId="166" fontId="19" fillId="0" borderId="63" xfId="0" applyFont="1" applyFill="1" applyBorder="1" applyAlignment="1" applyProtection="1">
      <alignment horizontal="center" vertical="center"/>
      <protection locked="0"/>
    </xf>
    <xf numFmtId="166" fontId="19" fillId="0" borderId="92" xfId="0" applyFont="1" applyFill="1" applyBorder="1" applyAlignment="1" applyProtection="1">
      <alignment horizontal="center" vertical="center"/>
    </xf>
    <xf numFmtId="166" fontId="19" fillId="0" borderId="92" xfId="0" applyFont="1" applyFill="1" applyBorder="1" applyAlignment="1" applyProtection="1">
      <alignment horizontal="center" vertical="center"/>
      <protection locked="0"/>
    </xf>
    <xf numFmtId="166" fontId="0" fillId="0" borderId="63" xfId="0" applyFill="1" applyBorder="1" applyProtection="1"/>
    <xf numFmtId="166" fontId="19" fillId="0" borderId="68" xfId="0" applyFont="1" applyFill="1" applyBorder="1" applyAlignment="1" applyProtection="1">
      <alignment horizontal="center" vertical="center" wrapText="1"/>
      <protection locked="0"/>
    </xf>
    <xf numFmtId="166" fontId="20" fillId="29" borderId="32" xfId="0" applyFont="1" applyFill="1" applyBorder="1" applyAlignment="1" applyProtection="1">
      <alignment horizontal="left"/>
    </xf>
    <xf numFmtId="38" fontId="0" fillId="0" borderId="92" xfId="0" applyNumberFormat="1" applyFill="1" applyBorder="1" applyProtection="1"/>
    <xf numFmtId="166" fontId="0" fillId="33" borderId="31" xfId="0" applyFill="1" applyBorder="1"/>
    <xf numFmtId="166" fontId="0" fillId="34" borderId="0" xfId="0" applyFill="1" applyBorder="1" applyAlignment="1" applyProtection="1">
      <alignment horizontal="center"/>
    </xf>
    <xf numFmtId="166" fontId="0" fillId="34" borderId="0" xfId="0" applyFill="1" applyBorder="1" applyAlignment="1">
      <alignment horizontal="center"/>
    </xf>
    <xf numFmtId="166" fontId="14" fillId="0" borderId="0" xfId="0" applyFont="1"/>
    <xf numFmtId="166" fontId="14" fillId="0" borderId="0" xfId="0" applyFont="1" applyAlignment="1">
      <alignment wrapText="1"/>
    </xf>
    <xf numFmtId="170" fontId="21" fillId="34" borderId="46" xfId="204" applyNumberFormat="1" applyFont="1" applyFill="1" applyBorder="1" applyAlignment="1" applyProtection="1"/>
    <xf numFmtId="49" fontId="27" fillId="0" borderId="64" xfId="7" applyNumberFormat="1" applyFont="1" applyBorder="1" applyAlignment="1" applyProtection="1">
      <alignment horizontal="center"/>
      <protection locked="0"/>
    </xf>
    <xf numFmtId="0" fontId="21" fillId="34" borderId="54" xfId="7" applyFont="1" applyFill="1" applyBorder="1" applyAlignment="1" applyProtection="1">
      <alignment horizontal="left"/>
    </xf>
    <xf numFmtId="0" fontId="21" fillId="34" borderId="54" xfId="7" applyFont="1" applyFill="1" applyBorder="1" applyAlignment="1" applyProtection="1">
      <alignment wrapText="1"/>
    </xf>
    <xf numFmtId="0" fontId="21" fillId="34" borderId="54" xfId="7" quotePrefix="1" applyFont="1" applyFill="1" applyBorder="1" applyAlignment="1" applyProtection="1">
      <alignment horizontal="left"/>
    </xf>
    <xf numFmtId="49" fontId="21" fillId="34" borderId="54" xfId="7" applyNumberFormat="1" applyFont="1" applyFill="1" applyBorder="1" applyAlignment="1" applyProtection="1"/>
    <xf numFmtId="0" fontId="20" fillId="34" borderId="178" xfId="7" applyFont="1" applyFill="1" applyBorder="1" applyAlignment="1" applyProtection="1">
      <alignment horizontal="left"/>
    </xf>
    <xf numFmtId="49" fontId="21" fillId="34" borderId="67" xfId="7" applyNumberFormat="1" applyFont="1" applyFill="1" applyBorder="1" applyAlignment="1" applyProtection="1"/>
    <xf numFmtId="170" fontId="21" fillId="0" borderId="128" xfId="204" applyNumberFormat="1" applyFont="1" applyFill="1" applyBorder="1" applyAlignment="1" applyProtection="1">
      <protection locked="0"/>
    </xf>
    <xf numFmtId="9" fontId="20" fillId="34" borderId="54" xfId="189" applyFont="1" applyFill="1" applyBorder="1" applyAlignment="1" applyProtection="1">
      <alignment horizontal="left"/>
    </xf>
    <xf numFmtId="0" fontId="31" fillId="34" borderId="177" xfId="7" applyFont="1" applyFill="1" applyBorder="1" applyAlignment="1" applyProtection="1">
      <alignment horizontal="left"/>
    </xf>
    <xf numFmtId="0" fontId="20" fillId="34" borderId="179" xfId="7" applyFont="1" applyFill="1" applyBorder="1" applyAlignment="1" applyProtection="1">
      <alignment horizontal="left"/>
    </xf>
    <xf numFmtId="0" fontId="21" fillId="34" borderId="176" xfId="7" applyFont="1" applyFill="1" applyBorder="1" applyAlignment="1" applyProtection="1"/>
    <xf numFmtId="166" fontId="21" fillId="0" borderId="64" xfId="216" applyFont="1" applyFill="1" applyBorder="1" applyProtection="1">
      <protection locked="0"/>
    </xf>
    <xf numFmtId="166" fontId="21" fillId="0" borderId="66" xfId="216" applyFont="1" applyFill="1" applyBorder="1" applyProtection="1">
      <protection locked="0"/>
    </xf>
    <xf numFmtId="166" fontId="21" fillId="34" borderId="50" xfId="216" applyFont="1" applyFill="1" applyBorder="1" applyProtection="1"/>
    <xf numFmtId="166" fontId="21" fillId="34" borderId="11" xfId="216" quotePrefix="1" applyFont="1" applyFill="1" applyBorder="1" applyProtection="1"/>
    <xf numFmtId="0" fontId="27" fillId="34" borderId="54" xfId="7" applyFont="1" applyFill="1" applyBorder="1" applyAlignment="1" applyProtection="1">
      <alignment horizontal="left"/>
    </xf>
    <xf numFmtId="49" fontId="21" fillId="0" borderId="64" xfId="7" applyNumberFormat="1" applyFont="1" applyFill="1" applyBorder="1" applyAlignment="1" applyProtection="1">
      <protection locked="0"/>
    </xf>
    <xf numFmtId="49" fontId="20" fillId="0" borderId="64" xfId="7" applyNumberFormat="1" applyFont="1" applyFill="1" applyBorder="1" applyAlignment="1" applyProtection="1">
      <alignment horizontal="left"/>
      <protection locked="0"/>
    </xf>
    <xf numFmtId="49" fontId="21" fillId="0" borderId="66" xfId="7" applyNumberFormat="1" applyFont="1" applyFill="1" applyBorder="1" applyAlignment="1" applyProtection="1">
      <alignment horizontal="center"/>
      <protection locked="0"/>
    </xf>
    <xf numFmtId="49" fontId="21" fillId="0" borderId="64" xfId="189" applyNumberFormat="1" applyFont="1" applyFill="1" applyBorder="1" applyAlignment="1" applyProtection="1">
      <alignment horizontal="center"/>
      <protection locked="0"/>
    </xf>
    <xf numFmtId="49" fontId="26" fillId="34" borderId="44" xfId="7" applyNumberFormat="1" applyFont="1" applyFill="1" applyBorder="1" applyAlignment="1" applyProtection="1">
      <alignment horizontal="left"/>
    </xf>
    <xf numFmtId="49" fontId="26" fillId="34" borderId="67" xfId="7" applyNumberFormat="1" applyFont="1" applyFill="1" applyBorder="1" applyAlignment="1" applyProtection="1"/>
    <xf numFmtId="49" fontId="26" fillId="34" borderId="32" xfId="7" applyNumberFormat="1" applyFont="1" applyFill="1" applyBorder="1" applyAlignment="1" applyProtection="1"/>
    <xf numFmtId="0" fontId="21" fillId="34" borderId="67" xfId="7" applyFont="1" applyFill="1" applyBorder="1" applyAlignment="1" applyProtection="1"/>
    <xf numFmtId="170" fontId="21" fillId="34" borderId="128" xfId="204" applyNumberFormat="1" applyFont="1" applyFill="1" applyBorder="1" applyAlignment="1" applyProtection="1"/>
    <xf numFmtId="170" fontId="21" fillId="0" borderId="180" xfId="204" applyNumberFormat="1" applyFont="1" applyFill="1" applyBorder="1" applyProtection="1">
      <protection locked="0"/>
    </xf>
    <xf numFmtId="170" fontId="21" fillId="0" borderId="181" xfId="204" applyNumberFormat="1" applyFont="1" applyFill="1" applyBorder="1" applyProtection="1">
      <protection locked="0"/>
    </xf>
    <xf numFmtId="49" fontId="21" fillId="0" borderId="64" xfId="0" applyNumberFormat="1" applyFont="1" applyFill="1" applyBorder="1" applyAlignment="1" applyProtection="1">
      <alignment horizontal="center"/>
      <protection locked="0"/>
    </xf>
    <xf numFmtId="166" fontId="21" fillId="34" borderId="0" xfId="11" applyFont="1" applyFill="1" applyBorder="1" applyAlignment="1" applyProtection="1">
      <alignment horizontal="left"/>
    </xf>
    <xf numFmtId="49" fontId="21" fillId="0" borderId="128" xfId="11" applyNumberFormat="1" applyFont="1" applyFill="1" applyBorder="1" applyAlignment="1" applyProtection="1">
      <alignment horizontal="center"/>
      <protection locked="0"/>
    </xf>
    <xf numFmtId="49" fontId="21" fillId="34" borderId="182" xfId="0" applyNumberFormat="1" applyFont="1" applyFill="1" applyBorder="1" applyAlignment="1" applyProtection="1">
      <alignment horizontal="center"/>
    </xf>
    <xf numFmtId="49" fontId="20" fillId="0" borderId="183" xfId="0" applyNumberFormat="1" applyFont="1" applyFill="1" applyBorder="1" applyAlignment="1" applyProtection="1">
      <alignment horizontal="center"/>
      <protection locked="0"/>
    </xf>
    <xf numFmtId="49" fontId="20" fillId="0" borderId="183" xfId="0" quotePrefix="1" applyNumberFormat="1" applyFont="1" applyFill="1" applyBorder="1" applyAlignment="1" applyProtection="1">
      <alignment horizontal="center"/>
      <protection locked="0"/>
    </xf>
    <xf numFmtId="49" fontId="21" fillId="0" borderId="183" xfId="0" applyNumberFormat="1" applyFont="1" applyFill="1" applyBorder="1" applyAlignment="1" applyProtection="1">
      <alignment horizontal="center"/>
      <protection locked="0"/>
    </xf>
    <xf numFmtId="49" fontId="20" fillId="0" borderId="183" xfId="11" applyNumberFormat="1" applyFont="1" applyFill="1" applyBorder="1" applyAlignment="1" applyProtection="1">
      <alignment horizontal="center"/>
      <protection locked="0"/>
    </xf>
    <xf numFmtId="166" fontId="0" fillId="34" borderId="11" xfId="11" applyFont="1" applyFill="1" applyBorder="1" applyAlignment="1" applyProtection="1">
      <alignment horizontal="left"/>
    </xf>
    <xf numFmtId="166" fontId="0" fillId="34" borderId="169" xfId="0" applyFill="1" applyBorder="1"/>
    <xf numFmtId="166" fontId="0" fillId="0" borderId="32" xfId="0" applyBorder="1"/>
    <xf numFmtId="166" fontId="75" fillId="0" borderId="0" xfId="0" quotePrefix="1" applyFont="1" applyBorder="1" applyAlignment="1">
      <alignment horizontal="left"/>
    </xf>
    <xf numFmtId="166" fontId="75" fillId="0" borderId="32" xfId="0" quotePrefix="1" applyFont="1" applyBorder="1"/>
    <xf numFmtId="166" fontId="12" fillId="0" borderId="32" xfId="0" applyFont="1" applyFill="1" applyBorder="1"/>
    <xf numFmtId="166" fontId="12" fillId="0" borderId="0" xfId="0" applyFont="1" applyFill="1" applyBorder="1"/>
    <xf numFmtId="170" fontId="19" fillId="34" borderId="54" xfId="204" applyNumberFormat="1" applyFont="1" applyFill="1" applyBorder="1" applyAlignment="1" applyProtection="1">
      <alignment horizontal="center" vertical="center"/>
    </xf>
    <xf numFmtId="166" fontId="21" fillId="34" borderId="8" xfId="0" quotePrefix="1" applyFont="1" applyFill="1" applyBorder="1" applyAlignment="1" applyProtection="1">
      <alignment horizontal="left"/>
    </xf>
    <xf numFmtId="166" fontId="21" fillId="34" borderId="185" xfId="0" applyFont="1" applyFill="1" applyBorder="1"/>
    <xf numFmtId="166" fontId="20" fillId="34" borderId="185" xfId="0" applyFont="1" applyFill="1" applyBorder="1" applyAlignment="1" applyProtection="1">
      <alignment horizontal="left"/>
    </xf>
    <xf numFmtId="170" fontId="21" fillId="34" borderId="128" xfId="204" applyNumberFormat="1" applyFont="1" applyFill="1" applyBorder="1" applyProtection="1">
      <protection locked="0"/>
    </xf>
    <xf numFmtId="170" fontId="11" fillId="33" borderId="187" xfId="204" applyNumberFormat="1" applyFont="1" applyFill="1" applyBorder="1" applyAlignment="1" applyProtection="1">
      <alignment horizontal="left"/>
      <protection locked="0"/>
    </xf>
    <xf numFmtId="170" fontId="11" fillId="34" borderId="186" xfId="204" applyNumberFormat="1" applyFont="1" applyFill="1" applyBorder="1" applyAlignment="1" applyProtection="1">
      <alignment horizontal="left"/>
      <protection locked="0"/>
    </xf>
    <xf numFmtId="170" fontId="11" fillId="34" borderId="187" xfId="204" applyNumberFormat="1" applyFont="1" applyFill="1" applyBorder="1" applyAlignment="1" applyProtection="1">
      <alignment horizontal="left"/>
      <protection locked="0"/>
    </xf>
    <xf numFmtId="166" fontId="24" fillId="34" borderId="0" xfId="0" applyFont="1" applyFill="1" applyBorder="1" applyAlignment="1" applyProtection="1">
      <alignment horizontal="left"/>
    </xf>
    <xf numFmtId="49" fontId="21" fillId="34" borderId="171" xfId="235" applyNumberFormat="1" applyFont="1" applyFill="1" applyBorder="1" applyAlignment="1" applyProtection="1">
      <alignment horizontal="center"/>
    </xf>
    <xf numFmtId="170" fontId="21" fillId="0" borderId="33" xfId="204" applyNumberFormat="1" applyFont="1" applyBorder="1" applyAlignment="1" applyProtection="1">
      <alignment horizontal="center"/>
      <protection locked="0"/>
    </xf>
    <xf numFmtId="170" fontId="21" fillId="0" borderId="188" xfId="204" applyNumberFormat="1" applyFont="1" applyFill="1" applyBorder="1" applyProtection="1">
      <protection locked="0"/>
    </xf>
    <xf numFmtId="170" fontId="21" fillId="34" borderId="33" xfId="204" applyNumberFormat="1" applyFont="1" applyFill="1" applyBorder="1" applyProtection="1">
      <protection locked="0"/>
    </xf>
    <xf numFmtId="170" fontId="21" fillId="33" borderId="171" xfId="204" applyNumberFormat="1" applyFont="1" applyFill="1" applyBorder="1" applyProtection="1"/>
    <xf numFmtId="170" fontId="21" fillId="5" borderId="171" xfId="204" applyNumberFormat="1" applyFont="1" applyFill="1" applyBorder="1" applyAlignment="1" applyProtection="1">
      <alignment horizontal="center"/>
    </xf>
    <xf numFmtId="170" fontId="21" fillId="0" borderId="186" xfId="204" applyNumberFormat="1" applyFont="1" applyFill="1" applyBorder="1" applyProtection="1">
      <protection locked="0"/>
    </xf>
    <xf numFmtId="170" fontId="21" fillId="0" borderId="186" xfId="204" applyNumberFormat="1" applyFont="1" applyBorder="1" applyProtection="1">
      <protection locked="0"/>
    </xf>
    <xf numFmtId="170" fontId="21" fillId="34" borderId="171" xfId="204" applyNumberFormat="1" applyFont="1" applyFill="1" applyBorder="1" applyProtection="1"/>
    <xf numFmtId="170" fontId="11" fillId="34" borderId="68" xfId="204" applyNumberFormat="1" applyFont="1" applyFill="1" applyBorder="1" applyProtection="1"/>
    <xf numFmtId="170" fontId="11" fillId="30" borderId="68" xfId="204" applyNumberFormat="1" applyFont="1" applyFill="1" applyBorder="1" applyProtection="1"/>
    <xf numFmtId="170" fontId="11" fillId="34" borderId="63" xfId="204" applyNumberFormat="1" applyFont="1" applyFill="1" applyBorder="1" applyProtection="1"/>
    <xf numFmtId="170" fontId="11" fillId="30" borderId="63" xfId="204" applyNumberFormat="1" applyFont="1" applyFill="1" applyBorder="1" applyProtection="1"/>
    <xf numFmtId="170" fontId="11" fillId="35" borderId="152" xfId="204" applyNumberFormat="1" applyFont="1" applyFill="1" applyBorder="1" applyProtection="1"/>
    <xf numFmtId="170" fontId="11" fillId="35" borderId="154" xfId="204" applyNumberFormat="1" applyFont="1" applyFill="1" applyBorder="1" applyProtection="1"/>
    <xf numFmtId="166" fontId="31" fillId="34" borderId="67" xfId="0" applyFont="1" applyFill="1" applyBorder="1" applyProtection="1"/>
    <xf numFmtId="166" fontId="110" fillId="29" borderId="32" xfId="0" applyFont="1" applyFill="1" applyBorder="1"/>
    <xf numFmtId="166" fontId="20" fillId="29" borderId="67" xfId="0" applyFont="1" applyFill="1" applyBorder="1" applyProtection="1"/>
    <xf numFmtId="166" fontId="0" fillId="34" borderId="31" xfId="0" applyFill="1" applyBorder="1" applyAlignment="1">
      <alignment horizontal="center"/>
    </xf>
    <xf numFmtId="166" fontId="0" fillId="34" borderId="62" xfId="0" applyFill="1" applyBorder="1" applyAlignment="1">
      <alignment horizontal="center"/>
    </xf>
    <xf numFmtId="166" fontId="0" fillId="33" borderId="0" xfId="0" applyFill="1" applyBorder="1" applyAlignment="1">
      <alignment horizontal="center"/>
    </xf>
    <xf numFmtId="166" fontId="0" fillId="0" borderId="0" xfId="0" applyBorder="1" applyAlignment="1">
      <alignment horizontal="center"/>
    </xf>
    <xf numFmtId="166" fontId="12" fillId="0" borderId="0" xfId="0" applyFont="1" applyFill="1" applyBorder="1" applyAlignment="1">
      <alignment horizontal="center"/>
    </xf>
    <xf numFmtId="166" fontId="161" fillId="34" borderId="0" xfId="0" applyFont="1" applyFill="1" applyBorder="1"/>
    <xf numFmtId="166" fontId="20" fillId="34" borderId="189" xfId="0" applyFont="1" applyFill="1" applyBorder="1" applyAlignment="1" applyProtection="1"/>
    <xf numFmtId="166" fontId="20" fillId="34" borderId="97" xfId="0" applyFont="1" applyFill="1" applyBorder="1" applyAlignment="1" applyProtection="1"/>
    <xf numFmtId="166" fontId="20" fillId="34" borderId="190" xfId="0" applyFont="1" applyFill="1" applyBorder="1" applyAlignment="1" applyProtection="1"/>
    <xf numFmtId="166" fontId="21" fillId="29" borderId="159" xfId="0" applyFont="1" applyFill="1" applyBorder="1" applyAlignment="1" applyProtection="1">
      <alignment horizontal="left" wrapText="1"/>
    </xf>
    <xf numFmtId="166" fontId="20" fillId="29" borderId="167" xfId="0" applyFont="1" applyFill="1" applyBorder="1" applyAlignment="1" applyProtection="1">
      <alignment horizontal="center" wrapText="1"/>
    </xf>
    <xf numFmtId="170" fontId="20" fillId="32" borderId="167" xfId="204" applyNumberFormat="1" applyFont="1" applyFill="1" applyBorder="1" applyProtection="1"/>
    <xf numFmtId="170" fontId="20" fillId="32" borderId="187" xfId="204" applyNumberFormat="1" applyFont="1" applyFill="1" applyBorder="1" applyProtection="1"/>
    <xf numFmtId="166" fontId="21" fillId="0" borderId="32" xfId="0" applyFont="1" applyFill="1" applyBorder="1" applyProtection="1">
      <protection locked="0"/>
    </xf>
    <xf numFmtId="49" fontId="21" fillId="0" borderId="128" xfId="0" applyNumberFormat="1" applyFont="1" applyFill="1" applyBorder="1" applyProtection="1">
      <protection locked="0"/>
    </xf>
    <xf numFmtId="181" fontId="21" fillId="0" borderId="128" xfId="0" applyNumberFormat="1" applyFont="1" applyFill="1" applyBorder="1" applyProtection="1">
      <protection locked="0"/>
    </xf>
    <xf numFmtId="170" fontId="21" fillId="0" borderId="187" xfId="204" applyNumberFormat="1" applyFont="1" applyFill="1" applyBorder="1" applyProtection="1">
      <protection locked="0"/>
    </xf>
    <xf numFmtId="166" fontId="20" fillId="34" borderId="191" xfId="0" applyFont="1" applyFill="1" applyBorder="1" applyProtection="1"/>
    <xf numFmtId="49" fontId="21" fillId="34" borderId="192" xfId="0" applyNumberFormat="1" applyFont="1" applyFill="1" applyBorder="1" applyProtection="1">
      <protection locked="0"/>
    </xf>
    <xf numFmtId="170" fontId="21" fillId="34" borderId="192" xfId="204" applyNumberFormat="1" applyFont="1" applyFill="1" applyBorder="1" applyProtection="1">
      <protection locked="0"/>
    </xf>
    <xf numFmtId="49" fontId="21" fillId="34" borderId="193" xfId="0" applyNumberFormat="1" applyFont="1" applyFill="1" applyBorder="1" applyProtection="1">
      <protection locked="0"/>
    </xf>
    <xf numFmtId="170" fontId="21" fillId="34" borderId="194" xfId="204" applyNumberFormat="1" applyFont="1" applyFill="1" applyBorder="1" applyProtection="1">
      <protection locked="0"/>
    </xf>
    <xf numFmtId="170" fontId="21" fillId="34" borderId="195" xfId="204" applyNumberFormat="1" applyFont="1" applyFill="1" applyBorder="1" applyProtection="1">
      <protection locked="0"/>
    </xf>
    <xf numFmtId="170" fontId="21" fillId="0" borderId="129" xfId="204" applyNumberFormat="1" applyFont="1" applyFill="1" applyBorder="1" applyProtection="1">
      <protection locked="0"/>
    </xf>
    <xf numFmtId="181" fontId="21" fillId="0" borderId="128" xfId="0" applyNumberFormat="1" applyFont="1" applyFill="1" applyBorder="1" applyAlignment="1" applyProtection="1">
      <alignment horizontal="center"/>
      <protection locked="0"/>
    </xf>
    <xf numFmtId="166" fontId="20" fillId="29" borderId="40" xfId="0" quotePrefix="1" applyFont="1" applyFill="1" applyBorder="1" applyAlignment="1" applyProtection="1">
      <alignment horizontal="left" wrapText="1"/>
    </xf>
    <xf numFmtId="166" fontId="20" fillId="29" borderId="128" xfId="0" applyFont="1" applyFill="1" applyBorder="1" applyAlignment="1" applyProtection="1">
      <alignment horizontal="center" wrapText="1"/>
    </xf>
    <xf numFmtId="166" fontId="20" fillId="29" borderId="75" xfId="0" applyFont="1" applyFill="1" applyBorder="1" applyAlignment="1" applyProtection="1">
      <alignment horizontal="left" wrapText="1"/>
    </xf>
    <xf numFmtId="170" fontId="26" fillId="30" borderId="154" xfId="204" applyNumberFormat="1" applyFont="1" applyFill="1" applyBorder="1" applyProtection="1"/>
    <xf numFmtId="166" fontId="20" fillId="29" borderId="196" xfId="0" applyFont="1" applyFill="1" applyBorder="1" applyAlignment="1" applyProtection="1">
      <alignment horizontal="center" wrapText="1"/>
    </xf>
    <xf numFmtId="166" fontId="20" fillId="29" borderId="197" xfId="0" applyFont="1" applyFill="1" applyBorder="1" applyAlignment="1" applyProtection="1">
      <alignment horizontal="center" wrapText="1"/>
    </xf>
    <xf numFmtId="166" fontId="20" fillId="34" borderId="198" xfId="0" applyFont="1" applyFill="1" applyBorder="1" applyAlignment="1" applyProtection="1">
      <alignment horizontal="center" wrapText="1"/>
    </xf>
    <xf numFmtId="170" fontId="21" fillId="0" borderId="128" xfId="204" applyNumberFormat="1" applyFont="1" applyFill="1" applyBorder="1" applyAlignment="1" applyProtection="1">
      <alignment horizontal="right"/>
      <protection locked="0"/>
    </xf>
    <xf numFmtId="167" fontId="21" fillId="0" borderId="129" xfId="0" applyNumberFormat="1" applyFont="1" applyFill="1" applyBorder="1" applyAlignment="1" applyProtection="1">
      <alignment horizontal="right"/>
      <protection locked="0"/>
    </xf>
    <xf numFmtId="170" fontId="21" fillId="0" borderId="167" xfId="204" applyNumberFormat="1" applyFont="1" applyFill="1" applyBorder="1" applyAlignment="1" applyProtection="1">
      <alignment horizontal="right"/>
      <protection locked="0"/>
    </xf>
    <xf numFmtId="170" fontId="21" fillId="0" borderId="187" xfId="204" applyNumberFormat="1" applyFont="1" applyFill="1" applyBorder="1" applyAlignment="1" applyProtection="1">
      <alignment horizontal="right"/>
      <protection locked="0"/>
    </xf>
    <xf numFmtId="170" fontId="20" fillId="34" borderId="194" xfId="204" applyNumberFormat="1" applyFont="1" applyFill="1" applyBorder="1" applyAlignment="1" applyProtection="1">
      <alignment horizontal="right"/>
    </xf>
    <xf numFmtId="170" fontId="20" fillId="34" borderId="128" xfId="204" applyNumberFormat="1" applyFont="1" applyFill="1" applyBorder="1" applyAlignment="1" applyProtection="1">
      <alignment horizontal="right"/>
    </xf>
    <xf numFmtId="166" fontId="20" fillId="34" borderId="199" xfId="216" applyFont="1" applyFill="1" applyBorder="1" applyProtection="1"/>
    <xf numFmtId="166" fontId="21" fillId="0" borderId="194" xfId="216" applyFont="1" applyFill="1" applyBorder="1" applyProtection="1">
      <protection locked="0"/>
    </xf>
    <xf numFmtId="170" fontId="20" fillId="37" borderId="128" xfId="204" applyNumberFormat="1" applyFont="1" applyFill="1" applyBorder="1" applyAlignment="1" applyProtection="1">
      <alignment horizontal="right"/>
    </xf>
    <xf numFmtId="166" fontId="20" fillId="34" borderId="202" xfId="0" applyFont="1" applyFill="1" applyBorder="1" applyAlignment="1" applyProtection="1">
      <alignment horizontal="center"/>
    </xf>
    <xf numFmtId="49" fontId="20" fillId="34" borderId="194" xfId="235" applyNumberFormat="1" applyFont="1" applyFill="1" applyBorder="1" applyAlignment="1" applyProtection="1">
      <alignment horizontal="center"/>
    </xf>
    <xf numFmtId="49" fontId="20" fillId="34" borderId="203" xfId="235" applyNumberFormat="1" applyFont="1" applyFill="1" applyBorder="1" applyAlignment="1" applyProtection="1">
      <alignment horizontal="center"/>
    </xf>
    <xf numFmtId="166" fontId="20" fillId="34" borderId="45" xfId="0" applyFont="1" applyFill="1" applyBorder="1" applyProtection="1"/>
    <xf numFmtId="166" fontId="21" fillId="34" borderId="45" xfId="0" quotePrefix="1" applyFont="1" applyFill="1" applyBorder="1" applyProtection="1"/>
    <xf numFmtId="170" fontId="21" fillId="34" borderId="43" xfId="204" applyNumberFormat="1" applyFont="1" applyFill="1" applyBorder="1" applyAlignment="1" applyProtection="1">
      <alignment horizontal="center"/>
    </xf>
    <xf numFmtId="166" fontId="19" fillId="29" borderId="66" xfId="0" applyFont="1" applyFill="1" applyBorder="1" applyAlignment="1" applyProtection="1">
      <alignment horizontal="left" vertical="center"/>
    </xf>
    <xf numFmtId="170" fontId="11" fillId="34" borderId="51" xfId="204" applyNumberFormat="1" applyFont="1" applyFill="1" applyBorder="1" applyAlignment="1" applyProtection="1">
      <alignment horizontal="center" vertical="center" wrapText="1"/>
    </xf>
    <xf numFmtId="170" fontId="11" fillId="0" borderId="51" xfId="204" applyNumberFormat="1" applyFont="1" applyFill="1" applyBorder="1" applyAlignment="1" applyProtection="1">
      <alignment horizontal="center" vertical="center" wrapText="1"/>
      <protection locked="0"/>
    </xf>
    <xf numFmtId="170" fontId="19" fillId="37" borderId="14" xfId="204" applyNumberFormat="1" applyFont="1" applyFill="1" applyBorder="1" applyAlignment="1" applyProtection="1">
      <alignment horizontal="center" vertical="center" wrapText="1"/>
    </xf>
    <xf numFmtId="170" fontId="19" fillId="0" borderId="83" xfId="204" applyNumberFormat="1" applyFont="1" applyFill="1" applyBorder="1" applyAlignment="1" applyProtection="1">
      <alignment horizontal="center" vertical="center" wrapText="1"/>
      <protection locked="0"/>
    </xf>
    <xf numFmtId="166" fontId="20" fillId="34" borderId="97" xfId="0" applyFont="1" applyFill="1" applyBorder="1" applyAlignment="1" applyProtection="1">
      <alignment horizontal="center"/>
    </xf>
    <xf numFmtId="166" fontId="21" fillId="34" borderId="54" xfId="0" applyFont="1" applyFill="1" applyBorder="1" applyProtection="1"/>
    <xf numFmtId="49" fontId="21" fillId="0" borderId="66" xfId="0" applyNumberFormat="1" applyFont="1" applyBorder="1" applyAlignment="1" applyProtection="1">
      <alignment horizontal="center"/>
      <protection locked="0"/>
    </xf>
    <xf numFmtId="170" fontId="21" fillId="0" borderId="128" xfId="204" quotePrefix="1" applyNumberFormat="1" applyFont="1" applyFill="1" applyBorder="1" applyAlignment="1" applyProtection="1">
      <protection locked="0"/>
    </xf>
    <xf numFmtId="170" fontId="21" fillId="0" borderId="128" xfId="204" quotePrefix="1" applyNumberFormat="1" applyFont="1" applyBorder="1" applyAlignment="1" applyProtection="1">
      <protection locked="0"/>
    </xf>
    <xf numFmtId="166" fontId="21" fillId="34" borderId="63" xfId="11" applyFont="1" applyFill="1" applyBorder="1" applyProtection="1"/>
    <xf numFmtId="166" fontId="12" fillId="34" borderId="63" xfId="0" applyFont="1" applyFill="1" applyBorder="1" applyProtection="1"/>
    <xf numFmtId="166" fontId="0" fillId="34" borderId="63" xfId="0" applyFont="1" applyFill="1" applyBorder="1" applyProtection="1"/>
    <xf numFmtId="166" fontId="0" fillId="34" borderId="63" xfId="0" quotePrefix="1" applyFont="1" applyFill="1" applyBorder="1" applyAlignment="1" applyProtection="1">
      <alignment horizontal="left" wrapText="1"/>
    </xf>
    <xf numFmtId="0" fontId="21" fillId="34" borderId="63" xfId="7" applyFont="1" applyFill="1" applyBorder="1" applyAlignment="1" applyProtection="1">
      <alignment wrapText="1"/>
    </xf>
    <xf numFmtId="0" fontId="21" fillId="34" borderId="84" xfId="7" applyFont="1" applyFill="1" applyBorder="1" applyAlignment="1" applyProtection="1"/>
    <xf numFmtId="170" fontId="21" fillId="0" borderId="167" xfId="204" applyNumberFormat="1" applyFont="1" applyBorder="1" applyProtection="1">
      <protection locked="0"/>
    </xf>
    <xf numFmtId="0" fontId="21" fillId="34" borderId="201" xfId="7" applyFont="1" applyFill="1" applyBorder="1" applyAlignment="1" applyProtection="1">
      <alignment horizontal="left"/>
    </xf>
    <xf numFmtId="166" fontId="21" fillId="34" borderId="202" xfId="0" applyFont="1" applyFill="1" applyBorder="1" applyAlignment="1" applyProtection="1"/>
    <xf numFmtId="170" fontId="26" fillId="30" borderId="194" xfId="204" applyNumberFormat="1" applyFont="1" applyFill="1" applyBorder="1" applyProtection="1"/>
    <xf numFmtId="0" fontId="21" fillId="34" borderId="68" xfId="7" applyFont="1" applyFill="1" applyBorder="1" applyAlignment="1" applyProtection="1"/>
    <xf numFmtId="0" fontId="21" fillId="0" borderId="66" xfId="7" applyFont="1" applyFill="1" applyBorder="1" applyAlignment="1" applyProtection="1">
      <alignment vertical="center"/>
      <protection locked="0"/>
    </xf>
    <xf numFmtId="170" fontId="21" fillId="0" borderId="194" xfId="204" applyNumberFormat="1" applyFont="1" applyBorder="1" applyProtection="1">
      <protection locked="0"/>
    </xf>
    <xf numFmtId="166" fontId="15" fillId="34" borderId="204" xfId="11" quotePrefix="1" applyFont="1" applyFill="1" applyBorder="1" applyAlignment="1" applyProtection="1">
      <alignment horizontal="left"/>
    </xf>
    <xf numFmtId="49" fontId="12" fillId="34" borderId="40" xfId="11" applyNumberFormat="1" applyFont="1" applyFill="1" applyBorder="1" applyAlignment="1" applyProtection="1">
      <alignment horizontal="center"/>
    </xf>
    <xf numFmtId="170" fontId="20" fillId="34" borderId="202" xfId="204" applyNumberFormat="1" applyFont="1" applyFill="1" applyBorder="1" applyProtection="1"/>
    <xf numFmtId="170" fontId="20" fillId="34" borderId="205" xfId="204" applyNumberFormat="1" applyFont="1" applyFill="1" applyBorder="1" applyProtection="1"/>
    <xf numFmtId="166" fontId="15" fillId="34" borderId="201" xfId="11" quotePrefix="1" applyFont="1" applyFill="1" applyBorder="1" applyAlignment="1" applyProtection="1">
      <alignment horizontal="left"/>
    </xf>
    <xf numFmtId="49" fontId="12" fillId="0" borderId="194" xfId="11" applyNumberFormat="1" applyFont="1" applyBorder="1" applyAlignment="1" applyProtection="1">
      <alignment horizontal="center"/>
      <protection locked="0"/>
    </xf>
    <xf numFmtId="170" fontId="20" fillId="0" borderId="206" xfId="204" applyNumberFormat="1" applyFont="1" applyBorder="1" applyProtection="1">
      <protection locked="0"/>
    </xf>
    <xf numFmtId="166" fontId="15" fillId="34" borderId="92" xfId="11" quotePrefix="1" applyFont="1" applyFill="1" applyBorder="1" applyAlignment="1" applyProtection="1">
      <alignment horizontal="left"/>
    </xf>
    <xf numFmtId="49" fontId="12" fillId="0" borderId="128" xfId="11" applyNumberFormat="1" applyFont="1" applyBorder="1" applyAlignment="1" applyProtection="1">
      <alignment horizontal="center"/>
      <protection locked="0"/>
    </xf>
    <xf numFmtId="170" fontId="20" fillId="34" borderId="128" xfId="204" applyNumberFormat="1" applyFont="1" applyFill="1" applyBorder="1" applyAlignment="1" applyProtection="1">
      <alignment horizontal="center"/>
    </xf>
    <xf numFmtId="49" fontId="12" fillId="0" borderId="182" xfId="11" applyNumberFormat="1" applyFont="1" applyBorder="1" applyAlignment="1" applyProtection="1">
      <alignment horizontal="center"/>
    </xf>
    <xf numFmtId="49" fontId="12" fillId="0" borderId="63" xfId="11" quotePrefix="1" applyNumberFormat="1" applyFont="1" applyBorder="1" applyAlignment="1">
      <alignment horizontal="left"/>
    </xf>
    <xf numFmtId="49" fontId="0" fillId="0" borderId="63" xfId="11" applyNumberFormat="1" applyFont="1" applyBorder="1" applyAlignment="1">
      <alignment horizontal="left"/>
    </xf>
    <xf numFmtId="49" fontId="0" fillId="0" borderId="63" xfId="11" quotePrefix="1" applyNumberFormat="1" applyFont="1" applyBorder="1" applyAlignment="1"/>
    <xf numFmtId="166" fontId="19" fillId="29" borderId="182" xfId="0" applyFont="1" applyFill="1" applyBorder="1" applyProtection="1"/>
    <xf numFmtId="170" fontId="11" fillId="0" borderId="14" xfId="204" applyNumberFormat="1" applyFont="1" applyFill="1" applyBorder="1" applyProtection="1">
      <protection locked="0"/>
    </xf>
    <xf numFmtId="166" fontId="20" fillId="41" borderId="39" xfId="0" applyFont="1" applyFill="1" applyBorder="1" applyAlignment="1" applyProtection="1">
      <alignment horizontal="center" wrapText="1"/>
      <protection locked="0"/>
    </xf>
    <xf numFmtId="170" fontId="19" fillId="29" borderId="77" xfId="204" applyNumberFormat="1" applyFont="1" applyFill="1" applyBorder="1" applyProtection="1"/>
    <xf numFmtId="49" fontId="21" fillId="0" borderId="34" xfId="6" applyNumberFormat="1" applyFont="1" applyFill="1" applyBorder="1" applyAlignment="1" applyProtection="1">
      <alignment horizontal="center"/>
      <protection locked="0"/>
    </xf>
    <xf numFmtId="49" fontId="21" fillId="0" borderId="35" xfId="6" applyNumberFormat="1" applyFont="1" applyFill="1" applyBorder="1" applyAlignment="1" applyProtection="1">
      <alignment horizontal="center"/>
      <protection locked="0"/>
    </xf>
    <xf numFmtId="49" fontId="21" fillId="0" borderId="36" xfId="6" applyNumberFormat="1" applyFont="1" applyFill="1" applyBorder="1" applyAlignment="1" applyProtection="1">
      <alignment horizontal="center"/>
      <protection locked="0"/>
    </xf>
    <xf numFmtId="166" fontId="20" fillId="0" borderId="92" xfId="0" applyFont="1" applyFill="1" applyBorder="1" applyAlignment="1" applyProtection="1">
      <alignment horizontal="center" wrapText="1"/>
      <protection locked="0"/>
    </xf>
    <xf numFmtId="166" fontId="20" fillId="0" borderId="118" xfId="0" applyFont="1" applyFill="1" applyBorder="1" applyAlignment="1" applyProtection="1">
      <alignment horizontal="center" wrapText="1"/>
      <protection locked="0"/>
    </xf>
    <xf numFmtId="49" fontId="21" fillId="0" borderId="119" xfId="6" applyNumberFormat="1" applyFont="1" applyFill="1" applyBorder="1" applyAlignment="1" applyProtection="1">
      <alignment horizontal="center"/>
      <protection locked="0"/>
    </xf>
    <xf numFmtId="166" fontId="15" fillId="34" borderId="167" xfId="0" applyFont="1" applyFill="1" applyBorder="1"/>
    <xf numFmtId="166" fontId="0" fillId="0" borderId="182" xfId="0" applyFont="1" applyFill="1" applyBorder="1" applyAlignment="1" applyProtection="1">
      <alignment horizontal="left"/>
      <protection locked="0"/>
    </xf>
    <xf numFmtId="166" fontId="12" fillId="0" borderId="182" xfId="0" applyFont="1" applyFill="1" applyBorder="1" applyAlignment="1" applyProtection="1">
      <alignment horizontal="left"/>
      <protection locked="0"/>
    </xf>
    <xf numFmtId="166" fontId="0" fillId="0" borderId="42" xfId="0" applyFont="1" applyFill="1" applyBorder="1" applyAlignment="1" applyProtection="1">
      <alignment horizontal="left"/>
      <protection locked="0"/>
    </xf>
    <xf numFmtId="49" fontId="12" fillId="0" borderId="66" xfId="0" applyNumberFormat="1" applyFont="1" applyFill="1" applyBorder="1" applyAlignment="1" applyProtection="1">
      <alignment horizontal="center"/>
      <protection locked="0"/>
    </xf>
    <xf numFmtId="166" fontId="12" fillId="0" borderId="54" xfId="0" applyFont="1" applyFill="1" applyBorder="1" applyProtection="1">
      <protection locked="0"/>
    </xf>
    <xf numFmtId="166" fontId="12" fillId="0" borderId="54" xfId="0" applyFont="1" applyFill="1" applyBorder="1" applyAlignment="1" applyProtection="1">
      <alignment horizontal="left"/>
      <protection locked="0"/>
    </xf>
    <xf numFmtId="166" fontId="21" fillId="34" borderId="208" xfId="0" applyFont="1" applyFill="1" applyBorder="1" applyProtection="1"/>
    <xf numFmtId="169" fontId="21" fillId="34" borderId="0" xfId="0" applyNumberFormat="1" applyFont="1" applyFill="1" applyProtection="1"/>
    <xf numFmtId="166" fontId="21" fillId="34" borderId="0" xfId="0" applyFont="1" applyFill="1" applyAlignment="1" applyProtection="1">
      <alignment horizontal="center" vertical="center"/>
    </xf>
    <xf numFmtId="49" fontId="21" fillId="34" borderId="0" xfId="0" applyNumberFormat="1" applyFont="1" applyFill="1" applyAlignment="1" applyProtection="1">
      <alignment horizontal="left" vertical="top"/>
    </xf>
    <xf numFmtId="49" fontId="20" fillId="34" borderId="0" xfId="0" applyNumberFormat="1" applyFont="1" applyFill="1" applyAlignment="1" applyProtection="1">
      <alignment horizontal="left" vertical="top"/>
    </xf>
    <xf numFmtId="166" fontId="20" fillId="34" borderId="185" xfId="0" applyFont="1" applyFill="1" applyBorder="1" applyAlignment="1" applyProtection="1">
      <alignment horizontal="center"/>
    </xf>
    <xf numFmtId="166" fontId="21" fillId="0" borderId="185" xfId="0" applyFont="1" applyBorder="1" applyAlignment="1" applyProtection="1">
      <alignment horizontal="left" wrapText="1"/>
      <protection locked="0"/>
    </xf>
    <xf numFmtId="170" fontId="21" fillId="0" borderId="185" xfId="204" applyNumberFormat="1" applyFont="1" applyBorder="1" applyAlignment="1" applyProtection="1">
      <alignment horizontal="left" wrapText="1"/>
      <protection locked="0"/>
    </xf>
    <xf numFmtId="166" fontId="0" fillId="34" borderId="0" xfId="0" applyFill="1" applyBorder="1" applyAlignment="1" applyProtection="1">
      <alignment horizontal="left" vertical="top"/>
    </xf>
    <xf numFmtId="166" fontId="21" fillId="34" borderId="0" xfId="0" applyFont="1" applyFill="1" applyBorder="1" applyAlignment="1">
      <alignment vertical="top"/>
    </xf>
    <xf numFmtId="166" fontId="21" fillId="34" borderId="0" xfId="0" applyFont="1" applyFill="1" applyBorder="1" applyAlignment="1">
      <alignment horizontal="left" vertical="top"/>
    </xf>
    <xf numFmtId="166" fontId="20" fillId="34" borderId="113" xfId="0" applyFont="1" applyFill="1" applyBorder="1" applyAlignment="1">
      <alignment horizontal="left" vertical="top"/>
    </xf>
    <xf numFmtId="166" fontId="21" fillId="34" borderId="113" xfId="0" applyFont="1" applyFill="1" applyBorder="1" applyAlignment="1">
      <alignment horizontal="left" vertical="top"/>
    </xf>
    <xf numFmtId="166" fontId="21" fillId="34" borderId="0" xfId="0" applyFont="1" applyFill="1" applyBorder="1" applyAlignment="1" applyProtection="1">
      <alignment vertical="top"/>
      <protection locked="0"/>
    </xf>
    <xf numFmtId="166" fontId="86" fillId="34" borderId="0" xfId="0" applyFont="1" applyFill="1" applyBorder="1" applyAlignment="1" applyProtection="1">
      <alignment horizontal="left" vertical="top"/>
    </xf>
    <xf numFmtId="166" fontId="34" fillId="34" borderId="0" xfId="0" applyFont="1" applyFill="1" applyBorder="1" applyAlignment="1" applyProtection="1">
      <alignment vertical="top"/>
    </xf>
    <xf numFmtId="166" fontId="0" fillId="0" borderId="0" xfId="0" applyAlignment="1">
      <alignment vertical="top"/>
    </xf>
    <xf numFmtId="49" fontId="21" fillId="34" borderId="0" xfId="0" applyNumberFormat="1" applyFont="1" applyFill="1" applyAlignment="1" applyProtection="1">
      <alignment horizontal="center" vertical="top"/>
    </xf>
    <xf numFmtId="166" fontId="0" fillId="34" borderId="0" xfId="0" applyFont="1" applyFill="1" applyAlignment="1" applyProtection="1">
      <alignment vertical="top"/>
      <protection locked="0"/>
    </xf>
    <xf numFmtId="166" fontId="20" fillId="34" borderId="0" xfId="0" applyFont="1" applyFill="1" applyAlignment="1" applyProtection="1">
      <alignment vertical="top"/>
    </xf>
    <xf numFmtId="166" fontId="21" fillId="34" borderId="0" xfId="0" applyFont="1" applyFill="1" applyAlignment="1" applyProtection="1">
      <alignment horizontal="centerContinuous" vertical="top"/>
    </xf>
    <xf numFmtId="166" fontId="0" fillId="34" borderId="0" xfId="0" applyFill="1" applyAlignment="1">
      <alignment vertical="top"/>
    </xf>
    <xf numFmtId="166" fontId="21" fillId="34" borderId="0" xfId="0" applyFont="1" applyFill="1" applyAlignment="1">
      <alignment horizontal="left" vertical="top"/>
    </xf>
    <xf numFmtId="166" fontId="41" fillId="34" borderId="0" xfId="0" quotePrefix="1" applyFont="1" applyFill="1" applyAlignment="1" applyProtection="1">
      <alignment horizontal="right" vertical="top"/>
    </xf>
    <xf numFmtId="166" fontId="0" fillId="0" borderId="0" xfId="0" applyAlignment="1">
      <alignment horizontal="left" vertical="top"/>
    </xf>
    <xf numFmtId="166" fontId="21" fillId="34" borderId="0" xfId="0" applyFont="1" applyFill="1" applyBorder="1" applyAlignment="1" applyProtection="1">
      <alignment horizontal="left" vertical="top"/>
      <protection locked="0"/>
    </xf>
    <xf numFmtId="166" fontId="20" fillId="34" borderId="0" xfId="0" applyFont="1" applyFill="1" applyBorder="1" applyAlignment="1" applyProtection="1">
      <alignment horizontal="left" vertical="top"/>
      <protection locked="0"/>
    </xf>
    <xf numFmtId="166" fontId="20" fillId="34" borderId="0" xfId="0" applyFont="1" applyFill="1" applyAlignment="1">
      <alignment horizontal="left" vertical="top"/>
    </xf>
    <xf numFmtId="166" fontId="0" fillId="34" borderId="0" xfId="0" applyFill="1" applyAlignment="1">
      <alignment horizontal="left" vertical="top"/>
    </xf>
    <xf numFmtId="166" fontId="0" fillId="34" borderId="0" xfId="0" applyFill="1" applyBorder="1" applyAlignment="1" applyProtection="1">
      <alignment horizontal="left" vertical="top"/>
      <protection locked="0"/>
    </xf>
    <xf numFmtId="166" fontId="0" fillId="34" borderId="0" xfId="0" applyFill="1" applyBorder="1" applyAlignment="1">
      <alignment horizontal="left" vertical="top"/>
    </xf>
    <xf numFmtId="166" fontId="21" fillId="34" borderId="0" xfId="0" applyFont="1" applyFill="1" applyAlignment="1">
      <alignment horizontal="right" vertical="top"/>
    </xf>
    <xf numFmtId="166" fontId="21" fillId="34" borderId="0" xfId="0" applyFont="1" applyFill="1" applyAlignment="1" applyProtection="1">
      <alignment horizontal="right" vertical="top"/>
    </xf>
    <xf numFmtId="49" fontId="21" fillId="34" borderId="125" xfId="0" quotePrefix="1" applyNumberFormat="1" applyFont="1" applyFill="1" applyBorder="1" applyAlignment="1">
      <alignment horizontal="right" vertical="top"/>
    </xf>
    <xf numFmtId="49" fontId="21" fillId="34" borderId="32" xfId="0" applyNumberFormat="1" applyFont="1" applyFill="1" applyBorder="1" applyAlignment="1" applyProtection="1">
      <alignment horizontal="right" vertical="top"/>
    </xf>
    <xf numFmtId="166" fontId="0" fillId="41" borderId="0" xfId="0" applyFill="1" applyAlignment="1">
      <alignment vertical="top"/>
    </xf>
    <xf numFmtId="166" fontId="0" fillId="0" borderId="0" xfId="0" applyBorder="1" applyAlignment="1">
      <alignment vertical="top"/>
    </xf>
    <xf numFmtId="166" fontId="11" fillId="0" borderId="0" xfId="0" applyFont="1" applyBorder="1" applyAlignment="1">
      <alignment vertical="top"/>
    </xf>
    <xf numFmtId="166" fontId="14" fillId="0" borderId="0" xfId="0" applyFont="1" applyAlignment="1">
      <alignment vertical="top"/>
    </xf>
    <xf numFmtId="166" fontId="18" fillId="0" borderId="0" xfId="0" applyFont="1" applyBorder="1" applyAlignment="1">
      <alignment vertical="top"/>
    </xf>
    <xf numFmtId="166" fontId="14" fillId="0" borderId="0" xfId="0" applyFont="1" applyBorder="1" applyAlignment="1">
      <alignment vertical="top"/>
    </xf>
    <xf numFmtId="166" fontId="21" fillId="0" borderId="126" xfId="0" applyFont="1" applyBorder="1" applyAlignment="1" applyProtection="1">
      <alignment vertical="top"/>
      <protection locked="0"/>
    </xf>
    <xf numFmtId="3" fontId="21" fillId="0" borderId="126" xfId="0" applyNumberFormat="1" applyFont="1" applyBorder="1" applyAlignment="1" applyProtection="1">
      <alignment vertical="top"/>
      <protection locked="0"/>
    </xf>
    <xf numFmtId="166" fontId="14" fillId="0" borderId="0" xfId="0" applyFont="1" applyAlignment="1">
      <alignment vertical="top" wrapText="1"/>
    </xf>
    <xf numFmtId="166" fontId="38" fillId="0" borderId="0" xfId="0" applyFont="1" applyBorder="1" applyAlignment="1">
      <alignment vertical="top"/>
    </xf>
    <xf numFmtId="170" fontId="21" fillId="0" borderId="126" xfId="204" applyNumberFormat="1" applyFont="1" applyBorder="1" applyAlignment="1" applyProtection="1">
      <alignment vertical="top"/>
      <protection locked="0"/>
    </xf>
    <xf numFmtId="166" fontId="21" fillId="0" borderId="124" xfId="0" applyFont="1" applyBorder="1" applyAlignment="1" applyProtection="1">
      <alignment vertical="top"/>
      <protection locked="0"/>
    </xf>
    <xf numFmtId="49" fontId="107" fillId="41" borderId="167" xfId="0" applyNumberFormat="1" applyFont="1" applyFill="1" applyBorder="1" applyAlignment="1" applyProtection="1">
      <alignment horizontal="left" vertical="top"/>
      <protection locked="0"/>
    </xf>
    <xf numFmtId="170" fontId="21" fillId="0" borderId="124" xfId="204" applyNumberFormat="1" applyFont="1" applyBorder="1" applyAlignment="1" applyProtection="1">
      <alignment vertical="top"/>
      <protection locked="0"/>
    </xf>
    <xf numFmtId="166" fontId="21" fillId="34" borderId="122" xfId="0" applyFont="1" applyFill="1" applyBorder="1" applyAlignment="1" applyProtection="1">
      <alignment vertical="top"/>
    </xf>
    <xf numFmtId="49" fontId="21" fillId="34" borderId="169" xfId="0" applyNumberFormat="1" applyFont="1" applyFill="1" applyBorder="1" applyAlignment="1" applyProtection="1">
      <alignment horizontal="right" vertical="top"/>
    </xf>
    <xf numFmtId="170" fontId="21" fillId="35" borderId="170" xfId="204" applyNumberFormat="1" applyFont="1" applyFill="1" applyBorder="1" applyAlignment="1" applyProtection="1">
      <alignment vertical="top"/>
    </xf>
    <xf numFmtId="173" fontId="21" fillId="35" borderId="168" xfId="189" applyNumberFormat="1" applyFont="1" applyFill="1" applyBorder="1" applyAlignment="1" applyProtection="1">
      <alignment vertical="top"/>
    </xf>
    <xf numFmtId="166" fontId="84" fillId="34" borderId="202" xfId="0" applyFont="1" applyFill="1" applyBorder="1" applyProtection="1"/>
    <xf numFmtId="166" fontId="20" fillId="41" borderId="39" xfId="0" applyFont="1" applyFill="1" applyBorder="1" applyAlignment="1" applyProtection="1">
      <alignment horizontal="center" vertical="center"/>
    </xf>
    <xf numFmtId="166" fontId="20" fillId="34" borderId="207" xfId="11" applyFont="1" applyFill="1" applyBorder="1" applyAlignment="1" applyProtection="1">
      <alignment horizontal="center" vertical="center" wrapText="1"/>
    </xf>
    <xf numFmtId="166" fontId="21" fillId="34" borderId="208" xfId="0" quotePrefix="1" applyFont="1" applyFill="1" applyBorder="1" applyAlignment="1" applyProtection="1">
      <alignment horizontal="left" vertical="top"/>
    </xf>
    <xf numFmtId="166" fontId="21" fillId="34" borderId="208" xfId="0" applyFont="1" applyFill="1" applyBorder="1" applyAlignment="1" applyProtection="1">
      <alignment horizontal="left" vertical="top"/>
    </xf>
    <xf numFmtId="166" fontId="20" fillId="34" borderId="3" xfId="0" applyFont="1" applyFill="1" applyBorder="1" applyAlignment="1">
      <alignment horizontal="left" vertical="center" wrapText="1"/>
    </xf>
    <xf numFmtId="166" fontId="20" fillId="34" borderId="3" xfId="0" applyFont="1" applyFill="1" applyBorder="1" applyAlignment="1">
      <alignment horizontal="center" vertical="center"/>
    </xf>
    <xf numFmtId="166" fontId="20" fillId="34" borderId="3" xfId="0" applyFont="1" applyFill="1" applyBorder="1" applyAlignment="1">
      <alignment horizontal="center" vertical="center" wrapText="1"/>
    </xf>
    <xf numFmtId="166" fontId="20" fillId="34" borderId="82" xfId="0" applyFont="1" applyFill="1" applyBorder="1" applyAlignment="1">
      <alignment horizontal="center" vertical="center" wrapText="1"/>
    </xf>
    <xf numFmtId="166" fontId="21" fillId="34" borderId="124" xfId="0" applyFont="1" applyFill="1" applyBorder="1" applyAlignment="1" applyProtection="1">
      <alignment horizontal="left" vertical="center"/>
    </xf>
    <xf numFmtId="166" fontId="21" fillId="34" borderId="0" xfId="0" applyFont="1" applyFill="1" applyBorder="1" applyAlignment="1" applyProtection="1">
      <alignment horizontal="left" vertical="center"/>
    </xf>
    <xf numFmtId="166" fontId="154" fillId="34" borderId="0" xfId="0" applyFont="1" applyFill="1" applyBorder="1" applyAlignment="1">
      <alignment horizontal="center"/>
    </xf>
    <xf numFmtId="166" fontId="0" fillId="34" borderId="0" xfId="0" applyFill="1" applyBorder="1" applyAlignment="1" applyProtection="1">
      <alignment horizontal="center"/>
      <protection locked="0"/>
    </xf>
    <xf numFmtId="171" fontId="86" fillId="34" borderId="0" xfId="205" applyNumberFormat="1" applyFont="1" applyFill="1" applyBorder="1" applyProtection="1"/>
    <xf numFmtId="166" fontId="0" fillId="34" borderId="0" xfId="0" applyFill="1" applyAlignment="1">
      <alignment horizontal="center"/>
    </xf>
    <xf numFmtId="0" fontId="87" fillId="34" borderId="0" xfId="165" applyFont="1" applyFill="1" applyProtection="1"/>
    <xf numFmtId="0" fontId="87" fillId="34" borderId="0" xfId="165" applyFont="1" applyFill="1" applyAlignment="1" applyProtection="1">
      <alignment horizontal="right"/>
    </xf>
    <xf numFmtId="0" fontId="97" fillId="34" borderId="0" xfId="165" applyFont="1" applyFill="1" applyProtection="1"/>
    <xf numFmtId="171" fontId="86" fillId="34" borderId="0" xfId="0" applyNumberFormat="1" applyFont="1" applyFill="1" applyBorder="1" applyProtection="1"/>
    <xf numFmtId="166" fontId="21" fillId="34" borderId="0" xfId="0" applyFont="1" applyFill="1" applyBorder="1" applyAlignment="1" applyProtection="1">
      <alignment wrapText="1"/>
      <protection locked="0"/>
    </xf>
    <xf numFmtId="166" fontId="21" fillId="34" borderId="0" xfId="0" applyFont="1" applyFill="1" applyBorder="1" applyAlignment="1" applyProtection="1">
      <alignment horizontal="left" vertical="top" wrapText="1"/>
      <protection locked="0"/>
    </xf>
    <xf numFmtId="0" fontId="21" fillId="34" borderId="230" xfId="9" applyNumberFormat="1" applyFont="1" applyFill="1" applyBorder="1" applyProtection="1"/>
    <xf numFmtId="171" fontId="86" fillId="34" borderId="0" xfId="0" applyNumberFormat="1" applyFont="1" applyFill="1" applyBorder="1"/>
    <xf numFmtId="166" fontId="21" fillId="34" borderId="0" xfId="0" applyFont="1" applyFill="1" applyBorder="1" applyAlignment="1" applyProtection="1">
      <alignment horizontal="left" wrapText="1"/>
      <protection locked="0"/>
    </xf>
    <xf numFmtId="166" fontId="12" fillId="34" borderId="0" xfId="0" applyFont="1" applyFill="1"/>
    <xf numFmtId="0" fontId="87" fillId="34" borderId="0" xfId="165" applyNumberFormat="1" applyFont="1" applyFill="1" applyProtection="1"/>
    <xf numFmtId="0" fontId="38" fillId="34" borderId="0" xfId="165" applyNumberFormat="1" applyFill="1" applyProtection="1"/>
    <xf numFmtId="166" fontId="21" fillId="34" borderId="0" xfId="0" applyFont="1" applyFill="1" applyAlignment="1" applyProtection="1">
      <alignment horizontal="center"/>
    </xf>
    <xf numFmtId="166" fontId="0" fillId="34" borderId="0" xfId="0" applyFont="1" applyFill="1" applyAlignment="1">
      <alignment horizontal="center"/>
    </xf>
    <xf numFmtId="166" fontId="0" fillId="34" borderId="0" xfId="0" applyFill="1" applyAlignment="1"/>
    <xf numFmtId="166" fontId="94" fillId="34" borderId="0" xfId="211" quotePrefix="1" applyNumberFormat="1" applyFont="1" applyFill="1" applyAlignment="1" applyProtection="1">
      <alignment horizontal="center"/>
    </xf>
    <xf numFmtId="166" fontId="20" fillId="34" borderId="0" xfId="0" applyFont="1" applyFill="1" applyBorder="1" applyAlignment="1" applyProtection="1">
      <alignment horizontal="left"/>
    </xf>
    <xf numFmtId="166" fontId="20" fillId="34" borderId="0" xfId="0" applyFont="1" applyFill="1" applyAlignment="1" applyProtection="1">
      <alignment horizontal="center"/>
    </xf>
    <xf numFmtId="166" fontId="21" fillId="34" borderId="0" xfId="0" applyFont="1" applyFill="1" applyAlignment="1" applyProtection="1">
      <alignment horizontal="left" vertical="top"/>
    </xf>
    <xf numFmtId="166" fontId="21" fillId="34" borderId="0" xfId="0" applyFont="1" applyFill="1" applyAlignment="1" applyProtection="1">
      <alignment horizontal="left" vertical="top" wrapText="1"/>
    </xf>
    <xf numFmtId="166" fontId="94" fillId="34" borderId="0" xfId="211" applyNumberFormat="1" applyFont="1" applyFill="1" applyAlignment="1" applyProtection="1">
      <alignment horizontal="center"/>
    </xf>
    <xf numFmtId="166" fontId="21" fillId="34" borderId="0" xfId="0" applyFont="1" applyFill="1" applyAlignment="1" applyProtection="1"/>
    <xf numFmtId="166" fontId="21" fillId="34" borderId="0" xfId="0" applyFont="1" applyFill="1" applyAlignment="1" applyProtection="1">
      <alignment horizontal="left"/>
    </xf>
    <xf numFmtId="166" fontId="0" fillId="34" borderId="0" xfId="0" applyFont="1" applyFill="1" applyAlignment="1" applyProtection="1">
      <alignment horizontal="center"/>
    </xf>
    <xf numFmtId="166" fontId="0" fillId="34" borderId="0" xfId="0" applyFont="1" applyFill="1" applyAlignment="1"/>
    <xf numFmtId="166" fontId="20" fillId="34" borderId="0" xfId="0" applyFont="1" applyFill="1" applyBorder="1" applyAlignment="1">
      <alignment horizontal="left"/>
    </xf>
    <xf numFmtId="166" fontId="21" fillId="34" borderId="0" xfId="0" applyFont="1" applyFill="1" applyAlignment="1">
      <alignment vertical="top" wrapText="1"/>
    </xf>
    <xf numFmtId="166" fontId="21" fillId="34" borderId="0" xfId="0" applyFont="1" applyFill="1" applyAlignment="1">
      <alignment vertical="top"/>
    </xf>
    <xf numFmtId="166" fontId="101" fillId="34" borderId="0" xfId="0" applyFont="1" applyFill="1" applyBorder="1" applyAlignment="1" applyProtection="1">
      <alignment horizontal="center"/>
    </xf>
    <xf numFmtId="166" fontId="21" fillId="34" borderId="0" xfId="0" applyFont="1" applyFill="1" applyBorder="1" applyAlignment="1" applyProtection="1">
      <alignment horizontal="center"/>
    </xf>
    <xf numFmtId="166" fontId="21" fillId="34" borderId="0" xfId="0" applyFont="1" applyFill="1" applyBorder="1" applyAlignment="1"/>
    <xf numFmtId="166" fontId="21" fillId="34" borderId="0" xfId="0" applyFont="1" applyFill="1" applyAlignment="1">
      <alignment horizontal="center"/>
    </xf>
    <xf numFmtId="166" fontId="20" fillId="34" borderId="0" xfId="0" applyFont="1" applyFill="1" applyAlignment="1">
      <alignment horizontal="left"/>
    </xf>
    <xf numFmtId="166" fontId="21" fillId="34" borderId="126" xfId="0" applyFont="1" applyFill="1" applyBorder="1" applyAlignment="1" applyProtection="1">
      <alignment horizontal="left" vertical="top"/>
    </xf>
    <xf numFmtId="166" fontId="21" fillId="34" borderId="122" xfId="0" applyFont="1" applyFill="1" applyBorder="1" applyAlignment="1" applyProtection="1">
      <alignment horizontal="left" vertical="top"/>
    </xf>
    <xf numFmtId="166" fontId="41" fillId="34" borderId="0" xfId="0" applyFont="1" applyFill="1" applyAlignment="1">
      <alignment horizontal="left"/>
    </xf>
    <xf numFmtId="166" fontId="0" fillId="0" borderId="0" xfId="0" applyAlignment="1">
      <alignment vertical="top"/>
    </xf>
    <xf numFmtId="166" fontId="84" fillId="34" borderId="0" xfId="0" applyFont="1" applyFill="1" applyAlignment="1" applyProtection="1">
      <alignment horizontal="center"/>
    </xf>
    <xf numFmtId="166" fontId="41" fillId="34" borderId="0" xfId="0" applyFont="1" applyFill="1" applyAlignment="1" applyProtection="1"/>
    <xf numFmtId="166" fontId="20" fillId="34" borderId="0" xfId="0" applyFont="1" applyFill="1" applyAlignment="1" applyProtection="1">
      <alignment horizontal="left" vertical="top"/>
    </xf>
    <xf numFmtId="166" fontId="21" fillId="34" borderId="0" xfId="0" applyFont="1" applyFill="1" applyBorder="1" applyAlignment="1" applyProtection="1">
      <alignment horizontal="left" vertical="top" wrapText="1"/>
    </xf>
    <xf numFmtId="166" fontId="31" fillId="34" borderId="0" xfId="0" applyFont="1" applyFill="1" applyAlignment="1" applyProtection="1">
      <alignment horizontal="center"/>
    </xf>
    <xf numFmtId="166" fontId="21" fillId="34" borderId="0" xfId="0" applyFont="1" applyFill="1" applyBorder="1" applyAlignment="1" applyProtection="1">
      <alignment horizontal="left" vertical="top"/>
    </xf>
    <xf numFmtId="166" fontId="21" fillId="34" borderId="0" xfId="0" applyFont="1" applyFill="1" applyBorder="1" applyAlignment="1" applyProtection="1">
      <alignment vertical="top"/>
    </xf>
    <xf numFmtId="166" fontId="21" fillId="34" borderId="0" xfId="0" applyFont="1" applyFill="1" applyBorder="1" applyAlignment="1" applyProtection="1">
      <alignment horizontal="left"/>
    </xf>
    <xf numFmtId="166" fontId="20" fillId="34" borderId="0" xfId="0" applyFont="1" applyFill="1" applyAlignment="1" applyProtection="1">
      <alignment horizontal="left"/>
    </xf>
    <xf numFmtId="166" fontId="91" fillId="34" borderId="0" xfId="0" applyFont="1" applyFill="1" applyBorder="1" applyAlignment="1" applyProtection="1">
      <alignment horizontal="center"/>
    </xf>
    <xf numFmtId="166" fontId="84" fillId="34" borderId="0" xfId="0" applyFont="1" applyFill="1" applyBorder="1" applyAlignment="1" applyProtection="1">
      <alignment horizontal="center"/>
    </xf>
    <xf numFmtId="166" fontId="20" fillId="34" borderId="0" xfId="0" quotePrefix="1" applyFont="1" applyFill="1" applyBorder="1" applyAlignment="1" applyProtection="1">
      <alignment horizontal="center"/>
    </xf>
    <xf numFmtId="166" fontId="20" fillId="34" borderId="0" xfId="0" applyFont="1" applyFill="1" applyBorder="1" applyAlignment="1" applyProtection="1"/>
    <xf numFmtId="166" fontId="31" fillId="34" borderId="0" xfId="11" applyFont="1" applyFill="1" applyAlignment="1" applyProtection="1">
      <alignment horizontal="center"/>
    </xf>
    <xf numFmtId="49" fontId="26" fillId="34" borderId="176" xfId="7" applyNumberFormat="1" applyFont="1" applyFill="1" applyBorder="1" applyAlignment="1" applyProtection="1">
      <alignment horizontal="left"/>
    </xf>
    <xf numFmtId="0" fontId="20" fillId="34" borderId="54" xfId="7" applyFont="1" applyFill="1" applyBorder="1" applyAlignment="1" applyProtection="1">
      <alignment horizontal="left"/>
    </xf>
    <xf numFmtId="0" fontId="31" fillId="34" borderId="54" xfId="7" applyFont="1" applyFill="1" applyBorder="1" applyAlignment="1" applyProtection="1">
      <alignment horizontal="left"/>
    </xf>
    <xf numFmtId="49" fontId="94" fillId="34" borderId="0" xfId="211" applyNumberFormat="1" applyFont="1" applyFill="1" applyAlignment="1" applyProtection="1">
      <alignment horizontal="center"/>
    </xf>
    <xf numFmtId="166" fontId="31" fillId="34" borderId="0" xfId="0" applyFont="1" applyFill="1" applyBorder="1" applyAlignment="1" applyProtection="1">
      <alignment horizontal="center"/>
    </xf>
    <xf numFmtId="166" fontId="16" fillId="34" borderId="0" xfId="0" applyFont="1" applyFill="1" applyAlignment="1" applyProtection="1">
      <alignment horizontal="center"/>
    </xf>
    <xf numFmtId="166" fontId="15" fillId="34" borderId="0" xfId="0" applyFont="1" applyFill="1" applyAlignment="1" applyProtection="1">
      <alignment horizontal="center"/>
    </xf>
    <xf numFmtId="166" fontId="21" fillId="34" borderId="63" xfId="11" applyFont="1" applyFill="1" applyBorder="1" applyAlignment="1" applyProtection="1">
      <alignment horizontal="left"/>
    </xf>
    <xf numFmtId="166" fontId="21" fillId="34" borderId="63" xfId="0" applyFont="1" applyFill="1" applyBorder="1" applyAlignment="1" applyProtection="1">
      <alignment horizontal="left"/>
    </xf>
    <xf numFmtId="166" fontId="21" fillId="34" borderId="63" xfId="0" quotePrefix="1" applyFont="1" applyFill="1" applyBorder="1" applyAlignment="1" applyProtection="1">
      <alignment horizontal="left"/>
    </xf>
    <xf numFmtId="166" fontId="0" fillId="34" borderId="8" xfId="0" applyFont="1" applyFill="1" applyBorder="1" applyAlignment="1" applyProtection="1">
      <alignment horizontal="left"/>
    </xf>
    <xf numFmtId="0" fontId="21" fillId="34" borderId="63" xfId="7" applyFont="1" applyFill="1" applyBorder="1" applyAlignment="1" applyProtection="1"/>
    <xf numFmtId="166" fontId="21" fillId="34" borderId="0" xfId="0" applyFont="1" applyFill="1" applyBorder="1" applyAlignment="1" applyProtection="1"/>
    <xf numFmtId="166" fontId="21" fillId="34" borderId="8" xfId="0" applyFont="1" applyFill="1" applyBorder="1" applyAlignment="1" applyProtection="1">
      <alignment horizontal="left" wrapText="1"/>
    </xf>
    <xf numFmtId="166" fontId="21" fillId="34" borderId="8" xfId="0" applyFont="1" applyFill="1" applyBorder="1" applyAlignment="1" applyProtection="1">
      <alignment horizontal="left"/>
    </xf>
    <xf numFmtId="49" fontId="26" fillId="34" borderId="8" xfId="7" applyNumberFormat="1" applyFont="1" applyFill="1" applyBorder="1" applyAlignment="1" applyProtection="1">
      <alignment horizontal="left"/>
    </xf>
    <xf numFmtId="0" fontId="20" fillId="34" borderId="0" xfId="7" applyFont="1" applyFill="1" applyBorder="1" applyAlignment="1" applyProtection="1">
      <alignment horizontal="left"/>
    </xf>
    <xf numFmtId="166" fontId="0" fillId="34" borderId="0" xfId="0" applyFill="1" applyAlignment="1" applyProtection="1">
      <alignment horizontal="center"/>
    </xf>
    <xf numFmtId="166" fontId="0" fillId="34" borderId="0" xfId="0" applyFill="1" applyAlignment="1" applyProtection="1"/>
    <xf numFmtId="166" fontId="133" fillId="34" borderId="0" xfId="0" applyFont="1" applyFill="1" applyAlignment="1" applyProtection="1">
      <alignment horizontal="center"/>
    </xf>
    <xf numFmtId="0" fontId="31" fillId="34" borderId="0" xfId="6" applyFont="1" applyFill="1" applyAlignment="1" applyProtection="1">
      <alignment horizontal="center"/>
    </xf>
    <xf numFmtId="170" fontId="19" fillId="34" borderId="0" xfId="204" applyNumberFormat="1" applyFont="1" applyFill="1" applyAlignment="1" applyProtection="1">
      <alignment horizontal="center"/>
    </xf>
    <xf numFmtId="166" fontId="15" fillId="34" borderId="0" xfId="0" applyFont="1" applyFill="1" applyAlignment="1" applyProtection="1"/>
    <xf numFmtId="166" fontId="11" fillId="34" borderId="0" xfId="0" applyFont="1" applyFill="1" applyAlignment="1" applyProtection="1">
      <alignment wrapText="1"/>
    </xf>
    <xf numFmtId="166" fontId="19" fillId="34" borderId="0" xfId="0" applyFont="1" applyFill="1" applyAlignment="1" applyProtection="1">
      <alignment horizontal="center"/>
    </xf>
    <xf numFmtId="166" fontId="11" fillId="34" borderId="0" xfId="0" applyFont="1" applyFill="1" applyAlignment="1" applyProtection="1"/>
    <xf numFmtId="166" fontId="19" fillId="34" borderId="0" xfId="0" applyFont="1" applyFill="1" applyBorder="1" applyAlignment="1" applyProtection="1">
      <alignment horizontal="center"/>
    </xf>
    <xf numFmtId="166" fontId="115" fillId="34" borderId="0" xfId="0" applyFont="1" applyFill="1" applyBorder="1" applyAlignment="1" applyProtection="1">
      <alignment horizontal="center"/>
    </xf>
    <xf numFmtId="166" fontId="11" fillId="34" borderId="0" xfId="0" applyFont="1" applyFill="1" applyAlignment="1" applyProtection="1">
      <alignment horizontal="center"/>
    </xf>
    <xf numFmtId="166" fontId="19" fillId="34" borderId="0" xfId="0" applyFont="1" applyFill="1" applyBorder="1" applyAlignment="1" applyProtection="1">
      <alignment horizontal="center" vertical="center"/>
    </xf>
    <xf numFmtId="0" fontId="11" fillId="34" borderId="0" xfId="165" applyFont="1" applyFill="1" applyAlignment="1" applyProtection="1">
      <alignment horizontal="left"/>
    </xf>
    <xf numFmtId="0" fontId="19" fillId="34" borderId="0" xfId="165" applyFont="1" applyFill="1" applyAlignment="1" applyProtection="1">
      <alignment horizontal="center"/>
    </xf>
    <xf numFmtId="166" fontId="19" fillId="34" borderId="0" xfId="0" quotePrefix="1" applyFont="1" applyFill="1" applyAlignment="1" applyProtection="1">
      <alignment horizontal="center"/>
    </xf>
    <xf numFmtId="166" fontId="137" fillId="34" borderId="0" xfId="0" applyFont="1" applyFill="1" applyBorder="1" applyAlignment="1" applyProtection="1">
      <alignment horizontal="left"/>
    </xf>
    <xf numFmtId="0" fontId="20" fillId="34" borderId="0" xfId="8" quotePrefix="1" applyFont="1" applyFill="1" applyBorder="1" applyAlignment="1" applyProtection="1">
      <alignment horizontal="center"/>
    </xf>
    <xf numFmtId="0" fontId="31" fillId="34" borderId="0" xfId="8" applyFont="1" applyFill="1" applyAlignment="1" applyProtection="1">
      <alignment horizontal="center"/>
    </xf>
    <xf numFmtId="0" fontId="15" fillId="34" borderId="0" xfId="14" quotePrefix="1" applyFont="1" applyFill="1" applyAlignment="1" applyProtection="1">
      <alignment horizontal="center"/>
    </xf>
    <xf numFmtId="0" fontId="16" fillId="34" borderId="0" xfId="14" applyFont="1" applyFill="1" applyAlignment="1" applyProtection="1">
      <alignment horizontal="center"/>
    </xf>
    <xf numFmtId="0" fontId="31" fillId="34" borderId="0" xfId="14" applyFont="1" applyFill="1" applyAlignment="1" applyProtection="1">
      <alignment horizontal="center"/>
    </xf>
    <xf numFmtId="166" fontId="15" fillId="34" borderId="0" xfId="0" applyFont="1" applyFill="1" applyAlignment="1">
      <alignment horizontal="center"/>
    </xf>
    <xf numFmtId="0" fontId="20" fillId="34" borderId="0" xfId="14" quotePrefix="1" applyFont="1" applyFill="1" applyAlignment="1" applyProtection="1">
      <alignment horizontal="center"/>
    </xf>
    <xf numFmtId="166" fontId="31" fillId="34" borderId="0" xfId="13" applyFont="1" applyFill="1" applyAlignment="1" applyProtection="1">
      <alignment horizontal="center"/>
    </xf>
    <xf numFmtId="166" fontId="16" fillId="34" borderId="0" xfId="13" applyFont="1" applyFill="1" applyAlignment="1" applyProtection="1">
      <alignment horizontal="center"/>
    </xf>
    <xf numFmtId="166" fontId="124" fillId="34" borderId="320" xfId="0" applyFont="1" applyFill="1" applyBorder="1" applyProtection="1"/>
    <xf numFmtId="166" fontId="20" fillId="34" borderId="202" xfId="12" applyFont="1" applyFill="1" applyBorder="1" applyProtection="1"/>
    <xf numFmtId="166" fontId="20" fillId="34" borderId="322" xfId="12" applyFont="1" applyFill="1" applyBorder="1" applyAlignment="1" applyProtection="1"/>
    <xf numFmtId="166" fontId="21" fillId="34" borderId="185" xfId="12" applyFont="1" applyFill="1" applyBorder="1" applyProtection="1"/>
    <xf numFmtId="49" fontId="21" fillId="34" borderId="194" xfId="12" applyNumberFormat="1" applyFont="1" applyFill="1" applyBorder="1" applyAlignment="1" applyProtection="1">
      <alignment horizontal="center"/>
    </xf>
    <xf numFmtId="166" fontId="21" fillId="34" borderId="276" xfId="12" applyFont="1" applyFill="1" applyBorder="1" applyProtection="1"/>
    <xf numFmtId="49" fontId="21" fillId="34" borderId="171" xfId="12" applyNumberFormat="1" applyFont="1" applyFill="1" applyBorder="1" applyAlignment="1" applyProtection="1">
      <alignment horizontal="center"/>
    </xf>
    <xf numFmtId="49" fontId="21" fillId="34" borderId="194" xfId="12" quotePrefix="1" applyNumberFormat="1" applyFont="1" applyFill="1" applyBorder="1" applyAlignment="1" applyProtection="1">
      <alignment horizontal="center"/>
    </xf>
    <xf numFmtId="49" fontId="21" fillId="34" borderId="330" xfId="12" applyNumberFormat="1" applyFont="1" applyFill="1" applyBorder="1" applyAlignment="1" applyProtection="1">
      <alignment horizontal="center"/>
    </xf>
    <xf numFmtId="166" fontId="21" fillId="34" borderId="331" xfId="12" applyFont="1" applyFill="1" applyBorder="1" applyProtection="1"/>
    <xf numFmtId="166" fontId="120" fillId="34" borderId="333" xfId="211" quotePrefix="1" applyNumberFormat="1" applyFont="1" applyFill="1" applyBorder="1" applyAlignment="1" applyProtection="1"/>
    <xf numFmtId="49" fontId="21" fillId="34" borderId="334" xfId="12" applyNumberFormat="1" applyFont="1" applyFill="1" applyBorder="1" applyAlignment="1" applyProtection="1">
      <alignment horizontal="center"/>
    </xf>
    <xf numFmtId="166" fontId="21" fillId="34" borderId="335" xfId="0" applyFont="1" applyFill="1" applyBorder="1" applyProtection="1"/>
    <xf numFmtId="166" fontId="21" fillId="34" borderId="202" xfId="0" applyFont="1" applyFill="1" applyBorder="1"/>
    <xf numFmtId="166" fontId="21" fillId="34" borderId="202" xfId="0" applyFont="1" applyFill="1" applyBorder="1" applyProtection="1">
      <protection locked="0"/>
    </xf>
    <xf numFmtId="166" fontId="0" fillId="34" borderId="202" xfId="0" applyFill="1" applyBorder="1" applyAlignment="1" applyProtection="1"/>
    <xf numFmtId="169" fontId="0" fillId="0" borderId="339" xfId="0" applyNumberFormat="1" applyFill="1" applyBorder="1" applyProtection="1">
      <protection locked="0"/>
    </xf>
    <xf numFmtId="166" fontId="0" fillId="34" borderId="185" xfId="0" applyFill="1" applyBorder="1" applyAlignment="1">
      <alignment horizontal="center"/>
    </xf>
    <xf numFmtId="166" fontId="20" fillId="34" borderId="202" xfId="0" applyFont="1" applyFill="1" applyBorder="1" applyProtection="1">
      <protection locked="0"/>
    </xf>
    <xf numFmtId="169" fontId="0" fillId="0" borderId="339" xfId="0" applyNumberFormat="1" applyFill="1" applyBorder="1" applyAlignment="1" applyProtection="1">
      <alignment horizontal="center"/>
      <protection locked="0"/>
    </xf>
    <xf numFmtId="166" fontId="20" fillId="34" borderId="202" xfId="0" applyFont="1" applyFill="1" applyBorder="1" applyAlignment="1">
      <alignment horizontal="left"/>
    </xf>
    <xf numFmtId="166" fontId="21" fillId="34" borderId="202" xfId="0" applyFont="1" applyFill="1" applyBorder="1" applyAlignment="1">
      <alignment horizontal="center"/>
    </xf>
    <xf numFmtId="166" fontId="20" fillId="34" borderId="202" xfId="0" applyFont="1" applyFill="1" applyBorder="1"/>
    <xf numFmtId="169" fontId="20" fillId="34" borderId="202" xfId="0" applyNumberFormat="1" applyFont="1" applyFill="1" applyBorder="1" applyAlignment="1">
      <alignment horizontal="center" vertical="top" wrapText="1"/>
    </xf>
    <xf numFmtId="166" fontId="20" fillId="34" borderId="202" xfId="0" applyFont="1" applyFill="1" applyBorder="1" applyAlignment="1" applyProtection="1">
      <alignment horizontal="left"/>
      <protection locked="0"/>
    </xf>
    <xf numFmtId="166" fontId="21" fillId="34" borderId="185" xfId="0" applyFont="1" applyFill="1" applyBorder="1" applyAlignment="1" applyProtection="1">
      <alignment horizontal="left"/>
    </xf>
    <xf numFmtId="166" fontId="21" fillId="34" borderId="185" xfId="0" applyFont="1" applyFill="1" applyBorder="1" applyProtection="1"/>
    <xf numFmtId="166" fontId="21" fillId="34" borderId="202" xfId="0" applyFont="1" applyFill="1" applyBorder="1" applyAlignment="1" applyProtection="1">
      <alignment horizontal="left"/>
    </xf>
    <xf numFmtId="166" fontId="21" fillId="0" borderId="339" xfId="0" applyFont="1" applyFill="1" applyBorder="1" applyProtection="1">
      <protection locked="0"/>
    </xf>
    <xf numFmtId="166" fontId="20" fillId="34" borderId="202" xfId="0" applyFont="1" applyFill="1" applyBorder="1" applyProtection="1"/>
    <xf numFmtId="166" fontId="15" fillId="34" borderId="202" xfId="0" applyFont="1" applyFill="1" applyBorder="1"/>
    <xf numFmtId="169" fontId="20" fillId="34" borderId="202" xfId="0" applyNumberFormat="1" applyFont="1" applyFill="1" applyBorder="1" applyAlignment="1" applyProtection="1">
      <alignment horizontal="center" wrapText="1"/>
    </xf>
    <xf numFmtId="166" fontId="21" fillId="0" borderId="339" xfId="0" applyFont="1" applyFill="1" applyBorder="1" applyAlignment="1" applyProtection="1">
      <alignment horizontal="center"/>
      <protection locked="0"/>
    </xf>
    <xf numFmtId="166" fontId="0" fillId="0" borderId="339" xfId="0" applyFill="1" applyBorder="1" applyAlignment="1" applyProtection="1">
      <alignment horizontal="center"/>
      <protection locked="0"/>
    </xf>
    <xf numFmtId="166" fontId="21" fillId="0" borderId="339" xfId="0" applyFont="1" applyFill="1" applyBorder="1" applyAlignment="1" applyProtection="1">
      <alignment horizontal="left" vertical="top"/>
      <protection locked="0"/>
    </xf>
    <xf numFmtId="166" fontId="20" fillId="34" borderId="202" xfId="0" applyFont="1" applyFill="1" applyBorder="1" applyAlignment="1" applyProtection="1">
      <alignment horizontal="left" vertical="top"/>
      <protection locked="0"/>
    </xf>
    <xf numFmtId="166" fontId="21" fillId="34" borderId="202" xfId="0" applyFont="1" applyFill="1" applyBorder="1" applyAlignment="1">
      <alignment horizontal="left" vertical="top"/>
    </xf>
    <xf numFmtId="166" fontId="21" fillId="34" borderId="202" xfId="0" applyFont="1" applyFill="1" applyBorder="1" applyAlignment="1" applyProtection="1">
      <alignment horizontal="left" vertical="top"/>
      <protection locked="0"/>
    </xf>
    <xf numFmtId="166" fontId="21" fillId="34" borderId="202" xfId="0" applyFont="1" applyFill="1" applyBorder="1" applyAlignment="1" applyProtection="1">
      <alignment horizontal="left" vertical="top"/>
    </xf>
    <xf numFmtId="169" fontId="20" fillId="34" borderId="202" xfId="0" applyNumberFormat="1" applyFont="1" applyFill="1" applyBorder="1" applyAlignment="1" applyProtection="1">
      <alignment horizontal="right" vertical="top" wrapText="1"/>
    </xf>
    <xf numFmtId="166" fontId="0" fillId="34" borderId="185" xfId="0" applyFill="1" applyBorder="1" applyAlignment="1">
      <alignment horizontal="center" vertical="top"/>
    </xf>
    <xf numFmtId="169" fontId="20" fillId="0" borderId="337" xfId="9" applyNumberFormat="1" applyFont="1" applyFill="1" applyBorder="1" applyAlignment="1" applyProtection="1">
      <alignment horizontal="center" vertical="top"/>
      <protection locked="0"/>
    </xf>
    <xf numFmtId="182" fontId="21" fillId="0" borderId="346" xfId="165" quotePrefix="1" applyNumberFormat="1" applyFont="1" applyBorder="1" applyAlignment="1" applyProtection="1">
      <alignment horizontal="center"/>
      <protection locked="0"/>
    </xf>
    <xf numFmtId="14" fontId="20" fillId="0" borderId="347" xfId="9" applyNumberFormat="1" applyFont="1" applyFill="1" applyBorder="1" applyAlignment="1" applyProtection="1">
      <alignment vertical="top"/>
      <protection locked="0"/>
    </xf>
    <xf numFmtId="0" fontId="21" fillId="34" borderId="185" xfId="0" applyNumberFormat="1" applyFont="1" applyFill="1" applyBorder="1" applyAlignment="1" applyProtection="1">
      <alignment vertical="top"/>
    </xf>
    <xf numFmtId="166" fontId="20" fillId="34" borderId="348" xfId="0" applyFont="1" applyFill="1" applyBorder="1"/>
    <xf numFmtId="166" fontId="20" fillId="34" borderId="185" xfId="0" applyFont="1" applyFill="1" applyBorder="1"/>
    <xf numFmtId="166" fontId="21" fillId="34" borderId="350" xfId="0" applyFont="1" applyFill="1" applyBorder="1"/>
    <xf numFmtId="166" fontId="21" fillId="34" borderId="276" xfId="0" applyFont="1" applyFill="1" applyBorder="1"/>
    <xf numFmtId="166" fontId="21" fillId="0" borderId="349" xfId="0" applyFont="1" applyFill="1" applyBorder="1" applyProtection="1">
      <protection locked="0"/>
    </xf>
    <xf numFmtId="182" fontId="21" fillId="0" borderId="202" xfId="0" applyNumberFormat="1" applyFont="1" applyBorder="1" applyAlignment="1" applyProtection="1">
      <protection locked="0"/>
    </xf>
    <xf numFmtId="166" fontId="21" fillId="34" borderId="201" xfId="0" applyFont="1" applyFill="1" applyBorder="1"/>
    <xf numFmtId="166" fontId="21" fillId="34" borderId="200" xfId="0" applyFont="1" applyFill="1" applyBorder="1"/>
    <xf numFmtId="166" fontId="20" fillId="34" borderId="351" xfId="0" applyFont="1" applyFill="1" applyBorder="1" applyAlignment="1">
      <alignment horizontal="center"/>
    </xf>
    <xf numFmtId="166" fontId="21" fillId="34" borderId="352" xfId="0" applyFont="1" applyFill="1" applyBorder="1" applyProtection="1"/>
    <xf numFmtId="166" fontId="21" fillId="34" borderId="257" xfId="0" applyFont="1" applyFill="1" applyBorder="1" applyProtection="1"/>
    <xf numFmtId="166" fontId="21" fillId="34" borderId="257" xfId="0" applyFont="1" applyFill="1" applyBorder="1" applyAlignment="1" applyProtection="1">
      <alignment horizontal="center"/>
    </xf>
    <xf numFmtId="166" fontId="20" fillId="34" borderId="257" xfId="0" applyFont="1" applyFill="1" applyBorder="1" applyAlignment="1" applyProtection="1">
      <alignment horizontal="center"/>
    </xf>
    <xf numFmtId="166" fontId="21" fillId="0" borderId="352" xfId="0" applyFont="1" applyBorder="1" applyProtection="1">
      <protection locked="0"/>
    </xf>
    <xf numFmtId="166" fontId="21" fillId="0" borderId="267" xfId="0" applyFont="1" applyBorder="1" applyProtection="1">
      <protection locked="0"/>
    </xf>
    <xf numFmtId="171" fontId="20" fillId="0" borderId="257" xfId="0" applyNumberFormat="1" applyFont="1" applyBorder="1" applyAlignment="1" applyProtection="1">
      <alignment horizontal="center"/>
      <protection locked="0"/>
    </xf>
    <xf numFmtId="170" fontId="21" fillId="0" borderId="257" xfId="204" applyNumberFormat="1" applyFont="1" applyBorder="1" applyProtection="1">
      <protection locked="0"/>
    </xf>
    <xf numFmtId="170" fontId="21" fillId="0" borderId="325" xfId="204" applyNumberFormat="1" applyFont="1" applyBorder="1" applyProtection="1">
      <protection locked="0"/>
    </xf>
    <xf numFmtId="1" fontId="21" fillId="0" borderId="352" xfId="0" applyNumberFormat="1" applyFont="1" applyBorder="1" applyProtection="1">
      <protection locked="0"/>
    </xf>
    <xf numFmtId="1" fontId="21" fillId="0" borderId="267" xfId="0" applyNumberFormat="1" applyFont="1" applyBorder="1" applyProtection="1">
      <protection locked="0"/>
    </xf>
    <xf numFmtId="171" fontId="21" fillId="0" borderId="257" xfId="0" applyNumberFormat="1" applyFont="1" applyBorder="1" applyProtection="1">
      <protection locked="0"/>
    </xf>
    <xf numFmtId="166" fontId="21" fillId="0" borderId="353" xfId="0" applyFont="1" applyBorder="1" applyProtection="1">
      <protection locked="0"/>
    </xf>
    <xf numFmtId="166" fontId="21" fillId="0" borderId="354" xfId="0" applyFont="1" applyBorder="1" applyProtection="1">
      <protection locked="0"/>
    </xf>
    <xf numFmtId="171" fontId="21" fillId="0" borderId="355" xfId="0" applyNumberFormat="1" applyFont="1" applyBorder="1" applyProtection="1">
      <protection locked="0"/>
    </xf>
    <xf numFmtId="170" fontId="21" fillId="0" borderId="355" xfId="204" applyNumberFormat="1" applyFont="1" applyBorder="1" applyProtection="1">
      <protection locked="0"/>
    </xf>
    <xf numFmtId="170" fontId="21" fillId="0" borderId="356" xfId="204" applyNumberFormat="1" applyFont="1" applyBorder="1" applyProtection="1">
      <protection locked="0"/>
    </xf>
    <xf numFmtId="166" fontId="21" fillId="34" borderId="84" xfId="0" applyFont="1" applyFill="1" applyBorder="1"/>
    <xf numFmtId="166" fontId="20" fillId="41" borderId="357" xfId="0" applyFont="1" applyFill="1" applyBorder="1" applyAlignment="1">
      <alignment horizontal="center" vertical="center" wrapText="1"/>
    </xf>
    <xf numFmtId="166" fontId="21" fillId="34" borderId="310" xfId="0" quotePrefix="1" applyFont="1" applyFill="1" applyBorder="1" applyAlignment="1">
      <alignment horizontal="center"/>
    </xf>
    <xf numFmtId="166" fontId="20" fillId="34" borderId="310" xfId="0" applyFont="1" applyFill="1" applyBorder="1" applyAlignment="1">
      <alignment horizontal="left" vertical="center"/>
    </xf>
    <xf numFmtId="166" fontId="20" fillId="34" borderId="310" xfId="0" applyFont="1" applyFill="1" applyBorder="1" applyAlignment="1">
      <alignment horizontal="left"/>
    </xf>
    <xf numFmtId="166" fontId="0" fillId="41" borderId="310" xfId="0" applyFill="1" applyBorder="1"/>
    <xf numFmtId="166" fontId="107" fillId="41" borderId="310" xfId="0" applyFont="1" applyFill="1" applyBorder="1" applyAlignment="1" applyProtection="1">
      <alignment horizontal="left"/>
      <protection locked="0"/>
    </xf>
    <xf numFmtId="166" fontId="107" fillId="41" borderId="310" xfId="0" applyFont="1" applyFill="1" applyBorder="1" applyAlignment="1" applyProtection="1">
      <alignment horizontal="left" wrapText="1"/>
      <protection locked="0"/>
    </xf>
    <xf numFmtId="173" fontId="21" fillId="33" borderId="310" xfId="121" applyNumberFormat="1" applyFont="1" applyFill="1" applyBorder="1" applyAlignment="1" applyProtection="1">
      <alignment wrapText="1"/>
    </xf>
    <xf numFmtId="166" fontId="107" fillId="41" borderId="358" xfId="0" applyFont="1" applyFill="1" applyBorder="1" applyAlignment="1" applyProtection="1">
      <alignment horizontal="left"/>
      <protection locked="0"/>
    </xf>
    <xf numFmtId="166" fontId="21" fillId="0" borderId="310" xfId="0" applyFont="1" applyBorder="1" applyProtection="1">
      <protection locked="0"/>
    </xf>
    <xf numFmtId="170" fontId="21" fillId="0" borderId="310" xfId="204" applyNumberFormat="1" applyFont="1" applyBorder="1" applyProtection="1">
      <protection locked="0"/>
    </xf>
    <xf numFmtId="49" fontId="21" fillId="34" borderId="191" xfId="0" applyNumberFormat="1" applyFont="1" applyFill="1" applyBorder="1" applyAlignment="1" applyProtection="1">
      <alignment horizontal="right" vertical="top"/>
    </xf>
    <xf numFmtId="166" fontId="20" fillId="34" borderId="266" xfId="0" applyFont="1" applyFill="1" applyBorder="1" applyAlignment="1" applyProtection="1">
      <alignment horizontal="left" vertical="center"/>
    </xf>
    <xf numFmtId="166" fontId="21" fillId="34" borderId="346" xfId="0" applyFont="1" applyFill="1" applyBorder="1" applyAlignment="1" applyProtection="1">
      <alignment horizontal="left" vertical="center"/>
    </xf>
    <xf numFmtId="166" fontId="21" fillId="34" borderId="267" xfId="0" applyFont="1" applyFill="1" applyBorder="1" applyAlignment="1" applyProtection="1">
      <alignment horizontal="left" vertical="center"/>
    </xf>
    <xf numFmtId="166" fontId="21" fillId="34" borderId="310" xfId="0" applyFont="1" applyFill="1" applyBorder="1"/>
    <xf numFmtId="170" fontId="21" fillId="35" borderId="310" xfId="204" applyNumberFormat="1" applyFont="1" applyFill="1" applyBorder="1" applyProtection="1"/>
    <xf numFmtId="9" fontId="21" fillId="35" borderId="325" xfId="189" applyFont="1" applyFill="1" applyBorder="1" applyProtection="1"/>
    <xf numFmtId="166" fontId="21" fillId="34" borderId="194" xfId="0" applyFont="1" applyFill="1" applyBorder="1"/>
    <xf numFmtId="170" fontId="21" fillId="33" borderId="310" xfId="204" applyNumberFormat="1" applyFont="1" applyFill="1" applyBorder="1" applyProtection="1"/>
    <xf numFmtId="173" fontId="21" fillId="33" borderId="325" xfId="121" applyNumberFormat="1" applyFont="1" applyFill="1" applyBorder="1" applyAlignment="1" applyProtection="1">
      <alignment wrapText="1"/>
    </xf>
    <xf numFmtId="49" fontId="21" fillId="34" borderId="360" xfId="0" applyNumberFormat="1" applyFont="1" applyFill="1" applyBorder="1" applyAlignment="1" applyProtection="1">
      <alignment horizontal="right" vertical="top"/>
    </xf>
    <xf numFmtId="166" fontId="20" fillId="34" borderId="364" xfId="0" applyFont="1" applyFill="1" applyBorder="1" applyAlignment="1">
      <alignment horizontal="left"/>
    </xf>
    <xf numFmtId="170" fontId="21" fillId="35" borderId="362" xfId="204" applyNumberFormat="1" applyFont="1" applyFill="1" applyBorder="1" applyProtection="1"/>
    <xf numFmtId="173" fontId="21" fillId="35" borderId="365" xfId="189" applyNumberFormat="1" applyFont="1" applyFill="1" applyBorder="1" applyProtection="1"/>
    <xf numFmtId="166" fontId="20" fillId="41" borderId="366" xfId="0" applyFont="1" applyFill="1" applyBorder="1" applyAlignment="1">
      <alignment horizontal="center" vertical="top" wrapText="1"/>
    </xf>
    <xf numFmtId="166" fontId="20" fillId="41" borderId="366" xfId="0" applyFont="1" applyFill="1" applyBorder="1" applyAlignment="1" applyProtection="1">
      <alignment horizontal="center" vertical="top" wrapText="1"/>
    </xf>
    <xf numFmtId="49" fontId="21" fillId="34" borderId="352" xfId="0" applyNumberFormat="1" applyFont="1" applyFill="1" applyBorder="1"/>
    <xf numFmtId="166" fontId="21" fillId="34" borderId="310" xfId="0" applyFont="1" applyFill="1" applyBorder="1" applyAlignment="1">
      <alignment horizontal="center"/>
    </xf>
    <xf numFmtId="166" fontId="21" fillId="41" borderId="310" xfId="0" quotePrefix="1" applyFont="1" applyFill="1" applyBorder="1" applyAlignment="1">
      <alignment horizontal="center"/>
    </xf>
    <xf numFmtId="166" fontId="21" fillId="41" borderId="310" xfId="0" quotePrefix="1" applyFont="1" applyFill="1" applyBorder="1" applyAlignment="1" applyProtection="1">
      <alignment horizontal="center"/>
    </xf>
    <xf numFmtId="166" fontId="21" fillId="34" borderId="325" xfId="0" quotePrefix="1" applyFont="1" applyFill="1" applyBorder="1" applyAlignment="1">
      <alignment horizontal="center"/>
    </xf>
    <xf numFmtId="49" fontId="20" fillId="34" borderId="352" xfId="0" applyNumberFormat="1" applyFont="1" applyFill="1" applyBorder="1" applyAlignment="1">
      <alignment horizontal="left" vertical="top"/>
    </xf>
    <xf numFmtId="49" fontId="20" fillId="34" borderId="310" xfId="0" applyNumberFormat="1" applyFont="1" applyFill="1" applyBorder="1" applyAlignment="1">
      <alignment horizontal="left" vertical="top"/>
    </xf>
    <xf numFmtId="49" fontId="20" fillId="41" borderId="310" xfId="0" applyNumberFormat="1" applyFont="1" applyFill="1" applyBorder="1" applyAlignment="1" applyProtection="1">
      <alignment horizontal="center" vertical="top"/>
      <protection locked="0"/>
    </xf>
    <xf numFmtId="49" fontId="20" fillId="34" borderId="325" xfId="0" applyNumberFormat="1" applyFont="1" applyFill="1" applyBorder="1" applyAlignment="1">
      <alignment horizontal="left" vertical="top"/>
    </xf>
    <xf numFmtId="166" fontId="0" fillId="41" borderId="310" xfId="0" applyFill="1" applyBorder="1" applyAlignment="1">
      <alignment vertical="top"/>
    </xf>
    <xf numFmtId="166" fontId="0" fillId="41" borderId="310" xfId="0" applyFill="1" applyBorder="1" applyAlignment="1">
      <alignment vertical="top" wrapText="1"/>
    </xf>
    <xf numFmtId="49" fontId="107" fillId="41" borderId="310" xfId="0" applyNumberFormat="1" applyFont="1" applyFill="1" applyBorder="1" applyAlignment="1" applyProtection="1">
      <alignment horizontal="left" vertical="top"/>
      <protection locked="0"/>
    </xf>
    <xf numFmtId="166" fontId="21" fillId="0" borderId="310" xfId="0" applyFont="1" applyBorder="1" applyAlignment="1" applyProtection="1">
      <alignment horizontal="center" vertical="top" wrapText="1"/>
      <protection locked="0"/>
    </xf>
    <xf numFmtId="166" fontId="107" fillId="41" borderId="357" xfId="0" applyFont="1" applyFill="1" applyBorder="1" applyAlignment="1" applyProtection="1">
      <alignment vertical="top" wrapText="1"/>
      <protection locked="0"/>
    </xf>
    <xf numFmtId="173" fontId="21" fillId="33" borderId="325" xfId="121" applyNumberFormat="1" applyFont="1" applyFill="1" applyBorder="1" applyAlignment="1" applyProtection="1">
      <alignment vertical="top" wrapText="1"/>
    </xf>
    <xf numFmtId="166" fontId="21" fillId="0" borderId="266" xfId="0" applyFont="1" applyBorder="1" applyAlignment="1" applyProtection="1">
      <alignment vertical="top"/>
      <protection locked="0"/>
    </xf>
    <xf numFmtId="166" fontId="21" fillId="0" borderId="310" xfId="0" applyFont="1" applyBorder="1" applyAlignment="1" applyProtection="1">
      <alignment vertical="top"/>
      <protection locked="0"/>
    </xf>
    <xf numFmtId="170" fontId="21" fillId="0" borderId="310" xfId="204" applyNumberFormat="1" applyFont="1" applyBorder="1" applyAlignment="1" applyProtection="1">
      <alignment vertical="top"/>
      <protection locked="0"/>
    </xf>
    <xf numFmtId="166" fontId="20" fillId="34" borderId="310" xfId="0" applyFont="1" applyFill="1" applyBorder="1" applyAlignment="1" applyProtection="1">
      <alignment vertical="top"/>
    </xf>
    <xf numFmtId="166" fontId="21" fillId="34" borderId="310" xfId="0" applyFont="1" applyFill="1" applyBorder="1" applyAlignment="1" applyProtection="1">
      <alignment vertical="top"/>
    </xf>
    <xf numFmtId="166" fontId="21" fillId="34" borderId="310" xfId="0" applyFont="1" applyFill="1" applyBorder="1" applyAlignment="1" applyProtection="1">
      <alignment horizontal="left" vertical="top"/>
    </xf>
    <xf numFmtId="170" fontId="21" fillId="35" borderId="310" xfId="204" applyNumberFormat="1" applyFont="1" applyFill="1" applyBorder="1" applyAlignment="1" applyProtection="1">
      <alignment vertical="top"/>
    </xf>
    <xf numFmtId="9" fontId="21" fillId="35" borderId="325" xfId="189" applyFont="1" applyFill="1" applyBorder="1" applyAlignment="1" applyProtection="1">
      <alignment vertical="top"/>
    </xf>
    <xf numFmtId="170" fontId="21" fillId="33" borderId="310" xfId="204" applyNumberFormat="1" applyFont="1" applyFill="1" applyBorder="1" applyAlignment="1" applyProtection="1">
      <alignment vertical="top"/>
    </xf>
    <xf numFmtId="166" fontId="21" fillId="34" borderId="266" xfId="0" applyFont="1" applyFill="1" applyBorder="1" applyAlignment="1" applyProtection="1">
      <alignment vertical="top"/>
    </xf>
    <xf numFmtId="166" fontId="20" fillId="34" borderId="62" xfId="0" applyFont="1" applyFill="1" applyBorder="1" applyAlignment="1" applyProtection="1">
      <alignment horizontal="left" vertical="top"/>
    </xf>
    <xf numFmtId="166" fontId="21" fillId="34" borderId="267" xfId="0" applyFont="1" applyFill="1" applyBorder="1"/>
    <xf numFmtId="166" fontId="21" fillId="34" borderId="202" xfId="0" applyFont="1" applyFill="1" applyBorder="1" applyAlignment="1"/>
    <xf numFmtId="166" fontId="21" fillId="34" borderId="200" xfId="0" applyFont="1" applyFill="1" applyBorder="1" applyAlignment="1"/>
    <xf numFmtId="166" fontId="20" fillId="41" borderId="310" xfId="0" applyFont="1" applyFill="1" applyBorder="1" applyAlignment="1" applyProtection="1">
      <alignment horizontal="center"/>
      <protection locked="0"/>
    </xf>
    <xf numFmtId="166" fontId="20" fillId="34" borderId="310" xfId="0" applyFont="1" applyFill="1" applyBorder="1" applyAlignment="1" applyProtection="1">
      <alignment horizontal="center" vertical="center"/>
    </xf>
    <xf numFmtId="166" fontId="20" fillId="34" borderId="310" xfId="0" applyFont="1" applyFill="1" applyBorder="1" applyAlignment="1" applyProtection="1">
      <alignment horizontal="center" vertical="center" wrapText="1"/>
    </xf>
    <xf numFmtId="166" fontId="20" fillId="34" borderId="310" xfId="0" applyFont="1" applyFill="1" applyBorder="1" applyAlignment="1" applyProtection="1">
      <alignment horizontal="center"/>
    </xf>
    <xf numFmtId="166" fontId="20" fillId="34" borderId="310" xfId="0" applyFont="1" applyFill="1" applyBorder="1" applyAlignment="1" applyProtection="1">
      <alignment horizontal="center" wrapText="1"/>
    </xf>
    <xf numFmtId="166" fontId="21" fillId="0" borderId="310" xfId="0" applyFont="1" applyFill="1" applyBorder="1" applyAlignment="1" applyProtection="1">
      <alignment horizontal="left"/>
      <protection locked="0"/>
    </xf>
    <xf numFmtId="166" fontId="21" fillId="0" borderId="310" xfId="0" applyFont="1" applyFill="1" applyBorder="1" applyAlignment="1" applyProtection="1">
      <alignment horizontal="center"/>
      <protection locked="0"/>
    </xf>
    <xf numFmtId="166" fontId="21" fillId="0" borderId="310" xfId="0" applyFont="1" applyFill="1" applyBorder="1" applyAlignment="1" applyProtection="1">
      <alignment horizontal="center" wrapText="1"/>
      <protection locked="0"/>
    </xf>
    <xf numFmtId="170" fontId="21" fillId="0" borderId="310" xfId="204" applyNumberFormat="1" applyFont="1" applyFill="1" applyBorder="1" applyAlignment="1" applyProtection="1">
      <alignment horizontal="center"/>
      <protection locked="0"/>
    </xf>
    <xf numFmtId="166" fontId="20" fillId="0" borderId="310" xfId="0" applyFont="1" applyFill="1" applyBorder="1" applyAlignment="1" applyProtection="1">
      <alignment horizontal="center"/>
      <protection locked="0"/>
    </xf>
    <xf numFmtId="166" fontId="20" fillId="0" borderId="310" xfId="0" applyFont="1" applyFill="1" applyBorder="1" applyAlignment="1" applyProtection="1">
      <alignment horizontal="center" wrapText="1"/>
      <protection locked="0"/>
    </xf>
    <xf numFmtId="166" fontId="21" fillId="0" borderId="310" xfId="0" applyFont="1" applyBorder="1" applyAlignment="1" applyProtection="1">
      <alignment horizontal="left" wrapText="1"/>
      <protection locked="0"/>
    </xf>
    <xf numFmtId="170" fontId="21" fillId="0" borderId="310" xfId="204" applyNumberFormat="1" applyFont="1" applyBorder="1" applyAlignment="1" applyProtection="1">
      <alignment horizontal="left" wrapText="1"/>
      <protection locked="0"/>
    </xf>
    <xf numFmtId="166" fontId="20" fillId="34" borderId="267" xfId="0" applyFont="1" applyFill="1" applyBorder="1" applyAlignment="1" applyProtection="1">
      <alignment horizontal="center" vertical="center" wrapText="1"/>
    </xf>
    <xf numFmtId="166" fontId="20" fillId="34" borderId="264" xfId="0" applyFont="1" applyFill="1" applyBorder="1" applyAlignment="1" applyProtection="1">
      <alignment horizontal="center" wrapText="1"/>
    </xf>
    <xf numFmtId="166" fontId="20" fillId="34" borderId="264" xfId="0" applyFont="1" applyFill="1" applyBorder="1" applyAlignment="1" applyProtection="1">
      <alignment horizontal="left" wrapText="1"/>
    </xf>
    <xf numFmtId="166" fontId="20" fillId="34" borderId="267" xfId="0" applyFont="1" applyFill="1" applyBorder="1" applyAlignment="1" applyProtection="1">
      <alignment horizontal="left" wrapText="1"/>
    </xf>
    <xf numFmtId="166" fontId="21" fillId="0" borderId="264" xfId="0" applyFont="1" applyFill="1" applyBorder="1" applyAlignment="1" applyProtection="1">
      <alignment horizontal="left"/>
      <protection locked="0"/>
    </xf>
    <xf numFmtId="166" fontId="69" fillId="0" borderId="310" xfId="0" applyFont="1" applyFill="1" applyBorder="1" applyAlignment="1" applyProtection="1">
      <alignment horizontal="center"/>
      <protection locked="0"/>
    </xf>
    <xf numFmtId="166" fontId="20" fillId="34" borderId="194" xfId="0" quotePrefix="1" applyFont="1" applyFill="1" applyBorder="1" applyAlignment="1" applyProtection="1">
      <alignment horizontal="center"/>
    </xf>
    <xf numFmtId="166" fontId="21" fillId="0" borderId="202" xfId="0" applyFont="1" applyBorder="1" applyAlignment="1" applyProtection="1">
      <alignment horizontal="left"/>
      <protection locked="0"/>
    </xf>
    <xf numFmtId="166" fontId="69" fillId="0" borderId="194" xfId="0" applyFont="1" applyFill="1" applyBorder="1" applyAlignment="1" applyProtection="1">
      <alignment horizontal="center"/>
      <protection locked="0"/>
    </xf>
    <xf numFmtId="166" fontId="21" fillId="0" borderId="267" xfId="0" applyFont="1" applyBorder="1" applyAlignment="1" applyProtection="1">
      <alignment horizontal="left"/>
      <protection locked="0"/>
    </xf>
    <xf numFmtId="49" fontId="21" fillId="34" borderId="194" xfId="0" applyNumberFormat="1" applyFont="1" applyFill="1" applyBorder="1" applyProtection="1"/>
    <xf numFmtId="166" fontId="20" fillId="34" borderId="201" xfId="0" applyFont="1" applyFill="1" applyBorder="1" applyAlignment="1" applyProtection="1">
      <alignment horizontal="center" vertical="center"/>
    </xf>
    <xf numFmtId="166" fontId="20" fillId="34" borderId="200" xfId="0" quotePrefix="1" applyFont="1" applyFill="1" applyBorder="1" applyAlignment="1" applyProtection="1">
      <alignment horizontal="center" vertical="center" wrapText="1"/>
    </xf>
    <xf numFmtId="166" fontId="20" fillId="34" borderId="194" xfId="0" quotePrefix="1" applyFont="1" applyFill="1" applyBorder="1" applyAlignment="1" applyProtection="1">
      <alignment horizontal="center" wrapText="1"/>
    </xf>
    <xf numFmtId="49" fontId="21" fillId="0" borderId="266" xfId="0" applyNumberFormat="1" applyFont="1" applyFill="1" applyBorder="1" applyAlignment="1" applyProtection="1">
      <alignment horizontal="left"/>
      <protection locked="0"/>
    </xf>
    <xf numFmtId="166" fontId="21" fillId="0" borderId="267" xfId="0" applyFont="1" applyFill="1" applyBorder="1" applyAlignment="1" applyProtection="1">
      <alignment horizontal="left"/>
      <protection locked="0"/>
    </xf>
    <xf numFmtId="170" fontId="21" fillId="0" borderId="310" xfId="204" applyNumberFormat="1" applyFont="1" applyFill="1" applyBorder="1" applyProtection="1">
      <protection locked="0"/>
    </xf>
    <xf numFmtId="49" fontId="21" fillId="0" borderId="266" xfId="0" applyNumberFormat="1" applyFont="1" applyBorder="1" applyAlignment="1" applyProtection="1">
      <alignment horizontal="left"/>
      <protection locked="0"/>
    </xf>
    <xf numFmtId="170" fontId="21" fillId="0" borderId="376" xfId="204" applyNumberFormat="1" applyFont="1" applyBorder="1" applyAlignment="1" applyProtection="1">
      <alignment horizontal="center"/>
      <protection locked="0"/>
    </xf>
    <xf numFmtId="170" fontId="21" fillId="0" borderId="376" xfId="204" applyNumberFormat="1" applyFont="1" applyBorder="1" applyProtection="1">
      <protection locked="0"/>
    </xf>
    <xf numFmtId="166" fontId="20" fillId="34" borderId="310" xfId="0" quotePrefix="1" applyFont="1" applyFill="1" applyBorder="1" applyAlignment="1" applyProtection="1">
      <alignment horizontal="center"/>
    </xf>
    <xf numFmtId="170" fontId="21" fillId="0" borderId="310" xfId="204" applyNumberFormat="1" applyFont="1" applyFill="1" applyBorder="1" applyAlignment="1" applyProtection="1">
      <alignment horizontal="right"/>
      <protection locked="0"/>
    </xf>
    <xf numFmtId="170" fontId="20" fillId="0" borderId="310" xfId="204" quotePrefix="1" applyNumberFormat="1" applyFont="1" applyFill="1" applyBorder="1" applyAlignment="1" applyProtection="1">
      <alignment horizontal="right"/>
      <protection locked="0"/>
    </xf>
    <xf numFmtId="166" fontId="21" fillId="0" borderId="310" xfId="0" applyFont="1" applyFill="1" applyBorder="1" applyProtection="1">
      <protection locked="0"/>
    </xf>
    <xf numFmtId="166" fontId="21" fillId="34" borderId="185" xfId="0" quotePrefix="1" applyFont="1" applyFill="1" applyBorder="1" applyAlignment="1" applyProtection="1">
      <alignment horizontal="center"/>
    </xf>
    <xf numFmtId="166" fontId="20" fillId="34" borderId="310" xfId="0" applyFont="1" applyFill="1" applyBorder="1" applyAlignment="1" applyProtection="1">
      <alignment horizontal="center" vertical="top" wrapText="1"/>
    </xf>
    <xf numFmtId="0" fontId="20" fillId="34" borderId="310" xfId="165" applyFont="1" applyFill="1" applyBorder="1" applyAlignment="1" applyProtection="1">
      <alignment horizontal="center" vertical="top" wrapText="1"/>
    </xf>
    <xf numFmtId="166" fontId="21" fillId="34" borderId="201" xfId="0" quotePrefix="1" applyFont="1" applyFill="1" applyBorder="1" applyAlignment="1" applyProtection="1">
      <alignment horizontal="center"/>
    </xf>
    <xf numFmtId="166" fontId="21" fillId="34" borderId="310" xfId="0" quotePrefix="1" applyFont="1" applyFill="1" applyBorder="1" applyAlignment="1" applyProtection="1">
      <alignment horizontal="center"/>
    </xf>
    <xf numFmtId="166" fontId="21" fillId="34" borderId="202" xfId="0" quotePrefix="1" applyFont="1" applyFill="1" applyBorder="1" applyAlignment="1" applyProtection="1">
      <alignment horizontal="centerContinuous"/>
    </xf>
    <xf numFmtId="166" fontId="20" fillId="34" borderId="194" xfId="0" quotePrefix="1" applyFont="1" applyFill="1" applyBorder="1" applyAlignment="1" applyProtection="1">
      <alignment horizontal="centerContinuous"/>
    </xf>
    <xf numFmtId="170" fontId="21" fillId="0" borderId="192" xfId="204" applyNumberFormat="1" applyFont="1" applyFill="1" applyBorder="1" applyProtection="1">
      <protection locked="0"/>
    </xf>
    <xf numFmtId="166" fontId="21" fillId="0" borderId="310" xfId="0" applyFont="1" applyBorder="1" applyAlignment="1" applyProtection="1">
      <alignment horizontal="center"/>
      <protection locked="0"/>
    </xf>
    <xf numFmtId="170" fontId="21" fillId="0" borderId="192" xfId="204" applyNumberFormat="1" applyFont="1" applyBorder="1" applyProtection="1">
      <protection locked="0"/>
    </xf>
    <xf numFmtId="166" fontId="21" fillId="34" borderId="351" xfId="0" applyFont="1" applyFill="1" applyBorder="1" applyAlignment="1" applyProtection="1">
      <alignment horizontal="left" vertical="center"/>
    </xf>
    <xf numFmtId="166" fontId="20" fillId="34" borderId="324" xfId="0" quotePrefix="1" applyFont="1" applyFill="1" applyBorder="1" applyAlignment="1" applyProtection="1">
      <alignment horizontal="center" vertical="center"/>
    </xf>
    <xf numFmtId="166" fontId="21" fillId="34" borderId="379" xfId="11" applyFont="1" applyFill="1" applyBorder="1" applyAlignment="1" applyProtection="1">
      <alignment horizontal="center" wrapText="1"/>
    </xf>
    <xf numFmtId="166" fontId="21" fillId="34" borderId="380" xfId="0" applyFont="1" applyFill="1" applyBorder="1" applyAlignment="1" applyProtection="1">
      <alignment horizontal="left"/>
    </xf>
    <xf numFmtId="166" fontId="20" fillId="41" borderId="330" xfId="0" applyFont="1" applyFill="1" applyBorder="1" applyAlignment="1" applyProtection="1">
      <alignment horizontal="center"/>
    </xf>
    <xf numFmtId="166" fontId="20" fillId="34" borderId="381" xfId="0" quotePrefix="1" applyFont="1" applyFill="1" applyBorder="1" applyAlignment="1" applyProtection="1">
      <alignment horizontal="center"/>
    </xf>
    <xf numFmtId="166" fontId="21" fillId="34" borderId="326" xfId="0" applyFont="1" applyFill="1" applyBorder="1" applyAlignment="1" applyProtection="1">
      <alignment horizontal="left" vertical="top"/>
    </xf>
    <xf numFmtId="166" fontId="20" fillId="41" borderId="319" xfId="0" applyFont="1" applyFill="1" applyBorder="1" applyAlignment="1" applyProtection="1">
      <alignment horizontal="center" vertical="top"/>
      <protection locked="0"/>
    </xf>
    <xf numFmtId="166" fontId="21" fillId="0" borderId="382" xfId="0" applyFont="1" applyBorder="1" applyAlignment="1" applyProtection="1">
      <alignment vertical="top"/>
      <protection locked="0"/>
    </xf>
    <xf numFmtId="166" fontId="21" fillId="34" borderId="319" xfId="0" applyFont="1" applyFill="1" applyBorder="1" applyAlignment="1" applyProtection="1">
      <alignment vertical="top"/>
    </xf>
    <xf numFmtId="166" fontId="21" fillId="0" borderId="382" xfId="0" quotePrefix="1" applyFont="1" applyBorder="1" applyAlignment="1" applyProtection="1">
      <alignment horizontal="center" vertical="top"/>
      <protection locked="0"/>
    </xf>
    <xf numFmtId="166" fontId="21" fillId="34" borderId="326" xfId="0" applyFont="1" applyFill="1" applyBorder="1" applyAlignment="1" applyProtection="1">
      <alignment vertical="top"/>
    </xf>
    <xf numFmtId="166" fontId="21" fillId="34" borderId="319" xfId="0" applyFont="1" applyFill="1" applyBorder="1" applyProtection="1"/>
    <xf numFmtId="166" fontId="21" fillId="41" borderId="319" xfId="0" applyFont="1" applyFill="1" applyBorder="1" applyAlignment="1" applyProtection="1">
      <alignment horizontal="left"/>
      <protection locked="0"/>
    </xf>
    <xf numFmtId="166" fontId="21" fillId="0" borderId="382" xfId="0" applyFont="1" applyBorder="1" applyProtection="1">
      <protection locked="0"/>
    </xf>
    <xf numFmtId="166" fontId="21" fillId="34" borderId="319" xfId="0" applyFont="1" applyFill="1" applyBorder="1" applyAlignment="1" applyProtection="1">
      <alignment horizontal="left"/>
    </xf>
    <xf numFmtId="166" fontId="21" fillId="34" borderId="326" xfId="0" applyFont="1" applyFill="1" applyBorder="1" applyAlignment="1" applyProtection="1">
      <alignment horizontal="left"/>
    </xf>
    <xf numFmtId="166" fontId="21" fillId="0" borderId="382" xfId="0" quotePrefix="1" applyFont="1" applyBorder="1" applyAlignment="1" applyProtection="1">
      <alignment horizontal="center"/>
      <protection locked="0"/>
    </xf>
    <xf numFmtId="166" fontId="21" fillId="34" borderId="383" xfId="0" applyFont="1" applyFill="1" applyBorder="1" applyProtection="1"/>
    <xf numFmtId="166" fontId="21" fillId="34" borderId="333" xfId="0" applyFont="1" applyFill="1" applyBorder="1" applyAlignment="1" applyProtection="1">
      <alignment horizontal="left"/>
    </xf>
    <xf numFmtId="166" fontId="21" fillId="41" borderId="334" xfId="0" applyFont="1" applyFill="1" applyBorder="1" applyAlignment="1" applyProtection="1">
      <alignment horizontal="left"/>
      <protection locked="0"/>
    </xf>
    <xf numFmtId="166" fontId="21" fillId="0" borderId="384" xfId="0" applyFont="1" applyBorder="1" applyProtection="1">
      <protection locked="0"/>
    </xf>
    <xf numFmtId="166" fontId="102" fillId="34" borderId="310" xfId="0" applyFont="1" applyFill="1" applyBorder="1" applyProtection="1"/>
    <xf numFmtId="166" fontId="21" fillId="34" borderId="310" xfId="0" applyFont="1" applyFill="1" applyBorder="1" applyProtection="1"/>
    <xf numFmtId="166" fontId="20" fillId="34" borderId="200" xfId="0" applyFont="1" applyFill="1" applyBorder="1" applyAlignment="1" applyProtection="1">
      <alignment horizontal="center"/>
    </xf>
    <xf numFmtId="166" fontId="102" fillId="34" borderId="167" xfId="0" applyFont="1" applyFill="1" applyBorder="1" applyProtection="1"/>
    <xf numFmtId="44" fontId="20" fillId="34" borderId="310" xfId="213" applyFont="1" applyFill="1" applyBorder="1" applyAlignment="1" applyProtection="1">
      <alignment horizontal="center" wrapText="1"/>
    </xf>
    <xf numFmtId="44" fontId="20" fillId="34" borderId="276" xfId="213" applyFont="1" applyFill="1" applyBorder="1" applyAlignment="1" applyProtection="1">
      <alignment horizontal="center" wrapText="1"/>
    </xf>
    <xf numFmtId="166" fontId="102" fillId="34" borderId="266" xfId="0" applyFont="1" applyFill="1" applyBorder="1" applyProtection="1"/>
    <xf numFmtId="166" fontId="102" fillId="34" borderId="264" xfId="0" applyFont="1" applyFill="1" applyBorder="1" applyProtection="1"/>
    <xf numFmtId="166" fontId="103" fillId="0" borderId="310" xfId="0" applyFont="1" applyFill="1" applyBorder="1" applyAlignment="1" applyProtection="1">
      <alignment horizontal="center" wrapText="1"/>
      <protection locked="0"/>
    </xf>
    <xf numFmtId="166" fontId="20" fillId="34" borderId="372" xfId="0" applyFont="1" applyFill="1" applyBorder="1" applyProtection="1"/>
    <xf numFmtId="166" fontId="21" fillId="34" borderId="330" xfId="0" applyFont="1" applyFill="1" applyBorder="1" applyProtection="1"/>
    <xf numFmtId="166" fontId="102" fillId="34" borderId="330" xfId="0" applyFont="1" applyFill="1" applyBorder="1" applyProtection="1"/>
    <xf numFmtId="166" fontId="102" fillId="34" borderId="341" xfId="0" applyFont="1" applyFill="1" applyBorder="1" applyProtection="1"/>
    <xf numFmtId="166" fontId="102" fillId="34" borderId="380" xfId="0" applyFont="1" applyFill="1" applyBorder="1" applyProtection="1"/>
    <xf numFmtId="43" fontId="102" fillId="34" borderId="380" xfId="204" applyFont="1" applyFill="1" applyBorder="1" applyProtection="1"/>
    <xf numFmtId="166" fontId="21" fillId="0" borderId="319" xfId="0" applyFont="1" applyBorder="1" applyProtection="1">
      <protection locked="0"/>
    </xf>
    <xf numFmtId="170" fontId="102" fillId="0" borderId="319" xfId="204" applyNumberFormat="1" applyFont="1" applyBorder="1" applyProtection="1">
      <protection locked="0"/>
    </xf>
    <xf numFmtId="170" fontId="102" fillId="0" borderId="327" xfId="0" applyNumberFormat="1" applyFont="1" applyBorder="1" applyProtection="1">
      <protection locked="0"/>
    </xf>
    <xf numFmtId="170" fontId="102" fillId="0" borderId="326" xfId="204" applyNumberFormat="1" applyFont="1" applyBorder="1" applyProtection="1">
      <protection locked="0"/>
    </xf>
    <xf numFmtId="170" fontId="102" fillId="35" borderId="319" xfId="204" applyNumberFormat="1" applyFont="1" applyFill="1" applyBorder="1" applyProtection="1"/>
    <xf numFmtId="166" fontId="102" fillId="34" borderId="385" xfId="0" applyFont="1" applyFill="1" applyBorder="1" applyProtection="1"/>
    <xf numFmtId="166" fontId="21" fillId="0" borderId="386" xfId="0" applyFont="1" applyBorder="1" applyProtection="1">
      <protection locked="0"/>
    </xf>
    <xf numFmtId="170" fontId="102" fillId="34" borderId="387" xfId="0" applyNumberFormat="1" applyFont="1" applyFill="1" applyBorder="1" applyProtection="1"/>
    <xf numFmtId="170" fontId="102" fillId="34" borderId="347" xfId="0" applyNumberFormat="1" applyFont="1" applyFill="1" applyBorder="1" applyProtection="1"/>
    <xf numFmtId="170" fontId="102" fillId="34" borderId="387" xfId="204" applyNumberFormat="1" applyFont="1" applyFill="1" applyBorder="1" applyProtection="1"/>
    <xf numFmtId="170" fontId="102" fillId="34" borderId="388" xfId="0" applyNumberFormat="1" applyFont="1" applyFill="1" applyBorder="1" applyProtection="1"/>
    <xf numFmtId="170" fontId="102" fillId="34" borderId="388" xfId="204" applyNumberFormat="1" applyFont="1" applyFill="1" applyBorder="1" applyProtection="1"/>
    <xf numFmtId="166" fontId="20" fillId="34" borderId="389" xfId="0" applyFont="1" applyFill="1" applyBorder="1" applyProtection="1"/>
    <xf numFmtId="166" fontId="21" fillId="0" borderId="355" xfId="0" applyFont="1" applyBorder="1" applyProtection="1">
      <protection locked="0"/>
    </xf>
    <xf numFmtId="170" fontId="20" fillId="37" borderId="152" xfId="0" applyNumberFormat="1" applyFont="1" applyFill="1" applyBorder="1" applyProtection="1"/>
    <xf numFmtId="170" fontId="102" fillId="0" borderId="355" xfId="0" applyNumberFormat="1" applyFont="1" applyBorder="1" applyProtection="1">
      <protection locked="0"/>
    </xf>
    <xf numFmtId="170" fontId="102" fillId="34" borderId="319" xfId="204" applyNumberFormat="1" applyFont="1" applyFill="1" applyBorder="1" applyProtection="1"/>
    <xf numFmtId="170" fontId="102" fillId="34" borderId="327" xfId="0" applyNumberFormat="1" applyFont="1" applyFill="1" applyBorder="1" applyProtection="1"/>
    <xf numFmtId="170" fontId="102" fillId="34" borderId="326" xfId="0" applyNumberFormat="1" applyFont="1" applyFill="1" applyBorder="1" applyProtection="1"/>
    <xf numFmtId="170" fontId="102" fillId="34" borderId="326" xfId="204" applyNumberFormat="1" applyFont="1" applyFill="1" applyBorder="1" applyProtection="1"/>
    <xf numFmtId="166" fontId="102" fillId="34" borderId="390" xfId="0" applyFont="1" applyFill="1" applyBorder="1" applyProtection="1"/>
    <xf numFmtId="166" fontId="21" fillId="34" borderId="387" xfId="0" applyFont="1" applyFill="1" applyBorder="1" applyProtection="1"/>
    <xf numFmtId="43" fontId="102" fillId="34" borderId="387" xfId="204" applyFont="1" applyFill="1" applyBorder="1" applyProtection="1"/>
    <xf numFmtId="166" fontId="102" fillId="34" borderId="347" xfId="0" applyFont="1" applyFill="1" applyBorder="1" applyProtection="1"/>
    <xf numFmtId="166" fontId="102" fillId="34" borderId="388" xfId="0" applyFont="1" applyFill="1" applyBorder="1" applyProtection="1"/>
    <xf numFmtId="43" fontId="102" fillId="34" borderId="388" xfId="204" applyFont="1" applyFill="1" applyBorder="1" applyProtection="1"/>
    <xf numFmtId="43" fontId="102" fillId="34" borderId="319" xfId="204" applyFont="1" applyFill="1" applyBorder="1" applyProtection="1"/>
    <xf numFmtId="166" fontId="20" fillId="34" borderId="389" xfId="0" applyFont="1" applyFill="1" applyBorder="1" applyAlignment="1" applyProtection="1">
      <alignment wrapText="1"/>
    </xf>
    <xf numFmtId="170" fontId="20" fillId="37" borderId="355" xfId="0" applyNumberFormat="1" applyFont="1" applyFill="1" applyBorder="1" applyProtection="1"/>
    <xf numFmtId="166" fontId="102" fillId="0" borderId="362" xfId="0" applyFont="1" applyBorder="1" applyProtection="1">
      <protection locked="0"/>
    </xf>
    <xf numFmtId="171" fontId="20" fillId="34" borderId="202" xfId="0" applyNumberFormat="1" applyFont="1" applyFill="1" applyBorder="1" applyProtection="1"/>
    <xf numFmtId="166" fontId="26" fillId="34" borderId="351" xfId="0" applyFont="1" applyFill="1" applyBorder="1" applyAlignment="1" applyProtection="1">
      <alignment wrapText="1"/>
    </xf>
    <xf numFmtId="166" fontId="26" fillId="34" borderId="267" xfId="0" applyFont="1" applyFill="1" applyBorder="1" applyAlignment="1" applyProtection="1">
      <alignment wrapText="1"/>
    </xf>
    <xf numFmtId="166" fontId="26" fillId="34" borderId="310" xfId="0" applyFont="1" applyFill="1" applyBorder="1" applyProtection="1"/>
    <xf numFmtId="166" fontId="20" fillId="34" borderId="195" xfId="0" applyFont="1" applyFill="1" applyBorder="1" applyAlignment="1" applyProtection="1">
      <alignment horizontal="center"/>
    </xf>
    <xf numFmtId="166" fontId="21" fillId="34" borderId="200" xfId="0" applyFont="1" applyFill="1" applyBorder="1" applyAlignment="1" applyProtection="1">
      <alignment horizontal="center"/>
    </xf>
    <xf numFmtId="166" fontId="21" fillId="34" borderId="201" xfId="0" applyFont="1" applyFill="1" applyBorder="1" applyProtection="1"/>
    <xf numFmtId="166" fontId="21" fillId="0" borderId="194" xfId="0" applyFont="1" applyBorder="1" applyProtection="1">
      <protection locked="0"/>
    </xf>
    <xf numFmtId="170" fontId="21" fillId="34" borderId="391" xfId="204" quotePrefix="1" applyNumberFormat="1" applyFont="1" applyFill="1" applyBorder="1" applyAlignment="1" applyProtection="1">
      <alignment horizontal="center"/>
      <protection locked="0"/>
    </xf>
    <xf numFmtId="170" fontId="21" fillId="34" borderId="325" xfId="204" applyNumberFormat="1" applyFont="1" applyFill="1" applyBorder="1" applyProtection="1">
      <protection locked="0"/>
    </xf>
    <xf numFmtId="49" fontId="21" fillId="34" borderId="276" xfId="0" quotePrefix="1" applyNumberFormat="1" applyFont="1" applyFill="1" applyBorder="1" applyAlignment="1" applyProtection="1">
      <alignment horizontal="center"/>
    </xf>
    <xf numFmtId="170" fontId="21" fillId="34" borderId="372" xfId="204" applyNumberFormat="1" applyFont="1" applyFill="1" applyBorder="1" applyProtection="1"/>
    <xf numFmtId="170" fontId="21" fillId="34" borderId="392" xfId="204" applyNumberFormat="1" applyFont="1" applyFill="1" applyBorder="1" applyProtection="1"/>
    <xf numFmtId="170" fontId="21" fillId="0" borderId="385" xfId="204" applyNumberFormat="1" applyFont="1" applyFill="1" applyBorder="1" applyProtection="1">
      <protection locked="0"/>
    </xf>
    <xf numFmtId="170" fontId="21" fillId="0" borderId="393" xfId="204" applyNumberFormat="1" applyFont="1" applyBorder="1" applyProtection="1">
      <protection locked="0"/>
    </xf>
    <xf numFmtId="170" fontId="21" fillId="0" borderId="319" xfId="204" applyNumberFormat="1" applyFont="1" applyFill="1" applyBorder="1" applyProtection="1">
      <protection locked="0"/>
    </xf>
    <xf numFmtId="170" fontId="21" fillId="0" borderId="386" xfId="204" applyNumberFormat="1" applyFont="1" applyFill="1" applyBorder="1" applyProtection="1">
      <protection locked="0"/>
    </xf>
    <xf numFmtId="170" fontId="21" fillId="0" borderId="394" xfId="204" applyNumberFormat="1" applyFont="1" applyBorder="1" applyProtection="1">
      <protection locked="0"/>
    </xf>
    <xf numFmtId="166" fontId="20" fillId="34" borderId="266" xfId="0" applyFont="1" applyFill="1" applyBorder="1" applyAlignment="1" applyProtection="1">
      <alignment horizontal="left"/>
    </xf>
    <xf numFmtId="49" fontId="20" fillId="0" borderId="310" xfId="0" applyNumberFormat="1" applyFont="1" applyFill="1" applyBorder="1" applyAlignment="1" applyProtection="1">
      <alignment horizontal="center"/>
      <protection locked="0"/>
    </xf>
    <xf numFmtId="170" fontId="21" fillId="33" borderId="325" xfId="204" applyNumberFormat="1" applyFont="1" applyFill="1" applyBorder="1" applyProtection="1"/>
    <xf numFmtId="170" fontId="21" fillId="0" borderId="372" xfId="204" applyNumberFormat="1" applyFont="1" applyFill="1" applyBorder="1" applyProtection="1">
      <protection locked="0"/>
    </xf>
    <xf numFmtId="170" fontId="21" fillId="0" borderId="392" xfId="204" applyNumberFormat="1" applyFont="1" applyBorder="1" applyProtection="1">
      <protection locked="0"/>
    </xf>
    <xf numFmtId="166" fontId="21" fillId="34" borderId="276" xfId="0" applyFont="1" applyFill="1" applyBorder="1" applyProtection="1"/>
    <xf numFmtId="170" fontId="21" fillId="0" borderId="390" xfId="204" applyNumberFormat="1" applyFont="1" applyFill="1" applyBorder="1" applyProtection="1">
      <protection locked="0"/>
    </xf>
    <xf numFmtId="166" fontId="26" fillId="34" borderId="354" xfId="0" applyFont="1" applyFill="1" applyBorder="1" applyProtection="1"/>
    <xf numFmtId="166" fontId="26" fillId="29" borderId="355" xfId="0" applyFont="1" applyFill="1" applyBorder="1" applyProtection="1"/>
    <xf numFmtId="166" fontId="26" fillId="0" borderId="354" xfId="0" applyFont="1" applyFill="1" applyBorder="1" applyProtection="1">
      <protection locked="0"/>
    </xf>
    <xf numFmtId="170" fontId="26" fillId="30" borderId="355" xfId="204" applyNumberFormat="1" applyFont="1" applyFill="1" applyBorder="1" applyProtection="1"/>
    <xf numFmtId="170" fontId="26" fillId="30" borderId="356" xfId="204" applyNumberFormat="1" applyFont="1" applyFill="1" applyBorder="1" applyProtection="1"/>
    <xf numFmtId="0" fontId="20" fillId="34" borderId="202" xfId="9" applyFont="1" applyFill="1" applyBorder="1" applyAlignment="1" applyProtection="1"/>
    <xf numFmtId="166" fontId="21" fillId="34" borderId="202" xfId="0" applyFont="1" applyFill="1" applyBorder="1" applyProtection="1"/>
    <xf numFmtId="166" fontId="20" fillId="34" borderId="185" xfId="0" applyFont="1" applyFill="1" applyBorder="1" applyAlignment="1" applyProtection="1"/>
    <xf numFmtId="166" fontId="26" fillId="29" borderId="395" xfId="0" applyFont="1" applyFill="1" applyBorder="1" applyProtection="1"/>
    <xf numFmtId="166" fontId="26" fillId="29" borderId="352" xfId="0" applyFont="1" applyFill="1" applyBorder="1" applyAlignment="1" applyProtection="1">
      <alignment wrapText="1"/>
    </xf>
    <xf numFmtId="166" fontId="26" fillId="29" borderId="310" xfId="0" applyFont="1" applyFill="1" applyBorder="1" applyProtection="1"/>
    <xf numFmtId="166" fontId="20" fillId="29" borderId="310" xfId="0" applyFont="1" applyFill="1" applyBorder="1" applyAlignment="1" applyProtection="1">
      <alignment horizontal="center"/>
    </xf>
    <xf numFmtId="166" fontId="20" fillId="29" borderId="325" xfId="0" applyFont="1" applyFill="1" applyBorder="1" applyAlignment="1" applyProtection="1">
      <alignment horizontal="center"/>
    </xf>
    <xf numFmtId="166" fontId="20" fillId="34" borderId="194" xfId="0" applyFont="1" applyFill="1" applyBorder="1" applyProtection="1"/>
    <xf numFmtId="166" fontId="21" fillId="0" borderId="194" xfId="0" applyFont="1" applyFill="1" applyBorder="1" applyAlignment="1" applyProtection="1">
      <alignment horizontal="centerContinuous"/>
      <protection locked="0"/>
    </xf>
    <xf numFmtId="166" fontId="20" fillId="34" borderId="325" xfId="0" applyFont="1" applyFill="1" applyBorder="1" applyAlignment="1" applyProtection="1">
      <alignment horizontal="center"/>
    </xf>
    <xf numFmtId="170" fontId="21" fillId="0" borderId="391" xfId="204" applyNumberFormat="1" applyFont="1" applyFill="1" applyBorder="1" applyProtection="1">
      <protection locked="0"/>
    </xf>
    <xf numFmtId="170" fontId="21" fillId="0" borderId="325" xfId="204" applyNumberFormat="1" applyFont="1" applyFill="1" applyBorder="1" applyProtection="1">
      <protection locked="0"/>
    </xf>
    <xf numFmtId="170" fontId="21" fillId="34" borderId="325" xfId="204" applyNumberFormat="1" applyFont="1" applyFill="1" applyBorder="1" applyProtection="1"/>
    <xf numFmtId="49" fontId="21" fillId="34" borderId="396" xfId="0" applyNumberFormat="1" applyFont="1" applyFill="1" applyBorder="1" applyAlignment="1" applyProtection="1">
      <alignment horizontal="center"/>
    </xf>
    <xf numFmtId="166" fontId="20" fillId="34" borderId="397" xfId="0" applyFont="1" applyFill="1" applyBorder="1" applyAlignment="1" applyProtection="1">
      <alignment horizontal="left"/>
    </xf>
    <xf numFmtId="49" fontId="21" fillId="0" borderId="286" xfId="0" applyNumberFormat="1" applyFont="1" applyFill="1" applyBorder="1" applyAlignment="1" applyProtection="1">
      <alignment horizontal="center"/>
      <protection locked="0"/>
    </xf>
    <xf numFmtId="170" fontId="26" fillId="30" borderId="286" xfId="204" applyNumberFormat="1" applyFont="1" applyFill="1" applyBorder="1" applyProtection="1"/>
    <xf numFmtId="166" fontId="20" fillId="34" borderId="319" xfId="0" applyFont="1" applyFill="1" applyBorder="1" applyAlignment="1" applyProtection="1">
      <alignment horizontal="left"/>
    </xf>
    <xf numFmtId="49" fontId="21" fillId="0" borderId="319" xfId="0" applyNumberFormat="1" applyFont="1" applyFill="1" applyBorder="1" applyAlignment="1" applyProtection="1">
      <alignment horizontal="center"/>
      <protection locked="0"/>
    </xf>
    <xf numFmtId="166" fontId="21" fillId="34" borderId="195" xfId="0" applyFont="1" applyFill="1" applyBorder="1" applyProtection="1"/>
    <xf numFmtId="49" fontId="20" fillId="0" borderId="319" xfId="0" quotePrefix="1" applyNumberFormat="1" applyFont="1" applyFill="1" applyBorder="1" applyAlignment="1" applyProtection="1">
      <alignment horizontal="center"/>
      <protection locked="0"/>
    </xf>
    <xf numFmtId="170" fontId="21" fillId="0" borderId="266" xfId="204" applyNumberFormat="1" applyFont="1" applyFill="1" applyBorder="1" applyProtection="1">
      <protection locked="0"/>
    </xf>
    <xf numFmtId="170" fontId="21" fillId="0" borderId="325" xfId="204" applyNumberFormat="1" applyFont="1" applyFill="1" applyBorder="1" applyProtection="1"/>
    <xf numFmtId="166" fontId="21" fillId="34" borderId="390" xfId="11" applyFont="1" applyFill="1" applyBorder="1" applyAlignment="1" applyProtection="1">
      <alignment horizontal="left"/>
    </xf>
    <xf numFmtId="49" fontId="20" fillId="0" borderId="387" xfId="0" applyNumberFormat="1" applyFont="1" applyFill="1" applyBorder="1" applyAlignment="1" applyProtection="1">
      <alignment horizontal="center"/>
      <protection locked="0"/>
    </xf>
    <xf numFmtId="166" fontId="21" fillId="34" borderId="325" xfId="0" applyFont="1" applyFill="1" applyBorder="1" applyProtection="1"/>
    <xf numFmtId="0" fontId="20" fillId="34" borderId="397" xfId="1" quotePrefix="1" applyFont="1" applyFill="1" applyBorder="1" applyAlignment="1" applyProtection="1">
      <alignment horizontal="left"/>
    </xf>
    <xf numFmtId="49" fontId="20" fillId="0" borderId="286" xfId="0" applyNumberFormat="1" applyFont="1" applyFill="1" applyBorder="1" applyAlignment="1" applyProtection="1">
      <alignment horizontal="center"/>
      <protection locked="0"/>
    </xf>
    <xf numFmtId="170" fontId="27" fillId="30" borderId="397" xfId="204" applyNumberFormat="1" applyFont="1" applyFill="1" applyBorder="1" applyProtection="1"/>
    <xf numFmtId="170" fontId="27" fillId="30" borderId="356" xfId="204" applyNumberFormat="1" applyFont="1" applyFill="1" applyBorder="1" applyProtection="1"/>
    <xf numFmtId="170" fontId="21" fillId="34" borderId="195" xfId="204" applyNumberFormat="1" applyFont="1" applyFill="1" applyBorder="1" applyProtection="1"/>
    <xf numFmtId="170" fontId="21" fillId="34" borderId="266" xfId="204" applyNumberFormat="1" applyFont="1" applyFill="1" applyBorder="1" applyProtection="1"/>
    <xf numFmtId="166" fontId="21" fillId="34" borderId="327" xfId="0" quotePrefix="1" applyFont="1" applyFill="1" applyBorder="1" applyAlignment="1" applyProtection="1">
      <alignment horizontal="left"/>
    </xf>
    <xf numFmtId="166" fontId="21" fillId="34" borderId="327" xfId="11" applyFont="1" applyFill="1" applyBorder="1" applyAlignment="1" applyProtection="1">
      <alignment horizontal="left"/>
    </xf>
    <xf numFmtId="170" fontId="26" fillId="30" borderId="397" xfId="204" applyNumberFormat="1" applyFont="1" applyFill="1" applyBorder="1" applyProtection="1"/>
    <xf numFmtId="170" fontId="26" fillId="30" borderId="398" xfId="204" applyNumberFormat="1" applyFont="1" applyFill="1" applyBorder="1" applyProtection="1"/>
    <xf numFmtId="170" fontId="27" fillId="34" borderId="195" xfId="204" applyNumberFormat="1" applyFont="1" applyFill="1" applyBorder="1" applyProtection="1"/>
    <xf numFmtId="166" fontId="26" fillId="34" borderId="353" xfId="0" applyFont="1" applyFill="1" applyBorder="1" applyProtection="1"/>
    <xf numFmtId="166" fontId="26" fillId="34" borderId="355" xfId="0" applyFont="1" applyFill="1" applyBorder="1" applyProtection="1"/>
    <xf numFmtId="170" fontId="26" fillId="30" borderId="389" xfId="204" applyNumberFormat="1" applyFont="1" applyFill="1" applyBorder="1" applyProtection="1"/>
    <xf numFmtId="166" fontId="20" fillId="34" borderId="185" xfId="11" applyFont="1" applyFill="1" applyBorder="1" applyAlignment="1" applyProtection="1">
      <alignment horizontal="left"/>
    </xf>
    <xf numFmtId="166" fontId="20" fillId="29" borderId="399" xfId="0" applyFont="1" applyFill="1" applyBorder="1" applyAlignment="1" applyProtection="1">
      <alignment horizontal="center" vertical="center" wrapText="1"/>
    </xf>
    <xf numFmtId="166" fontId="20" fillId="29" borderId="323" xfId="0" applyFont="1" applyFill="1" applyBorder="1" applyAlignment="1" applyProtection="1">
      <alignment horizontal="center" vertical="center" wrapText="1"/>
    </xf>
    <xf numFmtId="166" fontId="20" fillId="29" borderId="352" xfId="0" applyFont="1" applyFill="1" applyBorder="1" applyAlignment="1" applyProtection="1">
      <alignment horizontal="center"/>
    </xf>
    <xf numFmtId="166" fontId="20" fillId="29" borderId="266" xfId="0" applyFont="1" applyFill="1" applyBorder="1" applyAlignment="1" applyProtection="1">
      <alignment horizontal="center"/>
    </xf>
    <xf numFmtId="166" fontId="20" fillId="31" borderId="182" xfId="0" applyFont="1" applyFill="1" applyBorder="1" applyAlignment="1" applyProtection="1">
      <alignment wrapText="1"/>
    </xf>
    <xf numFmtId="166" fontId="20" fillId="34" borderId="330" xfId="0" applyFont="1" applyFill="1" applyBorder="1" applyAlignment="1" applyProtection="1">
      <alignment horizontal="center"/>
    </xf>
    <xf numFmtId="166" fontId="20" fillId="31" borderId="352" xfId="0" applyFont="1" applyFill="1" applyBorder="1" applyAlignment="1" applyProtection="1">
      <alignment horizontal="left" wrapText="1" indent="1"/>
    </xf>
    <xf numFmtId="166" fontId="20" fillId="0" borderId="310" xfId="0" applyFont="1" applyFill="1" applyBorder="1" applyAlignment="1" applyProtection="1">
      <alignment wrapText="1"/>
      <protection locked="0"/>
    </xf>
    <xf numFmtId="170" fontId="20" fillId="35" borderId="310" xfId="204" applyNumberFormat="1" applyFont="1" applyFill="1" applyBorder="1" applyProtection="1">
      <protection locked="0"/>
    </xf>
    <xf numFmtId="166" fontId="21" fillId="29" borderId="182" xfId="0" applyFont="1" applyFill="1" applyBorder="1" applyProtection="1"/>
    <xf numFmtId="166" fontId="21" fillId="31" borderId="182" xfId="0" applyFont="1" applyFill="1" applyBorder="1" applyAlignment="1" applyProtection="1">
      <alignment wrapText="1"/>
    </xf>
    <xf numFmtId="166" fontId="21" fillId="0" borderId="385" xfId="0" applyFont="1" applyFill="1" applyBorder="1" applyAlignment="1" applyProtection="1">
      <alignment wrapText="1"/>
      <protection locked="0"/>
    </xf>
    <xf numFmtId="170" fontId="21" fillId="0" borderId="393" xfId="204" applyNumberFormat="1" applyFont="1" applyFill="1" applyBorder="1" applyAlignment="1" applyProtection="1">
      <alignment wrapText="1"/>
      <protection locked="0"/>
    </xf>
    <xf numFmtId="166" fontId="21" fillId="29" borderId="401" xfId="0" applyFont="1" applyFill="1" applyBorder="1" applyProtection="1"/>
    <xf numFmtId="166" fontId="21" fillId="0" borderId="390" xfId="0" applyFont="1" applyFill="1" applyBorder="1" applyAlignment="1" applyProtection="1">
      <alignment wrapText="1"/>
      <protection locked="0"/>
    </xf>
    <xf numFmtId="170" fontId="21" fillId="0" borderId="387" xfId="204" applyNumberFormat="1" applyFont="1" applyFill="1" applyBorder="1" applyProtection="1">
      <protection locked="0"/>
    </xf>
    <xf numFmtId="170" fontId="21" fillId="0" borderId="394" xfId="204" applyNumberFormat="1" applyFont="1" applyFill="1" applyBorder="1" applyAlignment="1" applyProtection="1">
      <alignment wrapText="1"/>
      <protection locked="0"/>
    </xf>
    <xf numFmtId="166" fontId="20" fillId="29" borderId="352" xfId="0" applyFont="1" applyFill="1" applyBorder="1" applyProtection="1"/>
    <xf numFmtId="170" fontId="20" fillId="32" borderId="310" xfId="204" applyNumberFormat="1" applyFont="1" applyFill="1" applyBorder="1" applyProtection="1"/>
    <xf numFmtId="170" fontId="20" fillId="32" borderId="325" xfId="204" applyNumberFormat="1" applyFont="1" applyFill="1" applyBorder="1" applyProtection="1"/>
    <xf numFmtId="166" fontId="20" fillId="29" borderId="352" xfId="0" applyFont="1" applyFill="1" applyBorder="1" applyAlignment="1" applyProtection="1">
      <alignment horizontal="left"/>
    </xf>
    <xf numFmtId="166" fontId="20" fillId="0" borderId="266" xfId="0" applyFont="1" applyFill="1" applyBorder="1" applyProtection="1">
      <protection locked="0"/>
    </xf>
    <xf numFmtId="170" fontId="20" fillId="30" borderId="310" xfId="204" applyNumberFormat="1" applyFont="1" applyFill="1" applyBorder="1" applyProtection="1"/>
    <xf numFmtId="166" fontId="20" fillId="29" borderId="182" xfId="0" applyFont="1" applyFill="1" applyBorder="1" applyAlignment="1" applyProtection="1">
      <alignment horizontal="left"/>
    </xf>
    <xf numFmtId="166" fontId="21" fillId="29" borderId="182" xfId="0" applyFont="1" applyFill="1" applyBorder="1" applyAlignment="1" applyProtection="1">
      <alignment horizontal="left" wrapText="1" indent="1"/>
    </xf>
    <xf numFmtId="166" fontId="21" fillId="29" borderId="182" xfId="0" applyFont="1" applyFill="1" applyBorder="1" applyAlignment="1" applyProtection="1">
      <alignment horizontal="left" wrapText="1"/>
    </xf>
    <xf numFmtId="166" fontId="21" fillId="29" borderId="402" xfId="0" applyFont="1" applyFill="1" applyBorder="1" applyAlignment="1" applyProtection="1">
      <alignment horizontal="left" wrapText="1"/>
    </xf>
    <xf numFmtId="166" fontId="21" fillId="0" borderId="266" xfId="0" applyFont="1" applyFill="1" applyBorder="1" applyAlignment="1" applyProtection="1">
      <alignment wrapText="1"/>
      <protection locked="0"/>
    </xf>
    <xf numFmtId="166" fontId="21" fillId="0" borderId="400" xfId="0" applyFont="1" applyFill="1" applyBorder="1" applyAlignment="1" applyProtection="1">
      <alignment horizontal="left" wrapText="1"/>
      <protection locked="0"/>
    </xf>
    <xf numFmtId="166" fontId="21" fillId="0" borderId="372" xfId="0" applyFont="1" applyFill="1" applyBorder="1" applyAlignment="1" applyProtection="1">
      <alignment wrapText="1"/>
      <protection locked="0"/>
    </xf>
    <xf numFmtId="170" fontId="21" fillId="0" borderId="330" xfId="204" applyNumberFormat="1" applyFont="1" applyFill="1" applyBorder="1" applyProtection="1">
      <protection locked="0"/>
    </xf>
    <xf numFmtId="166" fontId="21" fillId="0" borderId="182" xfId="0" applyFont="1" applyFill="1" applyBorder="1" applyAlignment="1" applyProtection="1">
      <alignment horizontal="left" wrapText="1"/>
      <protection locked="0"/>
    </xf>
    <xf numFmtId="166" fontId="21" fillId="0" borderId="402" xfId="0" applyFont="1" applyFill="1" applyBorder="1" applyAlignment="1" applyProtection="1">
      <alignment horizontal="left" wrapText="1"/>
      <protection locked="0"/>
    </xf>
    <xf numFmtId="166" fontId="21" fillId="0" borderId="401" xfId="0" applyFont="1" applyFill="1" applyBorder="1" applyAlignment="1" applyProtection="1">
      <alignment horizontal="left" wrapText="1"/>
      <protection locked="0"/>
    </xf>
    <xf numFmtId="166" fontId="20" fillId="29" borderId="352" xfId="0" applyFont="1" applyFill="1" applyBorder="1" applyAlignment="1" applyProtection="1">
      <alignment horizontal="left" wrapText="1"/>
    </xf>
    <xf numFmtId="170" fontId="21" fillId="32" borderId="310" xfId="204" applyNumberFormat="1" applyFont="1" applyFill="1" applyBorder="1" applyProtection="1"/>
    <xf numFmtId="170" fontId="21" fillId="34" borderId="167" xfId="204" applyNumberFormat="1" applyFont="1" applyFill="1" applyBorder="1" applyProtection="1"/>
    <xf numFmtId="170" fontId="21" fillId="34" borderId="187" xfId="204" applyNumberFormat="1" applyFont="1" applyFill="1" applyBorder="1" applyProtection="1"/>
    <xf numFmtId="166" fontId="20" fillId="29" borderId="182" xfId="0" applyFont="1" applyFill="1" applyBorder="1" applyAlignment="1" applyProtection="1">
      <alignment horizontal="left" wrapText="1"/>
    </xf>
    <xf numFmtId="166" fontId="20" fillId="29" borderId="194" xfId="0" applyFont="1" applyFill="1" applyBorder="1" applyAlignment="1" applyProtection="1">
      <alignment horizontal="left" wrapText="1"/>
    </xf>
    <xf numFmtId="166" fontId="20" fillId="29" borderId="195" xfId="0" applyFont="1" applyFill="1" applyBorder="1" applyAlignment="1" applyProtection="1">
      <alignment horizontal="left" wrapText="1"/>
    </xf>
    <xf numFmtId="166" fontId="21" fillId="0" borderId="310" xfId="0" applyFont="1" applyFill="1" applyBorder="1" applyAlignment="1" applyProtection="1">
      <alignment wrapText="1"/>
      <protection locked="0"/>
    </xf>
    <xf numFmtId="170" fontId="20" fillId="30" borderId="325" xfId="204" applyNumberFormat="1" applyFont="1" applyFill="1" applyBorder="1" applyProtection="1"/>
    <xf numFmtId="166" fontId="20" fillId="29" borderId="400" xfId="0" applyFont="1" applyFill="1" applyBorder="1" applyAlignment="1" applyProtection="1">
      <alignment horizontal="left" wrapText="1"/>
    </xf>
    <xf numFmtId="166" fontId="21" fillId="0" borderId="330" xfId="0" applyFont="1" applyFill="1" applyBorder="1" applyAlignment="1" applyProtection="1">
      <alignment wrapText="1"/>
      <protection locked="0"/>
    </xf>
    <xf numFmtId="170" fontId="21" fillId="29" borderId="386" xfId="204" applyNumberFormat="1" applyFont="1" applyFill="1" applyBorder="1" applyProtection="1"/>
    <xf numFmtId="166" fontId="21" fillId="34" borderId="182" xfId="0" applyFont="1" applyFill="1" applyBorder="1" applyAlignment="1" applyProtection="1">
      <alignment horizontal="left" wrapText="1"/>
    </xf>
    <xf numFmtId="166" fontId="21" fillId="34" borderId="182" xfId="0" applyFont="1" applyFill="1" applyBorder="1" applyAlignment="1" applyProtection="1">
      <alignment horizontal="left"/>
    </xf>
    <xf numFmtId="166" fontId="21" fillId="34" borderId="402" xfId="0" applyFont="1" applyFill="1" applyBorder="1" applyAlignment="1" applyProtection="1">
      <alignment horizontal="left"/>
    </xf>
    <xf numFmtId="166" fontId="21" fillId="0" borderId="266" xfId="0" applyFont="1" applyBorder="1" applyProtection="1">
      <protection locked="0"/>
    </xf>
    <xf numFmtId="166" fontId="20" fillId="0" borderId="400" xfId="0" applyFont="1" applyFill="1" applyBorder="1" applyAlignment="1" applyProtection="1">
      <alignment horizontal="left" wrapText="1"/>
      <protection locked="0"/>
    </xf>
    <xf numFmtId="166" fontId="21" fillId="0" borderId="372" xfId="0" applyFont="1" applyBorder="1" applyProtection="1">
      <protection locked="0"/>
    </xf>
    <xf numFmtId="166" fontId="20" fillId="0" borderId="182" xfId="0" applyFont="1" applyFill="1" applyBorder="1" applyAlignment="1" applyProtection="1">
      <alignment horizontal="left" wrapText="1"/>
      <protection locked="0"/>
    </xf>
    <xf numFmtId="166" fontId="21" fillId="0" borderId="402" xfId="0" applyFont="1" applyFill="1" applyBorder="1" applyAlignment="1" applyProtection="1">
      <alignment wrapText="1"/>
      <protection locked="0"/>
    </xf>
    <xf numFmtId="166" fontId="21" fillId="0" borderId="385" xfId="0" applyFont="1" applyFill="1" applyBorder="1" applyProtection="1">
      <protection locked="0"/>
    </xf>
    <xf numFmtId="0" fontId="20" fillId="29" borderId="352" xfId="0" applyNumberFormat="1" applyFont="1" applyFill="1" applyBorder="1" applyAlignment="1" applyProtection="1">
      <alignment horizontal="left"/>
    </xf>
    <xf numFmtId="166" fontId="21" fillId="29" borderId="182" xfId="0" applyFont="1" applyFill="1" applyBorder="1" applyAlignment="1" applyProtection="1">
      <alignment wrapText="1"/>
    </xf>
    <xf numFmtId="166" fontId="21" fillId="29" borderId="401" xfId="0" applyFont="1" applyFill="1" applyBorder="1" applyAlignment="1" applyProtection="1">
      <alignment wrapText="1"/>
    </xf>
    <xf numFmtId="166" fontId="20" fillId="29" borderId="352" xfId="0" applyFont="1" applyFill="1" applyBorder="1" applyAlignment="1" applyProtection="1">
      <alignment wrapText="1"/>
    </xf>
    <xf numFmtId="170" fontId="21" fillId="30" borderId="310" xfId="204" applyNumberFormat="1" applyFont="1" applyFill="1" applyBorder="1" applyProtection="1"/>
    <xf numFmtId="0" fontId="20" fillId="29" borderId="167" xfId="0" applyNumberFormat="1" applyFont="1" applyFill="1" applyBorder="1" applyAlignment="1" applyProtection="1">
      <alignment horizontal="left"/>
    </xf>
    <xf numFmtId="0" fontId="20" fillId="29" borderId="187" xfId="0" applyNumberFormat="1" applyFont="1" applyFill="1" applyBorder="1" applyAlignment="1" applyProtection="1">
      <alignment horizontal="left"/>
    </xf>
    <xf numFmtId="166" fontId="21" fillId="29" borderId="402" xfId="0" applyFont="1" applyFill="1" applyBorder="1" applyAlignment="1" applyProtection="1">
      <alignment wrapText="1"/>
    </xf>
    <xf numFmtId="166" fontId="21" fillId="0" borderId="385" xfId="0" applyFont="1" applyBorder="1" applyProtection="1">
      <protection locked="0"/>
    </xf>
    <xf numFmtId="166" fontId="20" fillId="29" borderId="386" xfId="0" applyFont="1" applyFill="1" applyBorder="1" applyAlignment="1" applyProtection="1">
      <alignment wrapText="1"/>
    </xf>
    <xf numFmtId="166" fontId="20" fillId="29" borderId="393" xfId="0" applyFont="1" applyFill="1" applyBorder="1" applyAlignment="1" applyProtection="1">
      <alignment wrapText="1"/>
    </xf>
    <xf numFmtId="170" fontId="21" fillId="30" borderId="325" xfId="204" applyNumberFormat="1" applyFont="1" applyFill="1" applyBorder="1" applyProtection="1"/>
    <xf numFmtId="166" fontId="20" fillId="29" borderId="400" xfId="0" applyFont="1" applyFill="1" applyBorder="1" applyAlignment="1" applyProtection="1">
      <alignment wrapText="1"/>
    </xf>
    <xf numFmtId="170" fontId="21" fillId="29" borderId="330" xfId="204" applyNumberFormat="1" applyFont="1" applyFill="1" applyBorder="1" applyAlignment="1" applyProtection="1">
      <alignment horizontal="left"/>
    </xf>
    <xf numFmtId="170" fontId="21" fillId="29" borderId="392" xfId="204" applyNumberFormat="1" applyFont="1" applyFill="1" applyBorder="1" applyAlignment="1" applyProtection="1">
      <alignment horizontal="left"/>
    </xf>
    <xf numFmtId="170" fontId="21" fillId="29" borderId="194" xfId="204" applyNumberFormat="1" applyFont="1" applyFill="1" applyBorder="1" applyAlignment="1" applyProtection="1">
      <alignment horizontal="left"/>
    </xf>
    <xf numFmtId="170" fontId="21" fillId="29" borderId="195" xfId="204" applyNumberFormat="1" applyFont="1" applyFill="1" applyBorder="1" applyAlignment="1" applyProtection="1">
      <alignment horizontal="left"/>
    </xf>
    <xf numFmtId="166" fontId="20" fillId="29" borderId="353" xfId="0" applyFont="1" applyFill="1" applyBorder="1" applyAlignment="1" applyProtection="1">
      <alignment wrapText="1"/>
    </xf>
    <xf numFmtId="166" fontId="20" fillId="29" borderId="389" xfId="0" applyFont="1" applyFill="1" applyBorder="1" applyAlignment="1" applyProtection="1">
      <alignment wrapText="1"/>
    </xf>
    <xf numFmtId="170" fontId="21" fillId="30" borderId="355" xfId="204" applyNumberFormat="1" applyFont="1" applyFill="1" applyBorder="1" applyProtection="1"/>
    <xf numFmtId="170" fontId="21" fillId="30" borderId="356" xfId="204" applyNumberFormat="1" applyFont="1" applyFill="1" applyBorder="1" applyProtection="1"/>
    <xf numFmtId="166" fontId="26" fillId="34" borderId="320" xfId="0" applyFont="1" applyFill="1" applyBorder="1" applyAlignment="1" applyProtection="1">
      <alignment wrapText="1"/>
    </xf>
    <xf numFmtId="166" fontId="26" fillId="34" borderId="351" xfId="0" applyFont="1" applyFill="1" applyBorder="1" applyProtection="1"/>
    <xf numFmtId="166" fontId="26" fillId="29" borderId="403" xfId="0" applyFont="1" applyFill="1" applyBorder="1" applyProtection="1"/>
    <xf numFmtId="166" fontId="26" fillId="29" borderId="264" xfId="0" applyFont="1" applyFill="1" applyBorder="1" applyProtection="1"/>
    <xf numFmtId="166" fontId="26" fillId="29" borderId="267" xfId="0" applyFont="1" applyFill="1" applyBorder="1" applyProtection="1"/>
    <xf numFmtId="166" fontId="20" fillId="29" borderId="194" xfId="0" applyFont="1" applyFill="1" applyBorder="1" applyAlignment="1" applyProtection="1">
      <alignment horizontal="center"/>
    </xf>
    <xf numFmtId="166" fontId="20" fillId="29" borderId="203" xfId="0" applyFont="1" applyFill="1" applyBorder="1" applyAlignment="1" applyProtection="1">
      <alignment horizontal="center"/>
    </xf>
    <xf numFmtId="0" fontId="20" fillId="34" borderId="404" xfId="7" applyFont="1" applyFill="1" applyBorder="1" applyAlignment="1" applyProtection="1">
      <alignment horizontal="left"/>
    </xf>
    <xf numFmtId="0" fontId="20" fillId="34" borderId="341" xfId="7" applyFont="1" applyFill="1" applyBorder="1" applyAlignment="1" applyProtection="1">
      <alignment horizontal="left"/>
    </xf>
    <xf numFmtId="49" fontId="21" fillId="0" borderId="330" xfId="7" quotePrefix="1" applyNumberFormat="1" applyFont="1" applyBorder="1" applyAlignment="1" applyProtection="1">
      <alignment horizontal="center"/>
      <protection locked="0"/>
    </xf>
    <xf numFmtId="0" fontId="21" fillId="34" borderId="326" xfId="7" applyFont="1" applyFill="1" applyBorder="1" applyAlignment="1" applyProtection="1">
      <alignment horizontal="left" wrapText="1"/>
    </xf>
    <xf numFmtId="170" fontId="21" fillId="34" borderId="310" xfId="204" applyNumberFormat="1" applyFont="1" applyFill="1" applyBorder="1" applyProtection="1"/>
    <xf numFmtId="0" fontId="21" fillId="34" borderId="327" xfId="7" applyFont="1" applyFill="1" applyBorder="1" applyAlignment="1" applyProtection="1">
      <alignment horizontal="left"/>
    </xf>
    <xf numFmtId="0" fontId="21" fillId="34" borderId="326" xfId="7" applyFont="1" applyFill="1" applyBorder="1" applyAlignment="1" applyProtection="1">
      <alignment horizontal="left"/>
    </xf>
    <xf numFmtId="170" fontId="21" fillId="34" borderId="310" xfId="204" applyNumberFormat="1" applyFont="1" applyFill="1" applyBorder="1" applyAlignment="1" applyProtection="1"/>
    <xf numFmtId="170" fontId="21" fillId="34" borderId="325" xfId="204" applyNumberFormat="1" applyFont="1" applyFill="1" applyBorder="1" applyAlignment="1" applyProtection="1"/>
    <xf numFmtId="0" fontId="20" fillId="34" borderId="327" xfId="7" applyFont="1" applyFill="1" applyBorder="1" applyAlignment="1" applyProtection="1">
      <alignment horizontal="left"/>
    </xf>
    <xf numFmtId="0" fontId="20" fillId="34" borderId="326" xfId="7" applyFont="1" applyFill="1" applyBorder="1" applyAlignment="1" applyProtection="1">
      <alignment horizontal="left"/>
    </xf>
    <xf numFmtId="0" fontId="21" fillId="34" borderId="327" xfId="7" applyFont="1" applyFill="1" applyBorder="1" applyAlignment="1" applyProtection="1"/>
    <xf numFmtId="0" fontId="21" fillId="34" borderId="326" xfId="7" quotePrefix="1" applyFont="1" applyFill="1" applyBorder="1" applyAlignment="1" applyProtection="1">
      <alignment horizontal="left"/>
    </xf>
    <xf numFmtId="170" fontId="21" fillId="0" borderId="310" xfId="204" applyNumberFormat="1" applyFont="1" applyFill="1" applyBorder="1" applyAlignment="1" applyProtection="1">
      <protection locked="0"/>
    </xf>
    <xf numFmtId="170" fontId="21" fillId="0" borderId="325" xfId="204" applyNumberFormat="1" applyFont="1" applyFill="1" applyBorder="1" applyAlignment="1" applyProtection="1">
      <protection locked="0"/>
    </xf>
    <xf numFmtId="0" fontId="21" fillId="34" borderId="326" xfId="7" quotePrefix="1" applyFont="1" applyFill="1" applyBorder="1" applyAlignment="1" applyProtection="1"/>
    <xf numFmtId="0" fontId="157" fillId="34" borderId="327" xfId="7" applyFont="1" applyFill="1" applyBorder="1" applyAlignment="1" applyProtection="1">
      <alignment horizontal="left" vertical="center"/>
    </xf>
    <xf numFmtId="0" fontId="158" fillId="34" borderId="326" xfId="7" applyFont="1" applyFill="1" applyBorder="1" applyAlignment="1" applyProtection="1">
      <alignment horizontal="right" vertical="top"/>
    </xf>
    <xf numFmtId="0" fontId="21" fillId="34" borderId="327" xfId="7" applyFont="1" applyFill="1" applyBorder="1" applyAlignment="1" applyProtection="1">
      <alignment horizontal="left" vertical="center"/>
    </xf>
    <xf numFmtId="166" fontId="38" fillId="34" borderId="326" xfId="0" applyFont="1" applyFill="1" applyBorder="1" applyAlignment="1">
      <alignment wrapText="1"/>
    </xf>
    <xf numFmtId="49" fontId="27" fillId="0" borderId="406" xfId="7" applyNumberFormat="1" applyFont="1" applyBorder="1" applyAlignment="1" applyProtection="1">
      <alignment horizontal="center" vertical="center"/>
      <protection locked="0"/>
    </xf>
    <xf numFmtId="170" fontId="21" fillId="0" borderId="167" xfId="204" applyNumberFormat="1" applyFont="1" applyFill="1" applyBorder="1" applyAlignment="1" applyProtection="1">
      <protection locked="0"/>
    </xf>
    <xf numFmtId="49" fontId="21" fillId="34" borderId="266" xfId="7" applyNumberFormat="1" applyFont="1" applyFill="1" applyBorder="1" applyAlignment="1" applyProtection="1"/>
    <xf numFmtId="170" fontId="21" fillId="33" borderId="310" xfId="204" applyNumberFormat="1" applyFont="1" applyFill="1" applyBorder="1" applyAlignment="1" applyProtection="1"/>
    <xf numFmtId="170" fontId="21" fillId="33" borderId="325" xfId="204" applyNumberFormat="1" applyFont="1" applyFill="1" applyBorder="1" applyAlignment="1" applyProtection="1"/>
    <xf numFmtId="170" fontId="21" fillId="0" borderId="194" xfId="204" applyNumberFormat="1" applyFont="1" applyFill="1" applyBorder="1" applyAlignment="1" applyProtection="1">
      <protection locked="0"/>
    </xf>
    <xf numFmtId="49" fontId="21" fillId="34" borderId="407" xfId="7" applyNumberFormat="1" applyFont="1" applyFill="1" applyBorder="1" applyAlignment="1" applyProtection="1"/>
    <xf numFmtId="49" fontId="21" fillId="0" borderId="310" xfId="7" applyNumberFormat="1" applyFont="1" applyFill="1" applyBorder="1" applyAlignment="1" applyProtection="1">
      <alignment horizontal="center"/>
      <protection locked="0"/>
    </xf>
    <xf numFmtId="170" fontId="27" fillId="30" borderId="310" xfId="204" applyNumberFormat="1" applyFont="1" applyFill="1" applyBorder="1" applyProtection="1"/>
    <xf numFmtId="170" fontId="27" fillId="30" borderId="325" xfId="204" applyNumberFormat="1" applyFont="1" applyFill="1" applyBorder="1" applyProtection="1"/>
    <xf numFmtId="0" fontId="20" fillId="0" borderId="330" xfId="7" applyFont="1" applyFill="1" applyBorder="1" applyAlignment="1" applyProtection="1">
      <alignment horizontal="left"/>
      <protection locked="0"/>
    </xf>
    <xf numFmtId="170" fontId="21" fillId="34" borderId="194" xfId="204" applyNumberFormat="1" applyFont="1" applyFill="1" applyBorder="1" applyAlignment="1" applyProtection="1"/>
    <xf numFmtId="170" fontId="21" fillId="34" borderId="195" xfId="204" applyNumberFormat="1" applyFont="1" applyFill="1" applyBorder="1" applyAlignment="1" applyProtection="1"/>
    <xf numFmtId="0" fontId="104" fillId="34" borderId="327" xfId="7" applyFont="1" applyFill="1" applyBorder="1" applyAlignment="1" applyProtection="1">
      <alignment horizontal="left"/>
    </xf>
    <xf numFmtId="0" fontId="69" fillId="34" borderId="343" xfId="7" quotePrefix="1" applyFont="1" applyFill="1" applyBorder="1" applyAlignment="1" applyProtection="1">
      <alignment horizontal="left"/>
    </xf>
    <xf numFmtId="0" fontId="20" fillId="34" borderId="343" xfId="7" quotePrefix="1" applyFont="1" applyFill="1" applyBorder="1" applyAlignment="1" applyProtection="1">
      <alignment horizontal="left"/>
    </xf>
    <xf numFmtId="49" fontId="26" fillId="34" borderId="343" xfId="7" applyNumberFormat="1" applyFont="1" applyFill="1" applyBorder="1" applyAlignment="1" applyProtection="1">
      <alignment horizontal="left"/>
    </xf>
    <xf numFmtId="49" fontId="27" fillId="0" borderId="406" xfId="7" applyNumberFormat="1" applyFont="1" applyFill="1" applyBorder="1" applyAlignment="1" applyProtection="1">
      <alignment horizontal="center" vertical="center"/>
      <protection locked="0"/>
    </xf>
    <xf numFmtId="49" fontId="21" fillId="34" borderId="409" xfId="7" applyNumberFormat="1" applyFont="1" applyFill="1" applyBorder="1" applyAlignment="1" applyProtection="1"/>
    <xf numFmtId="49" fontId="27" fillId="0" borderId="310" xfId="7" applyNumberFormat="1" applyFont="1" applyFill="1" applyBorder="1" applyAlignment="1" applyProtection="1">
      <alignment horizontal="center" vertical="center"/>
      <protection locked="0"/>
    </xf>
    <xf numFmtId="49" fontId="21" fillId="0" borderId="330" xfId="7" applyNumberFormat="1" applyFont="1" applyFill="1" applyBorder="1" applyAlignment="1" applyProtection="1">
      <alignment horizontal="center"/>
      <protection locked="0"/>
    </xf>
    <xf numFmtId="170" fontId="21" fillId="0" borderId="187" xfId="204" applyNumberFormat="1" applyFont="1" applyFill="1" applyBorder="1" applyAlignment="1" applyProtection="1">
      <protection locked="0"/>
    </xf>
    <xf numFmtId="49" fontId="21" fillId="0" borderId="412" xfId="7" applyNumberFormat="1" applyFont="1" applyFill="1" applyBorder="1" applyAlignment="1" applyProtection="1">
      <alignment horizontal="center"/>
      <protection locked="0"/>
    </xf>
    <xf numFmtId="166" fontId="21" fillId="29" borderId="199" xfId="0" applyFont="1" applyFill="1" applyBorder="1" applyAlignment="1" applyProtection="1">
      <alignment horizontal="center" vertical="center" wrapText="1"/>
    </xf>
    <xf numFmtId="166" fontId="21" fillId="29" borderId="202" xfId="0" applyFont="1" applyFill="1" applyBorder="1" applyAlignment="1" applyProtection="1">
      <alignment horizontal="center" vertical="center" wrapText="1"/>
    </xf>
    <xf numFmtId="166" fontId="21" fillId="29" borderId="194" xfId="0" applyFont="1" applyFill="1" applyBorder="1" applyAlignment="1" applyProtection="1">
      <alignment horizontal="center" vertical="center" wrapText="1"/>
      <protection locked="0"/>
    </xf>
    <xf numFmtId="170" fontId="21" fillId="29" borderId="194" xfId="204" applyNumberFormat="1" applyFont="1" applyFill="1" applyBorder="1" applyAlignment="1" applyProtection="1">
      <alignment horizontal="center" vertical="center" wrapText="1"/>
    </xf>
    <xf numFmtId="170" fontId="21" fillId="29" borderId="195" xfId="204" applyNumberFormat="1" applyFont="1" applyFill="1" applyBorder="1" applyAlignment="1" applyProtection="1">
      <alignment horizontal="center" vertical="center" wrapText="1"/>
    </xf>
    <xf numFmtId="170" fontId="27" fillId="0" borderId="310" xfId="204" applyNumberFormat="1" applyFont="1" applyFill="1" applyBorder="1" applyProtection="1">
      <protection locked="0"/>
    </xf>
    <xf numFmtId="170" fontId="27" fillId="0" borderId="325" xfId="204" applyNumberFormat="1" applyFont="1" applyFill="1" applyBorder="1" applyProtection="1">
      <protection locked="0"/>
    </xf>
    <xf numFmtId="0" fontId="20" fillId="34" borderId="360" xfId="7" applyFont="1" applyFill="1" applyBorder="1" applyAlignment="1" applyProtection="1">
      <alignment horizontal="left"/>
    </xf>
    <xf numFmtId="166" fontId="20" fillId="34" borderId="362" xfId="0" applyFont="1" applyFill="1" applyBorder="1" applyAlignment="1" applyProtection="1"/>
    <xf numFmtId="49" fontId="21" fillId="0" borderId="355" xfId="7" applyNumberFormat="1" applyFont="1" applyFill="1" applyBorder="1" applyAlignment="1" applyProtection="1">
      <alignment horizontal="center"/>
      <protection locked="0"/>
    </xf>
    <xf numFmtId="166" fontId="26" fillId="29" borderId="320" xfId="0" applyFont="1" applyFill="1" applyBorder="1" applyAlignment="1" applyProtection="1">
      <alignment wrapText="1"/>
    </xf>
    <xf numFmtId="166" fontId="26" fillId="29" borderId="351" xfId="0" applyFont="1" applyFill="1" applyBorder="1" applyProtection="1"/>
    <xf numFmtId="166" fontId="26" fillId="29" borderId="310" xfId="0" applyFont="1" applyFill="1" applyBorder="1" applyProtection="1">
      <protection locked="0"/>
    </xf>
    <xf numFmtId="166" fontId="20" fillId="29" borderId="200" xfId="0" applyFont="1" applyFill="1" applyBorder="1" applyAlignment="1" applyProtection="1">
      <alignment horizontal="center"/>
    </xf>
    <xf numFmtId="166" fontId="20" fillId="29" borderId="195" xfId="0" applyFont="1" applyFill="1" applyBorder="1" applyAlignment="1" applyProtection="1">
      <alignment horizontal="center"/>
    </xf>
    <xf numFmtId="49" fontId="21" fillId="0" borderId="330" xfId="7" applyNumberFormat="1" applyFont="1" applyFill="1" applyBorder="1" applyAlignment="1" applyProtection="1">
      <protection locked="0"/>
    </xf>
    <xf numFmtId="0" fontId="27" fillId="34" borderId="327" xfId="7" applyFont="1" applyFill="1" applyBorder="1" applyAlignment="1" applyProtection="1">
      <alignment horizontal="left"/>
    </xf>
    <xf numFmtId="170" fontId="21" fillId="34" borderId="310" xfId="204" applyNumberFormat="1" applyFont="1" applyFill="1" applyBorder="1" applyAlignment="1" applyProtection="1">
      <alignment horizontal="center"/>
    </xf>
    <xf numFmtId="170" fontId="21" fillId="34" borderId="325" xfId="204" applyNumberFormat="1" applyFont="1" applyFill="1" applyBorder="1" applyAlignment="1" applyProtection="1">
      <alignment horizontal="center"/>
    </xf>
    <xf numFmtId="0" fontId="27" fillId="34" borderId="327" xfId="7" applyFont="1" applyFill="1" applyBorder="1" applyAlignment="1" applyProtection="1">
      <alignment horizontal="right"/>
    </xf>
    <xf numFmtId="0" fontId="27" fillId="34" borderId="327" xfId="7" quotePrefix="1" applyFont="1" applyFill="1" applyBorder="1" applyAlignment="1" applyProtection="1">
      <alignment horizontal="left"/>
    </xf>
    <xf numFmtId="0" fontId="21" fillId="34" borderId="327" xfId="7" quotePrefix="1" applyFont="1" applyFill="1" applyBorder="1" applyAlignment="1" applyProtection="1">
      <alignment horizontal="left"/>
    </xf>
    <xf numFmtId="0" fontId="21" fillId="34" borderId="328" xfId="7" applyFont="1" applyFill="1" applyBorder="1" applyAlignment="1" applyProtection="1"/>
    <xf numFmtId="49" fontId="21" fillId="0" borderId="406" xfId="7" applyNumberFormat="1" applyFont="1" applyFill="1" applyBorder="1" applyAlignment="1" applyProtection="1">
      <alignment horizontal="center"/>
      <protection locked="0"/>
    </xf>
    <xf numFmtId="49" fontId="26" fillId="34" borderId="266" xfId="7" applyNumberFormat="1" applyFont="1" applyFill="1" applyBorder="1" applyAlignment="1" applyProtection="1"/>
    <xf numFmtId="170" fontId="21" fillId="33" borderId="310" xfId="204" applyNumberFormat="1" applyFont="1" applyFill="1" applyBorder="1" applyAlignment="1" applyProtection="1">
      <protection locked="0"/>
    </xf>
    <xf numFmtId="170" fontId="21" fillId="33" borderId="325" xfId="204" applyNumberFormat="1" applyFont="1" applyFill="1" applyBorder="1" applyAlignment="1" applyProtection="1">
      <protection locked="0"/>
    </xf>
    <xf numFmtId="49" fontId="26" fillId="34" borderId="407" xfId="7" applyNumberFormat="1" applyFont="1" applyFill="1" applyBorder="1" applyAlignment="1" applyProtection="1"/>
    <xf numFmtId="49" fontId="21" fillId="0" borderId="167" xfId="7" applyNumberFormat="1" applyFont="1" applyFill="1" applyBorder="1" applyAlignment="1" applyProtection="1">
      <alignment horizontal="center"/>
      <protection locked="0"/>
    </xf>
    <xf numFmtId="170" fontId="27" fillId="30" borderId="167" xfId="204" applyNumberFormat="1" applyFont="1" applyFill="1" applyBorder="1" applyProtection="1"/>
    <xf numFmtId="170" fontId="27" fillId="30" borderId="187" xfId="204" applyNumberFormat="1" applyFont="1" applyFill="1" applyBorder="1" applyProtection="1"/>
    <xf numFmtId="0" fontId="21" fillId="34" borderId="266" xfId="7" applyFont="1" applyFill="1" applyBorder="1" applyAlignment="1" applyProtection="1"/>
    <xf numFmtId="0" fontId="21" fillId="34" borderId="407" xfId="7" applyFont="1" applyFill="1" applyBorder="1" applyAlignment="1" applyProtection="1"/>
    <xf numFmtId="170" fontId="27" fillId="30" borderId="398" xfId="204" applyNumberFormat="1" applyFont="1" applyFill="1" applyBorder="1" applyProtection="1"/>
    <xf numFmtId="166" fontId="26" fillId="0" borderId="310" xfId="0" applyFont="1" applyFill="1" applyBorder="1" applyProtection="1">
      <protection locked="0"/>
    </xf>
    <xf numFmtId="166" fontId="26" fillId="29" borderId="325" xfId="0" applyFont="1" applyFill="1" applyBorder="1" applyProtection="1"/>
    <xf numFmtId="166" fontId="26" fillId="29" borderId="360" xfId="0" applyFont="1" applyFill="1" applyBorder="1" applyProtection="1"/>
    <xf numFmtId="166" fontId="26" fillId="29" borderId="362" xfId="0" applyFont="1" applyFill="1" applyBorder="1" applyProtection="1"/>
    <xf numFmtId="166" fontId="26" fillId="29" borderId="354" xfId="0" applyFont="1" applyFill="1" applyBorder="1" applyProtection="1"/>
    <xf numFmtId="0" fontId="21" fillId="0" borderId="355" xfId="7" applyFont="1" applyFill="1" applyBorder="1" applyAlignment="1" applyProtection="1">
      <alignment horizontal="left"/>
      <protection locked="0"/>
    </xf>
    <xf numFmtId="170" fontId="27" fillId="30" borderId="355" xfId="204" applyNumberFormat="1" applyFont="1" applyFill="1" applyBorder="1" applyProtection="1"/>
    <xf numFmtId="166" fontId="20" fillId="34" borderId="202" xfId="0" applyFont="1" applyFill="1" applyBorder="1" applyAlignment="1" applyProtection="1">
      <alignment horizontal="left"/>
    </xf>
    <xf numFmtId="166" fontId="21" fillId="34" borderId="322" xfId="216" applyFont="1" applyFill="1" applyBorder="1" applyProtection="1"/>
    <xf numFmtId="166" fontId="21" fillId="34" borderId="324" xfId="216" applyFont="1" applyFill="1" applyBorder="1" applyProtection="1"/>
    <xf numFmtId="166" fontId="20" fillId="29" borderId="199" xfId="0" applyFont="1" applyFill="1" applyBorder="1" applyAlignment="1" applyProtection="1">
      <alignment horizontal="center" vertical="center" wrapText="1"/>
    </xf>
    <xf numFmtId="166" fontId="20" fillId="29" borderId="200" xfId="0" applyFont="1" applyFill="1" applyBorder="1" applyAlignment="1" applyProtection="1">
      <alignment horizontal="center" vertical="center" wrapText="1"/>
    </xf>
    <xf numFmtId="166" fontId="20" fillId="29" borderId="276" xfId="0" applyFont="1" applyFill="1" applyBorder="1" applyAlignment="1" applyProtection="1">
      <alignment horizontal="center" vertical="center" wrapText="1"/>
    </xf>
    <xf numFmtId="166" fontId="20" fillId="29" borderId="203" xfId="0" applyFont="1" applyFill="1" applyBorder="1" applyAlignment="1" applyProtection="1">
      <alignment horizontal="center" vertical="center" wrapText="1"/>
    </xf>
    <xf numFmtId="166" fontId="20" fillId="34" borderId="266" xfId="216" applyFont="1" applyFill="1" applyBorder="1" applyProtection="1"/>
    <xf numFmtId="166" fontId="20" fillId="34" borderId="264" xfId="216" applyFont="1" applyFill="1" applyBorder="1" applyProtection="1"/>
    <xf numFmtId="166" fontId="20" fillId="0" borderId="310" xfId="216" applyFont="1" applyFill="1" applyBorder="1" applyProtection="1"/>
    <xf numFmtId="170" fontId="20" fillId="34" borderId="310" xfId="204" quotePrefix="1" applyNumberFormat="1" applyFont="1" applyFill="1" applyBorder="1" applyAlignment="1" applyProtection="1">
      <alignment horizontal="center"/>
    </xf>
    <xf numFmtId="166" fontId="21" fillId="34" borderId="202" xfId="216" applyFont="1" applyFill="1" applyBorder="1" applyProtection="1"/>
    <xf numFmtId="166" fontId="20" fillId="34" borderId="404" xfId="216" applyFont="1" applyFill="1" applyBorder="1" applyProtection="1"/>
    <xf numFmtId="166" fontId="21" fillId="34" borderId="380" xfId="216" applyFont="1" applyFill="1" applyBorder="1" applyProtection="1"/>
    <xf numFmtId="166" fontId="20" fillId="0" borderId="330" xfId="216" quotePrefix="1" applyFont="1" applyFill="1" applyBorder="1" applyProtection="1">
      <protection locked="0"/>
    </xf>
    <xf numFmtId="170" fontId="21" fillId="34" borderId="310" xfId="204" applyNumberFormat="1" applyFont="1" applyFill="1" applyBorder="1" applyProtection="1">
      <protection locked="0"/>
    </xf>
    <xf numFmtId="170" fontId="21" fillId="37" borderId="310" xfId="204" applyNumberFormat="1" applyFont="1" applyFill="1" applyBorder="1" applyAlignment="1" applyProtection="1">
      <alignment horizontal="right"/>
    </xf>
    <xf numFmtId="166" fontId="21" fillId="34" borderId="326" xfId="216" applyFont="1" applyFill="1" applyBorder="1" applyProtection="1"/>
    <xf numFmtId="166" fontId="21" fillId="34" borderId="326" xfId="216" quotePrefix="1" applyFont="1" applyFill="1" applyBorder="1" applyProtection="1"/>
    <xf numFmtId="166" fontId="21" fillId="34" borderId="328" xfId="216" applyFont="1" applyFill="1" applyBorder="1" applyProtection="1"/>
    <xf numFmtId="166" fontId="21" fillId="34" borderId="329" xfId="216" quotePrefix="1" applyFont="1" applyFill="1" applyBorder="1" applyProtection="1"/>
    <xf numFmtId="166" fontId="21" fillId="0" borderId="406" xfId="0" applyFont="1" applyBorder="1" applyProtection="1">
      <protection locked="0"/>
    </xf>
    <xf numFmtId="166" fontId="20" fillId="34" borderId="267" xfId="216" applyFont="1" applyFill="1" applyBorder="1" applyProtection="1"/>
    <xf numFmtId="166" fontId="20" fillId="0" borderId="310" xfId="216" applyFont="1" applyFill="1" applyBorder="1" applyProtection="1">
      <protection locked="0"/>
    </xf>
    <xf numFmtId="170" fontId="20" fillId="33" borderId="310" xfId="204" applyNumberFormat="1" applyFont="1" applyFill="1" applyBorder="1" applyProtection="1"/>
    <xf numFmtId="166" fontId="21" fillId="0" borderId="326" xfId="216" applyFont="1" applyFill="1" applyBorder="1" applyProtection="1">
      <protection locked="0"/>
    </xf>
    <xf numFmtId="166" fontId="21" fillId="34" borderId="407" xfId="216" applyFont="1" applyFill="1" applyBorder="1" applyProtection="1"/>
    <xf numFmtId="166" fontId="21" fillId="0" borderId="388" xfId="216" applyFont="1" applyFill="1" applyBorder="1" applyProtection="1">
      <protection locked="0"/>
    </xf>
    <xf numFmtId="166" fontId="21" fillId="0" borderId="387" xfId="216" applyFont="1" applyFill="1" applyBorder="1" applyProtection="1">
      <protection locked="0"/>
    </xf>
    <xf numFmtId="166" fontId="21" fillId="29" borderId="355" xfId="0" applyFont="1" applyFill="1" applyBorder="1" applyAlignment="1" applyProtection="1">
      <alignment horizontal="center" vertical="center" wrapText="1"/>
    </xf>
    <xf numFmtId="166" fontId="20" fillId="34" borderId="403" xfId="216" applyFont="1" applyFill="1" applyBorder="1" applyProtection="1"/>
    <xf numFmtId="166" fontId="21" fillId="34" borderId="264" xfId="216" applyFont="1" applyFill="1" applyBorder="1" applyProtection="1"/>
    <xf numFmtId="166" fontId="21" fillId="34" borderId="310" xfId="216" applyFont="1" applyFill="1" applyBorder="1" applyProtection="1"/>
    <xf numFmtId="170" fontId="20" fillId="0" borderId="310" xfId="204" applyNumberFormat="1" applyFont="1" applyFill="1" applyBorder="1" applyProtection="1">
      <protection locked="0"/>
    </xf>
    <xf numFmtId="170" fontId="20" fillId="37" borderId="310" xfId="204" applyNumberFormat="1" applyFont="1" applyFill="1" applyBorder="1" applyProtection="1"/>
    <xf numFmtId="170" fontId="20" fillId="0" borderId="406" xfId="204" applyNumberFormat="1" applyFont="1" applyFill="1" applyBorder="1" applyProtection="1">
      <protection locked="0"/>
    </xf>
    <xf numFmtId="170" fontId="20" fillId="37" borderId="310" xfId="204" applyNumberFormat="1" applyFont="1" applyFill="1" applyBorder="1" applyAlignment="1" applyProtection="1">
      <alignment horizontal="right"/>
    </xf>
    <xf numFmtId="170" fontId="21" fillId="37" borderId="310" xfId="204" applyNumberFormat="1" applyFont="1" applyFill="1" applyBorder="1" applyProtection="1"/>
    <xf numFmtId="166" fontId="20" fillId="0" borderId="310" xfId="0" applyFont="1" applyBorder="1" applyProtection="1">
      <protection locked="0"/>
    </xf>
    <xf numFmtId="166" fontId="21" fillId="34" borderId="404" xfId="216" applyFont="1" applyFill="1" applyBorder="1" applyProtection="1"/>
    <xf numFmtId="166" fontId="21" fillId="0" borderId="380" xfId="216" applyFont="1" applyFill="1" applyBorder="1" applyProtection="1">
      <protection locked="0"/>
    </xf>
    <xf numFmtId="170" fontId="21" fillId="0" borderId="310" xfId="204" applyNumberFormat="1" applyFont="1" applyFill="1" applyBorder="1" applyProtection="1"/>
    <xf numFmtId="170" fontId="20" fillId="30" borderId="355" xfId="204" applyNumberFormat="1" applyFont="1" applyFill="1" applyBorder="1" applyProtection="1"/>
    <xf numFmtId="166" fontId="20" fillId="29" borderId="322" xfId="0" applyFont="1" applyFill="1" applyBorder="1" applyAlignment="1" applyProtection="1">
      <alignment horizontal="center" vertical="center" wrapText="1"/>
    </xf>
    <xf numFmtId="166" fontId="20" fillId="29" borderId="202" xfId="0" applyFont="1" applyFill="1" applyBorder="1" applyAlignment="1" applyProtection="1">
      <alignment horizontal="center" vertical="center" wrapText="1"/>
    </xf>
    <xf numFmtId="166" fontId="20" fillId="29" borderId="194" xfId="0" applyFont="1" applyFill="1" applyBorder="1" applyAlignment="1" applyProtection="1">
      <alignment horizontal="center" vertical="center" wrapText="1"/>
    </xf>
    <xf numFmtId="166" fontId="20" fillId="29" borderId="194" xfId="0" applyFont="1" applyFill="1" applyBorder="1" applyProtection="1"/>
    <xf numFmtId="3" fontId="21" fillId="34" borderId="167" xfId="0" quotePrefix="1" applyNumberFormat="1" applyFont="1" applyFill="1" applyBorder="1" applyAlignment="1" applyProtection="1">
      <alignment horizontal="center"/>
    </xf>
    <xf numFmtId="3" fontId="21" fillId="34" borderId="187" xfId="0" quotePrefix="1" applyNumberFormat="1" applyFont="1" applyFill="1" applyBorder="1" applyAlignment="1" applyProtection="1">
      <alignment horizontal="center"/>
    </xf>
    <xf numFmtId="170" fontId="21" fillId="34" borderId="387" xfId="204" quotePrefix="1" applyNumberFormat="1" applyFont="1" applyFill="1" applyBorder="1" applyAlignment="1" applyProtection="1">
      <alignment horizontal="center"/>
    </xf>
    <xf numFmtId="170" fontId="21" fillId="34" borderId="394" xfId="204" quotePrefix="1" applyNumberFormat="1" applyFont="1" applyFill="1" applyBorder="1" applyAlignment="1" applyProtection="1">
      <alignment horizontal="center"/>
    </xf>
    <xf numFmtId="170" fontId="21" fillId="34" borderId="167" xfId="204" quotePrefix="1" applyNumberFormat="1" applyFont="1" applyFill="1" applyBorder="1" applyAlignment="1" applyProtection="1">
      <alignment horizontal="center"/>
    </xf>
    <xf numFmtId="170" fontId="21" fillId="34" borderId="387" xfId="204" applyNumberFormat="1" applyFont="1" applyFill="1" applyBorder="1" applyProtection="1"/>
    <xf numFmtId="170" fontId="21" fillId="34" borderId="394" xfId="204" applyNumberFormat="1" applyFont="1" applyFill="1" applyBorder="1" applyProtection="1"/>
    <xf numFmtId="49" fontId="21" fillId="0" borderId="406" xfId="0" applyNumberFormat="1" applyFont="1" applyFill="1" applyBorder="1" applyAlignment="1" applyProtection="1">
      <alignment horizontal="center"/>
      <protection locked="0"/>
    </xf>
    <xf numFmtId="170" fontId="21" fillId="34" borderId="330" xfId="204" applyNumberFormat="1" applyFont="1" applyFill="1" applyBorder="1" applyProtection="1"/>
    <xf numFmtId="166" fontId="21" fillId="34" borderId="199" xfId="0" applyFont="1" applyFill="1" applyBorder="1" applyProtection="1"/>
    <xf numFmtId="166" fontId="21" fillId="34" borderId="200" xfId="0" applyFont="1" applyFill="1" applyBorder="1" applyProtection="1"/>
    <xf numFmtId="166" fontId="21" fillId="0" borderId="194" xfId="0" applyFont="1" applyFill="1" applyBorder="1" applyAlignment="1" applyProtection="1">
      <alignment horizontal="center"/>
      <protection locked="0"/>
    </xf>
    <xf numFmtId="170" fontId="21" fillId="0" borderId="194" xfId="204" applyNumberFormat="1" applyFont="1" applyFill="1" applyBorder="1" applyProtection="1">
      <protection locked="0"/>
    </xf>
    <xf numFmtId="170" fontId="21" fillId="0" borderId="195" xfId="204" applyNumberFormat="1" applyFont="1" applyFill="1" applyBorder="1" applyProtection="1">
      <protection locked="0"/>
    </xf>
    <xf numFmtId="166" fontId="20" fillId="34" borderId="169" xfId="0" applyFont="1" applyFill="1" applyBorder="1" applyProtection="1"/>
    <xf numFmtId="166" fontId="21" fillId="0" borderId="152" xfId="0" applyFont="1" applyFill="1" applyBorder="1" applyAlignment="1" applyProtection="1">
      <alignment horizontal="center"/>
      <protection locked="0"/>
    </xf>
    <xf numFmtId="166" fontId="21" fillId="34" borderId="399" xfId="11" applyFont="1" applyFill="1" applyBorder="1" applyAlignment="1" applyProtection="1">
      <alignment horizontal="left" wrapText="1"/>
    </xf>
    <xf numFmtId="166" fontId="20" fillId="29" borderId="395" xfId="0" applyFont="1" applyFill="1" applyBorder="1" applyProtection="1"/>
    <xf numFmtId="44" fontId="20" fillId="34" borderId="325" xfId="213" applyFont="1" applyFill="1" applyBorder="1" applyAlignment="1" applyProtection="1">
      <alignment horizontal="center" wrapText="1"/>
    </xf>
    <xf numFmtId="166" fontId="20" fillId="34" borderId="400" xfId="0" quotePrefix="1" applyFont="1" applyFill="1" applyBorder="1" applyAlignment="1" applyProtection="1">
      <alignment horizontal="centerContinuous"/>
    </xf>
    <xf numFmtId="166" fontId="21" fillId="34" borderId="330" xfId="0" applyFont="1" applyFill="1" applyBorder="1" applyAlignment="1" applyProtection="1">
      <alignment horizontal="centerContinuous"/>
    </xf>
    <xf numFmtId="166" fontId="20" fillId="34" borderId="330" xfId="0" applyFont="1" applyFill="1" applyBorder="1" applyAlignment="1" applyProtection="1">
      <alignment horizontal="left"/>
    </xf>
    <xf numFmtId="166" fontId="21" fillId="34" borderId="392" xfId="0" applyFont="1" applyFill="1" applyBorder="1" applyProtection="1"/>
    <xf numFmtId="166" fontId="20" fillId="34" borderId="182" xfId="0" quotePrefix="1" applyFont="1" applyFill="1" applyBorder="1" applyAlignment="1" applyProtection="1">
      <alignment horizontal="left"/>
    </xf>
    <xf numFmtId="166" fontId="20" fillId="34" borderId="182" xfId="0" quotePrefix="1" applyFont="1" applyFill="1" applyBorder="1" applyAlignment="1" applyProtection="1">
      <alignment horizontal="centerContinuous"/>
    </xf>
    <xf numFmtId="166" fontId="21" fillId="34" borderId="182" xfId="0" applyFont="1" applyFill="1" applyBorder="1" applyProtection="1"/>
    <xf numFmtId="166" fontId="20" fillId="34" borderId="182" xfId="0" quotePrefix="1" applyFont="1" applyFill="1" applyBorder="1" applyAlignment="1" applyProtection="1"/>
    <xf numFmtId="166" fontId="20" fillId="34" borderId="182" xfId="0" applyFont="1" applyFill="1" applyBorder="1" applyProtection="1"/>
    <xf numFmtId="166" fontId="21" fillId="34" borderId="413" xfId="0" applyFont="1" applyFill="1" applyBorder="1" applyProtection="1"/>
    <xf numFmtId="166" fontId="21" fillId="34" borderId="334" xfId="0" applyFont="1" applyFill="1" applyBorder="1" applyProtection="1"/>
    <xf numFmtId="166" fontId="21" fillId="0" borderId="334" xfId="0" applyFont="1" applyFill="1" applyBorder="1" applyAlignment="1" applyProtection="1">
      <alignment horizontal="left"/>
      <protection locked="0"/>
    </xf>
    <xf numFmtId="166" fontId="21" fillId="0" borderId="334" xfId="0" applyFont="1" applyFill="1" applyBorder="1" applyProtection="1">
      <protection locked="0"/>
    </xf>
    <xf numFmtId="170" fontId="21" fillId="0" borderId="334" xfId="204" applyNumberFormat="1" applyFont="1" applyFill="1" applyBorder="1" applyProtection="1">
      <protection locked="0"/>
    </xf>
    <xf numFmtId="170" fontId="21" fillId="0" borderId="335" xfId="204" applyNumberFormat="1" applyFont="1" applyFill="1" applyBorder="1" applyProtection="1">
      <protection locked="0"/>
    </xf>
    <xf numFmtId="171" fontId="20" fillId="34" borderId="202" xfId="205" applyNumberFormat="1" applyFont="1" applyFill="1" applyBorder="1" applyProtection="1"/>
    <xf numFmtId="0" fontId="21" fillId="34" borderId="322" xfId="235" applyFont="1" applyFill="1" applyBorder="1" applyAlignment="1" applyProtection="1">
      <alignment wrapText="1"/>
    </xf>
    <xf numFmtId="0" fontId="21" fillId="34" borderId="351" xfId="235" applyFont="1" applyFill="1" applyBorder="1" applyAlignment="1" applyProtection="1">
      <alignment horizontal="center" wrapText="1"/>
    </xf>
    <xf numFmtId="0" fontId="21" fillId="34" borderId="395" xfId="235" applyFont="1" applyFill="1" applyBorder="1" applyAlignment="1" applyProtection="1">
      <alignment horizontal="center" wrapText="1"/>
    </xf>
    <xf numFmtId="0" fontId="21" fillId="34" borderId="414" xfId="235" applyFont="1" applyFill="1" applyBorder="1" applyAlignment="1" applyProtection="1">
      <alignment horizontal="center" wrapText="1"/>
    </xf>
    <xf numFmtId="49" fontId="21" fillId="34" borderId="352" xfId="235" applyNumberFormat="1" applyFont="1" applyFill="1" applyBorder="1" applyProtection="1"/>
    <xf numFmtId="49" fontId="21" fillId="34" borderId="264" xfId="235" applyNumberFormat="1" applyFont="1" applyFill="1" applyBorder="1" applyProtection="1"/>
    <xf numFmtId="49" fontId="21" fillId="34" borderId="310" xfId="235" applyNumberFormat="1" applyFont="1" applyFill="1" applyBorder="1" applyProtection="1"/>
    <xf numFmtId="49" fontId="21" fillId="34" borderId="310" xfId="235" applyNumberFormat="1" applyFont="1" applyFill="1" applyBorder="1" applyAlignment="1" applyProtection="1">
      <alignment horizontal="center"/>
    </xf>
    <xf numFmtId="49" fontId="21" fillId="34" borderId="266" xfId="235" applyNumberFormat="1" applyFont="1" applyFill="1" applyBorder="1" applyProtection="1"/>
    <xf numFmtId="49" fontId="21" fillId="34" borderId="267" xfId="235" applyNumberFormat="1" applyFont="1" applyFill="1" applyBorder="1" applyProtection="1"/>
    <xf numFmtId="49" fontId="20" fillId="34" borderId="310" xfId="235" applyNumberFormat="1" applyFont="1" applyFill="1" applyBorder="1" applyAlignment="1" applyProtection="1">
      <alignment horizontal="center"/>
    </xf>
    <xf numFmtId="0" fontId="20" fillId="34" borderId="286" xfId="235" applyFont="1" applyFill="1" applyBorder="1" applyProtection="1"/>
    <xf numFmtId="0" fontId="21" fillId="34" borderId="286" xfId="235" applyFont="1" applyFill="1" applyBorder="1" applyProtection="1"/>
    <xf numFmtId="0" fontId="21" fillId="0" borderId="286" xfId="235" applyFont="1" applyFill="1" applyBorder="1" applyProtection="1">
      <protection locked="0"/>
    </xf>
    <xf numFmtId="170" fontId="21" fillId="0" borderId="286" xfId="204" applyNumberFormat="1" applyFont="1" applyBorder="1" applyAlignment="1" applyProtection="1">
      <alignment horizontal="center"/>
      <protection locked="0"/>
    </xf>
    <xf numFmtId="170" fontId="21" fillId="35" borderId="286" xfId="204" applyNumberFormat="1" applyFont="1" applyFill="1" applyBorder="1" applyProtection="1"/>
    <xf numFmtId="170" fontId="21" fillId="0" borderId="286" xfId="204" applyNumberFormat="1" applyFont="1" applyBorder="1" applyProtection="1">
      <protection locked="0"/>
    </xf>
    <xf numFmtId="170" fontId="21" fillId="0" borderId="415" xfId="204" applyNumberFormat="1" applyFont="1" applyBorder="1" applyAlignment="1" applyProtection="1">
      <alignment horizontal="center"/>
      <protection locked="0"/>
    </xf>
    <xf numFmtId="166" fontId="21" fillId="34" borderId="182" xfId="0" applyFont="1" applyFill="1" applyBorder="1" applyAlignment="1" applyProtection="1">
      <alignment horizontal="left" vertical="center"/>
    </xf>
    <xf numFmtId="0" fontId="20" fillId="34" borderId="327" xfId="235" applyFont="1" applyFill="1" applyBorder="1" applyProtection="1"/>
    <xf numFmtId="0" fontId="21" fillId="34" borderId="327" xfId="235" applyFont="1" applyFill="1" applyBorder="1" applyProtection="1"/>
    <xf numFmtId="166" fontId="21" fillId="34" borderId="327" xfId="0" quotePrefix="1" applyFont="1" applyFill="1" applyBorder="1" applyProtection="1"/>
    <xf numFmtId="166" fontId="21" fillId="34" borderId="327" xfId="0" applyFont="1" applyFill="1" applyBorder="1" applyProtection="1"/>
    <xf numFmtId="0" fontId="21" fillId="34" borderId="327" xfId="235" quotePrefix="1" applyFont="1" applyFill="1" applyBorder="1" applyProtection="1"/>
    <xf numFmtId="166" fontId="101" fillId="34" borderId="266" xfId="0" applyFont="1" applyFill="1" applyBorder="1" applyAlignment="1" applyProtection="1">
      <alignment horizontal="left"/>
    </xf>
    <xf numFmtId="166" fontId="21" fillId="34" borderId="264" xfId="0" applyFont="1" applyFill="1" applyBorder="1" applyProtection="1"/>
    <xf numFmtId="0" fontId="21" fillId="0" borderId="310" xfId="235" applyFont="1" applyFill="1" applyBorder="1" applyProtection="1">
      <protection locked="0"/>
    </xf>
    <xf numFmtId="170" fontId="21" fillId="33" borderId="310" xfId="204" applyNumberFormat="1" applyFont="1" applyFill="1" applyBorder="1" applyProtection="1">
      <protection locked="0"/>
    </xf>
    <xf numFmtId="170" fontId="21" fillId="33" borderId="325" xfId="204" applyNumberFormat="1" applyFont="1" applyFill="1" applyBorder="1" applyProtection="1">
      <protection locked="0"/>
    </xf>
    <xf numFmtId="166" fontId="21" fillId="34" borderId="352" xfId="0" applyFont="1" applyFill="1" applyBorder="1" applyAlignment="1" applyProtection="1">
      <alignment horizontal="left" vertical="center"/>
    </xf>
    <xf numFmtId="166" fontId="31" fillId="34" borderId="264" xfId="0" applyFont="1" applyFill="1" applyBorder="1" applyAlignment="1" applyProtection="1">
      <alignment horizontal="left"/>
    </xf>
    <xf numFmtId="170" fontId="21" fillId="34" borderId="330" xfId="204" applyNumberFormat="1" applyFont="1" applyFill="1" applyBorder="1" applyAlignment="1" applyProtection="1">
      <alignment horizontal="center"/>
    </xf>
    <xf numFmtId="170" fontId="21" fillId="34" borderId="381" xfId="204" applyNumberFormat="1" applyFont="1" applyFill="1" applyBorder="1" applyAlignment="1" applyProtection="1">
      <alignment horizontal="center"/>
    </xf>
    <xf numFmtId="166" fontId="20" fillId="34" borderId="347" xfId="0" applyFont="1" applyFill="1" applyBorder="1" applyProtection="1"/>
    <xf numFmtId="0" fontId="21" fillId="0" borderId="387" xfId="235" applyFont="1" applyFill="1" applyBorder="1" applyProtection="1">
      <protection locked="0"/>
    </xf>
    <xf numFmtId="170" fontId="21" fillId="0" borderId="387" xfId="204" applyNumberFormat="1" applyFont="1" applyBorder="1" applyAlignment="1" applyProtection="1">
      <alignment horizontal="center"/>
      <protection locked="0"/>
    </xf>
    <xf numFmtId="170" fontId="21" fillId="35" borderId="387" xfId="204" applyNumberFormat="1" applyFont="1" applyFill="1" applyBorder="1" applyProtection="1"/>
    <xf numFmtId="170" fontId="21" fillId="0" borderId="382" xfId="204" applyNumberFormat="1" applyFont="1" applyBorder="1" applyAlignment="1" applyProtection="1">
      <alignment horizontal="center"/>
      <protection locked="0"/>
    </xf>
    <xf numFmtId="166" fontId="20" fillId="34" borderId="327" xfId="0" applyFont="1" applyFill="1" applyBorder="1" applyProtection="1"/>
    <xf numFmtId="0" fontId="21" fillId="0" borderId="406" xfId="235" applyFont="1" applyFill="1" applyBorder="1" applyProtection="1">
      <protection locked="0"/>
    </xf>
    <xf numFmtId="170" fontId="21" fillId="34" borderId="406" xfId="204" applyNumberFormat="1" applyFont="1" applyFill="1" applyBorder="1" applyAlignment="1" applyProtection="1">
      <alignment horizontal="center"/>
      <protection locked="0"/>
    </xf>
    <xf numFmtId="170" fontId="21" fillId="34" borderId="406" xfId="204" applyNumberFormat="1" applyFont="1" applyFill="1" applyBorder="1" applyProtection="1"/>
    <xf numFmtId="170" fontId="21" fillId="34" borderId="382" xfId="204" applyNumberFormat="1" applyFont="1" applyFill="1" applyBorder="1" applyAlignment="1" applyProtection="1">
      <alignment horizontal="center"/>
      <protection locked="0"/>
    </xf>
    <xf numFmtId="166" fontId="21" fillId="34" borderId="402" xfId="0" applyFont="1" applyFill="1" applyBorder="1" applyAlignment="1" applyProtection="1">
      <alignment horizontal="left" vertical="center"/>
    </xf>
    <xf numFmtId="166" fontId="21" fillId="34" borderId="202" xfId="0" quotePrefix="1" applyFont="1" applyFill="1" applyBorder="1" applyProtection="1"/>
    <xf numFmtId="166" fontId="21" fillId="34" borderId="401" xfId="0" applyFont="1" applyFill="1" applyBorder="1" applyAlignment="1" applyProtection="1">
      <alignment horizontal="left" vertical="center"/>
    </xf>
    <xf numFmtId="0" fontId="21" fillId="0" borderId="194" xfId="235" applyFont="1" applyFill="1" applyBorder="1" applyProtection="1">
      <protection locked="0"/>
    </xf>
    <xf numFmtId="170" fontId="21" fillId="0" borderId="160" xfId="204" applyNumberFormat="1" applyFont="1" applyFill="1" applyBorder="1" applyProtection="1">
      <protection locked="0"/>
    </xf>
    <xf numFmtId="170" fontId="21" fillId="35" borderId="167" xfId="204" applyNumberFormat="1" applyFont="1" applyFill="1" applyBorder="1" applyProtection="1"/>
    <xf numFmtId="166" fontId="21" fillId="34" borderId="390" xfId="0" applyFont="1" applyFill="1" applyBorder="1" applyAlignment="1" applyProtection="1">
      <alignment horizontal="left"/>
    </xf>
    <xf numFmtId="170" fontId="21" fillId="0" borderId="382" xfId="204" applyNumberFormat="1" applyFont="1" applyFill="1" applyBorder="1" applyProtection="1">
      <protection locked="0"/>
    </xf>
    <xf numFmtId="166" fontId="21" fillId="34" borderId="266" xfId="0" applyFont="1" applyFill="1" applyBorder="1" applyAlignment="1" applyProtection="1">
      <alignment horizontal="left"/>
    </xf>
    <xf numFmtId="166" fontId="21" fillId="34" borderId="347" xfId="0" quotePrefix="1" applyFont="1" applyFill="1" applyBorder="1" applyProtection="1"/>
    <xf numFmtId="170" fontId="21" fillId="0" borderId="416" xfId="204" applyNumberFormat="1" applyFont="1" applyFill="1" applyBorder="1" applyProtection="1">
      <protection locked="0"/>
    </xf>
    <xf numFmtId="166" fontId="21" fillId="34" borderId="264" xfId="0" quotePrefix="1" applyFont="1" applyFill="1" applyBorder="1" applyProtection="1"/>
    <xf numFmtId="166" fontId="20" fillId="34" borderId="397" xfId="0" applyFont="1" applyFill="1" applyBorder="1" applyProtection="1"/>
    <xf numFmtId="166" fontId="21" fillId="34" borderId="417" xfId="0" quotePrefix="1" applyFont="1" applyFill="1" applyBorder="1" applyProtection="1"/>
    <xf numFmtId="166" fontId="21" fillId="34" borderId="326" xfId="0" applyFont="1" applyFill="1" applyBorder="1" applyProtection="1"/>
    <xf numFmtId="170" fontId="21" fillId="35" borderId="406" xfId="204" applyNumberFormat="1" applyFont="1" applyFill="1" applyBorder="1" applyProtection="1"/>
    <xf numFmtId="0" fontId="21" fillId="34" borderId="396" xfId="235" applyFont="1" applyFill="1" applyBorder="1" applyProtection="1"/>
    <xf numFmtId="0" fontId="21" fillId="34" borderId="417" xfId="235" applyFont="1" applyFill="1" applyBorder="1" applyProtection="1"/>
    <xf numFmtId="166" fontId="21" fillId="34" borderId="417" xfId="0" applyFont="1" applyFill="1" applyBorder="1" applyProtection="1"/>
    <xf numFmtId="170" fontId="21" fillId="37" borderId="418" xfId="204" applyNumberFormat="1" applyFont="1" applyFill="1" applyBorder="1" applyProtection="1"/>
    <xf numFmtId="170" fontId="21" fillId="37" borderId="415" xfId="204" applyNumberFormat="1" applyFont="1" applyFill="1" applyBorder="1" applyProtection="1"/>
    <xf numFmtId="0" fontId="21" fillId="34" borderId="202" xfId="235" applyFont="1" applyFill="1" applyBorder="1" applyProtection="1"/>
    <xf numFmtId="170" fontId="21" fillId="34" borderId="202" xfId="204" applyNumberFormat="1" applyFont="1" applyFill="1" applyBorder="1" applyAlignment="1" applyProtection="1">
      <alignment horizontal="center"/>
    </xf>
    <xf numFmtId="170" fontId="21" fillId="34" borderId="202" xfId="204" applyNumberFormat="1" applyFont="1" applyFill="1" applyBorder="1" applyProtection="1"/>
    <xf numFmtId="170" fontId="21" fillId="34" borderId="203" xfId="204" applyNumberFormat="1" applyFont="1" applyFill="1" applyBorder="1" applyAlignment="1" applyProtection="1">
      <alignment horizontal="center"/>
    </xf>
    <xf numFmtId="0" fontId="21" fillId="34" borderId="400" xfId="235" applyFont="1" applyFill="1" applyBorder="1" applyProtection="1"/>
    <xf numFmtId="0" fontId="20" fillId="34" borderId="341" xfId="235" applyFont="1" applyFill="1" applyBorder="1" applyProtection="1"/>
    <xf numFmtId="0" fontId="21" fillId="34" borderId="341" xfId="235" applyFont="1" applyFill="1" applyBorder="1" applyProtection="1"/>
    <xf numFmtId="0" fontId="21" fillId="0" borderId="330" xfId="235" applyFont="1" applyFill="1" applyBorder="1" applyProtection="1">
      <protection locked="0"/>
    </xf>
    <xf numFmtId="170" fontId="21" fillId="5" borderId="310" xfId="204" applyNumberFormat="1" applyFont="1" applyFill="1" applyBorder="1" applyProtection="1"/>
    <xf numFmtId="0" fontId="21" fillId="34" borderId="353" xfId="235" applyFont="1" applyFill="1" applyBorder="1" applyProtection="1"/>
    <xf numFmtId="0" fontId="20" fillId="34" borderId="362" xfId="235" applyFont="1" applyFill="1" applyBorder="1" applyProtection="1"/>
    <xf numFmtId="0" fontId="21" fillId="34" borderId="362" xfId="235" applyFont="1" applyFill="1" applyBorder="1" applyProtection="1"/>
    <xf numFmtId="0" fontId="21" fillId="0" borderId="355" xfId="235" applyFont="1" applyFill="1" applyBorder="1" applyProtection="1">
      <protection locked="0"/>
    </xf>
    <xf numFmtId="170" fontId="21" fillId="37" borderId="355" xfId="204" applyNumberFormat="1" applyFont="1" applyFill="1" applyBorder="1" applyProtection="1"/>
    <xf numFmtId="170" fontId="21" fillId="37" borderId="356" xfId="204" applyNumberFormat="1" applyFont="1" applyFill="1" applyBorder="1" applyProtection="1"/>
    <xf numFmtId="171" fontId="19" fillId="34" borderId="202" xfId="205" applyNumberFormat="1" applyFont="1" applyFill="1" applyBorder="1" applyProtection="1"/>
    <xf numFmtId="166" fontId="19" fillId="29" borderId="395" xfId="0" applyFont="1" applyFill="1" applyBorder="1" applyAlignment="1" applyProtection="1">
      <alignment horizontal="center" wrapText="1"/>
    </xf>
    <xf numFmtId="166" fontId="19" fillId="41" borderId="395" xfId="0" applyFont="1" applyFill="1" applyBorder="1" applyAlignment="1" applyProtection="1">
      <alignment horizontal="center" wrapText="1"/>
      <protection locked="0"/>
    </xf>
    <xf numFmtId="166" fontId="19" fillId="29" borderId="351" xfId="0" applyFont="1" applyFill="1" applyBorder="1" applyAlignment="1" applyProtection="1">
      <alignment horizontal="center" wrapText="1"/>
    </xf>
    <xf numFmtId="166" fontId="19" fillId="29" borderId="414" xfId="0" applyFont="1" applyFill="1" applyBorder="1" applyAlignment="1" applyProtection="1">
      <alignment horizontal="center" wrapText="1"/>
    </xf>
    <xf numFmtId="166" fontId="19" fillId="29" borderId="194" xfId="0" applyFont="1" applyFill="1" applyBorder="1" applyAlignment="1" applyProtection="1">
      <alignment horizontal="center" vertical="center"/>
    </xf>
    <xf numFmtId="166" fontId="19" fillId="29" borderId="264" xfId="0" applyFont="1" applyFill="1" applyBorder="1" applyAlignment="1" applyProtection="1">
      <alignment horizontal="center" vertical="center"/>
    </xf>
    <xf numFmtId="166" fontId="19" fillId="29" borderId="310" xfId="0" applyFont="1" applyFill="1" applyBorder="1" applyAlignment="1" applyProtection="1">
      <alignment horizontal="center" vertical="center" wrapText="1"/>
    </xf>
    <xf numFmtId="166" fontId="19" fillId="29" borderId="267" xfId="0" applyFont="1" applyFill="1" applyBorder="1" applyAlignment="1" applyProtection="1">
      <alignment horizontal="center" vertical="center" wrapText="1"/>
    </xf>
    <xf numFmtId="166" fontId="19" fillId="29" borderId="200" xfId="0" applyFont="1" applyFill="1" applyBorder="1" applyAlignment="1" applyProtection="1">
      <alignment horizontal="center" vertical="center" wrapText="1"/>
    </xf>
    <xf numFmtId="166" fontId="19" fillId="29" borderId="325" xfId="0" applyFont="1" applyFill="1" applyBorder="1" applyAlignment="1" applyProtection="1">
      <alignment horizontal="center" vertical="center" wrapText="1"/>
    </xf>
    <xf numFmtId="166" fontId="19" fillId="29" borderId="310" xfId="0" applyFont="1" applyFill="1" applyBorder="1" applyAlignment="1" applyProtection="1">
      <alignment horizontal="center" vertical="center"/>
    </xf>
    <xf numFmtId="0" fontId="21" fillId="34" borderId="326" xfId="235" applyFont="1" applyFill="1" applyBorder="1" applyProtection="1"/>
    <xf numFmtId="0" fontId="21" fillId="34" borderId="326" xfId="235" quotePrefix="1" applyFont="1" applyFill="1" applyBorder="1" applyProtection="1"/>
    <xf numFmtId="0" fontId="21" fillId="34" borderId="329" xfId="235" quotePrefix="1" applyFont="1" applyFill="1" applyBorder="1" applyProtection="1"/>
    <xf numFmtId="170" fontId="11" fillId="34" borderId="406" xfId="204" applyNumberFormat="1" applyFont="1" applyFill="1" applyBorder="1" applyAlignment="1" applyProtection="1">
      <alignment horizontal="right" vertical="center" wrapText="1"/>
    </xf>
    <xf numFmtId="166" fontId="115" fillId="34" borderId="390" xfId="0" applyFont="1" applyFill="1" applyBorder="1" applyAlignment="1" applyProtection="1">
      <alignment horizontal="left"/>
    </xf>
    <xf numFmtId="166" fontId="21" fillId="34" borderId="388" xfId="0" applyFont="1" applyFill="1" applyBorder="1" applyProtection="1"/>
    <xf numFmtId="166" fontId="115" fillId="34" borderId="266" xfId="0" applyFont="1" applyFill="1" applyBorder="1" applyAlignment="1" applyProtection="1">
      <alignment horizontal="left"/>
    </xf>
    <xf numFmtId="170" fontId="11" fillId="33" borderId="310" xfId="204" applyNumberFormat="1" applyFont="1" applyFill="1" applyBorder="1" applyAlignment="1" applyProtection="1">
      <alignment horizontal="right" vertical="center" wrapText="1"/>
    </xf>
    <xf numFmtId="170" fontId="11" fillId="33" borderId="266" xfId="204" applyNumberFormat="1" applyFont="1" applyFill="1" applyBorder="1" applyAlignment="1" applyProtection="1">
      <alignment horizontal="right" vertical="center" wrapText="1"/>
    </xf>
    <xf numFmtId="170" fontId="11" fillId="33" borderId="325" xfId="204" applyNumberFormat="1" applyFont="1" applyFill="1" applyBorder="1" applyAlignment="1" applyProtection="1">
      <alignment horizontal="right" vertical="center" wrapText="1"/>
    </xf>
    <xf numFmtId="170" fontId="11" fillId="0" borderId="194" xfId="204" applyNumberFormat="1" applyFont="1" applyBorder="1" applyProtection="1">
      <protection locked="0"/>
    </xf>
    <xf numFmtId="170" fontId="11" fillId="0" borderId="201" xfId="204" applyNumberFormat="1" applyFont="1" applyBorder="1" applyProtection="1">
      <protection locked="0"/>
    </xf>
    <xf numFmtId="170" fontId="19" fillId="37" borderId="406" xfId="204" applyNumberFormat="1" applyFont="1" applyFill="1" applyBorder="1" applyAlignment="1" applyProtection="1">
      <alignment horizontal="center" vertical="center" wrapText="1"/>
    </xf>
    <xf numFmtId="166" fontId="24" fillId="34" borderId="310" xfId="0" applyFont="1" applyFill="1" applyBorder="1" applyAlignment="1" applyProtection="1">
      <alignment horizontal="left"/>
    </xf>
    <xf numFmtId="170" fontId="11" fillId="33" borderId="310" xfId="204" applyNumberFormat="1" applyFont="1" applyFill="1" applyBorder="1" applyProtection="1"/>
    <xf numFmtId="170" fontId="11" fillId="33" borderId="266" xfId="204" applyNumberFormat="1" applyFont="1" applyFill="1" applyBorder="1" applyProtection="1"/>
    <xf numFmtId="170" fontId="11" fillId="33" borderId="325" xfId="204" applyNumberFormat="1" applyFont="1" applyFill="1" applyBorder="1" applyProtection="1"/>
    <xf numFmtId="166" fontId="24" fillId="34" borderId="372" xfId="0" applyFont="1" applyFill="1" applyBorder="1" applyAlignment="1" applyProtection="1">
      <alignment horizontal="left"/>
    </xf>
    <xf numFmtId="166" fontId="19" fillId="29" borderId="406" xfId="0" applyFont="1" applyFill="1" applyBorder="1" applyAlignment="1" applyProtection="1">
      <alignment horizontal="center" vertical="center" wrapText="1"/>
    </xf>
    <xf numFmtId="166" fontId="19" fillId="29" borderId="419" xfId="0" applyFont="1" applyFill="1" applyBorder="1" applyAlignment="1" applyProtection="1">
      <alignment horizontal="center" vertical="center" wrapText="1"/>
    </xf>
    <xf numFmtId="170" fontId="19" fillId="29" borderId="406" xfId="204" applyNumberFormat="1" applyFont="1" applyFill="1" applyBorder="1" applyAlignment="1" applyProtection="1">
      <alignment horizontal="center" vertical="center" wrapText="1"/>
    </xf>
    <xf numFmtId="166" fontId="19" fillId="29" borderId="327" xfId="0" applyFont="1" applyFill="1" applyBorder="1" applyAlignment="1" applyProtection="1">
      <alignment horizontal="center" vertical="center" wrapText="1"/>
    </xf>
    <xf numFmtId="0" fontId="11" fillId="34" borderId="201" xfId="235" applyFont="1" applyFill="1" applyBorder="1" applyProtection="1"/>
    <xf numFmtId="170" fontId="11" fillId="34" borderId="387" xfId="204" applyNumberFormat="1" applyFont="1" applyFill="1" applyBorder="1" applyProtection="1"/>
    <xf numFmtId="170" fontId="156" fillId="0" borderId="310" xfId="204" applyNumberFormat="1" applyFont="1" applyBorder="1" applyProtection="1">
      <protection locked="0"/>
    </xf>
    <xf numFmtId="170" fontId="19" fillId="30" borderId="390" xfId="204" applyNumberFormat="1" applyFont="1" applyFill="1" applyBorder="1" applyProtection="1"/>
    <xf numFmtId="170" fontId="19" fillId="0" borderId="394" xfId="204" applyNumberFormat="1" applyFont="1" applyFill="1" applyBorder="1" applyAlignment="1" applyProtection="1">
      <alignment horizontal="center" vertical="center" wrapText="1"/>
      <protection locked="0"/>
    </xf>
    <xf numFmtId="166" fontId="11" fillId="34" borderId="327" xfId="0" applyFont="1" applyFill="1" applyBorder="1" applyProtection="1"/>
    <xf numFmtId="166" fontId="11" fillId="34" borderId="390" xfId="0" applyFont="1" applyFill="1" applyBorder="1" applyProtection="1"/>
    <xf numFmtId="166" fontId="21" fillId="34" borderId="388" xfId="0" quotePrefix="1" applyFont="1" applyFill="1" applyBorder="1" applyProtection="1"/>
    <xf numFmtId="166" fontId="98" fillId="29" borderId="406" xfId="0" applyFont="1" applyFill="1" applyBorder="1" applyAlignment="1" applyProtection="1">
      <alignment wrapText="1"/>
    </xf>
    <xf numFmtId="166" fontId="11" fillId="34" borderId="202" xfId="0" applyFont="1" applyFill="1" applyBorder="1" applyProtection="1"/>
    <xf numFmtId="170" fontId="11" fillId="34" borderId="310" xfId="204" applyNumberFormat="1" applyFont="1" applyFill="1" applyBorder="1" applyAlignment="1" applyProtection="1">
      <alignment horizontal="left"/>
      <protection locked="0"/>
    </xf>
    <xf numFmtId="170" fontId="11" fillId="0" borderId="267" xfId="204" applyNumberFormat="1" applyFont="1" applyFill="1" applyBorder="1" applyAlignment="1" applyProtection="1">
      <alignment horizontal="left"/>
      <protection locked="0"/>
    </xf>
    <xf numFmtId="170" fontId="19" fillId="30" borderId="327" xfId="204" applyNumberFormat="1" applyFont="1" applyFill="1" applyBorder="1" applyProtection="1"/>
    <xf numFmtId="166" fontId="24" fillId="34" borderId="264" xfId="0" applyFont="1" applyFill="1" applyBorder="1" applyAlignment="1" applyProtection="1">
      <alignment horizontal="left"/>
    </xf>
    <xf numFmtId="170" fontId="11" fillId="33" borderId="310" xfId="204" applyNumberFormat="1" applyFont="1" applyFill="1" applyBorder="1" applyAlignment="1" applyProtection="1">
      <alignment horizontal="left"/>
      <protection locked="0"/>
    </xf>
    <xf numFmtId="170" fontId="11" fillId="33" borderId="266" xfId="204" applyNumberFormat="1" applyFont="1" applyFill="1" applyBorder="1" applyAlignment="1" applyProtection="1">
      <alignment horizontal="left"/>
      <protection locked="0"/>
    </xf>
    <xf numFmtId="170" fontId="11" fillId="34" borderId="167" xfId="204" applyNumberFormat="1" applyFont="1" applyFill="1" applyBorder="1" applyAlignment="1" applyProtection="1">
      <alignment horizontal="left"/>
      <protection locked="0"/>
    </xf>
    <xf numFmtId="170" fontId="11" fillId="34" borderId="330" xfId="204" applyNumberFormat="1" applyFont="1" applyFill="1" applyBorder="1" applyAlignment="1" applyProtection="1">
      <alignment horizontal="left"/>
    </xf>
    <xf numFmtId="170" fontId="11" fillId="0" borderId="330" xfId="204" applyNumberFormat="1" applyFont="1" applyFill="1" applyBorder="1" applyAlignment="1" applyProtection="1">
      <alignment horizontal="left"/>
      <protection locked="0"/>
    </xf>
    <xf numFmtId="170" fontId="11" fillId="0" borderId="372" xfId="204" applyNumberFormat="1" applyFont="1" applyFill="1" applyBorder="1" applyAlignment="1" applyProtection="1">
      <alignment horizontal="left"/>
      <protection locked="0"/>
    </xf>
    <xf numFmtId="170" fontId="11" fillId="0" borderId="392" xfId="204" applyNumberFormat="1" applyFont="1" applyFill="1" applyBorder="1" applyAlignment="1" applyProtection="1">
      <alignment horizontal="left"/>
      <protection locked="0"/>
    </xf>
    <xf numFmtId="170" fontId="11" fillId="34" borderId="387" xfId="204" applyNumberFormat="1" applyFont="1" applyFill="1" applyBorder="1" applyAlignment="1" applyProtection="1">
      <alignment horizontal="left"/>
    </xf>
    <xf numFmtId="170" fontId="11" fillId="0" borderId="387" xfId="204" applyNumberFormat="1" applyFont="1" applyFill="1" applyBorder="1" applyAlignment="1" applyProtection="1">
      <alignment horizontal="left"/>
      <protection locked="0"/>
    </xf>
    <xf numFmtId="170" fontId="11" fillId="0" borderId="390" xfId="204" applyNumberFormat="1" applyFont="1" applyFill="1" applyBorder="1" applyAlignment="1" applyProtection="1">
      <alignment horizontal="left"/>
      <protection locked="0"/>
    </xf>
    <xf numFmtId="170" fontId="11" fillId="0" borderId="394" xfId="204" applyNumberFormat="1" applyFont="1" applyFill="1" applyBorder="1" applyAlignment="1" applyProtection="1">
      <alignment horizontal="left"/>
      <protection locked="0"/>
    </xf>
    <xf numFmtId="166" fontId="31" fillId="34" borderId="266" xfId="0" applyFont="1" applyFill="1" applyBorder="1" applyAlignment="1" applyProtection="1">
      <alignment horizontal="left"/>
    </xf>
    <xf numFmtId="166" fontId="21" fillId="34" borderId="267" xfId="0" quotePrefix="1" applyFont="1" applyFill="1" applyBorder="1" applyProtection="1"/>
    <xf numFmtId="170" fontId="11" fillId="33" borderId="167" xfId="204" applyNumberFormat="1" applyFont="1" applyFill="1" applyBorder="1" applyAlignment="1" applyProtection="1">
      <alignment horizontal="left"/>
      <protection locked="0"/>
    </xf>
    <xf numFmtId="166" fontId="98" fillId="29" borderId="310" xfId="0" applyFont="1" applyFill="1" applyBorder="1" applyProtection="1"/>
    <xf numFmtId="166" fontId="19" fillId="34" borderId="286" xfId="0" applyFont="1" applyFill="1" applyBorder="1" applyProtection="1"/>
    <xf numFmtId="166" fontId="21" fillId="34" borderId="286" xfId="0" quotePrefix="1" applyFont="1" applyFill="1" applyBorder="1" applyProtection="1"/>
    <xf numFmtId="170" fontId="11" fillId="33" borderId="286" xfId="204" applyNumberFormat="1" applyFont="1" applyFill="1" applyBorder="1" applyProtection="1"/>
    <xf numFmtId="170" fontId="11" fillId="33" borderId="398" xfId="204" applyNumberFormat="1" applyFont="1" applyFill="1" applyBorder="1" applyProtection="1"/>
    <xf numFmtId="166" fontId="19" fillId="29" borderId="194" xfId="0" applyFont="1" applyFill="1" applyBorder="1" applyProtection="1"/>
    <xf numFmtId="166" fontId="19" fillId="29" borderId="390" xfId="0" applyFont="1" applyFill="1" applyBorder="1" applyProtection="1"/>
    <xf numFmtId="166" fontId="19" fillId="29" borderId="200" xfId="0" applyFont="1" applyFill="1" applyBorder="1" applyProtection="1"/>
    <xf numFmtId="170" fontId="11" fillId="34" borderId="388" xfId="204" applyNumberFormat="1" applyFont="1" applyFill="1" applyBorder="1" applyProtection="1"/>
    <xf numFmtId="170" fontId="11" fillId="34" borderId="347" xfId="204" applyNumberFormat="1" applyFont="1" applyFill="1" applyBorder="1" applyProtection="1"/>
    <xf numFmtId="170" fontId="19" fillId="34" borderId="194" xfId="204" applyNumberFormat="1" applyFont="1" applyFill="1" applyBorder="1" applyProtection="1"/>
    <xf numFmtId="170" fontId="19" fillId="34" borderId="394" xfId="204" applyNumberFormat="1" applyFont="1" applyFill="1" applyBorder="1" applyProtection="1"/>
    <xf numFmtId="166" fontId="19" fillId="29" borderId="355" xfId="0" applyFont="1" applyFill="1" applyBorder="1" applyProtection="1"/>
    <xf numFmtId="166" fontId="19" fillId="29" borderId="389" xfId="0" applyFont="1" applyFill="1" applyBorder="1" applyProtection="1"/>
    <xf numFmtId="166" fontId="19" fillId="29" borderId="354" xfId="0" applyFont="1" applyFill="1" applyBorder="1" applyAlignment="1" applyProtection="1">
      <alignment horizontal="center" vertical="center"/>
    </xf>
    <xf numFmtId="170" fontId="11" fillId="30" borderId="354" xfId="204" applyNumberFormat="1" applyFont="1" applyFill="1" applyBorder="1" applyProtection="1"/>
    <xf numFmtId="170" fontId="11" fillId="30" borderId="362" xfId="204" applyNumberFormat="1" applyFont="1" applyFill="1" applyBorder="1" applyProtection="1"/>
    <xf numFmtId="170" fontId="11" fillId="30" borderId="355" xfId="204" applyNumberFormat="1" applyFont="1" applyFill="1" applyBorder="1" applyProtection="1"/>
    <xf numFmtId="171" fontId="84" fillId="34" borderId="202" xfId="205" applyNumberFormat="1" applyFont="1" applyFill="1" applyBorder="1" applyProtection="1"/>
    <xf numFmtId="166" fontId="19" fillId="41" borderId="395" xfId="0" applyFont="1" applyFill="1" applyBorder="1" applyAlignment="1" applyProtection="1">
      <alignment horizontal="center" vertical="center" wrapText="1"/>
      <protection locked="0"/>
    </xf>
    <xf numFmtId="166" fontId="20" fillId="34" borderId="323" xfId="0" applyFont="1" applyFill="1" applyBorder="1" applyAlignment="1" applyProtection="1">
      <alignment horizontal="center" wrapText="1"/>
    </xf>
    <xf numFmtId="166" fontId="20" fillId="34" borderId="351" xfId="0" applyFont="1" applyFill="1" applyBorder="1" applyAlignment="1" applyProtection="1">
      <alignment horizontal="center" wrapText="1"/>
    </xf>
    <xf numFmtId="166" fontId="19" fillId="29" borderId="310" xfId="0" applyFont="1" applyFill="1" applyBorder="1" applyAlignment="1" applyProtection="1">
      <alignment horizontal="center" wrapText="1"/>
    </xf>
    <xf numFmtId="166" fontId="19" fillId="29" borderId="310" xfId="0" applyFont="1" applyFill="1" applyBorder="1" applyAlignment="1" applyProtection="1">
      <alignment horizontal="center"/>
    </xf>
    <xf numFmtId="166" fontId="19" fillId="29" borderId="267" xfId="0" applyFont="1" applyFill="1" applyBorder="1" applyAlignment="1" applyProtection="1">
      <alignment horizontal="center"/>
    </xf>
    <xf numFmtId="166" fontId="19" fillId="29" borderId="200" xfId="0" applyFont="1" applyFill="1" applyBorder="1" applyAlignment="1" applyProtection="1">
      <alignment horizontal="center"/>
    </xf>
    <xf numFmtId="166" fontId="15" fillId="34" borderId="310" xfId="0" applyFont="1" applyFill="1" applyBorder="1" applyAlignment="1" applyProtection="1">
      <alignment horizontal="center"/>
    </xf>
    <xf numFmtId="170" fontId="11" fillId="0" borderId="310" xfId="204" applyNumberFormat="1" applyFont="1" applyFill="1" applyBorder="1" applyAlignment="1" applyProtection="1">
      <alignment horizontal="center" vertical="center" wrapText="1"/>
      <protection locked="0"/>
    </xf>
    <xf numFmtId="170" fontId="21" fillId="0" borderId="267" xfId="204" applyNumberFormat="1" applyFont="1" applyBorder="1" applyAlignment="1" applyProtection="1">
      <alignment horizontal="center"/>
      <protection locked="0"/>
    </xf>
    <xf numFmtId="170" fontId="21" fillId="0" borderId="200" xfId="204" applyNumberFormat="1" applyFont="1" applyFill="1" applyBorder="1" applyProtection="1">
      <protection locked="0"/>
    </xf>
    <xf numFmtId="170" fontId="20" fillId="32" borderId="194" xfId="204" applyNumberFormat="1" applyFont="1" applyFill="1" applyBorder="1" applyProtection="1"/>
    <xf numFmtId="170" fontId="21" fillId="33" borderId="200" xfId="204" applyNumberFormat="1" applyFont="1" applyFill="1" applyBorder="1" applyAlignment="1" applyProtection="1">
      <alignment horizontal="center"/>
    </xf>
    <xf numFmtId="170" fontId="21" fillId="0" borderId="267" xfId="204" applyNumberFormat="1" applyFont="1" applyFill="1" applyBorder="1" applyProtection="1">
      <protection locked="0"/>
    </xf>
    <xf numFmtId="170" fontId="21" fillId="0" borderId="200" xfId="204" applyNumberFormat="1" applyFont="1" applyFill="1" applyBorder="1" applyAlignment="1" applyProtection="1">
      <alignment horizontal="center"/>
      <protection locked="0"/>
    </xf>
    <xf numFmtId="166" fontId="20" fillId="29" borderId="286" xfId="0" applyFont="1" applyFill="1" applyBorder="1" applyAlignment="1" applyProtection="1">
      <alignment horizontal="left" wrapText="1"/>
    </xf>
    <xf numFmtId="166" fontId="19" fillId="29" borderId="286" xfId="0" applyFont="1" applyFill="1" applyBorder="1" applyAlignment="1" applyProtection="1">
      <alignment horizontal="center" wrapText="1"/>
    </xf>
    <xf numFmtId="170" fontId="26" fillId="30" borderId="310" xfId="204" applyNumberFormat="1" applyFont="1" applyFill="1" applyBorder="1" applyProtection="1"/>
    <xf numFmtId="0" fontId="11" fillId="0" borderId="310" xfId="239" applyBorder="1" applyProtection="1">
      <protection locked="0"/>
    </xf>
    <xf numFmtId="170" fontId="21" fillId="33" borderId="310" xfId="204" applyNumberFormat="1" applyFont="1" applyFill="1" applyBorder="1" applyAlignment="1" applyProtection="1">
      <alignment horizontal="center"/>
    </xf>
    <xf numFmtId="170" fontId="21" fillId="0" borderId="200" xfId="204" applyNumberFormat="1" applyFont="1" applyBorder="1" applyProtection="1">
      <protection locked="0"/>
    </xf>
    <xf numFmtId="170" fontId="21" fillId="0" borderId="200" xfId="204" applyNumberFormat="1" applyFont="1" applyBorder="1" applyAlignment="1" applyProtection="1">
      <alignment horizontal="center"/>
      <protection locked="0"/>
    </xf>
    <xf numFmtId="166" fontId="20" fillId="29" borderId="322" xfId="0" applyFont="1" applyFill="1" applyBorder="1" applyAlignment="1" applyProtection="1">
      <alignment horizontal="center" wrapText="1"/>
    </xf>
    <xf numFmtId="166" fontId="20" fillId="29" borderId="351" xfId="0" applyFont="1" applyFill="1" applyBorder="1" applyAlignment="1" applyProtection="1">
      <alignment horizontal="center" wrapText="1"/>
    </xf>
    <xf numFmtId="166" fontId="20" fillId="34" borderId="403" xfId="0" applyFont="1" applyFill="1" applyBorder="1" applyAlignment="1" applyProtection="1">
      <alignment horizontal="center" wrapText="1"/>
    </xf>
    <xf numFmtId="166" fontId="20" fillId="34" borderId="267" xfId="0" applyFont="1" applyFill="1" applyBorder="1" applyAlignment="1" applyProtection="1">
      <alignment horizontal="center" wrapText="1"/>
    </xf>
    <xf numFmtId="166" fontId="20" fillId="29" borderId="267" xfId="0" applyFont="1" applyFill="1" applyBorder="1" applyAlignment="1" applyProtection="1">
      <alignment horizontal="center" wrapText="1"/>
    </xf>
    <xf numFmtId="166" fontId="20" fillId="29" borderId="420" xfId="0" applyFont="1" applyFill="1" applyBorder="1" applyAlignment="1" applyProtection="1">
      <alignment horizontal="center"/>
    </xf>
    <xf numFmtId="49" fontId="21" fillId="0" borderId="330" xfId="0" applyNumberFormat="1" applyFont="1" applyBorder="1" applyAlignment="1" applyProtection="1">
      <alignment horizontal="center"/>
      <protection locked="0"/>
    </xf>
    <xf numFmtId="170" fontId="21" fillId="0" borderId="310" xfId="204" quotePrefix="1" applyNumberFormat="1" applyFont="1" applyBorder="1" applyProtection="1">
      <protection locked="0"/>
    </xf>
    <xf numFmtId="49" fontId="21" fillId="0" borderId="64" xfId="0" applyNumberFormat="1" applyFont="1" applyBorder="1" applyAlignment="1" applyProtection="1">
      <alignment horizontal="center"/>
      <protection locked="0"/>
    </xf>
    <xf numFmtId="170" fontId="21" fillId="0" borderId="194" xfId="204" quotePrefix="1" applyNumberFormat="1" applyFont="1" applyBorder="1" applyProtection="1">
      <protection locked="0"/>
    </xf>
    <xf numFmtId="49" fontId="21" fillId="0" borderId="406" xfId="0" applyNumberFormat="1" applyFont="1" applyBorder="1" applyAlignment="1" applyProtection="1">
      <alignment horizontal="center"/>
      <protection locked="0"/>
    </xf>
    <xf numFmtId="49" fontId="21" fillId="0" borderId="310" xfId="0" applyNumberFormat="1" applyFont="1" applyBorder="1" applyAlignment="1" applyProtection="1">
      <alignment horizontal="center"/>
      <protection locked="0"/>
    </xf>
    <xf numFmtId="170" fontId="21" fillId="33" borderId="310" xfId="204" quotePrefix="1" applyNumberFormat="1" applyFont="1" applyFill="1" applyBorder="1" applyProtection="1"/>
    <xf numFmtId="170" fontId="21" fillId="33" borderId="325" xfId="204" quotePrefix="1" applyNumberFormat="1" applyFont="1" applyFill="1" applyBorder="1" applyProtection="1"/>
    <xf numFmtId="170" fontId="21" fillId="0" borderId="310" xfId="204" quotePrefix="1" applyNumberFormat="1" applyFont="1" applyFill="1" applyBorder="1" applyProtection="1">
      <protection locked="0"/>
    </xf>
    <xf numFmtId="49" fontId="21" fillId="0" borderId="421" xfId="0" applyNumberFormat="1" applyFont="1" applyBorder="1" applyAlignment="1" applyProtection="1">
      <alignment horizontal="center"/>
      <protection locked="0"/>
    </xf>
    <xf numFmtId="170" fontId="21" fillId="0" borderId="167" xfId="204" quotePrefix="1" applyNumberFormat="1" applyFont="1" applyBorder="1" applyProtection="1">
      <protection locked="0"/>
    </xf>
    <xf numFmtId="166" fontId="20" fillId="29" borderId="354" xfId="0" applyFont="1" applyFill="1" applyBorder="1" applyAlignment="1" applyProtection="1">
      <alignment horizontal="center" wrapText="1"/>
    </xf>
    <xf numFmtId="166" fontId="20" fillId="29" borderId="324" xfId="0" applyFont="1" applyFill="1" applyBorder="1" applyAlignment="1" applyProtection="1">
      <alignment horizontal="center" wrapText="1"/>
    </xf>
    <xf numFmtId="166" fontId="20" fillId="29" borderId="403" xfId="0" applyFont="1" applyFill="1" applyBorder="1" applyAlignment="1" applyProtection="1">
      <alignment horizontal="center" wrapText="1"/>
    </xf>
    <xf numFmtId="166" fontId="20" fillId="29" borderId="264" xfId="0" applyFont="1" applyFill="1" applyBorder="1" applyAlignment="1" applyProtection="1">
      <alignment horizontal="center" wrapText="1"/>
    </xf>
    <xf numFmtId="166" fontId="21" fillId="34" borderId="403" xfId="0" applyFont="1" applyFill="1" applyBorder="1" applyProtection="1"/>
    <xf numFmtId="166" fontId="20" fillId="29" borderId="310" xfId="0" applyFont="1" applyFill="1" applyBorder="1" applyAlignment="1" applyProtection="1">
      <alignment horizontal="center" wrapText="1"/>
    </xf>
    <xf numFmtId="166" fontId="20" fillId="29" borderId="325" xfId="0" applyFont="1" applyFill="1" applyBorder="1" applyAlignment="1" applyProtection="1">
      <alignment horizontal="center" wrapText="1"/>
    </xf>
    <xf numFmtId="166" fontId="21" fillId="34" borderId="404" xfId="0" applyFont="1" applyFill="1" applyBorder="1" applyProtection="1"/>
    <xf numFmtId="166" fontId="21" fillId="34" borderId="341" xfId="0" applyFont="1" applyFill="1" applyBorder="1" applyProtection="1"/>
    <xf numFmtId="166" fontId="21" fillId="34" borderId="407" xfId="0" applyFont="1" applyFill="1" applyBorder="1" applyProtection="1"/>
    <xf numFmtId="166" fontId="21" fillId="34" borderId="347" xfId="0" applyFont="1" applyFill="1" applyBorder="1" applyProtection="1"/>
    <xf numFmtId="170" fontId="21" fillId="0" borderId="167" xfId="204" quotePrefix="1" applyNumberFormat="1" applyFont="1" applyFill="1" applyBorder="1" applyProtection="1">
      <protection locked="0"/>
    </xf>
    <xf numFmtId="170" fontId="26" fillId="33" borderId="310" xfId="204" applyNumberFormat="1" applyFont="1" applyFill="1" applyBorder="1" applyProtection="1"/>
    <xf numFmtId="166" fontId="20" fillId="29" borderId="194" xfId="0" applyFont="1" applyFill="1" applyBorder="1" applyAlignment="1" applyProtection="1">
      <alignment horizontal="center" wrapText="1"/>
    </xf>
    <xf numFmtId="170" fontId="21" fillId="0" borderId="194" xfId="204" quotePrefix="1" applyNumberFormat="1" applyFont="1" applyBorder="1" applyAlignment="1" applyProtection="1">
      <protection locked="0"/>
    </xf>
    <xf numFmtId="170" fontId="21" fillId="33" borderId="310" xfId="204" quotePrefix="1" applyNumberFormat="1" applyFont="1" applyFill="1" applyBorder="1" applyAlignment="1" applyProtection="1"/>
    <xf numFmtId="170" fontId="21" fillId="33" borderId="167" xfId="204" quotePrefix="1" applyNumberFormat="1" applyFont="1" applyFill="1" applyBorder="1" applyAlignment="1" applyProtection="1"/>
    <xf numFmtId="170" fontId="21" fillId="0" borderId="167" xfId="204" quotePrefix="1" applyNumberFormat="1" applyFont="1" applyFill="1" applyBorder="1" applyAlignment="1" applyProtection="1">
      <protection locked="0"/>
    </xf>
    <xf numFmtId="170" fontId="21" fillId="35" borderId="325" xfId="204" quotePrefix="1" applyNumberFormat="1" applyFont="1" applyFill="1" applyBorder="1" applyAlignment="1" applyProtection="1"/>
    <xf numFmtId="170" fontId="21" fillId="0" borderId="167" xfId="204" quotePrefix="1" applyNumberFormat="1" applyFont="1" applyBorder="1" applyAlignment="1" applyProtection="1">
      <protection locked="0"/>
    </xf>
    <xf numFmtId="166" fontId="20" fillId="29" borderId="355" xfId="0" applyFont="1" applyFill="1" applyBorder="1" applyAlignment="1" applyProtection="1">
      <alignment horizontal="center" wrapText="1"/>
    </xf>
    <xf numFmtId="166" fontId="20" fillId="34" borderId="352" xfId="0" applyFont="1" applyFill="1" applyBorder="1" applyAlignment="1" applyProtection="1">
      <alignment horizontal="left"/>
    </xf>
    <xf numFmtId="166" fontId="21" fillId="0" borderId="191" xfId="0" applyFont="1" applyFill="1" applyBorder="1" applyProtection="1">
      <protection locked="0"/>
    </xf>
    <xf numFmtId="49" fontId="21" fillId="0" borderId="192" xfId="0" applyNumberFormat="1" applyFont="1" applyFill="1" applyBorder="1" applyProtection="1">
      <protection locked="0"/>
    </xf>
    <xf numFmtId="181" fontId="21" fillId="0" borderId="192" xfId="0" applyNumberFormat="1" applyFont="1" applyFill="1" applyBorder="1" applyProtection="1">
      <protection locked="0"/>
    </xf>
    <xf numFmtId="170" fontId="21" fillId="0" borderId="192" xfId="204" applyNumberFormat="1" applyFont="1" applyFill="1" applyBorder="1" applyAlignment="1" applyProtection="1">
      <alignment horizontal="right"/>
      <protection locked="0"/>
    </xf>
    <xf numFmtId="9" fontId="21" fillId="0" borderId="193" xfId="189" applyFont="1" applyFill="1" applyBorder="1" applyProtection="1">
      <protection locked="0"/>
    </xf>
    <xf numFmtId="166" fontId="21" fillId="0" borderId="195" xfId="0" applyFont="1" applyFill="1" applyBorder="1" applyAlignment="1" applyProtection="1">
      <alignment horizontal="right"/>
      <protection locked="0"/>
    </xf>
    <xf numFmtId="170" fontId="21" fillId="0" borderId="325" xfId="204" applyNumberFormat="1" applyFont="1" applyFill="1" applyBorder="1" applyAlignment="1" applyProtection="1">
      <alignment horizontal="right"/>
      <protection locked="0"/>
    </xf>
    <xf numFmtId="9" fontId="21" fillId="0" borderId="276" xfId="189" applyFont="1" applyFill="1" applyBorder="1" applyProtection="1">
      <protection locked="0"/>
    </xf>
    <xf numFmtId="166" fontId="21" fillId="29" borderId="310" xfId="0" applyFont="1" applyFill="1" applyBorder="1" applyAlignment="1" applyProtection="1">
      <alignment horizontal="left" wrapText="1"/>
    </xf>
    <xf numFmtId="170" fontId="20" fillId="32" borderId="310" xfId="204" applyNumberFormat="1" applyFont="1" applyFill="1" applyBorder="1" applyAlignment="1" applyProtection="1">
      <alignment horizontal="right"/>
    </xf>
    <xf numFmtId="166" fontId="20" fillId="0" borderId="191" xfId="0" applyFont="1" applyFill="1" applyBorder="1" applyProtection="1">
      <protection locked="0"/>
    </xf>
    <xf numFmtId="166" fontId="20" fillId="29" borderId="396" xfId="0" applyFont="1" applyFill="1" applyBorder="1" applyAlignment="1" applyProtection="1">
      <alignment horizontal="left" wrapText="1"/>
    </xf>
    <xf numFmtId="166" fontId="20" fillId="29" borderId="286" xfId="0" applyFont="1" applyFill="1" applyBorder="1" applyAlignment="1" applyProtection="1">
      <alignment horizontal="center" wrapText="1"/>
    </xf>
    <xf numFmtId="49" fontId="21" fillId="0" borderId="192" xfId="0" applyNumberFormat="1" applyFont="1" applyFill="1" applyBorder="1" applyAlignment="1" applyProtection="1">
      <alignment horizontal="center"/>
      <protection locked="0"/>
    </xf>
    <xf numFmtId="181" fontId="21" fillId="0" borderId="192" xfId="0" applyNumberFormat="1" applyFont="1" applyFill="1" applyBorder="1" applyAlignment="1" applyProtection="1">
      <alignment horizontal="center"/>
      <protection locked="0"/>
    </xf>
    <xf numFmtId="170" fontId="21" fillId="0" borderId="192" xfId="204" applyNumberFormat="1" applyFont="1" applyFill="1" applyBorder="1" applyAlignment="1" applyProtection="1">
      <alignment horizontal="center"/>
      <protection locked="0"/>
    </xf>
    <xf numFmtId="9" fontId="21" fillId="0" borderId="193" xfId="189" applyFont="1" applyFill="1" applyBorder="1" applyAlignment="1" applyProtection="1">
      <alignment horizontal="center"/>
      <protection locked="0"/>
    </xf>
    <xf numFmtId="9" fontId="21" fillId="0" borderId="276" xfId="189" applyFont="1" applyFill="1" applyBorder="1" applyAlignment="1" applyProtection="1">
      <alignment horizontal="center"/>
      <protection locked="0"/>
    </xf>
    <xf numFmtId="49" fontId="21" fillId="0" borderId="193" xfId="0" applyNumberFormat="1" applyFont="1" applyFill="1" applyBorder="1" applyProtection="1">
      <protection locked="0"/>
    </xf>
    <xf numFmtId="49" fontId="21" fillId="0" borderId="276" xfId="0" applyNumberFormat="1" applyFont="1" applyFill="1" applyBorder="1" applyProtection="1">
      <protection locked="0"/>
    </xf>
    <xf numFmtId="166" fontId="20" fillId="29" borderId="152" xfId="0" applyFont="1" applyFill="1" applyBorder="1" applyAlignment="1" applyProtection="1">
      <alignment horizontal="center" wrapText="1"/>
    </xf>
    <xf numFmtId="170" fontId="26" fillId="30" borderId="152" xfId="204" applyNumberFormat="1" applyFont="1" applyFill="1" applyBorder="1" applyProtection="1"/>
    <xf numFmtId="3" fontId="98" fillId="29" borderId="422" xfId="0" applyNumberFormat="1" applyFont="1" applyFill="1" applyBorder="1" applyAlignment="1" applyProtection="1">
      <alignment horizontal="center" vertical="top" wrapText="1"/>
    </xf>
    <xf numFmtId="166" fontId="19" fillId="29" borderId="323" xfId="0" applyFont="1" applyFill="1" applyBorder="1" applyProtection="1"/>
    <xf numFmtId="166" fontId="19" fillId="29" borderId="323" xfId="0" applyFont="1" applyFill="1" applyBorder="1" applyAlignment="1" applyProtection="1">
      <alignment horizontal="center" vertical="center" wrapText="1"/>
    </xf>
    <xf numFmtId="3" fontId="11" fillId="29" borderId="352" xfId="0" applyNumberFormat="1" applyFont="1" applyFill="1" applyBorder="1" applyAlignment="1" applyProtection="1">
      <alignment horizontal="center" vertical="top" wrapText="1"/>
    </xf>
    <xf numFmtId="3" fontId="15" fillId="29" borderId="310" xfId="0" applyNumberFormat="1" applyFont="1" applyFill="1" applyBorder="1" applyAlignment="1" applyProtection="1">
      <alignment horizontal="center" vertical="top" wrapText="1"/>
    </xf>
    <xf numFmtId="3" fontId="98" fillId="29" borderId="310" xfId="0" applyNumberFormat="1" applyFont="1" applyFill="1" applyBorder="1" applyAlignment="1" applyProtection="1">
      <alignment horizontal="center" vertical="top" wrapText="1"/>
    </xf>
    <xf numFmtId="166" fontId="19" fillId="29" borderId="325" xfId="0" applyFont="1" applyFill="1" applyBorder="1" applyAlignment="1" applyProtection="1">
      <alignment horizontal="center"/>
    </xf>
    <xf numFmtId="170" fontId="0" fillId="34" borderId="423" xfId="204" applyNumberFormat="1" applyFont="1" applyFill="1" applyBorder="1" applyProtection="1"/>
    <xf numFmtId="170" fontId="0" fillId="34" borderId="310" xfId="204" applyNumberFormat="1" applyFont="1" applyFill="1" applyBorder="1" applyProtection="1"/>
    <xf numFmtId="170" fontId="11" fillId="30" borderId="310" xfId="204" applyNumberFormat="1" applyFont="1" applyFill="1" applyBorder="1" applyProtection="1"/>
    <xf numFmtId="170" fontId="0" fillId="34" borderId="325" xfId="204" applyNumberFormat="1" applyFont="1" applyFill="1" applyBorder="1" applyProtection="1"/>
    <xf numFmtId="170" fontId="12" fillId="34" borderId="325" xfId="204" applyNumberFormat="1" applyFont="1" applyFill="1" applyBorder="1" applyProtection="1"/>
    <xf numFmtId="170" fontId="21" fillId="33" borderId="84" xfId="204" applyNumberFormat="1" applyFont="1" applyFill="1" applyBorder="1" applyProtection="1"/>
    <xf numFmtId="166" fontId="21" fillId="0" borderId="330" xfId="0" applyFont="1" applyFill="1" applyBorder="1" applyAlignment="1" applyProtection="1">
      <alignment horizontal="left"/>
      <protection locked="0"/>
    </xf>
    <xf numFmtId="166" fontId="21" fillId="0" borderId="387" xfId="0" applyFont="1" applyFill="1" applyBorder="1" applyAlignment="1" applyProtection="1">
      <alignment horizontal="left"/>
      <protection locked="0"/>
    </xf>
    <xf numFmtId="170" fontId="21" fillId="0" borderId="201" xfId="204" applyNumberFormat="1" applyFont="1" applyFill="1" applyBorder="1" applyProtection="1">
      <protection locked="0"/>
    </xf>
    <xf numFmtId="170" fontId="21" fillId="0" borderId="201" xfId="204" applyNumberFormat="1" applyFont="1" applyBorder="1" applyProtection="1">
      <protection locked="0"/>
    </xf>
    <xf numFmtId="170" fontId="20" fillId="34" borderId="310" xfId="204" applyNumberFormat="1" applyFont="1" applyFill="1" applyBorder="1" applyProtection="1"/>
    <xf numFmtId="38" fontId="11" fillId="34" borderId="310" xfId="0" applyNumberFormat="1" applyFont="1" applyFill="1" applyBorder="1" applyProtection="1"/>
    <xf numFmtId="170" fontId="20" fillId="34" borderId="325" xfId="204" applyNumberFormat="1" applyFont="1" applyFill="1" applyBorder="1" applyProtection="1"/>
    <xf numFmtId="3" fontId="98" fillId="29" borderId="353" xfId="0" applyNumberFormat="1" applyFont="1" applyFill="1" applyBorder="1" applyAlignment="1" applyProtection="1">
      <alignment horizontal="center" vertical="top" wrapText="1"/>
    </xf>
    <xf numFmtId="3" fontId="15" fillId="29" borderId="355" xfId="0" applyNumberFormat="1" applyFont="1" applyFill="1" applyBorder="1" applyAlignment="1" applyProtection="1">
      <alignment horizontal="left" vertical="top" wrapText="1"/>
    </xf>
    <xf numFmtId="3" fontId="98" fillId="29" borderId="355" xfId="0" applyNumberFormat="1" applyFont="1" applyFill="1" applyBorder="1" applyAlignment="1" applyProtection="1">
      <alignment horizontal="center" vertical="top" wrapText="1"/>
    </xf>
    <xf numFmtId="170" fontId="83" fillId="30" borderId="355" xfId="204" applyNumberFormat="1" applyFont="1" applyFill="1" applyBorder="1" applyProtection="1"/>
    <xf numFmtId="170" fontId="83" fillId="30" borderId="356" xfId="204" applyNumberFormat="1" applyFont="1" applyFill="1" applyBorder="1" applyProtection="1"/>
    <xf numFmtId="3" fontId="78" fillId="29" borderId="351" xfId="0" applyNumberFormat="1" applyFont="1" applyFill="1" applyBorder="1" applyAlignment="1" applyProtection="1">
      <alignment horizontal="center" vertical="top" wrapText="1"/>
    </xf>
    <xf numFmtId="166" fontId="19" fillId="29" borderId="322" xfId="0" applyFont="1" applyFill="1" applyBorder="1" applyAlignment="1" applyProtection="1">
      <alignment horizontal="center" vertical="center" wrapText="1"/>
    </xf>
    <xf numFmtId="3" fontId="19" fillId="29" borderId="352" xfId="0" applyNumberFormat="1" applyFont="1" applyFill="1" applyBorder="1" applyAlignment="1" applyProtection="1">
      <alignment horizontal="center" vertical="top" wrapText="1"/>
    </xf>
    <xf numFmtId="3" fontId="78" fillId="29" borderId="310" xfId="0" applyNumberFormat="1" applyFont="1" applyFill="1" applyBorder="1" applyAlignment="1" applyProtection="1">
      <alignment horizontal="center" vertical="top" wrapText="1"/>
    </xf>
    <xf numFmtId="3" fontId="78" fillId="29" borderId="352" xfId="0" applyNumberFormat="1" applyFont="1" applyFill="1" applyBorder="1" applyAlignment="1" applyProtection="1">
      <alignment horizontal="center" vertical="top" wrapText="1"/>
    </xf>
    <xf numFmtId="3" fontId="15" fillId="29" borderId="310" xfId="0" applyNumberFormat="1" applyFont="1" applyFill="1" applyBorder="1" applyAlignment="1" applyProtection="1">
      <alignment horizontal="left" vertical="top" wrapText="1"/>
    </xf>
    <xf numFmtId="3" fontId="78" fillId="29" borderId="325" xfId="0" applyNumberFormat="1" applyFont="1" applyFill="1" applyBorder="1" applyAlignment="1" applyProtection="1">
      <alignment horizontal="center" vertical="top" wrapText="1"/>
    </xf>
    <xf numFmtId="170" fontId="21" fillId="34" borderId="180" xfId="204" applyNumberFormat="1" applyFont="1" applyFill="1" applyBorder="1" applyProtection="1"/>
    <xf numFmtId="170" fontId="21" fillId="34" borderId="181" xfId="204" applyNumberFormat="1" applyFont="1" applyFill="1" applyBorder="1" applyProtection="1"/>
    <xf numFmtId="170" fontId="21" fillId="34" borderId="181" xfId="204" applyNumberFormat="1" applyFont="1" applyFill="1" applyBorder="1" applyProtection="1">
      <protection locked="0"/>
    </xf>
    <xf numFmtId="170" fontId="21" fillId="0" borderId="180" xfId="204" applyNumberFormat="1" applyFont="1" applyFill="1" applyBorder="1" applyAlignment="1" applyProtection="1">
      <alignment wrapText="1"/>
      <protection locked="0"/>
    </xf>
    <xf numFmtId="170" fontId="21" fillId="0" borderId="180" xfId="204" applyNumberFormat="1" applyFont="1" applyBorder="1" applyProtection="1">
      <protection locked="0"/>
    </xf>
    <xf numFmtId="170" fontId="21" fillId="34" borderId="424" xfId="204" applyNumberFormat="1" applyFont="1" applyFill="1" applyBorder="1" applyProtection="1"/>
    <xf numFmtId="3" fontId="15" fillId="34" borderId="310" xfId="0" applyNumberFormat="1" applyFont="1" applyFill="1" applyBorder="1" applyAlignment="1" applyProtection="1">
      <alignment horizontal="left" vertical="top" wrapText="1"/>
    </xf>
    <xf numFmtId="170" fontId="21" fillId="32" borderId="84" xfId="204" applyNumberFormat="1" applyFont="1" applyFill="1" applyBorder="1" applyProtection="1"/>
    <xf numFmtId="170" fontId="21" fillId="32" borderId="171" xfId="204" applyNumberFormat="1" applyFont="1" applyFill="1" applyBorder="1" applyProtection="1"/>
    <xf numFmtId="170" fontId="118" fillId="29" borderId="194" xfId="204" applyNumberFormat="1" applyFont="1" applyFill="1" applyBorder="1" applyAlignment="1" applyProtection="1">
      <alignment horizontal="center" vertical="top" wrapText="1"/>
    </xf>
    <xf numFmtId="170" fontId="118" fillId="29" borderId="201" xfId="204" applyNumberFormat="1" applyFont="1" applyFill="1" applyBorder="1" applyAlignment="1" applyProtection="1">
      <alignment horizontal="center" vertical="top" wrapText="1"/>
    </xf>
    <xf numFmtId="170" fontId="118" fillId="29" borderId="310" xfId="204" applyNumberFormat="1" applyFont="1" applyFill="1" applyBorder="1" applyAlignment="1" applyProtection="1">
      <alignment horizontal="center" vertical="top" wrapText="1"/>
    </xf>
    <xf numFmtId="170" fontId="118" fillId="29" borderId="203" xfId="204" applyNumberFormat="1" applyFont="1" applyFill="1" applyBorder="1" applyAlignment="1" applyProtection="1">
      <alignment horizontal="center" vertical="top" wrapText="1"/>
    </xf>
    <xf numFmtId="170" fontId="21" fillId="32" borderId="286" xfId="204" applyNumberFormat="1" applyFont="1" applyFill="1" applyBorder="1" applyProtection="1"/>
    <xf numFmtId="170" fontId="21" fillId="30" borderId="418" xfId="204" applyNumberFormat="1" applyFont="1" applyFill="1" applyBorder="1" applyProtection="1"/>
    <xf numFmtId="170" fontId="21" fillId="32" borderId="398" xfId="204" applyNumberFormat="1" applyFont="1" applyFill="1" applyBorder="1" applyProtection="1"/>
    <xf numFmtId="170" fontId="118" fillId="29" borderId="325" xfId="204" applyNumberFormat="1" applyFont="1" applyFill="1" applyBorder="1" applyAlignment="1" applyProtection="1">
      <alignment horizontal="center" vertical="top" wrapText="1"/>
    </xf>
    <xf numFmtId="170" fontId="21" fillId="0" borderId="171" xfId="204" applyNumberFormat="1" applyFont="1" applyBorder="1" applyProtection="1">
      <protection locked="0"/>
    </xf>
    <xf numFmtId="3" fontId="78" fillId="34" borderId="352" xfId="0" applyNumberFormat="1" applyFont="1" applyFill="1" applyBorder="1" applyAlignment="1" applyProtection="1">
      <alignment horizontal="center" vertical="top" wrapText="1"/>
    </xf>
    <xf numFmtId="3" fontId="78" fillId="34" borderId="310" xfId="0" applyNumberFormat="1" applyFont="1" applyFill="1" applyBorder="1" applyAlignment="1" applyProtection="1">
      <alignment horizontal="center" vertical="top" wrapText="1"/>
    </xf>
    <xf numFmtId="49" fontId="11" fillId="34" borderId="353" xfId="0" applyNumberFormat="1" applyFont="1" applyFill="1" applyBorder="1" applyAlignment="1" applyProtection="1">
      <alignment horizontal="center"/>
    </xf>
    <xf numFmtId="3" fontId="15" fillId="34" borderId="355" xfId="0" applyNumberFormat="1" applyFont="1" applyFill="1" applyBorder="1" applyAlignment="1" applyProtection="1">
      <alignment horizontal="left" vertical="top" wrapText="1"/>
    </xf>
    <xf numFmtId="3" fontId="78" fillId="29" borderId="355" xfId="0" applyNumberFormat="1" applyFont="1" applyFill="1" applyBorder="1" applyAlignment="1" applyProtection="1">
      <alignment horizontal="center" vertical="top" wrapText="1"/>
    </xf>
    <xf numFmtId="0" fontId="20" fillId="34" borderId="425" xfId="8" applyFont="1" applyFill="1" applyBorder="1" applyAlignment="1" applyProtection="1"/>
    <xf numFmtId="166" fontId="12" fillId="34" borderId="425" xfId="0" applyFont="1" applyFill="1" applyBorder="1" applyProtection="1"/>
    <xf numFmtId="3" fontId="78" fillId="29" borderId="167" xfId="0" applyNumberFormat="1" applyFont="1" applyFill="1" applyBorder="1" applyAlignment="1" applyProtection="1">
      <alignment horizontal="center" vertical="top" wrapText="1"/>
    </xf>
    <xf numFmtId="3" fontId="78" fillId="29" borderId="264" xfId="0" applyNumberFormat="1" applyFont="1" applyFill="1" applyBorder="1" applyAlignment="1" applyProtection="1">
      <alignment horizontal="center" vertical="top" wrapText="1"/>
    </xf>
    <xf numFmtId="3" fontId="78" fillId="29" borderId="267" xfId="0" applyNumberFormat="1" applyFont="1" applyFill="1" applyBorder="1" applyAlignment="1" applyProtection="1">
      <alignment horizontal="center" vertical="top" wrapText="1"/>
    </xf>
    <xf numFmtId="166" fontId="19" fillId="29" borderId="310" xfId="0" applyFont="1" applyFill="1" applyBorder="1" applyProtection="1"/>
    <xf numFmtId="166" fontId="19" fillId="29" borderId="84" xfId="0" applyFont="1" applyFill="1" applyBorder="1" applyAlignment="1" applyProtection="1">
      <alignment horizontal="center" vertical="center" wrapText="1"/>
    </xf>
    <xf numFmtId="166" fontId="19" fillId="29" borderId="267" xfId="0" applyFont="1" applyFill="1" applyBorder="1" applyAlignment="1" applyProtection="1">
      <alignment horizontal="center" wrapText="1"/>
    </xf>
    <xf numFmtId="3" fontId="19" fillId="29" borderId="267" xfId="0" applyNumberFormat="1" applyFont="1" applyFill="1" applyBorder="1" applyAlignment="1" applyProtection="1">
      <alignment horizontal="center" vertical="top" wrapText="1"/>
    </xf>
    <xf numFmtId="166" fontId="0" fillId="34" borderId="310" xfId="0" applyFont="1" applyFill="1" applyBorder="1" applyProtection="1"/>
    <xf numFmtId="166" fontId="0" fillId="34" borderId="426" xfId="0" applyFont="1" applyFill="1" applyBorder="1" applyProtection="1"/>
    <xf numFmtId="49" fontId="0" fillId="0" borderId="330" xfId="0" quotePrefix="1" applyNumberFormat="1" applyFont="1" applyFill="1" applyBorder="1" applyAlignment="1" applyProtection="1">
      <alignment horizontal="center"/>
      <protection locked="0"/>
    </xf>
    <xf numFmtId="170" fontId="21" fillId="34" borderId="267" xfId="204" applyNumberFormat="1" applyFont="1" applyFill="1" applyBorder="1" applyProtection="1"/>
    <xf numFmtId="49" fontId="0" fillId="0" borderId="387" xfId="0" quotePrefix="1" applyNumberFormat="1" applyFont="1" applyFill="1" applyBorder="1" applyAlignment="1" applyProtection="1">
      <alignment horizontal="center"/>
      <protection locked="0"/>
    </xf>
    <xf numFmtId="170" fontId="69" fillId="34" borderId="310" xfId="204" applyNumberFormat="1" applyFont="1" applyFill="1" applyBorder="1" applyProtection="1"/>
    <xf numFmtId="170" fontId="104" fillId="30" borderId="310" xfId="204" applyNumberFormat="1" applyFont="1" applyFill="1" applyBorder="1" applyProtection="1"/>
    <xf numFmtId="170" fontId="69" fillId="34" borderId="267" xfId="204" applyNumberFormat="1" applyFont="1" applyFill="1" applyBorder="1" applyProtection="1"/>
    <xf numFmtId="3" fontId="78" fillId="0" borderId="310" xfId="0" applyNumberFormat="1" applyFont="1" applyFill="1" applyBorder="1" applyAlignment="1" applyProtection="1">
      <alignment horizontal="center" vertical="top" wrapText="1"/>
      <protection locked="0"/>
    </xf>
    <xf numFmtId="170" fontId="21" fillId="32" borderId="267" xfId="204" applyNumberFormat="1" applyFont="1" applyFill="1" applyBorder="1" applyProtection="1"/>
    <xf numFmtId="3" fontId="78" fillId="0" borderId="167" xfId="0" applyNumberFormat="1" applyFont="1" applyFill="1" applyBorder="1" applyAlignment="1" applyProtection="1">
      <alignment horizontal="center" vertical="top" wrapText="1"/>
      <protection locked="0"/>
    </xf>
    <xf numFmtId="170" fontId="118" fillId="29" borderId="167" xfId="204" applyNumberFormat="1" applyFont="1" applyFill="1" applyBorder="1" applyAlignment="1" applyProtection="1">
      <alignment horizontal="center" vertical="top" wrapText="1"/>
    </xf>
    <xf numFmtId="49" fontId="0" fillId="0" borderId="64" xfId="0" quotePrefix="1" applyNumberFormat="1" applyFont="1" applyFill="1" applyBorder="1" applyAlignment="1" applyProtection="1">
      <alignment horizontal="center"/>
      <protection locked="0"/>
    </xf>
    <xf numFmtId="170" fontId="69" fillId="34" borderId="167" xfId="204" applyNumberFormat="1" applyFont="1" applyFill="1" applyBorder="1" applyProtection="1"/>
    <xf numFmtId="170" fontId="21" fillId="34" borderId="427" xfId="204" applyNumberFormat="1" applyFont="1" applyFill="1" applyBorder="1" applyProtection="1"/>
    <xf numFmtId="49" fontId="0" fillId="0" borderId="64" xfId="0" applyNumberFormat="1" applyFont="1" applyFill="1" applyBorder="1" applyAlignment="1" applyProtection="1">
      <alignment horizontal="center"/>
      <protection locked="0"/>
    </xf>
    <xf numFmtId="49" fontId="0" fillId="0" borderId="387" xfId="0" applyNumberFormat="1" applyFont="1" applyFill="1" applyBorder="1" applyAlignment="1" applyProtection="1">
      <alignment horizontal="center"/>
      <protection locked="0"/>
    </xf>
    <xf numFmtId="170" fontId="21" fillId="34" borderId="423" xfId="204" applyNumberFormat="1" applyFont="1" applyFill="1" applyBorder="1" applyProtection="1"/>
    <xf numFmtId="166" fontId="15" fillId="34" borderId="264" xfId="0" applyFont="1" applyFill="1" applyBorder="1" applyAlignment="1" applyProtection="1">
      <alignment horizontal="left" wrapText="1"/>
    </xf>
    <xf numFmtId="166" fontId="15" fillId="34" borderId="267" xfId="0" applyFont="1" applyFill="1" applyBorder="1" applyAlignment="1" applyProtection="1">
      <alignment horizontal="left"/>
    </xf>
    <xf numFmtId="170" fontId="21" fillId="34" borderId="194" xfId="204" applyNumberFormat="1" applyFont="1" applyFill="1" applyBorder="1" applyProtection="1"/>
    <xf numFmtId="170" fontId="118" fillId="29" borderId="267" xfId="204" applyNumberFormat="1" applyFont="1" applyFill="1" applyBorder="1" applyAlignment="1" applyProtection="1">
      <alignment horizontal="center" vertical="top" wrapText="1"/>
    </xf>
    <xf numFmtId="170" fontId="118" fillId="29" borderId="202" xfId="204" applyNumberFormat="1" applyFont="1" applyFill="1" applyBorder="1" applyAlignment="1" applyProtection="1">
      <alignment horizontal="center" vertical="top" wrapText="1"/>
    </xf>
    <xf numFmtId="49" fontId="0" fillId="0" borderId="330" xfId="0" applyNumberFormat="1" applyFont="1" applyFill="1" applyBorder="1" applyAlignment="1" applyProtection="1">
      <alignment horizontal="center"/>
      <protection locked="0"/>
    </xf>
    <xf numFmtId="170" fontId="69" fillId="34" borderId="180" xfId="204" applyNumberFormat="1" applyFont="1" applyFill="1" applyBorder="1" applyProtection="1"/>
    <xf numFmtId="49" fontId="0" fillId="0" borderId="64" xfId="0" applyNumberFormat="1" applyFont="1" applyFill="1" applyBorder="1" applyProtection="1">
      <protection locked="0"/>
    </xf>
    <xf numFmtId="166" fontId="21" fillId="34" borderId="327" xfId="0" applyFont="1" applyFill="1" applyBorder="1" applyAlignment="1" applyProtection="1">
      <alignment horizontal="left"/>
    </xf>
    <xf numFmtId="49" fontId="30" fillId="0" borderId="64" xfId="0" applyNumberFormat="1" applyFont="1" applyFill="1" applyBorder="1" applyAlignment="1" applyProtection="1">
      <alignment horizontal="center"/>
      <protection locked="0"/>
    </xf>
    <xf numFmtId="170" fontId="28" fillId="34" borderId="310" xfId="204" applyNumberFormat="1" applyFont="1" applyFill="1" applyBorder="1" applyProtection="1"/>
    <xf numFmtId="49" fontId="12" fillId="0" borderId="64" xfId="0" applyNumberFormat="1" applyFont="1" applyFill="1" applyBorder="1" applyAlignment="1" applyProtection="1">
      <alignment horizontal="center"/>
      <protection locked="0"/>
    </xf>
    <xf numFmtId="49" fontId="12" fillId="0" borderId="387" xfId="0" applyNumberFormat="1" applyFont="1" applyFill="1" applyBorder="1" applyAlignment="1" applyProtection="1">
      <alignment horizontal="center"/>
      <protection locked="0"/>
    </xf>
    <xf numFmtId="3" fontId="78" fillId="34" borderId="202" xfId="0" applyNumberFormat="1" applyFont="1" applyFill="1" applyBorder="1" applyAlignment="1" applyProtection="1">
      <alignment horizontal="center" vertical="top" wrapText="1"/>
    </xf>
    <xf numFmtId="3" fontId="78" fillId="34" borderId="267" xfId="0" applyNumberFormat="1" applyFont="1" applyFill="1" applyBorder="1" applyAlignment="1" applyProtection="1">
      <alignment horizontal="center" vertical="top" wrapText="1"/>
    </xf>
    <xf numFmtId="170" fontId="118" fillId="29" borderId="264" xfId="204" applyNumberFormat="1" applyFont="1" applyFill="1" applyBorder="1" applyAlignment="1" applyProtection="1">
      <alignment horizontal="center" vertical="top" wrapText="1"/>
    </xf>
    <xf numFmtId="49" fontId="12" fillId="0" borderId="330" xfId="0" applyNumberFormat="1" applyFont="1" applyFill="1" applyBorder="1" applyAlignment="1" applyProtection="1">
      <alignment horizontal="center"/>
      <protection locked="0"/>
    </xf>
    <xf numFmtId="170" fontId="69" fillId="0" borderId="180" xfId="204" applyNumberFormat="1" applyFont="1" applyFill="1" applyBorder="1" applyProtection="1">
      <protection locked="0"/>
    </xf>
    <xf numFmtId="170" fontId="69" fillId="0" borderId="310" xfId="204" applyNumberFormat="1" applyFont="1" applyBorder="1" applyProtection="1">
      <protection locked="0"/>
    </xf>
    <xf numFmtId="166" fontId="0" fillId="34" borderId="390" xfId="0" applyFont="1" applyFill="1" applyBorder="1" applyProtection="1"/>
    <xf numFmtId="170" fontId="26" fillId="35" borderId="310" xfId="204" applyNumberFormat="1" applyFont="1" applyFill="1" applyBorder="1" applyProtection="1"/>
    <xf numFmtId="49" fontId="12" fillId="0" borderId="310" xfId="0" applyNumberFormat="1" applyFont="1" applyFill="1" applyBorder="1" applyAlignment="1" applyProtection="1">
      <alignment horizontal="center"/>
      <protection locked="0"/>
    </xf>
    <xf numFmtId="170" fontId="21" fillId="0" borderId="428" xfId="204" applyNumberFormat="1" applyFont="1" applyBorder="1" applyProtection="1">
      <protection locked="0"/>
    </xf>
    <xf numFmtId="170" fontId="26" fillId="30" borderId="167" xfId="204" applyNumberFormat="1" applyFont="1" applyFill="1" applyBorder="1" applyProtection="1"/>
    <xf numFmtId="3" fontId="78" fillId="0" borderId="330" xfId="0" applyNumberFormat="1" applyFont="1" applyFill="1" applyBorder="1" applyAlignment="1" applyProtection="1">
      <alignment horizontal="center" vertical="top" wrapText="1"/>
      <protection locked="0"/>
    </xf>
    <xf numFmtId="170" fontId="26" fillId="34" borderId="425" xfId="204" applyNumberFormat="1" applyFont="1" applyFill="1" applyBorder="1" applyProtection="1"/>
    <xf numFmtId="170" fontId="26" fillId="34" borderId="310" xfId="204" applyNumberFormat="1" applyFont="1" applyFill="1" applyBorder="1" applyProtection="1"/>
    <xf numFmtId="170" fontId="119" fillId="0" borderId="428" xfId="204" applyNumberFormat="1" applyFont="1" applyBorder="1" applyProtection="1">
      <protection locked="0"/>
    </xf>
    <xf numFmtId="166" fontId="0" fillId="34" borderId="390" xfId="0" quotePrefix="1" applyFont="1" applyFill="1" applyBorder="1" applyAlignment="1" applyProtection="1">
      <alignment horizontal="left"/>
    </xf>
    <xf numFmtId="49" fontId="12" fillId="0" borderId="387" xfId="11" applyNumberFormat="1" applyFont="1" applyFill="1" applyBorder="1" applyAlignment="1" applyProtection="1">
      <alignment horizontal="center"/>
      <protection locked="0"/>
    </xf>
    <xf numFmtId="170" fontId="69" fillId="0" borderId="267" xfId="204" applyNumberFormat="1" applyFont="1" applyFill="1" applyBorder="1" applyProtection="1">
      <protection locked="0"/>
    </xf>
    <xf numFmtId="49" fontId="11" fillId="34" borderId="194" xfId="11" applyNumberFormat="1" applyFont="1" applyFill="1" applyBorder="1" applyAlignment="1" applyProtection="1">
      <alignment horizontal="center"/>
    </xf>
    <xf numFmtId="3" fontId="118" fillId="29" borderId="264" xfId="0" applyNumberFormat="1" applyFont="1" applyFill="1" applyBorder="1" applyAlignment="1" applyProtection="1">
      <alignment horizontal="center" vertical="top" wrapText="1"/>
    </xf>
    <xf numFmtId="166" fontId="20" fillId="29" borderId="310" xfId="0" applyFont="1" applyFill="1" applyBorder="1" applyProtection="1"/>
    <xf numFmtId="3" fontId="20" fillId="29" borderId="267" xfId="0" applyNumberFormat="1" applyFont="1" applyFill="1" applyBorder="1" applyAlignment="1" applyProtection="1">
      <alignment horizontal="center" vertical="top" wrapText="1"/>
    </xf>
    <xf numFmtId="3" fontId="118" fillId="34" borderId="264" xfId="0" applyNumberFormat="1" applyFont="1" applyFill="1" applyBorder="1" applyAlignment="1" applyProtection="1">
      <alignment horizontal="center" vertical="top" wrapText="1"/>
    </xf>
    <xf numFmtId="3" fontId="118" fillId="29" borderId="310" xfId="0" applyNumberFormat="1" applyFont="1" applyFill="1" applyBorder="1" applyAlignment="1" applyProtection="1">
      <alignment horizontal="center" vertical="top" wrapText="1"/>
    </xf>
    <xf numFmtId="3" fontId="21" fillId="34" borderId="330" xfId="7" applyNumberFormat="1" applyFont="1" applyFill="1" applyBorder="1" applyAlignment="1" applyProtection="1">
      <protection locked="0"/>
    </xf>
    <xf numFmtId="3" fontId="21" fillId="34" borderId="372" xfId="7" applyNumberFormat="1" applyFont="1" applyFill="1" applyBorder="1" applyAlignment="1" applyProtection="1">
      <protection locked="0"/>
    </xf>
    <xf numFmtId="3" fontId="21" fillId="34" borderId="330" xfId="7" quotePrefix="1" applyNumberFormat="1" applyFont="1" applyFill="1" applyBorder="1" applyAlignment="1" applyProtection="1">
      <alignment horizontal="center"/>
      <protection locked="0"/>
    </xf>
    <xf numFmtId="3" fontId="21" fillId="34" borderId="380" xfId="7" applyNumberFormat="1" applyFont="1" applyFill="1" applyBorder="1" applyAlignment="1" applyProtection="1">
      <protection locked="0"/>
    </xf>
    <xf numFmtId="49" fontId="21" fillId="0" borderId="387" xfId="7" quotePrefix="1" applyNumberFormat="1" applyFont="1" applyBorder="1" applyAlignment="1" applyProtection="1">
      <alignment horizontal="center"/>
      <protection locked="0"/>
    </xf>
    <xf numFmtId="170" fontId="20" fillId="0" borderId="194" xfId="204" applyNumberFormat="1" applyFont="1" applyFill="1" applyBorder="1" applyAlignment="1" applyProtection="1">
      <protection locked="0"/>
    </xf>
    <xf numFmtId="170" fontId="20" fillId="0" borderId="194" xfId="204" quotePrefix="1" applyNumberFormat="1" applyFont="1" applyFill="1" applyBorder="1" applyAlignment="1" applyProtection="1">
      <alignment horizontal="center"/>
      <protection locked="0"/>
    </xf>
    <xf numFmtId="170" fontId="20" fillId="30" borderId="195" xfId="204" applyNumberFormat="1" applyFont="1" applyFill="1" applyBorder="1" applyProtection="1"/>
    <xf numFmtId="170" fontId="20" fillId="0" borderId="194" xfId="204" applyNumberFormat="1" applyFont="1" applyBorder="1" applyAlignment="1" applyProtection="1">
      <protection locked="0"/>
    </xf>
    <xf numFmtId="170" fontId="21" fillId="34" borderId="326" xfId="204" applyNumberFormat="1" applyFont="1" applyFill="1" applyBorder="1" applyAlignment="1" applyProtection="1"/>
    <xf numFmtId="0" fontId="20" fillId="34" borderId="327" xfId="7" applyFont="1" applyFill="1" applyBorder="1" applyAlignment="1" applyProtection="1"/>
    <xf numFmtId="49" fontId="21" fillId="34" borderId="326" xfId="7" applyNumberFormat="1" applyFont="1" applyFill="1" applyBorder="1" applyAlignment="1" applyProtection="1">
      <alignment horizontal="center"/>
    </xf>
    <xf numFmtId="49" fontId="21" fillId="34" borderId="326" xfId="7" quotePrefix="1" applyNumberFormat="1" applyFont="1" applyFill="1" applyBorder="1" applyAlignment="1" applyProtection="1">
      <alignment horizontal="left"/>
    </xf>
    <xf numFmtId="0" fontId="21" fillId="34" borderId="327" xfId="7" applyFont="1" applyFill="1" applyBorder="1" applyAlignment="1" applyProtection="1">
      <alignment wrapText="1"/>
    </xf>
    <xf numFmtId="170" fontId="21" fillId="0" borderId="267" xfId="204" applyNumberFormat="1" applyFont="1" applyFill="1" applyBorder="1" applyAlignment="1" applyProtection="1">
      <protection locked="0"/>
    </xf>
    <xf numFmtId="170" fontId="21" fillId="34" borderId="267" xfId="204" applyNumberFormat="1" applyFont="1" applyFill="1" applyBorder="1" applyAlignment="1" applyProtection="1"/>
    <xf numFmtId="0" fontId="158" fillId="34" borderId="327" xfId="7" applyFont="1" applyFill="1" applyBorder="1" applyAlignment="1" applyProtection="1">
      <alignment horizontal="left" vertical="center"/>
    </xf>
    <xf numFmtId="166" fontId="159" fillId="34" borderId="326" xfId="0" applyFont="1" applyFill="1" applyBorder="1" applyAlignment="1">
      <alignment wrapText="1"/>
    </xf>
    <xf numFmtId="49" fontId="21" fillId="0" borderId="406" xfId="7" applyNumberFormat="1" applyFont="1" applyFill="1" applyBorder="1" applyAlignment="1" applyProtection="1">
      <alignment horizontal="center" vertical="center"/>
      <protection locked="0"/>
    </xf>
    <xf numFmtId="49" fontId="21" fillId="34" borderId="326" xfId="7" applyNumberFormat="1" applyFont="1" applyFill="1" applyBorder="1" applyAlignment="1" applyProtection="1">
      <alignment horizontal="left"/>
    </xf>
    <xf numFmtId="170" fontId="21" fillId="30" borderId="194" xfId="204" applyNumberFormat="1" applyFont="1" applyFill="1" applyBorder="1" applyProtection="1"/>
    <xf numFmtId="170" fontId="21" fillId="0" borderId="200" xfId="204" applyNumberFormat="1" applyFont="1" applyFill="1" applyBorder="1" applyAlignment="1" applyProtection="1">
      <protection locked="0"/>
    </xf>
    <xf numFmtId="0" fontId="21" fillId="34" borderId="419" xfId="7" applyFont="1" applyFill="1" applyBorder="1" applyAlignment="1" applyProtection="1"/>
    <xf numFmtId="166" fontId="21" fillId="0" borderId="406" xfId="0" applyFont="1" applyFill="1" applyBorder="1" applyAlignment="1" applyProtection="1">
      <alignment horizontal="center" wrapText="1"/>
    </xf>
    <xf numFmtId="0" fontId="20" fillId="34" borderId="264" xfId="7" quotePrefix="1" applyFont="1" applyFill="1" applyBorder="1" applyAlignment="1" applyProtection="1">
      <alignment horizontal="left"/>
    </xf>
    <xf numFmtId="49" fontId="21" fillId="34" borderId="267" xfId="7" applyNumberFormat="1" applyFont="1" applyFill="1" applyBorder="1" applyAlignment="1" applyProtection="1">
      <alignment horizontal="center"/>
      <protection locked="0"/>
    </xf>
    <xf numFmtId="170" fontId="21" fillId="33" borderId="194" xfId="204" applyNumberFormat="1" applyFont="1" applyFill="1" applyBorder="1" applyAlignment="1" applyProtection="1"/>
    <xf numFmtId="170" fontId="21" fillId="0" borderId="201" xfId="204" applyNumberFormat="1" applyFont="1" applyFill="1" applyBorder="1" applyAlignment="1" applyProtection="1">
      <protection locked="0"/>
    </xf>
    <xf numFmtId="0" fontId="21" fillId="34" borderId="390" xfId="7" applyFont="1" applyFill="1" applyBorder="1" applyAlignment="1" applyProtection="1">
      <protection locked="0"/>
    </xf>
    <xf numFmtId="170" fontId="21" fillId="0" borderId="194" xfId="204" quotePrefix="1" applyNumberFormat="1" applyFont="1" applyFill="1" applyBorder="1" applyAlignment="1" applyProtection="1">
      <alignment horizontal="center"/>
      <protection locked="0"/>
    </xf>
    <xf numFmtId="166" fontId="21" fillId="0" borderId="310" xfId="0" applyFont="1" applyBorder="1" applyAlignment="1" applyProtection="1">
      <protection locked="0"/>
    </xf>
    <xf numFmtId="170" fontId="21" fillId="34" borderId="330" xfId="204" applyNumberFormat="1" applyFont="1" applyFill="1" applyBorder="1" applyAlignment="1" applyProtection="1"/>
    <xf numFmtId="170" fontId="21" fillId="34" borderId="330" xfId="204" quotePrefix="1" applyNumberFormat="1" applyFont="1" applyFill="1" applyBorder="1" applyAlignment="1" applyProtection="1">
      <alignment horizontal="center"/>
    </xf>
    <xf numFmtId="170" fontId="21" fillId="34" borderId="380" xfId="204" applyNumberFormat="1" applyFont="1" applyFill="1" applyBorder="1" applyAlignment="1" applyProtection="1"/>
    <xf numFmtId="170" fontId="21" fillId="34" borderId="406" xfId="204" applyNumberFormat="1" applyFont="1" applyFill="1" applyBorder="1" applyAlignment="1" applyProtection="1"/>
    <xf numFmtId="170" fontId="20" fillId="0" borderId="310" xfId="204" applyNumberFormat="1" applyFont="1" applyFill="1" applyBorder="1" applyAlignment="1" applyProtection="1">
      <alignment horizontal="left"/>
      <protection locked="0"/>
    </xf>
    <xf numFmtId="170" fontId="26" fillId="0" borderId="310" xfId="204" applyNumberFormat="1" applyFont="1" applyFill="1" applyBorder="1" applyAlignment="1" applyProtection="1">
      <alignment horizontal="left"/>
      <protection locked="0"/>
    </xf>
    <xf numFmtId="49" fontId="21" fillId="34" borderId="264" xfId="7" applyNumberFormat="1" applyFont="1" applyFill="1" applyBorder="1" applyAlignment="1" applyProtection="1">
      <alignment horizontal="center"/>
    </xf>
    <xf numFmtId="0" fontId="21" fillId="0" borderId="406" xfId="7" applyFont="1" applyFill="1" applyBorder="1" applyAlignment="1" applyProtection="1">
      <alignment vertical="center"/>
      <protection locked="0"/>
    </xf>
    <xf numFmtId="0" fontId="21" fillId="34" borderId="186" xfId="7" applyFont="1" applyFill="1" applyBorder="1" applyAlignment="1" applyProtection="1">
      <alignment horizontal="left"/>
    </xf>
    <xf numFmtId="166" fontId="21" fillId="34" borderId="425" xfId="0" applyFont="1" applyFill="1" applyBorder="1" applyAlignment="1" applyProtection="1"/>
    <xf numFmtId="166" fontId="21" fillId="0" borderId="406" xfId="0" applyFont="1" applyBorder="1" applyAlignment="1" applyProtection="1">
      <protection locked="0"/>
    </xf>
    <xf numFmtId="0" fontId="20" fillId="34" borderId="397" xfId="7" applyFont="1" applyFill="1" applyBorder="1" applyAlignment="1" applyProtection="1">
      <alignment horizontal="left"/>
    </xf>
    <xf numFmtId="166" fontId="21" fillId="34" borderId="417" xfId="0" applyFont="1" applyFill="1" applyBorder="1" applyAlignment="1" applyProtection="1"/>
    <xf numFmtId="166" fontId="21" fillId="0" borderId="286" xfId="0" applyFont="1" applyBorder="1" applyAlignment="1" applyProtection="1">
      <protection locked="0"/>
    </xf>
    <xf numFmtId="0" fontId="20" fillId="34" borderId="202" xfId="7" applyFont="1" applyFill="1" applyBorder="1" applyAlignment="1" applyProtection="1"/>
    <xf numFmtId="0" fontId="21" fillId="34" borderId="202" xfId="7" quotePrefix="1" applyFont="1" applyFill="1" applyBorder="1" applyAlignment="1" applyProtection="1">
      <alignment horizontal="left"/>
    </xf>
    <xf numFmtId="49" fontId="21" fillId="34" borderId="202" xfId="7" applyNumberFormat="1" applyFont="1" applyFill="1" applyBorder="1" applyAlignment="1" applyProtection="1"/>
    <xf numFmtId="3" fontId="21" fillId="34" borderId="202" xfId="7" applyNumberFormat="1" applyFont="1" applyFill="1" applyBorder="1" applyAlignment="1" applyProtection="1"/>
    <xf numFmtId="3" fontId="118" fillId="29" borderId="267" xfId="0" applyNumberFormat="1" applyFont="1" applyFill="1" applyBorder="1" applyAlignment="1" applyProtection="1">
      <alignment horizontal="center" vertical="top" wrapText="1"/>
    </xf>
    <xf numFmtId="3" fontId="118" fillId="29" borderId="186" xfId="0" applyNumberFormat="1" applyFont="1" applyFill="1" applyBorder="1" applyAlignment="1" applyProtection="1">
      <alignment horizontal="center" vertical="top" wrapText="1"/>
    </xf>
    <xf numFmtId="3" fontId="118" fillId="29" borderId="425" xfId="0" applyNumberFormat="1" applyFont="1" applyFill="1" applyBorder="1" applyAlignment="1" applyProtection="1">
      <alignment horizontal="center" vertical="top" wrapText="1"/>
    </xf>
    <xf numFmtId="3" fontId="118" fillId="29" borderId="350" xfId="0" applyNumberFormat="1" applyFont="1" applyFill="1" applyBorder="1" applyAlignment="1" applyProtection="1">
      <alignment horizontal="center" vertical="top" wrapText="1"/>
    </xf>
    <xf numFmtId="3" fontId="118" fillId="29" borderId="200" xfId="0" applyNumberFormat="1" applyFont="1" applyFill="1" applyBorder="1" applyAlignment="1" applyProtection="1">
      <alignment horizontal="center" vertical="top" wrapText="1"/>
    </xf>
    <xf numFmtId="166" fontId="21" fillId="0" borderId="330" xfId="0" applyFont="1" applyBorder="1" applyAlignment="1" applyProtection="1">
      <protection locked="0"/>
    </xf>
    <xf numFmtId="3" fontId="21" fillId="34" borderId="326" xfId="7" applyNumberFormat="1" applyFont="1" applyFill="1" applyBorder="1" applyAlignment="1" applyProtection="1"/>
    <xf numFmtId="49" fontId="21" fillId="34" borderId="326" xfId="7" quotePrefix="1" applyNumberFormat="1" applyFont="1" applyFill="1" applyBorder="1" applyAlignment="1" applyProtection="1">
      <alignment horizontal="center"/>
    </xf>
    <xf numFmtId="3" fontId="21" fillId="34" borderId="326" xfId="7" applyNumberFormat="1" applyFont="1" applyFill="1" applyBorder="1" applyAlignment="1" applyProtection="1">
      <alignment horizontal="center"/>
    </xf>
    <xf numFmtId="170" fontId="21" fillId="0" borderId="194" xfId="204" applyNumberFormat="1" applyFont="1" applyFill="1" applyBorder="1" applyAlignment="1" applyProtection="1">
      <alignment horizontal="center"/>
      <protection locked="0"/>
    </xf>
    <xf numFmtId="49" fontId="69" fillId="34" borderId="326" xfId="7" quotePrefix="1" applyNumberFormat="1" applyFont="1" applyFill="1" applyBorder="1" applyAlignment="1" applyProtection="1">
      <alignment horizontal="left"/>
    </xf>
    <xf numFmtId="49" fontId="21" fillId="34" borderId="267" xfId="7" applyNumberFormat="1" applyFont="1" applyFill="1" applyBorder="1" applyAlignment="1" applyProtection="1">
      <alignment horizontal="center"/>
    </xf>
    <xf numFmtId="170" fontId="21" fillId="33" borderId="310" xfId="204" applyNumberFormat="1" applyFont="1" applyFill="1" applyBorder="1" applyAlignment="1" applyProtection="1">
      <alignment horizontal="center"/>
      <protection locked="0"/>
    </xf>
    <xf numFmtId="0" fontId="21" fillId="34" borderId="419" xfId="7" applyFont="1" applyFill="1" applyBorder="1" applyAlignment="1" applyProtection="1">
      <protection locked="0"/>
    </xf>
    <xf numFmtId="166" fontId="21" fillId="0" borderId="310" xfId="0" applyFont="1" applyBorder="1" applyAlignment="1" applyProtection="1">
      <alignment wrapText="1"/>
      <protection locked="0"/>
    </xf>
    <xf numFmtId="9" fontId="21" fillId="34" borderId="327" xfId="189" quotePrefix="1" applyFont="1" applyFill="1" applyBorder="1" applyAlignment="1" applyProtection="1">
      <alignment horizontal="left"/>
    </xf>
    <xf numFmtId="0" fontId="69" fillId="34" borderId="326" xfId="7" quotePrefix="1" applyFont="1" applyFill="1" applyBorder="1" applyAlignment="1" applyProtection="1">
      <alignment horizontal="left"/>
    </xf>
    <xf numFmtId="170" fontId="21" fillId="0" borderId="310" xfId="204" quotePrefix="1" applyNumberFormat="1" applyFont="1" applyFill="1" applyBorder="1" applyAlignment="1" applyProtection="1">
      <alignment horizontal="center"/>
      <protection locked="0"/>
    </xf>
    <xf numFmtId="166" fontId="20" fillId="34" borderId="202" xfId="11" applyFont="1" applyFill="1" applyBorder="1" applyProtection="1"/>
    <xf numFmtId="166" fontId="20" fillId="34" borderId="425" xfId="0" applyFont="1" applyFill="1" applyBorder="1" applyAlignment="1" applyProtection="1"/>
    <xf numFmtId="166" fontId="23" fillId="29" borderId="429" xfId="0" applyFont="1" applyFill="1" applyBorder="1" applyProtection="1"/>
    <xf numFmtId="166" fontId="23" fillId="29" borderId="399" xfId="0" applyFont="1" applyFill="1" applyBorder="1" applyProtection="1"/>
    <xf numFmtId="166" fontId="23" fillId="29" borderId="325" xfId="0" applyFont="1" applyFill="1" applyBorder="1" applyProtection="1"/>
    <xf numFmtId="166" fontId="23" fillId="29" borderId="430" xfId="0" applyFont="1" applyFill="1" applyBorder="1" applyProtection="1"/>
    <xf numFmtId="166" fontId="23" fillId="29" borderId="352" xfId="0" applyFont="1" applyFill="1" applyBorder="1" applyProtection="1"/>
    <xf numFmtId="166" fontId="19" fillId="29" borderId="194" xfId="0" applyFont="1" applyFill="1" applyBorder="1" applyAlignment="1" applyProtection="1">
      <alignment horizontal="center"/>
    </xf>
    <xf numFmtId="166" fontId="19" fillId="29" borderId="195" xfId="0" applyFont="1" applyFill="1" applyBorder="1" applyAlignment="1" applyProtection="1">
      <alignment horizontal="center"/>
    </xf>
    <xf numFmtId="166" fontId="11" fillId="34" borderId="392" xfId="11" applyFont="1" applyFill="1" applyBorder="1" applyAlignment="1" applyProtection="1">
      <alignment horizontal="center"/>
    </xf>
    <xf numFmtId="166" fontId="15" fillId="34" borderId="431" xfId="11" applyFont="1" applyFill="1" applyBorder="1" applyProtection="1"/>
    <xf numFmtId="166" fontId="12" fillId="34" borderId="400" xfId="11" applyFont="1" applyFill="1" applyBorder="1" applyProtection="1"/>
    <xf numFmtId="166" fontId="12" fillId="34" borderId="330" xfId="11" applyFont="1" applyFill="1" applyBorder="1" applyProtection="1"/>
    <xf numFmtId="166" fontId="12" fillId="34" borderId="392" xfId="11" applyFont="1" applyFill="1" applyBorder="1" applyProtection="1"/>
    <xf numFmtId="166" fontId="15" fillId="34" borderId="432" xfId="11" quotePrefix="1" applyFont="1" applyFill="1" applyBorder="1" applyAlignment="1" applyProtection="1">
      <alignment horizontal="left"/>
    </xf>
    <xf numFmtId="49" fontId="12" fillId="34" borderId="401" xfId="11" applyNumberFormat="1" applyFont="1" applyFill="1" applyBorder="1" applyAlignment="1" applyProtection="1">
      <alignment horizontal="center"/>
    </xf>
    <xf numFmtId="170" fontId="21" fillId="0" borderId="387" xfId="204" applyNumberFormat="1" applyFont="1" applyFill="1" applyBorder="1" applyAlignment="1" applyProtection="1">
      <alignment horizontal="center"/>
      <protection locked="0"/>
    </xf>
    <xf numFmtId="170" fontId="20" fillId="35" borderId="387" xfId="204" applyNumberFormat="1" applyFont="1" applyFill="1" applyBorder="1" applyProtection="1"/>
    <xf numFmtId="170" fontId="12" fillId="0" borderId="394" xfId="204" applyNumberFormat="1" applyFont="1" applyFill="1" applyBorder="1" applyProtection="1">
      <protection locked="0"/>
    </xf>
    <xf numFmtId="170" fontId="21" fillId="34" borderId="128" xfId="204" applyNumberFormat="1" applyFont="1" applyFill="1" applyBorder="1" applyAlignment="1" applyProtection="1">
      <alignment horizontal="center"/>
    </xf>
    <xf numFmtId="170" fontId="20" fillId="34" borderId="128" xfId="204" applyNumberFormat="1" applyFont="1" applyFill="1" applyBorder="1" applyProtection="1"/>
    <xf numFmtId="166" fontId="11" fillId="34" borderId="419" xfId="11" applyFont="1" applyFill="1" applyBorder="1" applyAlignment="1" applyProtection="1">
      <alignment horizontal="center"/>
    </xf>
    <xf numFmtId="166" fontId="16" fillId="34" borderId="325" xfId="11" quotePrefix="1" applyFont="1" applyFill="1" applyBorder="1" applyAlignment="1" applyProtection="1"/>
    <xf numFmtId="49" fontId="12" fillId="34" borderId="352" xfId="11" applyNumberFormat="1" applyFont="1" applyFill="1" applyBorder="1" applyAlignment="1" applyProtection="1">
      <alignment horizontal="center"/>
    </xf>
    <xf numFmtId="170" fontId="20" fillId="33" borderId="310" xfId="204" applyNumberFormat="1" applyFont="1" applyFill="1" applyBorder="1" applyAlignment="1" applyProtection="1">
      <alignment horizontal="center"/>
    </xf>
    <xf numFmtId="49" fontId="12" fillId="0" borderId="400" xfId="11" applyNumberFormat="1" applyFont="1" applyBorder="1" applyAlignment="1" applyProtection="1">
      <alignment horizontal="center"/>
    </xf>
    <xf numFmtId="170" fontId="21" fillId="0" borderId="194" xfId="204" applyNumberFormat="1" applyFont="1" applyBorder="1" applyAlignment="1" applyProtection="1">
      <alignment horizontal="center"/>
      <protection locked="0"/>
    </xf>
    <xf numFmtId="170" fontId="21" fillId="0" borderId="310" xfId="204" applyNumberFormat="1" applyFont="1" applyBorder="1" applyAlignment="1" applyProtection="1">
      <alignment horizontal="center"/>
      <protection locked="0"/>
    </xf>
    <xf numFmtId="170" fontId="12" fillId="0" borderId="325" xfId="204" applyNumberFormat="1" applyFont="1" applyBorder="1" applyProtection="1">
      <protection locked="0"/>
    </xf>
    <xf numFmtId="166" fontId="11" fillId="34" borderId="394" xfId="11" quotePrefix="1" applyFont="1" applyFill="1" applyBorder="1" applyAlignment="1" applyProtection="1">
      <alignment horizontal="center"/>
    </xf>
    <xf numFmtId="166" fontId="21" fillId="0" borderId="432" xfId="11" quotePrefix="1" applyFont="1" applyBorder="1" applyAlignment="1" applyProtection="1">
      <alignment horizontal="left"/>
    </xf>
    <xf numFmtId="49" fontId="12" fillId="0" borderId="401" xfId="11" applyNumberFormat="1" applyFont="1" applyBorder="1" applyAlignment="1" applyProtection="1">
      <alignment horizontal="center"/>
    </xf>
    <xf numFmtId="166" fontId="23" fillId="29" borderId="398" xfId="0" applyFont="1" applyFill="1" applyBorder="1" applyProtection="1"/>
    <xf numFmtId="166" fontId="23" fillId="29" borderId="396" xfId="0" applyFont="1" applyFill="1" applyBorder="1" applyProtection="1"/>
    <xf numFmtId="170" fontId="82" fillId="30" borderId="398" xfId="204" applyNumberFormat="1" applyFont="1" applyFill="1" applyBorder="1" applyProtection="1"/>
    <xf numFmtId="166" fontId="23" fillId="34" borderId="310" xfId="0" applyFont="1" applyFill="1" applyBorder="1" applyProtection="1"/>
    <xf numFmtId="166" fontId="23" fillId="29" borderId="310" xfId="0" applyFont="1" applyFill="1" applyBorder="1" applyProtection="1"/>
    <xf numFmtId="166" fontId="19" fillId="29" borderId="171" xfId="0" applyFont="1" applyFill="1" applyBorder="1" applyAlignment="1" applyProtection="1">
      <alignment horizontal="center"/>
    </xf>
    <xf numFmtId="166" fontId="11" fillId="34" borderId="128" xfId="11" applyFont="1" applyFill="1" applyBorder="1" applyProtection="1"/>
    <xf numFmtId="166" fontId="12" fillId="0" borderId="128" xfId="11" applyFont="1" applyBorder="1" applyProtection="1">
      <protection locked="0"/>
    </xf>
    <xf numFmtId="170" fontId="20" fillId="0" borderId="310" xfId="204" applyNumberFormat="1" applyFont="1" applyBorder="1" applyAlignment="1" applyProtection="1">
      <alignment horizontal="center"/>
      <protection locked="0"/>
    </xf>
    <xf numFmtId="170" fontId="20" fillId="0" borderId="310" xfId="204" applyNumberFormat="1" applyFont="1" applyBorder="1" applyAlignment="1" applyProtection="1">
      <alignment horizontal="right"/>
      <protection locked="0"/>
    </xf>
    <xf numFmtId="170" fontId="20" fillId="30" borderId="264" xfId="204" applyNumberFormat="1" applyFont="1" applyFill="1" applyBorder="1" applyProtection="1"/>
    <xf numFmtId="166" fontId="16" fillId="34" borderId="266" xfId="11" quotePrefix="1" applyFont="1" applyFill="1" applyBorder="1" applyAlignment="1" applyProtection="1">
      <alignment horizontal="left"/>
    </xf>
    <xf numFmtId="49" fontId="12" fillId="0" borderId="310" xfId="11" applyNumberFormat="1" applyFont="1" applyBorder="1" applyAlignment="1" applyProtection="1">
      <alignment horizontal="center"/>
      <protection locked="0"/>
    </xf>
    <xf numFmtId="170" fontId="21" fillId="33" borderId="194" xfId="204" applyNumberFormat="1" applyFont="1" applyFill="1" applyBorder="1" applyAlignment="1" applyProtection="1">
      <alignment horizontal="center"/>
    </xf>
    <xf numFmtId="170" fontId="21" fillId="33" borderId="195" xfId="204" applyNumberFormat="1" applyFont="1" applyFill="1" applyBorder="1" applyAlignment="1" applyProtection="1">
      <alignment horizontal="center"/>
    </xf>
    <xf numFmtId="49" fontId="12" fillId="0" borderId="372" xfId="11" quotePrefix="1" applyNumberFormat="1" applyFont="1" applyBorder="1" applyAlignment="1">
      <alignment horizontal="left"/>
    </xf>
    <xf numFmtId="49" fontId="12" fillId="0" borderId="330" xfId="11" quotePrefix="1" applyNumberFormat="1" applyFont="1" applyBorder="1" applyAlignment="1">
      <alignment horizontal="left"/>
    </xf>
    <xf numFmtId="170" fontId="21" fillId="0" borderId="167" xfId="204" applyNumberFormat="1" applyFont="1" applyBorder="1" applyAlignment="1" applyProtection="1">
      <alignment horizontal="right"/>
      <protection locked="0"/>
    </xf>
    <xf numFmtId="49" fontId="12" fillId="0" borderId="64" xfId="11" quotePrefix="1" applyNumberFormat="1" applyFont="1" applyBorder="1" applyAlignment="1">
      <alignment horizontal="left"/>
    </xf>
    <xf numFmtId="170" fontId="21" fillId="0" borderId="310" xfId="204" applyNumberFormat="1" applyFont="1" applyBorder="1" applyAlignment="1" applyProtection="1">
      <alignment horizontal="right"/>
      <protection locked="0"/>
    </xf>
    <xf numFmtId="43" fontId="20" fillId="30" borderId="310" xfId="204" applyFont="1" applyFill="1" applyBorder="1" applyProtection="1"/>
    <xf numFmtId="49" fontId="12" fillId="0" borderId="64" xfId="11" applyNumberFormat="1" applyFont="1" applyBorder="1" applyAlignment="1">
      <alignment horizontal="left"/>
    </xf>
    <xf numFmtId="170" fontId="21" fillId="34" borderId="310" xfId="204" applyNumberFormat="1" applyFont="1" applyFill="1" applyBorder="1" applyAlignment="1" applyProtection="1">
      <alignment horizontal="center"/>
      <protection locked="0"/>
    </xf>
    <xf numFmtId="170" fontId="21" fillId="34" borderId="310" xfId="204" applyNumberFormat="1" applyFont="1" applyFill="1" applyBorder="1" applyAlignment="1" applyProtection="1">
      <alignment horizontal="right"/>
      <protection locked="0"/>
    </xf>
    <xf numFmtId="43" fontId="20" fillId="34" borderId="310" xfId="204" applyFont="1" applyFill="1" applyBorder="1" applyProtection="1"/>
    <xf numFmtId="49" fontId="12" fillId="0" borderId="64" xfId="11" applyNumberFormat="1" applyFont="1" applyBorder="1" applyAlignment="1" applyProtection="1">
      <alignment horizontal="center"/>
      <protection locked="0"/>
    </xf>
    <xf numFmtId="166" fontId="21" fillId="0" borderId="390" xfId="11" applyFont="1" applyBorder="1" applyProtection="1">
      <protection locked="0"/>
    </xf>
    <xf numFmtId="49" fontId="12" fillId="0" borderId="387" xfId="11" applyNumberFormat="1" applyFont="1" applyBorder="1" applyAlignment="1" applyProtection="1">
      <alignment horizontal="center"/>
      <protection locked="0"/>
    </xf>
    <xf numFmtId="166" fontId="23" fillId="29" borderId="286" xfId="0" applyFont="1" applyFill="1" applyBorder="1" applyProtection="1"/>
    <xf numFmtId="166" fontId="31" fillId="29" borderId="320" xfId="0" applyFont="1" applyFill="1" applyBorder="1" applyProtection="1"/>
    <xf numFmtId="166" fontId="11" fillId="29" borderId="199" xfId="0" applyFont="1" applyFill="1" applyBorder="1" applyProtection="1"/>
    <xf numFmtId="38" fontId="11" fillId="29" borderId="202" xfId="0" applyNumberFormat="1" applyFont="1" applyFill="1" applyBorder="1" applyProtection="1"/>
    <xf numFmtId="166" fontId="19" fillId="29" borderId="200" xfId="0" applyFont="1" applyFill="1" applyBorder="1" applyAlignment="1" applyProtection="1">
      <alignment horizontal="center" wrapText="1"/>
    </xf>
    <xf numFmtId="166" fontId="19" fillId="29" borderId="195" xfId="0" applyFont="1" applyFill="1" applyBorder="1" applyAlignment="1" applyProtection="1">
      <alignment horizontal="center" wrapText="1"/>
    </xf>
    <xf numFmtId="166" fontId="19" fillId="29" borderId="266" xfId="0" applyFont="1" applyFill="1" applyBorder="1" applyProtection="1"/>
    <xf numFmtId="166" fontId="24" fillId="29" borderId="310" xfId="0" applyFont="1" applyFill="1" applyBorder="1" applyProtection="1"/>
    <xf numFmtId="38" fontId="19" fillId="29" borderId="310" xfId="0" applyNumberFormat="1" applyFont="1" applyFill="1" applyBorder="1" applyAlignment="1" applyProtection="1">
      <alignment horizontal="center"/>
    </xf>
    <xf numFmtId="38" fontId="19" fillId="29" borderId="325" xfId="0" applyNumberFormat="1" applyFont="1" applyFill="1" applyBorder="1" applyAlignment="1" applyProtection="1">
      <alignment horizontal="center"/>
    </xf>
    <xf numFmtId="166" fontId="19" fillId="29" borderId="266" xfId="0" applyFont="1" applyFill="1" applyBorder="1" applyAlignment="1" applyProtection="1">
      <alignment wrapText="1"/>
    </xf>
    <xf numFmtId="170" fontId="20" fillId="34" borderId="330" xfId="204" applyNumberFormat="1" applyFont="1" applyFill="1" applyBorder="1" applyProtection="1"/>
    <xf numFmtId="170" fontId="20" fillId="34" borderId="167" xfId="204" applyNumberFormat="1" applyFont="1" applyFill="1" applyBorder="1" applyProtection="1"/>
    <xf numFmtId="166" fontId="19" fillId="29" borderId="397" xfId="0" applyFont="1" applyFill="1" applyBorder="1" applyAlignment="1" applyProtection="1">
      <alignment wrapText="1"/>
    </xf>
    <xf numFmtId="170" fontId="20" fillId="35" borderId="286" xfId="204" applyNumberFormat="1" applyFont="1" applyFill="1" applyBorder="1" applyProtection="1"/>
    <xf numFmtId="170" fontId="20" fillId="34" borderId="395" xfId="204" applyNumberFormat="1" applyFont="1" applyFill="1" applyBorder="1" applyProtection="1"/>
    <xf numFmtId="170" fontId="20" fillId="35" borderId="355" xfId="204" applyNumberFormat="1" applyFont="1" applyFill="1" applyBorder="1" applyProtection="1"/>
    <xf numFmtId="166" fontId="24" fillId="29" borderId="435" xfId="0" applyFont="1" applyFill="1" applyBorder="1" applyProtection="1"/>
    <xf numFmtId="170" fontId="21" fillId="29" borderId="436" xfId="204" applyNumberFormat="1" applyFont="1" applyFill="1" applyBorder="1" applyProtection="1"/>
    <xf numFmtId="170" fontId="21" fillId="29" borderId="437" xfId="204" applyNumberFormat="1" applyFont="1" applyFill="1" applyBorder="1" applyProtection="1"/>
    <xf numFmtId="170" fontId="21" fillId="29" borderId="406" xfId="204" applyNumberFormat="1" applyFont="1" applyFill="1" applyBorder="1" applyProtection="1"/>
    <xf numFmtId="166" fontId="92" fillId="29" borderId="341" xfId="0" applyFont="1" applyFill="1" applyBorder="1" applyProtection="1"/>
    <xf numFmtId="170" fontId="11" fillId="34" borderId="380" xfId="206" applyNumberFormat="1" applyFont="1" applyFill="1" applyBorder="1" applyProtection="1"/>
    <xf numFmtId="170" fontId="21" fillId="29" borderId="276" xfId="204" applyNumberFormat="1" applyFont="1" applyFill="1" applyBorder="1" applyProtection="1"/>
    <xf numFmtId="170" fontId="21" fillId="34" borderId="326" xfId="204" applyNumberFormat="1" applyFont="1" applyFill="1" applyBorder="1" applyProtection="1"/>
    <xf numFmtId="170" fontId="21" fillId="0" borderId="326" xfId="204" applyNumberFormat="1" applyFont="1" applyFill="1" applyBorder="1" applyProtection="1">
      <protection locked="0"/>
    </xf>
    <xf numFmtId="166" fontId="19" fillId="29" borderId="328" xfId="0" applyFont="1" applyFill="1" applyBorder="1" applyProtection="1"/>
    <xf numFmtId="170" fontId="21" fillId="29" borderId="329" xfId="204" applyNumberFormat="1" applyFont="1" applyFill="1" applyBorder="1" applyProtection="1"/>
    <xf numFmtId="166" fontId="19" fillId="29" borderId="403" xfId="0" applyFont="1" applyFill="1" applyBorder="1" applyProtection="1"/>
    <xf numFmtId="166" fontId="24" fillId="29" borderId="438" xfId="0" applyFont="1" applyFill="1" applyBorder="1" applyProtection="1"/>
    <xf numFmtId="170" fontId="21" fillId="29" borderId="418" xfId="204" applyNumberFormat="1" applyFont="1" applyFill="1" applyBorder="1" applyProtection="1"/>
    <xf numFmtId="170" fontId="21" fillId="29" borderId="398" xfId="204" applyNumberFormat="1" applyFont="1" applyFill="1" applyBorder="1" applyProtection="1"/>
    <xf numFmtId="166" fontId="19" fillId="34" borderId="182" xfId="0" applyFont="1" applyFill="1" applyBorder="1" applyProtection="1"/>
    <xf numFmtId="166" fontId="19" fillId="34" borderId="328" xfId="0" applyFont="1" applyFill="1" applyBorder="1" applyProtection="1"/>
    <xf numFmtId="166" fontId="19" fillId="34" borderId="328" xfId="0" quotePrefix="1" applyFont="1" applyFill="1" applyBorder="1" applyProtection="1"/>
    <xf numFmtId="166" fontId="24" fillId="29" borderId="328" xfId="0" applyFont="1" applyFill="1" applyBorder="1" applyProtection="1"/>
    <xf numFmtId="170" fontId="21" fillId="29" borderId="394" xfId="204" applyNumberFormat="1" applyFont="1" applyFill="1" applyBorder="1" applyProtection="1"/>
    <xf numFmtId="166" fontId="19" fillId="29" borderId="360" xfId="0" applyFont="1" applyFill="1" applyBorder="1" applyProtection="1"/>
    <xf numFmtId="166" fontId="11" fillId="34" borderId="182" xfId="0" applyFont="1" applyFill="1" applyBorder="1" applyProtection="1"/>
    <xf numFmtId="166" fontId="11" fillId="34" borderId="401" xfId="0" applyFont="1" applyFill="1" applyBorder="1" applyProtection="1"/>
    <xf numFmtId="0" fontId="20" fillId="34" borderId="202" xfId="9" applyFont="1" applyFill="1" applyBorder="1" applyAlignment="1" applyProtection="1">
      <alignment horizontal="left"/>
    </xf>
    <xf numFmtId="166" fontId="21" fillId="34" borderId="425" xfId="0" applyFont="1" applyFill="1" applyBorder="1" applyProtection="1"/>
    <xf numFmtId="14" fontId="0" fillId="34" borderId="323" xfId="0" applyNumberFormat="1" applyFill="1" applyBorder="1" applyAlignment="1" applyProtection="1">
      <alignment horizontal="center"/>
    </xf>
    <xf numFmtId="166" fontId="19" fillId="29" borderId="352" xfId="0" applyFont="1" applyFill="1" applyBorder="1" applyAlignment="1" applyProtection="1">
      <alignment horizontal="center" vertical="center"/>
    </xf>
    <xf numFmtId="166" fontId="19" fillId="29" borderId="186" xfId="0" applyFont="1" applyFill="1" applyBorder="1" applyAlignment="1" applyProtection="1">
      <alignment horizontal="center" vertical="center"/>
    </xf>
    <xf numFmtId="170" fontId="19" fillId="29" borderId="167" xfId="204" applyNumberFormat="1" applyFont="1" applyFill="1" applyBorder="1" applyAlignment="1" applyProtection="1">
      <alignment horizontal="center" vertical="center" wrapText="1"/>
    </xf>
    <xf numFmtId="170" fontId="19" fillId="29" borderId="425" xfId="204" applyNumberFormat="1" applyFont="1" applyFill="1" applyBorder="1" applyAlignment="1" applyProtection="1">
      <alignment horizontal="center" vertical="center" wrapText="1"/>
    </xf>
    <xf numFmtId="166" fontId="86" fillId="34" borderId="404" xfId="0" applyFont="1" applyFill="1" applyBorder="1"/>
    <xf numFmtId="166" fontId="19" fillId="29" borderId="186" xfId="0" applyFont="1" applyFill="1" applyBorder="1" applyAlignment="1" applyProtection="1">
      <alignment horizontal="center" vertical="center" wrapText="1"/>
    </xf>
    <xf numFmtId="170" fontId="19" fillId="29" borderId="330" xfId="204" applyNumberFormat="1" applyFont="1" applyFill="1" applyBorder="1" applyAlignment="1" applyProtection="1">
      <alignment horizontal="center" vertical="center" wrapText="1"/>
    </xf>
    <xf numFmtId="170" fontId="19" fillId="29" borderId="392" xfId="204" applyNumberFormat="1" applyFont="1" applyFill="1" applyBorder="1" applyAlignment="1" applyProtection="1">
      <alignment horizontal="center" vertical="center" wrapText="1"/>
    </xf>
    <xf numFmtId="166" fontId="20" fillId="34" borderId="435" xfId="0" applyFont="1" applyFill="1" applyBorder="1" applyProtection="1"/>
    <xf numFmtId="38" fontId="0" fillId="0" borderId="439" xfId="0" applyNumberFormat="1" applyFill="1" applyBorder="1" applyProtection="1">
      <protection locked="0"/>
    </xf>
    <xf numFmtId="166" fontId="20" fillId="34" borderId="328" xfId="0" applyFont="1" applyFill="1" applyBorder="1" applyProtection="1"/>
    <xf numFmtId="170" fontId="11" fillId="35" borderId="314" xfId="204" applyNumberFormat="1" applyFont="1" applyFill="1" applyBorder="1" applyProtection="1"/>
    <xf numFmtId="170" fontId="11" fillId="35" borderId="437" xfId="204" applyNumberFormat="1" applyFont="1" applyFill="1" applyBorder="1" applyProtection="1"/>
    <xf numFmtId="166" fontId="109" fillId="34" borderId="328" xfId="0" applyFont="1" applyFill="1" applyBorder="1" applyProtection="1"/>
    <xf numFmtId="38" fontId="0" fillId="0" borderId="419" xfId="0" applyNumberFormat="1" applyFill="1" applyBorder="1" applyProtection="1">
      <protection locked="0"/>
    </xf>
    <xf numFmtId="170" fontId="11" fillId="0" borderId="406" xfId="204" applyNumberFormat="1" applyFont="1" applyFill="1" applyBorder="1" applyAlignment="1" applyProtection="1">
      <alignment horizontal="center" vertical="center" wrapText="1"/>
      <protection locked="0"/>
    </xf>
    <xf numFmtId="170" fontId="11" fillId="0" borderId="406" xfId="204" applyNumberFormat="1" applyFont="1" applyFill="1" applyBorder="1" applyProtection="1">
      <protection locked="0"/>
    </xf>
    <xf numFmtId="170" fontId="11" fillId="30" borderId="92" xfId="204" applyNumberFormat="1" applyFont="1" applyFill="1" applyBorder="1" applyProtection="1"/>
    <xf numFmtId="166" fontId="21" fillId="34" borderId="438" xfId="0" applyFont="1" applyFill="1" applyBorder="1" applyAlignment="1">
      <alignment horizontal="left"/>
    </xf>
    <xf numFmtId="38" fontId="0" fillId="0" borderId="397" xfId="0" applyNumberFormat="1" applyFill="1" applyBorder="1" applyProtection="1">
      <protection locked="0"/>
    </xf>
    <xf numFmtId="170" fontId="11" fillId="0" borderId="286" xfId="204" applyNumberFormat="1" applyFont="1" applyFill="1" applyBorder="1" applyProtection="1">
      <protection locked="0"/>
    </xf>
    <xf numFmtId="170" fontId="11" fillId="30" borderId="397" xfId="204" applyNumberFormat="1" applyFont="1" applyFill="1" applyBorder="1" applyProtection="1"/>
    <xf numFmtId="170" fontId="11" fillId="0" borderId="398" xfId="204" applyNumberFormat="1" applyFont="1" applyFill="1" applyBorder="1" applyProtection="1">
      <protection locked="0"/>
    </xf>
    <xf numFmtId="170" fontId="11" fillId="34" borderId="327" xfId="204" applyNumberFormat="1" applyFont="1" applyFill="1" applyBorder="1" applyProtection="1"/>
    <xf numFmtId="170" fontId="11" fillId="30" borderId="406" xfId="204" applyNumberFormat="1" applyFont="1" applyFill="1" applyBorder="1" applyProtection="1"/>
    <xf numFmtId="170" fontId="11" fillId="0" borderId="420" xfId="204" applyNumberFormat="1" applyFont="1" applyFill="1" applyBorder="1" applyProtection="1">
      <protection locked="0"/>
    </xf>
    <xf numFmtId="166" fontId="101" fillId="34" borderId="403" xfId="0" applyFont="1" applyFill="1" applyBorder="1" applyAlignment="1" applyProtection="1">
      <alignment horizontal="left"/>
    </xf>
    <xf numFmtId="38" fontId="0" fillId="0" borderId="266" xfId="0" applyNumberFormat="1" applyFill="1" applyBorder="1" applyProtection="1">
      <protection locked="0"/>
    </xf>
    <xf numFmtId="170" fontId="11" fillId="34" borderId="128" xfId="204" applyNumberFormat="1" applyFont="1" applyFill="1" applyBorder="1" applyProtection="1"/>
    <xf numFmtId="170" fontId="11" fillId="34" borderId="92" xfId="204" applyNumberFormat="1" applyFont="1" applyFill="1" applyBorder="1" applyProtection="1"/>
    <xf numFmtId="170" fontId="11" fillId="30" borderId="419" xfId="204" applyNumberFormat="1" applyFont="1" applyFill="1" applyBorder="1" applyProtection="1"/>
    <xf numFmtId="170" fontId="11" fillId="0" borderId="406" xfId="204" applyNumberFormat="1" applyFont="1" applyBorder="1" applyProtection="1">
      <protection locked="0"/>
    </xf>
    <xf numFmtId="170" fontId="11" fillId="0" borderId="420" xfId="204" applyNumberFormat="1" applyFont="1" applyBorder="1" applyProtection="1">
      <protection locked="0"/>
    </xf>
    <xf numFmtId="170" fontId="85" fillId="29" borderId="330" xfId="204" quotePrefix="1" applyNumberFormat="1" applyFont="1" applyFill="1" applyBorder="1" applyProtection="1"/>
    <xf numFmtId="170" fontId="85" fillId="29" borderId="392" xfId="204" quotePrefix="1" applyNumberFormat="1" applyFont="1" applyFill="1" applyBorder="1" applyProtection="1"/>
    <xf numFmtId="38" fontId="0" fillId="0" borderId="128" xfId="0" applyNumberFormat="1" applyFill="1" applyBorder="1" applyProtection="1">
      <protection locked="0"/>
    </xf>
    <xf numFmtId="170" fontId="11" fillId="0" borderId="387" xfId="204" applyNumberFormat="1" applyFont="1" applyFill="1" applyBorder="1" applyProtection="1">
      <protection locked="0"/>
    </xf>
    <xf numFmtId="170" fontId="11" fillId="0" borderId="194" xfId="204" applyNumberFormat="1" applyFont="1" applyFill="1" applyBorder="1" applyProtection="1">
      <protection locked="0"/>
    </xf>
    <xf numFmtId="170" fontId="11" fillId="30" borderId="387" xfId="204" applyNumberFormat="1" applyFont="1" applyFill="1" applyBorder="1" applyProtection="1"/>
    <xf numFmtId="170" fontId="11" fillId="0" borderId="394" xfId="204" applyNumberFormat="1" applyFont="1" applyFill="1" applyBorder="1" applyProtection="1">
      <protection locked="0"/>
    </xf>
    <xf numFmtId="38" fontId="0" fillId="0" borderId="310" xfId="0" applyNumberFormat="1" applyFill="1" applyBorder="1" applyProtection="1">
      <protection locked="0"/>
    </xf>
    <xf numFmtId="166" fontId="109" fillId="34" borderId="328" xfId="0" quotePrefix="1" applyFont="1" applyFill="1" applyBorder="1" applyProtection="1"/>
    <xf numFmtId="166" fontId="101" fillId="34" borderId="266" xfId="0" applyFont="1" applyFill="1" applyBorder="1" applyProtection="1"/>
    <xf numFmtId="166" fontId="0" fillId="0" borderId="310" xfId="0" applyBorder="1" applyProtection="1">
      <protection locked="0"/>
    </xf>
    <xf numFmtId="166" fontId="20" fillId="34" borderId="438" xfId="0" applyFont="1" applyFill="1" applyBorder="1" applyProtection="1"/>
    <xf numFmtId="170" fontId="11" fillId="35" borderId="286" xfId="204" applyNumberFormat="1" applyFont="1" applyFill="1" applyBorder="1" applyProtection="1"/>
    <xf numFmtId="170" fontId="11" fillId="35" borderId="398" xfId="204" applyNumberFormat="1" applyFont="1" applyFill="1" applyBorder="1" applyProtection="1"/>
    <xf numFmtId="166" fontId="110" fillId="34" borderId="407" xfId="0" applyFont="1" applyFill="1" applyBorder="1" applyAlignment="1" applyProtection="1">
      <alignment horizontal="left" wrapText="1"/>
    </xf>
    <xf numFmtId="166" fontId="20" fillId="34" borderId="396" xfId="0" applyFont="1" applyFill="1" applyBorder="1" applyProtection="1"/>
    <xf numFmtId="38" fontId="0" fillId="0" borderId="286" xfId="0" applyNumberFormat="1" applyFill="1" applyBorder="1" applyProtection="1">
      <protection locked="0"/>
    </xf>
    <xf numFmtId="170" fontId="11" fillId="30" borderId="286" xfId="204" applyNumberFormat="1" applyFont="1" applyFill="1" applyBorder="1" applyProtection="1"/>
    <xf numFmtId="170" fontId="11" fillId="30" borderId="398" xfId="204" applyNumberFormat="1" applyFont="1" applyFill="1" applyBorder="1" applyProtection="1"/>
    <xf numFmtId="166" fontId="20" fillId="34" borderId="440" xfId="0" applyFont="1" applyFill="1" applyBorder="1" applyProtection="1"/>
    <xf numFmtId="38" fontId="0" fillId="0" borderId="314" xfId="0" applyNumberFormat="1" applyFill="1" applyBorder="1" applyProtection="1">
      <protection locked="0"/>
    </xf>
    <xf numFmtId="170" fontId="11" fillId="0" borderId="314" xfId="204" applyNumberFormat="1" applyFont="1" applyBorder="1" applyProtection="1">
      <protection locked="0"/>
    </xf>
    <xf numFmtId="170" fontId="11" fillId="0" borderId="437" xfId="204" applyNumberFormat="1" applyFont="1" applyBorder="1" applyProtection="1">
      <protection locked="0"/>
    </xf>
    <xf numFmtId="166" fontId="110" fillId="34" borderId="328" xfId="0" applyFont="1" applyFill="1" applyBorder="1" applyProtection="1"/>
    <xf numFmtId="166" fontId="0" fillId="0" borderId="406" xfId="0" applyBorder="1"/>
    <xf numFmtId="166" fontId="20" fillId="34" borderId="438" xfId="0" applyFont="1" applyFill="1" applyBorder="1" applyAlignment="1" applyProtection="1">
      <alignment horizontal="left"/>
    </xf>
    <xf numFmtId="170" fontId="11" fillId="0" borderId="327" xfId="204" applyNumberFormat="1" applyFont="1" applyFill="1" applyBorder="1" applyProtection="1">
      <protection locked="0"/>
    </xf>
    <xf numFmtId="166" fontId="109" fillId="34" borderId="407" xfId="0" quotePrefix="1" applyFont="1" applyFill="1" applyBorder="1" applyProtection="1"/>
    <xf numFmtId="170" fontId="19" fillId="35" borderId="286" xfId="204" applyNumberFormat="1" applyFont="1" applyFill="1" applyBorder="1" applyProtection="1"/>
    <xf numFmtId="170" fontId="19" fillId="35" borderId="398" xfId="204" applyNumberFormat="1" applyFont="1" applyFill="1" applyBorder="1" applyProtection="1"/>
    <xf numFmtId="166" fontId="109" fillId="34" borderId="407" xfId="0" applyFont="1" applyFill="1" applyBorder="1" applyProtection="1"/>
    <xf numFmtId="170" fontId="11" fillId="35" borderId="406" xfId="204" applyNumberFormat="1" applyFont="1" applyFill="1" applyBorder="1" applyProtection="1"/>
    <xf numFmtId="166" fontId="0" fillId="0" borderId="397" xfId="0" applyBorder="1" applyProtection="1">
      <protection locked="0"/>
    </xf>
    <xf numFmtId="170" fontId="11" fillId="34" borderId="276" xfId="204" applyNumberFormat="1" applyFont="1" applyFill="1" applyBorder="1" applyProtection="1">
      <protection locked="0"/>
    </xf>
    <xf numFmtId="166" fontId="0" fillId="0" borderId="314" xfId="0" applyBorder="1" applyProtection="1">
      <protection locked="0"/>
    </xf>
    <xf numFmtId="170" fontId="11" fillId="0" borderId="436" xfId="204" applyNumberFormat="1" applyFont="1" applyBorder="1" applyProtection="1">
      <protection locked="0"/>
    </xf>
    <xf numFmtId="166" fontId="0" fillId="0" borderId="406" xfId="0" applyBorder="1" applyProtection="1">
      <protection locked="0"/>
    </xf>
    <xf numFmtId="166" fontId="0" fillId="0" borderId="330" xfId="0" applyBorder="1" applyProtection="1">
      <protection locked="0"/>
    </xf>
    <xf numFmtId="166" fontId="0" fillId="0" borderId="286" xfId="0" applyBorder="1" applyProtection="1">
      <protection locked="0"/>
    </xf>
    <xf numFmtId="170" fontId="11" fillId="0" borderId="314" xfId="204" applyNumberFormat="1" applyFont="1" applyFill="1" applyBorder="1" applyProtection="1">
      <protection locked="0"/>
    </xf>
    <xf numFmtId="170" fontId="11" fillId="0" borderId="441" xfId="204" applyNumberFormat="1" applyFont="1" applyFill="1" applyBorder="1" applyProtection="1">
      <protection locked="0"/>
    </xf>
    <xf numFmtId="170" fontId="11" fillId="0" borderId="439" xfId="204" applyNumberFormat="1" applyFont="1" applyFill="1" applyBorder="1" applyProtection="1">
      <protection locked="0"/>
    </xf>
    <xf numFmtId="170" fontId="11" fillId="30" borderId="314" xfId="204" applyNumberFormat="1" applyFont="1" applyFill="1" applyBorder="1" applyProtection="1"/>
    <xf numFmtId="170" fontId="11" fillId="0" borderId="437" xfId="204" applyNumberFormat="1" applyFont="1" applyFill="1" applyBorder="1" applyProtection="1">
      <protection locked="0"/>
    </xf>
    <xf numFmtId="166" fontId="21" fillId="34" borderId="64" xfId="0" applyFont="1" applyFill="1" applyBorder="1" applyAlignment="1" applyProtection="1">
      <alignment horizontal="left"/>
      <protection locked="0"/>
    </xf>
    <xf numFmtId="170" fontId="19" fillId="34" borderId="387" xfId="204" applyNumberFormat="1" applyFont="1" applyFill="1" applyBorder="1" applyProtection="1">
      <protection locked="0"/>
    </xf>
    <xf numFmtId="170" fontId="19" fillId="34" borderId="394" xfId="204" applyNumberFormat="1" applyFont="1" applyFill="1" applyBorder="1" applyProtection="1">
      <protection locked="0"/>
    </xf>
    <xf numFmtId="166" fontId="20" fillId="34" borderId="360" xfId="0" applyFont="1" applyFill="1" applyBorder="1" applyAlignment="1" applyProtection="1">
      <alignment horizontal="center" vertical="center"/>
    </xf>
    <xf numFmtId="166" fontId="0" fillId="0" borderId="355" xfId="0" applyBorder="1" applyProtection="1">
      <protection locked="0"/>
    </xf>
    <xf numFmtId="171" fontId="132" fillId="34" borderId="202" xfId="0" applyNumberFormat="1" applyFont="1" applyFill="1" applyBorder="1" applyProtection="1"/>
    <xf numFmtId="166" fontId="11" fillId="29" borderId="310" xfId="0" applyFont="1" applyFill="1" applyBorder="1" applyAlignment="1" applyProtection="1">
      <alignment horizontal="center"/>
    </xf>
    <xf numFmtId="166" fontId="20" fillId="29" borderId="440" xfId="0" applyFont="1" applyFill="1" applyBorder="1"/>
    <xf numFmtId="166" fontId="19" fillId="0" borderId="439" xfId="0" applyFont="1" applyFill="1" applyBorder="1" applyAlignment="1" applyProtection="1">
      <alignment horizontal="center" vertical="center"/>
      <protection locked="0"/>
    </xf>
    <xf numFmtId="170" fontId="11" fillId="0" borderId="314" xfId="204" applyNumberFormat="1" applyFont="1" applyFill="1" applyBorder="1" applyAlignment="1" applyProtection="1">
      <alignment horizontal="center"/>
      <protection locked="0"/>
    </xf>
    <xf numFmtId="170" fontId="11" fillId="35" borderId="314" xfId="204" applyNumberFormat="1" applyFont="1" applyFill="1" applyBorder="1" applyAlignment="1" applyProtection="1">
      <alignment horizontal="center"/>
    </xf>
    <xf numFmtId="166" fontId="19" fillId="0" borderId="419" xfId="0" applyFont="1" applyFill="1" applyBorder="1" applyAlignment="1" applyProtection="1">
      <alignment horizontal="center" vertical="center"/>
      <protection locked="0"/>
    </xf>
    <xf numFmtId="170" fontId="11" fillId="0" borderId="406" xfId="204" applyNumberFormat="1" applyFont="1" applyFill="1" applyBorder="1" applyAlignment="1" applyProtection="1">
      <alignment horizontal="center"/>
      <protection locked="0"/>
    </xf>
    <xf numFmtId="166" fontId="19" fillId="0" borderId="397" xfId="0" applyFont="1" applyFill="1" applyBorder="1" applyAlignment="1" applyProtection="1">
      <alignment horizontal="center" vertical="center"/>
      <protection locked="0"/>
    </xf>
    <xf numFmtId="170" fontId="11" fillId="0" borderId="286" xfId="204" applyNumberFormat="1" applyFont="1" applyFill="1" applyBorder="1" applyAlignment="1" applyProtection="1">
      <alignment horizontal="center"/>
      <protection locked="0"/>
    </xf>
    <xf numFmtId="166" fontId="19" fillId="0" borderId="419" xfId="0" applyFont="1" applyFill="1" applyBorder="1" applyAlignment="1" applyProtection="1">
      <alignment horizontal="center" vertical="center" wrapText="1"/>
    </xf>
    <xf numFmtId="166" fontId="0" fillId="0" borderId="201" xfId="0" applyFill="1" applyBorder="1" applyProtection="1"/>
    <xf numFmtId="166" fontId="101" fillId="29" borderId="352" xfId="0" applyFont="1" applyFill="1" applyBorder="1" applyAlignment="1">
      <alignment horizontal="left"/>
    </xf>
    <xf numFmtId="170" fontId="92" fillId="33" borderId="310" xfId="204" applyNumberFormat="1" applyFont="1" applyFill="1" applyBorder="1" applyProtection="1"/>
    <xf numFmtId="170" fontId="11" fillId="0" borderId="128" xfId="204" applyNumberFormat="1" applyFont="1" applyFill="1" applyBorder="1" applyAlignment="1" applyProtection="1">
      <alignment horizontal="center" vertical="center" wrapText="1"/>
      <protection locked="0"/>
    </xf>
    <xf numFmtId="170" fontId="11" fillId="30" borderId="327" xfId="204" applyNumberFormat="1" applyFont="1" applyFill="1" applyBorder="1" applyProtection="1"/>
    <xf numFmtId="170" fontId="19" fillId="32" borderId="310" xfId="204" applyNumberFormat="1" applyFont="1" applyFill="1" applyBorder="1" applyProtection="1"/>
    <xf numFmtId="38" fontId="0" fillId="0" borderId="167" xfId="0" applyNumberFormat="1" applyFill="1" applyBorder="1" applyProtection="1"/>
    <xf numFmtId="170" fontId="85" fillId="29" borderId="128" xfId="204" quotePrefix="1" applyNumberFormat="1" applyFont="1" applyFill="1" applyBorder="1" applyProtection="1"/>
    <xf numFmtId="38" fontId="0" fillId="0" borderId="390" xfId="0" applyNumberFormat="1" applyFill="1" applyBorder="1" applyProtection="1">
      <protection locked="0"/>
    </xf>
    <xf numFmtId="166" fontId="85" fillId="0" borderId="310" xfId="0" quotePrefix="1" applyFont="1" applyFill="1" applyBorder="1" applyProtection="1">
      <protection locked="0"/>
    </xf>
    <xf numFmtId="170" fontId="19" fillId="32" borderId="194" xfId="204" applyNumberFormat="1" applyFont="1" applyFill="1" applyBorder="1" applyProtection="1"/>
    <xf numFmtId="170" fontId="85" fillId="29" borderId="167" xfId="204" quotePrefix="1" applyNumberFormat="1" applyFont="1" applyFill="1" applyBorder="1" applyProtection="1"/>
    <xf numFmtId="170" fontId="85" fillId="29" borderId="341" xfId="204" quotePrefix="1" applyNumberFormat="1" applyFont="1" applyFill="1" applyBorder="1" applyProtection="1"/>
    <xf numFmtId="170" fontId="11" fillId="0" borderId="310" xfId="204" applyNumberFormat="1" applyFont="1" applyFill="1" applyBorder="1" applyProtection="1">
      <protection locked="0"/>
    </xf>
    <xf numFmtId="166" fontId="20" fillId="34" borderId="403" xfId="0" applyFont="1" applyFill="1" applyBorder="1" applyProtection="1"/>
    <xf numFmtId="166" fontId="19" fillId="0" borderId="310" xfId="0" applyFont="1" applyFill="1" applyBorder="1" applyAlignment="1" applyProtection="1">
      <alignment horizontal="center" vertical="center" wrapText="1"/>
      <protection locked="0"/>
    </xf>
    <xf numFmtId="170" fontId="19" fillId="33" borderId="310" xfId="204" applyNumberFormat="1" applyFont="1" applyFill="1" applyBorder="1" applyAlignment="1" applyProtection="1">
      <alignment horizontal="center" vertical="center" wrapText="1"/>
    </xf>
    <xf numFmtId="166" fontId="20" fillId="29" borderId="396" xfId="0" applyFont="1" applyFill="1" applyBorder="1"/>
    <xf numFmtId="166" fontId="78" fillId="29" borderId="286" xfId="0" applyFont="1" applyFill="1" applyBorder="1" applyProtection="1">
      <protection locked="0"/>
    </xf>
    <xf numFmtId="170" fontId="92" fillId="35" borderId="286" xfId="204" applyNumberFormat="1" applyFont="1" applyFill="1" applyBorder="1" applyProtection="1"/>
    <xf numFmtId="166" fontId="98" fillId="29" borderId="182" xfId="0" applyFont="1" applyFill="1" applyBorder="1" applyAlignment="1">
      <alignment wrapText="1"/>
    </xf>
    <xf numFmtId="166" fontId="98" fillId="29" borderId="402" xfId="0" applyFont="1" applyFill="1" applyBorder="1" applyAlignment="1">
      <alignment horizontal="left" wrapText="1"/>
    </xf>
    <xf numFmtId="166" fontId="19" fillId="29" borderId="438" xfId="0" applyFont="1" applyFill="1" applyBorder="1"/>
    <xf numFmtId="170" fontId="19" fillId="29" borderId="128" xfId="204" applyNumberFormat="1" applyFont="1" applyFill="1" applyBorder="1" applyProtection="1"/>
    <xf numFmtId="166" fontId="19" fillId="34" borderId="435" xfId="0" applyFont="1" applyFill="1" applyBorder="1" applyProtection="1"/>
    <xf numFmtId="166" fontId="19" fillId="0" borderId="439" xfId="0" applyFont="1" applyFill="1" applyBorder="1" applyProtection="1">
      <protection locked="0"/>
    </xf>
    <xf numFmtId="166" fontId="25" fillId="29" borderId="404" xfId="0" applyFont="1" applyFill="1" applyBorder="1" applyAlignment="1">
      <alignment horizontal="left" vertical="center"/>
    </xf>
    <xf numFmtId="170" fontId="11" fillId="30" borderId="128" xfId="204" applyNumberFormat="1" applyFont="1" applyFill="1" applyBorder="1" applyProtection="1"/>
    <xf numFmtId="166" fontId="20" fillId="29" borderId="438" xfId="0" applyFont="1" applyFill="1" applyBorder="1" applyAlignment="1">
      <alignment horizontal="left"/>
    </xf>
    <xf numFmtId="166" fontId="110" fillId="29" borderId="328" xfId="0" quotePrefix="1" applyFont="1" applyFill="1" applyBorder="1"/>
    <xf numFmtId="170" fontId="11" fillId="35" borderId="286" xfId="204" applyNumberFormat="1" applyFont="1" applyFill="1" applyBorder="1"/>
    <xf numFmtId="170" fontId="11" fillId="0" borderId="327" xfId="204" applyNumberFormat="1" applyFont="1" applyBorder="1" applyProtection="1">
      <protection locked="0"/>
    </xf>
    <xf numFmtId="170" fontId="92" fillId="30" borderId="441" xfId="204" applyNumberFormat="1" applyFont="1" applyFill="1" applyBorder="1" applyProtection="1"/>
    <xf numFmtId="170" fontId="19" fillId="0" borderId="314" xfId="204" applyNumberFormat="1" applyFont="1" applyFill="1" applyBorder="1" applyProtection="1">
      <protection locked="0"/>
    </xf>
    <xf numFmtId="38" fontId="0" fillId="0" borderId="389" xfId="0" applyNumberFormat="1" applyFill="1" applyBorder="1" applyProtection="1">
      <protection locked="0"/>
    </xf>
    <xf numFmtId="170" fontId="19" fillId="30" borderId="355" xfId="204" applyNumberFormat="1" applyFont="1" applyFill="1" applyBorder="1" applyProtection="1"/>
    <xf numFmtId="166" fontId="20" fillId="29" borderId="323" xfId="0" applyFont="1" applyFill="1" applyBorder="1" applyAlignment="1" applyProtection="1">
      <alignment horizontal="center" wrapText="1"/>
    </xf>
    <xf numFmtId="166" fontId="20" fillId="29" borderId="195" xfId="0" applyFont="1" applyFill="1" applyBorder="1" applyAlignment="1" applyProtection="1">
      <alignment horizontal="center" wrapText="1"/>
    </xf>
    <xf numFmtId="166" fontId="20" fillId="29" borderId="276" xfId="0" applyFont="1" applyFill="1" applyBorder="1" applyAlignment="1" applyProtection="1">
      <alignment horizontal="center"/>
    </xf>
    <xf numFmtId="0" fontId="20" fillId="34" borderId="404" xfId="6" applyFont="1" applyFill="1" applyBorder="1" applyAlignment="1" applyProtection="1">
      <alignment horizontal="left" vertical="center"/>
    </xf>
    <xf numFmtId="166" fontId="0" fillId="34" borderId="380" xfId="0" applyFill="1" applyBorder="1" applyAlignment="1">
      <alignment vertical="center"/>
    </xf>
    <xf numFmtId="0" fontId="21" fillId="34" borderId="330" xfId="6" applyFont="1" applyFill="1" applyBorder="1" applyAlignment="1" applyProtection="1">
      <alignment vertical="center"/>
    </xf>
    <xf numFmtId="0" fontId="21" fillId="34" borderId="330" xfId="6" quotePrefix="1" applyFont="1" applyFill="1" applyBorder="1" applyAlignment="1" applyProtection="1">
      <alignment horizontal="center"/>
    </xf>
    <xf numFmtId="0" fontId="21" fillId="34" borderId="380" xfId="6" quotePrefix="1" applyFont="1" applyFill="1" applyBorder="1" applyAlignment="1" applyProtection="1">
      <alignment horizontal="center"/>
    </xf>
    <xf numFmtId="0" fontId="21" fillId="34" borderId="381" xfId="6" quotePrefix="1" applyFont="1" applyFill="1" applyBorder="1" applyAlignment="1" applyProtection="1">
      <alignment horizontal="center"/>
    </xf>
    <xf numFmtId="170" fontId="11" fillId="0" borderId="200" xfId="204" applyNumberFormat="1" applyFont="1" applyBorder="1" applyProtection="1">
      <protection locked="0"/>
    </xf>
    <xf numFmtId="170" fontId="11" fillId="35" borderId="200" xfId="204" applyNumberFormat="1" applyFont="1" applyFill="1" applyBorder="1" applyProtection="1"/>
    <xf numFmtId="170" fontId="11" fillId="0" borderId="195" xfId="204" applyNumberFormat="1" applyFont="1" applyBorder="1" applyProtection="1">
      <protection locked="0"/>
    </xf>
    <xf numFmtId="170" fontId="77" fillId="0" borderId="350" xfId="204" applyNumberFormat="1" applyFont="1" applyBorder="1" applyProtection="1">
      <protection locked="0"/>
    </xf>
    <xf numFmtId="170" fontId="77" fillId="0" borderId="310" xfId="204" applyNumberFormat="1" applyFont="1" applyBorder="1" applyProtection="1">
      <protection locked="0"/>
    </xf>
    <xf numFmtId="170" fontId="77" fillId="35" borderId="200" xfId="204" applyNumberFormat="1" applyFont="1" applyFill="1" applyBorder="1" applyProtection="1"/>
    <xf numFmtId="170" fontId="77" fillId="0" borderId="325" xfId="204" applyNumberFormat="1" applyFont="1" applyBorder="1" applyProtection="1">
      <protection locked="0"/>
    </xf>
    <xf numFmtId="166" fontId="20" fillId="0" borderId="266" xfId="0" applyFont="1" applyFill="1" applyBorder="1" applyAlignment="1" applyProtection="1">
      <alignment horizontal="center" wrapText="1"/>
      <protection locked="0"/>
    </xf>
    <xf numFmtId="170" fontId="11" fillId="32" borderId="310" xfId="204" applyNumberFormat="1" applyFont="1" applyFill="1" applyBorder="1" applyProtection="1"/>
    <xf numFmtId="170" fontId="11" fillId="32" borderId="325" xfId="204" applyNumberFormat="1" applyFont="1" applyFill="1" applyBorder="1" applyProtection="1"/>
    <xf numFmtId="0" fontId="21" fillId="34" borderId="276" xfId="6" applyFont="1" applyFill="1" applyBorder="1" applyProtection="1"/>
    <xf numFmtId="170" fontId="11" fillId="34" borderId="330" xfId="204" applyNumberFormat="1" applyFont="1" applyFill="1" applyBorder="1" applyProtection="1"/>
    <xf numFmtId="170" fontId="11" fillId="34" borderId="381" xfId="204" applyNumberFormat="1" applyFont="1" applyFill="1" applyBorder="1" applyProtection="1"/>
    <xf numFmtId="170" fontId="19" fillId="32" borderId="325" xfId="204" applyNumberFormat="1" applyFont="1" applyFill="1" applyBorder="1" applyProtection="1"/>
    <xf numFmtId="49" fontId="21" fillId="0" borderId="128" xfId="6" applyNumberFormat="1" applyFont="1" applyFill="1" applyBorder="1" applyAlignment="1" applyProtection="1">
      <alignment horizontal="center"/>
      <protection locked="0"/>
    </xf>
    <xf numFmtId="170" fontId="11" fillId="34" borderId="276" xfId="204" applyNumberFormat="1" applyFont="1" applyFill="1" applyBorder="1" applyProtection="1"/>
    <xf numFmtId="170" fontId="11" fillId="34" borderId="380" xfId="204" applyNumberFormat="1" applyFont="1" applyFill="1" applyBorder="1" applyProtection="1"/>
    <xf numFmtId="170" fontId="11" fillId="34" borderId="392" xfId="204" applyNumberFormat="1" applyFont="1" applyFill="1" applyBorder="1" applyProtection="1"/>
    <xf numFmtId="0" fontId="19" fillId="34" borderId="404" xfId="6" applyFont="1" applyFill="1" applyBorder="1" applyProtection="1"/>
    <xf numFmtId="0" fontId="21" fillId="34" borderId="380" xfId="6" applyFont="1" applyFill="1" applyBorder="1" applyProtection="1"/>
    <xf numFmtId="0" fontId="21" fillId="0" borderId="167" xfId="6" applyFont="1" applyFill="1" applyBorder="1" applyProtection="1">
      <protection locked="0"/>
    </xf>
    <xf numFmtId="170" fontId="19" fillId="34" borderId="276" xfId="204" quotePrefix="1" applyNumberFormat="1" applyFont="1" applyFill="1" applyBorder="1" applyAlignment="1" applyProtection="1">
      <alignment horizontal="left"/>
    </xf>
    <xf numFmtId="170" fontId="11" fillId="0" borderId="167" xfId="204" applyNumberFormat="1" applyFont="1" applyFill="1" applyBorder="1" applyAlignment="1" applyProtection="1">
      <alignment horizontal="center"/>
      <protection locked="0"/>
    </xf>
    <xf numFmtId="170" fontId="19" fillId="34" borderId="128" xfId="204" applyNumberFormat="1" applyFont="1" applyFill="1" applyBorder="1" applyAlignment="1" applyProtection="1">
      <alignment horizontal="center" wrapText="1"/>
    </xf>
    <xf numFmtId="170" fontId="19" fillId="34" borderId="276" xfId="204" applyNumberFormat="1" applyFont="1" applyFill="1" applyBorder="1" applyAlignment="1" applyProtection="1">
      <alignment horizontal="center" wrapText="1"/>
    </xf>
    <xf numFmtId="170" fontId="19" fillId="34" borderId="187" xfId="204" applyNumberFormat="1" applyFont="1" applyFill="1" applyBorder="1" applyAlignment="1" applyProtection="1">
      <alignment horizontal="center" wrapText="1"/>
    </xf>
    <xf numFmtId="170" fontId="21" fillId="34" borderId="327" xfId="204" applyNumberFormat="1" applyFont="1" applyFill="1" applyBorder="1" applyProtection="1"/>
    <xf numFmtId="170" fontId="11" fillId="35" borderId="326" xfId="204" applyNumberFormat="1" applyFont="1" applyFill="1" applyBorder="1" applyAlignment="1" applyProtection="1">
      <alignment horizontal="center" wrapText="1"/>
    </xf>
    <xf numFmtId="170" fontId="77" fillId="35" borderId="326" xfId="204" applyNumberFormat="1" applyFont="1" applyFill="1" applyBorder="1" applyAlignment="1" applyProtection="1">
      <alignment horizontal="center" wrapText="1"/>
    </xf>
    <xf numFmtId="170" fontId="20" fillId="34" borderId="403" xfId="204" applyNumberFormat="1" applyFont="1" applyFill="1" applyBorder="1" applyAlignment="1" applyProtection="1">
      <alignment horizontal="center" wrapText="1"/>
    </xf>
    <xf numFmtId="170" fontId="20" fillId="34" borderId="267" xfId="204" applyNumberFormat="1" applyFont="1" applyFill="1" applyBorder="1" applyAlignment="1" applyProtection="1">
      <alignment horizontal="center" wrapText="1"/>
    </xf>
    <xf numFmtId="170" fontId="11" fillId="0" borderId="310" xfId="204" applyNumberFormat="1" applyFont="1" applyFill="1" applyBorder="1" applyAlignment="1" applyProtection="1">
      <alignment horizontal="center"/>
      <protection locked="0"/>
    </xf>
    <xf numFmtId="170" fontId="11" fillId="33" borderId="310" xfId="204" applyNumberFormat="1" applyFont="1" applyFill="1" applyBorder="1" applyAlignment="1" applyProtection="1">
      <alignment horizontal="center" wrapText="1"/>
    </xf>
    <xf numFmtId="170" fontId="11" fillId="33" borderId="325" xfId="204" applyNumberFormat="1" applyFont="1" applyFill="1" applyBorder="1" applyAlignment="1" applyProtection="1">
      <alignment horizontal="center" wrapText="1"/>
    </xf>
    <xf numFmtId="170" fontId="11" fillId="29" borderId="128" xfId="204" applyNumberFormat="1" applyFont="1" applyFill="1" applyBorder="1" applyAlignment="1" applyProtection="1">
      <alignment horizontal="center" wrapText="1"/>
    </xf>
    <xf numFmtId="170" fontId="11" fillId="29" borderId="276" xfId="204" applyNumberFormat="1" applyFont="1" applyFill="1" applyBorder="1" applyAlignment="1" applyProtection="1">
      <alignment horizontal="center" wrapText="1"/>
    </xf>
    <xf numFmtId="170" fontId="21" fillId="34" borderId="328" xfId="204" applyNumberFormat="1" applyFont="1" applyFill="1" applyBorder="1" applyAlignment="1" applyProtection="1">
      <alignment horizontal="left" vertical="center"/>
    </xf>
    <xf numFmtId="170" fontId="21" fillId="34" borderId="329" xfId="204" applyNumberFormat="1" applyFont="1" applyFill="1" applyBorder="1" applyProtection="1"/>
    <xf numFmtId="0" fontId="21" fillId="34" borderId="326" xfId="6" applyFont="1" applyFill="1" applyBorder="1" applyProtection="1"/>
    <xf numFmtId="170" fontId="11" fillId="35" borderId="388" xfId="204" applyNumberFormat="1" applyFont="1" applyFill="1" applyBorder="1" applyProtection="1"/>
    <xf numFmtId="49" fontId="21" fillId="0" borderId="330" xfId="6" applyNumberFormat="1" applyFont="1" applyFill="1" applyBorder="1" applyAlignment="1" applyProtection="1">
      <alignment horizontal="center"/>
      <protection locked="0"/>
    </xf>
    <xf numFmtId="170" fontId="77" fillId="34" borderId="387" xfId="204" applyNumberFormat="1" applyFont="1" applyFill="1" applyBorder="1" applyProtection="1"/>
    <xf numFmtId="170" fontId="83" fillId="30" borderId="387" xfId="204" applyNumberFormat="1" applyFont="1" applyFill="1" applyBorder="1" applyProtection="1"/>
    <xf numFmtId="166" fontId="20" fillId="34" borderId="360" xfId="0" applyFont="1" applyFill="1" applyBorder="1" applyAlignment="1" applyProtection="1">
      <alignment horizontal="center" wrapText="1"/>
    </xf>
    <xf numFmtId="166" fontId="20" fillId="34" borderId="354" xfId="0" applyFont="1" applyFill="1" applyBorder="1" applyAlignment="1" applyProtection="1">
      <alignment horizontal="center" wrapText="1"/>
    </xf>
    <xf numFmtId="166" fontId="20" fillId="0" borderId="389" xfId="0" applyFont="1" applyFill="1" applyBorder="1" applyAlignment="1" applyProtection="1">
      <alignment horizontal="center" wrapText="1"/>
      <protection locked="0"/>
    </xf>
    <xf numFmtId="166" fontId="20" fillId="34" borderId="326" xfId="0" applyFont="1" applyFill="1" applyBorder="1" applyAlignment="1" applyProtection="1">
      <alignment horizontal="center" wrapText="1"/>
    </xf>
    <xf numFmtId="170" fontId="83" fillId="34" borderId="382" xfId="204" applyNumberFormat="1" applyFont="1" applyFill="1" applyBorder="1" applyProtection="1"/>
    <xf numFmtId="170" fontId="77" fillId="0" borderId="187" xfId="204" applyNumberFormat="1" applyFont="1" applyBorder="1" applyProtection="1">
      <protection locked="0"/>
    </xf>
    <xf numFmtId="170" fontId="11" fillId="34" borderId="200" xfId="204" applyNumberFormat="1" applyFont="1" applyFill="1" applyBorder="1" applyProtection="1">
      <protection locked="0"/>
    </xf>
    <xf numFmtId="170" fontId="77" fillId="34" borderId="200" xfId="204" applyNumberFormat="1" applyFont="1" applyFill="1" applyBorder="1" applyProtection="1">
      <protection locked="0"/>
    </xf>
    <xf numFmtId="170" fontId="83" fillId="34" borderId="194" xfId="204" applyNumberFormat="1" applyFont="1" applyFill="1" applyBorder="1" applyProtection="1"/>
    <xf numFmtId="170" fontId="83" fillId="30" borderId="194" xfId="204" applyNumberFormat="1" applyFont="1" applyFill="1" applyBorder="1" applyProtection="1"/>
    <xf numFmtId="0" fontId="21" fillId="34" borderId="200" xfId="6" applyFont="1" applyFill="1" applyBorder="1" applyProtection="1"/>
    <xf numFmtId="170" fontId="83" fillId="34" borderId="310" xfId="204" applyNumberFormat="1" applyFont="1" applyFill="1" applyBorder="1" applyProtection="1"/>
    <xf numFmtId="170" fontId="83" fillId="30" borderId="310" xfId="204" applyNumberFormat="1" applyFont="1" applyFill="1" applyBorder="1" applyProtection="1"/>
    <xf numFmtId="0" fontId="20" fillId="34" borderId="442" xfId="6" applyFont="1" applyFill="1" applyBorder="1" applyProtection="1"/>
    <xf numFmtId="0" fontId="21" fillId="34" borderId="350" xfId="6" applyFont="1" applyFill="1" applyBorder="1" applyProtection="1"/>
    <xf numFmtId="49" fontId="21" fillId="0" borderId="167" xfId="6" applyNumberFormat="1" applyFont="1" applyFill="1" applyBorder="1" applyAlignment="1" applyProtection="1">
      <alignment horizontal="center"/>
      <protection locked="0"/>
    </xf>
    <xf numFmtId="170" fontId="83" fillId="30" borderId="167" xfId="204" applyNumberFormat="1" applyFont="1" applyFill="1" applyBorder="1" applyProtection="1"/>
    <xf numFmtId="0" fontId="21" fillId="34" borderId="388" xfId="6" applyFont="1" applyFill="1" applyBorder="1" applyProtection="1"/>
    <xf numFmtId="49" fontId="21" fillId="0" borderId="387" xfId="6" applyNumberFormat="1" applyFont="1" applyFill="1" applyBorder="1" applyAlignment="1" applyProtection="1">
      <alignment horizontal="center"/>
      <protection locked="0"/>
    </xf>
    <xf numFmtId="170" fontId="77" fillId="30" borderId="387" xfId="204" applyNumberFormat="1" applyFont="1" applyFill="1" applyBorder="1" applyProtection="1"/>
    <xf numFmtId="170" fontId="82" fillId="30" borderId="355" xfId="204" applyNumberFormat="1" applyFont="1" applyFill="1" applyBorder="1" applyProtection="1"/>
    <xf numFmtId="170" fontId="82" fillId="30" borderId="356" xfId="204" applyNumberFormat="1" applyFont="1" applyFill="1" applyBorder="1" applyProtection="1"/>
    <xf numFmtId="0" fontId="20" fillId="34" borderId="202" xfId="6" applyFont="1" applyFill="1" applyBorder="1" applyProtection="1"/>
    <xf numFmtId="0" fontId="11" fillId="34" borderId="202" xfId="6" applyFont="1" applyFill="1" applyBorder="1" applyProtection="1"/>
    <xf numFmtId="166" fontId="19" fillId="29" borderId="320" xfId="0" applyFont="1" applyFill="1" applyBorder="1" applyAlignment="1" applyProtection="1">
      <alignment horizontal="center" wrapText="1"/>
    </xf>
    <xf numFmtId="166" fontId="19" fillId="29" borderId="422" xfId="0" applyFont="1" applyFill="1" applyBorder="1" applyAlignment="1" applyProtection="1">
      <alignment horizontal="center" wrapText="1"/>
    </xf>
    <xf numFmtId="166" fontId="19" fillId="29" borderId="194" xfId="0" applyFont="1" applyFill="1" applyBorder="1" applyAlignment="1" applyProtection="1">
      <alignment horizontal="center" wrapText="1"/>
    </xf>
    <xf numFmtId="49" fontId="21" fillId="0" borderId="128" xfId="6" applyNumberFormat="1" applyFont="1" applyBorder="1" applyAlignment="1" applyProtection="1">
      <alignment horizontal="center"/>
      <protection locked="0"/>
    </xf>
    <xf numFmtId="170" fontId="11" fillId="29" borderId="326" xfId="204" applyNumberFormat="1" applyFont="1" applyFill="1" applyBorder="1" applyAlignment="1" applyProtection="1">
      <alignment horizontal="center" wrapText="1"/>
    </xf>
    <xf numFmtId="170" fontId="77" fillId="0" borderId="128" xfId="204" applyNumberFormat="1" applyFont="1" applyFill="1" applyBorder="1" applyAlignment="1" applyProtection="1">
      <alignment horizontal="center" wrapText="1"/>
      <protection locked="0"/>
    </xf>
    <xf numFmtId="170" fontId="11" fillId="0" borderId="310" xfId="204" applyNumberFormat="1" applyFont="1" applyBorder="1" applyAlignment="1" applyProtection="1">
      <alignment horizontal="center"/>
      <protection locked="0"/>
    </xf>
    <xf numFmtId="170" fontId="20" fillId="34" borderId="276" xfId="204" applyNumberFormat="1" applyFont="1" applyFill="1" applyBorder="1" applyAlignment="1" applyProtection="1">
      <alignment horizontal="center" wrapText="1"/>
    </xf>
    <xf numFmtId="170" fontId="11" fillId="35" borderId="326" xfId="204" applyNumberFormat="1" applyFont="1" applyFill="1" applyBorder="1" applyProtection="1"/>
    <xf numFmtId="170" fontId="11" fillId="34" borderId="382" xfId="204" applyNumberFormat="1" applyFont="1" applyFill="1" applyBorder="1" applyProtection="1"/>
    <xf numFmtId="0" fontId="21" fillId="34" borderId="407" xfId="6" applyFont="1" applyFill="1" applyBorder="1" applyAlignment="1" applyProtection="1">
      <alignment horizontal="left" vertical="center"/>
    </xf>
    <xf numFmtId="170" fontId="11" fillId="34" borderId="200" xfId="204" applyNumberFormat="1" applyFont="1" applyFill="1" applyBorder="1" applyProtection="1"/>
    <xf numFmtId="170" fontId="11" fillId="34" borderId="203" xfId="204" applyNumberFormat="1" applyFont="1" applyFill="1" applyBorder="1" applyProtection="1"/>
    <xf numFmtId="49" fontId="21" fillId="0" borderId="167" xfId="6" applyNumberFormat="1" applyFont="1" applyBorder="1" applyAlignment="1" applyProtection="1">
      <alignment horizontal="center"/>
      <protection locked="0"/>
    </xf>
    <xf numFmtId="170" fontId="83" fillId="30" borderId="325" xfId="204" applyNumberFormat="1" applyFont="1" applyFill="1" applyBorder="1" applyProtection="1"/>
    <xf numFmtId="170" fontId="77" fillId="35" borderId="267" xfId="204" applyNumberFormat="1" applyFont="1" applyFill="1" applyBorder="1" applyProtection="1"/>
    <xf numFmtId="166" fontId="19" fillId="0" borderId="355" xfId="0" applyFont="1" applyFill="1" applyBorder="1" applyAlignment="1" applyProtection="1">
      <alignment horizontal="center" wrapText="1"/>
      <protection locked="0"/>
    </xf>
    <xf numFmtId="170" fontId="11" fillId="35" borderId="355" xfId="204" applyNumberFormat="1" applyFont="1" applyFill="1" applyBorder="1"/>
    <xf numFmtId="170" fontId="11" fillId="35" borderId="356" xfId="204" applyNumberFormat="1" applyFont="1" applyFill="1" applyBorder="1"/>
    <xf numFmtId="0" fontId="11" fillId="34" borderId="320" xfId="6" applyFont="1" applyFill="1" applyBorder="1" applyProtection="1"/>
    <xf numFmtId="0" fontId="11" fillId="34" borderId="395" xfId="6" applyFont="1" applyFill="1" applyBorder="1" applyProtection="1"/>
    <xf numFmtId="0" fontId="11" fillId="34" borderId="414" xfId="6" applyFont="1" applyFill="1" applyBorder="1" applyProtection="1"/>
    <xf numFmtId="170" fontId="19" fillId="0" borderId="406" xfId="204" applyNumberFormat="1" applyFont="1" applyFill="1" applyBorder="1" applyAlignment="1" applyProtection="1">
      <alignment horizontal="center" wrapText="1"/>
      <protection locked="0"/>
    </xf>
    <xf numFmtId="170" fontId="11" fillId="34" borderId="326" xfId="204" applyNumberFormat="1" applyFont="1" applyFill="1" applyBorder="1" applyProtection="1"/>
    <xf numFmtId="170" fontId="19" fillId="0" borderId="128" xfId="204" applyNumberFormat="1" applyFont="1" applyFill="1" applyBorder="1" applyAlignment="1" applyProtection="1">
      <alignment horizontal="center" wrapText="1"/>
      <protection locked="0"/>
    </xf>
    <xf numFmtId="170" fontId="19" fillId="34" borderId="407" xfId="204" applyNumberFormat="1" applyFont="1" applyFill="1" applyBorder="1" applyAlignment="1" applyProtection="1">
      <alignment horizontal="left" vertical="center" indent="1"/>
    </xf>
    <xf numFmtId="170" fontId="83" fillId="35" borderId="128" xfId="204" applyNumberFormat="1" applyFont="1" applyFill="1" applyBorder="1" applyProtection="1"/>
    <xf numFmtId="170" fontId="83" fillId="35" borderId="310" xfId="204" applyNumberFormat="1" applyFont="1" applyFill="1" applyBorder="1" applyProtection="1"/>
    <xf numFmtId="170" fontId="83" fillId="35" borderId="325" xfId="204" applyNumberFormat="1" applyFont="1" applyFill="1" applyBorder="1" applyProtection="1"/>
    <xf numFmtId="170" fontId="82" fillId="34" borderId="310" xfId="204" applyNumberFormat="1" applyFont="1" applyFill="1" applyBorder="1" applyProtection="1"/>
    <xf numFmtId="170" fontId="82" fillId="34" borderId="325" xfId="204" applyNumberFormat="1" applyFont="1" applyFill="1" applyBorder="1" applyProtection="1"/>
    <xf numFmtId="170" fontId="77" fillId="34" borderId="167" xfId="204" applyNumberFormat="1" applyFont="1" applyFill="1" applyBorder="1" applyProtection="1"/>
    <xf numFmtId="170" fontId="77" fillId="35" borderId="167" xfId="204" applyNumberFormat="1" applyFont="1" applyFill="1" applyBorder="1" applyProtection="1"/>
    <xf numFmtId="170" fontId="77" fillId="34" borderId="187" xfId="204" applyNumberFormat="1" applyFont="1" applyFill="1" applyBorder="1" applyProtection="1"/>
    <xf numFmtId="170" fontId="19" fillId="0" borderId="355" xfId="204" applyNumberFormat="1" applyFont="1" applyFill="1" applyBorder="1" applyAlignment="1" applyProtection="1">
      <alignment horizontal="center" wrapText="1"/>
      <protection locked="0"/>
    </xf>
    <xf numFmtId="166" fontId="0" fillId="34" borderId="321" xfId="0" applyFill="1" applyBorder="1"/>
    <xf numFmtId="170" fontId="19" fillId="29" borderId="320" xfId="204" applyNumberFormat="1" applyFont="1" applyFill="1" applyBorder="1" applyAlignment="1" applyProtection="1">
      <alignment horizontal="center" wrapText="1"/>
    </xf>
    <xf numFmtId="170" fontId="19" fillId="29" borderId="310" xfId="204" applyNumberFormat="1" applyFont="1" applyFill="1" applyBorder="1" applyAlignment="1" applyProtection="1">
      <alignment horizontal="center" wrapText="1"/>
    </xf>
    <xf numFmtId="170" fontId="19" fillId="29" borderId="310" xfId="204" applyNumberFormat="1" applyFont="1" applyFill="1" applyBorder="1" applyAlignment="1" applyProtection="1">
      <alignment horizontal="center"/>
    </xf>
    <xf numFmtId="170" fontId="19" fillId="29" borderId="325" xfId="204" applyNumberFormat="1" applyFont="1" applyFill="1" applyBorder="1" applyAlignment="1" applyProtection="1">
      <alignment horizontal="center"/>
    </xf>
    <xf numFmtId="170" fontId="11" fillId="0" borderId="310" xfId="204" applyNumberFormat="1" applyFont="1" applyBorder="1" applyProtection="1">
      <protection locked="0"/>
    </xf>
    <xf numFmtId="170" fontId="11" fillId="0" borderId="202" xfId="204" applyNumberFormat="1" applyFont="1" applyBorder="1" applyProtection="1">
      <protection locked="0"/>
    </xf>
    <xf numFmtId="170" fontId="19" fillId="35" borderId="310" xfId="204" applyNumberFormat="1" applyFont="1" applyFill="1" applyBorder="1" applyAlignment="1" applyProtection="1">
      <alignment horizontal="center" wrapText="1"/>
    </xf>
    <xf numFmtId="170" fontId="11" fillId="0" borderId="203" xfId="204" applyNumberFormat="1" applyFont="1" applyBorder="1" applyProtection="1">
      <protection locked="0"/>
    </xf>
    <xf numFmtId="170" fontId="11" fillId="0" borderId="443" xfId="204" applyNumberFormat="1" applyFont="1" applyBorder="1" applyProtection="1">
      <protection locked="0"/>
    </xf>
    <xf numFmtId="170" fontId="11" fillId="0" borderId="192" xfId="204" applyNumberFormat="1" applyFont="1" applyFill="1" applyBorder="1" applyProtection="1">
      <protection locked="0"/>
    </xf>
    <xf numFmtId="170" fontId="11" fillId="0" borderId="181" xfId="204" applyNumberFormat="1" applyFont="1" applyFill="1" applyBorder="1" applyProtection="1">
      <protection locked="0"/>
    </xf>
    <xf numFmtId="170" fontId="11" fillId="0" borderId="443" xfId="204" applyNumberFormat="1" applyFont="1" applyFill="1" applyBorder="1" applyProtection="1">
      <protection locked="0"/>
    </xf>
    <xf numFmtId="170" fontId="11" fillId="0" borderId="202" xfId="204" applyNumberFormat="1" applyFont="1" applyFill="1" applyBorder="1" applyProtection="1">
      <protection locked="0"/>
    </xf>
    <xf numFmtId="170" fontId="11" fillId="0" borderId="203" xfId="204" applyNumberFormat="1" applyFont="1" applyFill="1" applyBorder="1" applyProtection="1">
      <protection locked="0"/>
    </xf>
    <xf numFmtId="170" fontId="11" fillId="33" borderId="310" xfId="204" applyNumberFormat="1" applyFont="1" applyFill="1" applyBorder="1" applyProtection="1">
      <protection locked="0"/>
    </xf>
    <xf numFmtId="170" fontId="11" fillId="33" borderId="267" xfId="204" applyNumberFormat="1" applyFont="1" applyFill="1" applyBorder="1" applyProtection="1">
      <protection locked="0"/>
    </xf>
    <xf numFmtId="170" fontId="11" fillId="33" borderId="325" xfId="204" applyNumberFormat="1" applyFont="1" applyFill="1" applyBorder="1" applyProtection="1">
      <protection locked="0"/>
    </xf>
    <xf numFmtId="170" fontId="11" fillId="0" borderId="267" xfId="204" applyNumberFormat="1" applyFont="1" applyBorder="1" applyProtection="1">
      <protection locked="0"/>
    </xf>
    <xf numFmtId="170" fontId="11" fillId="0" borderId="325" xfId="204" applyNumberFormat="1" applyFont="1" applyBorder="1" applyProtection="1">
      <protection locked="0"/>
    </xf>
    <xf numFmtId="170" fontId="19" fillId="29" borderId="360" xfId="204" applyNumberFormat="1" applyFont="1" applyFill="1" applyBorder="1" applyAlignment="1" applyProtection="1">
      <alignment horizontal="center" wrapText="1"/>
    </xf>
    <xf numFmtId="170" fontId="19" fillId="29" borderId="362" xfId="204" applyNumberFormat="1" applyFont="1" applyFill="1" applyBorder="1" applyAlignment="1" applyProtection="1">
      <alignment horizontal="center" wrapText="1"/>
    </xf>
    <xf numFmtId="170" fontId="19" fillId="29" borderId="355" xfId="204" applyNumberFormat="1" applyFont="1" applyFill="1" applyBorder="1" applyAlignment="1" applyProtection="1">
      <alignment horizontal="center" wrapText="1"/>
    </xf>
    <xf numFmtId="170" fontId="19" fillId="29" borderId="403" xfId="204" applyNumberFormat="1" applyFont="1" applyFill="1" applyBorder="1" applyAlignment="1" applyProtection="1">
      <alignment horizontal="center" wrapText="1"/>
    </xf>
    <xf numFmtId="170" fontId="19" fillId="29" borderId="264" xfId="204" applyNumberFormat="1" applyFont="1" applyFill="1" applyBorder="1" applyAlignment="1" applyProtection="1">
      <alignment horizontal="center" wrapText="1"/>
    </xf>
    <xf numFmtId="170" fontId="11" fillId="34" borderId="310" xfId="204" applyNumberFormat="1" applyFont="1" applyFill="1" applyBorder="1" applyProtection="1"/>
    <xf numFmtId="170" fontId="11" fillId="34" borderId="325" xfId="204" applyNumberFormat="1" applyFont="1" applyFill="1" applyBorder="1" applyProtection="1"/>
    <xf numFmtId="170" fontId="19" fillId="0" borderId="310" xfId="204" applyNumberFormat="1" applyFont="1" applyFill="1" applyBorder="1" applyAlignment="1" applyProtection="1">
      <alignment horizontal="center"/>
      <protection locked="0"/>
    </xf>
    <xf numFmtId="170" fontId="19" fillId="34" borderId="167" xfId="204" applyNumberFormat="1" applyFont="1" applyFill="1" applyBorder="1" applyProtection="1"/>
    <xf numFmtId="170" fontId="19" fillId="34" borderId="187" xfId="204" applyNumberFormat="1" applyFont="1" applyFill="1" applyBorder="1" applyProtection="1"/>
    <xf numFmtId="166" fontId="20" fillId="34" borderId="310" xfId="0" applyFont="1" applyFill="1" applyBorder="1" applyAlignment="1">
      <alignment horizontal="center"/>
    </xf>
    <xf numFmtId="166" fontId="15" fillId="34" borderId="310" xfId="0" applyFont="1" applyFill="1" applyBorder="1" applyAlignment="1">
      <alignment horizontal="center"/>
    </xf>
    <xf numFmtId="166" fontId="15" fillId="34" borderId="310" xfId="0" applyFont="1" applyFill="1" applyBorder="1"/>
    <xf numFmtId="166" fontId="20" fillId="34" borderId="310" xfId="0" applyFont="1" applyFill="1" applyBorder="1" applyAlignment="1">
      <alignment wrapText="1"/>
    </xf>
    <xf numFmtId="166" fontId="21" fillId="34" borderId="330" xfId="0" applyFont="1" applyFill="1" applyBorder="1"/>
    <xf numFmtId="166" fontId="21" fillId="0" borderId="330" xfId="0" applyFont="1" applyFill="1" applyBorder="1"/>
    <xf numFmtId="170" fontId="21" fillId="35" borderId="310" xfId="204" applyNumberFormat="1" applyFont="1" applyFill="1" applyBorder="1"/>
    <xf numFmtId="170" fontId="0" fillId="0" borderId="310" xfId="204" applyNumberFormat="1" applyFont="1" applyFill="1" applyBorder="1" applyProtection="1">
      <protection locked="0"/>
    </xf>
    <xf numFmtId="166" fontId="0" fillId="0" borderId="406" xfId="0" applyFill="1" applyBorder="1"/>
    <xf numFmtId="170" fontId="0" fillId="35" borderId="310" xfId="204" applyNumberFormat="1" applyFont="1" applyFill="1" applyBorder="1"/>
    <xf numFmtId="166" fontId="0" fillId="0" borderId="310" xfId="0" applyFill="1" applyBorder="1"/>
    <xf numFmtId="170" fontId="0" fillId="33" borderId="310" xfId="204" applyNumberFormat="1" applyFont="1" applyFill="1" applyBorder="1"/>
    <xf numFmtId="170" fontId="0" fillId="34" borderId="310" xfId="204" applyNumberFormat="1" applyFont="1" applyFill="1" applyBorder="1"/>
    <xf numFmtId="166" fontId="20" fillId="34" borderId="286" xfId="0" applyFont="1" applyFill="1" applyBorder="1"/>
    <xf numFmtId="166" fontId="0" fillId="0" borderId="286" xfId="0" applyFill="1" applyBorder="1"/>
    <xf numFmtId="170" fontId="20" fillId="35" borderId="286" xfId="204" applyNumberFormat="1" applyFont="1" applyFill="1" applyBorder="1"/>
    <xf numFmtId="166" fontId="21" fillId="34" borderId="444" xfId="0" applyFont="1" applyFill="1" applyBorder="1"/>
    <xf numFmtId="170" fontId="0" fillId="0" borderId="286" xfId="204" applyNumberFormat="1" applyFont="1" applyFill="1" applyBorder="1" applyProtection="1">
      <protection locked="0"/>
    </xf>
    <xf numFmtId="170" fontId="0" fillId="35" borderId="286" xfId="204" applyNumberFormat="1" applyFont="1" applyFill="1" applyBorder="1"/>
    <xf numFmtId="170" fontId="0" fillId="0" borderId="445" xfId="204" applyNumberFormat="1" applyFont="1" applyFill="1" applyBorder="1" applyProtection="1">
      <protection locked="0"/>
    </xf>
    <xf numFmtId="166" fontId="19" fillId="29" borderId="399" xfId="0" applyFont="1" applyFill="1" applyBorder="1" applyAlignment="1" applyProtection="1">
      <alignment horizontal="center" wrapText="1"/>
    </xf>
    <xf numFmtId="166" fontId="19" fillId="29" borderId="352" xfId="0" applyFont="1" applyFill="1" applyBorder="1" applyAlignment="1" applyProtection="1">
      <alignment horizontal="center" wrapText="1"/>
    </xf>
    <xf numFmtId="49" fontId="12" fillId="34" borderId="310" xfId="0" applyNumberFormat="1" applyFont="1" applyFill="1" applyBorder="1" applyAlignment="1" applyProtection="1">
      <alignment horizontal="center"/>
    </xf>
    <xf numFmtId="170" fontId="12" fillId="34" borderId="310" xfId="204" applyNumberFormat="1" applyFont="1" applyFill="1" applyBorder="1" applyAlignment="1" applyProtection="1">
      <alignment horizontal="center"/>
    </xf>
    <xf numFmtId="170" fontId="12" fillId="0" borderId="310" xfId="204" applyNumberFormat="1" applyFont="1" applyFill="1" applyBorder="1" applyAlignment="1" applyProtection="1">
      <alignment horizontal="center"/>
      <protection locked="0"/>
    </xf>
    <xf numFmtId="170" fontId="82" fillId="30" borderId="310" xfId="204" applyNumberFormat="1" applyFont="1" applyFill="1" applyBorder="1" applyProtection="1"/>
    <xf numFmtId="170" fontId="12" fillId="0" borderId="310" xfId="204" applyNumberFormat="1" applyFont="1" applyFill="1" applyBorder="1" applyProtection="1">
      <protection locked="0"/>
    </xf>
    <xf numFmtId="166" fontId="12" fillId="0" borderId="401" xfId="0" applyFont="1" applyFill="1" applyBorder="1" applyAlignment="1" applyProtection="1">
      <alignment horizontal="left"/>
      <protection locked="0"/>
    </xf>
    <xf numFmtId="166" fontId="19" fillId="0" borderId="310" xfId="0" applyFont="1" applyFill="1" applyBorder="1" applyAlignment="1" applyProtection="1">
      <alignment horizontal="center" wrapText="1"/>
    </xf>
    <xf numFmtId="170" fontId="83" fillId="33" borderId="310" xfId="204" applyNumberFormat="1" applyFont="1" applyFill="1" applyBorder="1" applyProtection="1"/>
    <xf numFmtId="49" fontId="12" fillId="0" borderId="310" xfId="0" applyNumberFormat="1" applyFont="1" applyFill="1" applyBorder="1" applyAlignment="1" applyProtection="1">
      <alignment horizontal="center"/>
    </xf>
    <xf numFmtId="49" fontId="12" fillId="34" borderId="167" xfId="0" applyNumberFormat="1" applyFont="1" applyFill="1" applyBorder="1" applyAlignment="1" applyProtection="1">
      <alignment horizontal="center"/>
    </xf>
    <xf numFmtId="38" fontId="82" fillId="34" borderId="310" xfId="0" applyNumberFormat="1" applyFont="1" applyFill="1" applyBorder="1" applyProtection="1"/>
    <xf numFmtId="167" fontId="12" fillId="34" borderId="325" xfId="0" applyNumberFormat="1" applyFont="1" applyFill="1" applyBorder="1" applyProtection="1"/>
    <xf numFmtId="166" fontId="0" fillId="0" borderId="404" xfId="0" applyFont="1" applyFill="1" applyBorder="1" applyAlignment="1" applyProtection="1">
      <alignment horizontal="left"/>
      <protection locked="0"/>
    </xf>
    <xf numFmtId="170" fontId="12" fillId="0" borderId="443" xfId="204" applyNumberFormat="1" applyFont="1" applyFill="1" applyBorder="1" applyAlignment="1" applyProtection="1">
      <alignment horizontal="center"/>
      <protection locked="0"/>
    </xf>
    <xf numFmtId="170" fontId="0" fillId="0" borderId="310" xfId="204" applyNumberFormat="1" applyFont="1" applyFill="1" applyBorder="1" applyAlignment="1" applyProtection="1">
      <alignment horizontal="center"/>
      <protection locked="0"/>
    </xf>
    <xf numFmtId="166" fontId="0" fillId="0" borderId="401" xfId="0" applyFont="1" applyFill="1" applyBorder="1" applyAlignment="1" applyProtection="1">
      <alignment horizontal="left"/>
      <protection locked="0"/>
    </xf>
    <xf numFmtId="170" fontId="12" fillId="33" borderId="310" xfId="204" applyNumberFormat="1" applyFont="1" applyFill="1" applyBorder="1" applyAlignment="1" applyProtection="1">
      <alignment horizontal="center"/>
    </xf>
    <xf numFmtId="49" fontId="12" fillId="34" borderId="443" xfId="0" applyNumberFormat="1" applyFont="1" applyFill="1" applyBorder="1" applyAlignment="1" applyProtection="1">
      <alignment horizontal="center"/>
    </xf>
    <xf numFmtId="170" fontId="12" fillId="34" borderId="167" xfId="204" applyNumberFormat="1" applyFont="1" applyFill="1" applyBorder="1" applyAlignment="1" applyProtection="1">
      <alignment horizontal="center"/>
    </xf>
    <xf numFmtId="166" fontId="19" fillId="29" borderId="355" xfId="0" applyFont="1" applyFill="1" applyBorder="1" applyAlignment="1" applyProtection="1">
      <alignment horizontal="center" wrapText="1"/>
    </xf>
    <xf numFmtId="166" fontId="19" fillId="34" borderId="310" xfId="0" applyFont="1" applyFill="1" applyBorder="1" applyAlignment="1" applyProtection="1">
      <alignment horizontal="center"/>
    </xf>
    <xf numFmtId="166" fontId="19" fillId="34" borderId="310" xfId="0" applyFont="1" applyFill="1" applyBorder="1" applyProtection="1"/>
    <xf numFmtId="166" fontId="11" fillId="34" borderId="310" xfId="0" applyFont="1" applyFill="1" applyBorder="1" applyAlignment="1" applyProtection="1">
      <alignment horizontal="center"/>
    </xf>
    <xf numFmtId="166" fontId="11" fillId="34" borderId="310" xfId="0" applyFont="1" applyFill="1" applyBorder="1" applyProtection="1"/>
    <xf numFmtId="166" fontId="11" fillId="34" borderId="310" xfId="0" applyFont="1" applyFill="1" applyBorder="1" applyAlignment="1" applyProtection="1">
      <alignment horizontal="left" indent="1"/>
    </xf>
    <xf numFmtId="166" fontId="19" fillId="34" borderId="310" xfId="0" applyFont="1" applyFill="1" applyBorder="1" applyAlignment="1" applyProtection="1">
      <alignment horizontal="left"/>
    </xf>
    <xf numFmtId="170" fontId="11" fillId="35" borderId="310" xfId="204" applyNumberFormat="1" applyFont="1" applyFill="1" applyBorder="1" applyProtection="1"/>
    <xf numFmtId="170" fontId="12" fillId="33" borderId="310" xfId="204" applyNumberFormat="1" applyFont="1" applyFill="1" applyBorder="1" applyProtection="1"/>
    <xf numFmtId="170" fontId="11" fillId="0" borderId="310" xfId="204" applyNumberFormat="1" applyFont="1" applyFill="1" applyBorder="1" applyAlignment="1" applyProtection="1">
      <alignment horizontal="left" indent="1"/>
      <protection locked="0"/>
    </xf>
    <xf numFmtId="170" fontId="11" fillId="33" borderId="310" xfId="209" applyNumberFormat="1" applyFont="1" applyFill="1" applyBorder="1" applyProtection="1"/>
    <xf numFmtId="170" fontId="11" fillId="34" borderId="310" xfId="209" applyNumberFormat="1" applyFont="1" applyFill="1" applyBorder="1" applyProtection="1"/>
    <xf numFmtId="170" fontId="11" fillId="33" borderId="310" xfId="0" applyNumberFormat="1" applyFont="1" applyFill="1" applyBorder="1" applyProtection="1"/>
    <xf numFmtId="166" fontId="11" fillId="34" borderId="310" xfId="0" applyFont="1" applyFill="1" applyBorder="1" applyAlignment="1" applyProtection="1">
      <alignment horizontal="right"/>
    </xf>
    <xf numFmtId="170" fontId="11" fillId="35" borderId="310" xfId="0" applyNumberFormat="1" applyFont="1" applyFill="1" applyBorder="1" applyProtection="1"/>
    <xf numFmtId="170" fontId="11" fillId="34" borderId="310" xfId="0" applyNumberFormat="1" applyFont="1" applyFill="1" applyBorder="1" applyProtection="1"/>
    <xf numFmtId="170" fontId="11" fillId="35" borderId="310" xfId="209" applyNumberFormat="1" applyFont="1" applyFill="1" applyBorder="1" applyProtection="1"/>
    <xf numFmtId="166" fontId="19" fillId="34" borderId="310" xfId="0" applyFont="1" applyFill="1" applyBorder="1" applyAlignment="1" applyProtection="1">
      <alignment wrapText="1"/>
    </xf>
    <xf numFmtId="170" fontId="11" fillId="0" borderId="310" xfId="209" applyNumberFormat="1" applyFont="1" applyBorder="1" applyProtection="1">
      <protection locked="0"/>
    </xf>
    <xf numFmtId="166" fontId="11" fillId="34" borderId="446" xfId="0" applyFont="1" applyFill="1" applyBorder="1" applyProtection="1"/>
    <xf numFmtId="166" fontId="11" fillId="34" borderId="447" xfId="0" applyFont="1" applyFill="1" applyBorder="1" applyProtection="1"/>
    <xf numFmtId="166" fontId="11" fillId="34" borderId="447" xfId="0" applyFont="1" applyFill="1" applyBorder="1" applyAlignment="1" applyProtection="1">
      <alignment horizontal="right"/>
    </xf>
    <xf numFmtId="166" fontId="11" fillId="34" borderId="448" xfId="0" applyFont="1" applyFill="1" applyBorder="1" applyProtection="1"/>
    <xf numFmtId="166" fontId="11" fillId="34" borderId="257" xfId="0" applyFont="1" applyFill="1" applyBorder="1" applyAlignment="1" applyProtection="1">
      <alignment horizontal="left" indent="2"/>
    </xf>
    <xf numFmtId="166" fontId="11" fillId="0" borderId="257" xfId="0" applyFont="1" applyFill="1" applyBorder="1" applyAlignment="1" applyProtection="1">
      <alignment horizontal="left" indent="1"/>
      <protection locked="0"/>
    </xf>
    <xf numFmtId="170" fontId="11" fillId="0" borderId="257" xfId="0" applyNumberFormat="1" applyFont="1" applyFill="1" applyBorder="1" applyProtection="1">
      <protection locked="0"/>
    </xf>
    <xf numFmtId="166" fontId="11" fillId="34" borderId="257" xfId="0" applyFont="1" applyFill="1" applyBorder="1" applyAlignment="1" applyProtection="1">
      <alignment horizontal="left" wrapText="1" indent="1"/>
    </xf>
    <xf numFmtId="166" fontId="11" fillId="34" borderId="257" xfId="0" applyFont="1" applyFill="1" applyBorder="1" applyAlignment="1" applyProtection="1">
      <alignment horizontal="left"/>
    </xf>
    <xf numFmtId="170" fontId="19" fillId="35" borderId="257" xfId="209" applyNumberFormat="1" applyFont="1" applyFill="1" applyBorder="1" applyProtection="1"/>
    <xf numFmtId="166" fontId="19" fillId="34" borderId="310" xfId="0" applyFont="1" applyFill="1" applyBorder="1" applyAlignment="1" applyProtection="1">
      <alignment horizontal="center" wrapText="1"/>
    </xf>
    <xf numFmtId="170" fontId="19" fillId="34" borderId="310" xfId="208" applyNumberFormat="1" applyFont="1" applyFill="1" applyBorder="1" applyAlignment="1" applyProtection="1">
      <alignment horizontal="center" wrapText="1"/>
    </xf>
    <xf numFmtId="170" fontId="19" fillId="34" borderId="310" xfId="208" applyNumberFormat="1" applyFont="1" applyFill="1" applyBorder="1" applyAlignment="1" applyProtection="1">
      <alignment horizontal="center"/>
    </xf>
    <xf numFmtId="10" fontId="19" fillId="34" borderId="310" xfId="122" applyNumberFormat="1" applyFont="1" applyFill="1" applyBorder="1" applyProtection="1"/>
    <xf numFmtId="10" fontId="11" fillId="34" borderId="310" xfId="122" applyNumberFormat="1" applyFont="1" applyFill="1" applyBorder="1" applyProtection="1"/>
    <xf numFmtId="170" fontId="11" fillId="34" borderId="310" xfId="208" applyNumberFormat="1" applyFont="1" applyFill="1" applyBorder="1" applyProtection="1"/>
    <xf numFmtId="166" fontId="11" fillId="34" borderId="310" xfId="0" applyFont="1" applyFill="1" applyBorder="1" applyAlignment="1" applyProtection="1">
      <alignment wrapText="1"/>
    </xf>
    <xf numFmtId="170" fontId="11" fillId="33" borderId="310" xfId="208" applyNumberFormat="1" applyFont="1" applyFill="1" applyBorder="1" applyProtection="1"/>
    <xf numFmtId="166" fontId="11" fillId="34" borderId="310" xfId="0" applyFont="1" applyFill="1" applyBorder="1" applyAlignment="1" applyProtection="1">
      <alignment horizontal="left" vertical="center" wrapText="1"/>
    </xf>
    <xf numFmtId="10" fontId="11" fillId="34" borderId="310" xfId="122" applyNumberFormat="1" applyFont="1" applyFill="1" applyBorder="1" applyAlignment="1" applyProtection="1">
      <alignment horizontal="right"/>
    </xf>
    <xf numFmtId="170" fontId="11" fillId="0" borderId="310" xfId="208" applyNumberFormat="1" applyFont="1" applyFill="1" applyBorder="1" applyProtection="1">
      <protection locked="0"/>
    </xf>
    <xf numFmtId="170" fontId="11" fillId="0" borderId="310" xfId="208" applyNumberFormat="1" applyFont="1" applyBorder="1" applyProtection="1">
      <protection locked="0"/>
    </xf>
    <xf numFmtId="170" fontId="11" fillId="35" borderId="310" xfId="208" applyNumberFormat="1" applyFont="1" applyFill="1" applyBorder="1" applyProtection="1"/>
    <xf numFmtId="166" fontId="19" fillId="0" borderId="310" xfId="0" applyFont="1" applyFill="1" applyBorder="1" applyProtection="1">
      <protection locked="0"/>
    </xf>
    <xf numFmtId="10" fontId="11" fillId="0" borderId="310" xfId="122" applyNumberFormat="1" applyFont="1" applyFill="1" applyBorder="1" applyProtection="1">
      <protection locked="0"/>
    </xf>
    <xf numFmtId="10" fontId="11" fillId="34" borderId="310" xfId="0" applyNumberFormat="1" applyFont="1" applyFill="1" applyBorder="1" applyProtection="1"/>
    <xf numFmtId="166" fontId="11" fillId="0" borderId="310" xfId="0" applyFont="1" applyFill="1" applyBorder="1" applyProtection="1">
      <protection locked="0"/>
    </xf>
    <xf numFmtId="10" fontId="11" fillId="0" borderId="310" xfId="0" applyNumberFormat="1" applyFont="1" applyFill="1" applyBorder="1" applyProtection="1">
      <protection locked="0"/>
    </xf>
    <xf numFmtId="166" fontId="11" fillId="0" borderId="310" xfId="0" applyFont="1" applyFill="1" applyBorder="1" applyAlignment="1" applyProtection="1">
      <alignment horizontal="left" indent="1"/>
      <protection locked="0"/>
    </xf>
    <xf numFmtId="166" fontId="11" fillId="0" borderId="310" xfId="0" applyFont="1" applyFill="1" applyBorder="1" applyAlignment="1" applyProtection="1">
      <alignment horizontal="left" indent="4"/>
      <protection locked="0"/>
    </xf>
    <xf numFmtId="166" fontId="11" fillId="34" borderId="310" xfId="0" applyFont="1" applyFill="1" applyBorder="1" applyAlignment="1" applyProtection="1">
      <alignment horizontal="left" wrapText="1" indent="1"/>
    </xf>
    <xf numFmtId="166" fontId="11" fillId="34" borderId="310" xfId="0" applyFont="1" applyFill="1" applyBorder="1" applyAlignment="1" applyProtection="1">
      <alignment horizontal="left" wrapText="1" indent="4"/>
    </xf>
    <xf numFmtId="10" fontId="11" fillId="34" borderId="310" xfId="122" applyNumberFormat="1" applyFont="1" applyFill="1" applyBorder="1" applyProtection="1">
      <protection locked="0"/>
    </xf>
    <xf numFmtId="3" fontId="19" fillId="34" borderId="310" xfId="0" applyNumberFormat="1" applyFont="1" applyFill="1" applyBorder="1" applyProtection="1"/>
    <xf numFmtId="3" fontId="11" fillId="34" borderId="310" xfId="0" applyNumberFormat="1" applyFont="1" applyFill="1" applyBorder="1" applyProtection="1"/>
    <xf numFmtId="170" fontId="11" fillId="34" borderId="310" xfId="208" applyNumberFormat="1" applyFont="1" applyFill="1" applyBorder="1" applyProtection="1">
      <protection locked="0"/>
    </xf>
    <xf numFmtId="10" fontId="11" fillId="34" borderId="310" xfId="0" applyNumberFormat="1" applyFont="1" applyFill="1" applyBorder="1" applyAlignment="1" applyProtection="1">
      <alignment horizontal="right" vertical="center" wrapText="1"/>
    </xf>
    <xf numFmtId="10" fontId="11" fillId="34" borderId="310" xfId="0" applyNumberFormat="1" applyFont="1" applyFill="1" applyBorder="1" applyAlignment="1" applyProtection="1">
      <alignment vertical="center" wrapText="1"/>
    </xf>
    <xf numFmtId="43" fontId="11" fillId="33" borderId="310" xfId="208" applyNumberFormat="1" applyFont="1" applyFill="1" applyBorder="1" applyProtection="1"/>
    <xf numFmtId="170" fontId="11" fillId="34" borderId="310" xfId="122" applyNumberFormat="1" applyFont="1" applyFill="1" applyBorder="1" applyProtection="1"/>
    <xf numFmtId="10" fontId="19" fillId="34" borderId="310" xfId="122" applyNumberFormat="1" applyFont="1" applyFill="1" applyBorder="1" applyAlignment="1" applyProtection="1">
      <alignment wrapText="1"/>
    </xf>
    <xf numFmtId="170" fontId="19" fillId="34" borderId="310" xfId="122" applyNumberFormat="1" applyFont="1" applyFill="1" applyBorder="1" applyProtection="1"/>
    <xf numFmtId="170" fontId="19" fillId="35" borderId="310" xfId="208" applyNumberFormat="1" applyFont="1" applyFill="1" applyBorder="1" applyProtection="1"/>
    <xf numFmtId="10" fontId="77" fillId="34" borderId="310" xfId="122" applyNumberFormat="1" applyFont="1" applyFill="1" applyBorder="1" applyProtection="1"/>
    <xf numFmtId="3" fontId="19" fillId="34" borderId="310" xfId="0" applyNumberFormat="1" applyFont="1" applyFill="1" applyBorder="1" applyAlignment="1" applyProtection="1">
      <alignment horizontal="center" wrapText="1"/>
    </xf>
    <xf numFmtId="3" fontId="19" fillId="34" borderId="310" xfId="0" applyNumberFormat="1" applyFont="1" applyFill="1" applyBorder="1" applyAlignment="1" applyProtection="1">
      <alignment horizontal="center"/>
    </xf>
    <xf numFmtId="9" fontId="11" fillId="34" borderId="310" xfId="122" applyFont="1" applyFill="1" applyBorder="1" applyProtection="1"/>
    <xf numFmtId="3" fontId="11" fillId="34" borderId="310" xfId="122" applyNumberFormat="1" applyFont="1" applyFill="1" applyBorder="1" applyProtection="1"/>
    <xf numFmtId="3" fontId="11" fillId="34" borderId="310" xfId="189" applyNumberFormat="1" applyFont="1" applyFill="1" applyBorder="1" applyProtection="1"/>
    <xf numFmtId="9" fontId="11" fillId="34" borderId="310" xfId="122" applyFont="1" applyFill="1" applyBorder="1" applyAlignment="1" applyProtection="1">
      <alignment horizontal="center"/>
    </xf>
    <xf numFmtId="3" fontId="11" fillId="0" borderId="310" xfId="0" applyNumberFormat="1" applyFont="1" applyBorder="1" applyProtection="1">
      <protection locked="0"/>
    </xf>
    <xf numFmtId="170" fontId="11" fillId="33" borderId="310" xfId="77" applyNumberFormat="1" applyFont="1" applyFill="1" applyBorder="1" applyProtection="1"/>
    <xf numFmtId="170" fontId="11" fillId="35" borderId="310" xfId="77" applyNumberFormat="1" applyFont="1" applyFill="1" applyBorder="1" applyProtection="1"/>
    <xf numFmtId="170" fontId="11" fillId="34" borderId="310" xfId="77" applyNumberFormat="1" applyFont="1" applyFill="1" applyBorder="1" applyProtection="1"/>
    <xf numFmtId="9" fontId="11" fillId="0" borderId="310" xfId="122" applyFont="1" applyFill="1" applyBorder="1" applyProtection="1">
      <protection locked="0"/>
    </xf>
    <xf numFmtId="3" fontId="11" fillId="0" borderId="310" xfId="0" applyNumberFormat="1" applyFont="1" applyFill="1" applyBorder="1" applyProtection="1">
      <protection locked="0"/>
    </xf>
    <xf numFmtId="166" fontId="11" fillId="0" borderId="310" xfId="0" applyFont="1" applyBorder="1" applyAlignment="1" applyProtection="1">
      <alignment horizontal="left" indent="1"/>
      <protection locked="0"/>
    </xf>
    <xf numFmtId="170" fontId="19" fillId="35" borderId="310" xfId="209" applyNumberFormat="1" applyFont="1" applyFill="1" applyBorder="1" applyProtection="1"/>
    <xf numFmtId="170" fontId="19" fillId="35" borderId="310" xfId="204" applyNumberFormat="1" applyFont="1" applyFill="1" applyBorder="1" applyProtection="1"/>
    <xf numFmtId="9" fontId="19" fillId="34" borderId="310" xfId="122" applyFont="1" applyFill="1" applyBorder="1" applyAlignment="1" applyProtection="1">
      <alignment horizontal="center"/>
    </xf>
    <xf numFmtId="170" fontId="19" fillId="34" borderId="310" xfId="207" applyNumberFormat="1" applyFont="1" applyFill="1" applyBorder="1" applyAlignment="1" applyProtection="1">
      <alignment horizontal="center"/>
    </xf>
    <xf numFmtId="166" fontId="11" fillId="34" borderId="310" xfId="0" applyFont="1" applyFill="1" applyBorder="1" applyAlignment="1" applyProtection="1">
      <alignment horizontal="left" indent="3"/>
    </xf>
    <xf numFmtId="170" fontId="11" fillId="34" borderId="310" xfId="207" applyNumberFormat="1" applyFont="1" applyFill="1" applyBorder="1" applyProtection="1"/>
    <xf numFmtId="166" fontId="11" fillId="0" borderId="310" xfId="0" applyFont="1" applyBorder="1" applyAlignment="1" applyProtection="1">
      <alignment horizontal="left" indent="2"/>
      <protection locked="0"/>
    </xf>
    <xf numFmtId="9" fontId="11" fillId="0" borderId="310" xfId="189" applyFont="1" applyBorder="1" applyAlignment="1" applyProtection="1">
      <alignment horizontal="left" indent="3"/>
      <protection locked="0"/>
    </xf>
    <xf numFmtId="170" fontId="11" fillId="33" borderId="310" xfId="207" applyNumberFormat="1" applyFont="1" applyFill="1" applyBorder="1" applyProtection="1"/>
    <xf numFmtId="166" fontId="11" fillId="0" borderId="310" xfId="0" applyFont="1" applyBorder="1" applyAlignment="1" applyProtection="1">
      <alignment horizontal="left" indent="3"/>
      <protection locked="0"/>
    </xf>
    <xf numFmtId="9" fontId="11" fillId="0" borderId="310" xfId="189" applyFont="1" applyBorder="1" applyProtection="1">
      <protection locked="0"/>
    </xf>
    <xf numFmtId="170" fontId="19" fillId="34" borderId="310" xfId="204" applyNumberFormat="1" applyFont="1" applyFill="1" applyBorder="1" applyProtection="1"/>
    <xf numFmtId="170" fontId="19" fillId="35" borderId="310" xfId="204" applyNumberFormat="1" applyFont="1" applyFill="1" applyBorder="1" applyAlignment="1" applyProtection="1">
      <alignment horizontal="center"/>
      <protection locked="0"/>
    </xf>
    <xf numFmtId="170" fontId="19" fillId="35" borderId="310" xfId="207" applyNumberFormat="1" applyFont="1" applyFill="1" applyBorder="1" applyProtection="1"/>
    <xf numFmtId="166" fontId="19" fillId="34" borderId="310" xfId="0" applyFont="1" applyFill="1" applyBorder="1" applyAlignment="1" applyProtection="1">
      <alignment horizontal="left" wrapText="1"/>
    </xf>
    <xf numFmtId="166" fontId="83" fillId="34" borderId="310" xfId="0" applyFont="1" applyFill="1" applyBorder="1" applyProtection="1"/>
    <xf numFmtId="166" fontId="11" fillId="0" borderId="310" xfId="0" applyFont="1" applyFill="1" applyBorder="1" applyAlignment="1" applyProtection="1">
      <alignment horizontal="left" wrapText="1"/>
      <protection locked="0"/>
    </xf>
    <xf numFmtId="173" fontId="19" fillId="34" borderId="310" xfId="0" applyNumberFormat="1" applyFont="1" applyFill="1" applyBorder="1" applyAlignment="1" applyProtection="1">
      <alignment horizontal="center"/>
    </xf>
    <xf numFmtId="170" fontId="19" fillId="33" borderId="310" xfId="77" applyNumberFormat="1" applyFont="1" applyFill="1" applyBorder="1" applyAlignment="1" applyProtection="1">
      <alignment horizontal="center"/>
    </xf>
    <xf numFmtId="166" fontId="11" fillId="0" borderId="310" xfId="0" applyFont="1" applyBorder="1" applyAlignment="1" applyProtection="1">
      <alignment horizontal="left" wrapText="1"/>
      <protection locked="0"/>
    </xf>
    <xf numFmtId="166" fontId="11" fillId="0" borderId="310" xfId="0" applyFont="1" applyBorder="1" applyAlignment="1" applyProtection="1">
      <alignment wrapText="1"/>
      <protection locked="0"/>
    </xf>
    <xf numFmtId="166" fontId="11" fillId="0" borderId="310" xfId="0" applyFont="1" applyBorder="1" applyAlignment="1" applyProtection="1">
      <alignment horizontal="left"/>
      <protection locked="0"/>
    </xf>
    <xf numFmtId="170" fontId="19" fillId="34" borderId="310" xfId="77" applyNumberFormat="1" applyFont="1" applyFill="1" applyBorder="1" applyAlignment="1" applyProtection="1">
      <alignment horizontal="center"/>
    </xf>
    <xf numFmtId="170" fontId="19" fillId="35" borderId="310" xfId="204" applyNumberFormat="1" applyFont="1" applyFill="1" applyBorder="1" applyAlignment="1" applyProtection="1">
      <alignment horizontal="center"/>
    </xf>
    <xf numFmtId="166" fontId="19" fillId="34" borderId="310" xfId="0" applyFont="1" applyFill="1" applyBorder="1" applyAlignment="1" applyProtection="1"/>
    <xf numFmtId="170" fontId="19" fillId="35" borderId="310" xfId="77" applyNumberFormat="1" applyFont="1" applyFill="1" applyBorder="1" applyProtection="1"/>
    <xf numFmtId="166" fontId="19" fillId="34" borderId="167" xfId="0" applyFont="1" applyFill="1" applyBorder="1" applyAlignment="1" applyProtection="1">
      <alignment horizontal="center" vertical="center" wrapText="1"/>
    </xf>
    <xf numFmtId="166" fontId="19" fillId="34" borderId="310" xfId="0" applyFont="1" applyFill="1" applyBorder="1" applyAlignment="1" applyProtection="1">
      <alignment horizontal="center" vertical="center" wrapText="1"/>
    </xf>
    <xf numFmtId="166" fontId="19" fillId="34" borderId="167" xfId="0" applyFont="1" applyFill="1" applyBorder="1" applyAlignment="1" applyProtection="1">
      <alignment horizontal="center" vertical="center"/>
    </xf>
    <xf numFmtId="166" fontId="19" fillId="0" borderId="310" xfId="0" applyFont="1" applyFill="1" applyBorder="1" applyAlignment="1" applyProtection="1">
      <alignment horizontal="left" wrapText="1"/>
      <protection locked="0"/>
    </xf>
    <xf numFmtId="170" fontId="11" fillId="0" borderId="310" xfId="204" applyNumberFormat="1" applyFont="1" applyFill="1" applyBorder="1" applyAlignment="1" applyProtection="1">
      <alignment horizontal="center" wrapText="1"/>
      <protection locked="0"/>
    </xf>
    <xf numFmtId="170" fontId="19" fillId="33" borderId="310" xfId="77" applyNumberFormat="1" applyFont="1" applyFill="1" applyBorder="1" applyAlignment="1" applyProtection="1">
      <alignment horizontal="left" wrapText="1"/>
    </xf>
    <xf numFmtId="170" fontId="11" fillId="0" borderId="310" xfId="204" applyNumberFormat="1" applyFont="1" applyBorder="1" applyAlignment="1" applyProtection="1">
      <alignment horizontal="left" wrapText="1"/>
      <protection locked="0"/>
    </xf>
    <xf numFmtId="170" fontId="19" fillId="35" borderId="310" xfId="0" applyNumberFormat="1" applyFont="1" applyFill="1" applyBorder="1" applyAlignment="1" applyProtection="1">
      <alignment horizontal="left" wrapText="1"/>
    </xf>
    <xf numFmtId="3" fontId="11" fillId="34" borderId="310" xfId="0" applyNumberFormat="1" applyFont="1" applyFill="1" applyBorder="1" applyAlignment="1" applyProtection="1">
      <alignment horizontal="center"/>
    </xf>
    <xf numFmtId="170" fontId="11" fillId="0" borderId="310" xfId="204" applyNumberFormat="1" applyFont="1" applyFill="1" applyBorder="1" applyAlignment="1" applyProtection="1">
      <alignment horizontal="left"/>
      <protection locked="0"/>
    </xf>
    <xf numFmtId="179" fontId="19" fillId="34" borderId="310" xfId="204" applyNumberFormat="1" applyFont="1" applyFill="1" applyBorder="1" applyAlignment="1" applyProtection="1">
      <alignment horizontal="center"/>
    </xf>
    <xf numFmtId="3" fontId="19" fillId="35" borderId="310" xfId="0" applyNumberFormat="1" applyFont="1" applyFill="1" applyBorder="1" applyAlignment="1" applyProtection="1">
      <alignment horizontal="center"/>
    </xf>
    <xf numFmtId="174" fontId="19" fillId="35" borderId="310" xfId="0" applyNumberFormat="1" applyFont="1" applyFill="1" applyBorder="1" applyAlignment="1" applyProtection="1">
      <alignment horizontal="center"/>
    </xf>
    <xf numFmtId="166" fontId="19" fillId="35" borderId="310" xfId="0" applyFont="1" applyFill="1" applyBorder="1" applyAlignment="1" applyProtection="1">
      <alignment horizontal="center"/>
    </xf>
    <xf numFmtId="166" fontId="11" fillId="34" borderId="310" xfId="0" applyFont="1" applyFill="1" applyBorder="1" applyAlignment="1" applyProtection="1">
      <alignment horizontal="left"/>
    </xf>
    <xf numFmtId="170" fontId="11" fillId="34" borderId="310" xfId="204" applyNumberFormat="1" applyFont="1" applyFill="1" applyBorder="1" applyAlignment="1" applyProtection="1">
      <alignment horizontal="left"/>
    </xf>
    <xf numFmtId="170" fontId="11" fillId="2" borderId="310" xfId="204" applyNumberFormat="1" applyFont="1" applyFill="1" applyBorder="1" applyProtection="1">
      <protection locked="0"/>
    </xf>
    <xf numFmtId="174" fontId="19" fillId="34" borderId="310" xfId="204" applyNumberFormat="1" applyFont="1" applyFill="1" applyBorder="1" applyAlignment="1" applyProtection="1">
      <alignment horizontal="center"/>
    </xf>
    <xf numFmtId="170" fontId="11" fillId="0" borderId="310" xfId="77" applyNumberFormat="1" applyFont="1" applyBorder="1" applyProtection="1">
      <protection locked="0"/>
    </xf>
    <xf numFmtId="174" fontId="11" fillId="34" borderId="310" xfId="204" applyNumberFormat="1" applyFont="1" applyFill="1" applyBorder="1" applyAlignment="1" applyProtection="1">
      <alignment horizontal="center"/>
    </xf>
    <xf numFmtId="165" fontId="11" fillId="33" borderId="310" xfId="77" applyFont="1" applyFill="1" applyBorder="1" applyProtection="1"/>
    <xf numFmtId="179" fontId="11" fillId="34" borderId="310" xfId="204" applyNumberFormat="1" applyFont="1" applyFill="1" applyBorder="1" applyAlignment="1" applyProtection="1">
      <alignment horizontal="center"/>
    </xf>
    <xf numFmtId="166" fontId="11" fillId="35" borderId="310" xfId="0" applyFont="1" applyFill="1" applyBorder="1" applyAlignment="1" applyProtection="1">
      <alignment horizontal="center"/>
    </xf>
    <xf numFmtId="172" fontId="19" fillId="34" borderId="310" xfId="0" applyNumberFormat="1" applyFont="1" applyFill="1" applyBorder="1" applyAlignment="1" applyProtection="1">
      <alignment horizontal="center"/>
    </xf>
    <xf numFmtId="166" fontId="11" fillId="34" borderId="310" xfId="0" applyFont="1" applyFill="1" applyBorder="1" applyAlignment="1" applyProtection="1">
      <alignment horizontal="left" wrapText="1"/>
    </xf>
    <xf numFmtId="174" fontId="19" fillId="34" borderId="310" xfId="0" applyNumberFormat="1" applyFont="1" applyFill="1" applyBorder="1" applyAlignment="1" applyProtection="1">
      <alignment horizontal="center"/>
    </xf>
    <xf numFmtId="166" fontId="11" fillId="0" borderId="310" xfId="0" applyFont="1" applyBorder="1" applyProtection="1">
      <protection locked="0"/>
    </xf>
    <xf numFmtId="0" fontId="19" fillId="34" borderId="310" xfId="83" applyFont="1" applyFill="1" applyBorder="1" applyAlignment="1" applyProtection="1">
      <alignment horizontal="center"/>
    </xf>
    <xf numFmtId="166" fontId="11" fillId="34" borderId="310" xfId="0" applyFont="1" applyFill="1" applyBorder="1" applyAlignment="1" applyProtection="1">
      <alignment vertical="top" wrapText="1"/>
    </xf>
    <xf numFmtId="170" fontId="11" fillId="33" borderId="310" xfId="83" applyNumberFormat="1" applyFont="1" applyFill="1" applyBorder="1" applyProtection="1"/>
    <xf numFmtId="166" fontId="11" fillId="34" borderId="310" xfId="0" applyFont="1" applyFill="1" applyBorder="1" applyAlignment="1" applyProtection="1">
      <alignment horizontal="left" vertical="top"/>
    </xf>
    <xf numFmtId="170" fontId="11" fillId="0" borderId="310" xfId="77" applyNumberFormat="1" applyFont="1" applyFill="1" applyBorder="1" applyProtection="1">
      <protection locked="0"/>
    </xf>
    <xf numFmtId="170" fontId="19" fillId="35" borderId="310" xfId="0" applyNumberFormat="1" applyFont="1" applyFill="1" applyBorder="1" applyAlignment="1" applyProtection="1"/>
    <xf numFmtId="170" fontId="19" fillId="34" borderId="310" xfId="0" applyNumberFormat="1" applyFont="1" applyFill="1" applyBorder="1" applyAlignment="1" applyProtection="1"/>
    <xf numFmtId="170" fontId="19" fillId="35" borderId="310" xfId="218" applyNumberFormat="1" applyFont="1" applyFill="1" applyBorder="1" applyProtection="1"/>
    <xf numFmtId="172" fontId="19" fillId="34" borderId="310" xfId="77" applyNumberFormat="1" applyFont="1" applyFill="1" applyBorder="1" applyAlignment="1" applyProtection="1">
      <alignment horizontal="center"/>
    </xf>
    <xf numFmtId="170" fontId="11" fillId="0" borderId="310" xfId="204" applyNumberFormat="1" applyFont="1" applyBorder="1" applyAlignment="1" applyProtection="1">
      <alignment horizontal="left" indent="3"/>
      <protection locked="0"/>
    </xf>
    <xf numFmtId="10" fontId="19" fillId="34" borderId="310" xfId="122" applyNumberFormat="1" applyFont="1" applyFill="1" applyBorder="1" applyAlignment="1" applyProtection="1">
      <alignment horizontal="center"/>
    </xf>
    <xf numFmtId="170" fontId="11" fillId="34" borderId="310" xfId="206" applyNumberFormat="1" applyFont="1" applyFill="1" applyBorder="1" applyProtection="1"/>
    <xf numFmtId="3" fontId="11" fillId="0" borderId="310" xfId="0" applyNumberFormat="1" applyFont="1" applyBorder="1" applyAlignment="1" applyProtection="1">
      <alignment horizontal="left" indent="3"/>
      <protection locked="0"/>
    </xf>
    <xf numFmtId="10" fontId="19" fillId="0" borderId="310" xfId="122" applyNumberFormat="1" applyFont="1" applyFill="1" applyBorder="1" applyAlignment="1" applyProtection="1">
      <alignment horizontal="center"/>
      <protection locked="0"/>
    </xf>
    <xf numFmtId="166" fontId="11" fillId="0" borderId="310" xfId="0" applyFont="1" applyFill="1" applyBorder="1" applyAlignment="1" applyProtection="1">
      <alignment horizontal="left" indent="3"/>
      <protection locked="0"/>
    </xf>
    <xf numFmtId="9" fontId="19" fillId="0" borderId="310" xfId="122" applyFont="1" applyFill="1" applyBorder="1" applyProtection="1">
      <protection locked="0"/>
    </xf>
    <xf numFmtId="0" fontId="19" fillId="34" borderId="167" xfId="165" applyFont="1" applyFill="1" applyBorder="1" applyAlignment="1" applyProtection="1">
      <alignment horizontal="center" wrapText="1"/>
    </xf>
    <xf numFmtId="0" fontId="19" fillId="34" borderId="310" xfId="165" applyFont="1" applyFill="1" applyBorder="1" applyAlignment="1" applyProtection="1">
      <alignment horizontal="center" wrapText="1"/>
    </xf>
    <xf numFmtId="0" fontId="19" fillId="34" borderId="443" xfId="165" applyFont="1" applyFill="1" applyBorder="1" applyAlignment="1" applyProtection="1">
      <alignment horizontal="center" wrapText="1"/>
    </xf>
    <xf numFmtId="0" fontId="11" fillId="34" borderId="310" xfId="165" applyFont="1" applyFill="1" applyBorder="1" applyProtection="1"/>
    <xf numFmtId="170" fontId="11" fillId="0" borderId="310" xfId="237" applyNumberFormat="1" applyFont="1" applyBorder="1" applyProtection="1">
      <protection locked="0"/>
    </xf>
    <xf numFmtId="2" fontId="19" fillId="34" borderId="310" xfId="165" applyNumberFormat="1" applyFont="1" applyFill="1" applyBorder="1" applyAlignment="1" applyProtection="1">
      <alignment horizontal="center"/>
    </xf>
    <xf numFmtId="170" fontId="11" fillId="34" borderId="310" xfId="237" applyNumberFormat="1" applyFont="1" applyFill="1" applyBorder="1" applyProtection="1"/>
    <xf numFmtId="0" fontId="19" fillId="34" borderId="266" xfId="165" applyFont="1" applyFill="1" applyBorder="1" applyProtection="1"/>
    <xf numFmtId="170" fontId="11" fillId="37" borderId="310" xfId="237" applyNumberFormat="1" applyFont="1" applyFill="1" applyBorder="1" applyProtection="1"/>
    <xf numFmtId="2" fontId="19" fillId="34" borderId="267" xfId="165" applyNumberFormat="1" applyFont="1" applyFill="1" applyBorder="1" applyAlignment="1" applyProtection="1">
      <alignment horizontal="center"/>
    </xf>
    <xf numFmtId="0" fontId="19" fillId="34" borderId="267" xfId="165" applyFont="1" applyFill="1" applyBorder="1" applyAlignment="1" applyProtection="1">
      <alignment horizontal="center"/>
    </xf>
    <xf numFmtId="170" fontId="11" fillId="37" borderId="310" xfId="208" applyNumberFormat="1" applyFont="1" applyFill="1" applyBorder="1" applyProtection="1"/>
    <xf numFmtId="0" fontId="19" fillId="34" borderId="310" xfId="165" applyFont="1" applyFill="1" applyBorder="1" applyAlignment="1" applyProtection="1">
      <alignment horizontal="center"/>
    </xf>
    <xf numFmtId="0" fontId="11" fillId="34" borderId="310" xfId="93" applyFont="1" applyFill="1" applyBorder="1" applyProtection="1"/>
    <xf numFmtId="0" fontId="19" fillId="34" borderId="167" xfId="93" applyFont="1" applyFill="1" applyBorder="1" applyAlignment="1" applyProtection="1">
      <alignment horizontal="center"/>
    </xf>
    <xf numFmtId="0" fontId="11" fillId="34" borderId="310" xfId="93" applyFont="1" applyFill="1" applyBorder="1" applyAlignment="1" applyProtection="1">
      <alignment horizontal="left" indent="1"/>
    </xf>
    <xf numFmtId="170" fontId="11" fillId="0" borderId="310" xfId="93" applyNumberFormat="1" applyFont="1" applyBorder="1" applyProtection="1">
      <protection locked="0"/>
    </xf>
    <xf numFmtId="9" fontId="11" fillId="0" borderId="310" xfId="122" applyFont="1" applyBorder="1" applyProtection="1">
      <protection locked="0"/>
    </xf>
    <xf numFmtId="170" fontId="11" fillId="37" borderId="310" xfId="93" applyNumberFormat="1" applyFont="1" applyFill="1" applyBorder="1" applyProtection="1"/>
    <xf numFmtId="171" fontId="11" fillId="0" borderId="310" xfId="93" applyNumberFormat="1" applyFont="1" applyBorder="1" applyAlignment="1" applyProtection="1">
      <alignment horizontal="right"/>
      <protection locked="0"/>
    </xf>
    <xf numFmtId="0" fontId="19" fillId="34" borderId="266" xfId="93" applyFont="1" applyFill="1" applyBorder="1" applyAlignment="1" applyProtection="1"/>
    <xf numFmtId="170" fontId="11" fillId="37" borderId="310" xfId="77" applyNumberFormat="1" applyFont="1" applyFill="1" applyBorder="1" applyProtection="1"/>
    <xf numFmtId="166" fontId="19" fillId="34" borderId="310" xfId="0" applyFont="1" applyFill="1" applyBorder="1" applyAlignment="1" applyProtection="1">
      <alignment horizontal="center" vertical="center"/>
    </xf>
    <xf numFmtId="14" fontId="11" fillId="0" borderId="310" xfId="0" applyNumberFormat="1" applyFont="1" applyBorder="1" applyProtection="1">
      <protection locked="0"/>
    </xf>
    <xf numFmtId="0" fontId="38" fillId="0" borderId="310" xfId="228" applyFont="1" applyBorder="1" applyProtection="1">
      <protection locked="0"/>
    </xf>
    <xf numFmtId="0" fontId="38" fillId="0" borderId="310" xfId="238" applyFont="1" applyBorder="1" applyProtection="1">
      <protection locked="0"/>
    </xf>
    <xf numFmtId="14" fontId="38" fillId="0" borderId="310" xfId="238" applyNumberFormat="1" applyFont="1" applyBorder="1" applyProtection="1">
      <protection locked="0"/>
    </xf>
    <xf numFmtId="0" fontId="38" fillId="0" borderId="310" xfId="228" applyFont="1" applyFill="1" applyBorder="1" applyProtection="1">
      <protection locked="0"/>
    </xf>
    <xf numFmtId="0" fontId="38" fillId="0" borderId="266" xfId="228" applyFont="1" applyFill="1" applyBorder="1" applyProtection="1">
      <protection locked="0"/>
    </xf>
    <xf numFmtId="170" fontId="11" fillId="33" borderId="310" xfId="206" applyNumberFormat="1" applyFont="1" applyFill="1" applyBorder="1" applyProtection="1"/>
    <xf numFmtId="170" fontId="19" fillId="35" borderId="310" xfId="206" applyNumberFormat="1" applyFont="1" applyFill="1" applyBorder="1" applyProtection="1"/>
    <xf numFmtId="166" fontId="19" fillId="34" borderId="266" xfId="0" applyFont="1" applyFill="1" applyBorder="1" applyAlignment="1" applyProtection="1">
      <alignment horizontal="left" vertical="center" indent="2"/>
    </xf>
    <xf numFmtId="166" fontId="19" fillId="34" borderId="264" xfId="0" applyFont="1" applyFill="1" applyBorder="1" applyAlignment="1" applyProtection="1">
      <alignment horizontal="center" vertical="center"/>
    </xf>
    <xf numFmtId="166" fontId="11" fillId="34" borderId="264" xfId="0" applyFont="1" applyFill="1" applyBorder="1" applyAlignment="1" applyProtection="1">
      <alignment horizontal="center" vertical="center"/>
    </xf>
    <xf numFmtId="170" fontId="19" fillId="35" borderId="310" xfId="204" applyNumberFormat="1" applyFont="1" applyFill="1" applyBorder="1" applyAlignment="1" applyProtection="1">
      <alignment horizontal="center" vertical="center"/>
    </xf>
    <xf numFmtId="170" fontId="19" fillId="0" borderId="310" xfId="204" applyNumberFormat="1" applyFont="1" applyFill="1" applyBorder="1" applyAlignment="1" applyProtection="1">
      <alignment horizontal="center" vertical="center"/>
      <protection locked="0"/>
    </xf>
    <xf numFmtId="170" fontId="19" fillId="37" borderId="310" xfId="208" applyNumberFormat="1" applyFont="1" applyFill="1" applyBorder="1" applyAlignment="1" applyProtection="1">
      <alignment horizontal="center" vertical="center"/>
    </xf>
    <xf numFmtId="166" fontId="19" fillId="34" borderId="266" xfId="0" applyFont="1" applyFill="1" applyBorder="1" applyAlignment="1" applyProtection="1">
      <alignment vertical="center"/>
    </xf>
    <xf numFmtId="166" fontId="19" fillId="34" borderId="443" xfId="0" applyFont="1" applyFill="1" applyBorder="1" applyAlignment="1" applyProtection="1">
      <alignment vertical="center"/>
    </xf>
    <xf numFmtId="0" fontId="19" fillId="34" borderId="167" xfId="93" applyFont="1" applyFill="1" applyBorder="1" applyAlignment="1" applyProtection="1">
      <alignment horizontal="center" vertical="center" wrapText="1"/>
    </xf>
    <xf numFmtId="0" fontId="82" fillId="34" borderId="310" xfId="93" applyFont="1" applyFill="1" applyBorder="1" applyAlignment="1" applyProtection="1">
      <alignment horizontal="center" vertical="center" wrapText="1"/>
    </xf>
    <xf numFmtId="170" fontId="82" fillId="34" borderId="310" xfId="208" applyNumberFormat="1" applyFont="1" applyFill="1" applyBorder="1" applyAlignment="1" applyProtection="1">
      <alignment horizontal="center" vertical="center" wrapText="1"/>
    </xf>
    <xf numFmtId="166" fontId="19" fillId="34" borderId="443" xfId="0" applyFont="1" applyFill="1" applyBorder="1" applyAlignment="1" applyProtection="1">
      <alignment horizontal="center" vertical="center"/>
    </xf>
    <xf numFmtId="166" fontId="11" fillId="34" borderId="310" xfId="0" applyFont="1" applyFill="1" applyBorder="1" applyAlignment="1" applyProtection="1">
      <alignment vertical="center" wrapText="1"/>
    </xf>
    <xf numFmtId="170" fontId="11" fillId="0" borderId="310" xfId="208" applyNumberFormat="1" applyFont="1" applyFill="1" applyBorder="1" applyAlignment="1" applyProtection="1">
      <alignment horizontal="center" vertical="center"/>
      <protection locked="0"/>
    </xf>
    <xf numFmtId="9" fontId="11" fillId="34" borderId="310" xfId="0" applyNumberFormat="1" applyFont="1" applyFill="1" applyBorder="1" applyAlignment="1" applyProtection="1">
      <alignment horizontal="center" vertical="center" wrapText="1"/>
    </xf>
    <xf numFmtId="170" fontId="11" fillId="34" borderId="310" xfId="208" applyNumberFormat="1" applyFont="1" applyFill="1" applyBorder="1" applyAlignment="1" applyProtection="1">
      <alignment horizontal="center" vertical="center"/>
    </xf>
    <xf numFmtId="170" fontId="11" fillId="34" borderId="310" xfId="208" applyNumberFormat="1" applyFont="1" applyFill="1" applyBorder="1" applyAlignment="1" applyProtection="1">
      <alignment horizontal="center" vertical="center" wrapText="1"/>
    </xf>
    <xf numFmtId="166" fontId="11" fillId="34" borderId="167" xfId="0" applyFont="1" applyFill="1" applyBorder="1" applyAlignment="1" applyProtection="1">
      <alignment vertical="center" wrapText="1"/>
    </xf>
    <xf numFmtId="170" fontId="11" fillId="0" borderId="167" xfId="208" applyNumberFormat="1" applyFont="1" applyFill="1" applyBorder="1" applyAlignment="1" applyProtection="1">
      <alignment horizontal="center" vertical="center"/>
      <protection locked="0"/>
    </xf>
    <xf numFmtId="9" fontId="11" fillId="34" borderId="167" xfId="0" applyNumberFormat="1" applyFont="1" applyFill="1" applyBorder="1" applyAlignment="1" applyProtection="1">
      <alignment horizontal="center" vertical="center" wrapText="1"/>
    </xf>
    <xf numFmtId="166" fontId="11" fillId="34" borderId="186" xfId="0" applyFont="1" applyFill="1" applyBorder="1" applyAlignment="1" applyProtection="1">
      <alignment vertical="center" wrapText="1"/>
    </xf>
    <xf numFmtId="9" fontId="11" fillId="34" borderId="425" xfId="0" applyNumberFormat="1" applyFont="1" applyFill="1" applyBorder="1" applyAlignment="1" applyProtection="1">
      <alignment horizontal="center" vertical="center" wrapText="1"/>
    </xf>
    <xf numFmtId="170" fontId="11" fillId="0" borderId="310" xfId="208" applyNumberFormat="1" applyFont="1" applyFill="1" applyBorder="1" applyAlignment="1" applyProtection="1">
      <alignment horizontal="center" vertical="center" wrapText="1"/>
      <protection locked="0"/>
    </xf>
    <xf numFmtId="0" fontId="19" fillId="37" borderId="266" xfId="93" applyFont="1" applyFill="1" applyBorder="1" applyAlignment="1" applyProtection="1">
      <alignment horizontal="left" vertical="center"/>
    </xf>
    <xf numFmtId="0" fontId="19" fillId="37" borderId="264" xfId="93" applyFont="1" applyFill="1" applyBorder="1" applyAlignment="1" applyProtection="1">
      <alignment horizontal="center" vertical="center"/>
    </xf>
    <xf numFmtId="166" fontId="26" fillId="34" borderId="425" xfId="0" applyFont="1" applyFill="1" applyBorder="1" applyProtection="1"/>
    <xf numFmtId="171" fontId="19" fillId="34" borderId="202" xfId="0" applyNumberFormat="1" applyFont="1" applyFill="1" applyBorder="1" applyProtection="1"/>
    <xf numFmtId="166" fontId="80" fillId="29" borderId="395" xfId="0" applyFont="1" applyFill="1" applyBorder="1" applyAlignment="1" applyProtection="1">
      <alignment horizontal="center" vertical="center" wrapText="1"/>
    </xf>
    <xf numFmtId="166" fontId="80" fillId="29" borderId="266" xfId="0" applyFont="1" applyFill="1" applyBorder="1" applyAlignment="1" applyProtection="1">
      <alignment horizontal="center" vertical="center" wrapText="1"/>
    </xf>
    <xf numFmtId="166" fontId="122" fillId="29" borderId="449" xfId="0" applyFont="1" applyFill="1" applyBorder="1" applyAlignment="1" applyProtection="1">
      <alignment horizontal="center" wrapText="1"/>
    </xf>
    <xf numFmtId="166" fontId="20" fillId="34" borderId="443" xfId="0" applyFont="1" applyFill="1" applyBorder="1" applyAlignment="1" applyProtection="1">
      <alignment horizontal="center" wrapText="1"/>
    </xf>
    <xf numFmtId="166" fontId="122" fillId="29" borderId="310" xfId="0" applyFont="1" applyFill="1" applyBorder="1" applyAlignment="1" applyProtection="1">
      <alignment horizontal="center" wrapText="1"/>
    </xf>
    <xf numFmtId="166" fontId="122" fillId="29" borderId="443" xfId="0" applyFont="1" applyFill="1" applyBorder="1" applyAlignment="1" applyProtection="1">
      <alignment horizontal="left" wrapText="1"/>
    </xf>
    <xf numFmtId="166" fontId="122" fillId="29" borderId="443" xfId="0" applyFont="1" applyFill="1" applyBorder="1" applyAlignment="1" applyProtection="1">
      <alignment horizontal="center" wrapText="1"/>
    </xf>
    <xf numFmtId="166" fontId="20" fillId="34" borderId="325" xfId="0" quotePrefix="1" applyNumberFormat="1" applyFont="1" applyFill="1" applyBorder="1" applyAlignment="1" applyProtection="1">
      <alignment horizontal="center"/>
    </xf>
    <xf numFmtId="166" fontId="82" fillId="29" borderId="352" xfId="0" applyFont="1" applyFill="1" applyBorder="1" applyProtection="1"/>
    <xf numFmtId="166" fontId="82" fillId="29" borderId="167" xfId="0" applyFont="1" applyFill="1" applyBorder="1" applyProtection="1"/>
    <xf numFmtId="166" fontId="19" fillId="29" borderId="203" xfId="0" applyFont="1" applyFill="1" applyBorder="1" applyAlignment="1" applyProtection="1">
      <alignment horizontal="center"/>
    </xf>
    <xf numFmtId="166" fontId="11" fillId="31" borderId="400" xfId="0" applyFont="1" applyFill="1" applyBorder="1" applyAlignment="1" applyProtection="1">
      <alignment wrapText="1"/>
    </xf>
    <xf numFmtId="170" fontId="21" fillId="34" borderId="419" xfId="204" applyNumberFormat="1" applyFont="1" applyFill="1" applyBorder="1" applyProtection="1"/>
    <xf numFmtId="170" fontId="20" fillId="30" borderId="330" xfId="204" applyNumberFormat="1" applyFont="1" applyFill="1" applyBorder="1" applyProtection="1"/>
    <xf numFmtId="170" fontId="21" fillId="34" borderId="187" xfId="204" applyNumberFormat="1" applyFont="1" applyFill="1" applyBorder="1" applyProtection="1">
      <protection locked="0"/>
    </xf>
    <xf numFmtId="166" fontId="21" fillId="31" borderId="401" xfId="0" applyFont="1" applyFill="1" applyBorder="1" applyAlignment="1" applyProtection="1">
      <alignment wrapText="1"/>
    </xf>
    <xf numFmtId="170" fontId="69" fillId="34" borderId="419" xfId="204" applyNumberFormat="1" applyFont="1" applyFill="1" applyBorder="1" applyProtection="1"/>
    <xf numFmtId="170" fontId="69" fillId="34" borderId="420" xfId="204" applyNumberFormat="1" applyFont="1" applyFill="1" applyBorder="1" applyProtection="1">
      <protection locked="0"/>
    </xf>
    <xf numFmtId="166" fontId="20" fillId="31" borderId="352" xfId="0" applyFont="1" applyFill="1" applyBorder="1" applyAlignment="1" applyProtection="1">
      <alignment wrapText="1"/>
    </xf>
    <xf numFmtId="166" fontId="82" fillId="29" borderId="310" xfId="0" applyFont="1" applyFill="1" applyBorder="1" applyProtection="1">
      <protection locked="0"/>
    </xf>
    <xf numFmtId="170" fontId="150" fillId="32" borderId="266" xfId="204" applyNumberFormat="1" applyFont="1" applyFill="1" applyBorder="1" applyProtection="1"/>
    <xf numFmtId="166" fontId="20" fillId="31" borderId="400" xfId="0" applyFont="1" applyFill="1" applyBorder="1" applyAlignment="1" applyProtection="1">
      <alignment wrapText="1"/>
    </xf>
    <xf numFmtId="170" fontId="26" fillId="29" borderId="167" xfId="204" applyNumberFormat="1" applyFont="1" applyFill="1" applyBorder="1" applyProtection="1"/>
    <xf numFmtId="170" fontId="27" fillId="29" borderId="406" xfId="204" applyNumberFormat="1" applyFont="1" applyFill="1" applyBorder="1" applyProtection="1"/>
    <xf numFmtId="170" fontId="27" fillId="29" borderId="329" xfId="204" applyNumberFormat="1" applyFont="1" applyFill="1" applyBorder="1" applyProtection="1"/>
    <xf numFmtId="170" fontId="149" fillId="29" borderId="419" xfId="204" applyNumberFormat="1" applyFont="1" applyFill="1" applyBorder="1" applyProtection="1"/>
    <xf numFmtId="170" fontId="26" fillId="29" borderId="92" xfId="204" applyNumberFormat="1" applyFont="1" applyFill="1" applyBorder="1" applyProtection="1"/>
    <xf numFmtId="170" fontId="27" fillId="29" borderId="420" xfId="204" applyNumberFormat="1" applyFont="1" applyFill="1" applyBorder="1" applyProtection="1"/>
    <xf numFmtId="170" fontId="69" fillId="0" borderId="195" xfId="204" applyNumberFormat="1" applyFont="1" applyFill="1" applyBorder="1" applyProtection="1">
      <protection locked="0"/>
    </xf>
    <xf numFmtId="170" fontId="20" fillId="35" borderId="310" xfId="204" applyNumberFormat="1" applyFont="1" applyFill="1" applyBorder="1" applyProtection="1"/>
    <xf numFmtId="166" fontId="20" fillId="31" borderId="400" xfId="0" quotePrefix="1" applyFont="1" applyFill="1" applyBorder="1" applyAlignment="1" applyProtection="1">
      <alignment wrapText="1"/>
    </xf>
    <xf numFmtId="166" fontId="83" fillId="0" borderId="330" xfId="0" applyFont="1" applyFill="1" applyBorder="1" applyProtection="1">
      <protection locked="0"/>
    </xf>
    <xf numFmtId="170" fontId="20" fillId="0" borderId="167" xfId="204" applyNumberFormat="1" applyFont="1" applyFill="1" applyBorder="1" applyProtection="1">
      <protection locked="0"/>
    </xf>
    <xf numFmtId="170" fontId="20" fillId="0" borderId="95" xfId="204" applyNumberFormat="1" applyFont="1" applyFill="1" applyBorder="1" applyProtection="1">
      <protection locked="0"/>
    </xf>
    <xf numFmtId="170" fontId="20" fillId="0" borderId="276" xfId="204" applyNumberFormat="1" applyFont="1" applyFill="1" applyBorder="1" applyProtection="1">
      <protection locked="0"/>
    </xf>
    <xf numFmtId="170" fontId="20" fillId="0" borderId="325" xfId="204" applyNumberFormat="1" applyFont="1" applyFill="1" applyBorder="1" applyProtection="1">
      <protection locked="0"/>
    </xf>
    <xf numFmtId="170" fontId="27" fillId="29" borderId="326" xfId="204" applyNumberFormat="1" applyFont="1" applyFill="1" applyBorder="1" applyProtection="1"/>
    <xf numFmtId="170" fontId="149" fillId="29" borderId="266" xfId="204" applyNumberFormat="1" applyFont="1" applyFill="1" applyBorder="1" applyProtection="1"/>
    <xf numFmtId="170" fontId="149" fillId="29" borderId="310" xfId="204" applyNumberFormat="1" applyFont="1" applyFill="1" applyBorder="1" applyProtection="1"/>
    <xf numFmtId="170" fontId="26" fillId="29" borderId="310" xfId="204" applyNumberFormat="1" applyFont="1" applyFill="1" applyBorder="1" applyProtection="1"/>
    <xf numFmtId="170" fontId="27" fillId="29" borderId="325" xfId="204" applyNumberFormat="1" applyFont="1" applyFill="1" applyBorder="1" applyProtection="1"/>
    <xf numFmtId="166" fontId="27" fillId="29" borderId="182" xfId="0" applyFont="1" applyFill="1" applyBorder="1" applyProtection="1"/>
    <xf numFmtId="166" fontId="27" fillId="29" borderId="182" xfId="0" quotePrefix="1" applyFont="1" applyFill="1" applyBorder="1" applyAlignment="1" applyProtection="1">
      <alignment wrapText="1"/>
    </xf>
    <xf numFmtId="166" fontId="83" fillId="0" borderId="387" xfId="0" applyFont="1" applyFill="1" applyBorder="1" applyProtection="1">
      <protection locked="0"/>
    </xf>
    <xf numFmtId="170" fontId="27" fillId="34" borderId="443" xfId="204" applyNumberFormat="1" applyFont="1" applyFill="1" applyBorder="1" applyProtection="1"/>
    <xf numFmtId="170" fontId="21" fillId="34" borderId="449" xfId="204" applyNumberFormat="1" applyFont="1" applyFill="1" applyBorder="1" applyProtection="1"/>
    <xf numFmtId="166" fontId="26" fillId="29" borderId="352" xfId="0" quotePrefix="1" applyFont="1" applyFill="1" applyBorder="1" applyProtection="1"/>
    <xf numFmtId="170" fontId="26" fillId="30" borderId="387" xfId="204" applyNumberFormat="1" applyFont="1" applyFill="1" applyBorder="1" applyProtection="1"/>
    <xf numFmtId="49" fontId="11" fillId="0" borderId="326" xfId="0" applyNumberFormat="1" applyFont="1" applyFill="1" applyBorder="1" applyProtection="1">
      <protection locked="0"/>
    </xf>
    <xf numFmtId="166" fontId="27" fillId="34" borderId="401" xfId="0" applyFont="1" applyFill="1" applyBorder="1" applyProtection="1"/>
    <xf numFmtId="49" fontId="11" fillId="0" borderId="329" xfId="0" applyNumberFormat="1" applyFont="1" applyFill="1" applyBorder="1" applyProtection="1">
      <protection locked="0"/>
    </xf>
    <xf numFmtId="166" fontId="121" fillId="29" borderId="352" xfId="0" applyFont="1" applyFill="1" applyBorder="1" applyProtection="1"/>
    <xf numFmtId="166" fontId="26" fillId="34" borderId="400" xfId="0" applyFont="1" applyFill="1" applyBorder="1" applyProtection="1"/>
    <xf numFmtId="49" fontId="11" fillId="34" borderId="380" xfId="0" applyNumberFormat="1" applyFont="1" applyFill="1" applyBorder="1" applyProtection="1">
      <protection locked="0"/>
    </xf>
    <xf numFmtId="166" fontId="21" fillId="34" borderId="182" xfId="0" applyFont="1" applyFill="1" applyBorder="1" applyAlignment="1" applyProtection="1">
      <alignment wrapText="1"/>
    </xf>
    <xf numFmtId="166" fontId="21" fillId="34" borderId="401" xfId="0" applyFont="1" applyFill="1" applyBorder="1" applyAlignment="1" applyProtection="1">
      <alignment wrapText="1"/>
    </xf>
    <xf numFmtId="170" fontId="21" fillId="0" borderId="419" xfId="204" applyNumberFormat="1" applyFont="1" applyFill="1" applyBorder="1" applyProtection="1">
      <protection locked="0"/>
    </xf>
    <xf numFmtId="170" fontId="21" fillId="0" borderId="420" xfId="204" applyNumberFormat="1" applyFont="1" applyFill="1" applyBorder="1" applyProtection="1">
      <protection locked="0"/>
    </xf>
    <xf numFmtId="166" fontId="26" fillId="29" borderId="352" xfId="0" applyFont="1" applyFill="1" applyBorder="1" applyProtection="1"/>
    <xf numFmtId="166" fontId="26" fillId="29" borderId="400" xfId="0" applyFont="1" applyFill="1" applyBorder="1" applyProtection="1"/>
    <xf numFmtId="166" fontId="21" fillId="34" borderId="402" xfId="0" applyFont="1" applyFill="1" applyBorder="1" applyAlignment="1" applyProtection="1">
      <alignment wrapText="1"/>
    </xf>
    <xf numFmtId="49" fontId="11" fillId="0" borderId="406" xfId="0" applyNumberFormat="1" applyFont="1" applyFill="1" applyBorder="1" applyProtection="1">
      <protection locked="0"/>
    </xf>
    <xf numFmtId="166" fontId="21" fillId="31" borderId="182" xfId="0" applyFont="1" applyFill="1" applyBorder="1" applyAlignment="1" applyProtection="1">
      <alignment horizontal="left" wrapText="1" indent="1"/>
    </xf>
    <xf numFmtId="166" fontId="27" fillId="29" borderId="401" xfId="0" applyFont="1" applyFill="1" applyBorder="1" applyProtection="1"/>
    <xf numFmtId="49" fontId="11" fillId="0" borderId="387" xfId="0" applyNumberFormat="1" applyFont="1" applyFill="1" applyBorder="1" applyProtection="1">
      <protection locked="0"/>
    </xf>
    <xf numFmtId="170" fontId="21" fillId="0" borderId="394" xfId="204" applyNumberFormat="1" applyFont="1" applyFill="1" applyBorder="1" applyProtection="1">
      <protection locked="0"/>
    </xf>
    <xf numFmtId="166" fontId="21" fillId="29" borderId="400" xfId="0" applyFont="1" applyFill="1" applyBorder="1" applyProtection="1"/>
    <xf numFmtId="49" fontId="19" fillId="0" borderId="326" xfId="0" applyNumberFormat="1" applyFont="1" applyFill="1" applyBorder="1" applyProtection="1">
      <protection locked="0"/>
    </xf>
    <xf numFmtId="166" fontId="20" fillId="29" borderId="182" xfId="0" applyFont="1" applyFill="1" applyBorder="1" applyProtection="1"/>
    <xf numFmtId="49" fontId="11" fillId="0" borderId="276" xfId="0" applyNumberFormat="1" applyFont="1" applyFill="1" applyBorder="1" applyProtection="1">
      <protection locked="0"/>
    </xf>
    <xf numFmtId="170" fontId="21" fillId="0" borderId="392" xfId="204" applyNumberFormat="1" applyFont="1" applyFill="1" applyBorder="1" applyProtection="1">
      <protection locked="0"/>
    </xf>
    <xf numFmtId="166" fontId="82" fillId="0" borderId="310" xfId="0" applyFont="1" applyFill="1" applyBorder="1" applyProtection="1">
      <protection locked="0"/>
    </xf>
    <xf numFmtId="166" fontId="82" fillId="0" borderId="276" xfId="0" applyFont="1" applyFill="1" applyBorder="1" applyProtection="1">
      <protection locked="0"/>
    </xf>
    <xf numFmtId="166" fontId="26" fillId="29" borderId="353" xfId="0" applyFont="1" applyFill="1" applyBorder="1" applyProtection="1"/>
    <xf numFmtId="166" fontId="82" fillId="0" borderId="355" xfId="0" applyFont="1" applyFill="1" applyBorder="1" applyProtection="1">
      <protection locked="0"/>
    </xf>
    <xf numFmtId="166" fontId="82" fillId="29" borderId="425" xfId="0" applyFont="1" applyFill="1" applyBorder="1" applyProtection="1"/>
    <xf numFmtId="171" fontId="19" fillId="29" borderId="202" xfId="0" applyNumberFormat="1" applyFont="1" applyFill="1" applyBorder="1" applyProtection="1"/>
    <xf numFmtId="166" fontId="147" fillId="29" borderId="399" xfId="0" applyFont="1" applyFill="1" applyBorder="1" applyAlignment="1" applyProtection="1">
      <alignment horizontal="center" vertical="center" wrapText="1"/>
    </xf>
    <xf numFmtId="166" fontId="19" fillId="29" borderId="443" xfId="0" applyFont="1" applyFill="1" applyBorder="1" applyAlignment="1" applyProtection="1">
      <alignment horizontal="center"/>
    </xf>
    <xf numFmtId="170" fontId="20" fillId="33" borderId="330" xfId="204" applyNumberFormat="1" applyFont="1" applyFill="1" applyBorder="1" applyProtection="1"/>
    <xf numFmtId="170" fontId="0" fillId="34" borderId="330" xfId="204" applyNumberFormat="1" applyFont="1" applyFill="1" applyBorder="1" applyProtection="1"/>
    <xf numFmtId="166" fontId="83" fillId="0" borderId="310" xfId="0" applyFont="1" applyFill="1" applyBorder="1" applyProtection="1">
      <protection locked="0"/>
    </xf>
    <xf numFmtId="170" fontId="20" fillId="33" borderId="325" xfId="204" applyNumberFormat="1" applyFont="1" applyFill="1" applyBorder="1" applyProtection="1"/>
    <xf numFmtId="166" fontId="26" fillId="29" borderId="167" xfId="0" applyFont="1" applyFill="1" applyBorder="1" applyProtection="1"/>
    <xf numFmtId="170" fontId="26" fillId="29" borderId="330" xfId="204" applyNumberFormat="1" applyFont="1" applyFill="1" applyBorder="1" applyProtection="1"/>
    <xf numFmtId="166" fontId="26" fillId="29" borderId="187" xfId="0" applyFont="1" applyFill="1" applyBorder="1" applyProtection="1"/>
    <xf numFmtId="166" fontId="26" fillId="29" borderId="182" xfId="0" applyFont="1" applyFill="1" applyBorder="1" applyProtection="1"/>
    <xf numFmtId="170" fontId="20" fillId="33" borderId="387" xfId="204" applyNumberFormat="1" applyFont="1" applyFill="1" applyBorder="1" applyProtection="1"/>
    <xf numFmtId="38" fontId="27" fillId="29" borderId="326" xfId="0" applyNumberFormat="1" applyFont="1" applyFill="1" applyBorder="1" applyProtection="1"/>
    <xf numFmtId="38" fontId="21" fillId="0" borderId="420" xfId="0" applyNumberFormat="1" applyFont="1" applyFill="1" applyBorder="1" applyProtection="1">
      <protection locked="0"/>
    </xf>
    <xf numFmtId="170" fontId="27" fillId="34" borderId="387" xfId="204" applyNumberFormat="1" applyFont="1" applyFill="1" applyBorder="1" applyProtection="1"/>
    <xf numFmtId="166" fontId="21" fillId="31" borderId="352" xfId="0" applyFont="1" applyFill="1" applyBorder="1" applyAlignment="1" applyProtection="1">
      <alignment wrapText="1"/>
    </xf>
    <xf numFmtId="170" fontId="69" fillId="0" borderId="390" xfId="204" applyNumberFormat="1" applyFont="1" applyFill="1" applyBorder="1" applyProtection="1">
      <protection locked="0"/>
    </xf>
    <xf numFmtId="170" fontId="69" fillId="0" borderId="387" xfId="204" applyNumberFormat="1" applyFont="1" applyFill="1" applyBorder="1" applyProtection="1">
      <protection locked="0"/>
    </xf>
    <xf numFmtId="170" fontId="69" fillId="0" borderId="394" xfId="204" applyNumberFormat="1" applyFont="1" applyFill="1" applyBorder="1" applyProtection="1">
      <protection locked="0"/>
    </xf>
    <xf numFmtId="170" fontId="0" fillId="34" borderId="167" xfId="204" applyNumberFormat="1" applyFont="1" applyFill="1" applyBorder="1" applyProtection="1"/>
    <xf numFmtId="49" fontId="11" fillId="0" borderId="329" xfId="0" quotePrefix="1" applyNumberFormat="1" applyFont="1" applyFill="1" applyBorder="1" applyProtection="1">
      <protection locked="0"/>
    </xf>
    <xf numFmtId="49" fontId="11" fillId="0" borderId="167" xfId="0" applyNumberFormat="1" applyFont="1" applyFill="1" applyBorder="1" applyProtection="1">
      <protection locked="0"/>
    </xf>
    <xf numFmtId="170" fontId="26" fillId="30" borderId="325" xfId="204" applyNumberFormat="1" applyFont="1" applyFill="1" applyBorder="1" applyProtection="1"/>
    <xf numFmtId="166" fontId="81" fillId="29" borderId="449" xfId="0" applyFont="1" applyFill="1" applyBorder="1" applyAlignment="1" applyProtection="1">
      <alignment horizontal="center" wrapText="1"/>
    </xf>
    <xf numFmtId="166" fontId="105" fillId="34" borderId="443" xfId="0" applyFont="1" applyFill="1" applyBorder="1" applyAlignment="1" applyProtection="1">
      <alignment horizontal="center" wrapText="1"/>
    </xf>
    <xf numFmtId="166" fontId="81" fillId="29" borderId="310" xfId="0" applyFont="1" applyFill="1" applyBorder="1" applyAlignment="1" applyProtection="1">
      <alignment horizontal="center" wrapText="1"/>
    </xf>
    <xf numFmtId="166" fontId="81" fillId="29" borderId="443" xfId="0" applyFont="1" applyFill="1" applyBorder="1" applyAlignment="1" applyProtection="1">
      <alignment horizontal="center" wrapText="1"/>
    </xf>
    <xf numFmtId="166" fontId="153" fillId="29" borderId="310" xfId="0" applyFont="1" applyFill="1" applyBorder="1" applyAlignment="1" applyProtection="1">
      <alignment horizontal="center" wrapText="1"/>
    </xf>
    <xf numFmtId="166" fontId="153" fillId="34" borderId="325" xfId="0" quotePrefix="1" applyNumberFormat="1" applyFont="1" applyFill="1" applyBorder="1" applyAlignment="1" applyProtection="1">
      <alignment horizontal="center"/>
    </xf>
    <xf numFmtId="166" fontId="19" fillId="29" borderId="449" xfId="0" applyFont="1" applyFill="1" applyBorder="1" applyAlignment="1" applyProtection="1">
      <alignment horizontal="center"/>
    </xf>
    <xf numFmtId="166" fontId="19" fillId="29" borderId="325" xfId="0" applyFont="1" applyFill="1" applyBorder="1" applyProtection="1"/>
    <xf numFmtId="170" fontId="21" fillId="0" borderId="310" xfId="204" quotePrefix="1" applyNumberFormat="1" applyFont="1" applyBorder="1" applyAlignment="1" applyProtection="1">
      <alignment horizontal="center"/>
      <protection locked="0"/>
    </xf>
    <xf numFmtId="170" fontId="21" fillId="35" borderId="266" xfId="204" applyNumberFormat="1" applyFont="1" applyFill="1" applyBorder="1" applyProtection="1"/>
    <xf numFmtId="166" fontId="0" fillId="0" borderId="325" xfId="0" applyBorder="1" applyProtection="1">
      <protection locked="0"/>
    </xf>
    <xf numFmtId="170" fontId="21" fillId="0" borderId="167" xfId="204" quotePrefix="1" applyNumberFormat="1" applyFont="1" applyBorder="1" applyAlignment="1" applyProtection="1">
      <alignment horizontal="center"/>
      <protection locked="0"/>
    </xf>
    <xf numFmtId="3" fontId="118" fillId="33" borderId="264" xfId="0" applyNumberFormat="1" applyFont="1" applyFill="1" applyBorder="1" applyAlignment="1" applyProtection="1">
      <alignment horizontal="center" vertical="top" wrapText="1"/>
      <protection locked="0"/>
    </xf>
    <xf numFmtId="3" fontId="118" fillId="29" borderId="264" xfId="0" applyNumberFormat="1" applyFont="1" applyFill="1" applyBorder="1" applyAlignment="1" applyProtection="1">
      <alignment horizontal="center" vertical="top" wrapText="1"/>
      <protection locked="0"/>
    </xf>
    <xf numFmtId="3" fontId="78" fillId="29" borderId="266" xfId="0" applyNumberFormat="1" applyFont="1" applyFill="1" applyBorder="1" applyAlignment="1" applyProtection="1">
      <alignment horizontal="center" vertical="top" wrapText="1"/>
    </xf>
    <xf numFmtId="170" fontId="69" fillId="34" borderId="310" xfId="204" applyNumberFormat="1" applyFont="1" applyFill="1" applyBorder="1" applyAlignment="1" applyProtection="1">
      <alignment horizontal="center"/>
    </xf>
    <xf numFmtId="170" fontId="104" fillId="33" borderId="310" xfId="204" applyNumberFormat="1" applyFont="1" applyFill="1" applyBorder="1" applyProtection="1"/>
    <xf numFmtId="170" fontId="69" fillId="35" borderId="266" xfId="204" applyNumberFormat="1" applyFont="1" applyFill="1" applyBorder="1" applyProtection="1"/>
    <xf numFmtId="166" fontId="71" fillId="0" borderId="325" xfId="0" applyFont="1" applyBorder="1" applyProtection="1">
      <protection locked="0"/>
    </xf>
    <xf numFmtId="170" fontId="20" fillId="32" borderId="266" xfId="204" applyNumberFormat="1" applyFont="1" applyFill="1" applyBorder="1" applyProtection="1"/>
    <xf numFmtId="3" fontId="118" fillId="35" borderId="264" xfId="0" applyNumberFormat="1" applyFont="1" applyFill="1" applyBorder="1" applyAlignment="1" applyProtection="1">
      <alignment horizontal="center" vertical="top" wrapText="1"/>
      <protection locked="0"/>
    </xf>
    <xf numFmtId="3" fontId="103" fillId="34" borderId="352" xfId="0" applyNumberFormat="1" applyFont="1" applyFill="1" applyBorder="1" applyAlignment="1" applyProtection="1">
      <alignment horizontal="left" vertical="top" wrapText="1"/>
    </xf>
    <xf numFmtId="170" fontId="20" fillId="29" borderId="310" xfId="204" applyNumberFormat="1" applyFont="1" applyFill="1" applyBorder="1" applyProtection="1"/>
    <xf numFmtId="49" fontId="21" fillId="33" borderId="310" xfId="2" applyNumberFormat="1" applyFont="1" applyFill="1" applyBorder="1" applyAlignment="1" applyProtection="1">
      <alignment horizontal="center"/>
      <protection locked="0"/>
    </xf>
    <xf numFmtId="49" fontId="21" fillId="34" borderId="310" xfId="2" applyNumberFormat="1" applyFont="1" applyFill="1" applyBorder="1" applyAlignment="1" applyProtection="1">
      <alignment horizontal="center"/>
      <protection locked="0"/>
    </xf>
    <xf numFmtId="170" fontId="21" fillId="34" borderId="310" xfId="204" quotePrefix="1" applyNumberFormat="1" applyFont="1" applyFill="1" applyBorder="1" applyAlignment="1" applyProtection="1">
      <alignment horizontal="center"/>
      <protection locked="0"/>
    </xf>
    <xf numFmtId="170" fontId="21" fillId="34" borderId="266" xfId="204" applyNumberFormat="1" applyFont="1" applyFill="1" applyBorder="1" applyProtection="1">
      <protection locked="0"/>
    </xf>
    <xf numFmtId="170" fontId="21" fillId="34" borderId="310" xfId="204" quotePrefix="1" applyNumberFormat="1" applyFont="1" applyFill="1" applyBorder="1" applyAlignment="1" applyProtection="1">
      <alignment horizontal="center"/>
    </xf>
    <xf numFmtId="170" fontId="69" fillId="34" borderId="310" xfId="204" quotePrefix="1" applyNumberFormat="1" applyFont="1" applyFill="1" applyBorder="1" applyAlignment="1" applyProtection="1">
      <alignment horizontal="center"/>
    </xf>
    <xf numFmtId="170" fontId="69" fillId="0" borderId="310" xfId="204" quotePrefix="1" applyNumberFormat="1" applyFont="1" applyBorder="1" applyAlignment="1" applyProtection="1">
      <alignment horizontal="center"/>
      <protection locked="0"/>
    </xf>
    <xf numFmtId="166" fontId="71" fillId="0" borderId="310" xfId="0" applyFont="1" applyBorder="1" applyProtection="1">
      <protection locked="0"/>
    </xf>
    <xf numFmtId="49" fontId="21" fillId="35" borderId="264" xfId="2" applyNumberFormat="1" applyFont="1" applyFill="1" applyBorder="1" applyAlignment="1" applyProtection="1">
      <alignment horizontal="center"/>
      <protection locked="0"/>
    </xf>
    <xf numFmtId="166" fontId="21" fillId="31" borderId="264" xfId="0" applyFont="1" applyFill="1" applyBorder="1" applyAlignment="1" applyProtection="1">
      <alignment wrapText="1"/>
      <protection locked="0"/>
    </xf>
    <xf numFmtId="170" fontId="21" fillId="31" borderId="310" xfId="204" applyNumberFormat="1" applyFont="1" applyFill="1" applyBorder="1" applyAlignment="1" applyProtection="1">
      <alignment wrapText="1"/>
    </xf>
    <xf numFmtId="170" fontId="21" fillId="31" borderId="266" xfId="204" applyNumberFormat="1" applyFont="1" applyFill="1" applyBorder="1" applyAlignment="1" applyProtection="1">
      <alignment wrapText="1"/>
    </xf>
    <xf numFmtId="170" fontId="21" fillId="31" borderId="325" xfId="204" applyNumberFormat="1" applyFont="1" applyFill="1" applyBorder="1" applyAlignment="1" applyProtection="1">
      <alignment wrapText="1"/>
    </xf>
    <xf numFmtId="49" fontId="21" fillId="35" borderId="417" xfId="2" applyNumberFormat="1" applyFont="1" applyFill="1" applyBorder="1" applyAlignment="1" applyProtection="1">
      <alignment horizontal="center"/>
      <protection locked="0"/>
    </xf>
    <xf numFmtId="166" fontId="20" fillId="29" borderId="443" xfId="0" applyFont="1" applyFill="1" applyBorder="1" applyProtection="1"/>
    <xf numFmtId="166" fontId="19" fillId="29" borderId="449" xfId="0" applyFont="1" applyFill="1" applyBorder="1" applyProtection="1"/>
    <xf numFmtId="166" fontId="19" fillId="29" borderId="195" xfId="0" applyFont="1" applyFill="1" applyBorder="1" applyProtection="1"/>
    <xf numFmtId="170" fontId="21" fillId="2" borderId="310" xfId="204" applyNumberFormat="1" applyFont="1" applyFill="1" applyBorder="1" applyProtection="1">
      <protection locked="0"/>
    </xf>
    <xf numFmtId="166" fontId="20" fillId="35" borderId="267" xfId="0" applyFont="1" applyFill="1" applyBorder="1" applyProtection="1">
      <protection locked="0"/>
    </xf>
    <xf numFmtId="38" fontId="20" fillId="34" borderId="310" xfId="0" applyNumberFormat="1" applyFont="1" applyFill="1" applyBorder="1" applyProtection="1"/>
    <xf numFmtId="170" fontId="26" fillId="34" borderId="266" xfId="204" applyNumberFormat="1" applyFont="1" applyFill="1" applyBorder="1" applyProtection="1"/>
    <xf numFmtId="170" fontId="26" fillId="34" borderId="325" xfId="204" applyNumberFormat="1" applyFont="1" applyFill="1" applyBorder="1" applyProtection="1"/>
    <xf numFmtId="170" fontId="69" fillId="2" borderId="355" xfId="204" applyNumberFormat="1" applyFont="1" applyFill="1" applyBorder="1" applyProtection="1">
      <protection locked="0"/>
    </xf>
    <xf numFmtId="170" fontId="26" fillId="35" borderId="152" xfId="204" applyNumberFormat="1" applyFont="1" applyFill="1" applyBorder="1" applyProtection="1"/>
    <xf numFmtId="170" fontId="26" fillId="35" borderId="154" xfId="204" applyNumberFormat="1" applyFont="1" applyFill="1" applyBorder="1" applyProtection="1"/>
    <xf numFmtId="3" fontId="19" fillId="29" borderId="310" xfId="0" applyNumberFormat="1" applyFont="1" applyFill="1" applyBorder="1" applyAlignment="1" applyProtection="1">
      <alignment horizontal="center" vertical="top" wrapText="1"/>
    </xf>
    <xf numFmtId="166" fontId="11" fillId="31" borderId="310" xfId="0" applyFont="1" applyFill="1" applyBorder="1" applyAlignment="1" applyProtection="1">
      <alignment wrapText="1"/>
    </xf>
    <xf numFmtId="166" fontId="11" fillId="31" borderId="171" xfId="0" applyFont="1" applyFill="1" applyBorder="1" applyAlignment="1" applyProtection="1">
      <alignment wrapText="1"/>
    </xf>
    <xf numFmtId="170" fontId="19" fillId="33" borderId="310" xfId="204" applyNumberFormat="1" applyFont="1" applyFill="1" applyBorder="1" applyProtection="1"/>
    <xf numFmtId="166" fontId="11" fillId="43" borderId="310" xfId="0" applyFont="1" applyFill="1" applyBorder="1" applyAlignment="1" applyProtection="1">
      <alignment wrapText="1"/>
      <protection locked="0"/>
    </xf>
    <xf numFmtId="166" fontId="11" fillId="31" borderId="310" xfId="0" applyFont="1" applyFill="1" applyBorder="1" applyAlignment="1" applyProtection="1">
      <alignment wrapText="1"/>
      <protection locked="0"/>
    </xf>
    <xf numFmtId="166" fontId="19" fillId="31" borderId="310" xfId="0" applyFont="1" applyFill="1" applyBorder="1" applyAlignment="1" applyProtection="1">
      <alignment wrapText="1"/>
    </xf>
    <xf numFmtId="166" fontId="11" fillId="31" borderId="325" xfId="0" applyFont="1" applyFill="1" applyBorder="1" applyAlignment="1" applyProtection="1">
      <alignment wrapText="1"/>
    </xf>
    <xf numFmtId="170" fontId="11" fillId="0" borderId="310" xfId="204" applyNumberFormat="1" applyFont="1" applyFill="1" applyBorder="1" applyAlignment="1" applyProtection="1">
      <alignment wrapText="1"/>
      <protection locked="0"/>
    </xf>
    <xf numFmtId="166" fontId="11" fillId="0" borderId="310" xfId="0" applyFont="1" applyFill="1" applyBorder="1" applyAlignment="1" applyProtection="1">
      <alignment wrapText="1"/>
      <protection locked="0"/>
    </xf>
    <xf numFmtId="170" fontId="69" fillId="0" borderId="310" xfId="204" applyNumberFormat="1" applyFont="1" applyFill="1" applyBorder="1" applyProtection="1">
      <protection locked="0"/>
    </xf>
    <xf numFmtId="170" fontId="87" fillId="33" borderId="310" xfId="204" applyNumberFormat="1" applyFont="1" applyFill="1" applyBorder="1" applyProtection="1"/>
    <xf numFmtId="170" fontId="104" fillId="0" borderId="310" xfId="204" applyNumberFormat="1" applyFont="1" applyFill="1" applyBorder="1" applyProtection="1">
      <protection locked="0"/>
    </xf>
    <xf numFmtId="166" fontId="11" fillId="42" borderId="310" xfId="0" applyFont="1" applyFill="1" applyBorder="1" applyAlignment="1" applyProtection="1">
      <alignment wrapText="1"/>
      <protection locked="0"/>
    </xf>
    <xf numFmtId="170" fontId="19" fillId="42" borderId="310" xfId="204" applyNumberFormat="1" applyFont="1" applyFill="1" applyBorder="1" applyAlignment="1" applyProtection="1">
      <alignment wrapText="1"/>
      <protection locked="0"/>
    </xf>
    <xf numFmtId="166" fontId="11" fillId="42" borderId="286" xfId="0" applyFont="1" applyFill="1" applyBorder="1" applyAlignment="1" applyProtection="1">
      <alignment wrapText="1"/>
      <protection locked="0"/>
    </xf>
    <xf numFmtId="166" fontId="11" fillId="31" borderId="443" xfId="0" applyFont="1" applyFill="1" applyBorder="1" applyAlignment="1" applyProtection="1">
      <alignment wrapText="1"/>
      <protection locked="0"/>
    </xf>
    <xf numFmtId="166" fontId="11" fillId="31" borderId="443" xfId="0" applyFont="1" applyFill="1" applyBorder="1" applyAlignment="1" applyProtection="1">
      <alignment wrapText="1"/>
    </xf>
    <xf numFmtId="166" fontId="19" fillId="31" borderId="443" xfId="0" applyFont="1" applyFill="1" applyBorder="1" applyAlignment="1" applyProtection="1">
      <alignment wrapText="1"/>
    </xf>
    <xf numFmtId="166" fontId="11" fillId="31" borderId="195" xfId="0" applyFont="1" applyFill="1" applyBorder="1" applyAlignment="1" applyProtection="1">
      <alignment wrapText="1"/>
    </xf>
    <xf numFmtId="166" fontId="11" fillId="42" borderId="355" xfId="0" applyFont="1" applyFill="1" applyBorder="1" applyAlignment="1" applyProtection="1">
      <alignment wrapText="1"/>
    </xf>
    <xf numFmtId="170" fontId="26" fillId="30" borderId="354" xfId="204" applyNumberFormat="1" applyFont="1" applyFill="1" applyBorder="1" applyProtection="1"/>
    <xf numFmtId="0" fontId="12" fillId="0" borderId="276" xfId="2" applyFont="1" applyBorder="1" applyProtection="1"/>
    <xf numFmtId="170" fontId="21" fillId="0" borderId="310" xfId="204" quotePrefix="1" applyNumberFormat="1" applyFont="1" applyBorder="1" applyAlignment="1" applyProtection="1">
      <alignment horizontal="right"/>
      <protection locked="0"/>
    </xf>
    <xf numFmtId="170" fontId="20" fillId="30" borderId="266" xfId="204" applyNumberFormat="1" applyFont="1" applyFill="1" applyBorder="1" applyProtection="1"/>
    <xf numFmtId="166" fontId="79" fillId="29" borderId="267" xfId="0" applyFont="1" applyFill="1" applyBorder="1" applyProtection="1">
      <protection locked="0"/>
    </xf>
    <xf numFmtId="0" fontId="15" fillId="0" borderId="276" xfId="2" applyFont="1" applyBorder="1" applyAlignment="1" applyProtection="1">
      <alignment horizontal="left"/>
      <protection locked="0"/>
    </xf>
    <xf numFmtId="170" fontId="104" fillId="30" borderId="266" xfId="204" applyNumberFormat="1" applyFont="1" applyFill="1" applyBorder="1" applyProtection="1"/>
    <xf numFmtId="49" fontId="12" fillId="0" borderId="276" xfId="2" applyNumberFormat="1" applyFont="1" applyBorder="1" applyAlignment="1" applyProtection="1">
      <alignment horizontal="center"/>
      <protection locked="0"/>
    </xf>
    <xf numFmtId="166" fontId="79" fillId="29" borderId="418" xfId="0" applyFont="1" applyFill="1" applyBorder="1" applyProtection="1">
      <protection locked="0"/>
    </xf>
    <xf numFmtId="170" fontId="26" fillId="30" borderId="418" xfId="204" applyNumberFormat="1" applyFont="1" applyFill="1" applyBorder="1" applyProtection="1"/>
    <xf numFmtId="166" fontId="79" fillId="29" borderId="276" xfId="0" applyFont="1" applyFill="1" applyBorder="1" applyProtection="1">
      <protection locked="0"/>
    </xf>
    <xf numFmtId="170" fontId="11" fillId="0" borderId="325" xfId="204" applyNumberFormat="1" applyFont="1" applyFill="1" applyBorder="1" applyProtection="1">
      <protection locked="0"/>
    </xf>
    <xf numFmtId="0" fontId="12" fillId="0" borderId="264" xfId="8" applyFont="1" applyBorder="1" applyProtection="1">
      <protection locked="0"/>
    </xf>
    <xf numFmtId="170" fontId="26" fillId="30" borderId="266" xfId="204" applyNumberFormat="1" applyFont="1" applyFill="1" applyBorder="1" applyProtection="1"/>
    <xf numFmtId="170" fontId="78" fillId="29" borderId="310" xfId="204" applyNumberFormat="1" applyFont="1" applyFill="1" applyBorder="1" applyAlignment="1" applyProtection="1">
      <alignment horizontal="center" vertical="top" wrapText="1"/>
    </xf>
    <xf numFmtId="170" fontId="69" fillId="0" borderId="167" xfId="204" applyNumberFormat="1" applyFont="1" applyFill="1" applyBorder="1" applyProtection="1">
      <protection locked="0"/>
    </xf>
    <xf numFmtId="0" fontId="12" fillId="0" borderId="276" xfId="8" applyFont="1" applyBorder="1" applyProtection="1">
      <protection locked="0"/>
    </xf>
    <xf numFmtId="0" fontId="12" fillId="0" borderId="443" xfId="8" applyFont="1" applyBorder="1" applyProtection="1">
      <protection locked="0"/>
    </xf>
    <xf numFmtId="3" fontId="103" fillId="29" borderId="353" xfId="0" applyNumberFormat="1" applyFont="1" applyFill="1" applyBorder="1" applyAlignment="1" applyProtection="1">
      <alignment horizontal="left" vertical="top" wrapText="1"/>
    </xf>
    <xf numFmtId="166" fontId="79" fillId="29" borderId="76" xfId="0" applyFont="1" applyFill="1" applyBorder="1" applyProtection="1"/>
    <xf numFmtId="170" fontId="82" fillId="30" borderId="354" xfId="204" applyNumberFormat="1" applyFont="1" applyFill="1" applyBorder="1" applyProtection="1"/>
    <xf numFmtId="166" fontId="80" fillId="29" borderId="434" xfId="0" applyFont="1" applyFill="1" applyBorder="1" applyAlignment="1" applyProtection="1">
      <alignment horizontal="center" vertical="center" wrapText="1"/>
    </xf>
    <xf numFmtId="3" fontId="118" fillId="29" borderId="266" xfId="0" applyNumberFormat="1" applyFont="1" applyFill="1" applyBorder="1" applyAlignment="1" applyProtection="1">
      <alignment horizontal="center" vertical="top" wrapText="1"/>
    </xf>
    <xf numFmtId="3" fontId="118" fillId="29" borderId="325" xfId="0" applyNumberFormat="1" applyFont="1" applyFill="1" applyBorder="1" applyAlignment="1" applyProtection="1">
      <alignment horizontal="center" vertical="top" wrapText="1"/>
    </xf>
    <xf numFmtId="170" fontId="21" fillId="0" borderId="266" xfId="204" quotePrefix="1" applyNumberFormat="1" applyFont="1" applyBorder="1" applyAlignment="1" applyProtection="1">
      <alignment horizontal="right"/>
      <protection locked="0"/>
    </xf>
    <xf numFmtId="170" fontId="21" fillId="0" borderId="267" xfId="204" quotePrefix="1" applyNumberFormat="1" applyFont="1" applyBorder="1" applyAlignment="1" applyProtection="1">
      <alignment horizontal="right"/>
      <protection locked="0"/>
    </xf>
    <xf numFmtId="166" fontId="123" fillId="29" borderId="264" xfId="0" applyFont="1" applyFill="1" applyBorder="1" applyProtection="1">
      <protection locked="0"/>
    </xf>
    <xf numFmtId="170" fontId="26" fillId="30" borderId="267" xfId="204" applyNumberFormat="1" applyFont="1" applyFill="1" applyBorder="1" applyProtection="1"/>
    <xf numFmtId="170" fontId="118" fillId="29" borderId="266" xfId="204" applyNumberFormat="1" applyFont="1" applyFill="1" applyBorder="1" applyAlignment="1" applyProtection="1">
      <alignment horizontal="center" vertical="top" wrapText="1"/>
    </xf>
    <xf numFmtId="170" fontId="69" fillId="0" borderId="266" xfId="204" quotePrefix="1" applyNumberFormat="1" applyFont="1" applyBorder="1" applyAlignment="1" applyProtection="1">
      <alignment horizontal="center"/>
      <protection locked="0"/>
    </xf>
    <xf numFmtId="170" fontId="69" fillId="0" borderId="267" xfId="204" quotePrefix="1" applyNumberFormat="1" applyFont="1" applyBorder="1" applyAlignment="1" applyProtection="1">
      <alignment horizontal="center"/>
      <protection locked="0"/>
    </xf>
    <xf numFmtId="170" fontId="20" fillId="34" borderId="266" xfId="204" applyNumberFormat="1" applyFont="1" applyFill="1" applyBorder="1" applyProtection="1"/>
    <xf numFmtId="166" fontId="123" fillId="29" borderId="362" xfId="0" applyFont="1" applyFill="1" applyBorder="1" applyProtection="1">
      <protection locked="0"/>
    </xf>
    <xf numFmtId="166" fontId="123" fillId="29" borderId="166" xfId="0" applyFont="1" applyFill="1" applyBorder="1" applyProtection="1">
      <protection locked="0"/>
    </xf>
    <xf numFmtId="170" fontId="123" fillId="29" borderId="154" xfId="204" applyNumberFormat="1" applyFont="1" applyFill="1" applyBorder="1" applyProtection="1"/>
    <xf numFmtId="0" fontId="21" fillId="0" borderId="264" xfId="8" applyFont="1" applyBorder="1" applyProtection="1">
      <protection locked="0"/>
    </xf>
    <xf numFmtId="166" fontId="123" fillId="29" borderId="166" xfId="0" applyFont="1" applyFill="1" applyBorder="1" applyProtection="1"/>
    <xf numFmtId="170" fontId="26" fillId="30" borderId="353" xfId="204" applyNumberFormat="1" applyFont="1" applyFill="1" applyBorder="1" applyProtection="1"/>
    <xf numFmtId="3" fontId="78" fillId="29" borderId="320" xfId="0" applyNumberFormat="1" applyFont="1" applyFill="1" applyBorder="1" applyAlignment="1" applyProtection="1">
      <alignment horizontal="center" vertical="top" wrapText="1"/>
    </xf>
    <xf numFmtId="3" fontId="78" fillId="29" borderId="422" xfId="0" applyNumberFormat="1" applyFont="1" applyFill="1" applyBorder="1" applyAlignment="1" applyProtection="1">
      <alignment horizontal="center" vertical="top" wrapText="1"/>
    </xf>
    <xf numFmtId="166" fontId="19" fillId="29" borderId="267" xfId="0" applyFont="1" applyFill="1" applyBorder="1" applyProtection="1"/>
    <xf numFmtId="0" fontId="12" fillId="34" borderId="330" xfId="14" applyFont="1" applyFill="1" applyBorder="1" applyProtection="1"/>
    <xf numFmtId="170" fontId="12" fillId="34" borderId="330" xfId="204" applyNumberFormat="1" applyFont="1" applyFill="1" applyBorder="1" applyProtection="1"/>
    <xf numFmtId="0" fontId="15" fillId="34" borderId="392" xfId="14" quotePrefix="1" applyFont="1" applyFill="1" applyBorder="1" applyAlignment="1" applyProtection="1">
      <alignment horizontal="center"/>
    </xf>
    <xf numFmtId="170" fontId="21" fillId="0" borderId="443" xfId="204" applyNumberFormat="1" applyFont="1" applyBorder="1" applyAlignment="1" applyProtection="1">
      <alignment horizontal="center"/>
      <protection locked="0"/>
    </xf>
    <xf numFmtId="49" fontId="12" fillId="34" borderId="310" xfId="14" applyNumberFormat="1" applyFont="1" applyFill="1" applyBorder="1" applyAlignment="1" applyProtection="1">
      <alignment horizontal="center"/>
    </xf>
    <xf numFmtId="170" fontId="21" fillId="0" borderId="187" xfId="204" applyNumberFormat="1" applyFont="1" applyBorder="1" applyProtection="1">
      <protection locked="0"/>
    </xf>
    <xf numFmtId="49" fontId="15" fillId="34" borderId="286" xfId="14" applyNumberFormat="1" applyFont="1" applyFill="1" applyBorder="1" applyAlignment="1" applyProtection="1">
      <alignment horizontal="center"/>
    </xf>
    <xf numFmtId="166" fontId="19" fillId="29" borderId="325" xfId="0" quotePrefix="1" applyNumberFormat="1" applyFont="1" applyFill="1" applyBorder="1" applyAlignment="1" applyProtection="1">
      <alignment horizontal="center"/>
    </xf>
    <xf numFmtId="49" fontId="12" fillId="34" borderId="330" xfId="14" applyNumberFormat="1" applyFont="1" applyFill="1" applyBorder="1" applyAlignment="1" applyProtection="1">
      <alignment horizontal="center"/>
    </xf>
    <xf numFmtId="170" fontId="20" fillId="0" borderId="330" xfId="204" applyNumberFormat="1" applyFont="1" applyFill="1" applyBorder="1" applyProtection="1">
      <protection locked="0"/>
    </xf>
    <xf numFmtId="170" fontId="11" fillId="35" borderId="341" xfId="204" applyNumberFormat="1" applyFont="1" applyFill="1" applyBorder="1" applyProtection="1"/>
    <xf numFmtId="170" fontId="20" fillId="35" borderId="330" xfId="204" applyNumberFormat="1" applyFont="1" applyFill="1" applyBorder="1" applyProtection="1"/>
    <xf numFmtId="166" fontId="19" fillId="34" borderId="326" xfId="0" applyFont="1" applyFill="1" applyBorder="1" applyProtection="1"/>
    <xf numFmtId="166" fontId="19" fillId="29" borderId="326" xfId="0" applyFont="1" applyFill="1" applyBorder="1" applyProtection="1"/>
    <xf numFmtId="170" fontId="12" fillId="0" borderId="95" xfId="204" applyNumberFormat="1" applyFont="1" applyBorder="1" applyAlignment="1" applyProtection="1">
      <alignment horizontal="center"/>
      <protection locked="0"/>
    </xf>
    <xf numFmtId="170" fontId="12" fillId="0" borderId="310" xfId="204" applyNumberFormat="1" applyFont="1" applyBorder="1" applyAlignment="1" applyProtection="1">
      <alignment horizontal="center"/>
      <protection locked="0"/>
    </xf>
    <xf numFmtId="170" fontId="12" fillId="0" borderId="443" xfId="204" applyNumberFormat="1" applyFont="1" applyBorder="1" applyAlignment="1" applyProtection="1">
      <alignment horizontal="center"/>
      <protection locked="0"/>
    </xf>
    <xf numFmtId="170" fontId="11" fillId="30" borderId="443" xfId="204" applyNumberFormat="1" applyFont="1" applyFill="1" applyBorder="1" applyProtection="1"/>
    <xf numFmtId="170" fontId="12" fillId="0" borderId="310" xfId="204" applyNumberFormat="1" applyFont="1" applyBorder="1" applyProtection="1">
      <protection locked="0"/>
    </xf>
    <xf numFmtId="49" fontId="12" fillId="0" borderId="310" xfId="14" applyNumberFormat="1" applyFont="1" applyBorder="1" applyAlignment="1" applyProtection="1">
      <alignment horizontal="center"/>
      <protection locked="0"/>
    </xf>
    <xf numFmtId="49" fontId="12" fillId="0" borderId="330" xfId="14" quotePrefix="1" applyNumberFormat="1" applyFont="1" applyBorder="1" applyAlignment="1" applyProtection="1">
      <alignment horizontal="center"/>
      <protection locked="0"/>
    </xf>
    <xf numFmtId="170" fontId="19" fillId="29" borderId="310" xfId="204" applyNumberFormat="1" applyFont="1" applyFill="1" applyBorder="1" applyProtection="1"/>
    <xf numFmtId="49" fontId="15" fillId="0" borderId="310" xfId="14" applyNumberFormat="1" applyFont="1" applyBorder="1" applyAlignment="1" applyProtection="1">
      <alignment horizontal="center"/>
      <protection locked="0"/>
    </xf>
    <xf numFmtId="0" fontId="19" fillId="34" borderId="310" xfId="14" applyFont="1" applyFill="1" applyBorder="1" applyAlignment="1" applyProtection="1">
      <alignment horizontal="center"/>
    </xf>
    <xf numFmtId="0" fontId="19" fillId="34" borderId="310" xfId="14" applyFont="1" applyFill="1" applyBorder="1" applyAlignment="1" applyProtection="1">
      <alignment horizontal="center" vertical="top" wrapText="1"/>
    </xf>
    <xf numFmtId="170" fontId="77" fillId="0" borderId="443" xfId="204" applyNumberFormat="1" applyFont="1" applyFill="1" applyBorder="1" applyProtection="1">
      <protection locked="0"/>
    </xf>
    <xf numFmtId="170" fontId="19" fillId="30" borderId="310" xfId="204" applyNumberFormat="1" applyFont="1" applyFill="1" applyBorder="1" applyProtection="1"/>
    <xf numFmtId="166" fontId="19" fillId="29" borderId="286" xfId="0" applyFont="1" applyFill="1" applyBorder="1" applyProtection="1"/>
    <xf numFmtId="170" fontId="82" fillId="30" borderId="286" xfId="204" applyNumberFormat="1" applyFont="1" applyFill="1" applyBorder="1" applyProtection="1"/>
    <xf numFmtId="170" fontId="87" fillId="30" borderId="286" xfId="204" applyNumberFormat="1" applyFont="1" applyFill="1" applyBorder="1" applyProtection="1"/>
    <xf numFmtId="0" fontId="15" fillId="41" borderId="310" xfId="14" applyFont="1" applyFill="1" applyBorder="1" applyAlignment="1" applyProtection="1">
      <alignment horizontal="center"/>
      <protection locked="0"/>
    </xf>
    <xf numFmtId="0" fontId="21" fillId="41" borderId="310" xfId="14" applyFont="1" applyFill="1" applyBorder="1" applyProtection="1">
      <protection locked="0"/>
    </xf>
    <xf numFmtId="0" fontId="21" fillId="41" borderId="310" xfId="14" applyFont="1" applyFill="1" applyBorder="1" applyAlignment="1" applyProtection="1">
      <alignment horizontal="center"/>
      <protection locked="0"/>
    </xf>
    <xf numFmtId="166" fontId="20" fillId="34" borderId="403" xfId="13" applyFont="1" applyFill="1" applyBorder="1" applyAlignment="1" applyProtection="1">
      <alignment horizontal="center"/>
    </xf>
    <xf numFmtId="166" fontId="20" fillId="34" borderId="310" xfId="13" applyFont="1" applyFill="1" applyBorder="1" applyAlignment="1" applyProtection="1">
      <alignment horizontal="center"/>
    </xf>
    <xf numFmtId="166" fontId="19" fillId="29" borderId="443" xfId="0" applyFont="1" applyFill="1" applyBorder="1" applyAlignment="1" applyProtection="1">
      <alignment horizontal="center" wrapText="1"/>
    </xf>
    <xf numFmtId="166" fontId="19" fillId="29" borderId="195" xfId="0" quotePrefix="1" applyNumberFormat="1" applyFont="1" applyFill="1" applyBorder="1" applyAlignment="1" applyProtection="1">
      <alignment horizontal="center"/>
    </xf>
    <xf numFmtId="166" fontId="11" fillId="29" borderId="182" xfId="0" quotePrefix="1" applyFont="1" applyFill="1" applyBorder="1" applyAlignment="1" applyProtection="1">
      <alignment wrapText="1"/>
    </xf>
    <xf numFmtId="170" fontId="21" fillId="3" borderId="310" xfId="204" applyNumberFormat="1" applyFont="1" applyFill="1" applyBorder="1" applyAlignment="1" applyProtection="1">
      <alignment horizontal="right"/>
      <protection locked="0"/>
    </xf>
    <xf numFmtId="170" fontId="20" fillId="30" borderId="325" xfId="204" applyNumberFormat="1" applyFont="1" applyFill="1" applyBorder="1" applyAlignment="1" applyProtection="1">
      <alignment horizontal="right"/>
    </xf>
    <xf numFmtId="166" fontId="11" fillId="29" borderId="182" xfId="0" applyFont="1" applyFill="1" applyBorder="1" applyAlignment="1" applyProtection="1">
      <alignment wrapText="1"/>
    </xf>
    <xf numFmtId="170" fontId="21" fillId="3" borderId="443" xfId="204" applyNumberFormat="1" applyFont="1" applyFill="1" applyBorder="1" applyAlignment="1" applyProtection="1">
      <alignment horizontal="right"/>
      <protection locked="0"/>
    </xf>
    <xf numFmtId="170" fontId="21" fillId="0" borderId="203" xfId="204" applyNumberFormat="1" applyFont="1" applyBorder="1" applyAlignment="1" applyProtection="1">
      <alignment horizontal="right"/>
      <protection locked="0"/>
    </xf>
    <xf numFmtId="49" fontId="12" fillId="3" borderId="406" xfId="13" applyNumberFormat="1" applyFont="1" applyFill="1" applyBorder="1" applyAlignment="1" applyProtection="1">
      <alignment horizontal="center"/>
      <protection locked="0"/>
    </xf>
    <xf numFmtId="170" fontId="21" fillId="0" borderId="181" xfId="204" applyNumberFormat="1" applyFont="1" applyBorder="1" applyAlignment="1" applyProtection="1">
      <alignment horizontal="right"/>
      <protection locked="0"/>
    </xf>
    <xf numFmtId="166" fontId="11" fillId="29" borderId="182" xfId="0" applyFont="1" applyFill="1" applyBorder="1" applyAlignment="1" applyProtection="1">
      <alignment horizontal="left" wrapText="1"/>
    </xf>
    <xf numFmtId="170" fontId="21" fillId="32" borderId="266" xfId="204" applyNumberFormat="1" applyFont="1" applyFill="1" applyBorder="1" applyAlignment="1" applyProtection="1">
      <alignment horizontal="right"/>
    </xf>
    <xf numFmtId="170" fontId="21" fillId="32" borderId="325" xfId="204" applyNumberFormat="1" applyFont="1" applyFill="1" applyBorder="1" applyAlignment="1" applyProtection="1">
      <alignment horizontal="right"/>
    </xf>
    <xf numFmtId="0" fontId="11" fillId="0" borderId="182" xfId="0" applyNumberFormat="1" applyFont="1" applyFill="1" applyBorder="1" applyAlignment="1" applyProtection="1">
      <alignment horizontal="left"/>
      <protection locked="0"/>
    </xf>
    <xf numFmtId="170" fontId="21" fillId="3" borderId="325" xfId="204" applyNumberFormat="1" applyFont="1" applyFill="1" applyBorder="1" applyAlignment="1" applyProtection="1">
      <alignment horizontal="right"/>
      <protection locked="0"/>
    </xf>
    <xf numFmtId="170" fontId="21" fillId="3" borderId="171" xfId="204" applyNumberFormat="1" applyFont="1" applyFill="1" applyBorder="1" applyAlignment="1" applyProtection="1">
      <alignment horizontal="right"/>
      <protection locked="0"/>
    </xf>
    <xf numFmtId="170" fontId="20" fillId="30" borderId="325" xfId="204" applyNumberFormat="1" applyFont="1" applyFill="1" applyBorder="1" applyAlignment="1" applyProtection="1">
      <alignment horizontal="right"/>
      <protection locked="0"/>
    </xf>
    <xf numFmtId="170" fontId="21" fillId="0" borderId="171" xfId="204" applyNumberFormat="1" applyFont="1" applyFill="1" applyBorder="1" applyAlignment="1" applyProtection="1">
      <alignment horizontal="right"/>
      <protection locked="0"/>
    </xf>
    <xf numFmtId="170" fontId="26" fillId="30" borderId="355" xfId="204" applyNumberFormat="1" applyFont="1" applyFill="1" applyBorder="1" applyAlignment="1" applyProtection="1">
      <alignment horizontal="right"/>
    </xf>
    <xf numFmtId="166" fontId="12" fillId="34" borderId="395" xfId="13" applyFont="1" applyFill="1" applyBorder="1" applyProtection="1"/>
    <xf numFmtId="166" fontId="12" fillId="34" borderId="310" xfId="13" applyFont="1" applyFill="1" applyBorder="1" applyProtection="1"/>
    <xf numFmtId="170" fontId="21" fillId="30" borderId="325" xfId="204" applyNumberFormat="1" applyFont="1" applyFill="1" applyBorder="1" applyAlignment="1" applyProtection="1">
      <alignment horizontal="right"/>
    </xf>
    <xf numFmtId="166" fontId="11" fillId="3" borderId="450" xfId="13" quotePrefix="1" applyFont="1" applyFill="1" applyBorder="1" applyAlignment="1" applyProtection="1">
      <alignment horizontal="left" wrapText="1"/>
      <protection locked="0"/>
    </xf>
    <xf numFmtId="170" fontId="20" fillId="32" borderId="443" xfId="204" applyNumberFormat="1" applyFont="1" applyFill="1" applyBorder="1" applyAlignment="1" applyProtection="1">
      <alignment horizontal="right"/>
    </xf>
    <xf numFmtId="170" fontId="20" fillId="32" borderId="195" xfId="204" applyNumberFormat="1" applyFont="1" applyFill="1" applyBorder="1" applyAlignment="1" applyProtection="1">
      <alignment horizontal="right"/>
    </xf>
    <xf numFmtId="166" fontId="12" fillId="3" borderId="182" xfId="13" applyFont="1" applyFill="1" applyBorder="1" applyAlignment="1" applyProtection="1">
      <alignment horizontal="left"/>
      <protection locked="0"/>
    </xf>
    <xf numFmtId="166" fontId="12" fillId="3" borderId="401" xfId="13" applyFont="1" applyFill="1" applyBorder="1" applyAlignment="1" applyProtection="1">
      <alignment horizontal="left"/>
      <protection locked="0"/>
    </xf>
    <xf numFmtId="170" fontId="82" fillId="30" borderId="355" xfId="204" applyNumberFormat="1" applyFont="1" applyFill="1" applyBorder="1" applyAlignment="1" applyProtection="1">
      <alignment horizontal="right"/>
    </xf>
    <xf numFmtId="170" fontId="82" fillId="30" borderId="356" xfId="204" applyNumberFormat="1" applyFont="1" applyFill="1" applyBorder="1" applyAlignment="1" applyProtection="1">
      <alignment horizontal="right"/>
    </xf>
    <xf numFmtId="170" fontId="82" fillId="30" borderId="377" xfId="204" applyNumberFormat="1" applyFont="1" applyFill="1" applyBorder="1" applyAlignment="1" applyProtection="1">
      <alignment horizontal="right"/>
    </xf>
    <xf numFmtId="166" fontId="20" fillId="29" borderId="399" xfId="0" applyFont="1" applyFill="1" applyBorder="1" applyAlignment="1" applyProtection="1">
      <alignment horizontal="center" wrapText="1"/>
    </xf>
    <xf numFmtId="170" fontId="0" fillId="0" borderId="451" xfId="204" applyNumberFormat="1" applyFont="1" applyBorder="1" applyProtection="1">
      <protection locked="0"/>
    </xf>
    <xf numFmtId="170" fontId="0" fillId="0" borderId="452" xfId="204" applyNumberFormat="1" applyFont="1" applyBorder="1" applyProtection="1">
      <protection locked="0"/>
    </xf>
    <xf numFmtId="170" fontId="0" fillId="0" borderId="153" xfId="204" applyNumberFormat="1" applyFont="1" applyBorder="1" applyProtection="1">
      <protection locked="0"/>
    </xf>
    <xf numFmtId="170" fontId="0" fillId="0" borderId="325" xfId="204" applyNumberFormat="1" applyFont="1" applyBorder="1" applyProtection="1">
      <protection locked="0"/>
    </xf>
    <xf numFmtId="166" fontId="15" fillId="29" borderId="353" xfId="0" applyFont="1" applyFill="1" applyBorder="1" applyAlignment="1" applyProtection="1">
      <alignment horizontal="left" wrapText="1"/>
    </xf>
    <xf numFmtId="166" fontId="0" fillId="29" borderId="352" xfId="0" applyFont="1" applyFill="1" applyBorder="1" applyProtection="1"/>
    <xf numFmtId="166" fontId="20" fillId="0" borderId="310" xfId="0" applyFont="1" applyFill="1" applyBorder="1" applyProtection="1">
      <protection locked="0"/>
    </xf>
    <xf numFmtId="166" fontId="19" fillId="0" borderId="310" xfId="0" quotePrefix="1" applyFont="1" applyFill="1" applyBorder="1" applyAlignment="1" applyProtection="1">
      <alignment horizontal="center"/>
    </xf>
    <xf numFmtId="166" fontId="19" fillId="0" borderId="453" xfId="0" quotePrefix="1" applyFont="1" applyFill="1" applyBorder="1" applyAlignment="1" applyProtection="1">
      <alignment horizontal="center"/>
    </xf>
    <xf numFmtId="166" fontId="19" fillId="0" borderId="325" xfId="0" quotePrefix="1" applyFont="1" applyFill="1" applyBorder="1" applyAlignment="1" applyProtection="1">
      <alignment horizontal="center"/>
    </xf>
    <xf numFmtId="166" fontId="21" fillId="0" borderId="167" xfId="0" applyFont="1" applyFill="1" applyBorder="1" applyProtection="1">
      <protection locked="0"/>
    </xf>
    <xf numFmtId="170" fontId="11" fillId="0" borderId="443" xfId="204" quotePrefix="1" applyNumberFormat="1" applyFont="1" applyFill="1" applyBorder="1" applyAlignment="1" applyProtection="1">
      <alignment horizontal="center"/>
      <protection locked="0"/>
    </xf>
    <xf numFmtId="170" fontId="11" fillId="0" borderId="195" xfId="204" quotePrefix="1" applyNumberFormat="1" applyFont="1" applyFill="1" applyBorder="1" applyAlignment="1" applyProtection="1">
      <alignment horizontal="center"/>
      <protection locked="0"/>
    </xf>
    <xf numFmtId="166" fontId="19" fillId="29" borderId="352" xfId="0" applyFont="1" applyFill="1" applyBorder="1" applyProtection="1"/>
    <xf numFmtId="170" fontId="11" fillId="30" borderId="325" xfId="204" applyNumberFormat="1" applyFont="1" applyFill="1" applyBorder="1" applyProtection="1"/>
    <xf numFmtId="170" fontId="11" fillId="29" borderId="406" xfId="204" applyNumberFormat="1" applyFont="1" applyFill="1" applyBorder="1" applyProtection="1"/>
    <xf numFmtId="170" fontId="11" fillId="29" borderId="387" xfId="204" applyNumberFormat="1" applyFont="1" applyFill="1" applyBorder="1" applyProtection="1"/>
    <xf numFmtId="170" fontId="11" fillId="29" borderId="443" xfId="204" applyNumberFormat="1" applyFont="1" applyFill="1" applyBorder="1" applyProtection="1"/>
    <xf numFmtId="170" fontId="11" fillId="34" borderId="443" xfId="204" applyNumberFormat="1" applyFont="1" applyFill="1" applyBorder="1" applyProtection="1"/>
    <xf numFmtId="170" fontId="11" fillId="29" borderId="195" xfId="204" applyNumberFormat="1" applyFont="1" applyFill="1" applyBorder="1" applyProtection="1"/>
    <xf numFmtId="166" fontId="107" fillId="29" borderId="352" xfId="0" applyFont="1" applyFill="1" applyBorder="1" applyProtection="1"/>
    <xf numFmtId="170" fontId="11" fillId="34" borderId="406" xfId="204" applyNumberFormat="1" applyFont="1" applyFill="1" applyBorder="1" applyProtection="1"/>
    <xf numFmtId="166" fontId="107" fillId="29" borderId="352" xfId="0" applyFont="1" applyFill="1" applyBorder="1" applyAlignment="1" applyProtection="1">
      <alignment wrapText="1"/>
    </xf>
    <xf numFmtId="170" fontId="11" fillId="0" borderId="330" xfId="204" applyNumberFormat="1" applyFont="1" applyFill="1" applyBorder="1" applyProtection="1">
      <protection locked="0"/>
    </xf>
    <xf numFmtId="170" fontId="11" fillId="35" borderId="167" xfId="204" applyNumberFormat="1" applyFont="1" applyFill="1" applyBorder="1" applyProtection="1"/>
    <xf numFmtId="170" fontId="11" fillId="0" borderId="392" xfId="204" applyNumberFormat="1" applyFont="1" applyFill="1" applyBorder="1" applyProtection="1">
      <protection locked="0"/>
    </xf>
    <xf numFmtId="166" fontId="19" fillId="29" borderId="400" xfId="0" applyFont="1" applyFill="1" applyBorder="1" applyProtection="1"/>
    <xf numFmtId="166" fontId="11" fillId="29" borderId="182" xfId="0" applyFont="1" applyFill="1" applyBorder="1" applyProtection="1"/>
    <xf numFmtId="170" fontId="11" fillId="35" borderId="330" xfId="204" applyNumberFormat="1" applyFont="1" applyFill="1" applyBorder="1" applyProtection="1"/>
    <xf numFmtId="170" fontId="11" fillId="35" borderId="387" xfId="204" applyNumberFormat="1" applyFont="1" applyFill="1" applyBorder="1" applyProtection="1"/>
    <xf numFmtId="170" fontId="11" fillId="0" borderId="195" xfId="204" applyNumberFormat="1" applyFont="1" applyFill="1" applyBorder="1" applyProtection="1">
      <protection locked="0"/>
    </xf>
    <xf numFmtId="166" fontId="21" fillId="0" borderId="355" xfId="0" applyFont="1" applyFill="1" applyBorder="1" applyProtection="1">
      <protection locked="0"/>
    </xf>
    <xf numFmtId="170" fontId="11" fillId="30" borderId="356" xfId="204" applyNumberFormat="1" applyFont="1" applyFill="1" applyBorder="1" applyProtection="1"/>
    <xf numFmtId="176" fontId="103" fillId="34" borderId="202" xfId="0" applyNumberFormat="1" applyFont="1" applyFill="1" applyBorder="1" applyProtection="1"/>
    <xf numFmtId="166" fontId="19" fillId="29" borderId="453" xfId="0" applyFont="1" applyFill="1" applyBorder="1" applyAlignment="1" applyProtection="1">
      <alignment horizontal="center"/>
    </xf>
    <xf numFmtId="166" fontId="19" fillId="29" borderId="360" xfId="0" applyFont="1" applyFill="1" applyBorder="1" applyAlignment="1" applyProtection="1">
      <alignment horizontal="left" wrapText="1"/>
    </xf>
    <xf numFmtId="166" fontId="19" fillId="29" borderId="399" xfId="0" applyFont="1" applyFill="1" applyBorder="1" applyAlignment="1" applyProtection="1">
      <alignment horizontal="center"/>
    </xf>
    <xf numFmtId="166" fontId="19" fillId="29" borderId="395" xfId="0" applyFont="1" applyFill="1" applyBorder="1" applyAlignment="1" applyProtection="1">
      <alignment horizontal="center"/>
    </xf>
    <xf numFmtId="166" fontId="19" fillId="0" borderId="267" xfId="0" quotePrefix="1" applyFont="1" applyFill="1" applyBorder="1" applyAlignment="1" applyProtection="1">
      <alignment horizontal="center"/>
    </xf>
    <xf numFmtId="166" fontId="21" fillId="0" borderId="161" xfId="0" applyFont="1" applyFill="1" applyBorder="1" applyProtection="1">
      <protection locked="0"/>
    </xf>
    <xf numFmtId="170" fontId="0" fillId="30" borderId="310" xfId="204" applyNumberFormat="1" applyFont="1" applyFill="1" applyBorder="1" applyProtection="1"/>
    <xf numFmtId="170" fontId="0" fillId="30" borderId="325" xfId="204" applyNumberFormat="1" applyFont="1" applyFill="1" applyBorder="1" applyProtection="1"/>
    <xf numFmtId="170" fontId="0" fillId="29" borderId="406" xfId="204" applyNumberFormat="1" applyFont="1" applyFill="1" applyBorder="1" applyProtection="1"/>
    <xf numFmtId="170" fontId="0" fillId="29" borderId="330" xfId="204" applyNumberFormat="1" applyFont="1" applyFill="1" applyBorder="1" applyProtection="1"/>
    <xf numFmtId="170" fontId="0" fillId="29" borderId="443" xfId="204" applyNumberFormat="1" applyFont="1" applyFill="1" applyBorder="1" applyProtection="1"/>
    <xf numFmtId="170" fontId="0" fillId="29" borderId="195" xfId="204" applyNumberFormat="1" applyFont="1" applyFill="1" applyBorder="1" applyProtection="1"/>
    <xf numFmtId="170" fontId="0" fillId="29" borderId="387" xfId="204" applyNumberFormat="1" applyFont="1" applyFill="1" applyBorder="1" applyProtection="1"/>
    <xf numFmtId="166" fontId="11" fillId="0" borderId="310" xfId="0" applyFont="1" applyFill="1" applyBorder="1" applyAlignment="1" applyProtection="1">
      <alignment horizontal="center"/>
      <protection locked="0"/>
    </xf>
    <xf numFmtId="170" fontId="0" fillId="0" borderId="330" xfId="204" applyNumberFormat="1" applyFont="1" applyFill="1" applyBorder="1" applyProtection="1">
      <protection locked="0"/>
    </xf>
    <xf numFmtId="170" fontId="0" fillId="0" borderId="95" xfId="204" applyNumberFormat="1" applyFont="1" applyFill="1" applyBorder="1" applyProtection="1">
      <protection locked="0"/>
    </xf>
    <xf numFmtId="166" fontId="0" fillId="3" borderId="182" xfId="13" applyFont="1" applyFill="1" applyBorder="1" applyAlignment="1" applyProtection="1">
      <alignment horizontal="left"/>
      <protection locked="0"/>
    </xf>
    <xf numFmtId="166" fontId="0" fillId="0" borderId="182" xfId="0" applyFont="1" applyFill="1" applyBorder="1" applyProtection="1">
      <protection locked="0"/>
    </xf>
    <xf numFmtId="170" fontId="21" fillId="35" borderId="387" xfId="204" quotePrefix="1" applyNumberFormat="1" applyFont="1" applyFill="1" applyBorder="1" applyAlignment="1" applyProtection="1">
      <alignment horizontal="center"/>
    </xf>
    <xf numFmtId="170" fontId="0" fillId="35" borderId="330" xfId="204" applyNumberFormat="1" applyFont="1" applyFill="1" applyBorder="1" applyProtection="1"/>
    <xf numFmtId="170" fontId="0" fillId="0" borderId="387" xfId="204" applyNumberFormat="1" applyFont="1" applyFill="1" applyBorder="1" applyProtection="1">
      <protection locked="0"/>
    </xf>
    <xf numFmtId="170" fontId="0" fillId="0" borderId="394" xfId="204" applyNumberFormat="1" applyFont="1" applyFill="1" applyBorder="1" applyProtection="1">
      <protection locked="0"/>
    </xf>
    <xf numFmtId="170" fontId="107" fillId="29" borderId="352" xfId="204" applyNumberFormat="1" applyFont="1" applyFill="1" applyBorder="1" applyProtection="1"/>
    <xf numFmtId="170" fontId="107" fillId="29" borderId="310" xfId="204" applyNumberFormat="1" applyFont="1" applyFill="1" applyBorder="1" applyProtection="1"/>
    <xf numFmtId="166" fontId="41" fillId="0" borderId="355" xfId="0" applyFont="1" applyFill="1" applyBorder="1" applyProtection="1">
      <protection locked="0"/>
    </xf>
    <xf numFmtId="170" fontId="0" fillId="30" borderId="355" xfId="204" applyNumberFormat="1" applyFont="1" applyFill="1" applyBorder="1" applyProtection="1"/>
    <xf numFmtId="170" fontId="0" fillId="30" borderId="356" xfId="204" applyNumberFormat="1" applyFont="1" applyFill="1" applyBorder="1" applyProtection="1"/>
    <xf numFmtId="170" fontId="77" fillId="30" borderId="443" xfId="204" applyNumberFormat="1" applyFont="1" applyFill="1" applyBorder="1" applyProtection="1"/>
    <xf numFmtId="3" fontId="78" fillId="29" borderId="161" xfId="0" applyNumberFormat="1" applyFont="1" applyFill="1" applyBorder="1" applyAlignment="1" applyProtection="1">
      <alignment horizontal="center" vertical="top" wrapText="1"/>
    </xf>
    <xf numFmtId="170" fontId="82" fillId="30" borderId="161" xfId="204" applyNumberFormat="1" applyFont="1" applyFill="1" applyBorder="1" applyAlignment="1" applyProtection="1">
      <alignment horizontal="right"/>
    </xf>
    <xf numFmtId="3" fontId="78" fillId="29" borderId="286" xfId="0" applyNumberFormat="1" applyFont="1" applyFill="1" applyBorder="1" applyAlignment="1" applyProtection="1">
      <alignment horizontal="center" vertical="top" wrapText="1"/>
    </xf>
    <xf numFmtId="170" fontId="82" fillId="30" borderId="286" xfId="204" applyNumberFormat="1" applyFont="1" applyFill="1" applyBorder="1" applyAlignment="1" applyProtection="1">
      <alignment horizontal="right"/>
    </xf>
    <xf numFmtId="3" fontId="15" fillId="29" borderId="267" xfId="0" applyNumberFormat="1" applyFont="1" applyFill="1" applyBorder="1" applyAlignment="1" applyProtection="1">
      <alignment horizontal="center" vertical="top" wrapText="1"/>
    </xf>
    <xf numFmtId="170" fontId="21" fillId="4" borderId="194" xfId="204" applyNumberFormat="1" applyFont="1" applyFill="1" applyBorder="1" applyProtection="1">
      <protection locked="0"/>
    </xf>
    <xf numFmtId="170" fontId="21" fillId="6" borderId="310" xfId="204" applyNumberFormat="1" applyFont="1" applyFill="1" applyBorder="1" applyProtection="1"/>
    <xf numFmtId="170" fontId="21" fillId="6" borderId="325" xfId="204" applyNumberFormat="1" applyFont="1" applyFill="1" applyBorder="1" applyProtection="1"/>
    <xf numFmtId="170" fontId="21" fillId="4" borderId="310" xfId="204" applyNumberFormat="1" applyFont="1" applyFill="1" applyBorder="1" applyProtection="1">
      <protection locked="0"/>
    </xf>
    <xf numFmtId="170" fontId="21" fillId="0" borderId="161" xfId="204" applyNumberFormat="1" applyFont="1" applyBorder="1" applyProtection="1">
      <protection locked="0"/>
    </xf>
    <xf numFmtId="170" fontId="26" fillId="30" borderId="310" xfId="204" applyNumberFormat="1" applyFont="1" applyFill="1" applyBorder="1" applyAlignment="1" applyProtection="1">
      <alignment horizontal="right"/>
    </xf>
    <xf numFmtId="170" fontId="26" fillId="30" borderId="325" xfId="204" applyNumberFormat="1" applyFont="1" applyFill="1" applyBorder="1" applyAlignment="1" applyProtection="1">
      <alignment horizontal="right"/>
    </xf>
    <xf numFmtId="170" fontId="104" fillId="0" borderId="310" xfId="204" applyNumberFormat="1" applyFont="1" applyBorder="1" applyAlignment="1" applyProtection="1">
      <protection locked="0"/>
    </xf>
    <xf numFmtId="170" fontId="104" fillId="0" borderId="325" xfId="204" applyNumberFormat="1" applyFont="1" applyBorder="1" applyAlignment="1" applyProtection="1">
      <protection locked="0"/>
    </xf>
    <xf numFmtId="170" fontId="21" fillId="0" borderId="195" xfId="204" applyNumberFormat="1" applyFont="1" applyBorder="1" applyProtection="1">
      <protection locked="0"/>
    </xf>
    <xf numFmtId="170" fontId="26" fillId="30" borderId="286" xfId="204" applyNumberFormat="1" applyFont="1" applyFill="1" applyBorder="1" applyAlignment="1" applyProtection="1">
      <alignment horizontal="right"/>
    </xf>
    <xf numFmtId="170" fontId="20" fillId="0" borderId="443" xfId="204" applyNumberFormat="1" applyFont="1" applyBorder="1" applyAlignment="1" applyProtection="1">
      <alignment horizontal="right"/>
      <protection locked="0"/>
    </xf>
    <xf numFmtId="170" fontId="20" fillId="4" borderId="443" xfId="204" applyNumberFormat="1" applyFont="1" applyFill="1" applyBorder="1" applyProtection="1">
      <protection locked="0"/>
    </xf>
    <xf numFmtId="170" fontId="20" fillId="0" borderId="449" xfId="204" applyNumberFormat="1" applyFont="1" applyBorder="1" applyProtection="1">
      <protection locked="0"/>
    </xf>
    <xf numFmtId="170" fontId="20" fillId="0" borderId="325" xfId="204" applyNumberFormat="1" applyFont="1" applyBorder="1" applyAlignment="1" applyProtection="1">
      <alignment horizontal="center"/>
      <protection locked="0"/>
    </xf>
    <xf numFmtId="170" fontId="21" fillId="0" borderId="443" xfId="204" applyNumberFormat="1" applyFont="1" applyBorder="1" applyAlignment="1" applyProtection="1">
      <alignment horizontal="right"/>
      <protection locked="0"/>
    </xf>
    <xf numFmtId="170" fontId="21" fillId="4" borderId="443" xfId="204" applyNumberFormat="1" applyFont="1" applyFill="1" applyBorder="1" applyProtection="1">
      <protection locked="0"/>
    </xf>
    <xf numFmtId="170" fontId="21" fillId="0" borderId="449" xfId="204" applyNumberFormat="1" applyFont="1" applyBorder="1" applyProtection="1">
      <protection locked="0"/>
    </xf>
    <xf numFmtId="170" fontId="21" fillId="0" borderId="310" xfId="204" applyNumberFormat="1" applyFont="1" applyBorder="1" applyAlignment="1" applyProtection="1">
      <protection locked="0"/>
    </xf>
    <xf numFmtId="170" fontId="21" fillId="0" borderId="325" xfId="204" applyNumberFormat="1" applyFont="1" applyBorder="1" applyAlignment="1" applyProtection="1">
      <protection locked="0"/>
    </xf>
    <xf numFmtId="170" fontId="21" fillId="0" borderId="266" xfId="204" applyNumberFormat="1" applyFont="1" applyBorder="1" applyProtection="1">
      <protection locked="0"/>
    </xf>
    <xf numFmtId="166" fontId="21" fillId="0" borderId="325" xfId="0" applyFont="1" applyBorder="1" applyProtection="1">
      <protection locked="0"/>
    </xf>
    <xf numFmtId="170" fontId="21" fillId="0" borderId="443" xfId="204" applyNumberFormat="1" applyFont="1" applyBorder="1" applyProtection="1">
      <protection locked="0"/>
    </xf>
    <xf numFmtId="170" fontId="21" fillId="34" borderId="443" xfId="204" applyNumberFormat="1" applyFont="1" applyFill="1" applyBorder="1" applyAlignment="1" applyProtection="1">
      <alignment horizontal="right"/>
      <protection locked="0"/>
    </xf>
    <xf numFmtId="170" fontId="21" fillId="34" borderId="449" xfId="204" applyNumberFormat="1" applyFont="1" applyFill="1" applyBorder="1" applyAlignment="1" applyProtection="1">
      <alignment horizontal="right"/>
      <protection locked="0"/>
    </xf>
    <xf numFmtId="170" fontId="21" fillId="0" borderId="443" xfId="204" applyNumberFormat="1" applyFont="1" applyBorder="1" applyAlignment="1" applyProtection="1">
      <protection locked="0"/>
    </xf>
    <xf numFmtId="170" fontId="21" fillId="0" borderId="449" xfId="204" applyNumberFormat="1" applyFont="1" applyBorder="1" applyAlignment="1" applyProtection="1">
      <protection locked="0"/>
    </xf>
    <xf numFmtId="170" fontId="20" fillId="0" borderId="310" xfId="204" applyNumberFormat="1" applyFont="1" applyBorder="1" applyAlignment="1" applyProtection="1">
      <protection locked="0"/>
    </xf>
    <xf numFmtId="170" fontId="20" fillId="0" borderId="266" xfId="204" applyNumberFormat="1" applyFont="1" applyBorder="1" applyAlignment="1" applyProtection="1">
      <protection locked="0"/>
    </xf>
    <xf numFmtId="170" fontId="21" fillId="34" borderId="443" xfId="204" applyNumberFormat="1" applyFont="1" applyFill="1" applyBorder="1" applyAlignment="1" applyProtection="1">
      <alignment horizontal="right"/>
    </xf>
    <xf numFmtId="170" fontId="20" fillId="34" borderId="310" xfId="204" applyNumberFormat="1" applyFont="1" applyFill="1" applyBorder="1" applyAlignment="1" applyProtection="1"/>
    <xf numFmtId="170" fontId="20" fillId="34" borderId="266" xfId="204" applyNumberFormat="1" applyFont="1" applyFill="1" applyBorder="1" applyAlignment="1" applyProtection="1"/>
    <xf numFmtId="170" fontId="20" fillId="34" borderId="325" xfId="204" applyNumberFormat="1" applyFont="1" applyFill="1" applyBorder="1" applyAlignment="1" applyProtection="1"/>
    <xf numFmtId="170" fontId="69" fillId="0" borderId="443" xfId="204" applyNumberFormat="1" applyFont="1" applyBorder="1" applyAlignment="1" applyProtection="1">
      <alignment horizontal="right"/>
      <protection locked="0"/>
    </xf>
    <xf numFmtId="170" fontId="69" fillId="0" borderId="310" xfId="204" applyNumberFormat="1" applyFont="1" applyBorder="1" applyAlignment="1" applyProtection="1">
      <protection locked="0"/>
    </xf>
    <xf numFmtId="170" fontId="69" fillId="0" borderId="266" xfId="204" applyNumberFormat="1" applyFont="1" applyBorder="1" applyAlignment="1" applyProtection="1">
      <protection locked="0"/>
    </xf>
    <xf numFmtId="166" fontId="69" fillId="0" borderId="310" xfId="0" applyFont="1" applyBorder="1" applyProtection="1">
      <protection locked="0"/>
    </xf>
    <xf numFmtId="166" fontId="69" fillId="0" borderId="325" xfId="0" applyFont="1" applyBorder="1" applyProtection="1">
      <protection locked="0"/>
    </xf>
    <xf numFmtId="166" fontId="21" fillId="0" borderId="443" xfId="0" applyFont="1" applyBorder="1" applyProtection="1"/>
    <xf numFmtId="166" fontId="21" fillId="0" borderId="195" xfId="0" applyFont="1" applyBorder="1" applyProtection="1"/>
    <xf numFmtId="170" fontId="26" fillId="0" borderId="355" xfId="204" applyNumberFormat="1" applyFont="1" applyFill="1" applyBorder="1" applyAlignment="1" applyProtection="1">
      <alignment horizontal="right"/>
      <protection locked="0"/>
    </xf>
    <xf numFmtId="170" fontId="26" fillId="0" borderId="389" xfId="204" applyNumberFormat="1" applyFont="1" applyFill="1" applyBorder="1" applyAlignment="1" applyProtection="1">
      <alignment horizontal="right"/>
      <protection locked="0"/>
    </xf>
    <xf numFmtId="170" fontId="26" fillId="0" borderId="356" xfId="204" applyNumberFormat="1" applyFont="1" applyFill="1" applyBorder="1" applyAlignment="1" applyProtection="1">
      <alignment horizontal="right"/>
      <protection locked="0"/>
    </xf>
    <xf numFmtId="3" fontId="19" fillId="29" borderId="266" xfId="0" applyNumberFormat="1" applyFont="1" applyFill="1" applyBorder="1" applyAlignment="1" applyProtection="1">
      <alignment horizontal="center" vertical="top" wrapText="1"/>
    </xf>
    <xf numFmtId="167" fontId="11" fillId="0" borderId="443" xfId="4" applyNumberFormat="1" applyFont="1" applyBorder="1" applyAlignment="1" applyProtection="1">
      <alignment horizontal="center"/>
      <protection locked="0"/>
    </xf>
    <xf numFmtId="170" fontId="11" fillId="0" borderId="200" xfId="204" applyNumberFormat="1" applyFont="1" applyBorder="1" applyAlignment="1" applyProtection="1">
      <alignment horizontal="center"/>
      <protection locked="0"/>
    </xf>
    <xf numFmtId="170" fontId="11" fillId="0" borderId="202" xfId="204" applyNumberFormat="1" applyFont="1" applyBorder="1" applyAlignment="1" applyProtection="1">
      <alignment horizontal="center"/>
      <protection locked="0"/>
    </xf>
    <xf numFmtId="170" fontId="11" fillId="0" borderId="443" xfId="204" applyNumberFormat="1" applyFont="1" applyBorder="1" applyAlignment="1" applyProtection="1">
      <alignment horizontal="center"/>
      <protection locked="0"/>
    </xf>
    <xf numFmtId="167" fontId="14" fillId="0" borderId="443" xfId="4" applyNumberFormat="1" applyFont="1" applyBorder="1" applyAlignment="1" applyProtection="1">
      <protection locked="0"/>
    </xf>
    <xf numFmtId="170" fontId="14" fillId="0" borderId="443" xfId="204" applyNumberFormat="1" applyFont="1" applyBorder="1" applyAlignment="1" applyProtection="1">
      <protection locked="0"/>
    </xf>
    <xf numFmtId="170" fontId="14" fillId="0" borderId="449" xfId="204" applyNumberFormat="1" applyFont="1" applyBorder="1" applyAlignment="1" applyProtection="1">
      <protection locked="0"/>
    </xf>
    <xf numFmtId="170" fontId="14" fillId="0" borderId="200" xfId="204" applyNumberFormat="1" applyFont="1" applyBorder="1" applyAlignment="1" applyProtection="1">
      <protection locked="0"/>
    </xf>
    <xf numFmtId="170" fontId="14" fillId="0" borderId="202" xfId="204" applyNumberFormat="1" applyFont="1" applyBorder="1" applyAlignment="1" applyProtection="1">
      <protection locked="0"/>
    </xf>
    <xf numFmtId="167" fontId="14" fillId="0" borderId="310" xfId="4" applyNumberFormat="1" applyFont="1" applyBorder="1" applyAlignment="1" applyProtection="1">
      <protection locked="0"/>
    </xf>
    <xf numFmtId="170" fontId="14" fillId="0" borderId="267" xfId="204" applyNumberFormat="1" applyFont="1" applyBorder="1" applyAlignment="1" applyProtection="1">
      <protection locked="0"/>
    </xf>
    <xf numFmtId="170" fontId="14" fillId="0" borderId="264" xfId="204" applyNumberFormat="1" applyFont="1" applyBorder="1" applyAlignment="1" applyProtection="1">
      <protection locked="0"/>
    </xf>
    <xf numFmtId="170" fontId="14" fillId="0" borderId="310" xfId="204" applyNumberFormat="1" applyFont="1" applyBorder="1" applyAlignment="1" applyProtection="1">
      <protection locked="0"/>
    </xf>
    <xf numFmtId="170" fontId="14" fillId="0" borderId="276" xfId="204" applyNumberFormat="1" applyFont="1" applyBorder="1" applyAlignment="1" applyProtection="1">
      <protection locked="0"/>
    </xf>
    <xf numFmtId="3" fontId="78" fillId="29" borderId="266" xfId="0" applyNumberFormat="1" applyFont="1" applyFill="1" applyBorder="1" applyAlignment="1" applyProtection="1">
      <alignment horizontal="center" vertical="top" wrapText="1"/>
      <protection locked="0"/>
    </xf>
    <xf numFmtId="0" fontId="21" fillId="34" borderId="92" xfId="4" applyFont="1" applyFill="1" applyBorder="1" applyProtection="1"/>
    <xf numFmtId="170" fontId="20" fillId="0" borderId="200" xfId="204" applyNumberFormat="1" applyFont="1" applyFill="1" applyBorder="1" applyProtection="1">
      <protection locked="0"/>
    </xf>
    <xf numFmtId="170" fontId="20" fillId="0" borderId="202" xfId="204" applyNumberFormat="1" applyFont="1" applyFill="1" applyBorder="1" applyProtection="1">
      <protection locked="0"/>
    </xf>
    <xf numFmtId="0" fontId="14" fillId="0" borderId="326" xfId="4" applyFont="1" applyFill="1" applyBorder="1" applyProtection="1">
      <protection locked="0"/>
    </xf>
    <xf numFmtId="170" fontId="14" fillId="0" borderId="200" xfId="204" applyNumberFormat="1" applyFont="1" applyFill="1" applyBorder="1" applyAlignment="1" applyProtection="1">
      <protection locked="0"/>
    </xf>
    <xf numFmtId="170" fontId="14" fillId="0" borderId="202" xfId="204" applyNumberFormat="1" applyFont="1" applyFill="1" applyBorder="1" applyAlignment="1" applyProtection="1">
      <protection locked="0"/>
    </xf>
    <xf numFmtId="0" fontId="14" fillId="34" borderId="390" xfId="4" applyFont="1" applyFill="1" applyBorder="1" applyProtection="1"/>
    <xf numFmtId="0" fontId="14" fillId="0" borderId="388" xfId="4" applyFont="1" applyFill="1" applyBorder="1" applyProtection="1">
      <protection locked="0"/>
    </xf>
    <xf numFmtId="167" fontId="14" fillId="0" borderId="161" xfId="4" applyNumberFormat="1" applyFont="1" applyBorder="1" applyAlignment="1" applyProtection="1">
      <protection locked="0"/>
    </xf>
    <xf numFmtId="170" fontId="82" fillId="30" borderId="310" xfId="204" applyNumberFormat="1" applyFont="1" applyFill="1" applyBorder="1" applyAlignment="1" applyProtection="1">
      <alignment horizontal="right"/>
    </xf>
    <xf numFmtId="167" fontId="14" fillId="34" borderId="443" xfId="4" applyNumberFormat="1" applyFont="1" applyFill="1" applyBorder="1" applyAlignment="1" applyProtection="1"/>
    <xf numFmtId="170" fontId="14" fillId="34" borderId="200" xfId="204" applyNumberFormat="1" applyFont="1" applyFill="1" applyBorder="1" applyAlignment="1" applyProtection="1"/>
    <xf numFmtId="170" fontId="14" fillId="34" borderId="310" xfId="204" applyNumberFormat="1" applyFont="1" applyFill="1" applyBorder="1" applyAlignment="1" applyProtection="1"/>
    <xf numFmtId="170" fontId="14" fillId="34" borderId="449" xfId="204" applyNumberFormat="1" applyFont="1" applyFill="1" applyBorder="1" applyAlignment="1" applyProtection="1"/>
    <xf numFmtId="166" fontId="35" fillId="34" borderId="186" xfId="0" applyFont="1" applyFill="1" applyBorder="1" applyProtection="1"/>
    <xf numFmtId="166" fontId="14" fillId="34" borderId="350" xfId="0" applyFont="1" applyFill="1" applyBorder="1" applyProtection="1"/>
    <xf numFmtId="170" fontId="14" fillId="34" borderId="350" xfId="204" applyNumberFormat="1" applyFont="1" applyFill="1" applyBorder="1" applyProtection="1"/>
    <xf numFmtId="170" fontId="14" fillId="34" borderId="425" xfId="204" applyNumberFormat="1" applyFont="1" applyFill="1" applyBorder="1" applyProtection="1"/>
    <xf numFmtId="170" fontId="14" fillId="34" borderId="161" xfId="204" applyNumberFormat="1" applyFont="1" applyFill="1" applyBorder="1" applyProtection="1"/>
    <xf numFmtId="3" fontId="78" fillId="29" borderId="397" xfId="0" applyNumberFormat="1" applyFont="1" applyFill="1" applyBorder="1" applyAlignment="1" applyProtection="1">
      <alignment horizontal="center" vertical="top" wrapText="1"/>
    </xf>
    <xf numFmtId="170" fontId="15" fillId="29" borderId="310" xfId="204" applyNumberFormat="1" applyFont="1" applyFill="1" applyBorder="1" applyAlignment="1" applyProtection="1">
      <alignment horizontal="center" vertical="top" wrapText="1"/>
    </xf>
    <xf numFmtId="170" fontId="19" fillId="29" borderId="310" xfId="204" applyNumberFormat="1" applyFont="1" applyFill="1" applyBorder="1" applyAlignment="1" applyProtection="1">
      <alignment horizontal="center" vertical="top" wrapText="1"/>
    </xf>
    <xf numFmtId="0" fontId="14" fillId="34" borderId="310" xfId="4" applyFont="1" applyFill="1" applyBorder="1" applyProtection="1"/>
    <xf numFmtId="170" fontId="19" fillId="29" borderId="267" xfId="204" applyNumberFormat="1" applyFont="1" applyFill="1" applyBorder="1" applyAlignment="1" applyProtection="1">
      <alignment horizontal="center" vertical="top" wrapText="1"/>
    </xf>
    <xf numFmtId="170" fontId="15" fillId="29" borderId="267" xfId="204" applyNumberFormat="1" applyFont="1" applyFill="1" applyBorder="1" applyAlignment="1" applyProtection="1">
      <alignment horizontal="center"/>
    </xf>
    <xf numFmtId="170" fontId="21" fillId="34" borderId="350" xfId="204" applyNumberFormat="1" applyFont="1" applyFill="1" applyBorder="1" applyAlignment="1" applyProtection="1"/>
    <xf numFmtId="0" fontId="21" fillId="0" borderId="310" xfId="4" applyFont="1" applyBorder="1" applyProtection="1"/>
    <xf numFmtId="170" fontId="21" fillId="34" borderId="200" xfId="204" applyNumberFormat="1" applyFont="1" applyFill="1" applyBorder="1" applyAlignment="1" applyProtection="1"/>
    <xf numFmtId="0" fontId="21" fillId="34" borderId="310" xfId="4" applyFont="1" applyFill="1" applyBorder="1" applyProtection="1"/>
    <xf numFmtId="170" fontId="26" fillId="30" borderId="267" xfId="204" applyNumberFormat="1" applyFont="1" applyFill="1" applyBorder="1" applyAlignment="1" applyProtection="1">
      <alignment horizontal="right"/>
    </xf>
    <xf numFmtId="0" fontId="14" fillId="34" borderId="92" xfId="4" applyFont="1" applyFill="1" applyBorder="1" applyProtection="1"/>
    <xf numFmtId="170" fontId="21" fillId="0" borderId="200" xfId="204" applyNumberFormat="1" applyFont="1" applyBorder="1" applyAlignment="1" applyProtection="1">
      <protection locked="0"/>
    </xf>
    <xf numFmtId="0" fontId="21" fillId="34" borderId="326" xfId="4" applyFont="1" applyFill="1" applyBorder="1" applyProtection="1"/>
    <xf numFmtId="170" fontId="21" fillId="0" borderId="276" xfId="204" applyNumberFormat="1" applyFont="1" applyBorder="1" applyAlignment="1" applyProtection="1">
      <protection locked="0"/>
    </xf>
    <xf numFmtId="170" fontId="20" fillId="32" borderId="267" xfId="204" applyNumberFormat="1" applyFont="1" applyFill="1" applyBorder="1" applyProtection="1"/>
    <xf numFmtId="0" fontId="14" fillId="0" borderId="326" xfId="4" applyFont="1" applyFill="1" applyBorder="1" applyProtection="1"/>
    <xf numFmtId="0" fontId="21" fillId="0" borderId="161" xfId="4" applyFont="1" applyBorder="1" applyProtection="1"/>
    <xf numFmtId="0" fontId="11" fillId="0" borderId="388" xfId="4" applyFont="1" applyFill="1" applyBorder="1" applyProtection="1"/>
    <xf numFmtId="0" fontId="35" fillId="34" borderId="449" xfId="4" applyFont="1" applyFill="1" applyBorder="1" applyProtection="1"/>
    <xf numFmtId="0" fontId="14" fillId="34" borderId="200" xfId="4" applyFont="1" applyFill="1" applyBorder="1" applyProtection="1"/>
    <xf numFmtId="167" fontId="14" fillId="34" borderId="443" xfId="4" applyNumberFormat="1" applyFont="1" applyFill="1" applyBorder="1" applyAlignment="1" applyProtection="1">
      <protection locked="0"/>
    </xf>
    <xf numFmtId="167" fontId="14" fillId="34" borderId="425" xfId="4" applyNumberFormat="1" applyFont="1" applyFill="1" applyBorder="1" applyAlignment="1" applyProtection="1"/>
    <xf numFmtId="3" fontId="78" fillId="29" borderId="449" xfId="0" applyNumberFormat="1" applyFont="1" applyFill="1" applyBorder="1" applyAlignment="1" applyProtection="1">
      <alignment horizontal="center" vertical="top" wrapText="1"/>
    </xf>
    <xf numFmtId="3" fontId="78" fillId="29" borderId="200" xfId="0" applyNumberFormat="1" applyFont="1" applyFill="1" applyBorder="1" applyAlignment="1" applyProtection="1">
      <alignment horizontal="center" vertical="top" wrapText="1"/>
    </xf>
    <xf numFmtId="170" fontId="19" fillId="0" borderId="443" xfId="204" applyNumberFormat="1" applyFont="1" applyBorder="1" applyProtection="1">
      <protection locked="0"/>
    </xf>
    <xf numFmtId="170" fontId="19" fillId="35" borderId="443" xfId="204" applyNumberFormat="1" applyFont="1" applyFill="1" applyBorder="1" applyAlignment="1" applyProtection="1"/>
    <xf numFmtId="170" fontId="19" fillId="0" borderId="443" xfId="204" applyNumberFormat="1" applyFont="1" applyBorder="1" applyAlignment="1" applyProtection="1">
      <protection locked="0"/>
    </xf>
    <xf numFmtId="170" fontId="11" fillId="34" borderId="330" xfId="204" applyNumberFormat="1" applyFont="1" applyFill="1" applyBorder="1" applyAlignment="1" applyProtection="1"/>
    <xf numFmtId="170" fontId="11" fillId="35" borderId="443" xfId="204" applyNumberFormat="1" applyFont="1" applyFill="1" applyBorder="1" applyAlignment="1" applyProtection="1"/>
    <xf numFmtId="170" fontId="11" fillId="0" borderId="443" xfId="204" applyNumberFormat="1" applyFont="1" applyBorder="1" applyAlignment="1" applyProtection="1">
      <protection locked="0"/>
    </xf>
    <xf numFmtId="0" fontId="14" fillId="34" borderId="372" xfId="4" applyFont="1" applyFill="1" applyBorder="1" applyProtection="1"/>
    <xf numFmtId="0" fontId="14" fillId="34" borderId="341" xfId="4" applyFont="1" applyFill="1" applyBorder="1" applyProtection="1"/>
    <xf numFmtId="166" fontId="0" fillId="34" borderId="330" xfId="0" applyFill="1" applyBorder="1" applyProtection="1"/>
    <xf numFmtId="170" fontId="11" fillId="34" borderId="161" xfId="204" applyNumberFormat="1" applyFont="1" applyFill="1" applyBorder="1" applyAlignment="1" applyProtection="1"/>
    <xf numFmtId="170" fontId="11" fillId="34" borderId="443" xfId="204" applyNumberFormat="1" applyFont="1" applyFill="1" applyBorder="1" applyAlignment="1" applyProtection="1"/>
    <xf numFmtId="170" fontId="11" fillId="34" borderId="310" xfId="204" applyNumberFormat="1" applyFont="1" applyFill="1" applyBorder="1" applyAlignment="1" applyProtection="1"/>
    <xf numFmtId="3" fontId="15" fillId="29" borderId="286" xfId="0" applyNumberFormat="1" applyFont="1" applyFill="1" applyBorder="1" applyAlignment="1" applyProtection="1">
      <alignment horizontal="center" vertical="top" wrapText="1"/>
    </xf>
    <xf numFmtId="170" fontId="82" fillId="0" borderId="286" xfId="204" applyNumberFormat="1" applyFont="1" applyFill="1" applyBorder="1" applyAlignment="1" applyProtection="1">
      <alignment horizontal="right"/>
      <protection locked="0"/>
    </xf>
    <xf numFmtId="170" fontId="11" fillId="35" borderId="286" xfId="204" applyNumberFormat="1" applyFont="1" applyFill="1" applyBorder="1" applyAlignment="1" applyProtection="1"/>
    <xf numFmtId="166" fontId="19" fillId="29" borderId="310" xfId="0" applyFont="1" applyFill="1" applyBorder="1" applyAlignment="1" applyProtection="1">
      <alignment horizontal="left" wrapText="1"/>
    </xf>
    <xf numFmtId="1" fontId="15" fillId="29" borderId="310" xfId="0" applyNumberFormat="1" applyFont="1" applyFill="1" applyBorder="1" applyAlignment="1" applyProtection="1">
      <alignment horizontal="center" vertical="top" wrapText="1"/>
    </xf>
    <xf numFmtId="166" fontId="14" fillId="34" borderId="372" xfId="0" applyFont="1" applyFill="1" applyBorder="1" applyProtection="1"/>
    <xf numFmtId="166" fontId="14" fillId="34" borderId="341" xfId="0" applyFont="1" applyFill="1" applyBorder="1" applyProtection="1"/>
    <xf numFmtId="167" fontId="14" fillId="34" borderId="330" xfId="4" applyNumberFormat="1" applyFont="1" applyFill="1" applyBorder="1" applyAlignment="1" applyProtection="1"/>
    <xf numFmtId="167" fontId="14" fillId="34" borderId="330" xfId="5" applyNumberFormat="1" applyFont="1" applyFill="1" applyBorder="1" applyAlignment="1" applyProtection="1"/>
    <xf numFmtId="167" fontId="14" fillId="34" borderId="341" xfId="4" applyNumberFormat="1" applyFont="1" applyFill="1" applyBorder="1" applyAlignment="1" applyProtection="1"/>
    <xf numFmtId="170" fontId="11" fillId="35" borderId="202" xfId="204" applyNumberFormat="1" applyFont="1" applyFill="1" applyBorder="1" applyAlignment="1" applyProtection="1"/>
    <xf numFmtId="170" fontId="11" fillId="34" borderId="341" xfId="204" applyNumberFormat="1" applyFont="1" applyFill="1" applyBorder="1" applyAlignment="1" applyProtection="1"/>
    <xf numFmtId="49" fontId="14" fillId="0" borderId="92" xfId="4" quotePrefix="1" applyNumberFormat="1" applyFont="1" applyBorder="1" applyAlignment="1" applyProtection="1">
      <alignment horizontal="left"/>
      <protection locked="0"/>
    </xf>
    <xf numFmtId="49" fontId="14" fillId="34" borderId="92" xfId="4" applyNumberFormat="1" applyFont="1" applyFill="1" applyBorder="1" applyAlignment="1" applyProtection="1">
      <alignment horizontal="left"/>
    </xf>
    <xf numFmtId="170" fontId="11" fillId="34" borderId="202" xfId="204" applyNumberFormat="1" applyFont="1" applyFill="1" applyBorder="1" applyAlignment="1" applyProtection="1"/>
    <xf numFmtId="0" fontId="35" fillId="34" borderId="92" xfId="4" applyFont="1" applyFill="1" applyBorder="1" applyProtection="1"/>
    <xf numFmtId="170" fontId="11" fillId="34" borderId="425" xfId="204" applyNumberFormat="1" applyFont="1" applyFill="1" applyBorder="1" applyAlignment="1" applyProtection="1"/>
    <xf numFmtId="170" fontId="82" fillId="0" borderId="310" xfId="204" applyNumberFormat="1" applyFont="1" applyFill="1" applyBorder="1" applyAlignment="1" applyProtection="1">
      <alignment horizontal="right"/>
      <protection locked="0"/>
    </xf>
    <xf numFmtId="170" fontId="11" fillId="35" borderId="310" xfId="204" applyNumberFormat="1" applyFont="1" applyFill="1" applyBorder="1" applyAlignment="1" applyProtection="1"/>
    <xf numFmtId="0" fontId="14" fillId="34" borderId="425" xfId="4" applyFont="1" applyFill="1" applyBorder="1" applyProtection="1"/>
    <xf numFmtId="166" fontId="0" fillId="34" borderId="425" xfId="0" applyFill="1" applyBorder="1" applyProtection="1"/>
    <xf numFmtId="166" fontId="21" fillId="34" borderId="310" xfId="0" applyFont="1" applyFill="1" applyBorder="1" applyAlignment="1" applyProtection="1">
      <alignment wrapText="1"/>
      <protection locked="0"/>
    </xf>
    <xf numFmtId="166" fontId="0" fillId="0" borderId="310" xfId="0" applyFill="1" applyBorder="1" applyProtection="1">
      <protection locked="0"/>
    </xf>
    <xf numFmtId="0" fontId="38" fillId="29" borderId="202" xfId="210" applyFont="1" applyFill="1" applyBorder="1" applyProtection="1"/>
    <xf numFmtId="166" fontId="78" fillId="29" borderId="310" xfId="0" applyFont="1" applyFill="1" applyBorder="1" applyProtection="1"/>
    <xf numFmtId="0" fontId="38" fillId="29" borderId="310" xfId="210" applyFont="1" applyFill="1" applyBorder="1" applyProtection="1"/>
    <xf numFmtId="166" fontId="111" fillId="34" borderId="310" xfId="0" applyFont="1" applyFill="1" applyBorder="1" applyAlignment="1" applyProtection="1"/>
    <xf numFmtId="166" fontId="111" fillId="34" borderId="310" xfId="0" applyFont="1" applyFill="1" applyBorder="1" applyAlignment="1" applyProtection="1">
      <alignment horizontal="left" wrapText="1"/>
    </xf>
    <xf numFmtId="166" fontId="111" fillId="34" borderId="310" xfId="11" applyFont="1" applyFill="1" applyBorder="1" applyAlignment="1" applyProtection="1">
      <alignment horizontal="left"/>
    </xf>
    <xf numFmtId="166" fontId="78" fillId="29" borderId="310" xfId="0" applyFont="1" applyFill="1" applyBorder="1" applyAlignment="1" applyProtection="1">
      <alignment wrapText="1"/>
    </xf>
    <xf numFmtId="170" fontId="11" fillId="29" borderId="310" xfId="204" applyNumberFormat="1" applyFont="1" applyFill="1" applyBorder="1" applyProtection="1"/>
    <xf numFmtId="0" fontId="38" fillId="29" borderId="310" xfId="210" applyFont="1" applyFill="1" applyBorder="1" applyAlignment="1" applyProtection="1"/>
    <xf numFmtId="166" fontId="78" fillId="29" borderId="425" xfId="0" applyFont="1" applyFill="1" applyBorder="1" applyProtection="1"/>
    <xf numFmtId="0" fontId="38" fillId="29" borderId="425" xfId="210" applyFont="1" applyFill="1" applyBorder="1" applyProtection="1"/>
    <xf numFmtId="166" fontId="19" fillId="29" borderId="202" xfId="0" applyFont="1" applyFill="1" applyBorder="1" applyAlignment="1" applyProtection="1">
      <alignment wrapText="1"/>
    </xf>
    <xf numFmtId="0" fontId="96" fillId="29" borderId="310" xfId="210" applyFont="1" applyFill="1" applyBorder="1" applyAlignment="1" applyProtection="1"/>
    <xf numFmtId="0" fontId="78" fillId="29" borderId="310" xfId="210" applyFont="1" applyFill="1" applyBorder="1" applyAlignment="1" applyProtection="1"/>
    <xf numFmtId="0" fontId="78" fillId="29" borderId="425" xfId="210" applyFont="1" applyFill="1" applyBorder="1" applyAlignment="1" applyProtection="1"/>
    <xf numFmtId="0" fontId="38" fillId="29" borderId="425" xfId="210" applyFont="1" applyFill="1" applyBorder="1" applyAlignment="1" applyProtection="1"/>
    <xf numFmtId="0" fontId="38" fillId="29" borderId="202" xfId="210" applyFont="1" applyFill="1" applyBorder="1" applyAlignment="1" applyProtection="1"/>
    <xf numFmtId="170" fontId="20" fillId="30" borderId="356" xfId="204" applyNumberFormat="1" applyFont="1" applyFill="1" applyBorder="1" applyProtection="1"/>
    <xf numFmtId="170" fontId="69" fillId="29" borderId="319" xfId="204" applyNumberFormat="1" applyFont="1" applyFill="1" applyBorder="1" applyProtection="1"/>
    <xf numFmtId="170" fontId="11" fillId="34" borderId="382" xfId="206" applyNumberFormat="1" applyFont="1" applyFill="1" applyBorder="1" applyProtection="1"/>
    <xf numFmtId="170" fontId="11" fillId="34" borderId="33" xfId="206" applyNumberFormat="1" applyFont="1" applyFill="1" applyBorder="1" applyProtection="1"/>
    <xf numFmtId="170" fontId="69" fillId="29" borderId="461" xfId="204" applyNumberFormat="1" applyFont="1" applyFill="1" applyBorder="1" applyProtection="1"/>
    <xf numFmtId="170" fontId="21" fillId="29" borderId="382" xfId="204" applyNumberFormat="1" applyFont="1" applyFill="1" applyBorder="1" applyProtection="1"/>
    <xf numFmtId="170" fontId="11" fillId="34" borderId="392" xfId="206" applyNumberFormat="1" applyFont="1" applyFill="1" applyBorder="1" applyProtection="1"/>
    <xf numFmtId="170" fontId="21" fillId="29" borderId="461" xfId="204" applyNumberFormat="1" applyFont="1" applyFill="1" applyBorder="1" applyProtection="1"/>
    <xf numFmtId="178" fontId="71" fillId="0" borderId="41" xfId="204" applyNumberFormat="1" applyFont="1" applyFill="1" applyBorder="1" applyProtection="1">
      <protection locked="0"/>
    </xf>
    <xf numFmtId="170" fontId="20" fillId="35" borderId="356" xfId="204" applyNumberFormat="1" applyFont="1" applyFill="1" applyBorder="1" applyProtection="1"/>
    <xf numFmtId="38" fontId="11" fillId="29" borderId="464" xfId="0" applyNumberFormat="1" applyFont="1" applyFill="1" applyBorder="1" applyProtection="1"/>
    <xf numFmtId="38" fontId="11" fillId="29" borderId="115" xfId="0" applyNumberFormat="1" applyFont="1" applyFill="1" applyBorder="1" applyProtection="1"/>
    <xf numFmtId="170" fontId="20" fillId="34" borderId="33" xfId="204" applyNumberFormat="1" applyFont="1" applyFill="1" applyBorder="1" applyProtection="1"/>
    <xf numFmtId="170" fontId="20" fillId="0" borderId="41" xfId="204" applyNumberFormat="1" applyFont="1" applyFill="1" applyBorder="1" applyProtection="1">
      <protection locked="0"/>
    </xf>
    <xf numFmtId="170" fontId="21" fillId="34" borderId="489" xfId="204" applyNumberFormat="1" applyFont="1" applyFill="1" applyBorder="1" applyProtection="1"/>
    <xf numFmtId="170" fontId="21" fillId="29" borderId="194" xfId="204" applyNumberFormat="1" applyFont="1" applyFill="1" applyBorder="1" applyProtection="1"/>
    <xf numFmtId="170" fontId="21" fillId="29" borderId="460" xfId="204" applyNumberFormat="1" applyFont="1" applyFill="1" applyBorder="1" applyProtection="1"/>
    <xf numFmtId="170" fontId="20" fillId="35" borderId="398" xfId="204" applyNumberFormat="1" applyFont="1" applyFill="1" applyBorder="1" applyProtection="1"/>
    <xf numFmtId="170" fontId="20" fillId="34" borderId="392" xfId="204" applyNumberFormat="1" applyFont="1" applyFill="1" applyBorder="1" applyProtection="1"/>
    <xf numFmtId="170" fontId="20" fillId="34" borderId="60" xfId="204" applyNumberFormat="1" applyFont="1" applyFill="1" applyBorder="1" applyProtection="1"/>
    <xf numFmtId="170" fontId="20" fillId="34" borderId="41" xfId="204" applyNumberFormat="1" applyFont="1" applyFill="1" applyBorder="1" applyProtection="1"/>
    <xf numFmtId="170" fontId="20" fillId="34" borderId="465" xfId="204" applyNumberFormat="1" applyFont="1" applyFill="1" applyBorder="1" applyProtection="1"/>
    <xf numFmtId="170" fontId="20" fillId="0" borderId="461" xfId="204" applyNumberFormat="1" applyFont="1" applyFill="1" applyBorder="1" applyProtection="1">
      <protection locked="0"/>
    </xf>
    <xf numFmtId="166" fontId="11" fillId="34" borderId="42" xfId="0" applyFont="1" applyFill="1" applyBorder="1" applyProtection="1"/>
    <xf numFmtId="166" fontId="11" fillId="34" borderId="400" xfId="13" applyFont="1" applyFill="1" applyBorder="1" applyAlignment="1" applyProtection="1">
      <alignment horizontal="left"/>
    </xf>
    <xf numFmtId="166" fontId="11" fillId="34" borderId="182" xfId="13" applyFont="1" applyFill="1" applyBorder="1" applyProtection="1"/>
    <xf numFmtId="166" fontId="11" fillId="29" borderId="42" xfId="0" applyFont="1" applyFill="1" applyBorder="1" applyProtection="1"/>
    <xf numFmtId="166" fontId="11" fillId="34" borderId="402" xfId="13" applyFont="1" applyFill="1" applyBorder="1" applyAlignment="1" applyProtection="1">
      <alignment horizontal="left" wrapText="1"/>
    </xf>
    <xf numFmtId="170" fontId="11" fillId="0" borderId="310" xfId="204" applyNumberFormat="1" applyFont="1" applyFill="1" applyBorder="1" applyProtection="1"/>
    <xf numFmtId="170" fontId="11" fillId="0" borderId="195" xfId="204" applyNumberFormat="1" applyFont="1" applyFill="1" applyBorder="1" applyProtection="1"/>
    <xf numFmtId="49" fontId="0" fillId="3" borderId="95" xfId="13" applyNumberFormat="1" applyFont="1" applyFill="1" applyBorder="1" applyAlignment="1" applyProtection="1">
      <alignment horizontal="center"/>
      <protection locked="0"/>
    </xf>
    <xf numFmtId="49" fontId="0" fillId="3" borderId="319" xfId="13" applyNumberFormat="1" applyFont="1" applyFill="1" applyBorder="1" applyAlignment="1" applyProtection="1">
      <alignment horizontal="center"/>
      <protection locked="0"/>
    </xf>
    <xf numFmtId="166" fontId="19" fillId="0" borderId="330" xfId="0" applyFont="1" applyFill="1" applyBorder="1" applyAlignment="1" applyProtection="1">
      <alignment horizontal="center" wrapText="1"/>
    </xf>
    <xf numFmtId="170" fontId="11" fillId="0" borderId="392" xfId="204" quotePrefix="1" applyNumberFormat="1" applyFont="1" applyFill="1" applyBorder="1" applyAlignment="1" applyProtection="1">
      <alignment horizontal="center"/>
      <protection locked="0"/>
    </xf>
    <xf numFmtId="170" fontId="11" fillId="29" borderId="461" xfId="204" applyNumberFormat="1" applyFont="1" applyFill="1" applyBorder="1" applyProtection="1"/>
    <xf numFmtId="170" fontId="19" fillId="29" borderId="490" xfId="204" applyNumberFormat="1" applyFont="1" applyFill="1" applyBorder="1" applyProtection="1"/>
    <xf numFmtId="49" fontId="0" fillId="3" borderId="36" xfId="13" applyNumberFormat="1" applyFont="1" applyFill="1" applyBorder="1" applyAlignment="1" applyProtection="1">
      <alignment horizontal="center"/>
      <protection locked="0"/>
    </xf>
    <xf numFmtId="166" fontId="11" fillId="34" borderId="401" xfId="13" applyFont="1" applyFill="1" applyBorder="1" applyAlignment="1" applyProtection="1">
      <alignment horizontal="left" wrapText="1"/>
    </xf>
    <xf numFmtId="166" fontId="0" fillId="0" borderId="48" xfId="13" quotePrefix="1" applyFont="1" applyBorder="1" applyAlignment="1" applyProtection="1">
      <alignment horizontal="left"/>
      <protection locked="0"/>
    </xf>
    <xf numFmtId="166" fontId="11" fillId="0" borderId="491" xfId="0" applyFont="1" applyFill="1" applyBorder="1" applyProtection="1"/>
    <xf numFmtId="166" fontId="0" fillId="0" borderId="182" xfId="13" quotePrefix="1" applyFont="1" applyBorder="1" applyAlignment="1" applyProtection="1">
      <alignment horizontal="left"/>
      <protection locked="0"/>
    </xf>
    <xf numFmtId="166" fontId="11" fillId="34" borderId="400" xfId="0" applyFont="1" applyFill="1" applyBorder="1" applyProtection="1"/>
    <xf numFmtId="170" fontId="0" fillId="29" borderId="461" xfId="204" applyNumberFormat="1" applyFont="1" applyFill="1" applyBorder="1" applyProtection="1"/>
    <xf numFmtId="170" fontId="0" fillId="0" borderId="392" xfId="204" applyNumberFormat="1" applyFont="1" applyFill="1" applyBorder="1" applyProtection="1">
      <protection locked="0"/>
    </xf>
    <xf numFmtId="170" fontId="0" fillId="0" borderId="46" xfId="204" applyNumberFormat="1" applyFont="1" applyFill="1" applyBorder="1" applyProtection="1">
      <protection locked="0"/>
    </xf>
    <xf numFmtId="170" fontId="107" fillId="29" borderId="490" xfId="204" applyNumberFormat="1" applyFont="1" applyFill="1" applyBorder="1" applyProtection="1"/>
    <xf numFmtId="166" fontId="15" fillId="34" borderId="372" xfId="0" applyFont="1" applyFill="1" applyBorder="1" applyAlignment="1" applyProtection="1">
      <alignment horizontal="left"/>
    </xf>
    <xf numFmtId="0" fontId="20" fillId="34" borderId="404" xfId="6" applyFont="1" applyFill="1" applyBorder="1" applyAlignment="1" applyProtection="1">
      <alignment horizontal="left" vertical="center"/>
    </xf>
    <xf numFmtId="166" fontId="0" fillId="0" borderId="0" xfId="0" quotePrefix="1"/>
    <xf numFmtId="170" fontId="21" fillId="35" borderId="418" xfId="204" applyNumberFormat="1" applyFont="1" applyFill="1" applyBorder="1" applyProtection="1"/>
    <xf numFmtId="170" fontId="21" fillId="35" borderId="415" xfId="204" applyNumberFormat="1" applyFont="1" applyFill="1" applyBorder="1" applyProtection="1"/>
    <xf numFmtId="166" fontId="20" fillId="34" borderId="492" xfId="0" applyFont="1" applyFill="1" applyBorder="1" applyAlignment="1" applyProtection="1">
      <alignment horizontal="left"/>
    </xf>
    <xf numFmtId="166" fontId="21" fillId="34" borderId="425" xfId="0" quotePrefix="1" applyFont="1" applyFill="1" applyBorder="1" applyProtection="1"/>
    <xf numFmtId="0" fontId="21" fillId="34" borderId="358" xfId="235" applyFont="1" applyFill="1" applyBorder="1" applyProtection="1">
      <protection locked="0"/>
    </xf>
    <xf numFmtId="170" fontId="21" fillId="34" borderId="493" xfId="204" applyNumberFormat="1" applyFont="1" applyFill="1" applyBorder="1" applyProtection="1">
      <protection locked="0"/>
    </xf>
    <xf numFmtId="170" fontId="21" fillId="34" borderId="494" xfId="204" applyNumberFormat="1" applyFont="1" applyFill="1" applyBorder="1" applyProtection="1">
      <protection locked="0"/>
    </xf>
    <xf numFmtId="0" fontId="21" fillId="34" borderId="199" xfId="6" applyFont="1" applyFill="1" applyBorder="1" applyAlignment="1" applyProtection="1">
      <alignment horizontal="left" vertical="center"/>
    </xf>
    <xf numFmtId="49" fontId="21" fillId="0" borderId="95" xfId="6" applyNumberFormat="1" applyFont="1" applyFill="1" applyBorder="1" applyAlignment="1" applyProtection="1">
      <alignment horizontal="center"/>
      <protection locked="0"/>
    </xf>
    <xf numFmtId="49" fontId="21" fillId="0" borderId="64" xfId="6" applyNumberFormat="1" applyFont="1" applyFill="1" applyBorder="1" applyAlignment="1" applyProtection="1">
      <alignment horizontal="center"/>
      <protection locked="0"/>
    </xf>
    <xf numFmtId="0" fontId="21" fillId="0" borderId="358" xfId="6" applyFont="1" applyFill="1" applyBorder="1" applyProtection="1">
      <protection locked="0"/>
    </xf>
    <xf numFmtId="0" fontId="21" fillId="34" borderId="343" xfId="6" applyFont="1" applyFill="1" applyBorder="1" applyProtection="1"/>
    <xf numFmtId="49" fontId="21" fillId="0" borderId="491" xfId="6" applyNumberFormat="1" applyFont="1" applyFill="1" applyBorder="1" applyAlignment="1" applyProtection="1">
      <alignment horizontal="center"/>
      <protection locked="0"/>
    </xf>
    <xf numFmtId="0" fontId="21" fillId="34" borderId="496" xfId="6" applyFont="1" applyFill="1" applyBorder="1" applyProtection="1"/>
    <xf numFmtId="49" fontId="21" fillId="0" borderId="497" xfId="6" applyNumberFormat="1" applyFont="1" applyFill="1" applyBorder="1" applyAlignment="1" applyProtection="1">
      <alignment horizontal="center"/>
      <protection locked="0"/>
    </xf>
    <xf numFmtId="49" fontId="21" fillId="0" borderId="412" xfId="6" applyNumberFormat="1" applyFont="1" applyFill="1" applyBorder="1" applyAlignment="1" applyProtection="1">
      <alignment horizontal="center"/>
      <protection locked="0"/>
    </xf>
    <xf numFmtId="0" fontId="20" fillId="34" borderId="405" xfId="6" applyFont="1" applyFill="1" applyBorder="1" applyAlignment="1" applyProtection="1">
      <alignment horizontal="left" vertical="center"/>
    </xf>
    <xf numFmtId="0" fontId="20" fillId="34" borderId="329" xfId="6" applyFont="1" applyFill="1" applyBorder="1" applyProtection="1"/>
    <xf numFmtId="170" fontId="21" fillId="34" borderId="407" xfId="204" applyNumberFormat="1" applyFont="1" applyFill="1" applyBorder="1" applyAlignment="1" applyProtection="1">
      <alignment horizontal="left" vertical="center"/>
    </xf>
    <xf numFmtId="170" fontId="21" fillId="34" borderId="408" xfId="204" applyNumberFormat="1" applyFont="1" applyFill="1" applyBorder="1" applyProtection="1"/>
    <xf numFmtId="170" fontId="11" fillId="0" borderId="412" xfId="204" applyNumberFormat="1" applyFont="1" applyFill="1" applyBorder="1" applyAlignment="1" applyProtection="1">
      <alignment horizontal="center"/>
      <protection locked="0"/>
    </xf>
    <xf numFmtId="166" fontId="20" fillId="0" borderId="412" xfId="0" applyFont="1" applyFill="1" applyBorder="1" applyAlignment="1" applyProtection="1">
      <alignment horizontal="center" wrapText="1"/>
      <protection locked="0"/>
    </xf>
    <xf numFmtId="0" fontId="20" fillId="34" borderId="54" xfId="6" applyFont="1" applyFill="1" applyBorder="1" applyAlignment="1" applyProtection="1">
      <alignment horizontal="left" vertical="center" indent="1"/>
    </xf>
    <xf numFmtId="0" fontId="20" fillId="34" borderId="407" xfId="6" applyFont="1" applyFill="1" applyBorder="1" applyAlignment="1" applyProtection="1">
      <alignment horizontal="left" vertical="center" indent="1"/>
    </xf>
    <xf numFmtId="166" fontId="20" fillId="0" borderId="64" xfId="0" applyFont="1" applyFill="1" applyBorder="1" applyAlignment="1" applyProtection="1">
      <alignment horizontal="center" wrapText="1"/>
      <protection locked="0"/>
    </xf>
    <xf numFmtId="170" fontId="19" fillId="0" borderId="95" xfId="204" applyNumberFormat="1" applyFont="1" applyFill="1" applyBorder="1" applyAlignment="1" applyProtection="1">
      <alignment horizontal="center" wrapText="1"/>
      <protection locked="0"/>
    </xf>
    <xf numFmtId="170" fontId="19" fillId="34" borderId="40" xfId="204" applyNumberFormat="1" applyFont="1" applyFill="1" applyBorder="1" applyProtection="1"/>
    <xf numFmtId="170" fontId="19" fillId="0" borderId="358" xfId="204" applyNumberFormat="1" applyFont="1" applyFill="1" applyBorder="1" applyAlignment="1" applyProtection="1">
      <alignment horizontal="center" wrapText="1"/>
      <protection locked="0"/>
    </xf>
    <xf numFmtId="170" fontId="19" fillId="34" borderId="32" xfId="204" applyNumberFormat="1" applyFont="1" applyFill="1" applyBorder="1" applyAlignment="1" applyProtection="1">
      <alignment horizontal="left" vertical="center" indent="1"/>
    </xf>
    <xf numFmtId="170" fontId="19" fillId="34" borderId="54" xfId="204" applyNumberFormat="1" applyFont="1" applyFill="1" applyBorder="1" applyAlignment="1" applyProtection="1">
      <alignment horizontal="left" vertical="center" indent="1"/>
    </xf>
    <xf numFmtId="170" fontId="19" fillId="34" borderId="326" xfId="204" applyNumberFormat="1" applyFont="1" applyFill="1" applyBorder="1" applyAlignment="1" applyProtection="1">
      <alignment horizontal="left" vertical="center" indent="1"/>
    </xf>
    <xf numFmtId="170" fontId="19" fillId="0" borderId="64" xfId="204" applyNumberFormat="1" applyFont="1" applyFill="1" applyBorder="1" applyAlignment="1" applyProtection="1">
      <alignment horizontal="center" wrapText="1"/>
      <protection locked="0"/>
    </xf>
    <xf numFmtId="170" fontId="11" fillId="0" borderId="95" xfId="204" applyNumberFormat="1" applyFont="1" applyBorder="1" applyAlignment="1" applyProtection="1">
      <alignment horizontal="center"/>
      <protection locked="0"/>
    </xf>
    <xf numFmtId="170" fontId="11" fillId="0" borderId="412" xfId="204" applyNumberFormat="1" applyFont="1" applyBorder="1" applyAlignment="1" applyProtection="1">
      <alignment horizontal="center"/>
      <protection locked="0"/>
    </xf>
    <xf numFmtId="170" fontId="11" fillId="0" borderId="330" xfId="204" applyNumberFormat="1" applyFont="1" applyBorder="1" applyAlignment="1" applyProtection="1">
      <alignment horizontal="center"/>
      <protection locked="0"/>
    </xf>
    <xf numFmtId="170" fontId="11" fillId="0" borderId="330" xfId="204" applyNumberFormat="1" applyFont="1" applyFill="1" applyBorder="1" applyAlignment="1" applyProtection="1">
      <alignment horizontal="center"/>
      <protection locked="0"/>
    </xf>
    <xf numFmtId="0" fontId="11" fillId="0" borderId="113" xfId="14" applyFont="1" applyFill="1" applyBorder="1" applyAlignment="1" applyProtection="1">
      <alignment horizontal="left" indent="1"/>
      <protection locked="0"/>
    </xf>
    <xf numFmtId="49" fontId="11" fillId="0" borderId="95" xfId="14" applyNumberFormat="1" applyFont="1" applyFill="1" applyBorder="1" applyAlignment="1" applyProtection="1">
      <alignment horizontal="center"/>
      <protection locked="0"/>
    </xf>
    <xf numFmtId="49" fontId="11" fillId="0" borderId="64" xfId="14" applyNumberFormat="1" applyFont="1" applyFill="1" applyBorder="1" applyAlignment="1" applyProtection="1">
      <alignment horizontal="center"/>
      <protection locked="0"/>
    </xf>
    <xf numFmtId="0" fontId="11" fillId="0" borderId="63" xfId="14" applyFont="1" applyFill="1" applyBorder="1" applyAlignment="1" applyProtection="1">
      <alignment horizontal="left" indent="1"/>
      <protection locked="0"/>
    </xf>
    <xf numFmtId="0" fontId="11" fillId="0" borderId="390" xfId="14" applyFont="1" applyFill="1" applyBorder="1" applyAlignment="1" applyProtection="1">
      <alignment horizontal="left" indent="1"/>
      <protection locked="0"/>
    </xf>
    <xf numFmtId="49" fontId="11" fillId="0" borderId="412" xfId="14" applyNumberFormat="1" applyFont="1" applyFill="1" applyBorder="1" applyAlignment="1" applyProtection="1">
      <alignment horizontal="center"/>
      <protection locked="0"/>
    </xf>
    <xf numFmtId="49" fontId="11" fillId="0" borderId="330" xfId="14" applyNumberFormat="1" applyFont="1" applyFill="1" applyBorder="1" applyAlignment="1" applyProtection="1">
      <alignment horizontal="center"/>
      <protection locked="0"/>
    </xf>
    <xf numFmtId="166" fontId="11" fillId="0" borderId="182" xfId="0" applyFont="1" applyFill="1" applyBorder="1" applyProtection="1"/>
    <xf numFmtId="166" fontId="19" fillId="0" borderId="64" xfId="0" applyFont="1" applyFill="1" applyBorder="1" applyAlignment="1" applyProtection="1">
      <alignment horizontal="center" wrapText="1"/>
    </xf>
    <xf numFmtId="49" fontId="0" fillId="3" borderId="64" xfId="13" applyNumberFormat="1" applyFont="1" applyFill="1" applyBorder="1" applyAlignment="1" applyProtection="1">
      <alignment horizontal="center"/>
      <protection locked="0"/>
    </xf>
    <xf numFmtId="166" fontId="0" fillId="0" borderId="401" xfId="13" quotePrefix="1" applyFont="1" applyBorder="1" applyAlignment="1" applyProtection="1">
      <alignment horizontal="left"/>
      <protection locked="0"/>
    </xf>
    <xf numFmtId="49" fontId="0" fillId="3" borderId="412" xfId="13" applyNumberFormat="1" applyFont="1" applyFill="1" applyBorder="1" applyAlignment="1" applyProtection="1">
      <alignment horizontal="center"/>
      <protection locked="0"/>
    </xf>
    <xf numFmtId="170" fontId="104" fillId="0" borderId="443" xfId="204" applyNumberFormat="1" applyFont="1" applyBorder="1" applyAlignment="1" applyProtection="1">
      <protection locked="0"/>
    </xf>
    <xf numFmtId="170" fontId="20" fillId="0" borderId="95" xfId="204" applyNumberFormat="1" applyFont="1" applyFill="1" applyBorder="1" applyAlignment="1" applyProtection="1">
      <protection locked="0"/>
    </xf>
    <xf numFmtId="170" fontId="21" fillId="0" borderId="365" xfId="204" applyNumberFormat="1" applyFont="1" applyBorder="1" applyProtection="1">
      <protection locked="0"/>
    </xf>
    <xf numFmtId="170" fontId="21" fillId="0" borderId="358" xfId="204" applyNumberFormat="1" applyFont="1" applyBorder="1" applyProtection="1">
      <protection locked="0"/>
    </xf>
    <xf numFmtId="170" fontId="69" fillId="0" borderId="443" xfId="204" applyNumberFormat="1" applyFont="1" applyBorder="1" applyProtection="1">
      <protection locked="0"/>
    </xf>
    <xf numFmtId="0" fontId="11" fillId="34" borderId="380" xfId="4" applyFont="1" applyFill="1" applyBorder="1" applyAlignment="1" applyProtection="1">
      <alignment horizontal="left"/>
    </xf>
    <xf numFmtId="0" fontId="21" fillId="34" borderId="63" xfId="4" applyFont="1" applyFill="1" applyBorder="1" applyProtection="1"/>
    <xf numFmtId="0" fontId="20" fillId="34" borderId="326" xfId="4" applyFont="1" applyFill="1" applyBorder="1" applyProtection="1"/>
    <xf numFmtId="0" fontId="14" fillId="34" borderId="326" xfId="4" applyFont="1" applyFill="1" applyBorder="1" applyProtection="1"/>
    <xf numFmtId="0" fontId="21" fillId="34" borderId="388" xfId="4" applyFont="1" applyFill="1" applyBorder="1" applyProtection="1"/>
    <xf numFmtId="0" fontId="34" fillId="34" borderId="63" xfId="4" applyFont="1" applyFill="1" applyBorder="1" applyProtection="1"/>
    <xf numFmtId="0" fontId="21" fillId="34" borderId="326" xfId="4" quotePrefix="1" applyFont="1" applyFill="1" applyBorder="1" applyProtection="1"/>
    <xf numFmtId="0" fontId="35" fillId="0" borderId="326" xfId="4" applyFont="1" applyFill="1" applyBorder="1" applyProtection="1">
      <protection locked="0"/>
    </xf>
    <xf numFmtId="0" fontId="21" fillId="34" borderId="70" xfId="4" applyFont="1" applyFill="1" applyBorder="1" applyProtection="1"/>
    <xf numFmtId="0" fontId="37" fillId="34" borderId="63" xfId="4" applyFont="1" applyFill="1" applyBorder="1" applyProtection="1"/>
    <xf numFmtId="0" fontId="14" fillId="34" borderId="68" xfId="4" applyFont="1" applyFill="1" applyBorder="1" applyProtection="1"/>
    <xf numFmtId="0" fontId="19" fillId="34" borderId="37" xfId="4" applyFont="1" applyFill="1" applyBorder="1" applyProtection="1"/>
    <xf numFmtId="0" fontId="14" fillId="34" borderId="419" xfId="4" applyFont="1" applyFill="1" applyBorder="1" applyProtection="1"/>
    <xf numFmtId="0" fontId="21" fillId="34" borderId="329" xfId="4" applyFont="1" applyFill="1" applyBorder="1" applyProtection="1"/>
    <xf numFmtId="0" fontId="14" fillId="34" borderId="502" xfId="4" applyFont="1" applyFill="1" applyBorder="1" applyProtection="1"/>
    <xf numFmtId="0" fontId="20" fillId="34" borderId="495" xfId="4" applyFont="1" applyFill="1" applyBorder="1" applyProtection="1"/>
    <xf numFmtId="0" fontId="19" fillId="34" borderId="495" xfId="4" applyFont="1" applyFill="1" applyBorder="1" applyProtection="1"/>
    <xf numFmtId="0" fontId="21" fillId="34" borderId="37" xfId="4" applyFont="1" applyFill="1" applyBorder="1" applyProtection="1"/>
    <xf numFmtId="0" fontId="35" fillId="34" borderId="495" xfId="4" applyFont="1" applyFill="1" applyBorder="1" applyProtection="1"/>
    <xf numFmtId="166" fontId="35" fillId="34" borderId="372" xfId="0" applyFont="1" applyFill="1" applyBorder="1" applyProtection="1"/>
    <xf numFmtId="0" fontId="14" fillId="0" borderId="330" xfId="4" applyNumberFormat="1" applyFont="1" applyBorder="1" applyAlignment="1" applyProtection="1">
      <alignment horizontal="left"/>
      <protection locked="0"/>
    </xf>
    <xf numFmtId="166" fontId="0" fillId="34" borderId="63" xfId="0" applyFill="1" applyBorder="1" applyProtection="1"/>
    <xf numFmtId="0" fontId="14" fillId="34" borderId="327" xfId="4" applyFont="1" applyFill="1" applyBorder="1" applyProtection="1"/>
    <xf numFmtId="49" fontId="14" fillId="34" borderId="64" xfId="4" quotePrefix="1" applyNumberFormat="1" applyFont="1" applyFill="1" applyBorder="1" applyAlignment="1" applyProtection="1">
      <alignment horizontal="left"/>
    </xf>
    <xf numFmtId="0" fontId="14" fillId="0" borderId="64" xfId="4" applyNumberFormat="1" applyFont="1" applyBorder="1" applyAlignment="1" applyProtection="1">
      <alignment horizontal="left"/>
      <protection locked="0"/>
    </xf>
    <xf numFmtId="49" fontId="14" fillId="0" borderId="64" xfId="4" applyNumberFormat="1" applyFont="1" applyBorder="1" applyAlignment="1" applyProtection="1">
      <alignment horizontal="left"/>
      <protection locked="0"/>
    </xf>
    <xf numFmtId="0" fontId="14" fillId="34" borderId="408" xfId="4" applyFont="1" applyFill="1" applyBorder="1" applyProtection="1"/>
    <xf numFmtId="49" fontId="14" fillId="0" borderId="412" xfId="4" applyNumberFormat="1" applyFont="1" applyBorder="1" applyAlignment="1" applyProtection="1">
      <alignment horizontal="left"/>
      <protection locked="0"/>
    </xf>
    <xf numFmtId="166" fontId="0" fillId="34" borderId="408" xfId="0" applyFill="1" applyBorder="1" applyProtection="1"/>
    <xf numFmtId="49" fontId="14" fillId="34" borderId="412" xfId="4" applyNumberFormat="1" applyFont="1" applyFill="1" applyBorder="1" applyAlignment="1" applyProtection="1">
      <alignment horizontal="left"/>
    </xf>
    <xf numFmtId="166" fontId="14" fillId="34" borderId="12" xfId="0" applyFont="1" applyFill="1" applyBorder="1" applyProtection="1"/>
    <xf numFmtId="166" fontId="0" fillId="34" borderId="11" xfId="0" applyFill="1" applyBorder="1" applyProtection="1"/>
    <xf numFmtId="49" fontId="14" fillId="0" borderId="36" xfId="4" applyNumberFormat="1" applyFont="1" applyBorder="1" applyAlignment="1" applyProtection="1">
      <alignment horizontal="left"/>
      <protection locked="0"/>
    </xf>
    <xf numFmtId="166" fontId="35" fillId="34" borderId="113" xfId="0" applyFont="1" applyFill="1" applyBorder="1" applyProtection="1"/>
    <xf numFmtId="49" fontId="14" fillId="0" borderId="113" xfId="4" applyNumberFormat="1" applyFont="1" applyBorder="1" applyAlignment="1" applyProtection="1">
      <alignment horizontal="left"/>
      <protection locked="0"/>
    </xf>
    <xf numFmtId="166" fontId="35" fillId="34" borderId="63" xfId="0" applyFont="1" applyFill="1" applyBorder="1" applyProtection="1"/>
    <xf numFmtId="49" fontId="14" fillId="34" borderId="64" xfId="4" applyNumberFormat="1" applyFont="1" applyFill="1" applyBorder="1" applyAlignment="1" applyProtection="1">
      <alignment horizontal="left"/>
    </xf>
    <xf numFmtId="166" fontId="20" fillId="0" borderId="502" xfId="0" applyFont="1" applyFill="1" applyBorder="1" applyAlignment="1" applyProtection="1">
      <alignment wrapText="1"/>
      <protection locked="0"/>
    </xf>
    <xf numFmtId="170" fontId="20" fillId="32" borderId="503" xfId="204" applyNumberFormat="1" applyFont="1" applyFill="1" applyBorder="1" applyProtection="1"/>
    <xf numFmtId="166" fontId="20" fillId="0" borderId="330" xfId="0" applyFont="1" applyFill="1" applyBorder="1" applyAlignment="1" applyProtection="1">
      <alignment wrapText="1"/>
      <protection locked="0"/>
    </xf>
    <xf numFmtId="166" fontId="20" fillId="34" borderId="392" xfId="0" applyFont="1" applyFill="1" applyBorder="1" applyAlignment="1" applyProtection="1">
      <alignment horizontal="center"/>
    </xf>
    <xf numFmtId="170" fontId="69" fillId="0" borderId="504" xfId="204" applyNumberFormat="1" applyFont="1" applyBorder="1" applyProtection="1">
      <protection locked="0"/>
    </xf>
    <xf numFmtId="170" fontId="69" fillId="0" borderId="504" xfId="204" applyNumberFormat="1" applyFont="1" applyFill="1" applyBorder="1" applyProtection="1">
      <protection locked="0"/>
    </xf>
    <xf numFmtId="170" fontId="20" fillId="35" borderId="325" xfId="204" applyNumberFormat="1" applyFont="1" applyFill="1" applyBorder="1" applyProtection="1">
      <protection locked="0"/>
    </xf>
    <xf numFmtId="166" fontId="21" fillId="31" borderId="40" xfId="0" applyFont="1" applyFill="1" applyBorder="1" applyAlignment="1" applyProtection="1">
      <alignment wrapText="1"/>
    </xf>
    <xf numFmtId="166" fontId="20" fillId="29" borderId="505" xfId="0" applyFont="1" applyFill="1" applyBorder="1" applyAlignment="1" applyProtection="1">
      <alignment horizontal="left" wrapText="1"/>
    </xf>
    <xf numFmtId="170" fontId="21" fillId="0" borderId="461" xfId="204" applyNumberFormat="1" applyFont="1" applyFill="1" applyBorder="1" applyAlignment="1" applyProtection="1">
      <alignment wrapText="1"/>
      <protection locked="0"/>
    </xf>
    <xf numFmtId="166" fontId="21" fillId="29" borderId="504" xfId="0" applyFont="1" applyFill="1" applyBorder="1" applyAlignment="1" applyProtection="1">
      <alignment horizontal="left"/>
    </xf>
    <xf numFmtId="170" fontId="21" fillId="0" borderId="461" xfId="204" applyNumberFormat="1" applyFont="1" applyFill="1" applyBorder="1" applyProtection="1">
      <protection locked="0"/>
    </xf>
    <xf numFmtId="170" fontId="21" fillId="32" borderId="325" xfId="204" applyNumberFormat="1" applyFont="1" applyFill="1" applyBorder="1" applyProtection="1"/>
    <xf numFmtId="170" fontId="21" fillId="34" borderId="490" xfId="204" applyNumberFormat="1" applyFont="1" applyFill="1" applyBorder="1" applyProtection="1"/>
    <xf numFmtId="170" fontId="20" fillId="29" borderId="504" xfId="204" applyNumberFormat="1" applyFont="1" applyFill="1" applyBorder="1" applyAlignment="1" applyProtection="1">
      <alignment horizontal="left" wrapText="1"/>
    </xf>
    <xf numFmtId="166" fontId="93" fillId="34" borderId="45" xfId="211" applyNumberFormat="1" applyFill="1" applyBorder="1" applyAlignment="1" applyProtection="1">
      <alignment horizontal="left"/>
    </xf>
    <xf numFmtId="49" fontId="21" fillId="34" borderId="504" xfId="12" applyNumberFormat="1" applyFont="1" applyFill="1" applyBorder="1" applyAlignment="1" applyProtection="1">
      <alignment horizontal="center"/>
    </xf>
    <xf numFmtId="170" fontId="11" fillId="0" borderId="531" xfId="237" applyNumberFormat="1" applyFont="1" applyBorder="1" applyProtection="1">
      <protection locked="0"/>
    </xf>
    <xf numFmtId="170" fontId="11" fillId="0" borderId="528" xfId="237" applyNumberFormat="1" applyFont="1" applyBorder="1" applyProtection="1">
      <protection locked="0"/>
    </xf>
    <xf numFmtId="170" fontId="11" fillId="33" borderId="528" xfId="237" applyNumberFormat="1" applyFont="1" applyFill="1" applyBorder="1" applyProtection="1"/>
    <xf numFmtId="170" fontId="11" fillId="0" borderId="528" xfId="237" applyNumberFormat="1" applyFont="1" applyFill="1" applyBorder="1" applyProtection="1">
      <protection locked="0"/>
    </xf>
    <xf numFmtId="0" fontId="20" fillId="29" borderId="531" xfId="165" applyFont="1" applyFill="1" applyBorder="1" applyAlignment="1" applyProtection="1">
      <alignment horizontal="center" vertical="center" wrapText="1"/>
    </xf>
    <xf numFmtId="0" fontId="17" fillId="29" borderId="527" xfId="165" applyFont="1" applyFill="1" applyBorder="1" applyAlignment="1" applyProtection="1">
      <alignment horizontal="center" vertical="center" wrapText="1"/>
    </xf>
    <xf numFmtId="0" fontId="17" fillId="29" borderId="531" xfId="165" applyFont="1" applyFill="1" applyBorder="1" applyAlignment="1" applyProtection="1">
      <alignment horizontal="center" vertical="center" wrapText="1"/>
    </xf>
    <xf numFmtId="0" fontId="20" fillId="29" borderId="528" xfId="165" applyFont="1" applyFill="1" applyBorder="1" applyAlignment="1" applyProtection="1">
      <alignment horizontal="center" vertical="center" wrapText="1"/>
    </xf>
    <xf numFmtId="170" fontId="11" fillId="0" borderId="0" xfId="237" applyNumberFormat="1" applyFont="1" applyFill="1" applyBorder="1" applyProtection="1">
      <protection locked="0"/>
    </xf>
    <xf numFmtId="170" fontId="21" fillId="37" borderId="527" xfId="237" quotePrefix="1" applyNumberFormat="1" applyFont="1" applyFill="1" applyBorder="1" applyAlignment="1" applyProtection="1">
      <alignment horizontal="center"/>
    </xf>
    <xf numFmtId="170" fontId="11" fillId="0" borderId="507" xfId="204" applyNumberFormat="1" applyFont="1" applyFill="1" applyBorder="1" applyProtection="1">
      <protection locked="0"/>
    </xf>
    <xf numFmtId="170" fontId="11" fillId="0" borderId="511" xfId="204" applyNumberFormat="1" applyFont="1" applyFill="1" applyBorder="1" applyProtection="1">
      <protection locked="0"/>
    </xf>
    <xf numFmtId="170" fontId="11" fillId="0" borderId="503" xfId="204" applyNumberFormat="1" applyFont="1" applyFill="1" applyBorder="1" applyProtection="1">
      <protection locked="0"/>
    </xf>
    <xf numFmtId="166" fontId="21" fillId="34" borderId="531" xfId="216" applyFont="1" applyFill="1" applyBorder="1" applyProtection="1"/>
    <xf numFmtId="166" fontId="21" fillId="0" borderId="528" xfId="216" applyFont="1" applyFill="1" applyBorder="1" applyProtection="1">
      <protection locked="0"/>
    </xf>
    <xf numFmtId="170" fontId="11" fillId="0" borderId="508" xfId="204" applyNumberFormat="1" applyFont="1" applyFill="1" applyBorder="1" applyProtection="1"/>
    <xf numFmtId="170" fontId="11" fillId="0" borderId="509" xfId="204" applyNumberFormat="1" applyFont="1" applyFill="1" applyBorder="1" applyProtection="1"/>
    <xf numFmtId="170" fontId="11" fillId="0" borderId="509" xfId="237" applyNumberFormat="1" applyFont="1" applyFill="1" applyBorder="1" applyProtection="1">
      <protection locked="0"/>
    </xf>
    <xf numFmtId="166" fontId="20" fillId="34" borderId="92" xfId="216" quotePrefix="1" applyFont="1" applyFill="1" applyBorder="1" applyAlignment="1" applyProtection="1">
      <alignment horizontal="center"/>
    </xf>
    <xf numFmtId="166" fontId="21" fillId="34" borderId="529" xfId="216" applyFont="1" applyFill="1" applyBorder="1" applyProtection="1"/>
    <xf numFmtId="0" fontId="11" fillId="0" borderId="528" xfId="165" applyFont="1" applyBorder="1" applyProtection="1">
      <protection locked="0"/>
    </xf>
    <xf numFmtId="166" fontId="21" fillId="0" borderId="37" xfId="216" applyFont="1" applyFill="1" applyBorder="1" applyProtection="1">
      <protection locked="0"/>
    </xf>
    <xf numFmtId="170" fontId="21" fillId="34" borderId="465" xfId="237" applyNumberFormat="1" applyFont="1" applyFill="1" applyBorder="1" applyProtection="1"/>
    <xf numFmtId="170" fontId="19" fillId="0" borderId="92" xfId="237" applyNumberFormat="1" applyFont="1" applyFill="1" applyBorder="1" applyProtection="1">
      <protection locked="0"/>
    </xf>
    <xf numFmtId="170" fontId="21" fillId="34" borderId="118" xfId="237" applyNumberFormat="1" applyFont="1" applyFill="1" applyBorder="1" applyProtection="1"/>
    <xf numFmtId="170" fontId="11" fillId="0" borderId="529" xfId="237" applyNumberFormat="1" applyFont="1" applyFill="1" applyBorder="1" applyProtection="1">
      <protection locked="0"/>
    </xf>
    <xf numFmtId="0" fontId="19" fillId="29" borderId="39" xfId="165" applyFont="1" applyFill="1" applyBorder="1" applyProtection="1"/>
    <xf numFmtId="0" fontId="11" fillId="0" borderId="128" xfId="165" applyFont="1" applyFill="1" applyBorder="1" applyProtection="1">
      <protection locked="0"/>
    </xf>
    <xf numFmtId="0" fontId="38" fillId="34" borderId="0" xfId="165" applyFill="1"/>
    <xf numFmtId="170" fontId="11" fillId="0" borderId="128" xfId="237" applyNumberFormat="1" applyFont="1" applyFill="1" applyBorder="1" applyProtection="1">
      <protection locked="0"/>
    </xf>
    <xf numFmtId="170" fontId="11" fillId="33" borderId="503" xfId="237" applyNumberFormat="1" applyFont="1" applyFill="1" applyBorder="1" applyProtection="1"/>
    <xf numFmtId="170" fontId="11" fillId="0" borderId="503" xfId="237" applyNumberFormat="1" applyFont="1" applyFill="1" applyBorder="1" applyProtection="1">
      <protection locked="0"/>
    </xf>
    <xf numFmtId="0" fontId="11" fillId="34" borderId="0" xfId="165" applyFont="1" applyFill="1" applyProtection="1"/>
    <xf numFmtId="0" fontId="21" fillId="34" borderId="0" xfId="165" applyFont="1" applyFill="1" applyProtection="1"/>
    <xf numFmtId="0" fontId="21" fillId="34" borderId="0" xfId="165" quotePrefix="1" applyFont="1" applyFill="1" applyAlignment="1" applyProtection="1">
      <alignment horizontal="right"/>
    </xf>
    <xf numFmtId="0" fontId="11" fillId="0" borderId="128" xfId="165" applyFont="1" applyBorder="1" applyProtection="1">
      <protection locked="0"/>
    </xf>
    <xf numFmtId="0" fontId="21" fillId="0" borderId="66" xfId="165" applyFont="1" applyFill="1" applyBorder="1" applyProtection="1">
      <protection locked="0"/>
    </xf>
    <xf numFmtId="49" fontId="21" fillId="0" borderId="34" xfId="165" applyNumberFormat="1" applyFont="1" applyFill="1" applyBorder="1" applyAlignment="1" applyProtection="1">
      <alignment horizontal="center"/>
      <protection locked="0"/>
    </xf>
    <xf numFmtId="0" fontId="21" fillId="0" borderId="152" xfId="165" applyFont="1" applyFill="1" applyBorder="1" applyAlignment="1" applyProtection="1">
      <alignment horizontal="center"/>
      <protection locked="0"/>
    </xf>
    <xf numFmtId="166" fontId="21" fillId="0" borderId="34" xfId="216" applyFont="1" applyFill="1" applyBorder="1" applyProtection="1">
      <protection locked="0"/>
    </xf>
    <xf numFmtId="166" fontId="21" fillId="0" borderId="35" xfId="216" applyFont="1" applyFill="1" applyBorder="1" applyProtection="1">
      <protection locked="0"/>
    </xf>
    <xf numFmtId="166" fontId="21" fillId="0" borderId="128" xfId="216" applyFont="1" applyFill="1" applyBorder="1" applyProtection="1">
      <protection locked="0"/>
    </xf>
    <xf numFmtId="0" fontId="21" fillId="34" borderId="45" xfId="165" applyFont="1" applyFill="1" applyBorder="1" applyProtection="1"/>
    <xf numFmtId="0" fontId="21" fillId="34" borderId="0" xfId="165" applyFont="1" applyFill="1" applyBorder="1" applyAlignment="1" applyProtection="1">
      <alignment horizontal="centerContinuous"/>
    </xf>
    <xf numFmtId="0" fontId="20" fillId="29" borderId="39" xfId="165" applyFont="1" applyFill="1" applyBorder="1" applyAlignment="1" applyProtection="1">
      <alignment horizontal="center" vertical="center" wrapText="1"/>
    </xf>
    <xf numFmtId="0" fontId="17" fillId="29" borderId="47" xfId="165" applyFont="1" applyFill="1" applyBorder="1" applyAlignment="1" applyProtection="1">
      <alignment horizontal="center" vertical="center" wrapText="1"/>
    </xf>
    <xf numFmtId="0" fontId="22" fillId="29" borderId="365" xfId="165" applyFont="1" applyFill="1" applyBorder="1" applyAlignment="1" applyProtection="1">
      <alignment horizontal="center" vertical="center" wrapText="1"/>
    </xf>
    <xf numFmtId="170" fontId="11" fillId="0" borderId="507" xfId="237" applyNumberFormat="1" applyFont="1" applyFill="1" applyBorder="1" applyProtection="1">
      <protection locked="0"/>
    </xf>
    <xf numFmtId="0" fontId="11" fillId="34" borderId="0" xfId="165" applyFont="1" applyFill="1" applyAlignment="1" applyProtection="1">
      <alignment horizontal="center"/>
    </xf>
    <xf numFmtId="0" fontId="17" fillId="29" borderId="199" xfId="165" applyFont="1" applyFill="1" applyBorder="1" applyAlignment="1" applyProtection="1">
      <alignment horizontal="center" vertical="center" wrapText="1"/>
    </xf>
    <xf numFmtId="0" fontId="17" fillId="29" borderId="200" xfId="165" applyFont="1" applyFill="1" applyBorder="1" applyAlignment="1" applyProtection="1">
      <alignment horizontal="center" vertical="center" wrapText="1"/>
    </xf>
    <xf numFmtId="3" fontId="21" fillId="34" borderId="0" xfId="165" quotePrefix="1" applyNumberFormat="1" applyFont="1" applyFill="1" applyBorder="1" applyAlignment="1" applyProtection="1">
      <alignment horizontal="center"/>
    </xf>
    <xf numFmtId="166" fontId="21" fillId="34" borderId="0" xfId="216" applyFont="1" applyFill="1" applyProtection="1"/>
    <xf numFmtId="166" fontId="21" fillId="34" borderId="47" xfId="216" applyFont="1" applyFill="1" applyBorder="1" applyProtection="1"/>
    <xf numFmtId="166" fontId="21" fillId="34" borderId="322" xfId="216" applyFont="1" applyFill="1" applyBorder="1" applyProtection="1"/>
    <xf numFmtId="166" fontId="21" fillId="34" borderId="324" xfId="216" applyFont="1" applyFill="1" applyBorder="1" applyProtection="1"/>
    <xf numFmtId="0" fontId="20" fillId="29" borderId="200" xfId="165" applyFont="1" applyFill="1" applyBorder="1" applyAlignment="1" applyProtection="1">
      <alignment horizontal="center" vertical="center" wrapText="1"/>
    </xf>
    <xf numFmtId="0" fontId="20" fillId="29" borderId="507" xfId="165" applyFont="1" applyFill="1" applyBorder="1" applyAlignment="1" applyProtection="1">
      <alignment horizontal="center" vertical="center" wrapText="1"/>
    </xf>
    <xf numFmtId="0" fontId="20" fillId="29" borderId="508" xfId="165" applyFont="1" applyFill="1" applyBorder="1" applyAlignment="1" applyProtection="1">
      <alignment horizontal="center" vertical="center" wrapText="1"/>
    </xf>
    <xf numFmtId="0" fontId="20" fillId="29" borderId="203" xfId="165" applyFont="1" applyFill="1" applyBorder="1" applyAlignment="1" applyProtection="1">
      <alignment horizontal="center" vertical="center" wrapText="1"/>
    </xf>
    <xf numFmtId="166" fontId="20" fillId="34" borderId="128" xfId="216" quotePrefix="1" applyFont="1" applyFill="1" applyBorder="1" applyAlignment="1" applyProtection="1">
      <alignment horizontal="center"/>
    </xf>
    <xf numFmtId="166" fontId="20" fillId="34" borderId="66" xfId="216" quotePrefix="1" applyFont="1" applyFill="1" applyBorder="1" applyAlignment="1" applyProtection="1">
      <alignment horizontal="center"/>
    </xf>
    <xf numFmtId="166" fontId="20" fillId="34" borderId="48" xfId="216" applyFont="1" applyFill="1" applyBorder="1" applyProtection="1"/>
    <xf numFmtId="166" fontId="21" fillId="34" borderId="5" xfId="216" applyFont="1" applyFill="1" applyBorder="1" applyProtection="1"/>
    <xf numFmtId="166" fontId="20" fillId="34" borderId="49" xfId="216" applyFont="1" applyFill="1" applyBorder="1" applyProtection="1"/>
    <xf numFmtId="166" fontId="21" fillId="34" borderId="8" xfId="216" applyFont="1" applyFill="1" applyBorder="1" applyProtection="1"/>
    <xf numFmtId="166" fontId="21" fillId="34" borderId="49" xfId="216" applyFont="1" applyFill="1" applyBorder="1" applyProtection="1"/>
    <xf numFmtId="166" fontId="21" fillId="34" borderId="8" xfId="216" quotePrefix="1" applyFont="1" applyFill="1" applyBorder="1" applyProtection="1"/>
    <xf numFmtId="166" fontId="21" fillId="34" borderId="67" xfId="216" applyFont="1" applyFill="1" applyBorder="1" applyProtection="1"/>
    <xf numFmtId="166" fontId="21" fillId="34" borderId="54" xfId="216" applyFont="1" applyFill="1" applyBorder="1" applyProtection="1"/>
    <xf numFmtId="166" fontId="21" fillId="34" borderId="48" xfId="216" applyFont="1" applyFill="1" applyBorder="1" applyProtection="1"/>
    <xf numFmtId="166" fontId="12" fillId="34" borderId="0" xfId="216" applyFont="1" applyFill="1" applyProtection="1"/>
    <xf numFmtId="0" fontId="17" fillId="29" borderId="322" xfId="165" applyFont="1" applyFill="1" applyBorder="1" applyAlignment="1" applyProtection="1">
      <alignment horizontal="center" vertical="center" wrapText="1"/>
    </xf>
    <xf numFmtId="0" fontId="21" fillId="34" borderId="67" xfId="165" applyFont="1" applyFill="1" applyBorder="1" applyProtection="1"/>
    <xf numFmtId="0" fontId="21" fillId="34" borderId="48" xfId="165" applyFont="1" applyFill="1" applyBorder="1" applyProtection="1"/>
    <xf numFmtId="0" fontId="21" fillId="34" borderId="5" xfId="165" applyFont="1" applyFill="1" applyBorder="1" applyProtection="1"/>
    <xf numFmtId="0" fontId="20" fillId="34" borderId="169" xfId="165" applyFont="1" applyFill="1" applyBorder="1" applyProtection="1"/>
    <xf numFmtId="0" fontId="21" fillId="34" borderId="62" xfId="165" applyFont="1" applyFill="1" applyBorder="1" applyProtection="1"/>
    <xf numFmtId="166" fontId="20" fillId="34" borderId="330" xfId="216" quotePrefix="1" applyFont="1" applyFill="1" applyBorder="1" applyAlignment="1" applyProtection="1">
      <alignment horizontal="center"/>
    </xf>
    <xf numFmtId="0" fontId="21" fillId="34" borderId="517" xfId="165" applyFont="1" applyFill="1" applyBorder="1" applyProtection="1"/>
    <xf numFmtId="170" fontId="19" fillId="0" borderId="512" xfId="237" applyNumberFormat="1" applyFont="1" applyFill="1" applyBorder="1" applyProtection="1">
      <protection locked="0"/>
    </xf>
    <xf numFmtId="166" fontId="21" fillId="34" borderId="32" xfId="216" applyFont="1" applyFill="1" applyBorder="1" applyProtection="1"/>
    <xf numFmtId="166" fontId="21" fillId="0" borderId="514" xfId="216" applyFont="1" applyFill="1" applyBorder="1" applyProtection="1">
      <protection locked="0"/>
    </xf>
    <xf numFmtId="0" fontId="21" fillId="34" borderId="518" xfId="165" applyFont="1" applyFill="1" applyBorder="1" applyProtection="1"/>
    <xf numFmtId="170" fontId="11" fillId="0" borderId="511" xfId="237" applyNumberFormat="1" applyFont="1" applyFill="1" applyBorder="1" applyProtection="1">
      <protection locked="0"/>
    </xf>
    <xf numFmtId="170" fontId="11" fillId="0" borderId="358" xfId="237" applyNumberFormat="1" applyFont="1" applyFill="1" applyBorder="1" applyProtection="1">
      <protection locked="0"/>
    </xf>
    <xf numFmtId="170" fontId="11" fillId="0" borderId="506" xfId="237" applyNumberFormat="1" applyFont="1" applyFill="1" applyBorder="1" applyProtection="1">
      <protection locked="0"/>
    </xf>
    <xf numFmtId="170" fontId="11" fillId="0" borderId="508" xfId="237" applyNumberFormat="1" applyFont="1" applyFill="1" applyBorder="1" applyProtection="1">
      <protection locked="0"/>
    </xf>
    <xf numFmtId="170" fontId="11" fillId="0" borderId="523" xfId="237" applyNumberFormat="1" applyFont="1" applyFill="1" applyBorder="1" applyProtection="1">
      <protection locked="0"/>
    </xf>
    <xf numFmtId="0" fontId="21" fillId="0" borderId="516" xfId="165" applyFont="1" applyFill="1" applyBorder="1" applyAlignment="1" applyProtection="1">
      <alignment horizontal="center"/>
      <protection locked="0"/>
    </xf>
    <xf numFmtId="170" fontId="19" fillId="30" borderId="365" xfId="237" applyNumberFormat="1" applyFont="1" applyFill="1" applyBorder="1" applyProtection="1"/>
    <xf numFmtId="170" fontId="19" fillId="37" borderId="507" xfId="237" applyNumberFormat="1" applyFont="1" applyFill="1" applyBorder="1" applyAlignment="1" applyProtection="1">
      <alignment horizontal="right"/>
    </xf>
    <xf numFmtId="166" fontId="20" fillId="34" borderId="404" xfId="216" applyFont="1" applyFill="1" applyBorder="1" applyProtection="1"/>
    <xf numFmtId="166" fontId="20" fillId="34" borderId="341" xfId="216" applyFont="1" applyFill="1" applyBorder="1" applyProtection="1"/>
    <xf numFmtId="166" fontId="20" fillId="34" borderId="330" xfId="216" applyFont="1" applyFill="1" applyBorder="1" applyProtection="1"/>
    <xf numFmtId="166" fontId="21" fillId="0" borderId="491" xfId="216" applyFont="1" applyFill="1" applyBorder="1" applyProtection="1">
      <protection locked="0"/>
    </xf>
    <xf numFmtId="0" fontId="21" fillId="0" borderId="491" xfId="165" applyFont="1" applyBorder="1" applyProtection="1">
      <protection locked="0"/>
    </xf>
    <xf numFmtId="166" fontId="21" fillId="0" borderId="515" xfId="216" applyFont="1" applyFill="1" applyBorder="1" applyProtection="1">
      <protection locked="0"/>
    </xf>
    <xf numFmtId="166" fontId="21" fillId="0" borderId="497" xfId="216" applyFont="1" applyFill="1" applyBorder="1" applyProtection="1">
      <protection locked="0"/>
    </xf>
    <xf numFmtId="166" fontId="21" fillId="0" borderId="516" xfId="216" applyFont="1" applyFill="1" applyBorder="1" applyProtection="1">
      <protection locked="0"/>
    </xf>
    <xf numFmtId="170" fontId="11" fillId="0" borderId="200" xfId="237" applyNumberFormat="1" applyFont="1" applyBorder="1" applyProtection="1">
      <protection locked="0"/>
    </xf>
    <xf numFmtId="166" fontId="20" fillId="34" borderId="116" xfId="216" applyFont="1" applyFill="1" applyBorder="1" applyProtection="1"/>
    <xf numFmtId="166" fontId="21" fillId="34" borderId="120" xfId="216" applyFont="1" applyFill="1" applyBorder="1" applyProtection="1"/>
    <xf numFmtId="166" fontId="21" fillId="34" borderId="119" xfId="216" applyFont="1" applyFill="1" applyBorder="1" applyProtection="1"/>
    <xf numFmtId="170" fontId="21" fillId="34" borderId="119" xfId="237" applyNumberFormat="1" applyFont="1" applyFill="1" applyBorder="1" applyProtection="1"/>
    <xf numFmtId="166" fontId="20" fillId="34" borderId="54" xfId="216" applyFont="1" applyFill="1" applyBorder="1" applyProtection="1"/>
    <xf numFmtId="166" fontId="21" fillId="34" borderId="513" xfId="216" applyFont="1" applyFill="1" applyBorder="1" applyProtection="1"/>
    <xf numFmtId="166" fontId="21" fillId="34" borderId="319" xfId="216" applyFont="1" applyFill="1" applyBorder="1" applyProtection="1"/>
    <xf numFmtId="0" fontId="21" fillId="0" borderId="514" xfId="165" applyFont="1" applyBorder="1" applyProtection="1">
      <protection locked="0"/>
    </xf>
    <xf numFmtId="0" fontId="21" fillId="0" borderId="517" xfId="165" applyFont="1" applyBorder="1" applyProtection="1">
      <protection locked="0"/>
    </xf>
    <xf numFmtId="170" fontId="19" fillId="37" borderId="510" xfId="237" applyNumberFormat="1" applyFont="1" applyFill="1" applyBorder="1"/>
    <xf numFmtId="170" fontId="11" fillId="0" borderId="92" xfId="237" applyNumberFormat="1" applyFont="1" applyFill="1" applyBorder="1" applyProtection="1">
      <protection locked="0"/>
    </xf>
    <xf numFmtId="166" fontId="21" fillId="34" borderId="50" xfId="216" applyFont="1" applyFill="1" applyBorder="1" applyProtection="1"/>
    <xf numFmtId="166" fontId="21" fillId="34" borderId="11" xfId="216" quotePrefix="1" applyFont="1" applyFill="1" applyBorder="1" applyProtection="1"/>
    <xf numFmtId="166" fontId="21" fillId="34" borderId="509" xfId="216" applyFont="1" applyFill="1" applyBorder="1" applyProtection="1"/>
    <xf numFmtId="170" fontId="19" fillId="0" borderId="512" xfId="237" applyNumberFormat="1" applyFont="1" applyFill="1" applyBorder="1" applyAlignment="1" applyProtection="1">
      <alignment horizontal="right"/>
      <protection locked="0"/>
    </xf>
    <xf numFmtId="170" fontId="19" fillId="0" borderId="128" xfId="237" applyNumberFormat="1" applyFont="1" applyFill="1" applyBorder="1" applyAlignment="1" applyProtection="1">
      <alignment horizontal="right"/>
      <protection locked="0"/>
    </xf>
    <xf numFmtId="170" fontId="19" fillId="0" borderId="525" xfId="237" applyNumberFormat="1" applyFont="1" applyFill="1" applyBorder="1" applyAlignment="1" applyProtection="1">
      <alignment horizontal="right"/>
      <protection locked="0"/>
    </xf>
    <xf numFmtId="0" fontId="19" fillId="29" borderId="465" xfId="165" applyFont="1" applyFill="1" applyBorder="1" applyAlignment="1" applyProtection="1">
      <alignment horizontal="center" vertical="center" wrapText="1"/>
    </xf>
    <xf numFmtId="170" fontId="19" fillId="34" borderId="319" xfId="237" applyNumberFormat="1" applyFont="1" applyFill="1" applyBorder="1" applyAlignment="1" applyProtection="1">
      <alignment horizontal="right"/>
    </xf>
    <xf numFmtId="170" fontId="20" fillId="34" borderId="508" xfId="237" applyNumberFormat="1" applyFont="1" applyFill="1" applyBorder="1" applyProtection="1"/>
    <xf numFmtId="166" fontId="20" fillId="34" borderId="524" xfId="216" quotePrefix="1" applyFont="1" applyFill="1" applyBorder="1" applyAlignment="1" applyProtection="1">
      <alignment horizontal="center"/>
    </xf>
    <xf numFmtId="170" fontId="20" fillId="37" borderId="526" xfId="237" applyNumberFormat="1" applyFont="1" applyFill="1" applyBorder="1" applyProtection="1"/>
    <xf numFmtId="0" fontId="11" fillId="0" borderId="0" xfId="239"/>
    <xf numFmtId="170" fontId="11" fillId="0" borderId="530" xfId="237" applyNumberFormat="1" applyFont="1" applyFill="1" applyBorder="1" applyProtection="1">
      <protection locked="0"/>
    </xf>
    <xf numFmtId="166" fontId="109" fillId="34" borderId="182" xfId="0" applyFont="1" applyFill="1" applyBorder="1" applyProtection="1"/>
    <xf numFmtId="170" fontId="11" fillId="0" borderId="515" xfId="204" applyNumberFormat="1" applyFont="1" applyFill="1" applyBorder="1" applyProtection="1">
      <protection locked="0"/>
    </xf>
    <xf numFmtId="170" fontId="11" fillId="30" borderId="513" xfId="204" applyNumberFormat="1" applyFont="1" applyFill="1" applyBorder="1" applyProtection="1"/>
    <xf numFmtId="170" fontId="21" fillId="34" borderId="527" xfId="237" quotePrefix="1" applyNumberFormat="1" applyFont="1" applyFill="1" applyBorder="1" applyAlignment="1" applyProtection="1">
      <alignment horizontal="center"/>
    </xf>
    <xf numFmtId="166" fontId="93" fillId="34" borderId="0" xfId="211" applyNumberFormat="1" applyFill="1" applyAlignment="1" applyProtection="1"/>
    <xf numFmtId="166" fontId="87" fillId="34" borderId="0" xfId="0" applyFont="1" applyFill="1" applyAlignment="1" applyProtection="1">
      <alignment horizontal="right"/>
    </xf>
    <xf numFmtId="166" fontId="104" fillId="34" borderId="0" xfId="0" applyFont="1" applyFill="1" applyAlignment="1" applyProtection="1">
      <alignment horizontal="right"/>
    </xf>
    <xf numFmtId="166" fontId="20" fillId="34" borderId="443" xfId="0" applyFont="1" applyFill="1" applyBorder="1" applyAlignment="1" applyProtection="1">
      <alignment horizontal="center" wrapText="1"/>
    </xf>
    <xf numFmtId="166" fontId="19" fillId="34" borderId="310" xfId="0" applyFont="1" applyFill="1" applyBorder="1" applyAlignment="1" applyProtection="1">
      <alignment horizontal="center"/>
    </xf>
    <xf numFmtId="166" fontId="11" fillId="34" borderId="310" xfId="0" applyFont="1" applyFill="1" applyBorder="1" applyAlignment="1" applyProtection="1">
      <alignment horizontal="center"/>
    </xf>
    <xf numFmtId="166" fontId="0" fillId="34" borderId="537" xfId="0" applyFill="1" applyBorder="1"/>
    <xf numFmtId="166" fontId="12" fillId="34" borderId="538" xfId="0" applyFont="1" applyFill="1" applyBorder="1"/>
    <xf numFmtId="166" fontId="0" fillId="33" borderId="539" xfId="0" applyFill="1" applyBorder="1"/>
    <xf numFmtId="166" fontId="12" fillId="33" borderId="538" xfId="0" applyFont="1" applyFill="1" applyBorder="1"/>
    <xf numFmtId="166" fontId="0" fillId="34" borderId="539" xfId="0" applyFill="1" applyBorder="1"/>
    <xf numFmtId="166" fontId="12" fillId="34" borderId="540" xfId="0" applyFont="1" applyFill="1" applyBorder="1"/>
    <xf numFmtId="166" fontId="0" fillId="34" borderId="535" xfId="0" applyFill="1" applyBorder="1"/>
    <xf numFmtId="166" fontId="12" fillId="34" borderId="536" xfId="0" applyFont="1" applyFill="1" applyBorder="1"/>
    <xf numFmtId="166" fontId="17" fillId="0" borderId="542" xfId="0" applyFont="1" applyBorder="1" applyAlignment="1" applyProtection="1">
      <alignment horizontal="center"/>
      <protection locked="0"/>
    </xf>
    <xf numFmtId="166" fontId="0" fillId="34" borderId="543" xfId="0" applyFill="1" applyBorder="1"/>
    <xf numFmtId="166" fontId="0" fillId="34" borderId="14" xfId="0" applyFill="1" applyBorder="1"/>
    <xf numFmtId="166" fontId="0" fillId="34" borderId="14" xfId="0" applyFill="1" applyBorder="1" applyAlignment="1">
      <alignment horizontal="center"/>
    </xf>
    <xf numFmtId="166" fontId="12" fillId="34" borderId="544" xfId="0" applyFont="1" applyFill="1" applyBorder="1"/>
    <xf numFmtId="166" fontId="76" fillId="34" borderId="532" xfId="0" applyFont="1" applyFill="1" applyBorder="1"/>
    <xf numFmtId="166" fontId="0" fillId="34" borderId="533" xfId="0" applyFill="1" applyBorder="1"/>
    <xf numFmtId="166" fontId="0" fillId="34" borderId="533" xfId="0" applyFill="1" applyBorder="1" applyAlignment="1">
      <alignment horizontal="center"/>
    </xf>
    <xf numFmtId="169" fontId="70" fillId="34" borderId="534" xfId="0" applyNumberFormat="1" applyFont="1" applyFill="1" applyBorder="1"/>
    <xf numFmtId="170" fontId="0" fillId="0" borderId="310" xfId="204" applyNumberFormat="1" applyFont="1" applyFill="1" applyBorder="1" applyAlignment="1" applyProtection="1">
      <protection locked="0"/>
    </xf>
    <xf numFmtId="49" fontId="11" fillId="34" borderId="37" xfId="0" quotePrefix="1" applyNumberFormat="1" applyFont="1" applyFill="1" applyBorder="1" applyProtection="1"/>
    <xf numFmtId="49" fontId="11" fillId="34" borderId="37" xfId="0" applyNumberFormat="1" applyFont="1" applyFill="1" applyBorder="1" applyProtection="1"/>
    <xf numFmtId="166" fontId="93" fillId="34" borderId="0" xfId="211" applyNumberFormat="1" applyFont="1" applyFill="1" applyAlignment="1" applyProtection="1">
      <alignment horizontal="center"/>
    </xf>
    <xf numFmtId="166" fontId="83" fillId="29" borderId="0" xfId="0" applyFont="1" applyFill="1" applyBorder="1" applyAlignment="1" applyProtection="1"/>
    <xf numFmtId="166" fontId="83" fillId="29" borderId="0" xfId="0" applyFont="1" applyFill="1" applyBorder="1" applyProtection="1"/>
    <xf numFmtId="166" fontId="165" fillId="29" borderId="0" xfId="0" applyFont="1" applyFill="1" applyBorder="1" applyAlignment="1" applyProtection="1">
      <alignment horizontal="center" vertical="center" wrapText="1"/>
    </xf>
    <xf numFmtId="166" fontId="165" fillId="29" borderId="395" xfId="0" applyFont="1" applyFill="1" applyBorder="1" applyAlignment="1" applyProtection="1">
      <alignment horizontal="center" vertical="center" wrapText="1"/>
    </xf>
    <xf numFmtId="166" fontId="165" fillId="29" borderId="266" xfId="0" applyFont="1" applyFill="1" applyBorder="1" applyAlignment="1" applyProtection="1">
      <alignment horizontal="center" vertical="center" wrapText="1"/>
    </xf>
    <xf numFmtId="166" fontId="83" fillId="29" borderId="167" xfId="0" applyFont="1" applyFill="1" applyBorder="1" applyProtection="1"/>
    <xf numFmtId="166" fontId="83" fillId="0" borderId="406" xfId="0" quotePrefix="1" applyFont="1" applyFill="1" applyBorder="1" applyProtection="1">
      <protection locked="0"/>
    </xf>
    <xf numFmtId="166" fontId="83" fillId="34" borderId="66" xfId="0" applyFont="1" applyFill="1" applyBorder="1" applyProtection="1"/>
    <xf numFmtId="166" fontId="83" fillId="29" borderId="310" xfId="0" applyFont="1" applyFill="1" applyBorder="1" applyProtection="1">
      <protection locked="0"/>
    </xf>
    <xf numFmtId="166" fontId="83" fillId="29" borderId="355" xfId="0" applyFont="1" applyFill="1" applyBorder="1" applyProtection="1">
      <protection locked="0"/>
    </xf>
    <xf numFmtId="0" fontId="11" fillId="0" borderId="0" xfId="239" applyFont="1"/>
    <xf numFmtId="166" fontId="11" fillId="34" borderId="310" xfId="0" quotePrefix="1" applyFont="1" applyFill="1" applyBorder="1" applyProtection="1"/>
    <xf numFmtId="166" fontId="11" fillId="34" borderId="167" xfId="0" quotePrefix="1" applyFont="1" applyFill="1" applyBorder="1" applyProtection="1"/>
    <xf numFmtId="166" fontId="11" fillId="0" borderId="310" xfId="0" quotePrefix="1" applyFont="1" applyFill="1" applyBorder="1" applyProtection="1">
      <protection locked="0"/>
    </xf>
    <xf numFmtId="166" fontId="11" fillId="0" borderId="443" xfId="0" quotePrefix="1" applyFont="1" applyFill="1" applyBorder="1" applyProtection="1">
      <protection locked="0"/>
    </xf>
    <xf numFmtId="166" fontId="11" fillId="34" borderId="0" xfId="0" applyFont="1" applyFill="1"/>
    <xf numFmtId="166" fontId="27" fillId="29" borderId="182" xfId="0" applyFont="1" applyFill="1" applyBorder="1" applyAlignment="1" applyProtection="1">
      <alignment wrapText="1"/>
    </xf>
    <xf numFmtId="166" fontId="0" fillId="34" borderId="321" xfId="0" applyFont="1" applyFill="1" applyBorder="1"/>
    <xf numFmtId="166" fontId="26" fillId="29" borderId="449" xfId="0" applyFont="1" applyFill="1" applyBorder="1" applyAlignment="1" applyProtection="1">
      <alignment horizontal="center" wrapText="1"/>
    </xf>
    <xf numFmtId="166" fontId="26" fillId="29" borderId="310" xfId="0" applyFont="1" applyFill="1" applyBorder="1" applyAlignment="1" applyProtection="1">
      <alignment horizontal="center" wrapText="1"/>
    </xf>
    <xf numFmtId="166" fontId="26" fillId="29" borderId="443" xfId="0" applyFont="1" applyFill="1" applyBorder="1" applyAlignment="1" applyProtection="1">
      <alignment horizontal="left" wrapText="1"/>
    </xf>
    <xf numFmtId="166" fontId="26" fillId="29" borderId="443" xfId="0" applyFont="1" applyFill="1" applyBorder="1" applyAlignment="1" applyProtection="1">
      <alignment horizontal="center" wrapText="1"/>
    </xf>
    <xf numFmtId="166" fontId="83" fillId="34" borderId="64" xfId="0" applyFont="1" applyFill="1" applyBorder="1" applyProtection="1">
      <protection locked="0"/>
    </xf>
    <xf numFmtId="0" fontId="14" fillId="34" borderId="310" xfId="0" quotePrefix="1" applyNumberFormat="1" applyFont="1" applyFill="1" applyBorder="1" applyAlignment="1" applyProtection="1">
      <alignment horizontal="left"/>
    </xf>
    <xf numFmtId="166" fontId="14" fillId="34" borderId="310" xfId="0" quotePrefix="1" applyFont="1" applyFill="1" applyBorder="1" applyProtection="1"/>
    <xf numFmtId="166" fontId="83" fillId="29" borderId="330" xfId="0" applyFont="1" applyFill="1" applyBorder="1" applyProtection="1">
      <protection locked="0"/>
    </xf>
    <xf numFmtId="166" fontId="83" fillId="0" borderId="387" xfId="0" quotePrefix="1" applyFont="1" applyFill="1" applyBorder="1" applyProtection="1">
      <protection locked="0"/>
    </xf>
    <xf numFmtId="166" fontId="14" fillId="34" borderId="310" xfId="0" quotePrefix="1" applyFont="1" applyFill="1" applyBorder="1" applyProtection="1">
      <protection locked="0"/>
    </xf>
    <xf numFmtId="166" fontId="83" fillId="29" borderId="66" xfId="0" applyFont="1" applyFill="1" applyBorder="1" applyProtection="1">
      <protection locked="0"/>
    </xf>
    <xf numFmtId="166" fontId="14" fillId="34" borderId="443" xfId="0" quotePrefix="1" applyFont="1" applyFill="1" applyBorder="1" applyProtection="1"/>
    <xf numFmtId="166" fontId="11" fillId="34" borderId="310" xfId="0" quotePrefix="1" applyFont="1" applyFill="1" applyBorder="1" applyAlignment="1" applyProtection="1">
      <alignment horizontal="center"/>
    </xf>
    <xf numFmtId="170" fontId="17" fillId="34" borderId="531" xfId="0" applyNumberFormat="1" applyFont="1" applyFill="1" applyBorder="1" applyAlignment="1" applyProtection="1">
      <alignment horizontal="center"/>
    </xf>
    <xf numFmtId="170" fontId="19" fillId="34" borderId="310" xfId="0" applyNumberFormat="1" applyFont="1" applyFill="1" applyBorder="1" applyAlignment="1" applyProtection="1">
      <alignment horizontal="left"/>
    </xf>
    <xf numFmtId="170" fontId="11" fillId="34" borderId="310" xfId="0" applyNumberFormat="1" applyFont="1" applyFill="1" applyBorder="1" applyAlignment="1" applyProtection="1">
      <alignment horizontal="center"/>
    </xf>
    <xf numFmtId="170" fontId="11" fillId="34" borderId="528" xfId="0" applyNumberFormat="1" applyFont="1" applyFill="1" applyBorder="1" applyAlignment="1" applyProtection="1">
      <alignment horizontal="center"/>
    </xf>
    <xf numFmtId="170" fontId="166" fillId="34" borderId="310" xfId="0" applyNumberFormat="1" applyFont="1" applyFill="1" applyBorder="1" applyAlignment="1" applyProtection="1">
      <alignment horizontal="left"/>
    </xf>
    <xf numFmtId="9" fontId="166" fillId="35" borderId="310" xfId="189" applyNumberFormat="1" applyFont="1" applyFill="1" applyBorder="1" applyProtection="1"/>
    <xf numFmtId="166" fontId="21" fillId="34" borderId="498" xfId="12" applyFont="1" applyFill="1" applyBorder="1" applyProtection="1"/>
    <xf numFmtId="49" fontId="21" fillId="34" borderId="527" xfId="12" applyNumberFormat="1" applyFont="1" applyFill="1" applyBorder="1" applyAlignment="1" applyProtection="1">
      <alignment horizontal="center"/>
    </xf>
    <xf numFmtId="49" fontId="20" fillId="34" borderId="511" xfId="12" applyNumberFormat="1" applyFont="1" applyFill="1" applyBorder="1" applyAlignment="1" applyProtection="1">
      <alignment horizontal="center"/>
    </xf>
    <xf numFmtId="49" fontId="20" fillId="34" borderId="504" xfId="12" applyNumberFormat="1" applyFont="1" applyFill="1" applyBorder="1" applyAlignment="1" applyProtection="1">
      <alignment horizontal="center"/>
    </xf>
    <xf numFmtId="49" fontId="21" fillId="34" borderId="528" xfId="12" applyNumberFormat="1" applyFont="1" applyFill="1" applyBorder="1" applyAlignment="1" applyProtection="1">
      <alignment horizontal="center"/>
    </xf>
    <xf numFmtId="49" fontId="21" fillId="34" borderId="511" xfId="12" applyNumberFormat="1" applyFont="1" applyFill="1" applyBorder="1" applyAlignment="1" applyProtection="1">
      <alignment horizontal="center"/>
    </xf>
    <xf numFmtId="166" fontId="21" fillId="34" borderId="514" xfId="12" applyFont="1" applyFill="1" applyBorder="1" applyProtection="1"/>
    <xf numFmtId="166" fontId="93" fillId="34" borderId="513" xfId="211" applyNumberFormat="1" applyFill="1" applyBorder="1" applyAlignment="1" applyProtection="1"/>
    <xf numFmtId="166" fontId="93" fillId="34" borderId="514" xfId="211" applyNumberFormat="1" applyFill="1" applyBorder="1" applyAlignment="1" applyProtection="1"/>
    <xf numFmtId="166" fontId="12" fillId="34" borderId="32" xfId="12" applyFont="1" applyFill="1" applyBorder="1" applyProtection="1"/>
    <xf numFmtId="166" fontId="12" fillId="34" borderId="0" xfId="12" applyFont="1" applyFill="1" applyBorder="1" applyProtection="1"/>
    <xf numFmtId="166" fontId="12" fillId="34" borderId="128" xfId="12" applyFont="1" applyFill="1" applyBorder="1" applyProtection="1"/>
    <xf numFmtId="166" fontId="12" fillId="34" borderId="33" xfId="12" applyFont="1" applyFill="1" applyBorder="1" applyProtection="1"/>
    <xf numFmtId="49" fontId="21" fillId="34" borderId="528" xfId="12" quotePrefix="1" applyNumberFormat="1" applyFont="1" applyFill="1" applyBorder="1" applyAlignment="1" applyProtection="1">
      <alignment horizontal="center"/>
    </xf>
    <xf numFmtId="49" fontId="21" fillId="34" borderId="128" xfId="12" applyNumberFormat="1" applyFont="1" applyFill="1" applyBorder="1" applyAlignment="1" applyProtection="1">
      <alignment horizontal="center"/>
    </xf>
    <xf numFmtId="0" fontId="21" fillId="34" borderId="528" xfId="12" quotePrefix="1" applyNumberFormat="1" applyFont="1" applyFill="1" applyBorder="1" applyAlignment="1" applyProtection="1">
      <alignment horizontal="center"/>
    </xf>
    <xf numFmtId="0" fontId="21" fillId="34" borderId="527" xfId="12" quotePrefix="1" applyNumberFormat="1" applyFont="1" applyFill="1" applyBorder="1" applyAlignment="1" applyProtection="1">
      <alignment horizontal="center"/>
    </xf>
    <xf numFmtId="0" fontId="21" fillId="34" borderId="128" xfId="12" quotePrefix="1" applyNumberFormat="1" applyFont="1" applyFill="1" applyBorder="1" applyAlignment="1" applyProtection="1">
      <alignment horizontal="center"/>
    </xf>
    <xf numFmtId="0" fontId="21" fillId="34" borderId="504" xfId="12" quotePrefix="1" applyNumberFormat="1" applyFont="1" applyFill="1" applyBorder="1" applyAlignment="1" applyProtection="1">
      <alignment horizontal="center"/>
    </xf>
    <xf numFmtId="49" fontId="21" fillId="34" borderId="527" xfId="12" quotePrefix="1" applyNumberFormat="1" applyFont="1" applyFill="1" applyBorder="1" applyAlignment="1" applyProtection="1">
      <alignment horizontal="center"/>
    </xf>
    <xf numFmtId="166" fontId="93" fillId="34" borderId="513" xfId="211" applyNumberFormat="1" applyFill="1" applyBorder="1" applyAlignment="1" applyProtection="1">
      <alignment horizontal="left"/>
    </xf>
    <xf numFmtId="49" fontId="21" fillId="34" borderId="524" xfId="12" applyNumberFormat="1" applyFont="1" applyFill="1" applyBorder="1" applyAlignment="1" applyProtection="1">
      <alignment horizontal="center"/>
    </xf>
    <xf numFmtId="166" fontId="0" fillId="34" borderId="514" xfId="0" applyFill="1" applyBorder="1"/>
    <xf numFmtId="166" fontId="21" fillId="34" borderId="504" xfId="0" applyFont="1" applyFill="1" applyBorder="1" applyProtection="1"/>
    <xf numFmtId="166" fontId="21" fillId="34" borderId="513" xfId="12" applyFont="1" applyFill="1" applyBorder="1" applyProtection="1"/>
    <xf numFmtId="166" fontId="93" fillId="34" borderId="514" xfId="211" quotePrefix="1" applyNumberFormat="1" applyFill="1" applyBorder="1" applyAlignment="1" applyProtection="1"/>
    <xf numFmtId="49" fontId="21" fillId="34" borderId="128" xfId="12" quotePrefix="1" applyNumberFormat="1" applyFont="1" applyFill="1" applyBorder="1" applyAlignment="1" applyProtection="1">
      <alignment horizontal="center"/>
    </xf>
    <xf numFmtId="166" fontId="93" fillId="34" borderId="513" xfId="211" applyNumberFormat="1" applyFont="1" applyFill="1" applyBorder="1" applyAlignment="1" applyProtection="1"/>
    <xf numFmtId="166" fontId="93" fillId="34" borderId="0" xfId="211" applyNumberFormat="1" applyFont="1" applyFill="1" applyBorder="1" applyAlignment="1" applyProtection="1"/>
    <xf numFmtId="166" fontId="11" fillId="34" borderId="54" xfId="12" applyFont="1" applyFill="1" applyBorder="1" applyProtection="1"/>
    <xf numFmtId="166" fontId="93" fillId="34" borderId="45" xfId="211" applyNumberFormat="1" applyFont="1" applyFill="1" applyBorder="1" applyAlignment="1" applyProtection="1"/>
    <xf numFmtId="166" fontId="18" fillId="0" borderId="126" xfId="0" applyFont="1" applyBorder="1" applyAlignment="1" applyProtection="1">
      <alignment wrapText="1"/>
      <protection locked="0"/>
    </xf>
    <xf numFmtId="166" fontId="18" fillId="0" borderId="124" xfId="0" applyFont="1" applyBorder="1" applyAlignment="1" applyProtection="1">
      <alignment wrapText="1"/>
      <protection locked="0"/>
    </xf>
    <xf numFmtId="166" fontId="18" fillId="0" borderId="310" xfId="0" applyFont="1" applyBorder="1" applyAlignment="1" applyProtection="1">
      <alignment wrapText="1"/>
      <protection locked="0"/>
    </xf>
    <xf numFmtId="166" fontId="14" fillId="0" borderId="0" xfId="0" applyFont="1" applyAlignment="1"/>
    <xf numFmtId="166" fontId="20" fillId="34" borderId="0" xfId="0" applyFont="1" applyFill="1" applyBorder="1" applyAlignment="1" applyProtection="1">
      <alignment horizontal="left"/>
    </xf>
    <xf numFmtId="166" fontId="21" fillId="34" borderId="0" xfId="0" applyFont="1" applyFill="1" applyAlignment="1" applyProtection="1">
      <alignment horizontal="center"/>
    </xf>
    <xf numFmtId="166" fontId="0" fillId="0" borderId="0" xfId="0" applyFont="1" applyAlignment="1">
      <alignment horizontal="center"/>
    </xf>
    <xf numFmtId="166" fontId="21" fillId="34" borderId="0" xfId="0" applyFont="1" applyFill="1" applyAlignment="1" applyProtection="1"/>
    <xf numFmtId="166" fontId="21" fillId="34" borderId="0" xfId="0" applyFont="1" applyFill="1" applyAlignment="1" applyProtection="1">
      <alignment horizontal="left"/>
    </xf>
    <xf numFmtId="166" fontId="20" fillId="34" borderId="0" xfId="0" applyFont="1" applyFill="1" applyAlignment="1">
      <alignment horizontal="center"/>
    </xf>
    <xf numFmtId="166" fontId="21" fillId="34" borderId="0" xfId="0" applyFont="1" applyFill="1" applyAlignment="1">
      <alignment horizontal="center"/>
    </xf>
    <xf numFmtId="166" fontId="20" fillId="34" borderId="0" xfId="0" applyFont="1" applyFill="1" applyAlignment="1">
      <alignment horizontal="left"/>
    </xf>
    <xf numFmtId="166" fontId="21" fillId="34" borderId="0" xfId="0" quotePrefix="1" applyFont="1" applyFill="1" applyAlignment="1">
      <alignment horizontal="center"/>
    </xf>
    <xf numFmtId="166" fontId="21" fillId="34" borderId="264" xfId="0" applyFont="1" applyFill="1" applyBorder="1" applyAlignment="1">
      <alignment horizontal="center"/>
    </xf>
    <xf numFmtId="166" fontId="21" fillId="34" borderId="0" xfId="0" applyFont="1" applyFill="1" applyAlignment="1">
      <alignment horizontal="left" vertical="top" wrapText="1"/>
    </xf>
    <xf numFmtId="170" fontId="21" fillId="0" borderId="310" xfId="204" applyNumberFormat="1" applyFont="1" applyBorder="1" applyAlignment="1" applyProtection="1">
      <alignment horizontal="center"/>
      <protection locked="0"/>
    </xf>
    <xf numFmtId="166" fontId="21" fillId="0" borderId="266" xfId="0" applyFont="1" applyFill="1" applyBorder="1" applyAlignment="1" applyProtection="1">
      <alignment horizontal="left"/>
      <protection locked="0"/>
    </xf>
    <xf numFmtId="166" fontId="20" fillId="34" borderId="310" xfId="0" applyFont="1" applyFill="1" applyBorder="1" applyAlignment="1" applyProtection="1">
      <alignment horizontal="center" vertical="center" wrapText="1"/>
    </xf>
    <xf numFmtId="166" fontId="21" fillId="34" borderId="0" xfId="0" applyFont="1" applyFill="1" applyBorder="1" applyAlignment="1" applyProtection="1">
      <alignment horizontal="left" vertical="top" wrapText="1"/>
    </xf>
    <xf numFmtId="166" fontId="31" fillId="34" borderId="0" xfId="0" applyFont="1" applyFill="1" applyAlignment="1" applyProtection="1">
      <alignment horizontal="center"/>
    </xf>
    <xf numFmtId="166" fontId="21" fillId="34" borderId="0" xfId="0" applyFont="1" applyFill="1" applyBorder="1" applyAlignment="1" applyProtection="1">
      <alignment vertical="top"/>
    </xf>
    <xf numFmtId="166" fontId="20" fillId="34" borderId="0" xfId="0" applyFont="1" applyFill="1" applyAlignment="1" applyProtection="1">
      <alignment horizontal="left"/>
    </xf>
    <xf numFmtId="166" fontId="21" fillId="34" borderId="0" xfId="0" applyFont="1" applyFill="1" applyBorder="1" applyAlignment="1" applyProtection="1">
      <alignment horizontal="left"/>
    </xf>
    <xf numFmtId="166" fontId="20" fillId="34" borderId="310" xfId="0" applyFont="1" applyFill="1" applyBorder="1" applyAlignment="1" applyProtection="1">
      <alignment horizontal="center" wrapText="1"/>
    </xf>
    <xf numFmtId="166" fontId="31" fillId="34" borderId="0" xfId="0" applyFont="1" applyFill="1" applyBorder="1" applyAlignment="1" applyProtection="1">
      <alignment horizontal="center"/>
    </xf>
    <xf numFmtId="166" fontId="21" fillId="34" borderId="0" xfId="0" applyFont="1" applyFill="1" applyBorder="1" applyAlignment="1" applyProtection="1"/>
    <xf numFmtId="166" fontId="19" fillId="34" borderId="0" xfId="0" applyFont="1" applyFill="1" applyAlignment="1" applyProtection="1"/>
    <xf numFmtId="0" fontId="34" fillId="34" borderId="0" xfId="9" applyFont="1" applyFill="1" applyBorder="1" applyAlignment="1" applyProtection="1"/>
    <xf numFmtId="0" fontId="21" fillId="34" borderId="0" xfId="9" applyFont="1" applyFill="1" applyBorder="1" applyAlignment="1" applyProtection="1"/>
    <xf numFmtId="0" fontId="20" fillId="34" borderId="0" xfId="9" applyFont="1" applyFill="1" applyBorder="1" applyAlignment="1" applyProtection="1">
      <alignment horizontal="left"/>
    </xf>
    <xf numFmtId="0" fontId="20" fillId="34" borderId="0" xfId="9" quotePrefix="1" applyFont="1" applyFill="1" applyAlignment="1" applyProtection="1">
      <alignment horizontal="left"/>
    </xf>
    <xf numFmtId="0" fontId="20" fillId="34" borderId="0" xfId="9" applyFont="1" applyFill="1" applyBorder="1" applyAlignment="1" applyProtection="1">
      <alignment horizontal="center"/>
    </xf>
    <xf numFmtId="0" fontId="20" fillId="34" borderId="0" xfId="9" applyFont="1" applyFill="1" applyAlignment="1" applyProtection="1">
      <alignment horizontal="left"/>
    </xf>
    <xf numFmtId="0" fontId="21" fillId="34" borderId="0" xfId="9" applyFont="1" applyFill="1" applyBorder="1" applyAlignment="1" applyProtection="1">
      <alignment horizontal="centerContinuous"/>
    </xf>
    <xf numFmtId="0" fontId="21" fillId="34" borderId="0" xfId="9" applyFont="1" applyFill="1" applyBorder="1" applyAlignment="1" applyProtection="1">
      <alignment horizontal="right"/>
    </xf>
    <xf numFmtId="0" fontId="20" fillId="34" borderId="186" xfId="9" applyFont="1" applyFill="1" applyBorder="1" applyAlignment="1" applyProtection="1">
      <alignment horizontal="left"/>
    </xf>
    <xf numFmtId="0" fontId="21" fillId="34" borderId="185" xfId="9" quotePrefix="1" applyFont="1" applyFill="1" applyBorder="1" applyAlignment="1" applyProtection="1">
      <alignment horizontal="center"/>
    </xf>
    <xf numFmtId="0" fontId="21" fillId="34" borderId="185" xfId="9" applyFont="1" applyFill="1" applyBorder="1" applyAlignment="1" applyProtection="1">
      <alignment horizontal="center"/>
    </xf>
    <xf numFmtId="0" fontId="21" fillId="34" borderId="185" xfId="9" applyFont="1" applyFill="1" applyBorder="1" applyProtection="1"/>
    <xf numFmtId="0" fontId="21" fillId="34" borderId="160" xfId="9" applyFont="1" applyFill="1" applyBorder="1" applyProtection="1"/>
    <xf numFmtId="0" fontId="20" fillId="34" borderId="113" xfId="9" applyFont="1" applyFill="1" applyBorder="1" applyAlignment="1" applyProtection="1">
      <alignment horizontal="left" vertical="top"/>
    </xf>
    <xf numFmtId="0" fontId="21" fillId="34" borderId="0" xfId="9" applyFont="1" applyFill="1" applyBorder="1" applyAlignment="1" applyProtection="1">
      <alignment vertical="top"/>
    </xf>
    <xf numFmtId="0" fontId="21" fillId="34" borderId="276" xfId="9" applyFont="1" applyFill="1" applyBorder="1" applyAlignment="1" applyProtection="1">
      <alignment vertical="top"/>
    </xf>
    <xf numFmtId="0" fontId="21" fillId="34" borderId="201" xfId="9" applyFont="1" applyFill="1" applyBorder="1" applyAlignment="1" applyProtection="1">
      <alignment vertical="top"/>
    </xf>
    <xf numFmtId="0" fontId="21" fillId="34" borderId="202" xfId="9" applyFont="1" applyFill="1" applyBorder="1" applyAlignment="1" applyProtection="1">
      <alignment vertical="top"/>
    </xf>
    <xf numFmtId="0" fontId="21" fillId="34" borderId="200" xfId="9" applyFont="1" applyFill="1" applyBorder="1" applyAlignment="1" applyProtection="1">
      <alignment vertical="top"/>
    </xf>
    <xf numFmtId="0" fontId="20" fillId="34" borderId="0" xfId="9" applyFont="1" applyFill="1" applyAlignment="1" applyProtection="1">
      <alignment horizontal="centerContinuous" vertical="top"/>
    </xf>
    <xf numFmtId="0" fontId="21" fillId="34" borderId="0" xfId="9" applyFont="1" applyFill="1" applyAlignment="1" applyProtection="1">
      <alignment horizontal="centerContinuous" vertical="top"/>
    </xf>
    <xf numFmtId="0" fontId="20" fillId="34" borderId="186" xfId="9" applyFont="1" applyFill="1" applyBorder="1" applyAlignment="1" applyProtection="1">
      <alignment horizontal="centerContinuous" vertical="top"/>
    </xf>
    <xf numFmtId="0" fontId="21" fillId="34" borderId="185" xfId="9" applyFont="1" applyFill="1" applyBorder="1" applyAlignment="1" applyProtection="1">
      <alignment horizontal="centerContinuous" vertical="top"/>
    </xf>
    <xf numFmtId="0" fontId="21" fillId="34" borderId="160" xfId="9" applyFont="1" applyFill="1" applyBorder="1" applyAlignment="1" applyProtection="1">
      <alignment horizontal="centerContinuous" vertical="top"/>
    </xf>
    <xf numFmtId="0" fontId="20" fillId="34" borderId="68" xfId="9" applyFont="1" applyFill="1" applyBorder="1" applyAlignment="1" applyProtection="1">
      <alignment horizontal="left" vertical="top"/>
    </xf>
    <xf numFmtId="0" fontId="21" fillId="34" borderId="45" xfId="9" applyFont="1" applyFill="1" applyBorder="1" applyAlignment="1" applyProtection="1">
      <alignment vertical="top"/>
    </xf>
    <xf numFmtId="0" fontId="21" fillId="34" borderId="37" xfId="9" applyFont="1" applyFill="1" applyBorder="1" applyAlignment="1" applyProtection="1">
      <alignment vertical="top"/>
    </xf>
    <xf numFmtId="0" fontId="21" fillId="34" borderId="63" xfId="9" applyFont="1" applyFill="1" applyBorder="1" applyAlignment="1" applyProtection="1">
      <alignment horizontal="left" vertical="top"/>
    </xf>
    <xf numFmtId="0" fontId="21" fillId="34" borderId="63" xfId="9" applyFont="1" applyFill="1" applyBorder="1" applyAlignment="1" applyProtection="1">
      <alignment vertical="top"/>
    </xf>
    <xf numFmtId="166" fontId="12" fillId="34" borderId="0" xfId="0" applyFont="1" applyFill="1" applyBorder="1" applyAlignment="1" applyProtection="1">
      <alignment horizontal="center" vertical="top"/>
    </xf>
    <xf numFmtId="0" fontId="21" fillId="34" borderId="0" xfId="9" applyFont="1" applyFill="1" applyBorder="1" applyAlignment="1" applyProtection="1">
      <alignment vertical="top"/>
      <protection locked="0"/>
    </xf>
    <xf numFmtId="0" fontId="21" fillId="34" borderId="201" xfId="9" applyFont="1" applyFill="1" applyBorder="1" applyAlignment="1" applyProtection="1">
      <alignment horizontal="left" vertical="top"/>
    </xf>
    <xf numFmtId="0" fontId="21" fillId="34" borderId="0" xfId="9" applyFont="1" applyFill="1" applyBorder="1" applyAlignment="1" applyProtection="1">
      <alignment horizontal="left" vertical="top"/>
    </xf>
    <xf numFmtId="0" fontId="20" fillId="34" borderId="348" xfId="9" applyFont="1" applyFill="1" applyBorder="1" applyAlignment="1" applyProtection="1">
      <alignment vertical="top"/>
    </xf>
    <xf numFmtId="0" fontId="21" fillId="34" borderId="185" xfId="9" applyFont="1" applyFill="1" applyBorder="1" applyAlignment="1" applyProtection="1">
      <alignment vertical="top"/>
    </xf>
    <xf numFmtId="0" fontId="21" fillId="34" borderId="68" xfId="9" applyFont="1" applyFill="1" applyBorder="1" applyAlignment="1" applyProtection="1">
      <alignment vertical="top"/>
    </xf>
    <xf numFmtId="0" fontId="21" fillId="0" borderId="347" xfId="9" applyFont="1" applyFill="1" applyBorder="1" applyAlignment="1" applyProtection="1">
      <alignment vertical="top"/>
      <protection locked="0"/>
    </xf>
    <xf numFmtId="0" fontId="21" fillId="0" borderId="346" xfId="9" applyFont="1" applyFill="1" applyBorder="1" applyAlignment="1" applyProtection="1">
      <alignment vertical="top"/>
      <protection locked="0"/>
    </xf>
    <xf numFmtId="0" fontId="21" fillId="34" borderId="327" xfId="9" applyFont="1" applyFill="1" applyBorder="1" applyAlignment="1" applyProtection="1">
      <alignment vertical="top"/>
    </xf>
    <xf numFmtId="0" fontId="21" fillId="0" borderId="202" xfId="9" applyFont="1" applyFill="1" applyBorder="1" applyAlignment="1" applyProtection="1">
      <alignment vertical="top"/>
      <protection locked="0"/>
    </xf>
    <xf numFmtId="0" fontId="21" fillId="0" borderId="349" xfId="9" applyFont="1" applyFill="1" applyBorder="1" applyAlignment="1" applyProtection="1">
      <alignment vertical="top"/>
      <protection locked="0"/>
    </xf>
    <xf numFmtId="0" fontId="20" fillId="34" borderId="348" xfId="9" applyFont="1" applyFill="1" applyBorder="1" applyAlignment="1" applyProtection="1">
      <alignment horizontal="left" vertical="top"/>
    </xf>
    <xf numFmtId="0" fontId="21" fillId="34" borderId="350" xfId="9" applyFont="1" applyFill="1" applyBorder="1" applyAlignment="1" applyProtection="1">
      <alignment vertical="top"/>
    </xf>
    <xf numFmtId="0" fontId="21" fillId="34" borderId="68" xfId="9" applyFont="1" applyFill="1" applyBorder="1" applyAlignment="1" applyProtection="1">
      <alignment horizontal="left" vertical="top"/>
    </xf>
    <xf numFmtId="0" fontId="21" fillId="0" borderId="0" xfId="9" applyFont="1" applyFill="1" applyBorder="1" applyAlignment="1" applyProtection="1">
      <alignment vertical="top"/>
      <protection locked="0"/>
    </xf>
    <xf numFmtId="182" fontId="21" fillId="0" borderId="346" xfId="9" applyNumberFormat="1" applyFont="1" applyFill="1" applyBorder="1" applyAlignment="1" applyProtection="1">
      <alignment vertical="top"/>
      <protection locked="0"/>
    </xf>
    <xf numFmtId="0" fontId="21" fillId="34" borderId="113" xfId="9" applyFont="1" applyFill="1" applyBorder="1" applyAlignment="1" applyProtection="1">
      <alignment horizontal="left"/>
    </xf>
    <xf numFmtId="0" fontId="21" fillId="34" borderId="0" xfId="9" applyFont="1" applyFill="1" applyBorder="1" applyProtection="1"/>
    <xf numFmtId="0" fontId="21" fillId="34" borderId="276" xfId="9" applyFont="1" applyFill="1" applyBorder="1" applyProtection="1"/>
    <xf numFmtId="0" fontId="21" fillId="34" borderId="0" xfId="9" applyFont="1" applyFill="1" applyBorder="1" applyAlignment="1" applyProtection="1">
      <alignment horizontal="left"/>
    </xf>
    <xf numFmtId="49" fontId="20" fillId="34" borderId="0" xfId="0" applyNumberFormat="1" applyFont="1" applyFill="1" applyAlignment="1">
      <alignment horizontal="centerContinuous"/>
    </xf>
    <xf numFmtId="166" fontId="0" fillId="0" borderId="0" xfId="0" applyFont="1"/>
    <xf numFmtId="166" fontId="21" fillId="34" borderId="0" xfId="0" quotePrefix="1" applyFont="1" applyFill="1" applyAlignment="1">
      <alignment horizontal="right" vertical="top"/>
    </xf>
    <xf numFmtId="166" fontId="21" fillId="34" borderId="0" xfId="0" quotePrefix="1" applyFont="1" applyFill="1" applyBorder="1" applyAlignment="1">
      <alignment horizontal="right"/>
    </xf>
    <xf numFmtId="166" fontId="21" fillId="34" borderId="0" xfId="0" quotePrefix="1" applyFont="1" applyFill="1" applyBorder="1" applyAlignment="1">
      <alignment horizontal="right" vertical="top"/>
    </xf>
    <xf numFmtId="166" fontId="21" fillId="34" borderId="0" xfId="0" quotePrefix="1" applyFont="1" applyFill="1" applyAlignment="1">
      <alignment horizontal="left" vertical="top"/>
    </xf>
    <xf numFmtId="166" fontId="21" fillId="34" borderId="0" xfId="0" quotePrefix="1" applyFont="1" applyFill="1" applyAlignment="1">
      <alignment horizontal="center" vertical="top" wrapText="1"/>
    </xf>
    <xf numFmtId="166" fontId="20" fillId="34" borderId="0" xfId="0" applyFont="1" applyFill="1" applyBorder="1" applyAlignment="1">
      <alignment horizontal="center"/>
    </xf>
    <xf numFmtId="166" fontId="20" fillId="34" borderId="0" xfId="0" quotePrefix="1" applyFont="1" applyFill="1" applyAlignment="1">
      <alignment horizontal="right"/>
    </xf>
    <xf numFmtId="166" fontId="20" fillId="34" borderId="0" xfId="0" applyFont="1" applyFill="1" applyBorder="1" applyAlignment="1">
      <alignment horizontal="right"/>
    </xf>
    <xf numFmtId="166" fontId="20" fillId="0" borderId="186" xfId="0" applyFont="1" applyFill="1" applyBorder="1" applyProtection="1">
      <protection locked="0"/>
    </xf>
    <xf numFmtId="166" fontId="21" fillId="0" borderId="201" xfId="0" quotePrefix="1" applyFont="1" applyFill="1" applyBorder="1" applyAlignment="1" applyProtection="1">
      <alignment horizontal="center"/>
      <protection locked="0"/>
    </xf>
    <xf numFmtId="166" fontId="21" fillId="0" borderId="372" xfId="0" applyFont="1" applyFill="1" applyBorder="1" applyProtection="1">
      <protection locked="0"/>
    </xf>
    <xf numFmtId="166" fontId="21" fillId="0" borderId="194" xfId="0" applyFont="1" applyFill="1" applyBorder="1" applyProtection="1">
      <protection locked="0"/>
    </xf>
    <xf numFmtId="166" fontId="21" fillId="0" borderId="200" xfId="0" applyFont="1" applyFill="1" applyBorder="1" applyProtection="1">
      <protection locked="0"/>
    </xf>
    <xf numFmtId="166" fontId="21" fillId="0" borderId="373" xfId="0" applyFont="1" applyFill="1" applyBorder="1" applyProtection="1">
      <protection locked="0"/>
    </xf>
    <xf numFmtId="166" fontId="0" fillId="0" borderId="0" xfId="0" applyFont="1" applyAlignment="1"/>
    <xf numFmtId="49" fontId="20" fillId="34" borderId="0" xfId="0" applyNumberFormat="1" applyFont="1" applyFill="1" applyAlignment="1">
      <alignment horizontal="left"/>
    </xf>
    <xf numFmtId="166" fontId="21" fillId="34" borderId="0" xfId="0" quotePrefix="1" applyFont="1" applyFill="1" applyAlignment="1">
      <alignment horizontal="left"/>
    </xf>
    <xf numFmtId="166" fontId="20" fillId="34" borderId="0" xfId="0" applyFont="1" applyFill="1" applyAlignment="1">
      <alignment horizontal="right"/>
    </xf>
    <xf numFmtId="49" fontId="20" fillId="34" borderId="0" xfId="0" applyNumberFormat="1" applyFont="1" applyFill="1" applyAlignment="1">
      <alignment horizontal="right"/>
    </xf>
    <xf numFmtId="49" fontId="21" fillId="34" borderId="0" xfId="0" applyNumberFormat="1" applyFont="1" applyFill="1" applyAlignment="1">
      <alignment horizontal="right" vertical="top"/>
    </xf>
    <xf numFmtId="166" fontId="20" fillId="34" borderId="310" xfId="0" applyFont="1" applyFill="1" applyBorder="1" applyAlignment="1">
      <alignment horizontal="center" wrapText="1"/>
    </xf>
    <xf numFmtId="166" fontId="21" fillId="34" borderId="266" xfId="0" applyFont="1" applyFill="1" applyBorder="1"/>
    <xf numFmtId="166" fontId="21" fillId="34" borderId="264" xfId="0" applyFont="1" applyFill="1" applyBorder="1"/>
    <xf numFmtId="166" fontId="21" fillId="34" borderId="264" xfId="0" quotePrefix="1" applyFont="1" applyFill="1" applyBorder="1" applyAlignment="1">
      <alignment horizontal="center"/>
    </xf>
    <xf numFmtId="166" fontId="20" fillId="34" borderId="194" xfId="0" quotePrefix="1" applyFont="1" applyFill="1" applyBorder="1" applyAlignment="1">
      <alignment horizontal="center"/>
    </xf>
    <xf numFmtId="166" fontId="21" fillId="34" borderId="113" xfId="0" applyFont="1" applyFill="1" applyBorder="1" applyAlignment="1"/>
    <xf numFmtId="170" fontId="21" fillId="0" borderId="167" xfId="204" applyNumberFormat="1" applyFont="1" applyBorder="1" applyAlignment="1" applyProtection="1">
      <protection locked="0"/>
    </xf>
    <xf numFmtId="166" fontId="21" fillId="34" borderId="4" xfId="0" quotePrefix="1" applyFont="1" applyFill="1" applyBorder="1" applyAlignment="1">
      <alignment horizontal="left"/>
    </xf>
    <xf numFmtId="166" fontId="21" fillId="34" borderId="45" xfId="0" quotePrefix="1" applyFont="1" applyFill="1" applyBorder="1" applyAlignment="1">
      <alignment horizontal="left"/>
    </xf>
    <xf numFmtId="166" fontId="21" fillId="34" borderId="45" xfId="0" quotePrefix="1" applyFont="1" applyFill="1" applyBorder="1" applyAlignment="1">
      <alignment horizontal="center"/>
    </xf>
    <xf numFmtId="166" fontId="21" fillId="34" borderId="37" xfId="0" applyFont="1" applyFill="1" applyBorder="1" applyAlignment="1">
      <alignment horizontal="center"/>
    </xf>
    <xf numFmtId="166" fontId="21" fillId="34" borderId="7" xfId="0" quotePrefix="1" applyFont="1" applyFill="1" applyBorder="1" applyAlignment="1">
      <alignment horizontal="left"/>
    </xf>
    <xf numFmtId="166" fontId="21" fillId="34" borderId="327" xfId="0" quotePrefix="1" applyFont="1" applyFill="1" applyBorder="1" applyAlignment="1">
      <alignment horizontal="left"/>
    </xf>
    <xf numFmtId="166" fontId="21" fillId="34" borderId="327" xfId="0" quotePrefix="1" applyFont="1" applyFill="1" applyBorder="1" applyAlignment="1">
      <alignment horizontal="center"/>
    </xf>
    <xf numFmtId="166" fontId="21" fillId="34" borderId="326" xfId="0" applyFont="1" applyFill="1" applyBorder="1" applyAlignment="1">
      <alignment horizontal="center"/>
    </xf>
    <xf numFmtId="166" fontId="21" fillId="34" borderId="327" xfId="0" applyFont="1" applyFill="1" applyBorder="1" applyAlignment="1"/>
    <xf numFmtId="166" fontId="21" fillId="34" borderId="327" xfId="0" applyFont="1" applyFill="1" applyBorder="1" applyAlignment="1">
      <alignment horizontal="center"/>
    </xf>
    <xf numFmtId="166" fontId="21" fillId="34" borderId="326" xfId="0" applyFont="1" applyFill="1" applyBorder="1" applyAlignment="1"/>
    <xf numFmtId="166" fontId="21" fillId="34" borderId="12" xfId="0" quotePrefix="1" applyFont="1" applyFill="1" applyBorder="1" applyAlignment="1">
      <alignment horizontal="left"/>
    </xf>
    <xf numFmtId="166" fontId="21" fillId="34" borderId="44" xfId="0" quotePrefix="1" applyFont="1" applyFill="1" applyBorder="1" applyAlignment="1">
      <alignment horizontal="left"/>
    </xf>
    <xf numFmtId="166" fontId="21" fillId="34" borderId="44" xfId="0" quotePrefix="1" applyFont="1" applyFill="1" applyBorder="1" applyAlignment="1">
      <alignment horizontal="center"/>
    </xf>
    <xf numFmtId="166" fontId="21" fillId="34" borderId="329" xfId="0" applyFont="1" applyFill="1" applyBorder="1" applyAlignment="1">
      <alignment horizontal="center"/>
    </xf>
    <xf numFmtId="170" fontId="21" fillId="0" borderId="167" xfId="204" applyNumberFormat="1" applyFont="1" applyBorder="1" applyAlignment="1" applyProtection="1">
      <alignment horizontal="center"/>
      <protection locked="0"/>
    </xf>
    <xf numFmtId="166" fontId="20" fillId="34" borderId="266" xfId="0" quotePrefix="1" applyFont="1" applyFill="1" applyBorder="1" applyAlignment="1">
      <alignment horizontal="left"/>
    </xf>
    <xf numFmtId="166" fontId="20" fillId="34" borderId="264" xfId="0" quotePrefix="1" applyFont="1" applyFill="1" applyBorder="1" applyAlignment="1">
      <alignment horizontal="left"/>
    </xf>
    <xf numFmtId="175" fontId="20" fillId="35" borderId="310" xfId="213" applyNumberFormat="1" applyFont="1" applyFill="1" applyBorder="1" applyAlignment="1">
      <alignment horizontal="center"/>
    </xf>
    <xf numFmtId="166" fontId="21" fillId="34" borderId="201" xfId="0" quotePrefix="1" applyFont="1" applyFill="1" applyBorder="1" applyAlignment="1">
      <alignment horizontal="left"/>
    </xf>
    <xf numFmtId="166" fontId="21" fillId="34" borderId="202" xfId="0" quotePrefix="1" applyFont="1" applyFill="1" applyBorder="1" applyAlignment="1">
      <alignment horizontal="left"/>
    </xf>
    <xf numFmtId="49" fontId="21" fillId="34" borderId="267" xfId="0" applyNumberFormat="1" applyFont="1" applyFill="1" applyBorder="1" applyAlignment="1">
      <alignment horizontal="center"/>
    </xf>
    <xf numFmtId="166" fontId="20" fillId="34" borderId="0" xfId="0" applyFont="1" applyFill="1" applyBorder="1" applyAlignment="1">
      <alignment horizontal="left" wrapText="1"/>
    </xf>
    <xf numFmtId="166" fontId="20" fillId="34" borderId="266" xfId="0" applyFont="1" applyFill="1" applyBorder="1" applyAlignment="1" applyProtection="1">
      <alignment horizontal="center" wrapText="1"/>
    </xf>
    <xf numFmtId="166" fontId="20" fillId="34" borderId="200" xfId="0" applyFont="1" applyFill="1" applyBorder="1" applyAlignment="1" applyProtection="1">
      <alignment horizontal="center" wrapText="1"/>
    </xf>
    <xf numFmtId="170" fontId="20" fillId="0" borderId="310" xfId="204" quotePrefix="1" applyNumberFormat="1" applyFont="1" applyBorder="1" applyAlignment="1" applyProtection="1">
      <alignment horizontal="center"/>
      <protection locked="0"/>
    </xf>
    <xf numFmtId="170" fontId="20" fillId="0" borderId="200" xfId="204" applyNumberFormat="1" applyFont="1" applyBorder="1" applyAlignment="1" applyProtection="1">
      <alignment horizontal="center"/>
      <protection locked="0"/>
    </xf>
    <xf numFmtId="166" fontId="21" fillId="34" borderId="0" xfId="0" applyFont="1" applyFill="1" applyBorder="1" applyAlignment="1">
      <alignment horizontal="center"/>
    </xf>
    <xf numFmtId="166" fontId="20" fillId="34" borderId="201" xfId="0" applyFont="1" applyFill="1" applyBorder="1" applyAlignment="1">
      <alignment horizontal="center"/>
    </xf>
    <xf numFmtId="170" fontId="21" fillId="0" borderId="192" xfId="204" quotePrefix="1" applyNumberFormat="1" applyFont="1" applyBorder="1" applyAlignment="1" applyProtection="1">
      <alignment horizontal="center"/>
      <protection locked="0"/>
    </xf>
    <xf numFmtId="170" fontId="21" fillId="0" borderId="374" xfId="204" applyNumberFormat="1" applyFont="1" applyBorder="1" applyAlignment="1" applyProtection="1">
      <alignment horizontal="center"/>
      <protection locked="0"/>
    </xf>
    <xf numFmtId="166" fontId="21" fillId="34" borderId="267" xfId="0" applyFont="1" applyFill="1" applyBorder="1" applyAlignment="1">
      <alignment horizontal="center"/>
    </xf>
    <xf numFmtId="175" fontId="20" fillId="35" borderId="375" xfId="213" applyNumberFormat="1" applyFont="1" applyFill="1" applyBorder="1" applyAlignment="1">
      <alignment horizontal="center"/>
    </xf>
    <xf numFmtId="166" fontId="104" fillId="34" borderId="0" xfId="0" applyFont="1" applyFill="1" applyAlignment="1">
      <alignment horizontal="right"/>
    </xf>
    <xf numFmtId="166" fontId="31" fillId="34" borderId="0" xfId="0" applyFont="1" applyFill="1" applyAlignment="1">
      <alignment horizontal="center"/>
    </xf>
    <xf numFmtId="166" fontId="21" fillId="34" borderId="0" xfId="0" quotePrefix="1" applyFont="1" applyFill="1" applyBorder="1" applyAlignment="1" applyProtection="1">
      <alignment horizontal="right"/>
    </xf>
    <xf numFmtId="166" fontId="21" fillId="34" borderId="0" xfId="0" quotePrefix="1" applyFont="1" applyFill="1" applyBorder="1" applyAlignment="1" applyProtection="1">
      <alignment horizontal="center"/>
      <protection locked="0"/>
    </xf>
    <xf numFmtId="170" fontId="20" fillId="0" borderId="310" xfId="204" applyNumberFormat="1" applyFont="1" applyFill="1" applyBorder="1" applyAlignment="1" applyProtection="1">
      <alignment horizontal="right"/>
      <protection locked="0"/>
    </xf>
    <xf numFmtId="166" fontId="20" fillId="34" borderId="201" xfId="0" quotePrefix="1" applyFont="1" applyFill="1" applyBorder="1" applyAlignment="1" applyProtection="1">
      <alignment horizontal="center"/>
    </xf>
    <xf numFmtId="170" fontId="21" fillId="0" borderId="266" xfId="204" applyNumberFormat="1" applyFont="1" applyFill="1" applyBorder="1" applyAlignment="1" applyProtection="1">
      <alignment horizontal="center"/>
      <protection locked="0"/>
    </xf>
    <xf numFmtId="166" fontId="21" fillId="34" borderId="0" xfId="0" quotePrefix="1" applyFont="1" applyFill="1" applyBorder="1" applyAlignment="1" applyProtection="1">
      <alignment horizontal="center"/>
    </xf>
    <xf numFmtId="166" fontId="20" fillId="34" borderId="194" xfId="0" applyFont="1" applyFill="1" applyBorder="1" applyAlignment="1" applyProtection="1">
      <alignment horizontal="center"/>
    </xf>
    <xf numFmtId="166" fontId="20" fillId="34" borderId="194" xfId="0" applyFont="1" applyFill="1" applyBorder="1" applyAlignment="1" applyProtection="1">
      <alignment horizontal="center" wrapText="1"/>
    </xf>
    <xf numFmtId="181" fontId="21" fillId="0" borderId="310" xfId="0" quotePrefix="1" applyNumberFormat="1" applyFont="1" applyFill="1" applyBorder="1" applyAlignment="1" applyProtection="1">
      <alignment horizontal="center"/>
      <protection locked="0"/>
    </xf>
    <xf numFmtId="170" fontId="21" fillId="0" borderId="194" xfId="204" quotePrefix="1" applyNumberFormat="1" applyFont="1" applyFill="1" applyBorder="1" applyAlignment="1" applyProtection="1">
      <alignment horizontal="left" wrapText="1"/>
      <protection locked="0"/>
    </xf>
    <xf numFmtId="181" fontId="21" fillId="0" borderId="310" xfId="0" applyNumberFormat="1" applyFont="1" applyFill="1" applyBorder="1" applyAlignment="1" applyProtection="1">
      <alignment horizontal="center"/>
      <protection locked="0"/>
    </xf>
    <xf numFmtId="170" fontId="21" fillId="0" borderId="310" xfId="204" applyNumberFormat="1" applyFont="1" applyFill="1" applyBorder="1" applyAlignment="1" applyProtection="1">
      <alignment horizontal="left"/>
      <protection locked="0"/>
    </xf>
    <xf numFmtId="170" fontId="21" fillId="34" borderId="0" xfId="204" applyNumberFormat="1" applyFont="1" applyFill="1" applyBorder="1" applyAlignment="1" applyProtection="1">
      <alignment horizontal="center"/>
      <protection locked="0"/>
    </xf>
    <xf numFmtId="3" fontId="21" fillId="34" borderId="0" xfId="0" quotePrefix="1" applyNumberFormat="1" applyFont="1" applyFill="1" applyBorder="1" applyAlignment="1" applyProtection="1">
      <alignment horizontal="centerContinuous"/>
    </xf>
    <xf numFmtId="166" fontId="20" fillId="34" borderId="202" xfId="0" applyFont="1" applyFill="1" applyBorder="1" applyAlignment="1" applyProtection="1">
      <alignment horizontal="center" wrapText="1"/>
    </xf>
    <xf numFmtId="166" fontId="20" fillId="34" borderId="201" xfId="0" applyFont="1" applyFill="1" applyBorder="1" applyProtection="1"/>
    <xf numFmtId="166" fontId="20" fillId="34" borderId="266" xfId="0" applyFont="1" applyFill="1" applyBorder="1" applyAlignment="1" applyProtection="1">
      <alignment horizontal="center" vertical="center" wrapText="1"/>
    </xf>
    <xf numFmtId="166" fontId="21" fillId="34" borderId="310" xfId="0" quotePrefix="1" applyFont="1" applyFill="1" applyBorder="1" applyAlignment="1" applyProtection="1">
      <alignment horizontal="center" vertical="center"/>
    </xf>
    <xf numFmtId="166" fontId="21" fillId="34" borderId="266" xfId="0" quotePrefix="1" applyFont="1" applyFill="1" applyBorder="1" applyAlignment="1" applyProtection="1">
      <alignment horizontal="center" vertical="center" wrapText="1"/>
    </xf>
    <xf numFmtId="166" fontId="21" fillId="34" borderId="310" xfId="0" quotePrefix="1" applyFont="1" applyFill="1" applyBorder="1" applyAlignment="1" applyProtection="1">
      <alignment horizontal="center" vertical="center" wrapText="1"/>
    </xf>
    <xf numFmtId="166" fontId="21" fillId="0" borderId="266" xfId="0" applyFont="1" applyFill="1" applyBorder="1" applyProtection="1">
      <protection locked="0"/>
    </xf>
    <xf numFmtId="166" fontId="21" fillId="0" borderId="267" xfId="0" applyFont="1" applyFill="1" applyBorder="1" applyProtection="1">
      <protection locked="0"/>
    </xf>
    <xf numFmtId="166" fontId="21" fillId="44" borderId="194" xfId="0" applyFont="1" applyFill="1" applyBorder="1" applyProtection="1"/>
    <xf numFmtId="166" fontId="21" fillId="44" borderId="201" xfId="0" applyFont="1" applyFill="1" applyBorder="1" applyProtection="1"/>
    <xf numFmtId="170" fontId="21" fillId="37" borderId="194" xfId="204" applyNumberFormat="1" applyFont="1" applyFill="1" applyBorder="1" applyProtection="1"/>
    <xf numFmtId="166" fontId="21" fillId="44" borderId="267" xfId="0" applyFont="1" applyFill="1" applyBorder="1" applyAlignment="1" applyProtection="1">
      <alignment horizontal="center"/>
    </xf>
    <xf numFmtId="166" fontId="20" fillId="34" borderId="276" xfId="0" applyFont="1" applyFill="1" applyBorder="1" applyProtection="1"/>
    <xf numFmtId="166" fontId="20" fillId="34" borderId="202" xfId="0" applyFont="1" applyFill="1" applyBorder="1" applyAlignment="1" applyProtection="1">
      <alignment horizontal="right"/>
    </xf>
    <xf numFmtId="166" fontId="20" fillId="34" borderId="200" xfId="0" applyFont="1" applyFill="1" applyBorder="1" applyProtection="1"/>
    <xf numFmtId="166" fontId="21" fillId="34" borderId="266" xfId="0" applyFont="1" applyFill="1" applyBorder="1" applyProtection="1"/>
    <xf numFmtId="166" fontId="21" fillId="34" borderId="348" xfId="0" quotePrefix="1" applyFont="1" applyFill="1" applyBorder="1" applyAlignment="1" applyProtection="1">
      <alignment horizontal="right"/>
    </xf>
    <xf numFmtId="166" fontId="21" fillId="34" borderId="185" xfId="0" applyFont="1" applyFill="1" applyBorder="1" applyAlignment="1" applyProtection="1"/>
    <xf numFmtId="166" fontId="21" fillId="34" borderId="350" xfId="0" applyFont="1" applyFill="1" applyBorder="1" applyAlignment="1" applyProtection="1"/>
    <xf numFmtId="166" fontId="21" fillId="34" borderId="113" xfId="0" applyFont="1" applyFill="1" applyBorder="1" applyAlignment="1" applyProtection="1">
      <alignment horizontal="right"/>
    </xf>
    <xf numFmtId="166" fontId="21" fillId="34" borderId="276" xfId="0" applyFont="1" applyFill="1" applyBorder="1" applyAlignment="1" applyProtection="1"/>
    <xf numFmtId="166" fontId="21" fillId="34" borderId="68" xfId="0" applyFont="1" applyFill="1" applyBorder="1" applyAlignment="1" applyProtection="1">
      <alignment horizontal="right"/>
    </xf>
    <xf numFmtId="166" fontId="21" fillId="34" borderId="45" xfId="0" quotePrefix="1" applyFont="1" applyFill="1" applyBorder="1" applyAlignment="1" applyProtection="1">
      <alignment horizontal="left"/>
    </xf>
    <xf numFmtId="166" fontId="21" fillId="34" borderId="45" xfId="0" applyFont="1" applyFill="1" applyBorder="1" applyAlignment="1" applyProtection="1"/>
    <xf numFmtId="166" fontId="21" fillId="34" borderId="37" xfId="0" applyFont="1" applyFill="1" applyBorder="1" applyAlignment="1" applyProtection="1"/>
    <xf numFmtId="166" fontId="21" fillId="0" borderId="113" xfId="0" quotePrefix="1" applyFont="1" applyBorder="1" applyAlignment="1" applyProtection="1">
      <alignment horizontal="right"/>
      <protection locked="0"/>
    </xf>
    <xf numFmtId="166" fontId="21" fillId="0" borderId="201" xfId="0" applyFont="1" applyBorder="1" applyProtection="1">
      <protection locked="0"/>
    </xf>
    <xf numFmtId="166" fontId="124" fillId="34" borderId="0" xfId="0" applyFont="1" applyFill="1" applyAlignment="1" applyProtection="1">
      <alignment horizontal="center"/>
    </xf>
    <xf numFmtId="166" fontId="31" fillId="34" borderId="0" xfId="0" applyFont="1" applyFill="1" applyBorder="1" applyAlignment="1" applyProtection="1"/>
    <xf numFmtId="166" fontId="16" fillId="34" borderId="0" xfId="0" applyFont="1" applyFill="1" applyBorder="1" applyAlignment="1" applyProtection="1"/>
    <xf numFmtId="49" fontId="104" fillId="34" borderId="0" xfId="0" quotePrefix="1" applyNumberFormat="1" applyFont="1" applyFill="1" applyAlignment="1" applyProtection="1">
      <alignment horizontal="right"/>
    </xf>
    <xf numFmtId="49" fontId="104" fillId="34" borderId="0" xfId="11" applyNumberFormat="1" applyFont="1" applyFill="1" applyAlignment="1" applyProtection="1">
      <alignment horizontal="left"/>
    </xf>
    <xf numFmtId="166" fontId="87" fillId="34" borderId="182" xfId="0" applyFont="1" applyFill="1" applyBorder="1" applyProtection="1"/>
    <xf numFmtId="166" fontId="11" fillId="34" borderId="0" xfId="11" quotePrefix="1" applyFont="1" applyFill="1" applyAlignment="1" applyProtection="1">
      <alignment horizontal="left"/>
    </xf>
    <xf numFmtId="166" fontId="110" fillId="34" borderId="67" xfId="0" applyFont="1" applyFill="1" applyBorder="1" applyAlignment="1" applyProtection="1">
      <alignment wrapText="1"/>
    </xf>
    <xf numFmtId="166" fontId="98" fillId="34" borderId="67" xfId="0" applyFont="1" applyFill="1" applyBorder="1" applyAlignment="1" applyProtection="1">
      <alignment wrapText="1"/>
    </xf>
    <xf numFmtId="166" fontId="110" fillId="34" borderId="67" xfId="0" applyFont="1" applyFill="1" applyBorder="1" applyAlignment="1" applyProtection="1">
      <alignment horizontal="left"/>
    </xf>
    <xf numFmtId="166" fontId="110" fillId="34" borderId="67" xfId="0" quotePrefix="1" applyFont="1" applyFill="1" applyBorder="1" applyProtection="1"/>
    <xf numFmtId="166" fontId="110" fillId="34" borderId="328" xfId="0" quotePrefix="1" applyFont="1" applyFill="1" applyBorder="1" applyProtection="1"/>
    <xf numFmtId="166" fontId="110" fillId="34" borderId="67" xfId="0" applyFont="1" applyFill="1" applyBorder="1" applyProtection="1"/>
    <xf numFmtId="166" fontId="110" fillId="34" borderId="182" xfId="0" applyFont="1" applyFill="1" applyBorder="1" applyProtection="1"/>
    <xf numFmtId="166" fontId="110" fillId="34" borderId="32" xfId="0" applyFont="1" applyFill="1" applyBorder="1" applyProtection="1"/>
    <xf numFmtId="166" fontId="110" fillId="34" borderId="407" xfId="0" applyFont="1" applyFill="1" applyBorder="1" applyProtection="1"/>
    <xf numFmtId="166" fontId="110" fillId="34" borderId="54" xfId="0" quotePrefix="1" applyFont="1" applyFill="1" applyBorder="1" applyProtection="1"/>
    <xf numFmtId="166" fontId="110" fillId="34" borderId="79" xfId="0" applyFont="1" applyFill="1" applyBorder="1" applyProtection="1"/>
    <xf numFmtId="166" fontId="11" fillId="34" borderId="438" xfId="0" applyFont="1" applyFill="1" applyBorder="1" applyAlignment="1">
      <alignment horizontal="left"/>
    </xf>
    <xf numFmtId="166" fontId="104" fillId="34" borderId="0" xfId="0" applyFont="1" applyFill="1" applyAlignment="1" applyProtection="1">
      <alignment horizontal="left"/>
    </xf>
    <xf numFmtId="0" fontId="21" fillId="34" borderId="0" xfId="6" applyFont="1" applyFill="1" applyAlignment="1" applyProtection="1">
      <alignment horizontal="left"/>
    </xf>
    <xf numFmtId="0" fontId="31" fillId="34" borderId="0" xfId="6" applyFont="1" applyFill="1" applyAlignment="1" applyProtection="1"/>
    <xf numFmtId="166" fontId="21" fillId="34" borderId="52" xfId="0" applyFont="1" applyFill="1" applyBorder="1" applyAlignment="1" applyProtection="1">
      <alignment horizontal="left"/>
    </xf>
    <xf numFmtId="166" fontId="20" fillId="29" borderId="353" xfId="0" applyFont="1" applyFill="1" applyBorder="1" applyAlignment="1" applyProtection="1">
      <alignment horizontal="left" wrapText="1"/>
    </xf>
    <xf numFmtId="171" fontId="20" fillId="34" borderId="122" xfId="9" applyNumberFormat="1" applyFont="1" applyFill="1" applyBorder="1" applyAlignment="1" applyProtection="1">
      <alignment horizontal="centerContinuous"/>
    </xf>
    <xf numFmtId="170" fontId="38" fillId="0" borderId="68" xfId="204" applyNumberFormat="1" applyFont="1" applyFill="1" applyBorder="1" applyProtection="1">
      <protection locked="0"/>
    </xf>
    <xf numFmtId="170" fontId="38" fillId="0" borderId="43" xfId="204" applyNumberFormat="1" applyFont="1" applyFill="1" applyBorder="1" applyProtection="1">
      <protection locked="0"/>
    </xf>
    <xf numFmtId="170" fontId="21" fillId="0" borderId="310" xfId="204" applyNumberFormat="1" applyFont="1" applyBorder="1" applyAlignment="1" applyProtection="1">
      <alignment horizontal="center"/>
      <protection locked="0"/>
    </xf>
    <xf numFmtId="170" fontId="11" fillId="0" borderId="504" xfId="204" applyNumberFormat="1" applyFont="1" applyFill="1" applyBorder="1" applyProtection="1">
      <protection locked="0"/>
    </xf>
    <xf numFmtId="170" fontId="11" fillId="30" borderId="515" xfId="204" applyNumberFormat="1" applyFont="1" applyFill="1" applyBorder="1" applyProtection="1"/>
    <xf numFmtId="166" fontId="20" fillId="34" borderId="102" xfId="0" applyFont="1" applyFill="1" applyBorder="1" applyProtection="1"/>
    <xf numFmtId="170" fontId="92" fillId="30" borderId="14" xfId="204" applyNumberFormat="1" applyFont="1" applyFill="1" applyBorder="1" applyProtection="1"/>
    <xf numFmtId="170" fontId="11" fillId="0" borderId="197" xfId="204" applyNumberFormat="1" applyFont="1" applyFill="1" applyBorder="1" applyProtection="1">
      <protection locked="0"/>
    </xf>
    <xf numFmtId="170" fontId="92" fillId="30" borderId="546" xfId="204" applyNumberFormat="1" applyFont="1" applyFill="1" applyBorder="1" applyProtection="1"/>
    <xf numFmtId="170" fontId="11" fillId="0" borderId="547" xfId="204" applyNumberFormat="1" applyFont="1" applyFill="1" applyBorder="1" applyProtection="1">
      <protection locked="0"/>
    </xf>
    <xf numFmtId="170" fontId="11" fillId="34" borderId="512" xfId="204" applyNumberFormat="1" applyFont="1" applyFill="1" applyBorder="1" applyProtection="1"/>
    <xf numFmtId="170" fontId="11" fillId="35" borderId="510" xfId="204" applyNumberFormat="1" applyFont="1" applyFill="1" applyBorder="1" applyProtection="1"/>
    <xf numFmtId="166" fontId="12" fillId="0" borderId="310" xfId="0" applyFont="1" applyBorder="1" applyProtection="1">
      <protection locked="0"/>
    </xf>
    <xf numFmtId="166" fontId="12" fillId="0" borderId="325" xfId="0" applyFont="1" applyBorder="1" applyProtection="1">
      <protection locked="0"/>
    </xf>
    <xf numFmtId="166" fontId="27" fillId="29" borderId="42" xfId="0" applyFont="1" applyFill="1" applyBorder="1" applyAlignment="1" applyProtection="1">
      <alignment wrapText="1"/>
    </xf>
    <xf numFmtId="166" fontId="27" fillId="29" borderId="402" xfId="0" applyFont="1" applyFill="1" applyBorder="1" applyAlignment="1" applyProtection="1">
      <alignment wrapText="1"/>
    </xf>
    <xf numFmtId="166" fontId="26" fillId="29" borderId="42" xfId="0" applyFont="1" applyFill="1" applyBorder="1" applyAlignment="1" applyProtection="1">
      <alignment wrapText="1"/>
    </xf>
    <xf numFmtId="0" fontId="20" fillId="34" borderId="40" xfId="2" applyFont="1" applyFill="1" applyBorder="1" applyAlignment="1" applyProtection="1">
      <alignment horizontal="left" wrapText="1"/>
    </xf>
    <xf numFmtId="166" fontId="21" fillId="34" borderId="0" xfId="0" applyFont="1" applyFill="1" applyAlignment="1" applyProtection="1">
      <alignment horizontal="center"/>
    </xf>
    <xf numFmtId="166" fontId="20" fillId="34" borderId="0" xfId="0" applyFont="1" applyFill="1" applyAlignment="1" applyProtection="1">
      <alignment horizontal="center"/>
    </xf>
    <xf numFmtId="166" fontId="21" fillId="34" borderId="0" xfId="0" applyFont="1" applyFill="1" applyAlignment="1" applyProtection="1"/>
    <xf numFmtId="166" fontId="21" fillId="34" borderId="0" xfId="0" applyFont="1" applyFill="1" applyAlignment="1" applyProtection="1">
      <alignment horizontal="left"/>
    </xf>
    <xf numFmtId="166" fontId="20" fillId="34" borderId="0" xfId="0" applyFont="1" applyFill="1" applyAlignment="1">
      <alignment horizontal="center"/>
    </xf>
    <xf numFmtId="166" fontId="21" fillId="34" borderId="0" xfId="0" applyFont="1" applyFill="1" applyAlignment="1">
      <alignment horizontal="left"/>
    </xf>
    <xf numFmtId="166" fontId="20" fillId="34" borderId="0" xfId="0" applyFont="1" applyFill="1" applyAlignment="1" applyProtection="1">
      <alignment horizontal="left"/>
    </xf>
    <xf numFmtId="166" fontId="21" fillId="34" borderId="0" xfId="0" applyFont="1" applyFill="1" applyAlignment="1" applyProtection="1">
      <alignment horizontal="left"/>
    </xf>
    <xf numFmtId="166" fontId="20" fillId="34" borderId="0" xfId="0" applyFont="1" applyFill="1" applyAlignment="1" applyProtection="1">
      <alignment wrapText="1"/>
    </xf>
    <xf numFmtId="166" fontId="0" fillId="34" borderId="0" xfId="0" applyFill="1" applyAlignment="1"/>
    <xf numFmtId="166" fontId="93" fillId="34" borderId="513" xfId="211" applyNumberFormat="1" applyFill="1" applyBorder="1" applyAlignment="1" applyProtection="1"/>
    <xf numFmtId="166" fontId="20" fillId="34" borderId="0" xfId="0" applyFont="1" applyFill="1" applyAlignment="1" applyProtection="1">
      <alignment horizontal="left"/>
    </xf>
    <xf numFmtId="166" fontId="20" fillId="34" borderId="0" xfId="0" applyFont="1" applyFill="1" applyBorder="1" applyAlignment="1" applyProtection="1">
      <alignment horizontal="left"/>
    </xf>
    <xf numFmtId="166" fontId="20" fillId="34" borderId="0" xfId="0" applyFont="1" applyFill="1" applyAlignment="1" applyProtection="1">
      <alignment horizontal="center"/>
    </xf>
    <xf numFmtId="171" fontId="86" fillId="34" borderId="0" xfId="0" applyNumberFormat="1" applyFont="1" applyFill="1" applyBorder="1" applyAlignment="1" applyProtection="1">
      <alignment vertical="top"/>
    </xf>
    <xf numFmtId="166" fontId="20" fillId="34" borderId="0" xfId="0" applyFont="1" applyFill="1" applyAlignment="1" applyProtection="1">
      <alignment horizontal="left" vertical="top"/>
    </xf>
    <xf numFmtId="166" fontId="86" fillId="34" borderId="511" xfId="0" applyFont="1" applyFill="1" applyBorder="1" applyAlignment="1" applyProtection="1">
      <alignment horizontal="center"/>
    </xf>
    <xf numFmtId="166" fontId="86" fillId="34" borderId="530" xfId="0" applyFont="1" applyFill="1" applyBorder="1" applyAlignment="1" applyProtection="1">
      <alignment horizontal="center"/>
    </xf>
    <xf numFmtId="166" fontId="21" fillId="34" borderId="528" xfId="0" quotePrefix="1" applyFont="1" applyFill="1" applyBorder="1" applyAlignment="1" applyProtection="1">
      <alignment horizontal="center"/>
    </xf>
    <xf numFmtId="166" fontId="21" fillId="34" borderId="531" xfId="0" quotePrefix="1" applyFont="1" applyFill="1" applyBorder="1" applyAlignment="1" applyProtection="1">
      <alignment horizontal="center"/>
    </xf>
    <xf numFmtId="49" fontId="104" fillId="34" borderId="0" xfId="0" quotePrefix="1" applyNumberFormat="1" applyFont="1" applyFill="1" applyAlignment="1" applyProtection="1">
      <alignment horizontal="left"/>
    </xf>
    <xf numFmtId="166" fontId="93" fillId="34" borderId="513" xfId="211" applyNumberFormat="1" applyFill="1" applyBorder="1" applyAlignment="1" applyProtection="1"/>
    <xf numFmtId="166" fontId="21" fillId="34" borderId="0" xfId="0" applyFont="1" applyFill="1" applyAlignment="1" applyProtection="1"/>
    <xf numFmtId="171" fontId="161" fillId="34" borderId="0" xfId="0" applyNumberFormat="1" applyFont="1" applyFill="1" applyAlignment="1">
      <alignment vertical="top"/>
    </xf>
    <xf numFmtId="166" fontId="19" fillId="34" borderId="0" xfId="0" applyFont="1" applyFill="1" applyAlignment="1" applyProtection="1"/>
    <xf numFmtId="166" fontId="93" fillId="34" borderId="513" xfId="211" applyNumberFormat="1" applyFont="1" applyFill="1" applyBorder="1" applyAlignment="1" applyProtection="1">
      <alignment horizontal="left"/>
    </xf>
    <xf numFmtId="166" fontId="104" fillId="34" borderId="54" xfId="12" applyFont="1" applyFill="1" applyBorder="1" applyAlignment="1" applyProtection="1">
      <alignment horizontal="left"/>
    </xf>
    <xf numFmtId="166" fontId="167" fillId="34" borderId="513" xfId="211" applyNumberFormat="1" applyFont="1" applyFill="1" applyBorder="1" applyAlignment="1" applyProtection="1"/>
    <xf numFmtId="166" fontId="167" fillId="34" borderId="513" xfId="211" applyNumberFormat="1" applyFont="1" applyFill="1" applyBorder="1" applyAlignment="1" applyProtection="1">
      <alignment horizontal="left"/>
    </xf>
    <xf numFmtId="166" fontId="167" fillId="34" borderId="513" xfId="211" quotePrefix="1" applyNumberFormat="1" applyFont="1" applyFill="1" applyBorder="1" applyAlignment="1" applyProtection="1">
      <alignment horizontal="left"/>
    </xf>
    <xf numFmtId="166" fontId="93" fillId="34" borderId="513" xfId="211" quotePrefix="1" applyNumberFormat="1" applyFill="1" applyBorder="1" applyAlignment="1" applyProtection="1"/>
    <xf numFmtId="166" fontId="93" fillId="34" borderId="513" xfId="211" quotePrefix="1" applyNumberFormat="1" applyFill="1" applyBorder="1" applyAlignment="1" applyProtection="1">
      <alignment horizontal="left"/>
    </xf>
    <xf numFmtId="166" fontId="11" fillId="34" borderId="514" xfId="0" quotePrefix="1" applyFont="1" applyFill="1" applyBorder="1"/>
    <xf numFmtId="166" fontId="93" fillId="34" borderId="513" xfId="211" applyNumberFormat="1" applyFill="1" applyBorder="1" applyAlignment="1" applyProtection="1"/>
    <xf numFmtId="166" fontId="21" fillId="34" borderId="326" xfId="0" applyFont="1" applyFill="1" applyBorder="1" applyAlignment="1" applyProtection="1">
      <alignment horizontal="left"/>
    </xf>
    <xf numFmtId="166" fontId="21" fillId="34" borderId="347" xfId="0" applyFont="1" applyFill="1" applyBorder="1" applyAlignment="1" applyProtection="1">
      <alignment horizontal="left"/>
    </xf>
    <xf numFmtId="166" fontId="21" fillId="34" borderId="327" xfId="0" quotePrefix="1" applyFont="1" applyFill="1" applyBorder="1" applyAlignment="1" applyProtection="1">
      <alignment horizontal="left"/>
    </xf>
    <xf numFmtId="49" fontId="87" fillId="34" borderId="0" xfId="0" quotePrefix="1" applyNumberFormat="1" applyFont="1" applyFill="1" applyAlignment="1" applyProtection="1">
      <alignment horizontal="right"/>
    </xf>
    <xf numFmtId="166" fontId="21" fillId="34" borderId="326" xfId="0" quotePrefix="1" applyFont="1" applyFill="1" applyBorder="1" applyAlignment="1" applyProtection="1">
      <alignment horizontal="left" wrapText="1"/>
    </xf>
    <xf numFmtId="166" fontId="21" fillId="34" borderId="388" xfId="0" quotePrefix="1" applyFont="1" applyFill="1" applyBorder="1" applyAlignment="1" applyProtection="1">
      <alignment horizontal="left"/>
    </xf>
    <xf numFmtId="166" fontId="82" fillId="29" borderId="414" xfId="0" applyFont="1" applyFill="1" applyBorder="1" applyAlignment="1" applyProtection="1">
      <alignment horizontal="center" wrapText="1"/>
    </xf>
    <xf numFmtId="166" fontId="23" fillId="29" borderId="433" xfId="0" quotePrefix="1" applyFont="1" applyFill="1" applyBorder="1" applyProtection="1"/>
    <xf numFmtId="166" fontId="93" fillId="34" borderId="549" xfId="211" applyNumberFormat="1" applyFill="1" applyBorder="1" applyAlignment="1" applyProtection="1"/>
    <xf numFmtId="166" fontId="0" fillId="34" borderId="548" xfId="0" applyFill="1" applyBorder="1"/>
    <xf numFmtId="166" fontId="93" fillId="34" borderId="549" xfId="211" quotePrefix="1" applyNumberFormat="1" applyFill="1" applyBorder="1" applyAlignment="1" applyProtection="1"/>
    <xf numFmtId="0" fontId="21" fillId="0" borderId="0" xfId="6" applyFont="1" applyFill="1" applyProtection="1"/>
    <xf numFmtId="166" fontId="19" fillId="29" borderId="32" xfId="0" applyFont="1" applyFill="1" applyBorder="1" applyProtection="1"/>
    <xf numFmtId="166" fontId="21" fillId="34" borderId="0" xfId="0" applyFont="1" applyFill="1" applyAlignment="1" applyProtection="1">
      <alignment horizontal="center"/>
    </xf>
    <xf numFmtId="166" fontId="21" fillId="34" borderId="0" xfId="0" applyFont="1" applyFill="1" applyAlignment="1" applyProtection="1"/>
    <xf numFmtId="166" fontId="11" fillId="34" borderId="0" xfId="0" applyFont="1" applyFill="1" applyAlignment="1" applyProtection="1">
      <alignment horizontal="center"/>
    </xf>
    <xf numFmtId="0" fontId="19" fillId="34" borderId="0" xfId="93" applyFont="1" applyFill="1" applyBorder="1" applyAlignment="1" applyProtection="1">
      <alignment horizontal="center"/>
    </xf>
    <xf numFmtId="166" fontId="21" fillId="34" borderId="406" xfId="0" applyFont="1" applyFill="1" applyBorder="1"/>
    <xf numFmtId="166" fontId="20" fillId="34" borderId="310" xfId="0" applyFont="1" applyFill="1" applyBorder="1"/>
    <xf numFmtId="166" fontId="21" fillId="34" borderId="66" xfId="0" quotePrefix="1" applyFont="1" applyFill="1" applyBorder="1"/>
    <xf numFmtId="166" fontId="21" fillId="34" borderId="64" xfId="0" quotePrefix="1" applyFont="1" applyFill="1" applyBorder="1"/>
    <xf numFmtId="170" fontId="21" fillId="0" borderId="310" xfId="204" applyNumberFormat="1" applyFont="1" applyBorder="1" applyAlignment="1" applyProtection="1">
      <alignment horizontal="center"/>
      <protection locked="0"/>
    </xf>
    <xf numFmtId="166" fontId="21" fillId="34" borderId="54" xfId="0" applyFont="1" applyFill="1" applyBorder="1" applyAlignment="1" applyProtection="1">
      <alignment horizontal="left"/>
    </xf>
    <xf numFmtId="166" fontId="19" fillId="34" borderId="443" xfId="0" applyFont="1" applyFill="1" applyBorder="1" applyAlignment="1" applyProtection="1">
      <alignment horizontal="center" wrapText="1"/>
    </xf>
    <xf numFmtId="166" fontId="19" fillId="34" borderId="310" xfId="0" applyFont="1" applyFill="1" applyBorder="1" applyAlignment="1" applyProtection="1">
      <alignment horizontal="center" wrapText="1"/>
    </xf>
    <xf numFmtId="0" fontId="31" fillId="34" borderId="0" xfId="14" applyFont="1" applyFill="1" applyAlignment="1" applyProtection="1">
      <alignment horizontal="center"/>
    </xf>
    <xf numFmtId="0" fontId="19" fillId="34" borderId="310" xfId="83" applyFont="1" applyFill="1" applyBorder="1" applyAlignment="1" applyProtection="1">
      <alignment horizontal="center" vertical="center" wrapText="1"/>
    </xf>
    <xf numFmtId="49" fontId="87" fillId="34" borderId="0" xfId="0" quotePrefix="1" applyNumberFormat="1" applyFont="1" applyFill="1" applyAlignment="1" applyProtection="1">
      <alignment horizontal="left"/>
    </xf>
    <xf numFmtId="166" fontId="19" fillId="34" borderId="0" xfId="0" applyFont="1" applyFill="1"/>
    <xf numFmtId="0" fontId="11" fillId="34" borderId="72" xfId="2" quotePrefix="1" applyFont="1" applyFill="1" applyBorder="1" applyAlignment="1" applyProtection="1">
      <alignment horizontal="left"/>
    </xf>
    <xf numFmtId="0" fontId="11" fillId="34" borderId="73" xfId="2" quotePrefix="1" applyFont="1" applyFill="1" applyBorder="1" applyAlignment="1" applyProtection="1">
      <alignment horizontal="left"/>
    </xf>
    <xf numFmtId="0" fontId="11" fillId="34" borderId="74" xfId="2" quotePrefix="1" applyFont="1" applyFill="1" applyBorder="1" applyAlignment="1" applyProtection="1">
      <alignment horizontal="left"/>
    </xf>
    <xf numFmtId="3" fontId="152" fillId="33" borderId="352" xfId="0" applyNumberFormat="1" applyFont="1" applyFill="1" applyBorder="1" applyAlignment="1" applyProtection="1">
      <alignment horizontal="left" vertical="top" wrapText="1"/>
    </xf>
    <xf numFmtId="3" fontId="19" fillId="34" borderId="352" xfId="0" applyNumberFormat="1" applyFont="1" applyFill="1" applyBorder="1" applyAlignment="1" applyProtection="1">
      <alignment horizontal="left" vertical="top" wrapText="1"/>
    </xf>
    <xf numFmtId="166" fontId="11" fillId="34" borderId="182" xfId="0" applyFont="1" applyFill="1" applyBorder="1" applyAlignment="1" applyProtection="1">
      <alignment horizontal="left" wrapText="1" indent="1"/>
    </xf>
    <xf numFmtId="166" fontId="11" fillId="34" borderId="182" xfId="0" applyFont="1" applyFill="1" applyBorder="1" applyAlignment="1" applyProtection="1">
      <alignment wrapText="1"/>
    </xf>
    <xf numFmtId="3" fontId="78" fillId="34" borderId="52" xfId="0" applyNumberFormat="1" applyFont="1" applyFill="1" applyBorder="1" applyAlignment="1" applyProtection="1">
      <alignment horizontal="center" vertical="top" wrapText="1"/>
    </xf>
    <xf numFmtId="166" fontId="19" fillId="42" borderId="352" xfId="0" applyFont="1" applyFill="1" applyBorder="1" applyAlignment="1" applyProtection="1">
      <alignment wrapText="1"/>
    </xf>
    <xf numFmtId="3" fontId="152" fillId="34" borderId="352" xfId="0" applyNumberFormat="1" applyFont="1" applyFill="1" applyBorder="1" applyAlignment="1" applyProtection="1">
      <alignment horizontal="left" vertical="top" wrapText="1"/>
    </xf>
    <xf numFmtId="166" fontId="19" fillId="43" borderId="352" xfId="0" applyFont="1" applyFill="1" applyBorder="1" applyAlignment="1" applyProtection="1">
      <alignment wrapText="1"/>
    </xf>
    <xf numFmtId="166" fontId="11" fillId="34" borderId="182" xfId="0" applyFont="1" applyFill="1" applyBorder="1" applyAlignment="1" applyProtection="1">
      <alignment horizontal="left" wrapText="1"/>
    </xf>
    <xf numFmtId="166" fontId="11" fillId="34" borderId="402" xfId="0" applyFont="1" applyFill="1" applyBorder="1" applyAlignment="1" applyProtection="1">
      <alignment horizontal="left" wrapText="1"/>
    </xf>
    <xf numFmtId="3" fontId="152" fillId="35" borderId="352" xfId="0" applyNumberFormat="1" applyFont="1" applyFill="1" applyBorder="1" applyAlignment="1" applyProtection="1">
      <alignment horizontal="left" vertical="top" wrapText="1"/>
    </xf>
    <xf numFmtId="166" fontId="11" fillId="36" borderId="159" xfId="0" applyFont="1" applyFill="1" applyBorder="1" applyAlignment="1" applyProtection="1">
      <alignment wrapText="1"/>
    </xf>
    <xf numFmtId="0" fontId="19" fillId="35" borderId="396" xfId="2" applyFont="1" applyFill="1" applyBorder="1" applyAlignment="1" applyProtection="1">
      <alignment horizontal="left"/>
    </xf>
    <xf numFmtId="166" fontId="19" fillId="34" borderId="52" xfId="0" applyFont="1" applyFill="1" applyBorder="1" applyProtection="1"/>
    <xf numFmtId="166" fontId="19" fillId="35" borderId="352" xfId="0" applyFont="1" applyFill="1" applyBorder="1" applyProtection="1"/>
    <xf numFmtId="0" fontId="11" fillId="34" borderId="72" xfId="8" applyFont="1" applyFill="1" applyBorder="1" applyAlignment="1" applyProtection="1">
      <alignment horizontal="left" wrapText="1"/>
    </xf>
    <xf numFmtId="0" fontId="11" fillId="34" borderId="75" xfId="8" applyFont="1" applyFill="1" applyBorder="1" applyAlignment="1" applyProtection="1">
      <alignment horizontal="left" wrapText="1"/>
    </xf>
    <xf numFmtId="166" fontId="152" fillId="42" borderId="75" xfId="0" applyFont="1" applyFill="1" applyBorder="1" applyAlignment="1" applyProtection="1">
      <alignment wrapText="1"/>
    </xf>
    <xf numFmtId="166" fontId="82" fillId="29" borderId="449" xfId="0" applyFont="1" applyFill="1" applyBorder="1" applyAlignment="1" applyProtection="1">
      <alignment horizontal="center" wrapText="1"/>
    </xf>
    <xf numFmtId="166" fontId="82" fillId="29" borderId="310" xfId="0" applyFont="1" applyFill="1" applyBorder="1" applyAlignment="1" applyProtection="1">
      <alignment horizontal="center" wrapText="1"/>
    </xf>
    <xf numFmtId="166" fontId="82" fillId="29" borderId="443" xfId="0" applyFont="1" applyFill="1" applyBorder="1" applyAlignment="1" applyProtection="1">
      <alignment horizontal="left" wrapText="1"/>
    </xf>
    <xf numFmtId="166" fontId="82" fillId="29" borderId="443" xfId="0" applyFont="1" applyFill="1" applyBorder="1" applyAlignment="1" applyProtection="1">
      <alignment horizontal="center" wrapText="1"/>
    </xf>
    <xf numFmtId="166" fontId="82" fillId="29" borderId="32" xfId="0" applyFont="1" applyFill="1" applyBorder="1" applyProtection="1"/>
    <xf numFmtId="0" fontId="11" fillId="34" borderId="400" xfId="2" quotePrefix="1" applyFont="1" applyFill="1" applyBorder="1" applyAlignment="1" applyProtection="1">
      <alignment horizontal="left"/>
    </xf>
    <xf numFmtId="49" fontId="11" fillId="0" borderId="330" xfId="2" applyNumberFormat="1" applyFont="1" applyBorder="1" applyAlignment="1" applyProtection="1">
      <alignment horizontal="center"/>
      <protection locked="0"/>
    </xf>
    <xf numFmtId="170" fontId="11" fillId="0" borderId="310" xfId="204" quotePrefix="1" applyNumberFormat="1" applyFont="1" applyBorder="1" applyAlignment="1" applyProtection="1">
      <alignment horizontal="center"/>
      <protection locked="0"/>
    </xf>
    <xf numFmtId="170" fontId="19" fillId="35" borderId="310" xfId="204" applyNumberFormat="1" applyFont="1" applyFill="1" applyBorder="1" applyProtection="1">
      <protection locked="0"/>
    </xf>
    <xf numFmtId="166" fontId="11" fillId="0" borderId="325" xfId="0" applyFont="1" applyBorder="1" applyProtection="1">
      <protection locked="0"/>
    </xf>
    <xf numFmtId="0" fontId="11" fillId="34" borderId="182" xfId="2" quotePrefix="1" applyFont="1" applyFill="1" applyBorder="1" applyAlignment="1" applyProtection="1">
      <alignment horizontal="left"/>
    </xf>
    <xf numFmtId="49" fontId="11" fillId="0" borderId="64" xfId="2" applyNumberFormat="1" applyFont="1" applyBorder="1" applyAlignment="1" applyProtection="1">
      <alignment horizontal="center"/>
      <protection locked="0"/>
    </xf>
    <xf numFmtId="0" fontId="11" fillId="34" borderId="401" xfId="2" quotePrefix="1" applyFont="1" applyFill="1" applyBorder="1" applyAlignment="1" applyProtection="1">
      <alignment horizontal="left"/>
    </xf>
    <xf numFmtId="49" fontId="11" fillId="0" borderId="412" xfId="2" applyNumberFormat="1" applyFont="1" applyBorder="1" applyAlignment="1" applyProtection="1">
      <alignment horizontal="center"/>
      <protection locked="0"/>
    </xf>
    <xf numFmtId="170" fontId="19" fillId="33" borderId="325" xfId="204" applyNumberFormat="1" applyFont="1" applyFill="1" applyBorder="1" applyProtection="1"/>
    <xf numFmtId="0" fontId="11" fillId="34" borderId="404" xfId="2" quotePrefix="1" applyFont="1" applyFill="1" applyBorder="1" applyAlignment="1" applyProtection="1">
      <alignment horizontal="left"/>
    </xf>
    <xf numFmtId="0" fontId="11" fillId="34" borderId="54" xfId="2" quotePrefix="1" applyFont="1" applyFill="1" applyBorder="1" applyAlignment="1" applyProtection="1">
      <alignment horizontal="left"/>
    </xf>
    <xf numFmtId="170" fontId="83" fillId="0" borderId="310" xfId="204" applyNumberFormat="1" applyFont="1" applyFill="1" applyBorder="1" applyProtection="1">
      <protection locked="0"/>
    </xf>
    <xf numFmtId="170" fontId="82" fillId="0" borderId="310" xfId="204" applyNumberFormat="1" applyFont="1" applyFill="1" applyBorder="1" applyProtection="1">
      <protection locked="0"/>
    </xf>
    <xf numFmtId="170" fontId="77" fillId="0" borderId="310" xfId="204" applyNumberFormat="1" applyFont="1" applyFill="1" applyBorder="1" applyProtection="1">
      <protection locked="0"/>
    </xf>
    <xf numFmtId="170" fontId="87" fillId="0" borderId="310" xfId="204" applyNumberFormat="1" applyFont="1" applyFill="1" applyBorder="1" applyProtection="1">
      <protection locked="0"/>
    </xf>
    <xf numFmtId="166" fontId="77" fillId="0" borderId="310" xfId="0" applyFont="1" applyBorder="1" applyProtection="1">
      <protection locked="0"/>
    </xf>
    <xf numFmtId="170" fontId="87" fillId="35" borderId="310" xfId="204" applyNumberFormat="1" applyFont="1" applyFill="1" applyBorder="1" applyProtection="1">
      <protection locked="0"/>
    </xf>
    <xf numFmtId="166" fontId="77" fillId="0" borderId="325" xfId="0" applyFont="1" applyBorder="1" applyProtection="1">
      <protection locked="0"/>
    </xf>
    <xf numFmtId="166" fontId="11" fillId="34" borderId="401" xfId="0" applyFont="1" applyFill="1" applyBorder="1" applyAlignment="1" applyProtection="1">
      <alignment wrapText="1"/>
    </xf>
    <xf numFmtId="170" fontId="87" fillId="34" borderId="310" xfId="204" applyNumberFormat="1" applyFont="1" applyFill="1" applyBorder="1" applyProtection="1"/>
    <xf numFmtId="3" fontId="152" fillId="34" borderId="403" xfId="0" applyNumberFormat="1" applyFont="1" applyFill="1" applyBorder="1" applyAlignment="1" applyProtection="1">
      <alignment horizontal="left" vertical="top" wrapText="1"/>
    </xf>
    <xf numFmtId="166" fontId="19" fillId="42" borderId="403" xfId="0" applyFont="1" applyFill="1" applyBorder="1" applyAlignment="1" applyProtection="1">
      <alignment wrapText="1"/>
    </xf>
    <xf numFmtId="170" fontId="82" fillId="30" borderId="325" xfId="204" applyNumberFormat="1" applyFont="1" applyFill="1" applyBorder="1" applyProtection="1"/>
    <xf numFmtId="170" fontId="77" fillId="0" borderId="310" xfId="204" quotePrefix="1" applyNumberFormat="1" applyFont="1" applyBorder="1" applyAlignment="1" applyProtection="1">
      <alignment horizontal="center"/>
      <protection locked="0"/>
    </xf>
    <xf numFmtId="0" fontId="11" fillId="34" borderId="407" xfId="2" quotePrefix="1" applyFont="1" applyFill="1" applyBorder="1" applyAlignment="1" applyProtection="1">
      <alignment horizontal="left"/>
    </xf>
    <xf numFmtId="166" fontId="19" fillId="43" borderId="403" xfId="0" applyFont="1" applyFill="1" applyBorder="1" applyAlignment="1" applyProtection="1">
      <alignment wrapText="1"/>
    </xf>
    <xf numFmtId="170" fontId="77" fillId="34" borderId="310" xfId="204" quotePrefix="1" applyNumberFormat="1" applyFont="1" applyFill="1" applyBorder="1" applyAlignment="1" applyProtection="1">
      <alignment horizontal="center"/>
    </xf>
    <xf numFmtId="3" fontId="152" fillId="35" borderId="403" xfId="0" applyNumberFormat="1" applyFont="1" applyFill="1" applyBorder="1" applyAlignment="1" applyProtection="1">
      <alignment horizontal="left" vertical="top" wrapText="1"/>
    </xf>
    <xf numFmtId="166" fontId="11" fillId="36" borderId="352" xfId="0" applyFont="1" applyFill="1" applyBorder="1" applyAlignment="1" applyProtection="1">
      <alignment wrapText="1"/>
    </xf>
    <xf numFmtId="170" fontId="11" fillId="31" borderId="310" xfId="204" applyNumberFormat="1" applyFont="1" applyFill="1" applyBorder="1" applyAlignment="1" applyProtection="1">
      <alignment wrapText="1"/>
    </xf>
    <xf numFmtId="170" fontId="19" fillId="31" borderId="310" xfId="204" applyNumberFormat="1" applyFont="1" applyFill="1" applyBorder="1" applyAlignment="1" applyProtection="1">
      <alignment wrapText="1"/>
    </xf>
    <xf numFmtId="170" fontId="11" fillId="31" borderId="325" xfId="204" applyNumberFormat="1" applyFont="1" applyFill="1" applyBorder="1" applyAlignment="1" applyProtection="1">
      <alignment wrapText="1"/>
    </xf>
    <xf numFmtId="166" fontId="152" fillId="42" borderId="396" xfId="0" applyFont="1" applyFill="1" applyBorder="1" applyAlignment="1" applyProtection="1">
      <alignment wrapText="1"/>
    </xf>
    <xf numFmtId="166" fontId="11" fillId="36" borderId="52" xfId="0" applyFont="1" applyFill="1" applyBorder="1" applyAlignment="1" applyProtection="1">
      <alignment wrapText="1"/>
    </xf>
    <xf numFmtId="49" fontId="11" fillId="0" borderId="330" xfId="8" applyNumberFormat="1" applyFont="1" applyBorder="1" applyProtection="1">
      <protection locked="0"/>
    </xf>
    <xf numFmtId="49" fontId="11" fillId="0" borderId="64" xfId="8" applyNumberFormat="1" applyFont="1" applyBorder="1" applyProtection="1">
      <protection locked="0"/>
    </xf>
    <xf numFmtId="49" fontId="11" fillId="2" borderId="412" xfId="8" applyNumberFormat="1" applyFont="1" applyFill="1" applyBorder="1" applyProtection="1">
      <protection locked="0"/>
    </xf>
    <xf numFmtId="166" fontId="19" fillId="36" borderId="52" xfId="0" applyFont="1" applyFill="1" applyBorder="1" applyAlignment="1" applyProtection="1">
      <alignment wrapText="1"/>
    </xf>
    <xf numFmtId="0" fontId="11" fillId="34" borderId="404" xfId="8" applyFont="1" applyFill="1" applyBorder="1" applyAlignment="1" applyProtection="1">
      <alignment horizontal="left" wrapText="1"/>
    </xf>
    <xf numFmtId="0" fontId="11" fillId="34" borderId="407" xfId="8" applyFont="1" applyFill="1" applyBorder="1" applyAlignment="1" applyProtection="1">
      <alignment horizontal="left" wrapText="1"/>
    </xf>
    <xf numFmtId="170" fontId="77" fillId="2" borderId="310" xfId="204" applyNumberFormat="1" applyFont="1" applyFill="1" applyBorder="1" applyProtection="1">
      <protection locked="0"/>
    </xf>
    <xf numFmtId="166" fontId="152" fillId="42" borderId="353" xfId="0" applyFont="1" applyFill="1" applyBorder="1" applyAlignment="1" applyProtection="1">
      <alignment wrapText="1"/>
    </xf>
    <xf numFmtId="170" fontId="82" fillId="30" borderId="377" xfId="204" applyNumberFormat="1" applyFont="1" applyFill="1" applyBorder="1" applyProtection="1"/>
    <xf numFmtId="3" fontId="20" fillId="29" borderId="310" xfId="0" applyNumberFormat="1" applyFont="1" applyFill="1" applyBorder="1" applyAlignment="1" applyProtection="1">
      <alignment horizontal="center" vertical="top" wrapText="1"/>
    </xf>
    <xf numFmtId="171" fontId="19" fillId="34" borderId="88" xfId="205" applyNumberFormat="1" applyFont="1" applyFill="1" applyBorder="1" applyProtection="1"/>
    <xf numFmtId="166" fontId="11" fillId="34" borderId="401" xfId="0" applyFont="1" applyFill="1" applyBorder="1" applyAlignment="1" applyProtection="1">
      <alignment horizontal="left" wrapText="1"/>
    </xf>
    <xf numFmtId="0" fontId="21" fillId="34" borderId="74" xfId="2" applyFont="1" applyFill="1" applyBorder="1" applyAlignment="1" applyProtection="1">
      <alignment horizontal="left"/>
      <protection locked="0"/>
    </xf>
    <xf numFmtId="166" fontId="19" fillId="34" borderId="40" xfId="0" applyFont="1" applyFill="1" applyBorder="1" applyAlignment="1" applyProtection="1">
      <alignment wrapText="1"/>
    </xf>
    <xf numFmtId="166" fontId="19" fillId="29" borderId="38" xfId="0" applyFont="1" applyFill="1" applyBorder="1" applyProtection="1"/>
    <xf numFmtId="0" fontId="11" fillId="34" borderId="72" xfId="2" applyFont="1" applyFill="1" applyBorder="1" applyAlignment="1" applyProtection="1">
      <alignment horizontal="left" wrapText="1"/>
    </xf>
    <xf numFmtId="0" fontId="11" fillId="34" borderId="73" xfId="2" applyFont="1" applyFill="1" applyBorder="1" applyAlignment="1" applyProtection="1">
      <alignment horizontal="left" wrapText="1"/>
    </xf>
    <xf numFmtId="0" fontId="11" fillId="34" borderId="74" xfId="2" applyFont="1" applyFill="1" applyBorder="1" applyAlignment="1" applyProtection="1">
      <alignment horizontal="left" wrapText="1"/>
    </xf>
    <xf numFmtId="0" fontId="19" fillId="34" borderId="40" xfId="2" applyFont="1" applyFill="1" applyBorder="1" applyAlignment="1" applyProtection="1">
      <alignment horizontal="left" wrapText="1"/>
    </xf>
    <xf numFmtId="166" fontId="19" fillId="34" borderId="38" xfId="0" applyFont="1" applyFill="1" applyBorder="1" applyAlignment="1" applyProtection="1">
      <alignment wrapText="1"/>
    </xf>
    <xf numFmtId="166" fontId="79" fillId="34" borderId="71" xfId="0" applyFont="1" applyFill="1" applyBorder="1" applyAlignment="1" applyProtection="1">
      <alignment wrapText="1"/>
    </xf>
    <xf numFmtId="166" fontId="83" fillId="29" borderId="42" xfId="0" applyFont="1" applyFill="1" applyBorder="1" applyAlignment="1" applyProtection="1">
      <alignment wrapText="1"/>
    </xf>
    <xf numFmtId="166" fontId="83" fillId="29" borderId="182" xfId="0" applyFont="1" applyFill="1" applyBorder="1" applyAlignment="1" applyProtection="1">
      <alignment wrapText="1"/>
    </xf>
    <xf numFmtId="166" fontId="83" fillId="29" borderId="402" xfId="0" applyFont="1" applyFill="1" applyBorder="1" applyAlignment="1" applyProtection="1">
      <alignment wrapText="1"/>
    </xf>
    <xf numFmtId="166" fontId="82" fillId="34" borderId="352" xfId="0" applyFont="1" applyFill="1" applyBorder="1" applyAlignment="1" applyProtection="1">
      <alignment wrapText="1"/>
    </xf>
    <xf numFmtId="166" fontId="82" fillId="34" borderId="42" xfId="0" applyFont="1" applyFill="1" applyBorder="1" applyAlignment="1" applyProtection="1">
      <alignment wrapText="1"/>
    </xf>
    <xf numFmtId="166" fontId="83" fillId="34" borderId="182" xfId="0" applyFont="1" applyFill="1" applyBorder="1" applyAlignment="1" applyProtection="1">
      <alignment wrapText="1"/>
    </xf>
    <xf numFmtId="166" fontId="83" fillId="34" borderId="402" xfId="0" applyFont="1" applyFill="1" applyBorder="1" applyAlignment="1" applyProtection="1">
      <alignment wrapText="1"/>
    </xf>
    <xf numFmtId="3" fontId="152" fillId="34" borderId="353" xfId="0" applyNumberFormat="1" applyFont="1" applyFill="1" applyBorder="1" applyAlignment="1" applyProtection="1">
      <alignment horizontal="left" vertical="top" wrapText="1"/>
    </xf>
    <xf numFmtId="0" fontId="21" fillId="34" borderId="4" xfId="14" applyFont="1" applyFill="1" applyBorder="1" applyAlignment="1" applyProtection="1">
      <alignment horizontal="left"/>
    </xf>
    <xf numFmtId="0" fontId="21" fillId="34" borderId="5" xfId="14" applyFont="1" applyFill="1" applyBorder="1" applyAlignment="1" applyProtection="1">
      <alignment horizontal="left"/>
    </xf>
    <xf numFmtId="0" fontId="21" fillId="34" borderId="7" xfId="14" applyFont="1" applyFill="1" applyBorder="1" applyAlignment="1" applyProtection="1">
      <alignment horizontal="left"/>
    </xf>
    <xf numFmtId="0" fontId="21" fillId="34" borderId="8" xfId="14" applyFont="1" applyFill="1" applyBorder="1" applyAlignment="1" applyProtection="1">
      <alignment horizontal="left"/>
    </xf>
    <xf numFmtId="0" fontId="21" fillId="34" borderId="5" xfId="14" applyFont="1" applyFill="1" applyBorder="1" applyAlignment="1" applyProtection="1">
      <alignment horizontal="left" wrapText="1"/>
    </xf>
    <xf numFmtId="0" fontId="21" fillId="34" borderId="12" xfId="14" applyFont="1" applyFill="1" applyBorder="1" applyAlignment="1" applyProtection="1">
      <alignment horizontal="left"/>
    </xf>
    <xf numFmtId="0" fontId="21" fillId="34" borderId="11" xfId="14" applyFont="1" applyFill="1" applyBorder="1" applyAlignment="1" applyProtection="1">
      <alignment horizontal="left"/>
    </xf>
    <xf numFmtId="0" fontId="21" fillId="34" borderId="266" xfId="14" quotePrefix="1" applyFont="1" applyFill="1" applyBorder="1" applyAlignment="1" applyProtection="1">
      <alignment horizontal="left"/>
    </xf>
    <xf numFmtId="0" fontId="20" fillId="34" borderId="267" xfId="14" quotePrefix="1" applyFont="1" applyFill="1" applyBorder="1" applyAlignment="1" applyProtection="1">
      <alignment horizontal="left"/>
    </xf>
    <xf numFmtId="0" fontId="21" fillId="34" borderId="92" xfId="14" quotePrefix="1" applyFont="1" applyFill="1" applyBorder="1" applyAlignment="1" applyProtection="1">
      <alignment horizontal="left"/>
    </xf>
    <xf numFmtId="0" fontId="21" fillId="0" borderId="0" xfId="14" quotePrefix="1" applyFont="1" applyFill="1" applyBorder="1" applyAlignment="1" applyProtection="1">
      <alignment horizontal="left"/>
      <protection locked="0"/>
    </xf>
    <xf numFmtId="0" fontId="21" fillId="34" borderId="12" xfId="14" quotePrefix="1" applyFont="1" applyFill="1" applyBorder="1" applyAlignment="1" applyProtection="1">
      <alignment horizontal="left"/>
    </xf>
    <xf numFmtId="0" fontId="21" fillId="0" borderId="11" xfId="14" quotePrefix="1" applyFont="1" applyFill="1" applyBorder="1" applyAlignment="1" applyProtection="1">
      <alignment horizontal="left"/>
      <protection locked="0"/>
    </xf>
    <xf numFmtId="0" fontId="21" fillId="34" borderId="4" xfId="14" applyFont="1" applyFill="1" applyBorder="1" applyAlignment="1" applyProtection="1">
      <alignment horizontal="left" indent="1"/>
    </xf>
    <xf numFmtId="0" fontId="21" fillId="34" borderId="7" xfId="14" applyFont="1" applyFill="1" applyBorder="1" applyAlignment="1" applyProtection="1">
      <alignment horizontal="left" indent="1"/>
    </xf>
    <xf numFmtId="0" fontId="21" fillId="34" borderId="7" xfId="14" quotePrefix="1" applyFont="1" applyFill="1" applyBorder="1" applyAlignment="1" applyProtection="1">
      <alignment horizontal="left" indent="1"/>
    </xf>
    <xf numFmtId="0" fontId="20" fillId="34" borderId="8" xfId="14" quotePrefix="1" applyFont="1" applyFill="1" applyBorder="1" applyAlignment="1" applyProtection="1">
      <alignment horizontal="left"/>
    </xf>
    <xf numFmtId="0" fontId="21" fillId="34" borderId="12" xfId="14" quotePrefix="1" applyFont="1" applyFill="1" applyBorder="1" applyAlignment="1" applyProtection="1">
      <alignment horizontal="left" indent="1"/>
    </xf>
    <xf numFmtId="0" fontId="20" fillId="0" borderId="8" xfId="14" quotePrefix="1" applyFont="1" applyFill="1" applyBorder="1" applyAlignment="1" applyProtection="1">
      <alignment horizontal="left"/>
      <protection locked="0"/>
    </xf>
    <xf numFmtId="3" fontId="20" fillId="29" borderId="264" xfId="0" applyNumberFormat="1" applyFont="1" applyFill="1" applyBorder="1" applyAlignment="1" applyProtection="1">
      <alignment horizontal="left" vertical="top" wrapText="1"/>
    </xf>
    <xf numFmtId="0" fontId="21" fillId="34" borderId="4" xfId="14" quotePrefix="1" applyFont="1" applyFill="1" applyBorder="1" applyAlignment="1" applyProtection="1">
      <alignment horizontal="left" indent="1"/>
    </xf>
    <xf numFmtId="0" fontId="21" fillId="34" borderId="5" xfId="14" quotePrefix="1" applyFont="1" applyFill="1" applyBorder="1" applyAlignment="1" applyProtection="1">
      <alignment horizontal="left"/>
    </xf>
    <xf numFmtId="0" fontId="21" fillId="34" borderId="8" xfId="14" quotePrefix="1" applyFont="1" applyFill="1" applyBorder="1" applyAlignment="1" applyProtection="1">
      <alignment horizontal="left"/>
    </xf>
    <xf numFmtId="0" fontId="21" fillId="34" borderId="12" xfId="14" applyFont="1" applyFill="1" applyBorder="1" applyAlignment="1" applyProtection="1">
      <alignment horizontal="left" indent="1"/>
    </xf>
    <xf numFmtId="0" fontId="21" fillId="34" borderId="310" xfId="14" quotePrefix="1" applyFont="1" applyFill="1" applyBorder="1" applyAlignment="1" applyProtection="1">
      <alignment horizontal="left" indent="1"/>
    </xf>
    <xf numFmtId="0" fontId="21" fillId="34" borderId="310" xfId="14" quotePrefix="1" applyFont="1" applyFill="1" applyBorder="1" applyAlignment="1" applyProtection="1">
      <alignment horizontal="left"/>
    </xf>
    <xf numFmtId="0" fontId="21" fillId="34" borderId="92" xfId="14" quotePrefix="1" applyFont="1" applyFill="1" applyBorder="1" applyAlignment="1" applyProtection="1">
      <alignment horizontal="left" indent="1"/>
    </xf>
    <xf numFmtId="0" fontId="21" fillId="0" borderId="0" xfId="14" quotePrefix="1" applyFont="1" applyBorder="1" applyAlignment="1" applyProtection="1">
      <alignment horizontal="left"/>
      <protection locked="0"/>
    </xf>
    <xf numFmtId="0" fontId="21" fillId="0" borderId="11" xfId="14" quotePrefix="1" applyFont="1" applyBorder="1" applyAlignment="1" applyProtection="1">
      <alignment horizontal="left"/>
      <protection locked="0"/>
    </xf>
    <xf numFmtId="0" fontId="169" fillId="34" borderId="186" xfId="14" applyFont="1" applyFill="1" applyBorder="1" applyAlignment="1" applyProtection="1">
      <alignment horizontal="center" vertical="top"/>
    </xf>
    <xf numFmtId="166" fontId="19" fillId="29" borderId="310" xfId="0" applyFont="1" applyFill="1" applyBorder="1" applyAlignment="1" applyProtection="1">
      <alignment horizontal="center" vertical="top"/>
    </xf>
    <xf numFmtId="0" fontId="11" fillId="0" borderId="372" xfId="14" applyFont="1" applyFill="1" applyBorder="1" applyAlignment="1" applyProtection="1">
      <alignment horizontal="left" indent="1"/>
      <protection locked="0"/>
    </xf>
    <xf numFmtId="166" fontId="20" fillId="29" borderId="286" xfId="0" applyFont="1" applyFill="1" applyBorder="1" applyProtection="1"/>
    <xf numFmtId="166" fontId="169" fillId="29" borderId="47" xfId="0" applyFont="1" applyFill="1" applyBorder="1" applyAlignment="1" applyProtection="1">
      <alignment horizontal="center" wrapText="1"/>
    </xf>
    <xf numFmtId="166" fontId="20" fillId="29" borderId="360" xfId="0" applyFont="1" applyFill="1" applyBorder="1" applyAlignment="1" applyProtection="1">
      <alignment horizontal="left" wrapText="1"/>
    </xf>
    <xf numFmtId="166" fontId="169" fillId="34" borderId="320" xfId="0" applyFont="1" applyFill="1" applyBorder="1" applyAlignment="1" applyProtection="1">
      <alignment horizontal="center" wrapText="1"/>
    </xf>
    <xf numFmtId="166" fontId="20" fillId="34" borderId="0" xfId="13" applyFont="1" applyFill="1" applyProtection="1"/>
    <xf numFmtId="166" fontId="19" fillId="29" borderId="353" xfId="0" applyFont="1" applyFill="1" applyBorder="1" applyProtection="1"/>
    <xf numFmtId="166" fontId="169" fillId="29" borderId="40" xfId="0" applyFont="1" applyFill="1" applyBorder="1" applyAlignment="1" applyProtection="1">
      <alignment horizontal="center" wrapText="1"/>
    </xf>
    <xf numFmtId="166" fontId="19" fillId="29" borderId="352" xfId="0" applyFont="1" applyFill="1" applyBorder="1" applyAlignment="1" applyProtection="1">
      <alignment wrapText="1"/>
    </xf>
    <xf numFmtId="166" fontId="19" fillId="29" borderId="40" xfId="0" applyFont="1" applyFill="1" applyBorder="1" applyAlignment="1" applyProtection="1">
      <alignment wrapText="1"/>
    </xf>
    <xf numFmtId="166" fontId="11" fillId="3" borderId="72" xfId="13" applyFont="1" applyFill="1" applyBorder="1" applyAlignment="1" applyProtection="1">
      <alignment horizontal="left"/>
      <protection locked="0"/>
    </xf>
    <xf numFmtId="166" fontId="11" fillId="3" borderId="40" xfId="13" applyFont="1" applyFill="1" applyBorder="1" applyAlignment="1" applyProtection="1">
      <alignment horizontal="left"/>
      <protection locked="0"/>
    </xf>
    <xf numFmtId="166" fontId="11" fillId="3" borderId="87" xfId="13" applyFont="1" applyFill="1" applyBorder="1" applyAlignment="1" applyProtection="1">
      <alignment horizontal="left"/>
      <protection locked="0"/>
    </xf>
    <xf numFmtId="166" fontId="11" fillId="0" borderId="40" xfId="0" applyFont="1" applyFill="1" applyBorder="1" applyProtection="1">
      <protection locked="0"/>
    </xf>
    <xf numFmtId="166" fontId="11" fillId="0" borderId="400" xfId="0" applyFont="1" applyFill="1" applyBorder="1" applyProtection="1">
      <protection locked="0"/>
    </xf>
    <xf numFmtId="166" fontId="11" fillId="0" borderId="42" xfId="0" applyFont="1" applyFill="1" applyBorder="1" applyProtection="1">
      <protection locked="0"/>
    </xf>
    <xf numFmtId="166" fontId="11" fillId="0" borderId="73" xfId="13" quotePrefix="1" applyFont="1" applyBorder="1" applyAlignment="1" applyProtection="1">
      <alignment horizontal="left"/>
      <protection locked="0"/>
    </xf>
    <xf numFmtId="166" fontId="0" fillId="0" borderId="0" xfId="0" applyFill="1"/>
    <xf numFmtId="166" fontId="169" fillId="29" borderId="399" xfId="0" applyFont="1" applyFill="1" applyBorder="1" applyAlignment="1" applyProtection="1">
      <alignment horizontal="center" wrapText="1"/>
    </xf>
    <xf numFmtId="3" fontId="169" fillId="29" borderId="310" xfId="0" applyNumberFormat="1" applyFont="1" applyFill="1" applyBorder="1" applyAlignment="1" applyProtection="1">
      <alignment horizontal="center" vertical="top" wrapText="1"/>
    </xf>
    <xf numFmtId="166" fontId="11" fillId="34" borderId="34" xfId="0" applyFont="1" applyFill="1" applyBorder="1" applyProtection="1"/>
    <xf numFmtId="166" fontId="11" fillId="34" borderId="5" xfId="0" applyFont="1" applyFill="1" applyBorder="1" applyAlignment="1" applyProtection="1">
      <alignment horizontal="left"/>
    </xf>
    <xf numFmtId="166" fontId="11" fillId="34" borderId="35" xfId="0" applyFont="1" applyFill="1" applyBorder="1" applyProtection="1"/>
    <xf numFmtId="166" fontId="11" fillId="34" borderId="8" xfId="0" applyFont="1" applyFill="1" applyBorder="1" applyAlignment="1" applyProtection="1">
      <alignment horizontal="left"/>
    </xf>
    <xf numFmtId="166" fontId="11" fillId="34" borderId="36" xfId="0" applyFont="1" applyFill="1" applyBorder="1" applyProtection="1"/>
    <xf numFmtId="166" fontId="11" fillId="34" borderId="11" xfId="0" applyFont="1" applyFill="1" applyBorder="1" applyAlignment="1" applyProtection="1">
      <alignment horizontal="left"/>
    </xf>
    <xf numFmtId="166" fontId="19" fillId="29" borderId="417" xfId="0" applyFont="1" applyFill="1" applyBorder="1" applyAlignment="1" applyProtection="1">
      <alignment horizontal="left" wrapText="1"/>
    </xf>
    <xf numFmtId="166" fontId="11" fillId="34" borderId="61" xfId="0" applyFont="1" applyFill="1" applyBorder="1" applyProtection="1"/>
    <xf numFmtId="166" fontId="11" fillId="34" borderId="10" xfId="0" applyFont="1" applyFill="1" applyBorder="1" applyAlignment="1" applyProtection="1">
      <alignment horizontal="left"/>
    </xf>
    <xf numFmtId="166" fontId="19" fillId="29" borderId="397" xfId="0" applyFont="1" applyFill="1" applyBorder="1" applyAlignment="1" applyProtection="1">
      <alignment horizontal="left" wrapText="1"/>
    </xf>
    <xf numFmtId="170" fontId="11" fillId="0" borderId="180" xfId="204" applyNumberFormat="1" applyFont="1" applyFill="1" applyBorder="1" applyProtection="1">
      <protection locked="0"/>
    </xf>
    <xf numFmtId="170" fontId="11" fillId="0" borderId="131" xfId="204" applyNumberFormat="1" applyFont="1" applyFill="1" applyBorder="1" applyProtection="1">
      <protection locked="0"/>
    </xf>
    <xf numFmtId="170" fontId="11" fillId="0" borderId="132" xfId="204" applyNumberFormat="1" applyFont="1" applyFill="1" applyBorder="1" applyProtection="1">
      <protection locked="0"/>
    </xf>
    <xf numFmtId="170" fontId="11" fillId="4" borderId="180" xfId="204" applyNumberFormat="1" applyFont="1" applyFill="1" applyBorder="1" applyProtection="1">
      <protection locked="0"/>
    </xf>
    <xf numFmtId="170" fontId="11" fillId="4" borderId="131" xfId="204" applyNumberFormat="1" applyFont="1" applyFill="1" applyBorder="1" applyProtection="1">
      <protection locked="0"/>
    </xf>
    <xf numFmtId="170" fontId="11" fillId="4" borderId="132" xfId="204" applyNumberFormat="1" applyFont="1" applyFill="1" applyBorder="1" applyProtection="1">
      <protection locked="0"/>
    </xf>
    <xf numFmtId="170" fontId="77" fillId="0" borderId="180" xfId="204" applyNumberFormat="1" applyFont="1" applyBorder="1" applyProtection="1">
      <protection locked="0"/>
    </xf>
    <xf numFmtId="170" fontId="77" fillId="0" borderId="131" xfId="204" applyNumberFormat="1" applyFont="1" applyBorder="1" applyProtection="1">
      <protection locked="0"/>
    </xf>
    <xf numFmtId="170" fontId="77" fillId="0" borderId="132" xfId="204" applyNumberFormat="1" applyFont="1" applyBorder="1" applyProtection="1">
      <protection locked="0"/>
    </xf>
    <xf numFmtId="170" fontId="11" fillId="0" borderId="131" xfId="204" applyNumberFormat="1" applyFont="1" applyBorder="1" applyProtection="1">
      <protection locked="0"/>
    </xf>
    <xf numFmtId="170" fontId="11" fillId="0" borderId="132" xfId="204" applyNumberFormat="1" applyFont="1" applyBorder="1" applyProtection="1">
      <protection locked="0"/>
    </xf>
    <xf numFmtId="170" fontId="77" fillId="0" borderId="454" xfId="204" applyNumberFormat="1" applyFont="1" applyBorder="1" applyProtection="1">
      <protection locked="0"/>
    </xf>
    <xf numFmtId="170" fontId="77" fillId="0" borderId="133" xfId="204" applyNumberFormat="1" applyFont="1" applyBorder="1" applyProtection="1">
      <protection locked="0"/>
    </xf>
    <xf numFmtId="170" fontId="77" fillId="0" borderId="134" xfId="204" applyNumberFormat="1" applyFont="1" applyBorder="1" applyProtection="1">
      <protection locked="0"/>
    </xf>
    <xf numFmtId="3" fontId="118" fillId="29" borderId="47" xfId="0" applyNumberFormat="1" applyFont="1" applyFill="1" applyBorder="1" applyAlignment="1" applyProtection="1">
      <alignment horizontal="center" vertical="top" wrapText="1"/>
    </xf>
    <xf numFmtId="3" fontId="118" fillId="29" borderId="351" xfId="0" applyNumberFormat="1" applyFont="1" applyFill="1" applyBorder="1" applyAlignment="1" applyProtection="1">
      <alignment horizontal="center" vertical="top" wrapText="1"/>
    </xf>
    <xf numFmtId="3" fontId="118" fillId="29" borderId="39" xfId="0" applyNumberFormat="1" applyFont="1" applyFill="1" applyBorder="1" applyAlignment="1" applyProtection="1">
      <alignment horizontal="center" vertical="top" wrapText="1"/>
    </xf>
    <xf numFmtId="3" fontId="118" fillId="29" borderId="403" xfId="0" applyNumberFormat="1" applyFont="1" applyFill="1" applyBorder="1" applyAlignment="1" applyProtection="1">
      <alignment horizontal="center" vertical="top" wrapText="1"/>
    </xf>
    <xf numFmtId="166" fontId="20" fillId="29" borderId="267" xfId="0" applyFont="1" applyFill="1" applyBorder="1" applyAlignment="1" applyProtection="1">
      <alignment horizontal="center"/>
    </xf>
    <xf numFmtId="166" fontId="20" fillId="29" borderId="171" xfId="0" applyFont="1" applyFill="1" applyBorder="1" applyAlignment="1" applyProtection="1">
      <alignment horizontal="center"/>
    </xf>
    <xf numFmtId="49" fontId="21" fillId="0" borderId="95" xfId="0" applyNumberFormat="1" applyFont="1" applyBorder="1" applyAlignment="1" applyProtection="1">
      <alignment horizontal="center"/>
      <protection locked="0"/>
    </xf>
    <xf numFmtId="49" fontId="21" fillId="0" borderId="412" xfId="0" applyNumberFormat="1" applyFont="1" applyBorder="1" applyAlignment="1" applyProtection="1">
      <alignment horizontal="center"/>
      <protection locked="0"/>
    </xf>
    <xf numFmtId="166" fontId="21" fillId="34" borderId="408" xfId="0" applyFont="1" applyFill="1" applyBorder="1" applyProtection="1"/>
    <xf numFmtId="166" fontId="20" fillId="34" borderId="264" xfId="0" applyFont="1" applyFill="1" applyBorder="1" applyProtection="1"/>
    <xf numFmtId="166" fontId="21" fillId="0" borderId="341" xfId="0" applyFont="1" applyFill="1" applyBorder="1" applyProtection="1">
      <protection locked="0"/>
    </xf>
    <xf numFmtId="166" fontId="21" fillId="0" borderId="327" xfId="0" applyFont="1" applyFill="1" applyBorder="1" applyProtection="1">
      <protection locked="0"/>
    </xf>
    <xf numFmtId="166" fontId="21" fillId="34" borderId="405" xfId="0" applyFont="1" applyFill="1" applyBorder="1" applyProtection="1"/>
    <xf numFmtId="166" fontId="21" fillId="0" borderId="44" xfId="0" applyFont="1" applyFill="1" applyBorder="1" applyProtection="1">
      <protection locked="0"/>
    </xf>
    <xf numFmtId="49" fontId="21" fillId="0" borderId="460" xfId="0" applyNumberFormat="1" applyFont="1" applyBorder="1" applyAlignment="1" applyProtection="1">
      <alignment horizontal="center"/>
      <protection locked="0"/>
    </xf>
    <xf numFmtId="166" fontId="21" fillId="34" borderId="499" xfId="0" applyFont="1" applyFill="1" applyBorder="1" applyProtection="1"/>
    <xf numFmtId="3" fontId="118" fillId="29" borderId="310" xfId="0" applyNumberFormat="1" applyFont="1" applyFill="1" applyBorder="1" applyAlignment="1" applyProtection="1">
      <alignment horizontal="center" vertical="top" wrapText="1"/>
      <protection locked="0"/>
    </xf>
    <xf numFmtId="49" fontId="21" fillId="0" borderId="443" xfId="0" applyNumberFormat="1" applyFont="1" applyBorder="1" applyAlignment="1" applyProtection="1">
      <alignment horizontal="center"/>
      <protection locked="0"/>
    </xf>
    <xf numFmtId="3" fontId="118" fillId="29" borderId="286" xfId="0" applyNumberFormat="1" applyFont="1" applyFill="1" applyBorder="1" applyAlignment="1" applyProtection="1">
      <alignment horizontal="center" vertical="top" wrapText="1"/>
      <protection locked="0"/>
    </xf>
    <xf numFmtId="166" fontId="21" fillId="34" borderId="44" xfId="0" applyFont="1" applyFill="1" applyBorder="1" applyProtection="1"/>
    <xf numFmtId="166" fontId="21" fillId="34" borderId="360" xfId="0" applyFont="1" applyFill="1" applyBorder="1" applyProtection="1"/>
    <xf numFmtId="166" fontId="21" fillId="34" borderId="362" xfId="0" applyFont="1" applyFill="1" applyBorder="1" applyProtection="1"/>
    <xf numFmtId="49" fontId="21" fillId="0" borderId="365" xfId="0" applyNumberFormat="1" applyFont="1" applyBorder="1" applyAlignment="1" applyProtection="1">
      <alignment horizontal="center"/>
      <protection locked="0"/>
    </xf>
    <xf numFmtId="3" fontId="20" fillId="29" borderId="325" xfId="0" applyNumberFormat="1" applyFont="1" applyFill="1" applyBorder="1" applyAlignment="1" applyProtection="1">
      <alignment horizontal="center" vertical="top" wrapText="1"/>
    </xf>
    <xf numFmtId="166" fontId="20" fillId="29" borderId="264" xfId="0" applyFont="1" applyFill="1" applyBorder="1" applyAlignment="1" applyProtection="1">
      <alignment horizontal="center"/>
    </xf>
    <xf numFmtId="38" fontId="20" fillId="0" borderId="64" xfId="0" applyNumberFormat="1" applyFont="1" applyFill="1" applyBorder="1" applyProtection="1">
      <protection locked="0"/>
    </xf>
    <xf numFmtId="0" fontId="21" fillId="34" borderId="54" xfId="4" applyFont="1" applyFill="1" applyBorder="1" applyProtection="1"/>
    <xf numFmtId="49" fontId="20" fillId="34" borderId="327" xfId="0" applyNumberFormat="1" applyFont="1" applyFill="1" applyBorder="1" applyAlignment="1" applyProtection="1">
      <alignment horizontal="left"/>
    </xf>
    <xf numFmtId="49" fontId="21" fillId="34" borderId="330" xfId="0" applyNumberFormat="1" applyFont="1" applyFill="1" applyBorder="1" applyAlignment="1" applyProtection="1">
      <alignment horizontal="center"/>
      <protection locked="0"/>
    </xf>
    <xf numFmtId="49" fontId="21" fillId="34" borderId="54" xfId="0" applyNumberFormat="1" applyFont="1" applyFill="1" applyBorder="1" applyProtection="1"/>
    <xf numFmtId="49" fontId="21" fillId="34" borderId="327" xfId="0" applyNumberFormat="1" applyFont="1" applyFill="1" applyBorder="1" applyProtection="1"/>
    <xf numFmtId="0" fontId="21" fillId="34" borderId="327" xfId="4" applyFont="1" applyFill="1" applyBorder="1" applyProtection="1"/>
    <xf numFmtId="0" fontId="21" fillId="34" borderId="327" xfId="4" quotePrefix="1" applyFont="1" applyFill="1" applyBorder="1" applyProtection="1"/>
    <xf numFmtId="49" fontId="21" fillId="34" borderId="54" xfId="0" applyNumberFormat="1" applyFont="1" applyFill="1" applyBorder="1" applyAlignment="1" applyProtection="1"/>
    <xf numFmtId="49" fontId="21" fillId="0" borderId="64" xfId="0" applyNumberFormat="1" applyFont="1" applyBorder="1" applyAlignment="1" applyProtection="1">
      <alignment horizontal="center"/>
    </xf>
    <xf numFmtId="49" fontId="21" fillId="34" borderId="310" xfId="0" applyNumberFormat="1" applyFont="1" applyFill="1" applyBorder="1" applyAlignment="1" applyProtection="1">
      <alignment horizontal="center"/>
    </xf>
    <xf numFmtId="49" fontId="21" fillId="0" borderId="36" xfId="0" applyNumberFormat="1" applyFont="1" applyBorder="1" applyAlignment="1" applyProtection="1">
      <alignment horizontal="center"/>
    </xf>
    <xf numFmtId="3" fontId="118" fillId="29" borderId="286" xfId="0" applyNumberFormat="1" applyFont="1" applyFill="1" applyBorder="1" applyAlignment="1" applyProtection="1">
      <alignment horizontal="center" vertical="top" wrapText="1"/>
    </xf>
    <xf numFmtId="49" fontId="21" fillId="34" borderId="77" xfId="0" applyNumberFormat="1" applyFont="1" applyFill="1" applyBorder="1" applyAlignment="1" applyProtection="1">
      <alignment horizontal="center"/>
    </xf>
    <xf numFmtId="49" fontId="21" fillId="34" borderId="407" xfId="0" applyNumberFormat="1" applyFont="1" applyFill="1" applyBorder="1" applyProtection="1"/>
    <xf numFmtId="49" fontId="21" fillId="34" borderId="169" xfId="0" applyNumberFormat="1" applyFont="1" applyFill="1" applyBorder="1" applyProtection="1"/>
    <xf numFmtId="49" fontId="21" fillId="34" borderId="354" xfId="0" applyNumberFormat="1" applyFont="1" applyFill="1" applyBorder="1" applyProtection="1"/>
    <xf numFmtId="49" fontId="21" fillId="0" borderId="355" xfId="0" applyNumberFormat="1" applyFont="1" applyBorder="1" applyAlignment="1" applyProtection="1">
      <alignment horizontal="center"/>
      <protection locked="0"/>
    </xf>
    <xf numFmtId="166" fontId="20" fillId="29" borderId="264" xfId="0" applyFont="1" applyFill="1" applyBorder="1" applyAlignment="1" applyProtection="1">
      <alignment horizontal="center" vertical="top" wrapText="1"/>
    </xf>
    <xf numFmtId="166" fontId="21" fillId="34" borderId="0" xfId="0" applyFont="1" applyFill="1" applyAlignment="1" applyProtection="1">
      <alignment horizontal="center"/>
    </xf>
    <xf numFmtId="166" fontId="21" fillId="34" borderId="0" xfId="0" applyFont="1" applyFill="1" applyAlignment="1" applyProtection="1">
      <alignment horizontal="left" vertical="top"/>
    </xf>
    <xf numFmtId="166" fontId="21" fillId="34" borderId="202" xfId="0" applyFont="1" applyFill="1" applyBorder="1" applyAlignment="1" applyProtection="1"/>
    <xf numFmtId="166" fontId="21" fillId="34" borderId="0" xfId="0" applyFont="1" applyFill="1" applyAlignment="1" applyProtection="1">
      <alignment horizontal="left"/>
    </xf>
    <xf numFmtId="171" fontId="86" fillId="34" borderId="0" xfId="205" applyNumberFormat="1" applyFont="1" applyFill="1" applyBorder="1" applyAlignment="1" applyProtection="1"/>
    <xf numFmtId="166" fontId="20" fillId="34" borderId="202" xfId="0" applyFont="1" applyFill="1" applyBorder="1" applyAlignment="1" applyProtection="1"/>
    <xf numFmtId="166" fontId="21" fillId="34" borderId="0" xfId="0" applyFont="1" applyFill="1" applyBorder="1" applyAlignment="1" applyProtection="1">
      <alignment horizontal="left"/>
    </xf>
    <xf numFmtId="166" fontId="21" fillId="34" borderId="552" xfId="0" applyFont="1" applyFill="1" applyBorder="1" applyAlignment="1" applyProtection="1">
      <alignment horizontal="center"/>
      <protection locked="0"/>
    </xf>
    <xf numFmtId="166" fontId="0" fillId="34" borderId="202" xfId="0" applyFill="1" applyBorder="1" applyAlignment="1">
      <alignment horizontal="center"/>
    </xf>
    <xf numFmtId="171" fontId="20" fillId="34" borderId="0" xfId="0" applyNumberFormat="1" applyFont="1" applyFill="1" applyBorder="1" applyAlignment="1" applyProtection="1">
      <alignment horizontal="center"/>
      <protection locked="0"/>
    </xf>
    <xf numFmtId="169" fontId="0" fillId="0" borderId="555" xfId="0" applyNumberFormat="1" applyFill="1" applyBorder="1" applyAlignment="1" applyProtection="1">
      <alignment horizontal="center"/>
      <protection locked="0"/>
    </xf>
    <xf numFmtId="166" fontId="20" fillId="34" borderId="0" xfId="0" applyFont="1" applyFill="1" applyBorder="1" applyAlignment="1" applyProtection="1">
      <alignment horizontal="left" vertical="center" wrapText="1"/>
      <protection locked="0"/>
    </xf>
    <xf numFmtId="166" fontId="0" fillId="34" borderId="0" xfId="0" applyFill="1" applyBorder="1" applyAlignment="1" applyProtection="1">
      <alignment wrapText="1"/>
      <protection locked="0"/>
    </xf>
    <xf numFmtId="169" fontId="0" fillId="0" borderId="0" xfId="0" applyNumberFormat="1" applyFill="1" applyBorder="1" applyAlignment="1" applyProtection="1">
      <alignment horizontal="center"/>
      <protection locked="0"/>
    </xf>
    <xf numFmtId="171" fontId="0" fillId="34" borderId="0" xfId="0" applyNumberFormat="1" applyFill="1" applyAlignment="1"/>
    <xf numFmtId="166" fontId="0" fillId="0" borderId="551" xfId="0" applyFill="1" applyBorder="1" applyAlignment="1" applyProtection="1">
      <alignment wrapText="1"/>
      <protection locked="0"/>
    </xf>
    <xf numFmtId="166" fontId="21" fillId="34" borderId="185" xfId="0" applyFont="1" applyFill="1" applyBorder="1" applyAlignment="1">
      <alignment horizontal="center"/>
    </xf>
    <xf numFmtId="0" fontId="20" fillId="34" borderId="352" xfId="111" applyFont="1" applyFill="1" applyBorder="1" applyAlignment="1">
      <alignment vertical="center"/>
    </xf>
    <xf numFmtId="0" fontId="21" fillId="34" borderId="52" xfId="111" applyFont="1" applyFill="1" applyBorder="1"/>
    <xf numFmtId="0" fontId="20" fillId="34" borderId="529" xfId="111" applyFont="1" applyFill="1" applyBorder="1" applyAlignment="1">
      <alignment vertical="center" wrapText="1"/>
    </xf>
    <xf numFmtId="0" fontId="20" fillId="34" borderId="561" xfId="111" applyFont="1" applyFill="1" applyBorder="1" applyAlignment="1">
      <alignment wrapText="1"/>
    </xf>
    <xf numFmtId="0" fontId="21" fillId="34" borderId="352" xfId="111" applyFont="1" applyFill="1" applyBorder="1"/>
    <xf numFmtId="0" fontId="21" fillId="34" borderId="529" xfId="111" applyFont="1" applyFill="1" applyBorder="1" applyAlignment="1">
      <alignment horizontal="left"/>
    </xf>
    <xf numFmtId="0" fontId="21" fillId="34" borderId="561" xfId="111" applyFont="1" applyFill="1" applyBorder="1" applyAlignment="1">
      <alignment horizontal="left"/>
    </xf>
    <xf numFmtId="170" fontId="21" fillId="0" borderId="527" xfId="237" quotePrefix="1" applyNumberFormat="1" applyFont="1" applyFill="1" applyBorder="1" applyAlignment="1" applyProtection="1">
      <alignment horizontal="center"/>
    </xf>
    <xf numFmtId="166" fontId="20" fillId="29" borderId="67" xfId="0" applyFont="1" applyFill="1" applyBorder="1" applyAlignment="1" applyProtection="1">
      <alignment wrapText="1"/>
    </xf>
    <xf numFmtId="166" fontId="11" fillId="29" borderId="54" xfId="0" quotePrefix="1" applyFont="1" applyFill="1" applyBorder="1" applyAlignment="1" applyProtection="1">
      <alignment horizontal="left" wrapText="1" indent="1"/>
    </xf>
    <xf numFmtId="166" fontId="11" fillId="29" borderId="328" xfId="0" quotePrefix="1" applyFont="1" applyFill="1" applyBorder="1" applyAlignment="1" applyProtection="1">
      <alignment horizontal="left" wrapText="1" indent="1"/>
    </xf>
    <xf numFmtId="166" fontId="0" fillId="0" borderId="41" xfId="0" applyFill="1" applyBorder="1" applyProtection="1"/>
    <xf numFmtId="170" fontId="71" fillId="0" borderId="41" xfId="204" applyNumberFormat="1" applyFont="1" applyFill="1" applyBorder="1" applyProtection="1"/>
    <xf numFmtId="166" fontId="19" fillId="29" borderId="562" xfId="0" applyFont="1" applyFill="1" applyBorder="1" applyProtection="1"/>
    <xf numFmtId="166" fontId="19" fillId="29" borderId="562" xfId="0" quotePrefix="1" applyFont="1" applyFill="1" applyBorder="1" applyProtection="1"/>
    <xf numFmtId="166" fontId="19" fillId="29" borderId="32" xfId="0" quotePrefix="1" applyFont="1" applyFill="1" applyBorder="1" applyProtection="1"/>
    <xf numFmtId="166" fontId="11" fillId="29" borderId="182" xfId="0" quotePrefix="1" applyFont="1" applyFill="1" applyBorder="1" applyAlignment="1" applyProtection="1">
      <alignment horizontal="left" indent="1"/>
    </xf>
    <xf numFmtId="166" fontId="19" fillId="29" borderId="182" xfId="0" quotePrefix="1" applyFont="1" applyFill="1" applyBorder="1" applyAlignment="1" applyProtection="1">
      <alignment horizontal="left" indent="1"/>
    </xf>
    <xf numFmtId="185" fontId="20" fillId="34" borderId="0" xfId="0" applyNumberFormat="1" applyFont="1" applyFill="1" applyBorder="1" applyAlignment="1" applyProtection="1">
      <alignment horizontal="center"/>
      <protection locked="0"/>
    </xf>
    <xf numFmtId="184" fontId="11" fillId="0" borderId="310" xfId="0" applyNumberFormat="1" applyFont="1" applyBorder="1" applyProtection="1">
      <protection locked="0"/>
    </xf>
    <xf numFmtId="0" fontId="21" fillId="34" borderId="529" xfId="111" applyFont="1" applyFill="1" applyBorder="1" applyAlignment="1">
      <alignment horizontal="left" wrapText="1"/>
    </xf>
    <xf numFmtId="0" fontId="21" fillId="34" borderId="561" xfId="111" applyFont="1" applyFill="1" applyBorder="1" applyAlignment="1">
      <alignment horizontal="left" wrapText="1"/>
    </xf>
    <xf numFmtId="0" fontId="21" fillId="34" borderId="529" xfId="111" applyFont="1" applyFill="1" applyBorder="1" applyAlignment="1">
      <alignment horizontal="left"/>
    </xf>
    <xf numFmtId="0" fontId="21" fillId="34" borderId="561" xfId="111" applyFont="1" applyFill="1" applyBorder="1" applyAlignment="1">
      <alignment horizontal="left"/>
    </xf>
    <xf numFmtId="170" fontId="11" fillId="33" borderId="310" xfId="204" applyNumberFormat="1" applyFont="1" applyFill="1" applyBorder="1" applyAlignment="1" applyProtection="1">
      <alignment horizontal="left" indent="1"/>
    </xf>
    <xf numFmtId="166" fontId="20" fillId="34" borderId="202" xfId="0" applyNumberFormat="1" applyFont="1" applyFill="1" applyBorder="1" applyAlignment="1" applyProtection="1">
      <alignment horizontal="center"/>
    </xf>
    <xf numFmtId="0" fontId="20" fillId="34" borderId="202" xfId="0" applyNumberFormat="1" applyFont="1" applyFill="1" applyBorder="1" applyAlignment="1" applyProtection="1">
      <alignment horizontal="center"/>
      <protection locked="0"/>
    </xf>
    <xf numFmtId="170" fontId="20" fillId="32" borderId="310" xfId="204" applyNumberFormat="1" applyFont="1" applyFill="1" applyBorder="1" applyProtection="1">
      <protection locked="0"/>
    </xf>
    <xf numFmtId="170" fontId="21" fillId="33" borderId="63" xfId="204" applyNumberFormat="1" applyFont="1" applyFill="1" applyBorder="1" applyProtection="1"/>
    <xf numFmtId="170" fontId="69" fillId="33" borderId="63" xfId="204" applyNumberFormat="1" applyFont="1" applyFill="1" applyBorder="1" applyProtection="1"/>
    <xf numFmtId="170" fontId="21" fillId="33" borderId="64" xfId="204" applyNumberFormat="1" applyFont="1" applyFill="1" applyBorder="1" applyProtection="1"/>
    <xf numFmtId="166" fontId="11" fillId="29" borderId="505" xfId="0" applyFont="1" applyFill="1" applyBorder="1" applyProtection="1"/>
    <xf numFmtId="166" fontId="11" fillId="29" borderId="563" xfId="0" applyFont="1" applyFill="1" applyBorder="1" applyProtection="1"/>
    <xf numFmtId="170" fontId="21" fillId="34" borderId="548" xfId="204" applyNumberFormat="1" applyFont="1" applyFill="1" applyBorder="1" applyProtection="1"/>
    <xf numFmtId="170" fontId="21" fillId="34" borderId="565" xfId="204" applyNumberFormat="1" applyFont="1" applyFill="1" applyBorder="1" applyProtection="1"/>
    <xf numFmtId="166" fontId="19" fillId="34" borderId="566" xfId="0" quotePrefix="1" applyFont="1" applyFill="1" applyBorder="1" applyProtection="1"/>
    <xf numFmtId="170" fontId="69" fillId="29" borderId="568" xfId="204" applyNumberFormat="1" applyFont="1" applyFill="1" applyBorder="1" applyProtection="1"/>
    <xf numFmtId="170" fontId="21" fillId="34" borderId="564" xfId="204" applyNumberFormat="1" applyFont="1" applyFill="1" applyBorder="1" applyProtection="1"/>
    <xf numFmtId="170" fontId="21" fillId="30" borderId="528" xfId="204" applyNumberFormat="1" applyFont="1" applyFill="1" applyBorder="1" applyProtection="1"/>
    <xf numFmtId="170" fontId="21" fillId="0" borderId="531" xfId="204" applyNumberFormat="1" applyFont="1" applyBorder="1" applyProtection="1">
      <protection locked="0"/>
    </xf>
    <xf numFmtId="170" fontId="21" fillId="0" borderId="527" xfId="204" applyNumberFormat="1" applyFont="1" applyBorder="1" applyProtection="1">
      <protection locked="0"/>
    </xf>
    <xf numFmtId="170" fontId="21" fillId="0" borderId="528" xfId="204" applyNumberFormat="1" applyFont="1" applyBorder="1" applyProtection="1">
      <protection locked="0"/>
    </xf>
    <xf numFmtId="170" fontId="21" fillId="29" borderId="64" xfId="0" applyNumberFormat="1" applyFont="1" applyFill="1" applyBorder="1" applyProtection="1"/>
    <xf numFmtId="43" fontId="21" fillId="29" borderId="64" xfId="204" applyFont="1" applyFill="1" applyBorder="1" applyProtection="1"/>
    <xf numFmtId="170" fontId="20" fillId="37" borderId="310" xfId="237" applyNumberFormat="1" applyFont="1" applyFill="1" applyBorder="1" applyProtection="1"/>
    <xf numFmtId="170" fontId="20" fillId="37" borderId="325" xfId="237" applyNumberFormat="1" applyFont="1" applyFill="1" applyBorder="1" applyProtection="1"/>
    <xf numFmtId="170" fontId="21" fillId="0" borderId="41" xfId="237" applyNumberFormat="1" applyFont="1" applyFill="1" applyBorder="1" applyProtection="1">
      <protection locked="0"/>
    </xf>
    <xf numFmtId="170" fontId="21" fillId="0" borderId="406" xfId="237" applyNumberFormat="1" applyFont="1" applyFill="1" applyBorder="1" applyProtection="1">
      <protection locked="0"/>
    </xf>
    <xf numFmtId="166" fontId="21" fillId="0" borderId="41" xfId="0" applyFont="1" applyFill="1" applyBorder="1" applyProtection="1">
      <protection locked="0"/>
    </xf>
    <xf numFmtId="170" fontId="21" fillId="0" borderId="64" xfId="237" applyNumberFormat="1" applyFont="1" applyFill="1" applyBorder="1" applyProtection="1">
      <protection locked="0"/>
    </xf>
    <xf numFmtId="170" fontId="21" fillId="30" borderId="310" xfId="206" applyNumberFormat="1" applyFont="1" applyFill="1" applyBorder="1" applyProtection="1"/>
    <xf numFmtId="170" fontId="21" fillId="30" borderId="325" xfId="206" applyNumberFormat="1" applyFont="1" applyFill="1" applyBorder="1" applyProtection="1"/>
    <xf numFmtId="170" fontId="21" fillId="30" borderId="310" xfId="237" applyNumberFormat="1" applyFont="1" applyFill="1" applyBorder="1" applyProtection="1"/>
    <xf numFmtId="170" fontId="21" fillId="30" borderId="325" xfId="237" applyNumberFormat="1" applyFont="1" applyFill="1" applyBorder="1" applyProtection="1"/>
    <xf numFmtId="170" fontId="21" fillId="30" borderId="355" xfId="237" applyNumberFormat="1" applyFont="1" applyFill="1" applyBorder="1" applyProtection="1"/>
    <xf numFmtId="170" fontId="21" fillId="30" borderId="356" xfId="237" applyNumberFormat="1" applyFont="1" applyFill="1" applyBorder="1" applyProtection="1"/>
    <xf numFmtId="180" fontId="69" fillId="34" borderId="64" xfId="0" applyNumberFormat="1" applyFont="1" applyFill="1" applyBorder="1" applyProtection="1"/>
    <xf numFmtId="180" fontId="69" fillId="34" borderId="41" xfId="0" applyNumberFormat="1" applyFont="1" applyFill="1" applyBorder="1" applyProtection="1"/>
    <xf numFmtId="170" fontId="21" fillId="0" borderId="64" xfId="206" applyNumberFormat="1" applyFont="1" applyFill="1" applyBorder="1" applyProtection="1">
      <protection locked="0"/>
    </xf>
    <xf numFmtId="170" fontId="21" fillId="0" borderId="382" xfId="206" applyNumberFormat="1" applyFont="1" applyFill="1" applyBorder="1" applyProtection="1">
      <protection locked="0"/>
    </xf>
    <xf numFmtId="178" fontId="69" fillId="0" borderId="565" xfId="204" applyNumberFormat="1" applyFont="1" applyFill="1" applyBorder="1" applyProtection="1">
      <protection locked="0"/>
    </xf>
    <xf numFmtId="178" fontId="69" fillId="0" borderId="569" xfId="204" applyNumberFormat="1" applyFont="1" applyFill="1" applyBorder="1" applyProtection="1">
      <protection locked="0"/>
    </xf>
    <xf numFmtId="0" fontId="120" fillId="0" borderId="68" xfId="57" applyFont="1" applyFill="1" applyBorder="1" applyAlignment="1" applyProtection="1">
      <protection locked="0"/>
    </xf>
    <xf numFmtId="0" fontId="120" fillId="0" borderId="63" xfId="57" applyFont="1" applyFill="1" applyBorder="1" applyAlignment="1" applyProtection="1">
      <protection locked="0"/>
    </xf>
    <xf numFmtId="0" fontId="120" fillId="0" borderId="419" xfId="57" applyFont="1" applyFill="1" applyBorder="1" applyAlignment="1" applyProtection="1">
      <protection locked="0"/>
    </xf>
    <xf numFmtId="0" fontId="120" fillId="0" borderId="310" xfId="57" applyFont="1" applyFill="1" applyBorder="1" applyAlignment="1" applyProtection="1">
      <protection locked="0"/>
    </xf>
    <xf numFmtId="0" fontId="120" fillId="0" borderId="330" xfId="57" applyFont="1" applyFill="1" applyBorder="1" applyAlignment="1" applyProtection="1">
      <protection locked="0"/>
    </xf>
    <xf numFmtId="0" fontId="120" fillId="0" borderId="64" xfId="57" applyFont="1" applyFill="1" applyBorder="1" applyAlignment="1" applyProtection="1">
      <protection locked="0"/>
    </xf>
    <xf numFmtId="0" fontId="120" fillId="0" borderId="406" xfId="57" applyFont="1" applyFill="1" applyBorder="1" applyAlignment="1" applyProtection="1">
      <protection locked="0"/>
    </xf>
    <xf numFmtId="0" fontId="120" fillId="0" borderId="128" xfId="57" applyFont="1" applyFill="1" applyBorder="1" applyAlignment="1" applyProtection="1">
      <protection locked="0"/>
    </xf>
    <xf numFmtId="0" fontId="120" fillId="0" borderId="286" xfId="57" applyFont="1" applyFill="1" applyBorder="1" applyAlignment="1" applyProtection="1">
      <protection locked="0"/>
    </xf>
    <xf numFmtId="0" fontId="120" fillId="0" borderId="66" xfId="57" applyFont="1" applyFill="1" applyBorder="1" applyAlignment="1" applyProtection="1">
      <protection locked="0"/>
    </xf>
    <xf numFmtId="0" fontId="120" fillId="0" borderId="314" xfId="57" applyFont="1" applyFill="1" applyBorder="1" applyAlignment="1" applyProtection="1">
      <protection locked="0"/>
    </xf>
    <xf numFmtId="0" fontId="125" fillId="0" borderId="64" xfId="57" applyFont="1" applyFill="1" applyBorder="1" applyAlignment="1" applyProtection="1">
      <alignment horizontal="center"/>
      <protection locked="0"/>
    </xf>
    <xf numFmtId="0" fontId="125" fillId="0" borderId="387" xfId="57" applyFont="1" applyFill="1" applyBorder="1" applyAlignment="1" applyProtection="1">
      <alignment horizontal="center"/>
      <protection locked="0"/>
    </xf>
    <xf numFmtId="0" fontId="125" fillId="0" borderId="310" xfId="57" applyFont="1" applyFill="1" applyBorder="1" applyAlignment="1" applyProtection="1">
      <alignment horizontal="center"/>
      <protection locked="0"/>
    </xf>
    <xf numFmtId="0" fontId="125" fillId="0" borderId="92" xfId="57" applyFont="1" applyFill="1" applyBorder="1" applyAlignment="1" applyProtection="1">
      <alignment horizontal="center"/>
      <protection locked="0"/>
    </xf>
    <xf numFmtId="0" fontId="125" fillId="0" borderId="128" xfId="57" applyFont="1" applyFill="1" applyBorder="1" applyAlignment="1" applyProtection="1">
      <alignment horizontal="center"/>
      <protection locked="0"/>
    </xf>
    <xf numFmtId="0" fontId="20" fillId="0" borderId="63" xfId="57" quotePrefix="1" applyFont="1" applyFill="1" applyBorder="1" applyAlignment="1" applyProtection="1">
      <alignment horizontal="center"/>
      <protection locked="0"/>
    </xf>
    <xf numFmtId="0" fontId="125" fillId="0" borderId="330" xfId="57" applyFont="1" applyFill="1" applyBorder="1" applyAlignment="1" applyProtection="1">
      <alignment horizontal="center"/>
      <protection locked="0"/>
    </xf>
    <xf numFmtId="0" fontId="120" fillId="0" borderId="564" xfId="57" applyFont="1" applyFill="1" applyBorder="1" applyAlignment="1" applyProtection="1">
      <protection locked="0"/>
    </xf>
    <xf numFmtId="0" fontId="120" fillId="0" borderId="387" xfId="57" applyFont="1" applyFill="1" applyBorder="1" applyAlignment="1" applyProtection="1">
      <protection locked="0"/>
    </xf>
    <xf numFmtId="0" fontId="120" fillId="0" borderId="266" xfId="57" applyFont="1" applyFill="1" applyBorder="1" applyAlignment="1" applyProtection="1">
      <protection locked="0"/>
    </xf>
    <xf numFmtId="0" fontId="120" fillId="0" borderId="567" xfId="57" applyFont="1" applyFill="1" applyBorder="1" applyAlignment="1" applyProtection="1">
      <protection locked="0"/>
    </xf>
    <xf numFmtId="0" fontId="120" fillId="0" borderId="389" xfId="57" applyFont="1" applyFill="1" applyBorder="1" applyAlignment="1" applyProtection="1">
      <protection locked="0"/>
    </xf>
    <xf numFmtId="0" fontId="125" fillId="0" borderId="119" xfId="57" applyFont="1" applyFill="1" applyBorder="1" applyAlignment="1" applyProtection="1">
      <alignment horizontal="center"/>
      <protection locked="0"/>
    </xf>
    <xf numFmtId="166" fontId="21" fillId="0" borderId="64" xfId="0" applyFont="1" applyBorder="1" applyProtection="1"/>
    <xf numFmtId="0" fontId="125" fillId="0" borderId="355" xfId="57" applyFont="1" applyFill="1" applyBorder="1" applyAlignment="1" applyProtection="1">
      <alignment horizontal="center"/>
      <protection locked="0"/>
    </xf>
    <xf numFmtId="170" fontId="21" fillId="34" borderId="570" xfId="204" applyNumberFormat="1" applyFont="1" applyFill="1" applyBorder="1" applyProtection="1"/>
    <xf numFmtId="0" fontId="118" fillId="34" borderId="0" xfId="210" applyFont="1" applyFill="1" applyAlignment="1" applyProtection="1">
      <alignment horizontal="center"/>
    </xf>
    <xf numFmtId="0" fontId="78" fillId="29" borderId="202" xfId="210" quotePrefix="1" applyFont="1" applyFill="1" applyBorder="1" applyAlignment="1" applyProtection="1">
      <alignment horizontal="center"/>
    </xf>
    <xf numFmtId="38" fontId="11" fillId="29" borderId="0" xfId="212" applyNumberFormat="1" applyFont="1" applyFill="1" applyBorder="1" applyProtection="1"/>
    <xf numFmtId="0" fontId="11" fillId="29" borderId="0" xfId="210" applyFont="1" applyFill="1" applyBorder="1" applyProtection="1"/>
    <xf numFmtId="3" fontId="78" fillId="29" borderId="0" xfId="210" quotePrefix="1" applyNumberFormat="1" applyFont="1" applyFill="1" applyBorder="1" applyAlignment="1" applyProtection="1">
      <alignment horizontal="center"/>
    </xf>
    <xf numFmtId="38" fontId="11" fillId="29" borderId="0" xfId="210" applyNumberFormat="1" applyFont="1" applyFill="1" applyBorder="1" applyProtection="1"/>
    <xf numFmtId="38" fontId="11" fillId="29" borderId="202" xfId="210" applyNumberFormat="1" applyFont="1" applyFill="1" applyBorder="1" applyProtection="1"/>
    <xf numFmtId="0" fontId="78" fillId="29" borderId="310" xfId="210" quotePrefix="1" applyFont="1" applyFill="1" applyBorder="1" applyAlignment="1" applyProtection="1">
      <alignment horizontal="center"/>
    </xf>
    <xf numFmtId="178" fontId="11" fillId="29" borderId="310" xfId="204" applyNumberFormat="1" applyFont="1" applyFill="1" applyBorder="1" applyProtection="1"/>
    <xf numFmtId="178" fontId="78" fillId="29" borderId="310" xfId="204" quotePrefix="1" applyNumberFormat="1" applyFont="1" applyFill="1" applyBorder="1" applyAlignment="1" applyProtection="1">
      <alignment horizontal="center"/>
    </xf>
    <xf numFmtId="178" fontId="11" fillId="30" borderId="310" xfId="204" applyNumberFormat="1" applyFont="1" applyFill="1" applyBorder="1" applyProtection="1"/>
    <xf numFmtId="0" fontId="78" fillId="29" borderId="0" xfId="210" quotePrefix="1" applyFont="1" applyFill="1" applyBorder="1" applyAlignment="1" applyProtection="1">
      <alignment horizontal="center"/>
    </xf>
    <xf numFmtId="178" fontId="11" fillId="29" borderId="0" xfId="204" applyNumberFormat="1" applyFont="1" applyFill="1" applyBorder="1" applyProtection="1"/>
    <xf numFmtId="178" fontId="78" fillId="29" borderId="0" xfId="204" quotePrefix="1" applyNumberFormat="1" applyFont="1" applyFill="1" applyBorder="1" applyAlignment="1" applyProtection="1">
      <alignment horizontal="center"/>
    </xf>
    <xf numFmtId="170" fontId="11" fillId="29" borderId="202" xfId="204" applyNumberFormat="1" applyFont="1" applyFill="1" applyBorder="1" applyProtection="1"/>
    <xf numFmtId="178" fontId="11" fillId="29" borderId="202" xfId="204" applyNumberFormat="1" applyFont="1" applyFill="1" applyBorder="1" applyProtection="1"/>
    <xf numFmtId="178" fontId="78" fillId="29" borderId="202" xfId="204" quotePrefix="1" applyNumberFormat="1" applyFont="1" applyFill="1" applyBorder="1" applyAlignment="1" applyProtection="1">
      <alignment horizontal="center"/>
    </xf>
    <xf numFmtId="178" fontId="11" fillId="29" borderId="0" xfId="204" applyNumberFormat="1" applyFont="1" applyFill="1" applyProtection="1"/>
    <xf numFmtId="0" fontId="78" fillId="29" borderId="0" xfId="210" quotePrefix="1" applyFont="1" applyFill="1" applyAlignment="1" applyProtection="1">
      <alignment horizontal="center"/>
    </xf>
    <xf numFmtId="170" fontId="11" fillId="29" borderId="0" xfId="204" quotePrefix="1" applyNumberFormat="1" applyFont="1" applyFill="1" applyProtection="1"/>
    <xf numFmtId="178" fontId="78" fillId="29" borderId="0" xfId="204" quotePrefix="1" applyNumberFormat="1" applyFont="1" applyFill="1" applyAlignment="1" applyProtection="1">
      <alignment horizontal="center"/>
    </xf>
    <xf numFmtId="178" fontId="11" fillId="34" borderId="0" xfId="204" applyNumberFormat="1" applyFont="1" applyFill="1" applyBorder="1" applyProtection="1"/>
    <xf numFmtId="170" fontId="11" fillId="29" borderId="310" xfId="204" quotePrefix="1" applyNumberFormat="1" applyFont="1" applyFill="1" applyBorder="1" applyAlignment="1" applyProtection="1"/>
    <xf numFmtId="178" fontId="11" fillId="29" borderId="310" xfId="204" applyNumberFormat="1" applyFont="1" applyFill="1" applyBorder="1" applyAlignment="1" applyProtection="1"/>
    <xf numFmtId="178" fontId="11" fillId="30" borderId="310" xfId="204" applyNumberFormat="1" applyFont="1" applyFill="1" applyBorder="1" applyAlignment="1" applyProtection="1"/>
    <xf numFmtId="170" fontId="11" fillId="29" borderId="0" xfId="204" applyNumberFormat="1" applyFont="1" applyFill="1" applyProtection="1"/>
    <xf numFmtId="0" fontId="78" fillId="29" borderId="425" xfId="210" quotePrefix="1" applyFont="1" applyFill="1" applyBorder="1" applyAlignment="1" applyProtection="1">
      <alignment horizontal="center"/>
    </xf>
    <xf numFmtId="170" fontId="11" fillId="29" borderId="425" xfId="204" applyNumberFormat="1" applyFont="1" applyFill="1" applyBorder="1" applyProtection="1"/>
    <xf numFmtId="178" fontId="11" fillId="29" borderId="425" xfId="204" applyNumberFormat="1" applyFont="1" applyFill="1" applyBorder="1" applyProtection="1"/>
    <xf numFmtId="178" fontId="78" fillId="29" borderId="425" xfId="204" quotePrefix="1" applyNumberFormat="1" applyFont="1" applyFill="1" applyBorder="1" applyAlignment="1" applyProtection="1">
      <alignment horizontal="center"/>
    </xf>
    <xf numFmtId="170" fontId="11" fillId="29" borderId="0" xfId="204" quotePrefix="1" applyNumberFormat="1" applyFont="1" applyFill="1" applyBorder="1" applyProtection="1"/>
    <xf numFmtId="170" fontId="11" fillId="29" borderId="0" xfId="204" quotePrefix="1" applyNumberFormat="1" applyFont="1" applyFill="1" applyAlignment="1" applyProtection="1"/>
    <xf numFmtId="178" fontId="11" fillId="29" borderId="0" xfId="204" applyNumberFormat="1" applyFont="1" applyFill="1" applyAlignment="1" applyProtection="1"/>
    <xf numFmtId="178" fontId="98" fillId="29" borderId="310" xfId="204" applyNumberFormat="1" applyFont="1" applyFill="1" applyBorder="1" applyAlignment="1" applyProtection="1"/>
    <xf numFmtId="170" fontId="11" fillId="29" borderId="0" xfId="204" quotePrefix="1" applyNumberFormat="1" applyFont="1" applyFill="1" applyBorder="1" applyAlignment="1" applyProtection="1"/>
    <xf numFmtId="178" fontId="98" fillId="29" borderId="0" xfId="204" applyNumberFormat="1" applyFont="1" applyFill="1" applyBorder="1" applyAlignment="1" applyProtection="1"/>
    <xf numFmtId="178" fontId="11" fillId="29" borderId="0" xfId="204" quotePrefix="1" applyNumberFormat="1" applyFont="1" applyFill="1" applyBorder="1" applyAlignment="1" applyProtection="1"/>
    <xf numFmtId="170" fontId="12" fillId="34" borderId="0" xfId="0" applyNumberFormat="1" applyFont="1" applyFill="1"/>
    <xf numFmtId="0" fontId="78" fillId="29" borderId="0" xfId="210" applyFont="1" applyFill="1" applyAlignment="1" applyProtection="1">
      <alignment horizontal="center"/>
    </xf>
    <xf numFmtId="170" fontId="11" fillId="29" borderId="425" xfId="204" quotePrefix="1" applyNumberFormat="1" applyFont="1" applyFill="1" applyBorder="1" applyAlignment="1" applyProtection="1"/>
    <xf numFmtId="178" fontId="11" fillId="29" borderId="425" xfId="204" applyNumberFormat="1" applyFont="1" applyFill="1" applyBorder="1" applyAlignment="1" applyProtection="1"/>
    <xf numFmtId="178" fontId="11" fillId="29" borderId="425" xfId="204" quotePrefix="1" applyNumberFormat="1" applyFont="1" applyFill="1" applyBorder="1" applyAlignment="1" applyProtection="1"/>
    <xf numFmtId="170" fontId="11" fillId="29" borderId="202" xfId="204" quotePrefix="1" applyNumberFormat="1" applyFont="1" applyFill="1" applyBorder="1" applyAlignment="1" applyProtection="1"/>
    <xf numFmtId="178" fontId="11" fillId="29" borderId="202" xfId="204" applyNumberFormat="1" applyFont="1" applyFill="1" applyBorder="1" applyAlignment="1" applyProtection="1"/>
    <xf numFmtId="178" fontId="11" fillId="29" borderId="202" xfId="204" quotePrefix="1" applyNumberFormat="1" applyFont="1" applyFill="1" applyBorder="1" applyAlignment="1" applyProtection="1"/>
    <xf numFmtId="171" fontId="20" fillId="34" borderId="202" xfId="210" applyNumberFormat="1" applyFont="1" applyFill="1" applyBorder="1" applyAlignment="1" applyProtection="1">
      <alignment horizontal="centerContinuous"/>
    </xf>
    <xf numFmtId="0" fontId="86" fillId="34" borderId="0" xfId="210" applyFont="1" applyFill="1" applyBorder="1" applyAlignment="1" applyProtection="1"/>
    <xf numFmtId="0" fontId="78" fillId="29" borderId="310" xfId="210" applyFont="1" applyFill="1" applyBorder="1" applyAlignment="1" applyProtection="1">
      <alignment wrapText="1"/>
    </xf>
    <xf numFmtId="166" fontId="19" fillId="29" borderId="0" xfId="0" quotePrefix="1" applyFont="1" applyFill="1" applyAlignment="1" applyProtection="1">
      <alignment horizontal="left" wrapText="1"/>
    </xf>
    <xf numFmtId="3" fontId="78" fillId="34" borderId="528" xfId="210" quotePrefix="1" applyNumberFormat="1" applyFont="1" applyFill="1" applyBorder="1" applyAlignment="1">
      <alignment horizontal="center" wrapText="1"/>
    </xf>
    <xf numFmtId="166" fontId="93" fillId="34" borderId="332" xfId="211" applyNumberFormat="1" applyFill="1" applyBorder="1" applyAlignment="1" applyProtection="1"/>
    <xf numFmtId="166" fontId="17" fillId="0" borderId="175" xfId="0" applyFont="1" applyBorder="1" applyAlignment="1" applyProtection="1">
      <alignment horizontal="center"/>
      <protection locked="0"/>
    </xf>
    <xf numFmtId="166" fontId="85" fillId="34" borderId="539" xfId="0" quotePrefix="1" applyFont="1" applyFill="1" applyBorder="1" applyProtection="1"/>
    <xf numFmtId="166" fontId="115" fillId="34" borderId="540" xfId="0" applyFont="1" applyFill="1" applyBorder="1" applyAlignment="1">
      <alignment horizontal="right"/>
    </xf>
    <xf numFmtId="166" fontId="172" fillId="0" borderId="541" xfId="0" applyFont="1" applyBorder="1" applyAlignment="1" applyProtection="1">
      <alignment horizontal="center" wrapText="1"/>
      <protection locked="0"/>
    </xf>
    <xf numFmtId="166" fontId="22" fillId="0" borderId="166" xfId="0" applyFont="1" applyBorder="1" applyAlignment="1">
      <alignment horizontal="center"/>
    </xf>
    <xf numFmtId="166" fontId="22" fillId="0" borderId="542" xfId="0" applyFont="1" applyBorder="1" applyAlignment="1">
      <alignment horizontal="center"/>
    </xf>
    <xf numFmtId="1" fontId="136" fillId="34" borderId="539" xfId="233" applyFont="1" applyFill="1" applyBorder="1" applyAlignment="1" applyProtection="1">
      <alignment horizontal="center"/>
    </xf>
    <xf numFmtId="1" fontId="136" fillId="34" borderId="0" xfId="233" applyFont="1" applyFill="1" applyBorder="1" applyAlignment="1" applyProtection="1">
      <alignment horizontal="center"/>
    </xf>
    <xf numFmtId="1" fontId="136" fillId="34" borderId="540" xfId="233" applyFont="1" applyFill="1" applyBorder="1" applyAlignment="1" applyProtection="1">
      <alignment horizontal="center"/>
    </xf>
    <xf numFmtId="166" fontId="0" fillId="34" borderId="539" xfId="0" applyFont="1" applyFill="1" applyBorder="1" applyAlignment="1">
      <alignment horizontal="center"/>
    </xf>
    <xf numFmtId="166" fontId="0" fillId="0" borderId="0" xfId="0" applyFont="1" applyBorder="1" applyAlignment="1">
      <alignment horizontal="center"/>
    </xf>
    <xf numFmtId="166" fontId="0" fillId="0" borderId="540" xfId="0" applyFont="1" applyBorder="1" applyAlignment="1">
      <alignment horizontal="center"/>
    </xf>
    <xf numFmtId="166" fontId="72" fillId="0" borderId="541" xfId="0" applyFont="1" applyFill="1" applyBorder="1" applyAlignment="1" applyProtection="1">
      <alignment horizontal="center" vertical="center"/>
      <protection locked="0"/>
    </xf>
    <xf numFmtId="166" fontId="162" fillId="0" borderId="166" xfId="0" applyFont="1" applyBorder="1" applyAlignment="1" applyProtection="1">
      <alignment horizontal="center" vertical="center"/>
      <protection locked="0"/>
    </xf>
    <xf numFmtId="166" fontId="162" fillId="0" borderId="542" xfId="0" applyFont="1" applyBorder="1" applyAlignment="1" applyProtection="1">
      <alignment horizontal="center" vertical="center"/>
      <protection locked="0"/>
    </xf>
    <xf numFmtId="184" fontId="72" fillId="0" borderId="541" xfId="0" applyNumberFormat="1" applyFont="1" applyFill="1" applyBorder="1" applyAlignment="1" applyProtection="1">
      <alignment horizontal="center"/>
      <protection locked="0"/>
    </xf>
    <xf numFmtId="184" fontId="0" fillId="0" borderId="166" xfId="0" applyNumberFormat="1" applyBorder="1" applyAlignment="1" applyProtection="1">
      <alignment horizontal="center"/>
      <protection locked="0"/>
    </xf>
    <xf numFmtId="184" fontId="0" fillId="0" borderId="542" xfId="0" applyNumberFormat="1" applyBorder="1" applyAlignment="1" applyProtection="1">
      <alignment horizontal="center"/>
      <protection locked="0"/>
    </xf>
    <xf numFmtId="184" fontId="163" fillId="0" borderId="541" xfId="227" applyNumberFormat="1" applyFont="1" applyFill="1" applyBorder="1" applyAlignment="1" applyProtection="1">
      <alignment horizontal="center"/>
      <protection locked="0"/>
    </xf>
    <xf numFmtId="184" fontId="162" fillId="0" borderId="166" xfId="0" applyNumberFormat="1" applyFont="1" applyBorder="1" applyAlignment="1" applyProtection="1">
      <alignment horizontal="center"/>
      <protection locked="0"/>
    </xf>
    <xf numFmtId="184" fontId="162" fillId="0" borderId="542" xfId="0" applyNumberFormat="1" applyFont="1" applyBorder="1" applyAlignment="1" applyProtection="1">
      <alignment horizontal="center"/>
      <protection locked="0"/>
    </xf>
    <xf numFmtId="166" fontId="0" fillId="34" borderId="537" xfId="0" applyFont="1" applyFill="1" applyBorder="1" applyAlignment="1" applyProtection="1">
      <alignment horizontal="center" vertical="center"/>
    </xf>
    <xf numFmtId="166" fontId="0" fillId="0" borderId="31" xfId="0" applyFont="1" applyBorder="1" applyAlignment="1">
      <alignment horizontal="center" vertical="center"/>
    </xf>
    <xf numFmtId="166" fontId="0" fillId="0" borderId="538" xfId="0" applyFont="1" applyBorder="1" applyAlignment="1">
      <alignment horizontal="center" vertical="center"/>
    </xf>
    <xf numFmtId="1" fontId="72" fillId="34" borderId="539" xfId="233" applyFont="1" applyFill="1" applyBorder="1" applyAlignment="1" applyProtection="1">
      <alignment horizontal="center"/>
    </xf>
    <xf numFmtId="1" fontId="72" fillId="34" borderId="0" xfId="233" applyFont="1" applyFill="1" applyBorder="1" applyAlignment="1" applyProtection="1">
      <alignment horizontal="center"/>
    </xf>
    <xf numFmtId="1" fontId="72" fillId="34" borderId="540" xfId="233" applyFont="1" applyFill="1" applyBorder="1" applyAlignment="1" applyProtection="1">
      <alignment horizontal="center"/>
    </xf>
    <xf numFmtId="166" fontId="155" fillId="34" borderId="535" xfId="0" applyFont="1" applyFill="1" applyBorder="1" applyAlignment="1">
      <alignment horizontal="center"/>
    </xf>
    <xf numFmtId="166" fontId="155" fillId="0" borderId="62" xfId="0" applyFont="1" applyBorder="1" applyAlignment="1">
      <alignment horizontal="center"/>
    </xf>
    <xf numFmtId="166" fontId="155" fillId="0" borderId="536" xfId="0" applyFont="1" applyBorder="1" applyAlignment="1">
      <alignment horizontal="center"/>
    </xf>
    <xf numFmtId="166" fontId="155" fillId="34" borderId="535" xfId="0" applyFont="1" applyFill="1" applyBorder="1" applyAlignment="1">
      <alignment horizontal="center" vertical="center"/>
    </xf>
    <xf numFmtId="166" fontId="155" fillId="0" borderId="62" xfId="0" applyFont="1" applyBorder="1" applyAlignment="1">
      <alignment horizontal="center" vertical="center"/>
    </xf>
    <xf numFmtId="166" fontId="155" fillId="0" borderId="536" xfId="0" applyFont="1" applyBorder="1" applyAlignment="1">
      <alignment horizontal="center" vertical="center"/>
    </xf>
    <xf numFmtId="1" fontId="155" fillId="34" borderId="539" xfId="233" applyFont="1" applyFill="1" applyBorder="1" applyAlignment="1" applyProtection="1">
      <alignment horizontal="center"/>
    </xf>
    <xf numFmtId="1" fontId="155" fillId="34" borderId="0" xfId="233" applyFont="1" applyFill="1" applyBorder="1" applyAlignment="1" applyProtection="1">
      <alignment horizontal="center"/>
    </xf>
    <xf numFmtId="1" fontId="155" fillId="34" borderId="540" xfId="233" applyFont="1" applyFill="1" applyBorder="1" applyAlignment="1" applyProtection="1">
      <alignment horizontal="center"/>
    </xf>
    <xf numFmtId="166" fontId="0" fillId="34" borderId="571" xfId="0" applyFont="1" applyFill="1" applyBorder="1" applyAlignment="1">
      <alignment horizontal="center"/>
    </xf>
    <xf numFmtId="166" fontId="0" fillId="34" borderId="31" xfId="0" applyFont="1" applyFill="1" applyBorder="1" applyAlignment="1">
      <alignment horizontal="center"/>
    </xf>
    <xf numFmtId="166" fontId="0" fillId="34" borderId="572" xfId="0" applyFont="1" applyFill="1" applyBorder="1" applyAlignment="1">
      <alignment horizontal="center"/>
    </xf>
    <xf numFmtId="166" fontId="170" fillId="34" borderId="539" xfId="0" applyFont="1" applyFill="1" applyBorder="1" applyAlignment="1">
      <alignment horizontal="center" wrapText="1"/>
    </xf>
    <xf numFmtId="166" fontId="170" fillId="0" borderId="0" xfId="0" applyFont="1" applyBorder="1" applyAlignment="1">
      <alignment horizontal="center" wrapText="1"/>
    </xf>
    <xf numFmtId="166" fontId="170" fillId="0" borderId="540" xfId="0" applyFont="1" applyBorder="1" applyAlignment="1">
      <alignment horizontal="center" wrapText="1"/>
    </xf>
    <xf numFmtId="166" fontId="170" fillId="34" borderId="535" xfId="0" applyFont="1" applyFill="1" applyBorder="1" applyAlignment="1">
      <alignment horizontal="center" vertical="center"/>
    </xf>
    <xf numFmtId="166" fontId="170" fillId="0" borderId="62" xfId="0" applyFont="1" applyBorder="1" applyAlignment="1"/>
    <xf numFmtId="166" fontId="170" fillId="0" borderId="536" xfId="0" applyFont="1" applyBorder="1" applyAlignment="1"/>
    <xf numFmtId="166" fontId="72" fillId="34" borderId="535" xfId="0" applyFont="1" applyFill="1" applyBorder="1" applyAlignment="1">
      <alignment horizontal="center" vertical="center"/>
    </xf>
    <xf numFmtId="166" fontId="72" fillId="0" borderId="62" xfId="0" applyFont="1" applyBorder="1" applyAlignment="1">
      <alignment horizontal="center" vertical="center"/>
    </xf>
    <xf numFmtId="166" fontId="72" fillId="0" borderId="536" xfId="0" applyFont="1" applyBorder="1" applyAlignment="1">
      <alignment horizontal="center" vertical="center"/>
    </xf>
    <xf numFmtId="166" fontId="171" fillId="33" borderId="539" xfId="0" applyFont="1" applyFill="1" applyBorder="1" applyAlignment="1">
      <alignment horizontal="center" vertical="center"/>
    </xf>
    <xf numFmtId="166" fontId="155" fillId="0" borderId="0" xfId="0" applyFont="1" applyBorder="1" applyAlignment="1">
      <alignment horizontal="center" vertical="center"/>
    </xf>
    <xf numFmtId="166" fontId="155" fillId="0" borderId="540" xfId="0" applyFont="1" applyBorder="1" applyAlignment="1">
      <alignment horizontal="center" vertical="center"/>
    </xf>
    <xf numFmtId="166" fontId="171" fillId="33" borderId="535" xfId="0" applyFont="1" applyFill="1" applyBorder="1" applyAlignment="1">
      <alignment horizontal="center" vertical="center"/>
    </xf>
    <xf numFmtId="49" fontId="21" fillId="34" borderId="323" xfId="12" applyNumberFormat="1" applyFont="1" applyFill="1" applyBorder="1" applyAlignment="1" applyProtection="1">
      <alignment horizontal="center"/>
    </xf>
    <xf numFmtId="49" fontId="21" fillId="34" borderId="324" xfId="12" applyNumberFormat="1" applyFont="1" applyFill="1" applyBorder="1" applyAlignment="1" applyProtection="1">
      <alignment horizontal="center"/>
    </xf>
    <xf numFmtId="166" fontId="20" fillId="34" borderId="0" xfId="12" applyFont="1" applyFill="1" applyAlignment="1" applyProtection="1">
      <alignment horizontal="left"/>
    </xf>
    <xf numFmtId="166" fontId="93" fillId="34" borderId="513" xfId="211" applyNumberFormat="1" applyFill="1" applyBorder="1" applyAlignment="1" applyProtection="1"/>
    <xf numFmtId="166" fontId="93" fillId="34" borderId="514" xfId="211" applyNumberFormat="1" applyFill="1" applyBorder="1" applyAlignment="1" applyProtection="1"/>
    <xf numFmtId="166" fontId="101" fillId="0" borderId="336" xfId="0" applyFont="1" applyFill="1" applyBorder="1" applyAlignment="1" applyProtection="1">
      <alignment horizontal="center"/>
      <protection locked="0"/>
    </xf>
    <xf numFmtId="166" fontId="101" fillId="0" borderId="408" xfId="0" applyFont="1" applyFill="1" applyBorder="1" applyAlignment="1" applyProtection="1">
      <alignment horizontal="center"/>
      <protection locked="0"/>
    </xf>
    <xf numFmtId="166" fontId="101" fillId="0" borderId="496" xfId="0" applyFont="1" applyFill="1" applyBorder="1" applyAlignment="1" applyProtection="1">
      <alignment horizontal="center"/>
      <protection locked="0"/>
    </xf>
    <xf numFmtId="166" fontId="20" fillId="34" borderId="0" xfId="0" applyFont="1" applyFill="1" applyAlignment="1" applyProtection="1">
      <alignment horizontal="left"/>
    </xf>
    <xf numFmtId="166" fontId="20" fillId="0" borderId="340" xfId="0" applyFont="1" applyFill="1" applyBorder="1" applyAlignment="1" applyProtection="1">
      <alignment horizontal="center"/>
      <protection locked="0"/>
    </xf>
    <xf numFmtId="166" fontId="0" fillId="0" borderId="341" xfId="0" applyFill="1" applyBorder="1" applyAlignment="1" applyProtection="1">
      <protection locked="0"/>
    </xf>
    <xf numFmtId="166" fontId="0" fillId="0" borderId="342" xfId="0" applyFill="1" applyBorder="1" applyAlignment="1" applyProtection="1">
      <protection locked="0"/>
    </xf>
    <xf numFmtId="166" fontId="154" fillId="0" borderId="337" xfId="0" applyFont="1" applyFill="1" applyBorder="1" applyAlignment="1" applyProtection="1">
      <alignment horizontal="center"/>
      <protection locked="0"/>
    </xf>
    <xf numFmtId="166" fontId="154" fillId="0" borderId="338" xfId="0" applyFont="1" applyFill="1" applyBorder="1" applyAlignment="1" applyProtection="1">
      <alignment horizontal="center"/>
      <protection locked="0"/>
    </xf>
    <xf numFmtId="166" fontId="21" fillId="34" borderId="0" xfId="0" applyFont="1" applyFill="1" applyAlignment="1" applyProtection="1">
      <alignment horizontal="center"/>
    </xf>
    <xf numFmtId="166" fontId="0" fillId="0" borderId="0" xfId="0" applyFont="1" applyAlignment="1">
      <alignment horizontal="center"/>
    </xf>
    <xf numFmtId="166" fontId="0" fillId="34" borderId="0" xfId="0" applyFont="1" applyFill="1" applyAlignment="1">
      <alignment horizontal="center"/>
    </xf>
    <xf numFmtId="166" fontId="0" fillId="0" borderId="0" xfId="0" applyAlignment="1">
      <alignment horizontal="center"/>
    </xf>
    <xf numFmtId="166" fontId="0" fillId="34" borderId="0" xfId="0" applyFill="1" applyAlignment="1">
      <alignment horizontal="center"/>
    </xf>
    <xf numFmtId="166" fontId="0" fillId="34" borderId="0" xfId="0" applyFont="1" applyFill="1" applyAlignment="1" applyProtection="1">
      <alignment horizontal="center"/>
    </xf>
    <xf numFmtId="166" fontId="21" fillId="0" borderId="340" xfId="0" applyFont="1" applyFill="1" applyBorder="1" applyAlignment="1" applyProtection="1">
      <alignment horizontal="center"/>
      <protection locked="0"/>
    </xf>
    <xf numFmtId="166" fontId="0" fillId="0" borderId="341" xfId="0" applyFont="1" applyFill="1" applyBorder="1" applyAlignment="1" applyProtection="1">
      <protection locked="0"/>
    </xf>
    <xf numFmtId="166" fontId="0" fillId="0" borderId="342" xfId="0" applyFont="1" applyFill="1" applyBorder="1" applyAlignment="1" applyProtection="1">
      <protection locked="0"/>
    </xf>
    <xf numFmtId="166" fontId="21" fillId="34" borderId="0" xfId="0" applyFont="1" applyFill="1" applyAlignment="1" applyProtection="1">
      <alignment horizontal="left" vertical="top" wrapText="1"/>
    </xf>
    <xf numFmtId="166" fontId="94" fillId="34" borderId="0" xfId="211" quotePrefix="1" applyNumberFormat="1" applyFont="1" applyFill="1" applyAlignment="1" applyProtection="1">
      <alignment horizontal="center"/>
    </xf>
    <xf numFmtId="166" fontId="0" fillId="0" borderId="0" xfId="0" applyAlignment="1"/>
    <xf numFmtId="166" fontId="20" fillId="34" borderId="0" xfId="0" applyFont="1" applyFill="1" applyBorder="1" applyAlignment="1" applyProtection="1">
      <alignment horizontal="left"/>
    </xf>
    <xf numFmtId="166" fontId="20" fillId="34" borderId="0" xfId="0" applyFont="1" applyFill="1" applyAlignment="1" applyProtection="1">
      <alignment horizontal="center"/>
    </xf>
    <xf numFmtId="166" fontId="21" fillId="34" borderId="0" xfId="0" applyFont="1" applyFill="1" applyAlignment="1" applyProtection="1">
      <alignment horizontal="left" vertical="top"/>
    </xf>
    <xf numFmtId="166" fontId="20" fillId="34" borderId="0" xfId="0" applyFont="1" applyFill="1" applyAlignment="1" applyProtection="1">
      <alignment horizontal="center" wrapText="1"/>
    </xf>
    <xf numFmtId="166" fontId="20" fillId="34" borderId="202" xfId="0" applyFont="1" applyFill="1" applyBorder="1" applyAlignment="1" applyProtection="1">
      <protection locked="0"/>
    </xf>
    <xf numFmtId="166" fontId="15" fillId="0" borderId="202" xfId="0" applyFont="1" applyBorder="1" applyAlignment="1"/>
    <xf numFmtId="166" fontId="21" fillId="34" borderId="202" xfId="0" applyFont="1" applyFill="1" applyBorder="1" applyAlignment="1" applyProtection="1"/>
    <xf numFmtId="166" fontId="0" fillId="34" borderId="202" xfId="0" applyFill="1" applyBorder="1" applyAlignment="1" applyProtection="1"/>
    <xf numFmtId="166" fontId="0" fillId="0" borderId="202" xfId="0" applyBorder="1" applyAlignment="1"/>
    <xf numFmtId="171" fontId="86" fillId="34" borderId="0" xfId="0" applyNumberFormat="1" applyFont="1" applyFill="1" applyBorder="1" applyAlignment="1" applyProtection="1"/>
    <xf numFmtId="171" fontId="161" fillId="0" borderId="0" xfId="0" applyNumberFormat="1" applyFont="1" applyAlignment="1"/>
    <xf numFmtId="166" fontId="94" fillId="34" borderId="0" xfId="211" applyNumberFormat="1" applyFont="1" applyFill="1" applyAlignment="1" applyProtection="1">
      <alignment horizontal="center"/>
    </xf>
    <xf numFmtId="166" fontId="21" fillId="0" borderId="336" xfId="0" applyFont="1" applyFill="1" applyBorder="1" applyAlignment="1" applyProtection="1">
      <alignment horizontal="center"/>
      <protection locked="0"/>
    </xf>
    <xf numFmtId="166" fontId="0" fillId="0" borderId="337" xfId="0" applyBorder="1" applyAlignment="1" applyProtection="1">
      <alignment horizontal="center"/>
      <protection locked="0"/>
    </xf>
    <xf numFmtId="166" fontId="0" fillId="0" borderId="338" xfId="0" applyBorder="1" applyAlignment="1" applyProtection="1">
      <alignment horizontal="center"/>
      <protection locked="0"/>
    </xf>
    <xf numFmtId="166" fontId="15" fillId="0" borderId="341" xfId="0" applyFont="1" applyFill="1" applyBorder="1" applyAlignment="1" applyProtection="1">
      <alignment horizontal="center"/>
      <protection locked="0"/>
    </xf>
    <xf numFmtId="166" fontId="15" fillId="0" borderId="341" xfId="0" applyFont="1" applyBorder="1" applyAlignment="1" applyProtection="1">
      <protection locked="0"/>
    </xf>
    <xf numFmtId="166" fontId="15" fillId="0" borderId="342" xfId="0" applyFont="1" applyBorder="1" applyAlignment="1" applyProtection="1">
      <protection locked="0"/>
    </xf>
    <xf numFmtId="166" fontId="21" fillId="34" borderId="0" xfId="0" applyFont="1" applyFill="1" applyAlignment="1" applyProtection="1">
      <alignment wrapText="1"/>
    </xf>
    <xf numFmtId="166" fontId="21" fillId="34" borderId="0" xfId="0" applyFont="1" applyFill="1" applyAlignment="1" applyProtection="1"/>
    <xf numFmtId="166" fontId="21" fillId="34" borderId="0" xfId="0" applyFont="1" applyFill="1" applyAlignment="1" applyProtection="1">
      <alignment horizontal="left"/>
    </xf>
    <xf numFmtId="166" fontId="20" fillId="34" borderId="0" xfId="0" applyFont="1" applyFill="1" applyAlignment="1">
      <alignment horizontal="center"/>
    </xf>
    <xf numFmtId="166" fontId="15" fillId="0" borderId="0" xfId="0" applyFont="1" applyAlignment="1">
      <alignment horizontal="center"/>
    </xf>
    <xf numFmtId="166" fontId="21" fillId="34" borderId="202" xfId="0" applyFont="1" applyFill="1" applyBorder="1" applyAlignment="1" applyProtection="1">
      <alignment horizontal="left"/>
      <protection locked="0"/>
    </xf>
    <xf numFmtId="166" fontId="21" fillId="0" borderId="202" xfId="0" applyFont="1" applyBorder="1" applyAlignment="1"/>
    <xf numFmtId="171" fontId="161" fillId="0" borderId="0" xfId="0" applyNumberFormat="1" applyFont="1" applyBorder="1" applyAlignment="1"/>
    <xf numFmtId="166" fontId="20" fillId="0" borderId="230" xfId="0" applyFont="1" applyFill="1" applyBorder="1" applyAlignment="1" applyProtection="1">
      <alignment horizontal="center"/>
      <protection locked="0"/>
    </xf>
    <xf numFmtId="166" fontId="15" fillId="0" borderId="264" xfId="0" applyFont="1" applyFill="1" applyBorder="1" applyAlignment="1" applyProtection="1">
      <alignment horizontal="center"/>
      <protection locked="0"/>
    </xf>
    <xf numFmtId="166" fontId="15" fillId="0" borderId="264" xfId="0" applyFont="1" applyBorder="1" applyAlignment="1" applyProtection="1">
      <protection locked="0"/>
    </xf>
    <xf numFmtId="166" fontId="15" fillId="0" borderId="156" xfId="0" applyFont="1" applyBorder="1" applyAlignment="1" applyProtection="1">
      <protection locked="0"/>
    </xf>
    <xf numFmtId="166" fontId="0" fillId="34" borderId="0" xfId="0" applyFont="1" applyFill="1" applyAlignment="1"/>
    <xf numFmtId="166" fontId="0" fillId="0" borderId="0" xfId="0" applyAlignment="1">
      <alignment wrapText="1"/>
    </xf>
    <xf numFmtId="166" fontId="20" fillId="34" borderId="11" xfId="0" applyFont="1" applyFill="1" applyBorder="1" applyAlignment="1">
      <alignment horizontal="left"/>
    </xf>
    <xf numFmtId="166" fontId="20" fillId="34" borderId="0" xfId="0" applyFont="1" applyFill="1" applyBorder="1" applyAlignment="1">
      <alignment horizontal="left"/>
    </xf>
    <xf numFmtId="166" fontId="21" fillId="34" borderId="0" xfId="0" applyFont="1" applyFill="1" applyAlignment="1">
      <alignment vertical="top" wrapText="1"/>
    </xf>
    <xf numFmtId="171" fontId="86" fillId="34" borderId="0" xfId="0" applyNumberFormat="1" applyFont="1" applyFill="1" applyBorder="1" applyAlignment="1"/>
    <xf numFmtId="166" fontId="21" fillId="34" borderId="0" xfId="0" applyFont="1" applyFill="1" applyAlignment="1">
      <alignment horizontal="center"/>
    </xf>
    <xf numFmtId="166" fontId="21" fillId="0" borderId="0" xfId="0" applyFont="1" applyAlignment="1">
      <alignment horizontal="center"/>
    </xf>
    <xf numFmtId="166" fontId="0" fillId="0" borderId="202" xfId="0" applyBorder="1" applyAlignment="1">
      <alignment horizontal="left"/>
    </xf>
    <xf numFmtId="166" fontId="21" fillId="34" borderId="44" xfId="0" applyFont="1" applyFill="1" applyBorder="1" applyAlignment="1" applyProtection="1">
      <alignment horizontal="center"/>
    </xf>
    <xf numFmtId="166" fontId="21" fillId="0" borderId="44" xfId="0" applyFont="1" applyBorder="1" applyAlignment="1">
      <alignment horizontal="center"/>
    </xf>
    <xf numFmtId="166" fontId="0" fillId="0" borderId="44" xfId="0" applyBorder="1" applyAlignment="1"/>
    <xf numFmtId="166" fontId="21" fillId="34" borderId="0" xfId="0" applyFont="1" applyFill="1" applyAlignment="1">
      <alignment vertical="top"/>
    </xf>
    <xf numFmtId="166" fontId="20" fillId="0" borderId="157" xfId="0" applyFont="1" applyFill="1" applyBorder="1" applyAlignment="1" applyProtection="1">
      <alignment horizontal="center"/>
      <protection locked="0"/>
    </xf>
    <xf numFmtId="166" fontId="20" fillId="0" borderId="45" xfId="0" applyFont="1" applyFill="1" applyBorder="1" applyAlignment="1" applyProtection="1">
      <alignment horizontal="center"/>
      <protection locked="0"/>
    </xf>
    <xf numFmtId="166" fontId="15" fillId="0" borderId="158" xfId="0" applyFont="1" applyBorder="1" applyAlignment="1" applyProtection="1">
      <protection locked="0"/>
    </xf>
    <xf numFmtId="166" fontId="21" fillId="34" borderId="44" xfId="0" applyFont="1" applyFill="1" applyBorder="1" applyAlignment="1"/>
    <xf numFmtId="166" fontId="20" fillId="34" borderId="157" xfId="0" applyFont="1" applyFill="1" applyBorder="1" applyAlignment="1" applyProtection="1">
      <alignment horizontal="center" vertical="center"/>
    </xf>
    <xf numFmtId="166" fontId="0" fillId="34" borderId="45" xfId="0" applyFill="1" applyBorder="1" applyAlignment="1" applyProtection="1">
      <alignment horizontal="center" vertical="center"/>
    </xf>
    <xf numFmtId="166" fontId="0" fillId="0" borderId="158" xfId="0" applyBorder="1" applyAlignment="1" applyProtection="1">
      <alignment horizontal="center"/>
    </xf>
    <xf numFmtId="166" fontId="21" fillId="34" borderId="549" xfId="0" applyFont="1" applyFill="1" applyBorder="1" applyAlignment="1">
      <alignment horizontal="left"/>
    </xf>
    <xf numFmtId="166" fontId="0" fillId="0" borderId="557" xfId="0" applyBorder="1" applyAlignment="1"/>
    <xf numFmtId="0" fontId="20" fillId="34" borderId="0" xfId="14" applyFont="1" applyFill="1" applyAlignment="1" applyProtection="1">
      <alignment horizontal="center"/>
    </xf>
    <xf numFmtId="166" fontId="103" fillId="34" borderId="0" xfId="0" applyFont="1" applyFill="1" applyAlignment="1" applyProtection="1">
      <alignment horizontal="center"/>
    </xf>
    <xf numFmtId="166" fontId="101" fillId="0" borderId="553" xfId="0" applyFont="1" applyFill="1" applyBorder="1" applyAlignment="1" applyProtection="1">
      <alignment horizontal="center"/>
      <protection locked="0"/>
    </xf>
    <xf numFmtId="166" fontId="154" fillId="0" borderId="44" xfId="0" applyFont="1" applyFill="1" applyBorder="1" applyAlignment="1" applyProtection="1">
      <alignment horizontal="center"/>
      <protection locked="0"/>
    </xf>
    <xf numFmtId="166" fontId="154" fillId="0" borderId="554" xfId="0" applyFont="1" applyBorder="1" applyAlignment="1" applyProtection="1">
      <protection locked="0"/>
    </xf>
    <xf numFmtId="166" fontId="20" fillId="0" borderId="341" xfId="0" applyFont="1" applyFill="1" applyBorder="1" applyAlignment="1" applyProtection="1">
      <alignment horizontal="center"/>
      <protection locked="0"/>
    </xf>
    <xf numFmtId="166" fontId="15" fillId="0" borderId="341" xfId="0" applyFont="1" applyBorder="1" applyAlignment="1" applyProtection="1">
      <alignment horizontal="center"/>
      <protection locked="0"/>
    </xf>
    <xf numFmtId="166" fontId="15" fillId="0" borderId="342" xfId="0" applyFont="1" applyBorder="1" applyAlignment="1" applyProtection="1">
      <alignment horizontal="center"/>
      <protection locked="0"/>
    </xf>
    <xf numFmtId="166" fontId="20" fillId="0" borderId="556" xfId="0" applyFont="1" applyFill="1" applyBorder="1" applyAlignment="1" applyProtection="1">
      <alignment horizontal="left" vertical="center" wrapText="1"/>
      <protection locked="0"/>
    </xf>
    <xf numFmtId="166" fontId="0" fillId="0" borderId="549" xfId="0" applyFill="1" applyBorder="1" applyAlignment="1" applyProtection="1">
      <alignment wrapText="1"/>
      <protection locked="0"/>
    </xf>
    <xf numFmtId="166" fontId="0" fillId="0" borderId="557" xfId="0" applyFill="1" applyBorder="1" applyAlignment="1" applyProtection="1">
      <alignment wrapText="1"/>
      <protection locked="0"/>
    </xf>
    <xf numFmtId="166" fontId="21" fillId="0" borderId="550" xfId="0" applyFont="1" applyFill="1" applyBorder="1" applyAlignment="1" applyProtection="1">
      <alignment horizontal="left" wrapText="1"/>
      <protection locked="0"/>
    </xf>
    <xf numFmtId="166" fontId="0" fillId="0" borderId="551" xfId="0" applyBorder="1" applyAlignment="1">
      <alignment horizontal="left" wrapText="1"/>
    </xf>
    <xf numFmtId="166" fontId="20" fillId="34" borderId="202" xfId="0" applyFont="1" applyFill="1" applyBorder="1" applyAlignment="1" applyProtection="1">
      <alignment horizontal="left"/>
      <protection locked="0"/>
    </xf>
    <xf numFmtId="166" fontId="101" fillId="0" borderId="336" xfId="0" applyFont="1" applyFill="1" applyBorder="1" applyAlignment="1" applyProtection="1">
      <alignment horizontal="center" vertical="center"/>
      <protection locked="0"/>
    </xf>
    <xf numFmtId="166" fontId="154" fillId="0" borderId="338" xfId="0" applyFont="1" applyBorder="1" applyAlignment="1">
      <alignment horizontal="center"/>
    </xf>
    <xf numFmtId="166" fontId="15" fillId="0" borderId="340" xfId="0" applyFont="1" applyFill="1" applyBorder="1" applyAlignment="1">
      <alignment horizontal="center"/>
    </xf>
    <xf numFmtId="166" fontId="15" fillId="0" borderId="342" xfId="0" applyFont="1" applyBorder="1" applyAlignment="1">
      <alignment horizontal="center"/>
    </xf>
    <xf numFmtId="166" fontId="0" fillId="0" borderId="336" xfId="0" applyFill="1" applyBorder="1" applyAlignment="1" applyProtection="1">
      <alignment horizontal="center"/>
      <protection locked="0"/>
    </xf>
    <xf numFmtId="166" fontId="15" fillId="0" borderId="342" xfId="0" applyFont="1" applyFill="1" applyBorder="1" applyAlignment="1" applyProtection="1">
      <protection locked="0"/>
    </xf>
    <xf numFmtId="166" fontId="20" fillId="34" borderId="202" xfId="0" applyFont="1" applyFill="1" applyBorder="1" applyAlignment="1" applyProtection="1"/>
    <xf numFmtId="166" fontId="92" fillId="0" borderId="342" xfId="0" applyFont="1" applyFill="1" applyBorder="1" applyAlignment="1" applyProtection="1">
      <protection locked="0"/>
    </xf>
    <xf numFmtId="166" fontId="21" fillId="0" borderId="336" xfId="0" applyFont="1" applyFill="1" applyBorder="1" applyAlignment="1" applyProtection="1">
      <alignment horizontal="left" vertical="top"/>
      <protection locked="0"/>
    </xf>
    <xf numFmtId="166" fontId="0" fillId="0" borderId="338" xfId="0" applyBorder="1" applyAlignment="1" applyProtection="1">
      <alignment horizontal="left" vertical="top"/>
      <protection locked="0"/>
    </xf>
    <xf numFmtId="166" fontId="101" fillId="0" borderId="176" xfId="0" applyFont="1" applyFill="1" applyBorder="1" applyAlignment="1" applyProtection="1">
      <alignment horizontal="center" vertical="top"/>
      <protection locked="0"/>
    </xf>
    <xf numFmtId="166" fontId="154" fillId="0" borderId="343" xfId="0" applyFont="1" applyFill="1" applyBorder="1" applyAlignment="1" applyProtection="1">
      <alignment horizontal="center" vertical="top"/>
      <protection locked="0"/>
    </xf>
    <xf numFmtId="166" fontId="20" fillId="34" borderId="0" xfId="0" applyFont="1" applyFill="1" applyBorder="1" applyAlignment="1" applyProtection="1">
      <alignment horizontal="left" vertical="top"/>
    </xf>
    <xf numFmtId="166" fontId="20" fillId="34" borderId="0" xfId="0" applyFont="1" applyFill="1" applyAlignment="1" applyProtection="1">
      <alignment horizontal="center" vertical="top"/>
    </xf>
    <xf numFmtId="166" fontId="21" fillId="34" borderId="202" xfId="0" applyFont="1" applyFill="1" applyBorder="1" applyAlignment="1" applyProtection="1">
      <alignment horizontal="left" vertical="top"/>
    </xf>
    <xf numFmtId="166" fontId="0" fillId="0" borderId="202" xfId="0" applyBorder="1" applyAlignment="1">
      <alignment horizontal="left" vertical="top"/>
    </xf>
    <xf numFmtId="171" fontId="86" fillId="34" borderId="0" xfId="0" applyNumberFormat="1" applyFont="1" applyFill="1" applyBorder="1" applyAlignment="1" applyProtection="1">
      <alignment vertical="top"/>
    </xf>
    <xf numFmtId="171" fontId="161" fillId="0" borderId="0" xfId="0" applyNumberFormat="1" applyFont="1" applyAlignment="1">
      <alignment vertical="top"/>
    </xf>
    <xf numFmtId="166" fontId="15" fillId="0" borderId="340" xfId="0" applyFont="1" applyBorder="1" applyAlignment="1" applyProtection="1">
      <alignment horizontal="center" vertical="top"/>
      <protection locked="0"/>
    </xf>
    <xf numFmtId="166" fontId="15" fillId="0" borderId="342" xfId="0" applyFont="1" applyBorder="1" applyAlignment="1" applyProtection="1">
      <alignment horizontal="center" vertical="top"/>
      <protection locked="0"/>
    </xf>
    <xf numFmtId="166" fontId="20" fillId="0" borderId="179" xfId="0" applyFont="1" applyFill="1" applyBorder="1" applyAlignment="1" applyProtection="1">
      <alignment horizontal="center"/>
      <protection locked="0"/>
    </xf>
    <xf numFmtId="166" fontId="20" fillId="0" borderId="0" xfId="0" applyFont="1" applyFill="1" applyBorder="1" applyAlignment="1" applyProtection="1">
      <alignment horizontal="center"/>
      <protection locked="0"/>
    </xf>
    <xf numFmtId="166" fontId="41" fillId="0" borderId="336" xfId="0" applyFont="1" applyFill="1" applyBorder="1" applyAlignment="1" applyProtection="1">
      <alignment horizontal="center"/>
      <protection locked="0"/>
    </xf>
    <xf numFmtId="166" fontId="0" fillId="0" borderId="337" xfId="0" applyFill="1" applyBorder="1" applyAlignment="1" applyProtection="1">
      <alignment horizontal="center"/>
      <protection locked="0"/>
    </xf>
    <xf numFmtId="166" fontId="0" fillId="0" borderId="338" xfId="0" applyBorder="1" applyAlignment="1"/>
    <xf numFmtId="166" fontId="20" fillId="0" borderId="340" xfId="0" applyFont="1" applyBorder="1" applyAlignment="1" applyProtection="1">
      <alignment horizontal="center"/>
    </xf>
    <xf numFmtId="166" fontId="0" fillId="0" borderId="341" xfId="0" applyBorder="1" applyAlignment="1">
      <alignment horizontal="center"/>
    </xf>
    <xf numFmtId="166" fontId="0" fillId="0" borderId="342" xfId="0" applyBorder="1" applyAlignment="1">
      <alignment horizontal="center"/>
    </xf>
    <xf numFmtId="166" fontId="0" fillId="0" borderId="337" xfId="0" applyFill="1" applyBorder="1" applyAlignment="1">
      <alignment horizontal="center"/>
    </xf>
    <xf numFmtId="166" fontId="15" fillId="0" borderId="230" xfId="0" applyFont="1" applyBorder="1" applyAlignment="1" applyProtection="1">
      <alignment horizontal="center"/>
    </xf>
    <xf numFmtId="166" fontId="0" fillId="0" borderId="509" xfId="0" applyBorder="1" applyAlignment="1">
      <alignment horizontal="center"/>
    </xf>
    <xf numFmtId="166" fontId="0" fillId="0" borderId="156" xfId="0" applyBorder="1" applyAlignment="1">
      <alignment horizontal="center"/>
    </xf>
    <xf numFmtId="166" fontId="21" fillId="0" borderId="496" xfId="0" applyFont="1" applyFill="1" applyBorder="1" applyAlignment="1" applyProtection="1">
      <alignment horizontal="center"/>
      <protection locked="0"/>
    </xf>
    <xf numFmtId="0" fontId="21" fillId="0" borderId="346" xfId="9" applyFont="1" applyFill="1" applyBorder="1" applyAlignment="1" applyProtection="1">
      <alignment vertical="top"/>
      <protection locked="0"/>
    </xf>
    <xf numFmtId="166" fontId="12" fillId="0" borderId="346" xfId="0" applyFont="1" applyBorder="1" applyAlignment="1" applyProtection="1">
      <alignment vertical="top"/>
      <protection locked="0"/>
    </xf>
    <xf numFmtId="0" fontId="20" fillId="34" borderId="202" xfId="9" applyFont="1" applyFill="1" applyBorder="1" applyAlignment="1" applyProtection="1">
      <alignment horizontal="center" vertical="top"/>
    </xf>
    <xf numFmtId="0" fontId="20" fillId="34" borderId="264" xfId="9" applyFont="1" applyFill="1" applyBorder="1" applyAlignment="1" applyProtection="1">
      <alignment horizontal="center" vertical="top"/>
    </xf>
    <xf numFmtId="0" fontId="20" fillId="34" borderId="0" xfId="9" applyFont="1" applyFill="1" applyBorder="1" applyAlignment="1" applyProtection="1">
      <alignment horizontal="center"/>
    </xf>
    <xf numFmtId="0" fontId="21" fillId="34" borderId="344" xfId="9" applyFont="1" applyFill="1" applyBorder="1" applyAlignment="1" applyProtection="1">
      <alignment vertical="top"/>
    </xf>
    <xf numFmtId="166" fontId="21" fillId="34" borderId="344" xfId="0" applyFont="1" applyFill="1" applyBorder="1" applyAlignment="1" applyProtection="1">
      <alignment vertical="top"/>
    </xf>
    <xf numFmtId="166" fontId="21" fillId="34" borderId="44" xfId="0" applyFont="1" applyFill="1" applyBorder="1" applyAlignment="1" applyProtection="1">
      <alignment vertical="top"/>
    </xf>
    <xf numFmtId="0" fontId="21" fillId="0" borderId="123" xfId="9" applyFont="1" applyFill="1" applyBorder="1" applyAlignment="1" applyProtection="1">
      <alignment vertical="top"/>
      <protection locked="0"/>
    </xf>
    <xf numFmtId="166" fontId="12" fillId="0" borderId="123" xfId="0" applyFont="1" applyBorder="1" applyAlignment="1">
      <alignment vertical="top"/>
    </xf>
    <xf numFmtId="0" fontId="21" fillId="0" borderId="184" xfId="9" applyFont="1" applyFill="1" applyBorder="1" applyAlignment="1" applyProtection="1">
      <alignment vertical="top"/>
      <protection locked="0"/>
    </xf>
    <xf numFmtId="166" fontId="12" fillId="0" borderId="184" xfId="0" applyFont="1" applyBorder="1" applyAlignment="1" applyProtection="1">
      <alignment vertical="top"/>
      <protection locked="0"/>
    </xf>
    <xf numFmtId="0" fontId="21" fillId="0" borderId="345" xfId="9" applyFont="1" applyFill="1" applyBorder="1" applyAlignment="1" applyProtection="1">
      <alignment vertical="top"/>
      <protection locked="0"/>
    </xf>
    <xf numFmtId="166" fontId="12" fillId="0" borderId="345" xfId="0" applyFont="1" applyBorder="1" applyAlignment="1" applyProtection="1">
      <alignment vertical="top"/>
      <protection locked="0"/>
    </xf>
    <xf numFmtId="166" fontId="12" fillId="0" borderId="123" xfId="0" applyFont="1" applyBorder="1" applyAlignment="1" applyProtection="1">
      <alignment vertical="top"/>
      <protection locked="0"/>
    </xf>
    <xf numFmtId="171" fontId="86" fillId="34" borderId="0" xfId="9" applyNumberFormat="1" applyFont="1" applyFill="1" applyBorder="1" applyAlignment="1" applyProtection="1">
      <alignment horizontal="right"/>
    </xf>
    <xf numFmtId="171" fontId="12" fillId="0" borderId="0" xfId="0" applyNumberFormat="1" applyFont="1" applyAlignment="1">
      <alignment horizontal="right"/>
    </xf>
    <xf numFmtId="166" fontId="21" fillId="0" borderId="347" xfId="0" applyFont="1" applyBorder="1" applyAlignment="1" applyProtection="1">
      <protection locked="0"/>
    </xf>
    <xf numFmtId="166" fontId="0" fillId="0" borderId="347" xfId="0" applyBorder="1" applyAlignment="1"/>
    <xf numFmtId="166" fontId="21" fillId="0" borderId="346" xfId="0" applyFont="1" applyBorder="1" applyAlignment="1" applyProtection="1">
      <protection locked="0"/>
    </xf>
    <xf numFmtId="166" fontId="0" fillId="0" borderId="346" xfId="0" applyBorder="1" applyAlignment="1"/>
    <xf numFmtId="182" fontId="21" fillId="0" borderId="347" xfId="0" applyNumberFormat="1" applyFont="1" applyBorder="1" applyAlignment="1" applyProtection="1">
      <protection locked="0"/>
    </xf>
    <xf numFmtId="182" fontId="0" fillId="0" borderId="347" xfId="0" applyNumberFormat="1" applyBorder="1" applyAlignment="1"/>
    <xf numFmtId="182" fontId="21" fillId="0" borderId="408" xfId="0" applyNumberFormat="1" applyFont="1" applyBorder="1" applyAlignment="1" applyProtection="1">
      <alignment horizontal="center"/>
      <protection locked="0"/>
    </xf>
    <xf numFmtId="182" fontId="21" fillId="0" borderId="509" xfId="0" applyNumberFormat="1" applyFont="1" applyBorder="1" applyAlignment="1" applyProtection="1">
      <alignment horizontal="center"/>
      <protection locked="0"/>
    </xf>
    <xf numFmtId="49" fontId="125" fillId="34" borderId="0" xfId="211" applyNumberFormat="1" applyFont="1" applyFill="1" applyAlignment="1" applyProtection="1">
      <alignment horizontal="center"/>
    </xf>
    <xf numFmtId="166" fontId="20" fillId="34" borderId="0" xfId="0" applyFont="1" applyFill="1" applyAlignment="1" applyProtection="1">
      <alignment wrapText="1"/>
    </xf>
    <xf numFmtId="166" fontId="0" fillId="34" borderId="0" xfId="0" applyFill="1" applyAlignment="1"/>
    <xf numFmtId="166" fontId="21" fillId="34" borderId="126" xfId="0" applyFont="1" applyFill="1" applyBorder="1" applyAlignment="1" applyProtection="1">
      <alignment horizontal="left" vertical="center"/>
    </xf>
    <xf numFmtId="166" fontId="21" fillId="34" borderId="122" xfId="0" applyFont="1" applyFill="1" applyBorder="1" applyAlignment="1" applyProtection="1">
      <alignment horizontal="left" vertical="center"/>
    </xf>
    <xf numFmtId="166" fontId="21" fillId="34" borderId="359" xfId="0" applyFont="1" applyFill="1" applyBorder="1" applyAlignment="1" applyProtection="1">
      <alignment horizontal="left" vertical="center"/>
    </xf>
    <xf numFmtId="166" fontId="21" fillId="34" borderId="345" xfId="0" applyFont="1" applyFill="1" applyBorder="1" applyAlignment="1" applyProtection="1">
      <alignment horizontal="left" vertical="center"/>
    </xf>
    <xf numFmtId="166" fontId="20" fillId="34" borderId="361" xfId="0" applyFont="1" applyFill="1" applyBorder="1" applyAlignment="1" applyProtection="1">
      <alignment horizontal="left"/>
    </xf>
    <xf numFmtId="166" fontId="20" fillId="34" borderId="362" xfId="0" applyFont="1" applyFill="1" applyBorder="1" applyAlignment="1" applyProtection="1">
      <alignment horizontal="left"/>
    </xf>
    <xf numFmtId="166" fontId="20" fillId="34" borderId="363" xfId="0" applyFont="1" applyFill="1" applyBorder="1" applyAlignment="1" applyProtection="1">
      <alignment horizontal="left"/>
    </xf>
    <xf numFmtId="166" fontId="125" fillId="34" borderId="0" xfId="211" applyNumberFormat="1" applyFont="1" applyFill="1" applyAlignment="1" applyProtection="1"/>
    <xf numFmtId="166" fontId="21" fillId="34" borderId="126" xfId="0" applyFont="1" applyFill="1" applyBorder="1" applyAlignment="1" applyProtection="1">
      <alignment horizontal="left" vertical="top"/>
    </xf>
    <xf numFmtId="166" fontId="21" fillId="34" borderId="122" xfId="0" applyFont="1" applyFill="1" applyBorder="1" applyAlignment="1" applyProtection="1">
      <alignment horizontal="left" vertical="top"/>
    </xf>
    <xf numFmtId="166" fontId="20" fillId="34" borderId="367" xfId="0" applyFont="1" applyFill="1" applyBorder="1" applyAlignment="1" applyProtection="1">
      <alignment horizontal="left" vertical="top"/>
    </xf>
    <xf numFmtId="166" fontId="20" fillId="34" borderId="368" xfId="0" applyFont="1" applyFill="1" applyBorder="1" applyAlignment="1" applyProtection="1">
      <alignment horizontal="left" vertical="top"/>
    </xf>
    <xf numFmtId="166" fontId="20" fillId="34" borderId="369" xfId="0" applyFont="1" applyFill="1" applyBorder="1" applyAlignment="1" applyProtection="1">
      <alignment horizontal="left" vertical="top"/>
    </xf>
    <xf numFmtId="166" fontId="21" fillId="34" borderId="359" xfId="0" applyFont="1" applyFill="1" applyBorder="1" applyAlignment="1" applyProtection="1">
      <alignment horizontal="left" vertical="top"/>
    </xf>
    <xf numFmtId="166" fontId="21" fillId="34" borderId="345" xfId="0" applyFont="1" applyFill="1" applyBorder="1" applyAlignment="1" applyProtection="1">
      <alignment horizontal="left" vertical="top"/>
    </xf>
    <xf numFmtId="166" fontId="21" fillId="34" borderId="0" xfId="0" applyFont="1" applyFill="1" applyAlignment="1">
      <alignment horizontal="left"/>
    </xf>
    <xf numFmtId="166" fontId="20" fillId="34" borderId="202" xfId="0" applyFont="1" applyFill="1" applyBorder="1" applyAlignment="1">
      <alignment horizontal="center"/>
    </xf>
    <xf numFmtId="166" fontId="21" fillId="34" borderId="0" xfId="0" applyFont="1" applyFill="1" applyAlignment="1">
      <alignment horizontal="left" wrapText="1"/>
    </xf>
    <xf numFmtId="166" fontId="21" fillId="34" borderId="202" xfId="0" applyFont="1" applyFill="1" applyBorder="1" applyAlignment="1">
      <alignment horizontal="left"/>
    </xf>
    <xf numFmtId="166" fontId="21" fillId="0" borderId="266" xfId="0" applyFont="1" applyBorder="1" applyAlignment="1" applyProtection="1">
      <alignment horizontal="left" wrapText="1"/>
      <protection locked="0"/>
    </xf>
    <xf numFmtId="166" fontId="21" fillId="0" borderId="264" xfId="0" applyFont="1" applyBorder="1" applyAlignment="1" applyProtection="1">
      <alignment horizontal="left" wrapText="1"/>
      <protection locked="0"/>
    </xf>
    <xf numFmtId="166" fontId="21" fillId="0" borderId="267" xfId="0" applyFont="1" applyBorder="1" applyAlignment="1" applyProtection="1">
      <alignment horizontal="left" wrapText="1"/>
      <protection locked="0"/>
    </xf>
    <xf numFmtId="166" fontId="21" fillId="34" borderId="0" xfId="0" applyFont="1" applyFill="1" applyAlignment="1">
      <alignment horizontal="left" vertical="top" wrapText="1"/>
    </xf>
    <xf numFmtId="166" fontId="21" fillId="34" borderId="202" xfId="0" applyFont="1" applyFill="1" applyBorder="1" applyAlignment="1">
      <alignment horizontal="left" wrapText="1"/>
    </xf>
    <xf numFmtId="166" fontId="21" fillId="0" borderId="266" xfId="0" applyFont="1" applyFill="1" applyBorder="1" applyAlignment="1" applyProtection="1">
      <alignment horizontal="left" wrapText="1"/>
      <protection locked="0"/>
    </xf>
    <xf numFmtId="166" fontId="21" fillId="0" borderId="264" xfId="0" applyFont="1" applyFill="1" applyBorder="1" applyAlignment="1" applyProtection="1">
      <alignment horizontal="left" wrapText="1"/>
      <protection locked="0"/>
    </xf>
    <xf numFmtId="166" fontId="21" fillId="0" borderId="267" xfId="0" applyFont="1" applyFill="1" applyBorder="1" applyAlignment="1" applyProtection="1">
      <alignment horizontal="left" wrapText="1"/>
      <protection locked="0"/>
    </xf>
    <xf numFmtId="166" fontId="21" fillId="34" borderId="0" xfId="0" applyFont="1" applyFill="1" applyAlignment="1">
      <alignment horizontal="left" vertical="top"/>
    </xf>
    <xf numFmtId="166" fontId="21" fillId="34" borderId="0" xfId="0" applyFont="1" applyFill="1" applyBorder="1" applyAlignment="1">
      <alignment horizontal="left" vertical="top"/>
    </xf>
    <xf numFmtId="183" fontId="21" fillId="0" borderId="122" xfId="0" applyNumberFormat="1" applyFont="1" applyBorder="1" applyAlignment="1" applyProtection="1">
      <alignment horizontal="center" vertical="top"/>
      <protection locked="0"/>
    </xf>
    <xf numFmtId="183" fontId="21" fillId="0" borderId="345" xfId="0" applyNumberFormat="1" applyFont="1" applyBorder="1" applyAlignment="1" applyProtection="1">
      <alignment horizontal="center" vertical="top"/>
      <protection locked="0"/>
    </xf>
    <xf numFmtId="166" fontId="21" fillId="34" borderId="0" xfId="0" applyFont="1" applyFill="1" applyBorder="1" applyAlignment="1">
      <alignment horizontal="left" vertical="top" wrapText="1"/>
    </xf>
    <xf numFmtId="166" fontId="20" fillId="34" borderId="0" xfId="0" applyFont="1" applyFill="1" applyBorder="1" applyAlignment="1" applyProtection="1">
      <alignment horizontal="center"/>
    </xf>
    <xf numFmtId="166" fontId="0" fillId="0" borderId="0" xfId="0" applyFont="1" applyAlignment="1">
      <alignment vertical="top"/>
    </xf>
    <xf numFmtId="181" fontId="21" fillId="0" borderId="545" xfId="0" applyNumberFormat="1" applyFont="1" applyFill="1" applyBorder="1" applyAlignment="1" applyProtection="1">
      <alignment horizontal="center"/>
      <protection locked="0"/>
    </xf>
    <xf numFmtId="183" fontId="21" fillId="0" borderId="370" xfId="0" applyNumberFormat="1" applyFont="1" applyBorder="1" applyAlignment="1" applyProtection="1">
      <alignment horizontal="center"/>
      <protection locked="0"/>
    </xf>
    <xf numFmtId="183" fontId="21" fillId="0" borderId="371" xfId="0" applyNumberFormat="1" applyFont="1" applyBorder="1" applyAlignment="1" applyProtection="1">
      <alignment horizontal="center" vertical="top"/>
      <protection locked="0"/>
    </xf>
    <xf numFmtId="166" fontId="0" fillId="0" borderId="264" xfId="0" applyFont="1" applyBorder="1" applyAlignment="1">
      <alignment horizontal="left" wrapText="1"/>
    </xf>
    <xf numFmtId="166" fontId="0" fillId="0" borderId="267" xfId="0" applyFont="1" applyBorder="1" applyAlignment="1">
      <alignment horizontal="left" wrapText="1"/>
    </xf>
    <xf numFmtId="166" fontId="21" fillId="34" borderId="0" xfId="0" quotePrefix="1" applyFont="1" applyFill="1" applyAlignment="1">
      <alignment horizontal="center"/>
    </xf>
    <xf numFmtId="183" fontId="0" fillId="0" borderId="370" xfId="0" applyNumberFormat="1" applyFont="1" applyBorder="1" applyAlignment="1">
      <alignment horizontal="center"/>
    </xf>
    <xf numFmtId="166" fontId="21" fillId="0" borderId="345" xfId="0" applyFont="1" applyBorder="1" applyAlignment="1" applyProtection="1">
      <alignment horizontal="left"/>
      <protection locked="0"/>
    </xf>
    <xf numFmtId="166" fontId="20" fillId="34" borderId="0" xfId="0" applyFont="1" applyFill="1" applyAlignment="1">
      <alignment horizontal="left"/>
    </xf>
    <xf numFmtId="166" fontId="21" fillId="34" borderId="276" xfId="0" applyFont="1" applyFill="1" applyBorder="1" applyAlignment="1"/>
    <xf numFmtId="166" fontId="125" fillId="34" borderId="0" xfId="211" applyNumberFormat="1" applyFont="1" applyFill="1" applyAlignment="1" applyProtection="1">
      <alignment horizontal="center"/>
    </xf>
    <xf numFmtId="166" fontId="20" fillId="34" borderId="266" xfId="0" applyFont="1" applyFill="1" applyBorder="1" applyAlignment="1">
      <alignment horizontal="center"/>
    </xf>
    <xf numFmtId="166" fontId="21" fillId="34" borderId="264" xfId="0" applyFont="1" applyFill="1" applyBorder="1" applyAlignment="1">
      <alignment horizontal="center"/>
    </xf>
    <xf numFmtId="166" fontId="21" fillId="34" borderId="264" xfId="0" applyFont="1" applyFill="1" applyBorder="1" applyAlignment="1"/>
    <xf numFmtId="166" fontId="21" fillId="34" borderId="267" xfId="0" applyFont="1" applyFill="1" applyBorder="1" applyAlignment="1"/>
    <xf numFmtId="166" fontId="21" fillId="0" borderId="266" xfId="0" quotePrefix="1" applyFont="1" applyBorder="1" applyAlignment="1" applyProtection="1">
      <alignment horizontal="left"/>
      <protection locked="0"/>
    </xf>
    <xf numFmtId="166" fontId="0" fillId="0" borderId="264" xfId="0" applyFont="1" applyBorder="1" applyAlignment="1"/>
    <xf numFmtId="166" fontId="0" fillId="0" borderId="267" xfId="0" applyFont="1" applyBorder="1" applyAlignment="1"/>
    <xf numFmtId="166" fontId="21" fillId="0" borderId="266" xfId="0" applyFont="1" applyBorder="1" applyAlignment="1" applyProtection="1">
      <alignment horizontal="left"/>
      <protection locked="0"/>
    </xf>
    <xf numFmtId="166" fontId="21" fillId="0" borderId="266" xfId="0" applyFont="1" applyFill="1" applyBorder="1" applyAlignment="1" applyProtection="1">
      <alignment horizontal="left"/>
      <protection locked="0"/>
    </xf>
    <xf numFmtId="166" fontId="21" fillId="0" borderId="267" xfId="0" applyFont="1" applyBorder="1" applyAlignment="1" applyProtection="1">
      <alignment horizontal="left"/>
      <protection locked="0"/>
    </xf>
    <xf numFmtId="49" fontId="21" fillId="0" borderId="266" xfId="0" applyNumberFormat="1" applyFont="1" applyFill="1" applyBorder="1" applyAlignment="1" applyProtection="1">
      <alignment horizontal="left"/>
      <protection locked="0"/>
    </xf>
    <xf numFmtId="49" fontId="21" fillId="0" borderId="267" xfId="0" applyNumberFormat="1" applyFont="1" applyBorder="1" applyAlignment="1" applyProtection="1">
      <alignment horizontal="left"/>
      <protection locked="0"/>
    </xf>
    <xf numFmtId="49" fontId="21" fillId="0" borderId="266" xfId="0" applyNumberFormat="1" applyFont="1" applyFill="1" applyBorder="1" applyAlignment="1" applyProtection="1">
      <alignment horizontal="left" wrapText="1"/>
      <protection locked="0"/>
    </xf>
    <xf numFmtId="49" fontId="21" fillId="0" borderId="267" xfId="0" applyNumberFormat="1" applyFont="1" applyBorder="1" applyAlignment="1" applyProtection="1">
      <alignment horizontal="left" wrapText="1"/>
      <protection locked="0"/>
    </xf>
    <xf numFmtId="49" fontId="21" fillId="0" borderId="266" xfId="0" quotePrefix="1" applyNumberFormat="1" applyFont="1" applyFill="1" applyBorder="1" applyAlignment="1" applyProtection="1">
      <alignment horizontal="left"/>
      <protection locked="0"/>
    </xf>
    <xf numFmtId="166" fontId="20" fillId="34" borderId="0" xfId="0" applyFont="1" applyFill="1" applyAlignment="1" applyProtection="1">
      <alignment horizontal="right"/>
    </xf>
    <xf numFmtId="166" fontId="20" fillId="34" borderId="276" xfId="0" applyFont="1" applyFill="1" applyBorder="1" applyAlignment="1" applyProtection="1">
      <alignment horizontal="right"/>
    </xf>
    <xf numFmtId="166" fontId="20" fillId="34" borderId="266" xfId="0" applyFont="1" applyFill="1" applyBorder="1" applyAlignment="1" applyProtection="1">
      <alignment horizontal="center"/>
    </xf>
    <xf numFmtId="166" fontId="21" fillId="34" borderId="267" xfId="0" applyFont="1" applyFill="1" applyBorder="1" applyAlignment="1" applyProtection="1"/>
    <xf numFmtId="166" fontId="21" fillId="34" borderId="266" xfId="0" applyFont="1" applyFill="1" applyBorder="1" applyAlignment="1" applyProtection="1">
      <alignment horizontal="left"/>
    </xf>
    <xf numFmtId="166" fontId="21" fillId="34" borderId="267" xfId="0" applyFont="1" applyFill="1" applyBorder="1" applyAlignment="1" applyProtection="1">
      <alignment horizontal="left"/>
    </xf>
    <xf numFmtId="166" fontId="20" fillId="34" borderId="348" xfId="0" applyFont="1" applyFill="1" applyBorder="1" applyAlignment="1" applyProtection="1">
      <alignment horizontal="center"/>
    </xf>
    <xf numFmtId="166" fontId="21" fillId="34" borderId="350" xfId="0" applyFont="1" applyFill="1" applyBorder="1" applyAlignment="1" applyProtection="1">
      <alignment horizontal="center"/>
    </xf>
    <xf numFmtId="166" fontId="21" fillId="34" borderId="202" xfId="0" applyFont="1" applyFill="1" applyBorder="1" applyAlignment="1" applyProtection="1">
      <alignment horizontal="left"/>
    </xf>
    <xf numFmtId="166" fontId="20" fillId="34" borderId="0" xfId="0" applyFont="1" applyFill="1" applyBorder="1" applyAlignment="1" applyProtection="1">
      <alignment horizontal="right"/>
    </xf>
    <xf numFmtId="166" fontId="21" fillId="0" borderId="310" xfId="0" applyFont="1" applyFill="1" applyBorder="1" applyAlignment="1" applyProtection="1">
      <alignment horizontal="center"/>
      <protection locked="0"/>
    </xf>
    <xf numFmtId="166" fontId="21" fillId="0" borderId="266" xfId="0" applyFont="1" applyFill="1" applyBorder="1" applyAlignment="1" applyProtection="1">
      <alignment horizontal="center"/>
      <protection locked="0"/>
    </xf>
    <xf numFmtId="166" fontId="21" fillId="0" borderId="264" xfId="0" applyFont="1" applyFill="1" applyBorder="1" applyAlignment="1" applyProtection="1">
      <alignment horizontal="center"/>
      <protection locked="0"/>
    </xf>
    <xf numFmtId="166" fontId="21" fillId="0" borderId="267" xfId="0" applyFont="1" applyFill="1" applyBorder="1" applyAlignment="1" applyProtection="1">
      <alignment horizontal="center"/>
      <protection locked="0"/>
    </xf>
    <xf numFmtId="166" fontId="20" fillId="34" borderId="0" xfId="0" applyFont="1" applyFill="1" applyAlignment="1" applyProtection="1">
      <alignment horizontal="left" vertical="top"/>
    </xf>
    <xf numFmtId="166" fontId="20" fillId="34" borderId="310" xfId="0" applyFont="1" applyFill="1" applyBorder="1" applyAlignment="1" applyProtection="1">
      <alignment horizontal="center"/>
    </xf>
    <xf numFmtId="166" fontId="20" fillId="34" borderId="201" xfId="0" quotePrefix="1" applyFont="1" applyFill="1" applyBorder="1" applyAlignment="1" applyProtection="1">
      <alignment horizontal="center"/>
    </xf>
    <xf numFmtId="166" fontId="20" fillId="34" borderId="202" xfId="0" applyFont="1" applyFill="1" applyBorder="1" applyAlignment="1" applyProtection="1">
      <alignment horizontal="center"/>
    </xf>
    <xf numFmtId="166" fontId="20" fillId="34" borderId="200" xfId="0" applyFont="1" applyFill="1" applyBorder="1" applyAlignment="1" applyProtection="1">
      <alignment horizontal="center"/>
    </xf>
    <xf numFmtId="166" fontId="0" fillId="0" borderId="264" xfId="0" applyFont="1" applyBorder="1" applyAlignment="1">
      <alignment wrapText="1"/>
    </xf>
    <xf numFmtId="166" fontId="0" fillId="0" borderId="267" xfId="0" applyFont="1" applyBorder="1" applyAlignment="1">
      <alignment wrapText="1"/>
    </xf>
    <xf numFmtId="166" fontId="21" fillId="34" borderId="0" xfId="0" applyFont="1" applyFill="1" applyBorder="1" applyAlignment="1" applyProtection="1">
      <alignment horizontal="left"/>
    </xf>
    <xf numFmtId="166" fontId="21" fillId="34" borderId="202" xfId="0" applyFont="1" applyFill="1" applyBorder="1" applyAlignment="1" applyProtection="1">
      <alignment horizontal="left" wrapText="1"/>
    </xf>
    <xf numFmtId="166" fontId="21" fillId="34" borderId="0" xfId="0" applyFont="1" applyFill="1" applyBorder="1" applyAlignment="1" applyProtection="1">
      <alignment horizontal="left" vertical="top" wrapText="1"/>
    </xf>
    <xf numFmtId="166" fontId="21" fillId="0" borderId="266" xfId="0" quotePrefix="1" applyFont="1" applyFill="1" applyBorder="1" applyAlignment="1" applyProtection="1">
      <alignment horizontal="left"/>
      <protection locked="0"/>
    </xf>
    <xf numFmtId="166" fontId="21" fillId="0" borderId="348" xfId="0" applyFont="1" applyFill="1" applyBorder="1" applyAlignment="1" applyProtection="1">
      <alignment horizontal="left"/>
      <protection locked="0"/>
    </xf>
    <xf numFmtId="166" fontId="21" fillId="0" borderId="350" xfId="0" applyFont="1" applyBorder="1" applyAlignment="1" applyProtection="1">
      <alignment horizontal="left"/>
      <protection locked="0"/>
    </xf>
    <xf numFmtId="166" fontId="20" fillId="34" borderId="266" xfId="0" applyFont="1" applyFill="1" applyBorder="1" applyAlignment="1" applyProtection="1">
      <alignment horizontal="left" vertical="center" wrapText="1"/>
    </xf>
    <xf numFmtId="166" fontId="21" fillId="34" borderId="267" xfId="0" applyFont="1" applyFill="1" applyBorder="1" applyAlignment="1" applyProtection="1">
      <alignment horizontal="left" vertical="center" wrapText="1"/>
    </xf>
    <xf numFmtId="166" fontId="20" fillId="34" borderId="185" xfId="0" applyFont="1" applyFill="1" applyBorder="1" applyAlignment="1" applyProtection="1">
      <alignment horizontal="left" vertical="top" wrapText="1"/>
    </xf>
    <xf numFmtId="166" fontId="20" fillId="34" borderId="0" xfId="0" applyFont="1" applyFill="1" applyBorder="1" applyAlignment="1" applyProtection="1">
      <alignment horizontal="left" vertical="center" wrapText="1"/>
    </xf>
    <xf numFmtId="166" fontId="21" fillId="34" borderId="0" xfId="0" applyFont="1" applyFill="1" applyBorder="1" applyAlignment="1" applyProtection="1">
      <alignment horizontal="left" vertical="center" wrapText="1"/>
    </xf>
    <xf numFmtId="170" fontId="21" fillId="0" borderId="310" xfId="204" applyNumberFormat="1" applyFont="1" applyBorder="1" applyAlignment="1" applyProtection="1">
      <alignment horizontal="center"/>
      <protection locked="0"/>
    </xf>
    <xf numFmtId="170" fontId="21" fillId="0" borderId="264" xfId="204" applyNumberFormat="1" applyFont="1" applyFill="1" applyBorder="1" applyAlignment="1" applyProtection="1">
      <alignment horizontal="center" wrapText="1"/>
      <protection locked="0"/>
    </xf>
    <xf numFmtId="170" fontId="21" fillId="0" borderId="267" xfId="204" applyNumberFormat="1" applyFont="1" applyFill="1" applyBorder="1" applyAlignment="1" applyProtection="1">
      <alignment horizontal="center" wrapText="1"/>
      <protection locked="0"/>
    </xf>
    <xf numFmtId="170" fontId="21" fillId="0" borderId="202" xfId="204" applyNumberFormat="1" applyFont="1" applyBorder="1" applyAlignment="1" applyProtection="1">
      <alignment horizontal="center" wrapText="1"/>
      <protection locked="0"/>
    </xf>
    <xf numFmtId="170" fontId="21" fillId="0" borderId="200" xfId="204" applyNumberFormat="1" applyFont="1" applyBorder="1" applyAlignment="1" applyProtection="1">
      <alignment horizontal="center" wrapText="1"/>
      <protection locked="0"/>
    </xf>
    <xf numFmtId="170" fontId="21" fillId="0" borderId="337" xfId="204" applyNumberFormat="1" applyFont="1" applyBorder="1" applyAlignment="1" applyProtection="1">
      <alignment horizontal="center"/>
      <protection locked="0"/>
    </xf>
    <xf numFmtId="170" fontId="21" fillId="0" borderId="264" xfId="204" applyNumberFormat="1" applyFont="1" applyFill="1" applyBorder="1" applyAlignment="1" applyProtection="1">
      <alignment horizontal="center"/>
      <protection locked="0"/>
    </xf>
    <xf numFmtId="166" fontId="0" fillId="0" borderId="264" xfId="0" applyBorder="1" applyAlignment="1">
      <alignment wrapText="1"/>
    </xf>
    <xf numFmtId="166" fontId="0" fillId="0" borderId="267" xfId="0" applyBorder="1" applyAlignment="1">
      <alignment wrapText="1"/>
    </xf>
    <xf numFmtId="166" fontId="21" fillId="0" borderId="267" xfId="0" applyFont="1" applyFill="1" applyBorder="1" applyAlignment="1" applyProtection="1">
      <alignment horizontal="left"/>
      <protection locked="0"/>
    </xf>
    <xf numFmtId="166" fontId="20" fillId="34" borderId="310" xfId="0" applyFont="1" applyFill="1" applyBorder="1" applyAlignment="1" applyProtection="1">
      <alignment horizontal="center" vertical="center" wrapText="1"/>
    </xf>
    <xf numFmtId="166" fontId="20" fillId="34" borderId="266" xfId="0" quotePrefix="1" applyFont="1" applyFill="1" applyBorder="1" applyAlignment="1" applyProtection="1">
      <alignment horizontal="center" vertical="center" wrapText="1"/>
    </xf>
    <xf numFmtId="166" fontId="20" fillId="34" borderId="267" xfId="0" quotePrefix="1" applyFont="1" applyFill="1" applyBorder="1" applyAlignment="1" applyProtection="1">
      <alignment horizontal="center" vertical="center" wrapText="1"/>
    </xf>
    <xf numFmtId="166" fontId="31" fillId="34" borderId="0" xfId="0" applyFont="1" applyFill="1" applyAlignment="1" applyProtection="1">
      <alignment horizontal="center"/>
    </xf>
    <xf numFmtId="166" fontId="21" fillId="34" borderId="0" xfId="0" applyFont="1" applyFill="1" applyBorder="1" applyAlignment="1" applyProtection="1">
      <alignment horizontal="left" vertical="top"/>
    </xf>
    <xf numFmtId="166" fontId="21" fillId="34" borderId="0" xfId="0" applyFont="1" applyFill="1" applyBorder="1" applyAlignment="1" applyProtection="1">
      <alignment vertical="top"/>
    </xf>
    <xf numFmtId="49" fontId="21" fillId="0" borderId="266" xfId="0" quotePrefix="1" applyNumberFormat="1" applyFont="1" applyBorder="1" applyAlignment="1" applyProtection="1">
      <alignment horizontal="left" vertical="top" wrapText="1"/>
      <protection locked="0"/>
    </xf>
    <xf numFmtId="166" fontId="0" fillId="0" borderId="267" xfId="0" applyBorder="1" applyAlignment="1">
      <alignment horizontal="left" vertical="top" wrapText="1"/>
    </xf>
    <xf numFmtId="166" fontId="0" fillId="0" borderId="264" xfId="0" applyBorder="1" applyAlignment="1">
      <alignment horizontal="left" wrapText="1"/>
    </xf>
    <xf numFmtId="166" fontId="0" fillId="0" borderId="267" xfId="0" applyBorder="1" applyAlignment="1">
      <alignment horizontal="left" wrapText="1"/>
    </xf>
    <xf numFmtId="166" fontId="21" fillId="34" borderId="0" xfId="0" applyFont="1" applyFill="1" applyAlignment="1" applyProtection="1">
      <alignment horizontal="left" wrapText="1"/>
    </xf>
    <xf numFmtId="166" fontId="21" fillId="34" borderId="0" xfId="0" applyFont="1" applyFill="1" applyBorder="1" applyAlignment="1" applyProtection="1">
      <alignment horizontal="left" wrapText="1"/>
    </xf>
    <xf numFmtId="49" fontId="125" fillId="34" borderId="0" xfId="211" quotePrefix="1" applyNumberFormat="1" applyFont="1" applyFill="1" applyAlignment="1" applyProtection="1">
      <alignment horizontal="center"/>
    </xf>
    <xf numFmtId="0" fontId="21" fillId="34" borderId="529" xfId="111" applyFont="1" applyFill="1" applyBorder="1" applyAlignment="1">
      <alignment horizontal="left" wrapText="1"/>
    </xf>
    <xf numFmtId="0" fontId="21" fillId="34" borderId="561" xfId="111" applyFont="1" applyFill="1" applyBorder="1" applyAlignment="1">
      <alignment horizontal="left" wrapText="1"/>
    </xf>
    <xf numFmtId="0" fontId="21" fillId="34" borderId="529" xfId="111" applyFont="1" applyFill="1" applyBorder="1" applyAlignment="1">
      <alignment horizontal="left"/>
    </xf>
    <xf numFmtId="0" fontId="21" fillId="34" borderId="561" xfId="111" applyFont="1" applyFill="1" applyBorder="1" applyAlignment="1">
      <alignment horizontal="left"/>
    </xf>
    <xf numFmtId="0" fontId="20" fillId="34" borderId="529" xfId="111" applyFont="1" applyFill="1" applyBorder="1" applyAlignment="1">
      <alignment horizontal="left" vertical="center" wrapText="1"/>
    </xf>
    <xf numFmtId="0" fontId="20" fillId="34" borderId="561" xfId="111" applyFont="1" applyFill="1" applyBorder="1" applyAlignment="1">
      <alignment horizontal="left" vertical="center" wrapText="1"/>
    </xf>
    <xf numFmtId="0" fontId="86" fillId="34" borderId="0" xfId="111" applyFont="1" applyFill="1" applyAlignment="1" applyProtection="1">
      <alignment horizontal="center"/>
    </xf>
    <xf numFmtId="0" fontId="20" fillId="34" borderId="529" xfId="111" applyFont="1" applyFill="1" applyBorder="1" applyAlignment="1">
      <alignment horizontal="left" vertical="center"/>
    </xf>
    <xf numFmtId="0" fontId="20" fillId="34" borderId="561" xfId="111" applyFont="1" applyFill="1" applyBorder="1" applyAlignment="1">
      <alignment horizontal="left" vertical="center"/>
    </xf>
    <xf numFmtId="0" fontId="21" fillId="34" borderId="558" xfId="111" applyFont="1" applyFill="1" applyBorder="1" applyAlignment="1">
      <alignment horizontal="left" vertical="center" wrapText="1"/>
    </xf>
    <xf numFmtId="0" fontId="21" fillId="34" borderId="559" xfId="111" applyFont="1" applyFill="1" applyBorder="1" applyAlignment="1">
      <alignment horizontal="left" vertical="center" wrapText="1"/>
    </xf>
    <xf numFmtId="0" fontId="21" fillId="34" borderId="560" xfId="111" applyFont="1" applyFill="1" applyBorder="1" applyAlignment="1">
      <alignment horizontal="left" vertical="center" wrapText="1"/>
    </xf>
    <xf numFmtId="44" fontId="20" fillId="34" borderId="266" xfId="213" applyFont="1" applyFill="1" applyBorder="1" applyAlignment="1" applyProtection="1">
      <alignment horizontal="center" vertical="center" wrapText="1"/>
    </xf>
    <xf numFmtId="166" fontId="0" fillId="0" borderId="267" xfId="0" applyFont="1" applyBorder="1" applyAlignment="1" applyProtection="1">
      <alignment horizontal="center" vertical="center" wrapText="1"/>
    </xf>
    <xf numFmtId="166" fontId="91" fillId="34" borderId="0" xfId="0" applyFont="1" applyFill="1" applyBorder="1" applyAlignment="1" applyProtection="1">
      <alignment horizontal="center"/>
    </xf>
    <xf numFmtId="166" fontId="20" fillId="34" borderId="202" xfId="0" applyFont="1" applyFill="1" applyBorder="1" applyAlignment="1" applyProtection="1">
      <alignment horizontal="center" wrapText="1"/>
    </xf>
    <xf numFmtId="166" fontId="20" fillId="34" borderId="266" xfId="0" applyFont="1" applyFill="1" applyBorder="1" applyAlignment="1" applyProtection="1">
      <alignment horizontal="center" vertical="center"/>
    </xf>
    <xf numFmtId="166" fontId="20" fillId="34" borderId="267" xfId="0" applyFont="1" applyFill="1" applyBorder="1" applyAlignment="1" applyProtection="1">
      <alignment horizontal="center" vertical="center"/>
    </xf>
    <xf numFmtId="166" fontId="20" fillId="34" borderId="266" xfId="0" applyFont="1" applyFill="1" applyBorder="1" applyAlignment="1" applyProtection="1">
      <alignment horizontal="center" vertical="center" wrapText="1"/>
    </xf>
    <xf numFmtId="166" fontId="20" fillId="34" borderId="267" xfId="0" applyFont="1" applyFill="1" applyBorder="1" applyAlignment="1" applyProtection="1">
      <alignment horizontal="center" vertical="center" wrapText="1"/>
    </xf>
    <xf numFmtId="166" fontId="21" fillId="34" borderId="266" xfId="0" quotePrefix="1" applyFont="1" applyFill="1" applyBorder="1" applyAlignment="1" applyProtection="1">
      <alignment horizontal="center" vertical="center" wrapText="1"/>
    </xf>
    <xf numFmtId="166" fontId="21" fillId="34" borderId="267" xfId="0" quotePrefix="1" applyFont="1" applyFill="1" applyBorder="1" applyAlignment="1" applyProtection="1">
      <alignment horizontal="center" vertical="center" wrapText="1"/>
    </xf>
    <xf numFmtId="166" fontId="20" fillId="34" borderId="266" xfId="0" applyFont="1" applyFill="1" applyBorder="1" applyAlignment="1" applyProtection="1"/>
    <xf numFmtId="166" fontId="0" fillId="34" borderId="267" xfId="0" applyFont="1" applyFill="1" applyBorder="1" applyAlignment="1" applyProtection="1"/>
    <xf numFmtId="166" fontId="21" fillId="0" borderId="266" xfId="0" applyFont="1" applyFill="1" applyBorder="1" applyAlignment="1" applyProtection="1">
      <protection locked="0"/>
    </xf>
    <xf numFmtId="166" fontId="0" fillId="0" borderId="267" xfId="0" applyFont="1" applyBorder="1" applyAlignment="1" applyProtection="1">
      <protection locked="0"/>
    </xf>
    <xf numFmtId="170" fontId="21" fillId="0" borderId="266" xfId="204" applyNumberFormat="1" applyFont="1" applyFill="1" applyBorder="1" applyAlignment="1" applyProtection="1">
      <protection locked="0"/>
    </xf>
    <xf numFmtId="166" fontId="21" fillId="0" borderId="337" xfId="0" applyFont="1" applyBorder="1" applyAlignment="1" applyProtection="1">
      <protection locked="0"/>
    </xf>
    <xf numFmtId="166" fontId="0" fillId="0" borderId="337" xfId="0" applyFont="1" applyBorder="1" applyAlignment="1" applyProtection="1">
      <protection locked="0"/>
    </xf>
    <xf numFmtId="166" fontId="0" fillId="0" borderId="378" xfId="0" applyFont="1" applyBorder="1" applyAlignment="1" applyProtection="1">
      <protection locked="0"/>
    </xf>
    <xf numFmtId="166" fontId="21" fillId="0" borderId="264" xfId="0" applyFont="1" applyBorder="1" applyAlignment="1" applyProtection="1">
      <protection locked="0"/>
    </xf>
    <xf numFmtId="166" fontId="0" fillId="0" borderId="264" xfId="0" applyFont="1" applyBorder="1" applyAlignment="1" applyProtection="1">
      <protection locked="0"/>
    </xf>
    <xf numFmtId="166" fontId="20" fillId="34" borderId="0" xfId="0" quotePrefix="1" applyFont="1" applyFill="1" applyBorder="1" applyAlignment="1" applyProtection="1">
      <alignment horizontal="center"/>
    </xf>
    <xf numFmtId="166" fontId="20" fillId="34" borderId="0" xfId="0" applyFont="1" applyFill="1" applyBorder="1" applyAlignment="1" applyProtection="1">
      <alignment wrapText="1"/>
    </xf>
    <xf numFmtId="166" fontId="20" fillId="34" borderId="0" xfId="0" applyFont="1" applyFill="1" applyBorder="1" applyAlignment="1" applyProtection="1"/>
    <xf numFmtId="166" fontId="20" fillId="34" borderId="310" xfId="0" applyFont="1" applyFill="1" applyBorder="1" applyAlignment="1" applyProtection="1">
      <alignment horizontal="center" wrapText="1"/>
    </xf>
    <xf numFmtId="166" fontId="21" fillId="34" borderId="310" xfId="0" applyFont="1" applyFill="1" applyBorder="1" applyAlignment="1" applyProtection="1">
      <alignment horizontal="center" wrapText="1"/>
    </xf>
    <xf numFmtId="166" fontId="20" fillId="34" borderId="264" xfId="0" applyFont="1" applyFill="1" applyBorder="1" applyAlignment="1" applyProtection="1">
      <alignment horizontal="center" vertical="center"/>
    </xf>
    <xf numFmtId="166" fontId="21" fillId="34" borderId="264" xfId="0" applyFont="1" applyFill="1" applyBorder="1" applyAlignment="1" applyProtection="1">
      <alignment horizontal="center" vertical="center"/>
    </xf>
    <xf numFmtId="166" fontId="21" fillId="34" borderId="267" xfId="0" applyFont="1" applyFill="1" applyBorder="1" applyAlignment="1" applyProtection="1">
      <alignment horizontal="center" vertical="center"/>
    </xf>
    <xf numFmtId="166" fontId="125" fillId="34" borderId="0" xfId="211" quotePrefix="1" applyNumberFormat="1" applyFont="1" applyFill="1" applyAlignment="1" applyProtection="1">
      <alignment horizontal="center"/>
    </xf>
    <xf numFmtId="166" fontId="125" fillId="0" borderId="0" xfId="211" applyNumberFormat="1" applyFont="1" applyAlignment="1" applyProtection="1"/>
    <xf numFmtId="166" fontId="31" fillId="34" borderId="0" xfId="11" applyFont="1" applyFill="1" applyAlignment="1" applyProtection="1">
      <alignment horizontal="center"/>
    </xf>
    <xf numFmtId="0" fontId="20" fillId="34" borderId="0" xfId="205" applyFont="1" applyFill="1" applyAlignment="1" applyProtection="1">
      <alignment horizontal="center"/>
    </xf>
    <xf numFmtId="49" fontId="20" fillId="0" borderId="176" xfId="7" applyNumberFormat="1" applyFont="1" applyFill="1" applyBorder="1" applyAlignment="1" applyProtection="1">
      <alignment horizontal="left"/>
      <protection locked="0"/>
    </xf>
    <xf numFmtId="166" fontId="0" fillId="0" borderId="326" xfId="0" applyBorder="1" applyAlignment="1">
      <alignment horizontal="left"/>
    </xf>
    <xf numFmtId="49" fontId="20" fillId="34" borderId="264" xfId="7" applyNumberFormat="1" applyFont="1" applyFill="1" applyBorder="1" applyAlignment="1" applyProtection="1">
      <alignment horizontal="left"/>
    </xf>
    <xf numFmtId="49" fontId="20" fillId="0" borderId="336" xfId="7" applyNumberFormat="1" applyFont="1" applyFill="1" applyBorder="1" applyAlignment="1" applyProtection="1">
      <alignment horizontal="left"/>
      <protection locked="0"/>
    </xf>
    <xf numFmtId="166" fontId="0" fillId="0" borderId="408" xfId="0" applyBorder="1" applyAlignment="1" applyProtection="1">
      <alignment horizontal="left"/>
      <protection locked="0"/>
    </xf>
    <xf numFmtId="166" fontId="21" fillId="0" borderId="176" xfId="0" applyFont="1" applyFill="1" applyBorder="1" applyAlignment="1" applyProtection="1">
      <protection locked="0"/>
    </xf>
    <xf numFmtId="166" fontId="0" fillId="0" borderId="326" xfId="0" applyBorder="1" applyAlignment="1"/>
    <xf numFmtId="166" fontId="0" fillId="0" borderId="327" xfId="0" applyBorder="1" applyAlignment="1" applyProtection="1">
      <alignment horizontal="left"/>
      <protection locked="0"/>
    </xf>
    <xf numFmtId="0" fontId="20" fillId="34" borderId="343" xfId="7" applyFont="1" applyFill="1" applyBorder="1" applyAlignment="1" applyProtection="1">
      <alignment horizontal="left"/>
    </xf>
    <xf numFmtId="0" fontId="20" fillId="34" borderId="176" xfId="7" applyFont="1" applyFill="1" applyBorder="1" applyAlignment="1" applyProtection="1">
      <alignment horizontal="left"/>
    </xf>
    <xf numFmtId="0" fontId="20" fillId="34" borderId="343" xfId="7" applyFont="1" applyFill="1" applyBorder="1" applyAlignment="1" applyProtection="1">
      <alignment horizontal="left" wrapText="1"/>
    </xf>
    <xf numFmtId="0" fontId="20" fillId="34" borderId="176" xfId="7" applyFont="1" applyFill="1" applyBorder="1" applyAlignment="1" applyProtection="1">
      <alignment horizontal="left" wrapText="1"/>
    </xf>
    <xf numFmtId="49" fontId="20" fillId="34" borderId="310" xfId="7" applyNumberFormat="1" applyFont="1" applyFill="1" applyBorder="1" applyAlignment="1" applyProtection="1">
      <alignment horizontal="left" wrapText="1"/>
    </xf>
    <xf numFmtId="49" fontId="20" fillId="34" borderId="266" xfId="7" applyNumberFormat="1" applyFont="1" applyFill="1" applyBorder="1" applyAlignment="1" applyProtection="1">
      <alignment horizontal="left" wrapText="1"/>
    </xf>
    <xf numFmtId="166" fontId="26" fillId="34" borderId="403" xfId="0" applyFont="1" applyFill="1" applyBorder="1" applyAlignment="1" applyProtection="1"/>
    <xf numFmtId="166" fontId="21" fillId="34" borderId="264" xfId="0" applyFont="1" applyFill="1" applyBorder="1" applyAlignment="1" applyProtection="1"/>
    <xf numFmtId="49" fontId="26" fillId="34" borderId="327" xfId="7" applyNumberFormat="1" applyFont="1" applyFill="1" applyBorder="1" applyAlignment="1" applyProtection="1">
      <alignment horizontal="left"/>
    </xf>
    <xf numFmtId="49" fontId="26" fillId="34" borderId="343" xfId="7" applyNumberFormat="1" applyFont="1" applyFill="1" applyBorder="1" applyAlignment="1" applyProtection="1">
      <alignment horizontal="left"/>
    </xf>
    <xf numFmtId="49" fontId="26" fillId="34" borderId="176" xfId="7" applyNumberFormat="1" applyFont="1" applyFill="1" applyBorder="1" applyAlignment="1" applyProtection="1">
      <alignment horizontal="left"/>
    </xf>
    <xf numFmtId="0" fontId="26" fillId="34" borderId="343" xfId="7" applyFont="1" applyFill="1" applyBorder="1" applyAlignment="1" applyProtection="1">
      <alignment horizontal="left"/>
    </xf>
    <xf numFmtId="0" fontId="26" fillId="34" borderId="176" xfId="7" applyFont="1" applyFill="1" applyBorder="1" applyAlignment="1" applyProtection="1">
      <alignment horizontal="left"/>
    </xf>
    <xf numFmtId="49" fontId="20" fillId="34" borderId="352" xfId="7" applyNumberFormat="1" applyFont="1" applyFill="1" applyBorder="1" applyAlignment="1" applyProtection="1">
      <alignment horizontal="left" wrapText="1"/>
    </xf>
    <xf numFmtId="49" fontId="20" fillId="34" borderId="410" xfId="7" applyNumberFormat="1" applyFont="1" applyFill="1" applyBorder="1" applyAlignment="1" applyProtection="1">
      <alignment horizontal="left"/>
      <protection locked="0"/>
    </xf>
    <xf numFmtId="49" fontId="20" fillId="34" borderId="411" xfId="7" applyNumberFormat="1" applyFont="1" applyFill="1" applyBorder="1" applyAlignment="1" applyProtection="1">
      <alignment horizontal="left"/>
      <protection locked="0"/>
    </xf>
    <xf numFmtId="166" fontId="21" fillId="34" borderId="404" xfId="0" applyFont="1" applyFill="1" applyBorder="1" applyAlignment="1" applyProtection="1"/>
    <xf numFmtId="166" fontId="0" fillId="0" borderId="341" xfId="0" applyBorder="1" applyAlignment="1"/>
    <xf numFmtId="166" fontId="0" fillId="0" borderId="380" xfId="0" applyBorder="1" applyAlignment="1"/>
    <xf numFmtId="0" fontId="21" fillId="34" borderId="327" xfId="7" applyFont="1" applyFill="1" applyBorder="1" applyAlignment="1" applyProtection="1">
      <alignment horizontal="left"/>
    </xf>
    <xf numFmtId="0" fontId="20" fillId="34" borderId="405" xfId="7" applyFont="1" applyFill="1" applyBorder="1" applyAlignment="1" applyProtection="1">
      <alignment horizontal="left" wrapText="1"/>
    </xf>
    <xf numFmtId="166" fontId="0" fillId="0" borderId="44" xfId="0" applyBorder="1" applyAlignment="1">
      <alignment horizontal="left"/>
    </xf>
    <xf numFmtId="166" fontId="0" fillId="0" borderId="329" xfId="0" applyBorder="1" applyAlignment="1">
      <alignment horizontal="left"/>
    </xf>
    <xf numFmtId="49" fontId="20" fillId="0" borderId="157" xfId="7" applyNumberFormat="1" applyFont="1" applyFill="1" applyBorder="1" applyAlignment="1" applyProtection="1">
      <alignment horizontal="left"/>
      <protection locked="0"/>
    </xf>
    <xf numFmtId="166" fontId="0" fillId="0" borderId="45" xfId="0" applyBorder="1" applyAlignment="1" applyProtection="1">
      <alignment horizontal="left"/>
      <protection locked="0"/>
    </xf>
    <xf numFmtId="49" fontId="20" fillId="34" borderId="264" xfId="7" applyNumberFormat="1" applyFont="1" applyFill="1" applyBorder="1" applyAlignment="1" applyProtection="1">
      <alignment horizontal="left"/>
      <protection locked="0"/>
    </xf>
    <xf numFmtId="49" fontId="20" fillId="34" borderId="0" xfId="7" applyNumberFormat="1" applyFont="1" applyFill="1" applyAlignment="1" applyProtection="1">
      <alignment horizontal="center"/>
    </xf>
    <xf numFmtId="0" fontId="21" fillId="34" borderId="327" xfId="7" quotePrefix="1" applyFont="1" applyFill="1" applyBorder="1" applyAlignment="1" applyProtection="1">
      <alignment horizontal="left"/>
    </xf>
    <xf numFmtId="166" fontId="21" fillId="34" borderId="326" xfId="0" applyFont="1" applyFill="1" applyBorder="1" applyAlignment="1" applyProtection="1">
      <alignment horizontal="left"/>
    </xf>
    <xf numFmtId="166" fontId="19" fillId="34" borderId="0" xfId="0" applyFont="1" applyFill="1" applyAlignment="1" applyProtection="1">
      <alignment horizontal="center"/>
    </xf>
    <xf numFmtId="166" fontId="11" fillId="34" borderId="0" xfId="0" applyFont="1" applyFill="1" applyAlignment="1" applyProtection="1"/>
    <xf numFmtId="0" fontId="20" fillId="34" borderId="54" xfId="7" applyFont="1" applyFill="1" applyBorder="1" applyAlignment="1" applyProtection="1">
      <alignment horizontal="left" wrapText="1"/>
    </xf>
    <xf numFmtId="166" fontId="20" fillId="34" borderId="327" xfId="0" applyFont="1" applyFill="1" applyBorder="1" applyAlignment="1" applyProtection="1">
      <alignment horizontal="left" wrapText="1"/>
    </xf>
    <xf numFmtId="0" fontId="104" fillId="34" borderId="327" xfId="7" quotePrefix="1" applyFont="1" applyFill="1" applyBorder="1" applyAlignment="1" applyProtection="1">
      <alignment horizontal="left"/>
    </xf>
    <xf numFmtId="0" fontId="104" fillId="34" borderId="326" xfId="7" quotePrefix="1" applyFont="1" applyFill="1" applyBorder="1" applyAlignment="1" applyProtection="1">
      <alignment horizontal="left"/>
    </xf>
    <xf numFmtId="49" fontId="21" fillId="34" borderId="327" xfId="7" applyNumberFormat="1" applyFont="1" applyFill="1" applyBorder="1" applyAlignment="1" applyProtection="1">
      <alignment horizontal="left" wrapText="1"/>
    </xf>
    <xf numFmtId="0" fontId="20" fillId="34" borderId="54" xfId="7" applyFont="1" applyFill="1" applyBorder="1" applyAlignment="1" applyProtection="1">
      <alignment horizontal="left"/>
    </xf>
    <xf numFmtId="166" fontId="0" fillId="0" borderId="327" xfId="0" applyBorder="1" applyAlignment="1">
      <alignment horizontal="left"/>
    </xf>
    <xf numFmtId="0" fontId="21" fillId="34" borderId="327" xfId="7" applyFont="1" applyFill="1" applyBorder="1" applyAlignment="1" applyProtection="1">
      <alignment horizontal="left" vertical="center" wrapText="1"/>
    </xf>
    <xf numFmtId="166" fontId="38" fillId="0" borderId="326" xfId="0" applyFont="1" applyBorder="1" applyAlignment="1">
      <alignment wrapText="1"/>
    </xf>
    <xf numFmtId="49" fontId="20" fillId="34" borderId="403" xfId="7" applyNumberFormat="1" applyFont="1" applyFill="1" applyBorder="1" applyAlignment="1" applyProtection="1">
      <alignment horizontal="left" wrapText="1"/>
    </xf>
    <xf numFmtId="49" fontId="20" fillId="34" borderId="264" xfId="7" applyNumberFormat="1" applyFont="1" applyFill="1" applyBorder="1" applyAlignment="1" applyProtection="1">
      <alignment horizontal="left" wrapText="1"/>
    </xf>
    <xf numFmtId="49" fontId="31" fillId="34" borderId="54" xfId="7" applyNumberFormat="1" applyFont="1" applyFill="1" applyBorder="1" applyAlignment="1" applyProtection="1">
      <alignment horizontal="left"/>
    </xf>
    <xf numFmtId="166" fontId="101" fillId="34" borderId="327" xfId="0" applyFont="1" applyFill="1" applyBorder="1" applyAlignment="1" applyProtection="1">
      <alignment horizontal="left"/>
    </xf>
    <xf numFmtId="0" fontId="31" fillId="34" borderId="54" xfId="7" applyFont="1" applyFill="1" applyBorder="1" applyAlignment="1" applyProtection="1">
      <alignment horizontal="left"/>
    </xf>
    <xf numFmtId="0" fontId="26" fillId="34" borderId="327" xfId="7" applyFont="1" applyFill="1" applyBorder="1" applyAlignment="1" applyProtection="1">
      <alignment horizontal="left"/>
    </xf>
    <xf numFmtId="0" fontId="20" fillId="34" borderId="327" xfId="7" applyFont="1" applyFill="1" applyBorder="1" applyAlignment="1" applyProtection="1">
      <alignment horizontal="left"/>
    </xf>
    <xf numFmtId="0" fontId="26" fillId="34" borderId="327" xfId="7" applyFont="1" applyFill="1" applyBorder="1" applyAlignment="1" applyProtection="1">
      <alignment horizontal="left" wrapText="1"/>
    </xf>
    <xf numFmtId="0" fontId="26" fillId="34" borderId="44" xfId="7" applyFont="1" applyFill="1" applyBorder="1" applyAlignment="1" applyProtection="1">
      <alignment horizontal="left"/>
    </xf>
    <xf numFmtId="49" fontId="20" fillId="34" borderId="155" xfId="7" applyNumberFormat="1" applyFont="1" applyFill="1" applyBorder="1" applyAlignment="1" applyProtection="1">
      <alignment horizontal="left" wrapText="1"/>
    </xf>
    <xf numFmtId="49" fontId="20" fillId="34" borderId="185" xfId="7" applyNumberFormat="1" applyFont="1" applyFill="1" applyBorder="1" applyAlignment="1" applyProtection="1">
      <alignment horizontal="left" wrapText="1"/>
    </xf>
    <xf numFmtId="0" fontId="20" fillId="34" borderId="327" xfId="7" quotePrefix="1" applyFont="1" applyFill="1" applyBorder="1" applyAlignment="1" applyProtection="1">
      <alignment horizontal="left"/>
    </xf>
    <xf numFmtId="49" fontId="20" fillId="0" borderId="340" xfId="7" applyNumberFormat="1" applyFont="1" applyFill="1" applyBorder="1" applyAlignment="1" applyProtection="1">
      <alignment horizontal="left"/>
      <protection locked="0"/>
    </xf>
    <xf numFmtId="166" fontId="0" fillId="0" borderId="380" xfId="0" applyBorder="1" applyAlignment="1" applyProtection="1">
      <alignment horizontal="left"/>
      <protection locked="0"/>
    </xf>
    <xf numFmtId="166" fontId="0" fillId="0" borderId="388" xfId="0" applyBorder="1" applyAlignment="1" applyProtection="1">
      <alignment horizontal="left"/>
      <protection locked="0"/>
    </xf>
    <xf numFmtId="166" fontId="0" fillId="0" borderId="380" xfId="0" applyBorder="1" applyAlignment="1">
      <alignment horizontal="left"/>
    </xf>
    <xf numFmtId="166" fontId="0" fillId="0" borderId="388" xfId="0" applyBorder="1" applyAlignment="1">
      <alignment horizontal="left"/>
    </xf>
    <xf numFmtId="166" fontId="20" fillId="29" borderId="323" xfId="0" applyFont="1" applyFill="1" applyBorder="1" applyAlignment="1" applyProtection="1">
      <alignment horizontal="center" vertical="center" wrapText="1"/>
    </xf>
    <xf numFmtId="166" fontId="21" fillId="0" borderId="324" xfId="0" applyFont="1" applyBorder="1" applyAlignment="1" applyProtection="1">
      <alignment horizontal="center" vertical="center" wrapText="1"/>
    </xf>
    <xf numFmtId="166" fontId="31" fillId="34" borderId="0" xfId="0" applyFont="1" applyFill="1" applyBorder="1" applyAlignment="1" applyProtection="1">
      <alignment horizontal="center"/>
    </xf>
    <xf numFmtId="166" fontId="20" fillId="34" borderId="0" xfId="0" applyFont="1" applyFill="1" applyAlignment="1" applyProtection="1"/>
    <xf numFmtId="0" fontId="20" fillId="34" borderId="0" xfId="7" applyFont="1" applyFill="1" applyAlignment="1" applyProtection="1">
      <alignment horizontal="center"/>
    </xf>
    <xf numFmtId="166" fontId="20" fillId="34" borderId="323" xfId="0" applyFont="1" applyFill="1" applyBorder="1" applyAlignment="1" applyProtection="1">
      <alignment horizontal="center"/>
    </xf>
    <xf numFmtId="166" fontId="20" fillId="34" borderId="322" xfId="0" applyFont="1" applyFill="1" applyBorder="1" applyAlignment="1" applyProtection="1">
      <alignment horizontal="center"/>
    </xf>
    <xf numFmtId="166" fontId="20" fillId="34" borderId="351" xfId="0" applyFont="1" applyFill="1" applyBorder="1" applyAlignment="1" applyProtection="1">
      <alignment horizontal="center"/>
    </xf>
    <xf numFmtId="166" fontId="20" fillId="29" borderId="360" xfId="0" applyFont="1" applyFill="1" applyBorder="1" applyAlignment="1" applyProtection="1">
      <alignment horizontal="left" vertical="center" wrapText="1"/>
    </xf>
    <xf numFmtId="166" fontId="20" fillId="0" borderId="362" xfId="0" applyFont="1" applyBorder="1" applyAlignment="1" applyProtection="1">
      <alignment horizontal="left" vertical="center" wrapText="1"/>
    </xf>
    <xf numFmtId="0" fontId="31" fillId="34" borderId="0" xfId="235" applyFont="1" applyFill="1" applyAlignment="1" applyProtection="1">
      <alignment horizontal="center"/>
    </xf>
    <xf numFmtId="0" fontId="20" fillId="34" borderId="0" xfId="235" applyFont="1" applyFill="1" applyAlignment="1" applyProtection="1">
      <alignment horizontal="center"/>
    </xf>
    <xf numFmtId="166" fontId="19" fillId="29" borderId="94" xfId="0" applyFont="1" applyFill="1" applyBorder="1" applyAlignment="1" applyProtection="1">
      <alignment horizontal="left" vertical="center"/>
    </xf>
    <xf numFmtId="166" fontId="11" fillId="0" borderId="14" xfId="0" applyFont="1" applyBorder="1" applyAlignment="1" applyProtection="1">
      <alignment horizontal="left" vertical="center"/>
    </xf>
    <xf numFmtId="166" fontId="19" fillId="29" borderId="64" xfId="0" applyFont="1" applyFill="1" applyBorder="1" applyAlignment="1" applyProtection="1">
      <alignment horizontal="left" vertical="center"/>
    </xf>
    <xf numFmtId="166" fontId="11" fillId="0" borderId="64" xfId="0" applyFont="1" applyBorder="1" applyAlignment="1" applyProtection="1">
      <alignment horizontal="left" vertical="center"/>
    </xf>
    <xf numFmtId="49" fontId="20" fillId="34" borderId="0" xfId="0" applyNumberFormat="1" applyFont="1" applyFill="1" applyAlignment="1" applyProtection="1">
      <alignment horizontal="center"/>
    </xf>
    <xf numFmtId="49" fontId="94" fillId="34" borderId="0" xfId="211" applyNumberFormat="1" applyFont="1" applyFill="1" applyAlignment="1" applyProtection="1">
      <alignment horizontal="center"/>
    </xf>
    <xf numFmtId="166" fontId="15" fillId="34" borderId="0" xfId="0" applyFont="1" applyFill="1" applyAlignment="1" applyProtection="1">
      <alignment horizontal="center"/>
    </xf>
    <xf numFmtId="166" fontId="20" fillId="0" borderId="360" xfId="0" applyFont="1" applyBorder="1" applyAlignment="1" applyProtection="1">
      <alignment horizontal="left"/>
    </xf>
    <xf numFmtId="166" fontId="20" fillId="0" borderId="362" xfId="0" applyFont="1" applyBorder="1" applyAlignment="1" applyProtection="1">
      <alignment horizontal="left"/>
    </xf>
    <xf numFmtId="166" fontId="20" fillId="0" borderId="354" xfId="0" applyFont="1" applyBorder="1" applyAlignment="1" applyProtection="1">
      <alignment horizontal="left"/>
    </xf>
    <xf numFmtId="166" fontId="20" fillId="34" borderId="264" xfId="0" applyFont="1" applyFill="1" applyBorder="1" applyAlignment="1" applyProtection="1">
      <alignment horizontal="left"/>
    </xf>
    <xf numFmtId="166" fontId="20" fillId="34" borderId="403" xfId="0" applyFont="1" applyFill="1" applyBorder="1" applyAlignment="1" applyProtection="1">
      <alignment horizontal="left"/>
    </xf>
    <xf numFmtId="166" fontId="20" fillId="34" borderId="267" xfId="0" applyFont="1" applyFill="1" applyBorder="1" applyAlignment="1" applyProtection="1">
      <alignment horizontal="left"/>
    </xf>
    <xf numFmtId="166" fontId="21" fillId="34" borderId="50" xfId="0" applyFont="1" applyFill="1" applyBorder="1" applyAlignment="1" applyProtection="1">
      <alignment horizontal="left"/>
    </xf>
    <xf numFmtId="166" fontId="21" fillId="34" borderId="11" xfId="0" applyFont="1" applyFill="1" applyBorder="1" applyAlignment="1" applyProtection="1">
      <alignment horizontal="left"/>
    </xf>
    <xf numFmtId="166" fontId="20" fillId="40" borderId="403" xfId="0" quotePrefix="1" applyFont="1" applyFill="1" applyBorder="1" applyAlignment="1" applyProtection="1">
      <alignment horizontal="left"/>
    </xf>
    <xf numFmtId="166" fontId="20" fillId="40" borderId="264" xfId="0" quotePrefix="1" applyFont="1" applyFill="1" applyBorder="1" applyAlignment="1" applyProtection="1">
      <alignment horizontal="left"/>
    </xf>
    <xf numFmtId="166" fontId="21" fillId="4" borderId="67" xfId="0" quotePrefix="1" applyFont="1" applyFill="1" applyBorder="1" applyAlignment="1" applyProtection="1">
      <alignment horizontal="left" wrapText="1"/>
      <protection locked="0"/>
    </xf>
    <xf numFmtId="166" fontId="21" fillId="0" borderId="45" xfId="0" applyFont="1" applyBorder="1" applyAlignment="1">
      <alignment horizontal="left" wrapText="1"/>
    </xf>
    <xf numFmtId="166" fontId="21" fillId="0" borderId="37" xfId="0" applyFont="1" applyBorder="1" applyAlignment="1">
      <alignment horizontal="left" wrapText="1"/>
    </xf>
    <xf numFmtId="166" fontId="21" fillId="4" borderId="54" xfId="0" quotePrefix="1" applyFont="1" applyFill="1" applyBorder="1" applyAlignment="1" applyProtection="1">
      <alignment horizontal="left" wrapText="1"/>
      <protection locked="0"/>
    </xf>
    <xf numFmtId="166" fontId="21" fillId="0" borderId="327" xfId="0" applyFont="1" applyBorder="1" applyAlignment="1">
      <alignment horizontal="left" wrapText="1"/>
    </xf>
    <xf numFmtId="166" fontId="21" fillId="0" borderId="326" xfId="0" applyFont="1" applyBorder="1" applyAlignment="1">
      <alignment horizontal="left" wrapText="1"/>
    </xf>
    <xf numFmtId="166" fontId="21" fillId="4" borderId="407" xfId="0" quotePrefix="1" applyFont="1" applyFill="1" applyBorder="1" applyAlignment="1" applyProtection="1">
      <alignment horizontal="left" wrapText="1"/>
      <protection locked="0"/>
    </xf>
    <xf numFmtId="166" fontId="21" fillId="0" borderId="347" xfId="0" applyFont="1" applyBorder="1" applyAlignment="1">
      <alignment horizontal="left" wrapText="1"/>
    </xf>
    <xf numFmtId="166" fontId="21" fillId="0" borderId="388" xfId="0" applyFont="1" applyBorder="1" applyAlignment="1">
      <alignment horizontal="left" wrapText="1"/>
    </xf>
    <xf numFmtId="166" fontId="21" fillId="34" borderId="48" xfId="0" applyFont="1" applyFill="1" applyBorder="1" applyAlignment="1" applyProtection="1">
      <alignment horizontal="left" wrapText="1"/>
    </xf>
    <xf numFmtId="166" fontId="0" fillId="0" borderId="5" xfId="0" applyBorder="1" applyAlignment="1"/>
    <xf numFmtId="166" fontId="0" fillId="0" borderId="6" xfId="0" applyBorder="1" applyAlignment="1"/>
    <xf numFmtId="166" fontId="21" fillId="34" borderId="347" xfId="0" applyFont="1" applyFill="1" applyBorder="1" applyAlignment="1" applyProtection="1">
      <alignment horizontal="left"/>
    </xf>
    <xf numFmtId="166" fontId="21" fillId="34" borderId="388" xfId="0" applyFont="1" applyFill="1" applyBorder="1" applyAlignment="1" applyProtection="1">
      <alignment horizontal="left"/>
    </xf>
    <xf numFmtId="166" fontId="21" fillId="34" borderId="45" xfId="0" applyFont="1" applyFill="1" applyBorder="1" applyAlignment="1" applyProtection="1">
      <alignment horizontal="left"/>
    </xf>
    <xf numFmtId="166" fontId="21" fillId="34" borderId="37" xfId="0" applyFont="1" applyFill="1" applyBorder="1" applyAlignment="1" applyProtection="1">
      <alignment horizontal="left"/>
    </xf>
    <xf numFmtId="166" fontId="21" fillId="34" borderId="328" xfId="0" applyFont="1" applyFill="1" applyBorder="1" applyAlignment="1" applyProtection="1">
      <alignment horizontal="left" wrapText="1"/>
    </xf>
    <xf numFmtId="166" fontId="21" fillId="34" borderId="44" xfId="0" applyFont="1" applyFill="1" applyBorder="1" applyAlignment="1" applyProtection="1">
      <alignment horizontal="left" wrapText="1"/>
    </xf>
    <xf numFmtId="166" fontId="21" fillId="34" borderId="329" xfId="0" applyFont="1" applyFill="1" applyBorder="1" applyAlignment="1" applyProtection="1">
      <alignment horizontal="left" wrapText="1"/>
    </xf>
    <xf numFmtId="166" fontId="21" fillId="34" borderId="54" xfId="0" applyFont="1" applyFill="1" applyBorder="1" applyAlignment="1" applyProtection="1">
      <alignment horizontal="left" wrapText="1"/>
    </xf>
    <xf numFmtId="166" fontId="21" fillId="34" borderId="327" xfId="0" applyFont="1" applyFill="1" applyBorder="1" applyAlignment="1" applyProtection="1">
      <alignment horizontal="left" wrapText="1"/>
    </xf>
    <xf numFmtId="166" fontId="21" fillId="34" borderId="326" xfId="0" applyFont="1" applyFill="1" applyBorder="1" applyAlignment="1" applyProtection="1">
      <alignment horizontal="left" wrapText="1"/>
    </xf>
    <xf numFmtId="166" fontId="21" fillId="34" borderId="341" xfId="0" applyFont="1" applyFill="1" applyBorder="1" applyAlignment="1" applyProtection="1">
      <alignment horizontal="left"/>
    </xf>
    <xf numFmtId="166" fontId="21" fillId="34" borderId="380" xfId="0" applyFont="1" applyFill="1" applyBorder="1" applyAlignment="1" applyProtection="1">
      <alignment horizontal="left"/>
    </xf>
    <xf numFmtId="166" fontId="21" fillId="34" borderId="327" xfId="0" applyFont="1" applyFill="1" applyBorder="1" applyAlignment="1" applyProtection="1">
      <alignment horizontal="left"/>
    </xf>
    <xf numFmtId="166" fontId="20" fillId="40" borderId="266" xfId="0" quotePrefix="1" applyFont="1" applyFill="1" applyBorder="1" applyAlignment="1" applyProtection="1">
      <alignment horizontal="left"/>
    </xf>
    <xf numFmtId="166" fontId="20" fillId="40" borderId="267" xfId="0" quotePrefix="1" applyFont="1" applyFill="1" applyBorder="1" applyAlignment="1" applyProtection="1">
      <alignment horizontal="left"/>
    </xf>
    <xf numFmtId="166" fontId="20" fillId="34" borderId="360" xfId="0" applyFont="1" applyFill="1" applyBorder="1" applyAlignment="1" applyProtection="1">
      <alignment horizontal="left"/>
    </xf>
    <xf numFmtId="166" fontId="21" fillId="4" borderId="404" xfId="0" quotePrefix="1" applyFont="1" applyFill="1" applyBorder="1" applyAlignment="1" applyProtection="1">
      <alignment horizontal="left" wrapText="1"/>
      <protection locked="0"/>
    </xf>
    <xf numFmtId="166" fontId="21" fillId="0" borderId="341" xfId="0" applyFont="1" applyBorder="1" applyAlignment="1" applyProtection="1">
      <alignment horizontal="left" wrapText="1"/>
      <protection locked="0"/>
    </xf>
    <xf numFmtId="166" fontId="21" fillId="0" borderId="380" xfId="0" applyFont="1" applyBorder="1" applyAlignment="1" applyProtection="1">
      <alignment horizontal="left" wrapText="1"/>
      <protection locked="0"/>
    </xf>
    <xf numFmtId="166" fontId="21" fillId="0" borderId="54" xfId="0" applyFont="1" applyFill="1" applyBorder="1" applyAlignment="1" applyProtection="1">
      <alignment horizontal="left" wrapText="1"/>
      <protection locked="0"/>
    </xf>
    <xf numFmtId="166" fontId="21" fillId="0" borderId="327" xfId="0" applyFont="1" applyBorder="1" applyAlignment="1" applyProtection="1">
      <alignment horizontal="left" wrapText="1"/>
      <protection locked="0"/>
    </xf>
    <xf numFmtId="166" fontId="21" fillId="0" borderId="326" xfId="0" applyFont="1" applyBorder="1" applyAlignment="1" applyProtection="1">
      <alignment horizontal="left" wrapText="1"/>
      <protection locked="0"/>
    </xf>
    <xf numFmtId="166" fontId="21" fillId="0" borderId="407" xfId="0" applyFont="1" applyBorder="1" applyAlignment="1" applyProtection="1">
      <alignment wrapText="1"/>
      <protection locked="0"/>
    </xf>
    <xf numFmtId="166" fontId="21" fillId="0" borderId="347" xfId="0" applyFont="1" applyBorder="1" applyAlignment="1" applyProtection="1">
      <alignment wrapText="1"/>
      <protection locked="0"/>
    </xf>
    <xf numFmtId="166" fontId="21" fillId="0" borderId="388" xfId="0" applyFont="1" applyBorder="1" applyAlignment="1" applyProtection="1">
      <alignment wrapText="1"/>
      <protection locked="0"/>
    </xf>
    <xf numFmtId="166" fontId="20" fillId="34" borderId="0" xfId="0" quotePrefix="1" applyFont="1" applyFill="1" applyAlignment="1" applyProtection="1">
      <alignment horizontal="center"/>
    </xf>
    <xf numFmtId="166" fontId="21" fillId="34" borderId="404" xfId="0" applyFont="1" applyFill="1" applyBorder="1" applyAlignment="1" applyProtection="1">
      <alignment horizontal="left"/>
    </xf>
    <xf numFmtId="166" fontId="21" fillId="34" borderId="54" xfId="0" applyFont="1" applyFill="1" applyBorder="1" applyAlignment="1" applyProtection="1">
      <alignment horizontal="left"/>
    </xf>
    <xf numFmtId="166" fontId="20" fillId="34" borderId="199" xfId="0" applyFont="1" applyFill="1" applyBorder="1" applyAlignment="1" applyProtection="1">
      <alignment horizontal="left" wrapText="1"/>
    </xf>
    <xf numFmtId="166" fontId="21" fillId="34" borderId="88" xfId="0" applyFont="1" applyFill="1" applyBorder="1" applyAlignment="1" applyProtection="1"/>
    <xf numFmtId="166" fontId="21" fillId="34" borderId="91" xfId="0" applyFont="1" applyFill="1" applyBorder="1" applyAlignment="1" applyProtection="1"/>
    <xf numFmtId="166" fontId="20" fillId="34" borderId="352" xfId="0" applyFont="1" applyFill="1" applyBorder="1" applyAlignment="1" applyProtection="1">
      <alignment horizontal="left" wrapText="1"/>
    </xf>
    <xf numFmtId="166" fontId="21" fillId="34" borderId="310" xfId="0" applyFont="1" applyFill="1" applyBorder="1" applyAlignment="1" applyProtection="1"/>
    <xf numFmtId="166" fontId="21" fillId="34" borderId="325" xfId="0" applyFont="1" applyFill="1" applyBorder="1" applyAlignment="1" applyProtection="1"/>
    <xf numFmtId="166" fontId="20" fillId="29" borderId="399" xfId="0" applyFont="1" applyFill="1" applyBorder="1" applyAlignment="1" applyProtection="1">
      <alignment horizontal="center" wrapText="1"/>
    </xf>
    <xf numFmtId="166" fontId="21" fillId="0" borderId="52" xfId="0" applyFont="1" applyBorder="1" applyAlignment="1" applyProtection="1">
      <alignment horizontal="center" wrapText="1"/>
    </xf>
    <xf numFmtId="166" fontId="20" fillId="29" borderId="323" xfId="0" applyFont="1" applyFill="1" applyBorder="1" applyAlignment="1" applyProtection="1">
      <alignment horizontal="center" wrapText="1"/>
    </xf>
    <xf numFmtId="166" fontId="21" fillId="0" borderId="351" xfId="0" applyFont="1" applyBorder="1" applyAlignment="1" applyProtection="1">
      <alignment horizontal="center" wrapText="1"/>
    </xf>
    <xf numFmtId="166" fontId="16" fillId="34" borderId="0" xfId="0" applyFont="1" applyFill="1" applyAlignment="1" applyProtection="1">
      <alignment horizontal="center"/>
    </xf>
    <xf numFmtId="166" fontId="157" fillId="31" borderId="403" xfId="0" quotePrefix="1" applyFont="1" applyFill="1" applyBorder="1" applyAlignment="1" applyProtection="1">
      <alignment wrapText="1"/>
    </xf>
    <xf numFmtId="166" fontId="160" fillId="0" borderId="267" xfId="0" applyFont="1" applyBorder="1" applyAlignment="1">
      <alignment wrapText="1"/>
    </xf>
    <xf numFmtId="3" fontId="15" fillId="34" borderId="372" xfId="0" applyNumberFormat="1" applyFont="1" applyFill="1" applyBorder="1" applyAlignment="1" applyProtection="1">
      <alignment horizontal="left" vertical="top" wrapText="1"/>
    </xf>
    <xf numFmtId="166" fontId="0" fillId="0" borderId="380" xfId="0" applyFont="1" applyBorder="1" applyAlignment="1">
      <alignment horizontal="left" vertical="top" wrapText="1"/>
    </xf>
    <xf numFmtId="166" fontId="21" fillId="34" borderId="390" xfId="0" applyFont="1" applyFill="1" applyBorder="1" applyAlignment="1" applyProtection="1">
      <alignment horizontal="left" wrapText="1"/>
    </xf>
    <xf numFmtId="166" fontId="15" fillId="34" borderId="264" xfId="0" applyFont="1" applyFill="1" applyBorder="1" applyAlignment="1" applyProtection="1">
      <alignment horizontal="left" wrapText="1"/>
    </xf>
    <xf numFmtId="166" fontId="15" fillId="34" borderId="267" xfId="0" applyFont="1" applyFill="1" applyBorder="1" applyAlignment="1" applyProtection="1">
      <alignment horizontal="left"/>
    </xf>
    <xf numFmtId="3" fontId="15" fillId="34" borderId="264" xfId="0" applyNumberFormat="1" applyFont="1" applyFill="1" applyBorder="1" applyAlignment="1" applyProtection="1">
      <alignment horizontal="left" vertical="top" wrapText="1"/>
    </xf>
    <xf numFmtId="166" fontId="0" fillId="34" borderId="267" xfId="0" applyFont="1" applyFill="1" applyBorder="1" applyAlignment="1" applyProtection="1">
      <alignment horizontal="left" vertical="top" wrapText="1"/>
    </xf>
    <xf numFmtId="166" fontId="21" fillId="34" borderId="63" xfId="11" applyFont="1" applyFill="1" applyBorder="1" applyAlignment="1" applyProtection="1">
      <alignment horizontal="left"/>
    </xf>
    <xf numFmtId="166" fontId="21" fillId="34" borderId="327" xfId="11" applyFont="1" applyFill="1" applyBorder="1" applyAlignment="1" applyProtection="1">
      <alignment horizontal="left"/>
    </xf>
    <xf numFmtId="166" fontId="21" fillId="34" borderId="63" xfId="0" applyFont="1" applyFill="1" applyBorder="1" applyAlignment="1" applyProtection="1">
      <alignment horizontal="left"/>
    </xf>
    <xf numFmtId="166" fontId="21" fillId="34" borderId="63" xfId="0" quotePrefix="1" applyFont="1" applyFill="1" applyBorder="1" applyAlignment="1" applyProtection="1">
      <alignment horizontal="left"/>
    </xf>
    <xf numFmtId="166" fontId="21" fillId="34" borderId="327" xfId="0" quotePrefix="1" applyFont="1" applyFill="1" applyBorder="1" applyAlignment="1" applyProtection="1">
      <alignment horizontal="left"/>
    </xf>
    <xf numFmtId="166" fontId="21" fillId="34" borderId="372" xfId="11" applyFont="1" applyFill="1" applyBorder="1" applyAlignment="1" applyProtection="1">
      <alignment horizontal="left"/>
    </xf>
    <xf numFmtId="166" fontId="21" fillId="34" borderId="341" xfId="11" applyFont="1" applyFill="1" applyBorder="1" applyAlignment="1" applyProtection="1">
      <alignment horizontal="left"/>
    </xf>
    <xf numFmtId="166" fontId="21" fillId="34" borderId="390" xfId="0" quotePrefix="1" applyFont="1" applyFill="1" applyBorder="1" applyAlignment="1" applyProtection="1">
      <alignment horizontal="left"/>
    </xf>
    <xf numFmtId="166" fontId="21" fillId="34" borderId="347" xfId="0" quotePrefix="1" applyFont="1" applyFill="1" applyBorder="1" applyAlignment="1" applyProtection="1">
      <alignment horizontal="left"/>
    </xf>
    <xf numFmtId="166" fontId="21" fillId="34" borderId="372" xfId="0" applyFont="1" applyFill="1" applyBorder="1" applyAlignment="1" applyProtection="1">
      <alignment horizontal="left"/>
    </xf>
    <xf numFmtId="166" fontId="21" fillId="34" borderId="390" xfId="11" applyFont="1" applyFill="1" applyBorder="1" applyAlignment="1" applyProtection="1">
      <alignment horizontal="left"/>
    </xf>
    <xf numFmtId="166" fontId="21" fillId="34" borderId="347" xfId="11" applyFont="1" applyFill="1" applyBorder="1" applyAlignment="1" applyProtection="1">
      <alignment horizontal="left"/>
    </xf>
    <xf numFmtId="166" fontId="21" fillId="34" borderId="63" xfId="0" applyFont="1" applyFill="1" applyBorder="1" applyAlignment="1" applyProtection="1">
      <alignment horizontal="left" wrapText="1"/>
    </xf>
    <xf numFmtId="166" fontId="20" fillId="34" borderId="264" xfId="0" applyFont="1" applyFill="1" applyBorder="1" applyAlignment="1" applyProtection="1">
      <alignment horizontal="left" wrapText="1"/>
    </xf>
    <xf numFmtId="166" fontId="21" fillId="34" borderId="63" xfId="11" quotePrefix="1" applyFont="1" applyFill="1" applyBorder="1" applyAlignment="1" applyProtection="1">
      <alignment horizontal="left"/>
    </xf>
    <xf numFmtId="166" fontId="21" fillId="34" borderId="327" xfId="11" quotePrefix="1" applyFont="1" applyFill="1" applyBorder="1" applyAlignment="1" applyProtection="1">
      <alignment horizontal="left"/>
    </xf>
    <xf numFmtId="166" fontId="21" fillId="34" borderId="63" xfId="0" quotePrefix="1" applyFont="1" applyFill="1" applyBorder="1" applyAlignment="1" applyProtection="1">
      <alignment horizontal="left" wrapText="1"/>
    </xf>
    <xf numFmtId="166" fontId="21" fillId="34" borderId="327" xfId="0" quotePrefix="1" applyFont="1" applyFill="1" applyBorder="1" applyAlignment="1" applyProtection="1">
      <alignment horizontal="left" wrapText="1"/>
    </xf>
    <xf numFmtId="166" fontId="21" fillId="34" borderId="8" xfId="0" applyFont="1" applyFill="1" applyBorder="1" applyAlignment="1" applyProtection="1">
      <alignment horizontal="left"/>
      <protection locked="0"/>
    </xf>
    <xf numFmtId="3" fontId="21" fillId="34" borderId="264" xfId="0" applyNumberFormat="1" applyFont="1" applyFill="1" applyBorder="1" applyAlignment="1" applyProtection="1">
      <alignment horizontal="left" vertical="top" wrapText="1"/>
    </xf>
    <xf numFmtId="166" fontId="21" fillId="34" borderId="267" xfId="0" applyFont="1" applyFill="1" applyBorder="1" applyAlignment="1" applyProtection="1">
      <alignment horizontal="left" vertical="top" wrapText="1"/>
    </xf>
    <xf numFmtId="166" fontId="15" fillId="34" borderId="372" xfId="0" applyFont="1" applyFill="1" applyBorder="1" applyAlignment="1" applyProtection="1">
      <alignment horizontal="left"/>
    </xf>
    <xf numFmtId="166" fontId="15" fillId="34" borderId="341" xfId="0" applyFont="1" applyFill="1" applyBorder="1" applyAlignment="1" applyProtection="1">
      <alignment horizontal="left"/>
    </xf>
    <xf numFmtId="0" fontId="158" fillId="34" borderId="327" xfId="7" applyFont="1" applyFill="1" applyBorder="1" applyAlignment="1" applyProtection="1">
      <alignment horizontal="left" vertical="center" wrapText="1"/>
    </xf>
    <xf numFmtId="166" fontId="159" fillId="0" borderId="326" xfId="0" applyFont="1" applyBorder="1" applyAlignment="1">
      <alignment wrapText="1"/>
    </xf>
    <xf numFmtId="0" fontId="20" fillId="34" borderId="44" xfId="7" applyFont="1" applyFill="1" applyBorder="1" applyAlignment="1" applyProtection="1">
      <alignment horizontal="left" wrapText="1"/>
    </xf>
    <xf numFmtId="0" fontId="26" fillId="34" borderId="8" xfId="7" applyFont="1" applyFill="1" applyBorder="1" applyAlignment="1" applyProtection="1">
      <alignment horizontal="left"/>
    </xf>
    <xf numFmtId="0" fontId="20" fillId="34" borderId="44" xfId="7" applyFont="1" applyFill="1" applyBorder="1" applyAlignment="1" applyProtection="1">
      <alignment wrapText="1"/>
    </xf>
    <xf numFmtId="166" fontId="21" fillId="34" borderId="329" xfId="0" applyFont="1" applyFill="1" applyBorder="1" applyAlignment="1" applyProtection="1">
      <alignment wrapText="1"/>
    </xf>
    <xf numFmtId="0" fontId="20" fillId="34" borderId="327" xfId="7" applyFont="1" applyFill="1" applyBorder="1" applyAlignment="1" applyProtection="1"/>
    <xf numFmtId="166" fontId="21" fillId="34" borderId="326" xfId="0" applyFont="1" applyFill="1" applyBorder="1" applyAlignment="1" applyProtection="1"/>
    <xf numFmtId="0" fontId="21" fillId="34" borderId="63" xfId="7" applyFont="1" applyFill="1" applyBorder="1" applyAlignment="1" applyProtection="1"/>
    <xf numFmtId="166" fontId="21" fillId="34" borderId="327" xfId="0" applyFont="1" applyFill="1" applyBorder="1" applyAlignment="1" applyProtection="1"/>
    <xf numFmtId="0" fontId="21" fillId="0" borderId="45" xfId="7" quotePrefix="1" applyFont="1" applyFill="1" applyBorder="1" applyAlignment="1" applyProtection="1">
      <alignment horizontal="left"/>
      <protection locked="0"/>
    </xf>
    <xf numFmtId="166" fontId="0" fillId="0" borderId="37" xfId="0" applyBorder="1" applyAlignment="1" applyProtection="1">
      <protection locked="0"/>
    </xf>
    <xf numFmtId="0" fontId="21" fillId="0" borderId="327" xfId="7" quotePrefix="1" applyFont="1" applyFill="1" applyBorder="1" applyAlignment="1" applyProtection="1">
      <alignment horizontal="left"/>
      <protection locked="0"/>
    </xf>
    <xf numFmtId="166" fontId="0" fillId="0" borderId="326" xfId="0" applyBorder="1" applyAlignment="1" applyProtection="1">
      <protection locked="0"/>
    </xf>
    <xf numFmtId="0" fontId="21" fillId="0" borderId="347" xfId="7" quotePrefix="1" applyFont="1" applyFill="1" applyBorder="1" applyAlignment="1" applyProtection="1">
      <alignment horizontal="left"/>
      <protection locked="0"/>
    </xf>
    <xf numFmtId="166" fontId="0" fillId="0" borderId="388" xfId="0" applyBorder="1" applyAlignment="1" applyProtection="1">
      <protection locked="0"/>
    </xf>
    <xf numFmtId="0" fontId="27" fillId="0" borderId="45" xfId="7" quotePrefix="1" applyFont="1" applyFill="1" applyBorder="1" applyAlignment="1" applyProtection="1">
      <alignment vertical="center"/>
      <protection locked="0"/>
    </xf>
    <xf numFmtId="166" fontId="0" fillId="0" borderId="37" xfId="0" applyBorder="1" applyAlignment="1" applyProtection="1">
      <alignment vertical="center"/>
      <protection locked="0"/>
    </xf>
    <xf numFmtId="0" fontId="27" fillId="0" borderId="327" xfId="7" quotePrefix="1" applyFont="1" applyFill="1" applyBorder="1" applyAlignment="1" applyProtection="1">
      <alignment vertical="center"/>
      <protection locked="0"/>
    </xf>
    <xf numFmtId="166" fontId="0" fillId="0" borderId="326" xfId="0" applyBorder="1" applyAlignment="1" applyProtection="1">
      <alignment vertical="center"/>
      <protection locked="0"/>
    </xf>
    <xf numFmtId="0" fontId="27" fillId="0" borderId="44" xfId="7" quotePrefix="1" applyFont="1" applyFill="1" applyBorder="1" applyAlignment="1" applyProtection="1">
      <alignment vertical="center"/>
      <protection locked="0"/>
    </xf>
    <xf numFmtId="166" fontId="0" fillId="0" borderId="329" xfId="0" applyBorder="1" applyAlignment="1" applyProtection="1">
      <alignment vertical="center"/>
      <protection locked="0"/>
    </xf>
    <xf numFmtId="0" fontId="20" fillId="34" borderId="84" xfId="7" applyFont="1" applyFill="1" applyBorder="1" applyAlignment="1" applyProtection="1">
      <alignment wrapText="1"/>
    </xf>
    <xf numFmtId="166" fontId="21" fillId="34" borderId="264" xfId="0" applyFont="1" applyFill="1" applyBorder="1" applyAlignment="1" applyProtection="1">
      <alignment wrapText="1"/>
    </xf>
    <xf numFmtId="166" fontId="21" fillId="34" borderId="267" xfId="0" applyFont="1" applyFill="1" applyBorder="1" applyAlignment="1" applyProtection="1">
      <alignment wrapText="1"/>
    </xf>
    <xf numFmtId="0" fontId="20" fillId="34" borderId="397" xfId="7" quotePrefix="1" applyFont="1" applyFill="1" applyBorder="1" applyAlignment="1" applyProtection="1">
      <alignment horizontal="left"/>
    </xf>
    <xf numFmtId="166" fontId="21" fillId="34" borderId="417" xfId="0" applyFont="1" applyFill="1" applyBorder="1" applyAlignment="1" applyProtection="1"/>
    <xf numFmtId="166" fontId="21" fillId="34" borderId="418" xfId="0" applyFont="1" applyFill="1" applyBorder="1" applyAlignment="1" applyProtection="1"/>
    <xf numFmtId="49" fontId="20" fillId="34" borderId="84" xfId="7" applyNumberFormat="1" applyFont="1" applyFill="1" applyBorder="1" applyAlignment="1" applyProtection="1">
      <alignment horizontal="left" wrapText="1"/>
    </xf>
    <xf numFmtId="0" fontId="20" fillId="34" borderId="63" xfId="7" applyFont="1" applyFill="1" applyBorder="1" applyAlignment="1" applyProtection="1">
      <alignment horizontal="left"/>
    </xf>
    <xf numFmtId="0" fontId="21" fillId="34" borderId="5" xfId="7" quotePrefix="1" applyFont="1" applyFill="1" applyBorder="1" applyAlignment="1" applyProtection="1">
      <alignment horizontal="left"/>
    </xf>
    <xf numFmtId="166" fontId="21" fillId="34" borderId="5" xfId="0" applyFont="1" applyFill="1" applyBorder="1" applyAlignment="1" applyProtection="1"/>
    <xf numFmtId="0" fontId="21" fillId="34" borderId="326" xfId="7" applyFont="1" applyFill="1" applyBorder="1" applyAlignment="1" applyProtection="1">
      <alignment horizontal="left"/>
    </xf>
    <xf numFmtId="0" fontId="20" fillId="34" borderId="92" xfId="7" applyFont="1" applyFill="1" applyBorder="1" applyAlignment="1" applyProtection="1">
      <alignment horizontal="left"/>
    </xf>
    <xf numFmtId="166" fontId="21" fillId="34" borderId="0" xfId="0" applyFont="1" applyFill="1" applyBorder="1" applyAlignment="1" applyProtection="1"/>
    <xf numFmtId="0" fontId="20" fillId="34" borderId="327" xfId="7" applyFont="1" applyFill="1" applyBorder="1" applyAlignment="1" applyProtection="1">
      <alignment wrapText="1"/>
    </xf>
    <xf numFmtId="166" fontId="21" fillId="34" borderId="326" xfId="0" applyFont="1" applyFill="1" applyBorder="1" applyAlignment="1" applyProtection="1">
      <alignment wrapText="1"/>
    </xf>
    <xf numFmtId="49" fontId="20" fillId="34" borderId="63" xfId="7" applyNumberFormat="1" applyFont="1" applyFill="1" applyBorder="1" applyAlignment="1" applyProtection="1">
      <alignment horizontal="left"/>
    </xf>
    <xf numFmtId="0" fontId="20" fillId="34" borderId="8" xfId="7" applyFont="1" applyFill="1" applyBorder="1" applyAlignment="1" applyProtection="1">
      <alignment horizontal="left" wrapText="1"/>
    </xf>
    <xf numFmtId="166" fontId="21" fillId="34" borderId="8" xfId="0" applyFont="1" applyFill="1" applyBorder="1" applyAlignment="1" applyProtection="1">
      <alignment horizontal="left" wrapText="1"/>
    </xf>
    <xf numFmtId="0" fontId="20" fillId="34" borderId="8" xfId="7" applyFont="1" applyFill="1" applyBorder="1" applyAlignment="1" applyProtection="1">
      <alignment horizontal="left"/>
    </xf>
    <xf numFmtId="166" fontId="21" fillId="34" borderId="8" xfId="0" applyFont="1" applyFill="1" applyBorder="1" applyAlignment="1" applyProtection="1">
      <alignment horizontal="left"/>
    </xf>
    <xf numFmtId="49" fontId="26" fillId="34" borderId="8" xfId="7" applyNumberFormat="1" applyFont="1" applyFill="1" applyBorder="1" applyAlignment="1" applyProtection="1">
      <alignment horizontal="left"/>
    </xf>
    <xf numFmtId="0" fontId="20" fillId="0" borderId="45" xfId="7" quotePrefix="1" applyFont="1" applyFill="1" applyBorder="1" applyAlignment="1" applyProtection="1">
      <alignment horizontal="left"/>
      <protection locked="0"/>
    </xf>
    <xf numFmtId="166" fontId="0" fillId="0" borderId="37" xfId="0" applyBorder="1" applyAlignment="1"/>
    <xf numFmtId="0" fontId="21" fillId="34" borderId="0" xfId="7" applyFont="1" applyFill="1" applyAlignment="1" applyProtection="1">
      <alignment horizontal="center"/>
    </xf>
    <xf numFmtId="166" fontId="20" fillId="34" borderId="0" xfId="11" applyFont="1" applyFill="1" applyAlignment="1" applyProtection="1">
      <alignment horizontal="center"/>
    </xf>
    <xf numFmtId="0" fontId="21" fillId="34" borderId="372" xfId="7" applyFont="1" applyFill="1" applyBorder="1" applyAlignment="1" applyProtection="1">
      <alignment horizontal="left"/>
    </xf>
    <xf numFmtId="166" fontId="21" fillId="34" borderId="341" xfId="0" applyFont="1" applyFill="1" applyBorder="1" applyAlignment="1" applyProtection="1"/>
    <xf numFmtId="166" fontId="21" fillId="34" borderId="380" xfId="0" applyFont="1" applyFill="1" applyBorder="1" applyAlignment="1" applyProtection="1"/>
    <xf numFmtId="0" fontId="20" fillId="34" borderId="390" xfId="7" applyFont="1" applyFill="1" applyBorder="1" applyAlignment="1" applyProtection="1">
      <alignment horizontal="left" wrapText="1"/>
    </xf>
    <xf numFmtId="166" fontId="20" fillId="34" borderId="347" xfId="0" applyFont="1" applyFill="1" applyBorder="1" applyAlignment="1" applyProtection="1"/>
    <xf numFmtId="166" fontId="0" fillId="0" borderId="388" xfId="0" applyBorder="1" applyAlignment="1"/>
    <xf numFmtId="0" fontId="20" fillId="34" borderId="0" xfId="7" applyFont="1" applyFill="1" applyBorder="1" applyAlignment="1" applyProtection="1">
      <alignment horizontal="left"/>
    </xf>
    <xf numFmtId="0" fontId="20" fillId="0" borderId="327" xfId="7" quotePrefix="1" applyFont="1" applyFill="1" applyBorder="1" applyAlignment="1" applyProtection="1">
      <alignment horizontal="left"/>
      <protection locked="0"/>
    </xf>
    <xf numFmtId="0" fontId="20" fillId="0" borderId="44" xfId="7" quotePrefix="1" applyFont="1" applyFill="1" applyBorder="1" applyAlignment="1" applyProtection="1">
      <alignment horizontal="left"/>
      <protection locked="0"/>
    </xf>
    <xf numFmtId="166" fontId="0" fillId="0" borderId="329" xfId="0" applyBorder="1" applyAlignment="1"/>
    <xf numFmtId="0" fontId="20" fillId="0" borderId="341" xfId="7" quotePrefix="1" applyFont="1" applyFill="1" applyBorder="1" applyAlignment="1" applyProtection="1">
      <alignment horizontal="left"/>
      <protection locked="0"/>
    </xf>
    <xf numFmtId="0" fontId="20" fillId="0" borderId="347" xfId="7" quotePrefix="1" applyFont="1" applyFill="1" applyBorder="1" applyAlignment="1" applyProtection="1">
      <alignment horizontal="left"/>
      <protection locked="0"/>
    </xf>
    <xf numFmtId="0" fontId="20" fillId="34" borderId="44" xfId="7" applyFont="1" applyFill="1" applyBorder="1" applyAlignment="1" applyProtection="1"/>
    <xf numFmtId="166" fontId="21" fillId="34" borderId="329" xfId="0" applyFont="1" applyFill="1" applyBorder="1" applyAlignment="1" applyProtection="1"/>
    <xf numFmtId="0" fontId="20" fillId="34" borderId="0" xfId="165" applyFont="1" applyFill="1" applyAlignment="1" applyProtection="1">
      <alignment horizontal="center"/>
    </xf>
    <xf numFmtId="0" fontId="11" fillId="34" borderId="0" xfId="165" applyFont="1" applyFill="1" applyAlignment="1" applyProtection="1">
      <alignment horizontal="center"/>
    </xf>
    <xf numFmtId="0" fontId="20" fillId="29" borderId="360" xfId="165" applyFont="1" applyFill="1" applyBorder="1" applyAlignment="1" applyProtection="1">
      <alignment horizontal="left" vertical="center" wrapText="1"/>
    </xf>
    <xf numFmtId="0" fontId="20" fillId="0" borderId="362" xfId="165" applyFont="1" applyBorder="1" applyAlignment="1" applyProtection="1">
      <alignment horizontal="left" vertical="center" wrapText="1"/>
    </xf>
    <xf numFmtId="0" fontId="31" fillId="34" borderId="0" xfId="165" applyFont="1" applyFill="1" applyBorder="1" applyAlignment="1" applyProtection="1">
      <alignment horizontal="center"/>
    </xf>
    <xf numFmtId="0" fontId="38" fillId="34" borderId="0" xfId="165" applyFill="1" applyAlignment="1"/>
    <xf numFmtId="0" fontId="20" fillId="34" borderId="323" xfId="165" applyFont="1" applyFill="1" applyBorder="1" applyAlignment="1">
      <alignment horizontal="center"/>
    </xf>
    <xf numFmtId="0" fontId="20" fillId="34" borderId="322" xfId="165" applyFont="1" applyFill="1" applyBorder="1" applyAlignment="1">
      <alignment horizontal="center"/>
    </xf>
    <xf numFmtId="0" fontId="20" fillId="34" borderId="351" xfId="165" applyFont="1" applyFill="1" applyBorder="1" applyAlignment="1">
      <alignment horizontal="center"/>
    </xf>
    <xf numFmtId="166" fontId="94" fillId="34" borderId="0" xfId="211" applyNumberFormat="1" applyFont="1" applyFill="1" applyAlignment="1" applyProtection="1"/>
    <xf numFmtId="166" fontId="15" fillId="34" borderId="0" xfId="11" applyFont="1" applyFill="1" applyAlignment="1" applyProtection="1">
      <alignment horizontal="center"/>
    </xf>
    <xf numFmtId="166" fontId="0" fillId="34" borderId="0" xfId="0" applyFill="1" applyAlignment="1" applyProtection="1">
      <alignment horizontal="center"/>
    </xf>
    <xf numFmtId="166" fontId="125" fillId="0" borderId="0" xfId="211" applyNumberFormat="1" applyFont="1" applyAlignment="1" applyProtection="1">
      <alignment horizontal="center"/>
    </xf>
    <xf numFmtId="166" fontId="15" fillId="34" borderId="323" xfId="0" applyFont="1" applyFill="1" applyBorder="1" applyAlignment="1" applyProtection="1">
      <alignment horizontal="center"/>
    </xf>
    <xf numFmtId="166" fontId="0" fillId="34" borderId="324" xfId="0" applyFill="1" applyBorder="1" applyAlignment="1" applyProtection="1">
      <alignment horizontal="center"/>
    </xf>
    <xf numFmtId="166" fontId="21" fillId="34" borderId="351" xfId="0" applyFont="1" applyFill="1" applyBorder="1" applyAlignment="1" applyProtection="1">
      <alignment horizontal="center"/>
    </xf>
    <xf numFmtId="166" fontId="0" fillId="34" borderId="351" xfId="0" applyFill="1" applyBorder="1" applyAlignment="1" applyProtection="1">
      <alignment horizontal="center"/>
    </xf>
    <xf numFmtId="166" fontId="129" fillId="34" borderId="0" xfId="211" applyNumberFormat="1" applyFont="1" applyFill="1" applyAlignment="1" applyProtection="1">
      <alignment horizontal="center"/>
    </xf>
    <xf numFmtId="49" fontId="20" fillId="34" borderId="0" xfId="0" applyNumberFormat="1" applyFont="1" applyFill="1" applyBorder="1" applyAlignment="1" applyProtection="1">
      <alignment horizontal="center"/>
    </xf>
    <xf numFmtId="170" fontId="20" fillId="34" borderId="155" xfId="204" applyNumberFormat="1" applyFont="1" applyFill="1" applyBorder="1" applyAlignment="1" applyProtection="1">
      <alignment horizontal="left" vertical="center"/>
    </xf>
    <xf numFmtId="170" fontId="21" fillId="34" borderId="350" xfId="204" applyNumberFormat="1" applyFont="1" applyFill="1" applyBorder="1" applyAlignment="1" applyProtection="1">
      <alignment horizontal="left"/>
    </xf>
    <xf numFmtId="166" fontId="20" fillId="34" borderId="116" xfId="0" applyFont="1" applyFill="1" applyBorder="1" applyAlignment="1" applyProtection="1">
      <alignment horizontal="left"/>
    </xf>
    <xf numFmtId="166" fontId="0" fillId="0" borderId="117" xfId="0" applyBorder="1" applyAlignment="1">
      <alignment horizontal="left"/>
    </xf>
    <xf numFmtId="166" fontId="20" fillId="34" borderId="438" xfId="0" applyFont="1" applyFill="1" applyBorder="1" applyAlignment="1" applyProtection="1">
      <alignment horizontal="center"/>
    </xf>
    <xf numFmtId="166" fontId="20" fillId="34" borderId="418" xfId="0" applyFont="1" applyFill="1" applyBorder="1" applyAlignment="1" applyProtection="1">
      <alignment horizontal="center"/>
    </xf>
    <xf numFmtId="166" fontId="20" fillId="29" borderId="403" xfId="0" applyFont="1" applyFill="1" applyBorder="1" applyAlignment="1" applyProtection="1">
      <alignment horizontal="left" wrapText="1"/>
    </xf>
    <xf numFmtId="166" fontId="21" fillId="0" borderId="267" xfId="0" applyFont="1" applyBorder="1" applyAlignment="1" applyProtection="1">
      <alignment horizontal="left" wrapText="1"/>
    </xf>
    <xf numFmtId="0" fontId="20" fillId="34" borderId="498" xfId="6" applyFont="1" applyFill="1" applyBorder="1" applyAlignment="1" applyProtection="1">
      <alignment horizontal="left" vertical="center"/>
    </xf>
    <xf numFmtId="166" fontId="21" fillId="34" borderId="493" xfId="0" applyFont="1" applyFill="1" applyBorder="1" applyAlignment="1" applyProtection="1">
      <alignment horizontal="left"/>
    </xf>
    <xf numFmtId="0" fontId="20" fillId="34" borderId="155" xfId="6" applyFont="1" applyFill="1" applyBorder="1" applyAlignment="1" applyProtection="1">
      <alignment horizontal="left" vertical="center"/>
    </xf>
    <xf numFmtId="166" fontId="21" fillId="34" borderId="350" xfId="0" applyFont="1" applyFill="1" applyBorder="1" applyAlignment="1" applyProtection="1">
      <alignment horizontal="left"/>
    </xf>
    <xf numFmtId="166" fontId="20" fillId="34" borderId="403" xfId="0" applyFont="1" applyFill="1" applyBorder="1" applyAlignment="1" applyProtection="1">
      <alignment horizontal="left" wrapText="1"/>
    </xf>
    <xf numFmtId="166" fontId="15" fillId="34" borderId="495" xfId="0" applyFont="1" applyFill="1" applyBorder="1" applyAlignment="1">
      <alignment horizontal="left" wrapText="1"/>
    </xf>
    <xf numFmtId="166" fontId="20" fillId="34" borderId="320" xfId="0" applyFont="1" applyFill="1" applyBorder="1" applyAlignment="1" applyProtection="1">
      <alignment horizontal="left" wrapText="1"/>
    </xf>
    <xf numFmtId="166" fontId="0" fillId="0" borderId="422" xfId="0" applyBorder="1" applyAlignment="1">
      <alignment horizontal="left" wrapText="1"/>
    </xf>
    <xf numFmtId="0" fontId="125" fillId="34" borderId="0" xfId="211" quotePrefix="1" applyFont="1" applyFill="1" applyAlignment="1" applyProtection="1">
      <alignment horizontal="center"/>
    </xf>
    <xf numFmtId="0" fontId="31" fillId="34" borderId="0" xfId="6" applyFont="1" applyFill="1" applyAlignment="1" applyProtection="1">
      <alignment horizontal="center"/>
    </xf>
    <xf numFmtId="0" fontId="20" fillId="34" borderId="0" xfId="6" applyFont="1" applyFill="1" applyAlignment="1" applyProtection="1">
      <alignment horizontal="center" wrapText="1"/>
    </xf>
    <xf numFmtId="0" fontId="20" fillId="34" borderId="0" xfId="6" quotePrefix="1" applyFont="1" applyFill="1" applyBorder="1" applyAlignment="1" applyProtection="1">
      <alignment horizontal="center"/>
    </xf>
    <xf numFmtId="170" fontId="11" fillId="0" borderId="404" xfId="204" applyNumberFormat="1" applyFont="1" applyFill="1" applyBorder="1" applyAlignment="1" applyProtection="1">
      <alignment horizontal="left"/>
    </xf>
    <xf numFmtId="170" fontId="11" fillId="0" borderId="54" xfId="204" applyNumberFormat="1" applyFont="1" applyFill="1" applyBorder="1" applyAlignment="1" applyProtection="1">
      <alignment horizontal="left"/>
    </xf>
    <xf numFmtId="170" fontId="11" fillId="0" borderId="407" xfId="204" applyNumberFormat="1" applyFont="1" applyFill="1" applyBorder="1" applyAlignment="1" applyProtection="1">
      <alignment horizontal="left"/>
    </xf>
    <xf numFmtId="170" fontId="11" fillId="0" borderId="54" xfId="204" applyNumberFormat="1" applyFont="1" applyFill="1" applyBorder="1" applyAlignment="1" applyProtection="1">
      <alignment horizontal="left"/>
      <protection locked="0"/>
    </xf>
    <xf numFmtId="166" fontId="0" fillId="0" borderId="326" xfId="0" applyBorder="1" applyAlignment="1" applyProtection="1">
      <alignment horizontal="left"/>
      <protection locked="0"/>
    </xf>
    <xf numFmtId="170" fontId="19" fillId="34" borderId="169" xfId="204" applyNumberFormat="1" applyFont="1" applyFill="1" applyBorder="1" applyAlignment="1" applyProtection="1">
      <alignment horizontal="center"/>
    </xf>
    <xf numFmtId="170" fontId="19" fillId="34" borderId="62" xfId="204" applyNumberFormat="1" applyFont="1" applyFill="1" applyBorder="1" applyAlignment="1" applyProtection="1">
      <alignment horizontal="center"/>
    </xf>
    <xf numFmtId="170" fontId="15" fillId="34" borderId="32" xfId="204" applyNumberFormat="1" applyFont="1" applyFill="1" applyBorder="1" applyAlignment="1" applyProtection="1">
      <alignment horizontal="center"/>
    </xf>
    <xf numFmtId="170" fontId="15" fillId="34" borderId="0" xfId="204" applyNumberFormat="1" applyFont="1" applyFill="1" applyBorder="1" applyAlignment="1" applyProtection="1">
      <alignment horizontal="center"/>
    </xf>
    <xf numFmtId="170" fontId="11" fillId="34" borderId="498" xfId="204" applyNumberFormat="1" applyFont="1" applyFill="1" applyBorder="1" applyAlignment="1" applyProtection="1">
      <alignment horizontal="left"/>
    </xf>
    <xf numFmtId="170" fontId="11" fillId="34" borderId="493" xfId="204" applyNumberFormat="1" applyFont="1" applyFill="1" applyBorder="1" applyAlignment="1" applyProtection="1">
      <alignment horizontal="left"/>
    </xf>
    <xf numFmtId="170" fontId="19" fillId="34" borderId="182" xfId="204" applyNumberFormat="1" applyFont="1" applyFill="1" applyBorder="1" applyAlignment="1" applyProtection="1">
      <alignment horizontal="left"/>
    </xf>
    <xf numFmtId="170" fontId="19" fillId="34" borderId="64" xfId="204" applyNumberFormat="1" applyFont="1" applyFill="1" applyBorder="1" applyAlignment="1" applyProtection="1">
      <alignment horizontal="left"/>
    </xf>
    <xf numFmtId="170" fontId="20" fillId="34" borderId="155" xfId="204" applyNumberFormat="1" applyFont="1" applyFill="1" applyBorder="1" applyAlignment="1" applyProtection="1">
      <alignment horizontal="left" wrapText="1"/>
    </xf>
    <xf numFmtId="170" fontId="0" fillId="0" borderId="350" xfId="204" applyNumberFormat="1" applyFont="1" applyBorder="1" applyAlignment="1">
      <alignment horizontal="left" wrapText="1"/>
    </xf>
    <xf numFmtId="166" fontId="20" fillId="34" borderId="360" xfId="0" applyFont="1" applyFill="1" applyBorder="1" applyAlignment="1" applyProtection="1">
      <alignment horizontal="center"/>
    </xf>
    <xf numFmtId="166" fontId="20" fillId="34" borderId="354" xfId="0" applyFont="1" applyFill="1" applyBorder="1" applyAlignment="1" applyProtection="1">
      <alignment horizontal="center"/>
    </xf>
    <xf numFmtId="166" fontId="0" fillId="34" borderId="0" xfId="0" applyFill="1" applyAlignment="1" applyProtection="1"/>
    <xf numFmtId="0" fontId="94" fillId="34" borderId="0" xfId="211" quotePrefix="1" applyFont="1" applyFill="1" applyAlignment="1" applyProtection="1">
      <alignment horizontal="center"/>
    </xf>
    <xf numFmtId="166" fontId="19" fillId="29" borderId="403" xfId="0" quotePrefix="1" applyFont="1" applyFill="1" applyBorder="1" applyAlignment="1" applyProtection="1">
      <alignment horizontal="left" wrapText="1"/>
    </xf>
    <xf numFmtId="0" fontId="19" fillId="34" borderId="0" xfId="6" quotePrefix="1" applyFont="1" applyFill="1" applyBorder="1" applyAlignment="1" applyProtection="1">
      <alignment horizontal="center"/>
    </xf>
    <xf numFmtId="0" fontId="15" fillId="34" borderId="0" xfId="6" applyFont="1" applyFill="1" applyAlignment="1" applyProtection="1">
      <alignment horizontal="center"/>
    </xf>
    <xf numFmtId="170" fontId="11" fillId="34" borderId="407" xfId="204" applyNumberFormat="1" applyFont="1" applyFill="1" applyBorder="1" applyAlignment="1" applyProtection="1">
      <alignment horizontal="left"/>
    </xf>
    <xf numFmtId="170" fontId="11" fillId="34" borderId="408" xfId="204" applyNumberFormat="1" applyFont="1" applyFill="1" applyBorder="1" applyAlignment="1" applyProtection="1">
      <alignment horizontal="left"/>
    </xf>
    <xf numFmtId="170" fontId="11" fillId="34" borderId="54" xfId="204" applyNumberFormat="1" applyFont="1" applyFill="1" applyBorder="1" applyAlignment="1" applyProtection="1">
      <alignment horizontal="left"/>
    </xf>
    <xf numFmtId="170" fontId="11" fillId="34" borderId="326" xfId="204" applyNumberFormat="1" applyFont="1" applyFill="1" applyBorder="1" applyAlignment="1" applyProtection="1">
      <alignment horizontal="left"/>
    </xf>
    <xf numFmtId="170" fontId="11" fillId="34" borderId="327" xfId="204" applyNumberFormat="1" applyFont="1" applyFill="1" applyBorder="1" applyAlignment="1" applyProtection="1">
      <alignment horizontal="left"/>
    </xf>
    <xf numFmtId="170" fontId="19" fillId="29" borderId="403" xfId="204" applyNumberFormat="1" applyFont="1" applyFill="1" applyBorder="1" applyAlignment="1" applyProtection="1">
      <alignment horizontal="left" wrapText="1"/>
    </xf>
    <xf numFmtId="170" fontId="19" fillId="29" borderId="267" xfId="204" applyNumberFormat="1" applyFont="1" applyFill="1" applyBorder="1" applyAlignment="1" applyProtection="1">
      <alignment horizontal="left" wrapText="1"/>
    </xf>
    <xf numFmtId="49" fontId="11" fillId="34" borderId="0" xfId="0" applyNumberFormat="1" applyFont="1" applyFill="1" applyAlignment="1" applyProtection="1">
      <alignment horizontal="left"/>
    </xf>
    <xf numFmtId="170" fontId="19" fillId="34" borderId="266" xfId="204" applyNumberFormat="1" applyFont="1" applyFill="1" applyBorder="1" applyAlignment="1" applyProtection="1">
      <alignment horizontal="left"/>
    </xf>
    <xf numFmtId="170" fontId="19" fillId="34" borderId="264" xfId="204" applyNumberFormat="1" applyFont="1" applyFill="1" applyBorder="1" applyAlignment="1" applyProtection="1">
      <alignment horizontal="left"/>
    </xf>
    <xf numFmtId="170" fontId="11" fillId="34" borderId="404" xfId="204" applyNumberFormat="1" applyFont="1" applyFill="1" applyBorder="1" applyAlignment="1" applyProtection="1">
      <alignment horizontal="left"/>
    </xf>
    <xf numFmtId="170" fontId="11" fillId="34" borderId="341" xfId="204" applyNumberFormat="1" applyFont="1" applyFill="1" applyBorder="1" applyAlignment="1" applyProtection="1">
      <alignment horizontal="left"/>
    </xf>
    <xf numFmtId="170" fontId="11" fillId="34" borderId="388" xfId="204" applyNumberFormat="1" applyFont="1" applyFill="1" applyBorder="1" applyAlignment="1" applyProtection="1">
      <alignment horizontal="left"/>
    </xf>
    <xf numFmtId="170" fontId="15" fillId="34" borderId="0" xfId="204" applyNumberFormat="1" applyFont="1" applyFill="1" applyAlignment="1" applyProtection="1">
      <alignment horizontal="center"/>
    </xf>
    <xf numFmtId="170" fontId="19" fillId="34" borderId="0" xfId="204" applyNumberFormat="1" applyFont="1" applyFill="1" applyAlignment="1" applyProtection="1">
      <alignment horizontal="center"/>
    </xf>
    <xf numFmtId="170" fontId="11" fillId="34" borderId="266" xfId="204" applyNumberFormat="1" applyFont="1" applyFill="1" applyBorder="1" applyAlignment="1" applyProtection="1">
      <alignment horizontal="left"/>
    </xf>
    <xf numFmtId="170" fontId="11" fillId="34" borderId="264" xfId="204" applyNumberFormat="1" applyFont="1" applyFill="1" applyBorder="1" applyAlignment="1" applyProtection="1">
      <alignment horizontal="left"/>
    </xf>
    <xf numFmtId="170" fontId="11" fillId="34" borderId="54" xfId="204" applyNumberFormat="1" applyFont="1" applyFill="1" applyBorder="1" applyAlignment="1" applyProtection="1">
      <alignment horizontal="left" wrapText="1"/>
    </xf>
    <xf numFmtId="170" fontId="11" fillId="34" borderId="327" xfId="204" applyNumberFormat="1" applyFont="1" applyFill="1" applyBorder="1" applyAlignment="1" applyProtection="1">
      <alignment horizontal="left" wrapText="1"/>
    </xf>
    <xf numFmtId="170" fontId="11" fillId="0" borderId="404" xfId="204" applyNumberFormat="1" applyFont="1" applyFill="1" applyBorder="1" applyAlignment="1" applyProtection="1">
      <alignment horizontal="left"/>
      <protection locked="0"/>
    </xf>
    <xf numFmtId="170" fontId="11" fillId="0" borderId="407" xfId="204" applyNumberFormat="1" applyFont="1" applyFill="1" applyBorder="1" applyAlignment="1" applyProtection="1">
      <alignment horizontal="left"/>
      <protection locked="0"/>
    </xf>
    <xf numFmtId="166" fontId="15" fillId="34" borderId="266" xfId="0" applyFont="1" applyFill="1" applyBorder="1" applyAlignment="1" applyProtection="1">
      <alignment horizontal="center"/>
    </xf>
    <xf numFmtId="166" fontId="15" fillId="0" borderId="267" xfId="0" applyFont="1" applyBorder="1" applyAlignment="1" applyProtection="1">
      <alignment horizontal="center"/>
    </xf>
    <xf numFmtId="166" fontId="15" fillId="34" borderId="266" xfId="0" applyFont="1" applyFill="1" applyBorder="1" applyAlignment="1">
      <alignment horizontal="center"/>
    </xf>
    <xf numFmtId="166" fontId="15" fillId="0" borderId="267" xfId="0" applyFont="1" applyBorder="1" applyAlignment="1">
      <alignment horizontal="center"/>
    </xf>
    <xf numFmtId="166" fontId="133" fillId="34" borderId="0" xfId="0" applyFont="1" applyFill="1" applyAlignment="1" applyProtection="1">
      <alignment horizontal="center"/>
    </xf>
    <xf numFmtId="166" fontId="15" fillId="34" borderId="0" xfId="0" applyFont="1" applyFill="1" applyAlignment="1">
      <alignment horizontal="center"/>
    </xf>
    <xf numFmtId="166" fontId="11" fillId="34" borderId="266" xfId="0" applyFont="1" applyFill="1" applyBorder="1" applyAlignment="1" applyProtection="1">
      <alignment horizontal="center"/>
    </xf>
    <xf numFmtId="166" fontId="11" fillId="34" borderId="267" xfId="0" applyFont="1" applyFill="1" applyBorder="1" applyAlignment="1" applyProtection="1">
      <alignment horizontal="center"/>
    </xf>
    <xf numFmtId="166" fontId="15" fillId="34" borderId="0" xfId="0" applyFont="1" applyFill="1" applyAlignment="1" applyProtection="1"/>
    <xf numFmtId="166" fontId="11" fillId="34" borderId="0" xfId="0" applyFont="1" applyFill="1" applyAlignment="1" applyProtection="1">
      <alignment wrapText="1"/>
    </xf>
    <xf numFmtId="166" fontId="19" fillId="34" borderId="310" xfId="0" applyFont="1" applyFill="1" applyBorder="1" applyAlignment="1" applyProtection="1">
      <alignment horizontal="left"/>
    </xf>
    <xf numFmtId="166" fontId="19" fillId="34" borderId="167" xfId="0" applyFont="1" applyFill="1" applyBorder="1" applyAlignment="1" applyProtection="1">
      <alignment horizontal="center" vertical="center" wrapText="1"/>
    </xf>
    <xf numFmtId="166" fontId="19" fillId="34" borderId="95" xfId="0" applyFont="1" applyFill="1" applyBorder="1" applyAlignment="1" applyProtection="1">
      <alignment horizontal="center" vertical="center" wrapText="1"/>
    </xf>
    <xf numFmtId="166" fontId="19" fillId="34" borderId="443" xfId="0" applyFont="1" applyFill="1" applyBorder="1" applyAlignment="1" applyProtection="1">
      <alignment horizontal="center" vertical="center" wrapText="1"/>
    </xf>
    <xf numFmtId="166" fontId="19" fillId="34" borderId="446" xfId="0" applyFont="1" applyFill="1" applyBorder="1" applyAlignment="1" applyProtection="1">
      <alignment horizontal="center"/>
    </xf>
    <xf numFmtId="166" fontId="19" fillId="34" borderId="448" xfId="0" applyFont="1" applyFill="1" applyBorder="1" applyAlignment="1" applyProtection="1">
      <alignment horizontal="center"/>
    </xf>
    <xf numFmtId="166" fontId="19" fillId="34" borderId="266" xfId="0" applyFont="1" applyFill="1" applyBorder="1" applyAlignment="1" applyProtection="1">
      <alignment horizontal="center" wrapText="1"/>
    </xf>
    <xf numFmtId="166" fontId="11" fillId="34" borderId="267" xfId="0" applyFont="1" applyFill="1" applyBorder="1" applyAlignment="1" applyProtection="1">
      <alignment wrapText="1"/>
    </xf>
    <xf numFmtId="166" fontId="19" fillId="34" borderId="266" xfId="0" applyFont="1" applyFill="1" applyBorder="1" applyAlignment="1" applyProtection="1">
      <alignment horizontal="center"/>
    </xf>
    <xf numFmtId="166" fontId="19" fillId="34" borderId="264" xfId="0" applyFont="1" applyFill="1" applyBorder="1" applyAlignment="1" applyProtection="1">
      <alignment horizontal="center"/>
    </xf>
    <xf numFmtId="166" fontId="19" fillId="34" borderId="267" xfId="0" applyFont="1" applyFill="1" applyBorder="1" applyAlignment="1" applyProtection="1">
      <alignment horizontal="center"/>
    </xf>
    <xf numFmtId="170" fontId="11" fillId="34" borderId="266" xfId="208" applyNumberFormat="1" applyFont="1" applyFill="1" applyBorder="1" applyAlignment="1" applyProtection="1">
      <alignment horizontal="center"/>
    </xf>
    <xf numFmtId="170" fontId="11" fillId="34" borderId="267" xfId="208" applyNumberFormat="1" applyFont="1" applyFill="1" applyBorder="1" applyAlignment="1" applyProtection="1">
      <alignment horizontal="center"/>
    </xf>
    <xf numFmtId="166" fontId="11" fillId="34" borderId="264" xfId="0" applyFont="1" applyFill="1" applyBorder="1" applyAlignment="1" applyProtection="1">
      <alignment horizontal="center"/>
    </xf>
    <xf numFmtId="170" fontId="19" fillId="34" borderId="266" xfId="208" applyNumberFormat="1" applyFont="1" applyFill="1" applyBorder="1" applyAlignment="1" applyProtection="1">
      <alignment horizontal="center"/>
    </xf>
    <xf numFmtId="170" fontId="19" fillId="34" borderId="267" xfId="208" applyNumberFormat="1" applyFont="1" applyFill="1" applyBorder="1" applyAlignment="1" applyProtection="1">
      <alignment horizontal="center"/>
    </xf>
    <xf numFmtId="170" fontId="11" fillId="34" borderId="266" xfId="209" applyNumberFormat="1" applyFont="1" applyFill="1" applyBorder="1" applyAlignment="1" applyProtection="1">
      <alignment horizontal="center"/>
    </xf>
    <xf numFmtId="170" fontId="11" fillId="34" borderId="267" xfId="209" applyNumberFormat="1" applyFont="1" applyFill="1" applyBorder="1" applyAlignment="1" applyProtection="1">
      <alignment horizontal="center"/>
    </xf>
    <xf numFmtId="166" fontId="19" fillId="34" borderId="167" xfId="0" applyFont="1" applyFill="1" applyBorder="1" applyAlignment="1" applyProtection="1">
      <alignment horizontal="center" wrapText="1"/>
    </xf>
    <xf numFmtId="166" fontId="19" fillId="34" borderId="443" xfId="0" applyFont="1" applyFill="1" applyBorder="1" applyAlignment="1" applyProtection="1">
      <alignment horizontal="center" wrapText="1"/>
    </xf>
    <xf numFmtId="166" fontId="11" fillId="34" borderId="0" xfId="0" applyFont="1" applyFill="1" applyAlignment="1" applyProtection="1">
      <alignment horizontal="left" wrapText="1"/>
    </xf>
    <xf numFmtId="166" fontId="19" fillId="34" borderId="310" xfId="0" applyFont="1" applyFill="1" applyBorder="1" applyAlignment="1" applyProtection="1">
      <alignment horizontal="center"/>
    </xf>
    <xf numFmtId="166" fontId="19" fillId="34" borderId="167" xfId="0" applyFont="1" applyFill="1" applyBorder="1" applyAlignment="1" applyProtection="1">
      <alignment horizontal="center"/>
    </xf>
    <xf numFmtId="166" fontId="19" fillId="34" borderId="443" xfId="0" applyFont="1" applyFill="1" applyBorder="1" applyAlignment="1" applyProtection="1">
      <alignment horizontal="center"/>
    </xf>
    <xf numFmtId="166" fontId="24" fillId="34" borderId="0" xfId="0" applyFont="1" applyFill="1" applyBorder="1" applyAlignment="1" applyProtection="1">
      <alignment horizontal="center"/>
    </xf>
    <xf numFmtId="166" fontId="19" fillId="34" borderId="0" xfId="0" applyFont="1" applyFill="1" applyAlignment="1" applyProtection="1"/>
    <xf numFmtId="3" fontId="19" fillId="34" borderId="310" xfId="0" applyNumberFormat="1" applyFont="1" applyFill="1" applyBorder="1" applyAlignment="1" applyProtection="1">
      <alignment horizontal="left"/>
    </xf>
    <xf numFmtId="166" fontId="19" fillId="34" borderId="310" xfId="0" applyFont="1" applyFill="1" applyBorder="1" applyAlignment="1" applyProtection="1">
      <alignment horizontal="center" wrapText="1"/>
    </xf>
    <xf numFmtId="166" fontId="19" fillId="0" borderId="0" xfId="0" applyFont="1" applyAlignment="1"/>
    <xf numFmtId="166" fontId="20" fillId="0" borderId="0" xfId="0" applyFont="1" applyAlignment="1"/>
    <xf numFmtId="166" fontId="11" fillId="34" borderId="310" xfId="0" applyFont="1" applyFill="1" applyBorder="1" applyAlignment="1" applyProtection="1">
      <alignment horizontal="left"/>
    </xf>
    <xf numFmtId="166" fontId="11" fillId="34" borderId="310" xfId="0" applyFont="1" applyFill="1" applyBorder="1" applyAlignment="1" applyProtection="1">
      <alignment horizontal="center"/>
    </xf>
    <xf numFmtId="166" fontId="19" fillId="34" borderId="310" xfId="0" applyFont="1" applyFill="1" applyBorder="1" applyAlignment="1" applyProtection="1">
      <alignment horizontal="left" wrapText="1"/>
    </xf>
    <xf numFmtId="166" fontId="19" fillId="34" borderId="186" xfId="0" applyFont="1" applyFill="1" applyBorder="1" applyAlignment="1" applyProtection="1">
      <alignment horizontal="center" vertical="center" wrapText="1"/>
    </xf>
    <xf numFmtId="166" fontId="19" fillId="34" borderId="350" xfId="0" applyFont="1" applyFill="1" applyBorder="1" applyAlignment="1" applyProtection="1">
      <alignment horizontal="center" vertical="center" wrapText="1"/>
    </xf>
    <xf numFmtId="166" fontId="19" fillId="34" borderId="92" xfId="0" applyFont="1" applyFill="1" applyBorder="1" applyAlignment="1" applyProtection="1">
      <alignment horizontal="center" vertical="center" wrapText="1"/>
    </xf>
    <xf numFmtId="166" fontId="19" fillId="34" borderId="276" xfId="0" applyFont="1" applyFill="1" applyBorder="1" applyAlignment="1" applyProtection="1">
      <alignment horizontal="center" vertical="center" wrapText="1"/>
    </xf>
    <xf numFmtId="166" fontId="19" fillId="34" borderId="449" xfId="0" applyFont="1" applyFill="1" applyBorder="1" applyAlignment="1" applyProtection="1">
      <alignment horizontal="center" vertical="center" wrapText="1"/>
    </xf>
    <xf numFmtId="166" fontId="19" fillId="34" borderId="200" xfId="0" applyFont="1" applyFill="1" applyBorder="1" applyAlignment="1" applyProtection="1">
      <alignment horizontal="center" vertical="center" wrapText="1"/>
    </xf>
    <xf numFmtId="166" fontId="11" fillId="0" borderId="0" xfId="0" applyFont="1" applyAlignment="1">
      <alignment horizontal="center"/>
    </xf>
    <xf numFmtId="166" fontId="101" fillId="0" borderId="0" xfId="0" applyFont="1" applyAlignment="1">
      <alignment horizontal="center"/>
    </xf>
    <xf numFmtId="166" fontId="11" fillId="34" borderId="310" xfId="0" applyFont="1" applyFill="1" applyBorder="1" applyAlignment="1" applyProtection="1">
      <alignment horizontal="center" vertical="top"/>
    </xf>
    <xf numFmtId="166" fontId="31" fillId="34" borderId="0" xfId="0" quotePrefix="1" applyFont="1" applyFill="1" applyBorder="1" applyAlignment="1" applyProtection="1">
      <alignment horizontal="center"/>
    </xf>
    <xf numFmtId="166" fontId="19" fillId="34" borderId="0" xfId="0" quotePrefix="1" applyFont="1" applyFill="1" applyBorder="1" applyAlignment="1" applyProtection="1">
      <alignment horizontal="center"/>
    </xf>
    <xf numFmtId="166" fontId="20" fillId="34" borderId="0" xfId="0" applyFont="1" applyFill="1" applyBorder="1" applyAlignment="1" applyProtection="1">
      <alignment horizontal="center" vertical="center"/>
    </xf>
    <xf numFmtId="0" fontId="11" fillId="34" borderId="0" xfId="165" applyFont="1" applyFill="1" applyAlignment="1" applyProtection="1">
      <alignment horizontal="left" wrapText="1"/>
    </xf>
    <xf numFmtId="0" fontId="11" fillId="34" borderId="0" xfId="165" applyFont="1" applyFill="1" applyAlignment="1" applyProtection="1">
      <alignment horizontal="left"/>
    </xf>
    <xf numFmtId="0" fontId="24" fillId="34" borderId="0" xfId="165" applyFont="1" applyFill="1" applyBorder="1" applyAlignment="1" applyProtection="1">
      <alignment horizontal="center"/>
    </xf>
    <xf numFmtId="0" fontId="19" fillId="34" borderId="0" xfId="165" applyFont="1" applyFill="1" applyAlignment="1" applyProtection="1">
      <alignment horizontal="center"/>
    </xf>
    <xf numFmtId="0" fontId="21" fillId="34" borderId="0" xfId="165" applyFont="1" applyFill="1" applyAlignment="1" applyProtection="1"/>
    <xf numFmtId="0" fontId="20" fillId="34" borderId="0" xfId="93" applyFont="1" applyFill="1" applyBorder="1" applyAlignment="1" applyProtection="1">
      <alignment horizontal="center"/>
    </xf>
    <xf numFmtId="0" fontId="19" fillId="34" borderId="310" xfId="93" applyFont="1" applyFill="1" applyBorder="1" applyAlignment="1" applyProtection="1">
      <alignment horizontal="left"/>
    </xf>
    <xf numFmtId="0" fontId="137" fillId="34" borderId="0" xfId="93" applyFont="1" applyFill="1" applyAlignment="1" applyProtection="1">
      <alignment horizontal="left" vertical="distributed" wrapText="1"/>
    </xf>
    <xf numFmtId="166" fontId="19" fillId="34" borderId="310" xfId="0" applyFont="1" applyFill="1" applyBorder="1" applyAlignment="1" applyProtection="1">
      <alignment horizontal="center" vertical="center"/>
    </xf>
    <xf numFmtId="166" fontId="19" fillId="34" borderId="0" xfId="61" applyFont="1" applyFill="1" applyBorder="1" applyAlignment="1" applyProtection="1">
      <alignment horizontal="center"/>
    </xf>
    <xf numFmtId="166" fontId="19" fillId="0" borderId="0" xfId="0" applyFont="1" applyAlignment="1">
      <alignment horizontal="center"/>
    </xf>
    <xf numFmtId="166" fontId="19" fillId="34" borderId="0" xfId="0" applyFont="1" applyFill="1" applyBorder="1" applyAlignment="1" applyProtection="1">
      <alignment horizontal="center"/>
    </xf>
    <xf numFmtId="166" fontId="19" fillId="34" borderId="267" xfId="0" applyFont="1" applyFill="1" applyBorder="1" applyAlignment="1" applyProtection="1">
      <alignment horizontal="center" wrapText="1"/>
    </xf>
    <xf numFmtId="166" fontId="19" fillId="34" borderId="264" xfId="0" applyFont="1" applyFill="1" applyBorder="1" applyAlignment="1" applyProtection="1">
      <alignment horizontal="center" vertical="center"/>
    </xf>
    <xf numFmtId="166" fontId="19" fillId="34" borderId="267" xfId="0" applyFont="1" applyFill="1" applyBorder="1" applyAlignment="1" applyProtection="1">
      <alignment horizontal="center" vertical="center"/>
    </xf>
    <xf numFmtId="166" fontId="19" fillId="34" borderId="0" xfId="0" quotePrefix="1" applyFont="1" applyFill="1" applyAlignment="1" applyProtection="1">
      <alignment horizontal="center"/>
    </xf>
    <xf numFmtId="166" fontId="19" fillId="34" borderId="266" xfId="0" applyFont="1" applyFill="1" applyBorder="1" applyAlignment="1" applyProtection="1">
      <alignment horizontal="left" vertical="center"/>
    </xf>
    <xf numFmtId="166" fontId="19" fillId="34" borderId="264" xfId="0" applyFont="1" applyFill="1" applyBorder="1" applyAlignment="1" applyProtection="1">
      <alignment horizontal="left" vertical="center"/>
    </xf>
    <xf numFmtId="166" fontId="19" fillId="34" borderId="267" xfId="0" applyFont="1" applyFill="1" applyBorder="1" applyAlignment="1" applyProtection="1">
      <alignment horizontal="left" vertical="center"/>
    </xf>
    <xf numFmtId="166" fontId="137" fillId="34" borderId="0" xfId="0" applyFont="1" applyFill="1" applyBorder="1" applyAlignment="1" applyProtection="1">
      <alignment horizontal="left" wrapText="1"/>
    </xf>
    <xf numFmtId="166" fontId="11" fillId="34" borderId="266" xfId="0" applyFont="1" applyFill="1" applyBorder="1" applyAlignment="1" applyProtection="1">
      <alignment horizontal="left" vertical="center" wrapText="1"/>
    </xf>
    <xf numFmtId="166" fontId="11" fillId="34" borderId="264" xfId="0" applyFont="1" applyFill="1" applyBorder="1" applyAlignment="1" applyProtection="1">
      <alignment horizontal="left" vertical="center" wrapText="1"/>
    </xf>
    <xf numFmtId="166" fontId="11" fillId="34" borderId="267" xfId="0" applyFont="1" applyFill="1" applyBorder="1" applyAlignment="1" applyProtection="1">
      <alignment horizontal="left" vertical="center" wrapText="1"/>
    </xf>
    <xf numFmtId="166" fontId="11" fillId="0" borderId="266" xfId="0" applyFont="1" applyFill="1" applyBorder="1" applyAlignment="1" applyProtection="1">
      <alignment horizontal="left" vertical="center" wrapText="1"/>
      <protection locked="0"/>
    </xf>
    <xf numFmtId="166" fontId="11" fillId="0" borderId="264" xfId="0" applyFont="1" applyFill="1" applyBorder="1" applyAlignment="1" applyProtection="1">
      <alignment horizontal="left" vertical="center" wrapText="1"/>
      <protection locked="0"/>
    </xf>
    <xf numFmtId="166" fontId="11" fillId="0" borderId="267" xfId="0" applyFont="1" applyFill="1" applyBorder="1" applyAlignment="1" applyProtection="1">
      <alignment horizontal="left" vertical="center" wrapText="1"/>
      <protection locked="0"/>
    </xf>
    <xf numFmtId="166" fontId="137" fillId="34" borderId="0" xfId="0" applyFont="1" applyFill="1" applyBorder="1" applyAlignment="1" applyProtection="1">
      <alignment horizontal="left"/>
    </xf>
    <xf numFmtId="166" fontId="19" fillId="29" borderId="323" xfId="0" applyFont="1" applyFill="1" applyBorder="1" applyAlignment="1" applyProtection="1">
      <alignment horizontal="center"/>
    </xf>
    <xf numFmtId="166" fontId="15" fillId="0" borderId="351" xfId="0" applyFont="1" applyBorder="1" applyAlignment="1">
      <alignment horizontal="center"/>
    </xf>
    <xf numFmtId="166" fontId="26" fillId="29" borderId="266" xfId="0" applyFont="1" applyFill="1" applyBorder="1" applyAlignment="1" applyProtection="1">
      <alignment horizontal="center"/>
    </xf>
    <xf numFmtId="166" fontId="0" fillId="0" borderId="171" xfId="0" applyFont="1" applyBorder="1" applyAlignment="1"/>
    <xf numFmtId="166" fontId="93" fillId="34" borderId="0" xfId="211" quotePrefix="1" applyNumberFormat="1" applyFill="1" applyAlignment="1" applyProtection="1">
      <alignment horizontal="center"/>
    </xf>
    <xf numFmtId="166" fontId="93" fillId="34" borderId="0" xfId="211" applyNumberFormat="1" applyFill="1" applyAlignment="1" applyProtection="1"/>
    <xf numFmtId="166" fontId="0" fillId="0" borderId="351" xfId="0" applyFont="1" applyBorder="1" applyAlignment="1">
      <alignment horizontal="center"/>
    </xf>
    <xf numFmtId="166" fontId="26" fillId="29" borderId="186" xfId="0" applyFont="1" applyFill="1" applyBorder="1" applyAlignment="1" applyProtection="1">
      <alignment horizontal="center" wrapText="1"/>
    </xf>
    <xf numFmtId="166" fontId="0" fillId="0" borderId="449" xfId="0" applyFont="1" applyBorder="1" applyAlignment="1"/>
    <xf numFmtId="166" fontId="26" fillId="29" borderId="167" xfId="0" applyFont="1" applyFill="1" applyBorder="1" applyAlignment="1" applyProtection="1">
      <alignment horizontal="center" wrapText="1"/>
    </xf>
    <xf numFmtId="166" fontId="0" fillId="0" borderId="443" xfId="0" applyFont="1" applyBorder="1" applyAlignment="1"/>
    <xf numFmtId="166" fontId="19" fillId="29" borderId="266" xfId="0" applyFont="1" applyFill="1" applyBorder="1" applyAlignment="1" applyProtection="1">
      <alignment horizontal="center"/>
    </xf>
    <xf numFmtId="166" fontId="15" fillId="0" borderId="264" xfId="0" applyFont="1" applyBorder="1" applyAlignment="1">
      <alignment horizontal="center"/>
    </xf>
    <xf numFmtId="166" fontId="0" fillId="0" borderId="264" xfId="0" applyFont="1" applyBorder="1" applyAlignment="1">
      <alignment horizontal="center"/>
    </xf>
    <xf numFmtId="166" fontId="0" fillId="0" borderId="267" xfId="0" applyFont="1" applyBorder="1" applyAlignment="1">
      <alignment horizontal="center"/>
    </xf>
    <xf numFmtId="166" fontId="26" fillId="29" borderId="266" xfId="0" applyFont="1" applyFill="1" applyBorder="1" applyAlignment="1" applyProtection="1">
      <alignment horizontal="center" wrapText="1"/>
    </xf>
    <xf numFmtId="166" fontId="15" fillId="0" borderId="322" xfId="0" applyFont="1" applyBorder="1" applyAlignment="1">
      <alignment horizontal="center"/>
    </xf>
    <xf numFmtId="166" fontId="20" fillId="34" borderId="167" xfId="0" applyFont="1" applyFill="1" applyBorder="1" applyAlignment="1" applyProtection="1">
      <alignment horizontal="center" wrapText="1"/>
    </xf>
    <xf numFmtId="166" fontId="0" fillId="34" borderId="443" xfId="0" applyFont="1" applyFill="1" applyBorder="1" applyAlignment="1"/>
    <xf numFmtId="166" fontId="26" fillId="29" borderId="395" xfId="0" applyFont="1" applyFill="1" applyBorder="1" applyAlignment="1" applyProtection="1">
      <alignment horizontal="center" wrapText="1"/>
    </xf>
    <xf numFmtId="166" fontId="0" fillId="0" borderId="95" xfId="0" applyFont="1" applyBorder="1" applyAlignment="1"/>
    <xf numFmtId="166" fontId="122" fillId="29" borderId="395" xfId="0" applyFont="1" applyFill="1" applyBorder="1" applyAlignment="1" applyProtection="1">
      <alignment horizontal="center" wrapText="1"/>
    </xf>
    <xf numFmtId="166" fontId="0" fillId="0" borderId="95" xfId="0" applyBorder="1" applyAlignment="1"/>
    <xf numFmtId="166" fontId="0" fillId="0" borderId="443" xfId="0" applyBorder="1" applyAlignment="1"/>
    <xf numFmtId="166" fontId="122" fillId="29" borderId="323" xfId="0" applyFont="1" applyFill="1" applyBorder="1" applyAlignment="1" applyProtection="1">
      <alignment horizontal="center"/>
    </xf>
    <xf numFmtId="166" fontId="21" fillId="0" borderId="324" xfId="0" applyFont="1" applyBorder="1" applyAlignment="1">
      <alignment horizontal="center"/>
    </xf>
    <xf numFmtId="166" fontId="94" fillId="0" borderId="0" xfId="211" applyNumberFormat="1" applyFont="1" applyAlignment="1" applyProtection="1">
      <alignment horizontal="center"/>
    </xf>
    <xf numFmtId="166" fontId="105" fillId="29" borderId="323" xfId="0" applyFont="1" applyFill="1" applyBorder="1" applyAlignment="1" applyProtection="1">
      <alignment horizontal="center"/>
    </xf>
    <xf numFmtId="166" fontId="148" fillId="0" borderId="322" xfId="0" applyFont="1" applyBorder="1" applyAlignment="1">
      <alignment horizontal="center"/>
    </xf>
    <xf numFmtId="166" fontId="148" fillId="0" borderId="351" xfId="0" applyFont="1" applyBorder="1" applyAlignment="1">
      <alignment horizontal="center"/>
    </xf>
    <xf numFmtId="166" fontId="105" fillId="29" borderId="266" xfId="0" applyFont="1" applyFill="1" applyBorder="1" applyAlignment="1" applyProtection="1">
      <alignment horizontal="center"/>
    </xf>
    <xf numFmtId="166" fontId="148" fillId="0" borderId="264" xfId="0" applyFont="1" applyBorder="1" applyAlignment="1">
      <alignment horizontal="center"/>
    </xf>
    <xf numFmtId="166" fontId="148" fillId="0" borderId="267" xfId="0" applyFont="1" applyBorder="1" applyAlignment="1">
      <alignment horizontal="center"/>
    </xf>
    <xf numFmtId="166" fontId="106" fillId="0" borderId="264" xfId="0" applyFont="1" applyBorder="1" applyAlignment="1">
      <alignment horizontal="center"/>
    </xf>
    <xf numFmtId="166" fontId="106" fillId="0" borderId="267" xfId="0" applyFont="1" applyBorder="1" applyAlignment="1">
      <alignment horizontal="center"/>
    </xf>
    <xf numFmtId="166" fontId="122" fillId="29" borderId="266" xfId="0" applyFont="1" applyFill="1" applyBorder="1" applyAlignment="1" applyProtection="1">
      <alignment horizontal="center" wrapText="1"/>
    </xf>
    <xf numFmtId="166" fontId="106" fillId="0" borderId="264" xfId="0" applyFont="1" applyBorder="1" applyAlignment="1"/>
    <xf numFmtId="166" fontId="106" fillId="0" borderId="267" xfId="0" applyFont="1" applyBorder="1" applyAlignment="1"/>
    <xf numFmtId="166" fontId="106" fillId="0" borderId="351" xfId="0" applyFont="1" applyBorder="1" applyAlignment="1">
      <alignment horizontal="center"/>
    </xf>
    <xf numFmtId="166" fontId="20" fillId="29" borderId="167" xfId="0" applyFont="1" applyFill="1" applyBorder="1" applyAlignment="1" applyProtection="1">
      <alignment horizontal="center" wrapText="1"/>
    </xf>
    <xf numFmtId="166" fontId="20" fillId="29" borderId="187" xfId="0" quotePrefix="1" applyNumberFormat="1" applyFont="1" applyFill="1" applyBorder="1" applyAlignment="1" applyProtection="1">
      <alignment horizontal="center"/>
    </xf>
    <xf numFmtId="166" fontId="0" fillId="0" borderId="195" xfId="0" applyBorder="1" applyAlignment="1"/>
    <xf numFmtId="166" fontId="0" fillId="0" borderId="310" xfId="0" applyBorder="1" applyAlignment="1">
      <alignment horizontal="center"/>
    </xf>
    <xf numFmtId="166" fontId="122" fillId="29" borderId="310" xfId="0" applyFont="1" applyFill="1" applyBorder="1" applyAlignment="1" applyProtection="1">
      <alignment horizontal="center" wrapText="1"/>
    </xf>
    <xf numFmtId="166" fontId="15" fillId="34" borderId="351" xfId="0" applyFont="1" applyFill="1" applyBorder="1" applyAlignment="1">
      <alignment horizontal="center"/>
    </xf>
    <xf numFmtId="166" fontId="122" fillId="29" borderId="167" xfId="0" applyFont="1" applyFill="1" applyBorder="1" applyAlignment="1" applyProtection="1">
      <alignment horizontal="center" wrapText="1"/>
    </xf>
    <xf numFmtId="166" fontId="0" fillId="0" borderId="443" xfId="0" applyBorder="1" applyAlignment="1">
      <alignment horizontal="center" wrapText="1"/>
    </xf>
    <xf numFmtId="166" fontId="122" fillId="29" borderId="186" xfId="0" applyFont="1" applyFill="1" applyBorder="1" applyAlignment="1" applyProtection="1">
      <alignment horizontal="center" wrapText="1"/>
    </xf>
    <xf numFmtId="166" fontId="0" fillId="0" borderId="449" xfId="0" applyBorder="1" applyAlignment="1"/>
    <xf numFmtId="166" fontId="151" fillId="0" borderId="264" xfId="0" applyFont="1" applyBorder="1" applyAlignment="1">
      <alignment horizontal="center"/>
    </xf>
    <xf numFmtId="166" fontId="151" fillId="0" borderId="267" xfId="0" applyFont="1" applyBorder="1" applyAlignment="1">
      <alignment horizontal="center"/>
    </xf>
    <xf numFmtId="166" fontId="81" fillId="29" borderId="266" xfId="0" applyFont="1" applyFill="1" applyBorder="1" applyAlignment="1" applyProtection="1">
      <alignment horizontal="center" wrapText="1"/>
    </xf>
    <xf numFmtId="166" fontId="151" fillId="0" borderId="264" xfId="0" applyFont="1" applyBorder="1" applyAlignment="1"/>
    <xf numFmtId="166" fontId="151" fillId="0" borderId="267" xfId="0" applyFont="1" applyBorder="1" applyAlignment="1"/>
    <xf numFmtId="166" fontId="105" fillId="34" borderId="167" xfId="0" applyFont="1" applyFill="1" applyBorder="1" applyAlignment="1" applyProtection="1">
      <alignment horizontal="center" wrapText="1"/>
    </xf>
    <xf numFmtId="166" fontId="151" fillId="34" borderId="443" xfId="0" applyFont="1" applyFill="1" applyBorder="1" applyAlignment="1"/>
    <xf numFmtId="166" fontId="81" fillId="29" borderId="186" xfId="0" applyFont="1" applyFill="1" applyBorder="1" applyAlignment="1" applyProtection="1">
      <alignment horizontal="center" wrapText="1"/>
    </xf>
    <xf numFmtId="166" fontId="151" fillId="0" borderId="449" xfId="0" applyFont="1" applyBorder="1" applyAlignment="1"/>
    <xf numFmtId="0" fontId="31" fillId="34" borderId="0" xfId="3" applyFont="1" applyFill="1" applyAlignment="1" applyProtection="1">
      <alignment horizontal="center"/>
    </xf>
    <xf numFmtId="0" fontId="20" fillId="34" borderId="0" xfId="8" quotePrefix="1" applyFont="1" applyFill="1" applyBorder="1" applyAlignment="1" applyProtection="1">
      <alignment horizontal="center"/>
    </xf>
    <xf numFmtId="166" fontId="105" fillId="0" borderId="322" xfId="0" applyFont="1" applyBorder="1" applyAlignment="1">
      <alignment horizontal="center"/>
    </xf>
    <xf numFmtId="166" fontId="105" fillId="0" borderId="351" xfId="0" applyFont="1" applyBorder="1" applyAlignment="1">
      <alignment horizontal="center"/>
    </xf>
    <xf numFmtId="166" fontId="151" fillId="0" borderId="351" xfId="0" applyFont="1" applyBorder="1" applyAlignment="1">
      <alignment horizontal="center"/>
    </xf>
    <xf numFmtId="166" fontId="81" fillId="29" borderId="395" xfId="0" applyFont="1" applyFill="1" applyBorder="1" applyAlignment="1" applyProtection="1">
      <alignment horizontal="center" wrapText="1"/>
    </xf>
    <xf numFmtId="166" fontId="11" fillId="0" borderId="95" xfId="0" applyFont="1" applyBorder="1" applyAlignment="1"/>
    <xf numFmtId="166" fontId="11" fillId="0" borderId="443" xfId="0" applyFont="1" applyBorder="1" applyAlignment="1"/>
    <xf numFmtId="166" fontId="153" fillId="29" borderId="323" xfId="0" applyFont="1" applyFill="1" applyBorder="1" applyAlignment="1" applyProtection="1">
      <alignment horizontal="center"/>
    </xf>
    <xf numFmtId="166" fontId="153" fillId="0" borderId="351" xfId="0" applyFont="1" applyBorder="1" applyAlignment="1">
      <alignment horizontal="center"/>
    </xf>
    <xf numFmtId="166" fontId="122" fillId="29" borderId="266" xfId="0" applyFont="1" applyFill="1" applyBorder="1" applyAlignment="1" applyProtection="1">
      <alignment horizontal="center"/>
    </xf>
    <xf numFmtId="166" fontId="106" fillId="0" borderId="171" xfId="0" applyFont="1" applyBorder="1" applyAlignment="1"/>
    <xf numFmtId="166" fontId="81" fillId="29" borderId="350" xfId="0" applyFont="1" applyFill="1" applyBorder="1" applyAlignment="1" applyProtection="1">
      <alignment horizontal="center" wrapText="1"/>
    </xf>
    <xf numFmtId="166" fontId="151" fillId="0" borderId="200" xfId="0" applyFont="1" applyBorder="1" applyAlignment="1"/>
    <xf numFmtId="166" fontId="81" fillId="29" borderId="167" xfId="0" applyFont="1" applyFill="1" applyBorder="1" applyAlignment="1" applyProtection="1">
      <alignment horizontal="center" wrapText="1"/>
    </xf>
    <xf numFmtId="166" fontId="151" fillId="0" borderId="443" xfId="0" applyFont="1" applyBorder="1" applyAlignment="1"/>
    <xf numFmtId="166" fontId="105" fillId="0" borderId="264" xfId="0" applyFont="1" applyBorder="1" applyAlignment="1">
      <alignment horizontal="center"/>
    </xf>
    <xf numFmtId="166" fontId="105" fillId="0" borderId="267" xfId="0" applyFont="1" applyBorder="1" applyAlignment="1">
      <alignment horizontal="center"/>
    </xf>
    <xf numFmtId="166" fontId="82" fillId="29" borderId="323" xfId="0" applyFont="1" applyFill="1" applyBorder="1" applyAlignment="1" applyProtection="1">
      <alignment horizontal="center"/>
    </xf>
    <xf numFmtId="166" fontId="11" fillId="0" borderId="324" xfId="0" applyFont="1" applyBorder="1" applyAlignment="1">
      <alignment horizontal="center"/>
    </xf>
    <xf numFmtId="166" fontId="82" fillId="29" borderId="395" xfId="0" applyFont="1" applyFill="1" applyBorder="1" applyAlignment="1" applyProtection="1">
      <alignment horizontal="center" wrapText="1"/>
    </xf>
    <xf numFmtId="166" fontId="82" fillId="29" borderId="323" xfId="0" applyFont="1" applyFill="1" applyBorder="1" applyAlignment="1" applyProtection="1">
      <alignment horizontal="center" wrapText="1"/>
    </xf>
    <xf numFmtId="166" fontId="11" fillId="0" borderId="351" xfId="0" applyFont="1" applyBorder="1" applyAlignment="1">
      <alignment horizontal="center" wrapText="1"/>
    </xf>
    <xf numFmtId="166" fontId="82" fillId="29" borderId="95" xfId="0" applyFont="1" applyFill="1" applyBorder="1" applyAlignment="1" applyProtection="1">
      <alignment horizontal="center" wrapText="1"/>
    </xf>
    <xf numFmtId="166" fontId="11" fillId="0" borderId="443" xfId="0" applyFont="1" applyBorder="1" applyAlignment="1">
      <alignment horizontal="center" wrapText="1"/>
    </xf>
    <xf numFmtId="166" fontId="19" fillId="29" borderId="167" xfId="0" applyFont="1" applyFill="1" applyBorder="1" applyAlignment="1" applyProtection="1">
      <alignment horizontal="center" wrapText="1"/>
    </xf>
    <xf numFmtId="166" fontId="19" fillId="29" borderId="187" xfId="0" quotePrefix="1" applyNumberFormat="1" applyFont="1" applyFill="1" applyBorder="1" applyAlignment="1" applyProtection="1">
      <alignment horizontal="center"/>
    </xf>
    <xf numFmtId="166" fontId="11" fillId="0" borderId="195" xfId="0" applyFont="1" applyBorder="1" applyAlignment="1"/>
    <xf numFmtId="166" fontId="19" fillId="0" borderId="264" xfId="0" applyFont="1" applyBorder="1" applyAlignment="1">
      <alignment horizontal="center"/>
    </xf>
    <xf numFmtId="166" fontId="19" fillId="0" borderId="267" xfId="0" applyFont="1" applyBorder="1" applyAlignment="1">
      <alignment horizontal="center"/>
    </xf>
    <xf numFmtId="166" fontId="11" fillId="0" borderId="264" xfId="0" applyFont="1" applyBorder="1" applyAlignment="1">
      <alignment horizontal="center"/>
    </xf>
    <xf numFmtId="166" fontId="11" fillId="0" borderId="267" xfId="0" applyFont="1" applyBorder="1" applyAlignment="1">
      <alignment horizontal="center"/>
    </xf>
    <xf numFmtId="166" fontId="82" fillId="29" borderId="167" xfId="0" applyFont="1" applyFill="1" applyBorder="1" applyAlignment="1" applyProtection="1">
      <alignment horizontal="center" wrapText="1"/>
    </xf>
    <xf numFmtId="49" fontId="94" fillId="34" borderId="0" xfId="211" quotePrefix="1" applyNumberFormat="1" applyFont="1" applyFill="1" applyAlignment="1" applyProtection="1">
      <alignment horizontal="center"/>
    </xf>
    <xf numFmtId="0" fontId="31" fillId="34" borderId="0" xfId="8" applyFont="1" applyFill="1" applyAlignment="1" applyProtection="1">
      <alignment horizontal="center"/>
    </xf>
    <xf numFmtId="0" fontId="20" fillId="34" borderId="0" xfId="3" applyFont="1" applyFill="1" applyAlignment="1" applyProtection="1">
      <alignment horizontal="center"/>
    </xf>
    <xf numFmtId="166" fontId="82" fillId="29" borderId="266" xfId="0" applyFont="1" applyFill="1" applyBorder="1" applyAlignment="1" applyProtection="1">
      <alignment horizontal="center" wrapText="1"/>
    </xf>
    <xf numFmtId="166" fontId="11" fillId="0" borderId="264" xfId="0" applyFont="1" applyBorder="1" applyAlignment="1"/>
    <xf numFmtId="166" fontId="11" fillId="0" borderId="267" xfId="0" applyFont="1" applyBorder="1" applyAlignment="1"/>
    <xf numFmtId="166" fontId="11" fillId="0" borderId="310" xfId="0" applyFont="1" applyBorder="1" applyAlignment="1">
      <alignment horizontal="center"/>
    </xf>
    <xf numFmtId="166" fontId="82" fillId="29" borderId="310" xfId="0" applyFont="1" applyFill="1" applyBorder="1" applyAlignment="1" applyProtection="1">
      <alignment horizontal="center" wrapText="1"/>
    </xf>
    <xf numFmtId="166" fontId="82" fillId="29" borderId="186" xfId="0" applyFont="1" applyFill="1" applyBorder="1" applyAlignment="1" applyProtection="1">
      <alignment horizontal="center" wrapText="1"/>
    </xf>
    <xf numFmtId="166" fontId="11" fillId="0" borderId="449" xfId="0" applyFont="1" applyBorder="1" applyAlignment="1"/>
    <xf numFmtId="166" fontId="82" fillId="29" borderId="443" xfId="0" applyFont="1" applyFill="1" applyBorder="1" applyAlignment="1" applyProtection="1">
      <alignment horizontal="center" wrapText="1"/>
    </xf>
    <xf numFmtId="166" fontId="19" fillId="0" borderId="443" xfId="0" applyFont="1" applyBorder="1" applyAlignment="1"/>
    <xf numFmtId="166" fontId="81" fillId="29" borderId="434" xfId="0" applyFont="1" applyFill="1" applyBorder="1" applyAlignment="1" applyProtection="1">
      <alignment horizontal="center"/>
    </xf>
    <xf numFmtId="166" fontId="11" fillId="0" borderId="321" xfId="0" applyFont="1" applyBorder="1" applyAlignment="1"/>
    <xf numFmtId="166" fontId="105" fillId="29" borderId="322" xfId="0" applyFont="1" applyFill="1" applyBorder="1" applyAlignment="1" applyProtection="1">
      <alignment horizontal="center"/>
    </xf>
    <xf numFmtId="166" fontId="105" fillId="29" borderId="351" xfId="0" applyFont="1" applyFill="1" applyBorder="1" applyAlignment="1" applyProtection="1">
      <alignment horizontal="center"/>
    </xf>
    <xf numFmtId="166" fontId="19" fillId="34" borderId="187" xfId="0" quotePrefix="1" applyNumberFormat="1" applyFont="1" applyFill="1" applyBorder="1" applyAlignment="1" applyProtection="1">
      <alignment horizontal="center"/>
    </xf>
    <xf numFmtId="166" fontId="105" fillId="29" borderId="264" xfId="0" applyFont="1" applyFill="1" applyBorder="1" applyAlignment="1" applyProtection="1">
      <alignment horizontal="center"/>
    </xf>
    <xf numFmtId="166" fontId="105" fillId="29" borderId="267" xfId="0" applyFont="1" applyFill="1" applyBorder="1" applyAlignment="1" applyProtection="1">
      <alignment horizontal="center"/>
    </xf>
    <xf numFmtId="166" fontId="81" fillId="29" borderId="264" xfId="0" applyFont="1" applyFill="1" applyBorder="1" applyAlignment="1" applyProtection="1">
      <alignment horizontal="center" wrapText="1"/>
    </xf>
    <xf numFmtId="166" fontId="81" fillId="29" borderId="267" xfId="0" applyFont="1" applyFill="1" applyBorder="1" applyAlignment="1" applyProtection="1">
      <alignment horizontal="center" wrapText="1"/>
    </xf>
    <xf numFmtId="166" fontId="81" fillId="29" borderId="323" xfId="0" applyFont="1" applyFill="1" applyBorder="1" applyAlignment="1" applyProtection="1">
      <alignment horizontal="center"/>
    </xf>
    <xf numFmtId="166" fontId="105" fillId="29" borderId="266" xfId="0" applyFont="1" applyFill="1" applyBorder="1" applyAlignment="1" applyProtection="1">
      <alignment horizontal="center" wrapText="1"/>
    </xf>
    <xf numFmtId="0" fontId="20" fillId="34" borderId="372" xfId="14" applyFont="1" applyFill="1" applyBorder="1" applyAlignment="1" applyProtection="1">
      <alignment horizontal="left"/>
    </xf>
    <xf numFmtId="0" fontId="20" fillId="34" borderId="341" xfId="14" applyFont="1" applyFill="1" applyBorder="1" applyAlignment="1" applyProtection="1">
      <alignment horizontal="left"/>
    </xf>
    <xf numFmtId="0" fontId="20" fillId="34" borderId="63" xfId="14" applyFont="1" applyFill="1" applyBorder="1" applyAlignment="1" applyProtection="1">
      <alignment horizontal="left"/>
    </xf>
    <xf numFmtId="0" fontId="20" fillId="34" borderId="327" xfId="14" applyFont="1" applyFill="1" applyBorder="1" applyAlignment="1" applyProtection="1">
      <alignment horizontal="left"/>
    </xf>
    <xf numFmtId="0" fontId="20" fillId="34" borderId="310" xfId="14" applyFont="1" applyFill="1" applyBorder="1" applyAlignment="1" applyProtection="1">
      <alignment horizontal="left"/>
    </xf>
    <xf numFmtId="0" fontId="15" fillId="34" borderId="0" xfId="14" quotePrefix="1" applyFont="1" applyFill="1" applyAlignment="1" applyProtection="1">
      <alignment horizontal="center"/>
    </xf>
    <xf numFmtId="0" fontId="15" fillId="34" borderId="0" xfId="14" applyFont="1" applyFill="1" applyAlignment="1" applyProtection="1">
      <alignment horizontal="center"/>
    </xf>
    <xf numFmtId="0" fontId="31" fillId="34" borderId="0" xfId="14" applyFont="1" applyFill="1" applyAlignment="1" applyProtection="1">
      <alignment horizontal="center"/>
    </xf>
    <xf numFmtId="0" fontId="20" fillId="34" borderId="397" xfId="14" applyFont="1" applyFill="1" applyBorder="1" applyAlignment="1" applyProtection="1">
      <alignment horizontal="left"/>
    </xf>
    <xf numFmtId="0" fontId="20" fillId="34" borderId="417" xfId="14" applyFont="1" applyFill="1" applyBorder="1" applyAlignment="1" applyProtection="1">
      <alignment horizontal="left"/>
    </xf>
    <xf numFmtId="0" fontId="0" fillId="0" borderId="266" xfId="14" applyFont="1" applyFill="1" applyBorder="1" applyAlignment="1" applyProtection="1">
      <alignment horizontal="left" wrapText="1"/>
      <protection locked="0"/>
    </xf>
    <xf numFmtId="0" fontId="12" fillId="0" borderId="264" xfId="14" applyFont="1" applyFill="1" applyBorder="1" applyAlignment="1" applyProtection="1">
      <alignment horizontal="left" wrapText="1"/>
      <protection locked="0"/>
    </xf>
    <xf numFmtId="0" fontId="12" fillId="0" borderId="267" xfId="14" applyFont="1" applyFill="1" applyBorder="1" applyAlignment="1" applyProtection="1">
      <alignment horizontal="left" wrapText="1"/>
      <protection locked="0"/>
    </xf>
    <xf numFmtId="0" fontId="0" fillId="34" borderId="0" xfId="14" applyFont="1" applyFill="1" applyAlignment="1" applyProtection="1">
      <alignment horizontal="left" vertical="top" wrapText="1"/>
    </xf>
    <xf numFmtId="0" fontId="12" fillId="34" borderId="0" xfId="14" quotePrefix="1" applyFont="1" applyFill="1" applyBorder="1" applyAlignment="1" applyProtection="1">
      <alignment horizontal="left"/>
    </xf>
    <xf numFmtId="0" fontId="0" fillId="34" borderId="0" xfId="14" applyFont="1" applyFill="1" applyAlignment="1" applyProtection="1">
      <alignment horizontal="left"/>
    </xf>
    <xf numFmtId="0" fontId="12" fillId="34" borderId="0" xfId="14" applyFont="1" applyFill="1" applyAlignment="1" applyProtection="1">
      <alignment horizontal="left"/>
    </xf>
    <xf numFmtId="0" fontId="21" fillId="0" borderId="266" xfId="14" applyFont="1" applyFill="1" applyBorder="1" applyAlignment="1" applyProtection="1">
      <alignment horizontal="left" wrapText="1"/>
      <protection locked="0"/>
    </xf>
    <xf numFmtId="0" fontId="21" fillId="0" borderId="264" xfId="14" applyFont="1" applyFill="1" applyBorder="1" applyAlignment="1" applyProtection="1">
      <alignment horizontal="left" wrapText="1"/>
      <protection locked="0"/>
    </xf>
    <xf numFmtId="0" fontId="21" fillId="0" borderId="267" xfId="14" applyFont="1" applyFill="1" applyBorder="1" applyAlignment="1" applyProtection="1">
      <alignment horizontal="left" wrapText="1"/>
      <protection locked="0"/>
    </xf>
    <xf numFmtId="0" fontId="21" fillId="34" borderId="0" xfId="14" applyFont="1" applyFill="1" applyAlignment="1" applyProtection="1">
      <alignment horizontal="left" vertical="top" wrapText="1"/>
    </xf>
    <xf numFmtId="0" fontId="21" fillId="34" borderId="0" xfId="14" applyFont="1" applyFill="1" applyBorder="1" applyAlignment="1" applyProtection="1">
      <alignment horizontal="left" vertical="top" wrapText="1"/>
    </xf>
    <xf numFmtId="0" fontId="21" fillId="34" borderId="202" xfId="14" applyFont="1" applyFill="1" applyBorder="1" applyAlignment="1" applyProtection="1">
      <alignment horizontal="left" vertical="top" wrapText="1"/>
    </xf>
    <xf numFmtId="0" fontId="20" fillId="34" borderId="0" xfId="14" quotePrefix="1" applyFont="1" applyFill="1" applyAlignment="1" applyProtection="1">
      <alignment horizontal="center"/>
    </xf>
    <xf numFmtId="166" fontId="0" fillId="0" borderId="322" xfId="0" applyBorder="1" applyAlignment="1"/>
    <xf numFmtId="166" fontId="19" fillId="29" borderId="155" xfId="0" applyFont="1" applyFill="1" applyBorder="1" applyAlignment="1" applyProtection="1">
      <alignment horizontal="center" wrapText="1"/>
    </xf>
    <xf numFmtId="166" fontId="0" fillId="0" borderId="199" xfId="0" applyBorder="1" applyAlignment="1">
      <alignment horizontal="center"/>
    </xf>
    <xf numFmtId="166" fontId="0" fillId="0" borderId="264" xfId="0" applyBorder="1" applyAlignment="1">
      <alignment horizontal="center"/>
    </xf>
    <xf numFmtId="166" fontId="0" fillId="0" borderId="267" xfId="0" applyBorder="1" applyAlignment="1">
      <alignment horizontal="center"/>
    </xf>
    <xf numFmtId="166" fontId="19" fillId="34" borderId="95" xfId="0" applyFont="1" applyFill="1" applyBorder="1" applyAlignment="1" applyProtection="1">
      <alignment horizontal="center" wrapText="1"/>
    </xf>
    <xf numFmtId="166" fontId="11" fillId="34" borderId="443" xfId="0" applyFont="1" applyFill="1" applyBorder="1" applyAlignment="1"/>
    <xf numFmtId="166" fontId="82" fillId="29" borderId="92" xfId="0" applyFont="1" applyFill="1" applyBorder="1" applyAlignment="1" applyProtection="1">
      <alignment horizontal="center" wrapText="1"/>
    </xf>
    <xf numFmtId="166" fontId="82" fillId="34" borderId="187" xfId="0" applyFont="1" applyFill="1" applyBorder="1" applyAlignment="1" applyProtection="1">
      <alignment horizontal="center"/>
    </xf>
    <xf numFmtId="166" fontId="0" fillId="0" borderId="322" xfId="0" applyBorder="1" applyAlignment="1">
      <alignment horizontal="center"/>
    </xf>
    <xf numFmtId="166" fontId="0" fillId="0" borderId="351" xfId="0" applyBorder="1" applyAlignment="1">
      <alignment horizontal="center"/>
    </xf>
    <xf numFmtId="166" fontId="31" fillId="34" borderId="0" xfId="13" applyFont="1" applyFill="1" applyAlignment="1" applyProtection="1">
      <alignment horizontal="center"/>
    </xf>
    <xf numFmtId="166" fontId="20" fillId="34" borderId="0" xfId="13" applyFont="1" applyFill="1" applyAlignment="1" applyProtection="1">
      <alignment horizontal="center"/>
    </xf>
    <xf numFmtId="166" fontId="16" fillId="34" borderId="0" xfId="13" applyFont="1" applyFill="1" applyAlignment="1" applyProtection="1">
      <alignment horizontal="center"/>
    </xf>
    <xf numFmtId="166" fontId="15" fillId="34" borderId="0" xfId="13" applyFont="1" applyFill="1" applyAlignment="1" applyProtection="1">
      <alignment horizontal="center"/>
    </xf>
    <xf numFmtId="166" fontId="105" fillId="29" borderId="449" xfId="0" applyFont="1" applyFill="1" applyBorder="1" applyAlignment="1" applyProtection="1">
      <alignment horizontal="center"/>
    </xf>
    <xf numFmtId="166" fontId="151" fillId="0" borderId="202" xfId="0" applyFont="1" applyBorder="1" applyAlignment="1">
      <alignment horizontal="center"/>
    </xf>
    <xf numFmtId="166" fontId="151" fillId="0" borderId="200" xfId="0" applyFont="1" applyBorder="1" applyAlignment="1">
      <alignment horizontal="center"/>
    </xf>
    <xf numFmtId="166" fontId="82" fillId="29" borderId="449" xfId="0" applyFont="1" applyFill="1" applyBorder="1" applyAlignment="1" applyProtection="1">
      <alignment horizontal="center" wrapText="1"/>
    </xf>
    <xf numFmtId="166" fontId="11" fillId="0" borderId="202" xfId="0" applyFont="1" applyBorder="1" applyAlignment="1"/>
    <xf numFmtId="166" fontId="11" fillId="0" borderId="200" xfId="0" applyFont="1" applyBorder="1" applyAlignment="1"/>
    <xf numFmtId="166" fontId="19" fillId="29" borderId="434" xfId="0" applyFont="1" applyFill="1" applyBorder="1" applyAlignment="1" applyProtection="1">
      <alignment horizontal="center"/>
    </xf>
    <xf numFmtId="166" fontId="15" fillId="0" borderId="321" xfId="0" applyFont="1" applyBorder="1" applyAlignment="1">
      <alignment horizontal="center"/>
    </xf>
    <xf numFmtId="166" fontId="15" fillId="0" borderId="449" xfId="0" applyFont="1" applyBorder="1" applyAlignment="1">
      <alignment horizontal="center"/>
    </xf>
    <xf numFmtId="166" fontId="15" fillId="0" borderId="203" xfId="0" applyFont="1" applyBorder="1" applyAlignment="1">
      <alignment horizontal="center"/>
    </xf>
    <xf numFmtId="166" fontId="19" fillId="34" borderId="0" xfId="0" applyFont="1" applyFill="1" applyAlignment="1" applyProtection="1">
      <alignment wrapText="1"/>
    </xf>
    <xf numFmtId="166" fontId="11" fillId="0" borderId="0" xfId="0" applyFont="1" applyAlignment="1" applyProtection="1">
      <alignment wrapText="1"/>
    </xf>
    <xf numFmtId="166" fontId="15" fillId="34" borderId="0" xfId="13" quotePrefix="1" applyFont="1" applyFill="1" applyAlignment="1" applyProtection="1">
      <alignment horizontal="center"/>
    </xf>
    <xf numFmtId="166" fontId="19" fillId="34" borderId="92" xfId="0" applyFont="1" applyFill="1" applyBorder="1" applyAlignment="1" applyProtection="1">
      <alignment horizontal="left"/>
    </xf>
    <xf numFmtId="166" fontId="19" fillId="34" borderId="0" xfId="0" applyFont="1" applyFill="1" applyBorder="1" applyAlignment="1" applyProtection="1">
      <alignment horizontal="left"/>
    </xf>
    <xf numFmtId="3" fontId="153" fillId="29" borderId="266" xfId="0" applyNumberFormat="1" applyFont="1" applyFill="1" applyBorder="1" applyAlignment="1" applyProtection="1">
      <alignment horizontal="center" vertical="top" wrapText="1"/>
    </xf>
    <xf numFmtId="166" fontId="168" fillId="0" borderId="428" xfId="0" applyFont="1" applyBorder="1" applyAlignment="1" applyProtection="1">
      <alignment horizontal="center" vertical="top" wrapText="1"/>
    </xf>
    <xf numFmtId="3" fontId="153" fillId="29" borderId="3" xfId="0" applyNumberFormat="1" applyFont="1" applyFill="1" applyBorder="1" applyAlignment="1" applyProtection="1">
      <alignment horizontal="center" vertical="top" wrapText="1"/>
    </xf>
    <xf numFmtId="166" fontId="15" fillId="34" borderId="0" xfId="0" applyFont="1" applyFill="1" applyBorder="1" applyAlignment="1" applyProtection="1">
      <alignment horizontal="center"/>
    </xf>
    <xf numFmtId="3" fontId="20" fillId="29" borderId="266" xfId="0" applyNumberFormat="1" applyFont="1" applyFill="1" applyBorder="1" applyAlignment="1" applyProtection="1">
      <alignment horizontal="center" vertical="top" wrapText="1"/>
    </xf>
    <xf numFmtId="166" fontId="21" fillId="0" borderId="267" xfId="0" applyFont="1" applyBorder="1" applyAlignment="1" applyProtection="1">
      <alignment horizontal="center" vertical="top" wrapText="1"/>
    </xf>
    <xf numFmtId="166" fontId="21" fillId="0" borderId="171" xfId="0" applyFont="1" applyBorder="1" applyAlignment="1" applyProtection="1">
      <alignment horizontal="center" vertical="top" wrapText="1"/>
    </xf>
    <xf numFmtId="3" fontId="20" fillId="29" borderId="323" xfId="0" applyNumberFormat="1" applyFont="1" applyFill="1" applyBorder="1" applyAlignment="1" applyProtection="1">
      <alignment horizontal="center" vertical="top" wrapText="1"/>
    </xf>
    <xf numFmtId="166" fontId="21" fillId="0" borderId="351" xfId="0" applyFont="1" applyBorder="1" applyAlignment="1" applyProtection="1">
      <alignment horizontal="center" vertical="top" wrapText="1"/>
    </xf>
    <xf numFmtId="166" fontId="21" fillId="0" borderId="351" xfId="0" applyFont="1" applyBorder="1" applyAlignment="1">
      <alignment horizontal="center" vertical="top" wrapText="1"/>
    </xf>
    <xf numFmtId="166" fontId="20" fillId="34" borderId="323" xfId="0" applyFont="1" applyFill="1" applyBorder="1" applyAlignment="1" applyProtection="1">
      <alignment horizontal="center" vertical="top" wrapText="1"/>
    </xf>
    <xf numFmtId="166" fontId="20" fillId="34" borderId="324" xfId="0" applyFont="1" applyFill="1" applyBorder="1" applyAlignment="1">
      <alignment horizontal="center" vertical="top" wrapText="1"/>
    </xf>
    <xf numFmtId="166" fontId="20" fillId="34" borderId="32" xfId="0" applyFont="1" applyFill="1" applyBorder="1" applyAlignment="1" applyProtection="1">
      <alignment horizontal="left"/>
    </xf>
    <xf numFmtId="166" fontId="21" fillId="34" borderId="407" xfId="0" applyFont="1" applyFill="1" applyBorder="1" applyAlignment="1" applyProtection="1">
      <alignment horizontal="left"/>
    </xf>
    <xf numFmtId="166" fontId="21" fillId="34" borderId="32" xfId="0" applyFont="1" applyFill="1" applyBorder="1" applyAlignment="1" applyProtection="1">
      <alignment horizontal="left"/>
    </xf>
    <xf numFmtId="3" fontId="20" fillId="29" borderId="438" xfId="0" applyNumberFormat="1" applyFont="1" applyFill="1" applyBorder="1" applyAlignment="1" applyProtection="1">
      <alignment horizontal="left" vertical="top" wrapText="1"/>
    </xf>
    <xf numFmtId="166" fontId="21" fillId="0" borderId="418" xfId="0" applyFont="1" applyBorder="1" applyAlignment="1" applyProtection="1">
      <alignment horizontal="left" wrapText="1"/>
    </xf>
    <xf numFmtId="166" fontId="20" fillId="34" borderId="500" xfId="0" applyFont="1" applyFill="1" applyBorder="1" applyAlignment="1" applyProtection="1">
      <alignment horizontal="left"/>
    </xf>
    <xf numFmtId="166" fontId="20" fillId="34" borderId="501" xfId="0" applyFont="1" applyFill="1" applyBorder="1" applyAlignment="1" applyProtection="1">
      <alignment horizontal="left"/>
    </xf>
    <xf numFmtId="3" fontId="20" fillId="29" borderId="403" xfId="0" applyNumberFormat="1" applyFont="1" applyFill="1" applyBorder="1" applyAlignment="1" applyProtection="1">
      <alignment horizontal="left" vertical="top" wrapText="1"/>
    </xf>
    <xf numFmtId="166" fontId="21" fillId="34" borderId="498" xfId="0" applyFont="1" applyFill="1" applyBorder="1" applyAlignment="1" applyProtection="1">
      <alignment horizontal="left"/>
    </xf>
    <xf numFmtId="166" fontId="21" fillId="34" borderId="199" xfId="0" applyFont="1" applyFill="1" applyBorder="1" applyAlignment="1" applyProtection="1">
      <alignment horizontal="left"/>
    </xf>
    <xf numFmtId="166" fontId="21" fillId="0" borderId="322" xfId="0" applyFont="1" applyBorder="1" applyAlignment="1" applyProtection="1">
      <alignment horizontal="center" vertical="top" wrapText="1"/>
    </xf>
    <xf numFmtId="3" fontId="20" fillId="29" borderId="39" xfId="0" applyNumberFormat="1" applyFont="1" applyFill="1" applyBorder="1" applyAlignment="1" applyProtection="1">
      <alignment horizontal="center" vertical="top" wrapText="1"/>
    </xf>
    <xf numFmtId="166" fontId="21" fillId="0" borderId="65" xfId="0" applyFont="1" applyBorder="1" applyAlignment="1">
      <alignment horizontal="center" vertical="top" wrapText="1"/>
    </xf>
    <xf numFmtId="49" fontId="21" fillId="34" borderId="50" xfId="0" applyNumberFormat="1" applyFont="1" applyFill="1" applyBorder="1" applyAlignment="1" applyProtection="1">
      <alignment horizontal="left"/>
    </xf>
    <xf numFmtId="49" fontId="21" fillId="34" borderId="11" xfId="0" applyNumberFormat="1" applyFont="1" applyFill="1" applyBorder="1" applyAlignment="1" applyProtection="1">
      <alignment horizontal="left"/>
    </xf>
    <xf numFmtId="3" fontId="20" fillId="34" borderId="438" xfId="0" applyNumberFormat="1" applyFont="1" applyFill="1" applyBorder="1" applyAlignment="1" applyProtection="1">
      <alignment horizontal="left" vertical="top" wrapText="1"/>
    </xf>
    <xf numFmtId="166" fontId="21" fillId="34" borderId="418" xfId="0" applyFont="1" applyFill="1" applyBorder="1" applyAlignment="1" applyProtection="1">
      <alignment horizontal="left" wrapText="1"/>
    </xf>
    <xf numFmtId="49" fontId="20" fillId="34" borderId="79" xfId="0" applyNumberFormat="1" applyFont="1" applyFill="1" applyBorder="1" applyAlignment="1" applyProtection="1">
      <alignment horizontal="left"/>
    </xf>
    <xf numFmtId="49" fontId="20" fillId="34" borderId="90" xfId="0" applyNumberFormat="1" applyFont="1" applyFill="1" applyBorder="1" applyAlignment="1" applyProtection="1">
      <alignment horizontal="left"/>
    </xf>
    <xf numFmtId="3" fontId="20" fillId="34" borderId="403" xfId="0" applyNumberFormat="1" applyFont="1" applyFill="1" applyBorder="1" applyAlignment="1" applyProtection="1">
      <alignment horizontal="left" vertical="top" wrapText="1"/>
    </xf>
    <xf numFmtId="166" fontId="21" fillId="34" borderId="267" xfId="0" applyFont="1" applyFill="1" applyBorder="1" applyAlignment="1" applyProtection="1">
      <alignment horizontal="left" wrapText="1"/>
    </xf>
    <xf numFmtId="49" fontId="21" fillId="34" borderId="404" xfId="0" applyNumberFormat="1" applyFont="1" applyFill="1" applyBorder="1" applyAlignment="1" applyProtection="1">
      <alignment horizontal="left"/>
    </xf>
    <xf numFmtId="49" fontId="21" fillId="34" borderId="341" xfId="0" applyNumberFormat="1" applyFont="1" applyFill="1" applyBorder="1" applyAlignment="1" applyProtection="1">
      <alignment horizontal="left"/>
    </xf>
    <xf numFmtId="49" fontId="21" fillId="34" borderId="48" xfId="0" applyNumberFormat="1" applyFont="1" applyFill="1" applyBorder="1" applyAlignment="1" applyProtection="1">
      <alignment horizontal="left"/>
    </xf>
    <xf numFmtId="49" fontId="21" fillId="34" borderId="5" xfId="0" applyNumberFormat="1" applyFont="1" applyFill="1" applyBorder="1" applyAlignment="1" applyProtection="1">
      <alignment horizontal="left"/>
    </xf>
    <xf numFmtId="49" fontId="20" fillId="34" borderId="404" xfId="0" applyNumberFormat="1" applyFont="1" applyFill="1" applyBorder="1" applyAlignment="1" applyProtection="1">
      <alignment horizontal="left"/>
    </xf>
    <xf numFmtId="49" fontId="20" fillId="34" borderId="341" xfId="0" applyNumberFormat="1" applyFont="1" applyFill="1" applyBorder="1" applyAlignment="1" applyProtection="1">
      <alignment horizontal="left"/>
    </xf>
    <xf numFmtId="49" fontId="21" fillId="34" borderId="54" xfId="0" applyNumberFormat="1" applyFont="1" applyFill="1" applyBorder="1" applyAlignment="1" applyProtection="1">
      <alignment horizontal="left"/>
    </xf>
    <xf numFmtId="49" fontId="21" fillId="34" borderId="327" xfId="0" applyNumberFormat="1" applyFont="1" applyFill="1" applyBorder="1" applyAlignment="1" applyProtection="1">
      <alignment horizontal="left"/>
    </xf>
    <xf numFmtId="49" fontId="21" fillId="34" borderId="407" xfId="0" applyNumberFormat="1" applyFont="1" applyFill="1" applyBorder="1" applyAlignment="1" applyProtection="1">
      <alignment horizontal="left"/>
    </xf>
    <xf numFmtId="49" fontId="21" fillId="34" borderId="408" xfId="0" applyNumberFormat="1" applyFont="1" applyFill="1" applyBorder="1" applyAlignment="1" applyProtection="1">
      <alignment horizontal="left"/>
    </xf>
    <xf numFmtId="49" fontId="21" fillId="34" borderId="352" xfId="0" applyNumberFormat="1" applyFont="1" applyFill="1" applyBorder="1" applyAlignment="1" applyProtection="1">
      <alignment horizontal="left"/>
    </xf>
    <xf numFmtId="49" fontId="21" fillId="34" borderId="310" xfId="0" applyNumberFormat="1" applyFont="1" applyFill="1" applyBorder="1" applyAlignment="1" applyProtection="1">
      <alignment horizontal="left"/>
    </xf>
    <xf numFmtId="49" fontId="21" fillId="0" borderId="404" xfId="0" applyNumberFormat="1" applyFont="1" applyFill="1" applyBorder="1" applyAlignment="1" applyProtection="1">
      <alignment horizontal="left"/>
      <protection locked="0"/>
    </xf>
    <xf numFmtId="166" fontId="21" fillId="0" borderId="380" xfId="0" applyFont="1" applyBorder="1" applyAlignment="1" applyProtection="1">
      <alignment horizontal="left"/>
      <protection locked="0"/>
    </xf>
    <xf numFmtId="49" fontId="21" fillId="0" borderId="54" xfId="0" applyNumberFormat="1" applyFont="1" applyFill="1" applyBorder="1" applyAlignment="1" applyProtection="1">
      <alignment horizontal="left"/>
      <protection locked="0"/>
    </xf>
    <xf numFmtId="166" fontId="21" fillId="0" borderId="326" xfId="0" applyFont="1" applyBorder="1" applyAlignment="1" applyProtection="1">
      <alignment horizontal="left"/>
      <protection locked="0"/>
    </xf>
    <xf numFmtId="49" fontId="21" fillId="0" borderId="405" xfId="0" applyNumberFormat="1" applyFont="1" applyFill="1" applyBorder="1" applyAlignment="1" applyProtection="1">
      <protection locked="0"/>
    </xf>
    <xf numFmtId="166" fontId="21" fillId="0" borderId="329" xfId="0" applyFont="1" applyBorder="1" applyAlignment="1"/>
    <xf numFmtId="49" fontId="21" fillId="0" borderId="403" xfId="0" applyNumberFormat="1" applyFont="1" applyFill="1" applyBorder="1" applyAlignment="1" applyProtection="1">
      <protection locked="0"/>
    </xf>
    <xf numFmtId="166" fontId="21" fillId="0" borderId="453" xfId="0" applyFont="1" applyBorder="1" applyAlignment="1"/>
    <xf numFmtId="49" fontId="21" fillId="0" borderId="407" xfId="0" applyNumberFormat="1" applyFont="1" applyFill="1" applyBorder="1" applyAlignment="1" applyProtection="1">
      <alignment horizontal="left"/>
      <protection locked="0"/>
    </xf>
    <xf numFmtId="166" fontId="21" fillId="0" borderId="388" xfId="0" applyFont="1" applyBorder="1" applyAlignment="1" applyProtection="1">
      <alignment horizontal="left"/>
      <protection locked="0"/>
    </xf>
    <xf numFmtId="49" fontId="21" fillId="0" borderId="54" xfId="0" applyNumberFormat="1" applyFont="1" applyFill="1" applyBorder="1" applyAlignment="1" applyProtection="1">
      <protection locked="0"/>
    </xf>
    <xf numFmtId="166" fontId="21" fillId="0" borderId="326" xfId="0" applyFont="1" applyBorder="1" applyAlignment="1"/>
    <xf numFmtId="3" fontId="15" fillId="29" borderId="266" xfId="0" applyNumberFormat="1" applyFont="1" applyFill="1" applyBorder="1" applyAlignment="1" applyProtection="1">
      <alignment horizontal="center" vertical="top" wrapText="1"/>
    </xf>
    <xf numFmtId="166" fontId="0" fillId="0" borderId="264" xfId="0" applyBorder="1" applyAlignment="1">
      <alignment horizontal="center" vertical="top" wrapText="1"/>
    </xf>
    <xf numFmtId="166" fontId="0" fillId="0" borderId="267" xfId="0" applyBorder="1" applyAlignment="1">
      <alignment horizontal="center" vertical="top" wrapText="1"/>
    </xf>
    <xf numFmtId="3" fontId="15" fillId="34" borderId="266" xfId="0" applyNumberFormat="1" applyFont="1" applyFill="1" applyBorder="1" applyAlignment="1" applyProtection="1">
      <alignment horizontal="left" vertical="top" wrapText="1"/>
    </xf>
    <xf numFmtId="166" fontId="0" fillId="34" borderId="267" xfId="0" applyFill="1" applyBorder="1" applyAlignment="1" applyProtection="1">
      <alignment horizontal="left" wrapText="1"/>
    </xf>
    <xf numFmtId="3" fontId="15" fillId="29" borderId="397" xfId="0" applyNumberFormat="1" applyFont="1" applyFill="1" applyBorder="1" applyAlignment="1" applyProtection="1">
      <alignment horizontal="left" vertical="top" wrapText="1"/>
    </xf>
    <xf numFmtId="166" fontId="0" fillId="0" borderId="418" xfId="0" applyBorder="1" applyAlignment="1" applyProtection="1">
      <alignment horizontal="left" wrapText="1"/>
    </xf>
    <xf numFmtId="3" fontId="19" fillId="29" borderId="266" xfId="0" applyNumberFormat="1" applyFont="1" applyFill="1" applyBorder="1" applyAlignment="1" applyProtection="1">
      <alignment horizontal="center" vertical="top" wrapText="1"/>
    </xf>
    <xf numFmtId="166" fontId="0" fillId="0" borderId="267" xfId="0" applyBorder="1" applyAlignment="1" applyProtection="1">
      <alignment horizontal="center" vertical="top" wrapText="1"/>
    </xf>
    <xf numFmtId="3" fontId="19" fillId="29" borderId="264" xfId="0" applyNumberFormat="1" applyFont="1" applyFill="1" applyBorder="1" applyAlignment="1" applyProtection="1">
      <alignment horizontal="center" vertical="top" wrapText="1"/>
    </xf>
    <xf numFmtId="166" fontId="0" fillId="0" borderId="264" xfId="0" applyFont="1" applyBorder="1" applyAlignment="1" applyProtection="1">
      <alignment horizontal="center" vertical="top" wrapText="1"/>
    </xf>
    <xf numFmtId="166" fontId="0" fillId="0" borderId="267" xfId="0" applyFont="1" applyBorder="1" applyAlignment="1" applyProtection="1">
      <alignment horizontal="center" vertical="top" wrapText="1"/>
    </xf>
    <xf numFmtId="3" fontId="19" fillId="34" borderId="266" xfId="0" applyNumberFormat="1" applyFont="1" applyFill="1" applyBorder="1" applyAlignment="1" applyProtection="1">
      <alignment horizontal="left" vertical="top" wrapText="1"/>
    </xf>
    <xf numFmtId="166" fontId="11" fillId="34" borderId="267" xfId="0" applyFont="1" applyFill="1" applyBorder="1" applyAlignment="1" applyProtection="1">
      <alignment horizontal="left" wrapText="1"/>
    </xf>
    <xf numFmtId="3" fontId="19" fillId="34" borderId="397" xfId="0" applyNumberFormat="1" applyFont="1" applyFill="1" applyBorder="1" applyAlignment="1" applyProtection="1">
      <alignment horizontal="left" vertical="top" wrapText="1"/>
    </xf>
    <xf numFmtId="166" fontId="11" fillId="34" borderId="418" xfId="0" applyFont="1" applyFill="1" applyBorder="1" applyAlignment="1" applyProtection="1">
      <alignment horizontal="left" wrapText="1"/>
    </xf>
    <xf numFmtId="3" fontId="19" fillId="34" borderId="397" xfId="0" quotePrefix="1" applyNumberFormat="1" applyFont="1" applyFill="1" applyBorder="1" applyAlignment="1" applyProtection="1">
      <alignment horizontal="left" vertical="top" wrapText="1"/>
    </xf>
    <xf numFmtId="166" fontId="19" fillId="29" borderId="266" xfId="0" applyFont="1" applyFill="1" applyBorder="1" applyAlignment="1" applyProtection="1">
      <alignment horizontal="center" wrapText="1"/>
    </xf>
    <xf numFmtId="166" fontId="0" fillId="0" borderId="267" xfId="0" applyBorder="1" applyAlignment="1" applyProtection="1">
      <alignment horizontal="center"/>
    </xf>
    <xf numFmtId="1" fontId="15" fillId="29" borderId="266" xfId="0" applyNumberFormat="1" applyFont="1" applyFill="1" applyBorder="1" applyAlignment="1" applyProtection="1">
      <alignment horizontal="center" vertical="top" wrapText="1"/>
    </xf>
    <xf numFmtId="1" fontId="15" fillId="29" borderId="267" xfId="0" applyNumberFormat="1" applyFont="1" applyFill="1" applyBorder="1" applyAlignment="1" applyProtection="1">
      <alignment horizontal="center" vertical="top" wrapText="1"/>
    </xf>
    <xf numFmtId="166" fontId="0" fillId="0" borderId="267" xfId="0" applyBorder="1" applyAlignment="1" applyProtection="1">
      <alignment horizontal="center" wrapText="1"/>
    </xf>
    <xf numFmtId="166" fontId="19" fillId="29" borderId="264" xfId="0" applyFont="1" applyFill="1" applyBorder="1" applyAlignment="1" applyProtection="1">
      <alignment horizontal="center" wrapText="1"/>
    </xf>
    <xf numFmtId="166" fontId="118" fillId="34" borderId="0" xfId="0" applyFont="1" applyFill="1" applyBorder="1" applyAlignment="1" applyProtection="1">
      <alignment horizontal="right" wrapText="1"/>
    </xf>
    <xf numFmtId="166" fontId="20" fillId="34" borderId="0" xfId="0" applyFont="1" applyFill="1" applyAlignment="1" applyProtection="1">
      <alignment horizontal="center"/>
      <protection locked="0"/>
    </xf>
  </cellXfs>
  <cellStyles count="21177">
    <cellStyle name="%" xfId="239"/>
    <cellStyle name="20% - Accent1 2" xfId="24"/>
    <cellStyle name="20% - Accent1 2 2" xfId="240"/>
    <cellStyle name="20% - Accent2 2" xfId="25"/>
    <cellStyle name="20% - Accent3 2" xfId="26"/>
    <cellStyle name="20% - Accent4 2" xfId="27"/>
    <cellStyle name="20% - Accent5 2" xfId="28"/>
    <cellStyle name="20% - Accent6 2" xfId="29"/>
    <cellStyle name="40% - Accent1 2" xfId="30"/>
    <cellStyle name="40% - Accent2 2" xfId="31"/>
    <cellStyle name="40% - Accent3 2" xfId="32"/>
    <cellStyle name="40% - Accent4 2" xfId="33"/>
    <cellStyle name="40% - Accent5 2" xfId="34"/>
    <cellStyle name="40% - Accent6 2" xfId="35"/>
    <cellStyle name="60% - Accent1 2" xfId="36"/>
    <cellStyle name="60% - Accent2 2" xfId="37"/>
    <cellStyle name="60% - Accent3 2" xfId="38"/>
    <cellStyle name="60% - Accent4 2" xfId="39"/>
    <cellStyle name="60% - Accent5 2" xfId="40"/>
    <cellStyle name="60% - Accent6 2" xfId="41"/>
    <cellStyle name="Accent1 2" xfId="42"/>
    <cellStyle name="Accent1 3" xfId="67"/>
    <cellStyle name="Accent1 4" xfId="137"/>
    <cellStyle name="Accent2 2" xfId="43"/>
    <cellStyle name="Accent2 3" xfId="68"/>
    <cellStyle name="Accent2 4" xfId="138"/>
    <cellStyle name="Accent3 2" xfId="44"/>
    <cellStyle name="Accent3 3" xfId="69"/>
    <cellStyle name="Accent3 4" xfId="139"/>
    <cellStyle name="Accent4 2" xfId="45"/>
    <cellStyle name="Accent4 3" xfId="70"/>
    <cellStyle name="Accent4 4" xfId="140"/>
    <cellStyle name="Accent5 2" xfId="46"/>
    <cellStyle name="Accent5 3" xfId="71"/>
    <cellStyle name="Accent5 4" xfId="141"/>
    <cellStyle name="Accent6 2" xfId="47"/>
    <cellStyle name="Accent6 3" xfId="72"/>
    <cellStyle name="Accent6 4" xfId="142"/>
    <cellStyle name="AttribBox" xfId="73"/>
    <cellStyle name="AttribBox 10" xfId="19544"/>
    <cellStyle name="AttribBox 11" xfId="19583"/>
    <cellStyle name="AttribBox 12" xfId="20995"/>
    <cellStyle name="AttribBox 2" xfId="18760"/>
    <cellStyle name="AttribBox 2 2" xfId="19986"/>
    <cellStyle name="AttribBox 3" xfId="18792"/>
    <cellStyle name="AttribBox 3 2" xfId="19922"/>
    <cellStyle name="AttribBox 4" xfId="18878"/>
    <cellStyle name="AttribBox 4 2" xfId="20117"/>
    <cellStyle name="AttribBox 5" xfId="19042"/>
    <cellStyle name="AttribBox 5 2" xfId="20205"/>
    <cellStyle name="AttribBox 6" xfId="19165"/>
    <cellStyle name="AttribBox 6 2" xfId="19988"/>
    <cellStyle name="AttribBox 7" xfId="19131"/>
    <cellStyle name="AttribBox 7 2" xfId="20273"/>
    <cellStyle name="AttribBox 8" xfId="19300"/>
    <cellStyle name="AttribBox 8 2" xfId="20203"/>
    <cellStyle name="AttribBox 9" xfId="19540"/>
    <cellStyle name="AttribBox 9 2" xfId="19996"/>
    <cellStyle name="Attribute" xfId="74"/>
    <cellStyle name="Attribute 10" xfId="3630"/>
    <cellStyle name="Attribute 11" xfId="18759"/>
    <cellStyle name="Attribute 12" xfId="19884"/>
    <cellStyle name="Attribute 2" xfId="411"/>
    <cellStyle name="Attribute 2 10" xfId="6979"/>
    <cellStyle name="Attribute 2 2" xfId="1714"/>
    <cellStyle name="Attribute 2 2 2" xfId="4943"/>
    <cellStyle name="Attribute 2 2 3" xfId="7468"/>
    <cellStyle name="Attribute 2 2 4" xfId="12289"/>
    <cellStyle name="Attribute 2 2 5" xfId="14756"/>
    <cellStyle name="Attribute 2 3" xfId="1564"/>
    <cellStyle name="Attribute 2 3 2" xfId="4793"/>
    <cellStyle name="Attribute 2 3 3" xfId="7318"/>
    <cellStyle name="Attribute 2 3 4" xfId="12139"/>
    <cellStyle name="Attribute 2 3 5" xfId="14609"/>
    <cellStyle name="Attribute 2 4" xfId="1665"/>
    <cellStyle name="Attribute 2 4 2" xfId="4894"/>
    <cellStyle name="Attribute 2 4 3" xfId="7419"/>
    <cellStyle name="Attribute 2 4 4" xfId="12240"/>
    <cellStyle name="Attribute 2 4 5" xfId="14707"/>
    <cellStyle name="Attribute 2 5" xfId="1817"/>
    <cellStyle name="Attribute 2 5 2" xfId="5046"/>
    <cellStyle name="Attribute 2 5 3" xfId="7571"/>
    <cellStyle name="Attribute 2 5 4" xfId="12392"/>
    <cellStyle name="Attribute 2 5 5" xfId="14857"/>
    <cellStyle name="Attribute 2 6" xfId="3068"/>
    <cellStyle name="Attribute 2 6 2" xfId="6294"/>
    <cellStyle name="Attribute 2 6 3" xfId="8822"/>
    <cellStyle name="Attribute 2 6 4" xfId="13639"/>
    <cellStyle name="Attribute 2 6 5" xfId="16102"/>
    <cellStyle name="Attribute 2 7" xfId="3758"/>
    <cellStyle name="Attribute 2 8" xfId="4174"/>
    <cellStyle name="Attribute 2 9" xfId="9457"/>
    <cellStyle name="Attribute 3" xfId="1398"/>
    <cellStyle name="Attribute 3 2" xfId="4627"/>
    <cellStyle name="Attribute 3 3" xfId="7152"/>
    <cellStyle name="Attribute 3 4" xfId="11973"/>
    <cellStyle name="Attribute 3 5" xfId="14443"/>
    <cellStyle name="Attribute 4" xfId="1755"/>
    <cellStyle name="Attribute 4 2" xfId="4984"/>
    <cellStyle name="Attribute 4 3" xfId="7509"/>
    <cellStyle name="Attribute 4 4" xfId="12330"/>
    <cellStyle name="Attribute 4 5" xfId="14796"/>
    <cellStyle name="Attribute 5" xfId="2667"/>
    <cellStyle name="Attribute 5 2" xfId="5894"/>
    <cellStyle name="Attribute 5 3" xfId="8421"/>
    <cellStyle name="Attribute 5 4" xfId="13239"/>
    <cellStyle name="Attribute 5 5" xfId="15703"/>
    <cellStyle name="Attribute 6" xfId="3030"/>
    <cellStyle name="Attribute 6 2" xfId="6256"/>
    <cellStyle name="Attribute 6 3" xfId="8784"/>
    <cellStyle name="Attribute 6 4" xfId="13601"/>
    <cellStyle name="Attribute 6 5" xfId="16064"/>
    <cellStyle name="Attribute 7" xfId="3503"/>
    <cellStyle name="Attribute 8" xfId="3454"/>
    <cellStyle name="Attribute 9" xfId="3719"/>
    <cellStyle name="Bad 2" xfId="48"/>
    <cellStyle name="Calculation 2" xfId="49"/>
    <cellStyle name="Calculation 2 10" xfId="1905"/>
    <cellStyle name="Calculation 2 10 10" xfId="20895"/>
    <cellStyle name="Calculation 2 10 2" xfId="5134"/>
    <cellStyle name="Calculation 2 10 3" xfId="7659"/>
    <cellStyle name="Calculation 2 10 4" xfId="10176"/>
    <cellStyle name="Calculation 2 10 5" xfId="12480"/>
    <cellStyle name="Calculation 2 10 6" xfId="14944"/>
    <cellStyle name="Calculation 2 10 7" xfId="17189"/>
    <cellStyle name="Calculation 2 10 8" xfId="20256"/>
    <cellStyle name="Calculation 2 10 9" xfId="20609"/>
    <cellStyle name="Calculation 2 11" xfId="1372"/>
    <cellStyle name="Calculation 2 11 2" xfId="4601"/>
    <cellStyle name="Calculation 2 11 3" xfId="7127"/>
    <cellStyle name="Calculation 2 11 4" xfId="9655"/>
    <cellStyle name="Calculation 2 11 5" xfId="11949"/>
    <cellStyle name="Calculation 2 11 6" xfId="14417"/>
    <cellStyle name="Calculation 2 11 7" xfId="16666"/>
    <cellStyle name="Calculation 2 12" xfId="2128"/>
    <cellStyle name="Calculation 2 12 2" xfId="5356"/>
    <cellStyle name="Calculation 2 12 3" xfId="7882"/>
    <cellStyle name="Calculation 2 12 4" xfId="10398"/>
    <cellStyle name="Calculation 2 12 5" xfId="12701"/>
    <cellStyle name="Calculation 2 12 6" xfId="15166"/>
    <cellStyle name="Calculation 2 12 7" xfId="17410"/>
    <cellStyle name="Calculation 2 13" xfId="1824"/>
    <cellStyle name="Calculation 2 13 2" xfId="5053"/>
    <cellStyle name="Calculation 2 13 3" xfId="7578"/>
    <cellStyle name="Calculation 2 13 4" xfId="10096"/>
    <cellStyle name="Calculation 2 13 5" xfId="12399"/>
    <cellStyle name="Calculation 2 13 6" xfId="14864"/>
    <cellStyle name="Calculation 2 13 7" xfId="17108"/>
    <cellStyle name="Calculation 2 14" xfId="3065"/>
    <cellStyle name="Calculation 2 14 2" xfId="6291"/>
    <cellStyle name="Calculation 2 14 3" xfId="8819"/>
    <cellStyle name="Calculation 2 14 4" xfId="11331"/>
    <cellStyle name="Calculation 2 14 5" xfId="13636"/>
    <cellStyle name="Calculation 2 14 6" xfId="16099"/>
    <cellStyle name="Calculation 2 14 7" xfId="18341"/>
    <cellStyle name="Calculation 2 15" xfId="764"/>
    <cellStyle name="Calculation 2 15 2" xfId="4063"/>
    <cellStyle name="Calculation 2 15 3" xfId="3642"/>
    <cellStyle name="Calculation 2 15 4" xfId="4359"/>
    <cellStyle name="Calculation 2 15 5" xfId="3732"/>
    <cellStyle name="Calculation 2 15 6" xfId="4154"/>
    <cellStyle name="Calculation 2 15 7" xfId="6966"/>
    <cellStyle name="Calculation 2 16" xfId="3480"/>
    <cellStyle name="Calculation 2 17" xfId="6884"/>
    <cellStyle name="Calculation 2 18" xfId="6710"/>
    <cellStyle name="Calculation 2 19" xfId="18734"/>
    <cellStyle name="Calculation 2 2" xfId="132"/>
    <cellStyle name="Calculation 2 2 10" xfId="1662"/>
    <cellStyle name="Calculation 2 2 10 10" xfId="20941"/>
    <cellStyle name="Calculation 2 2 10 2" xfId="4891"/>
    <cellStyle name="Calculation 2 2 10 3" xfId="7416"/>
    <cellStyle name="Calculation 2 2 10 4" xfId="9939"/>
    <cellStyle name="Calculation 2 2 10 5" xfId="12237"/>
    <cellStyle name="Calculation 2 2 10 6" xfId="14704"/>
    <cellStyle name="Calculation 2 2 10 7" xfId="16950"/>
    <cellStyle name="Calculation 2 2 10 8" xfId="20304"/>
    <cellStyle name="Calculation 2 2 10 9" xfId="20656"/>
    <cellStyle name="Calculation 2 2 11" xfId="2115"/>
    <cellStyle name="Calculation 2 2 11 2" xfId="5343"/>
    <cellStyle name="Calculation 2 2 11 3" xfId="7869"/>
    <cellStyle name="Calculation 2 2 11 4" xfId="10385"/>
    <cellStyle name="Calculation 2 2 11 5" xfId="12688"/>
    <cellStyle name="Calculation 2 2 11 6" xfId="15153"/>
    <cellStyle name="Calculation 2 2 11 7" xfId="17397"/>
    <cellStyle name="Calculation 2 2 12" xfId="2841"/>
    <cellStyle name="Calculation 2 2 12 2" xfId="6067"/>
    <cellStyle name="Calculation 2 2 12 3" xfId="8595"/>
    <cellStyle name="Calculation 2 2 12 4" xfId="11108"/>
    <cellStyle name="Calculation 2 2 12 5" xfId="13412"/>
    <cellStyle name="Calculation 2 2 12 6" xfId="15875"/>
    <cellStyle name="Calculation 2 2 12 7" xfId="18118"/>
    <cellStyle name="Calculation 2 2 13" xfId="3062"/>
    <cellStyle name="Calculation 2 2 13 2" xfId="6288"/>
    <cellStyle name="Calculation 2 2 13 3" xfId="8816"/>
    <cellStyle name="Calculation 2 2 13 4" xfId="11328"/>
    <cellStyle name="Calculation 2 2 13 5" xfId="13633"/>
    <cellStyle name="Calculation 2 2 13 6" xfId="16096"/>
    <cellStyle name="Calculation 2 2 13 7" xfId="18338"/>
    <cellStyle name="Calculation 2 2 14" xfId="779"/>
    <cellStyle name="Calculation 2 2 14 2" xfId="4073"/>
    <cellStyle name="Calculation 2 2 14 3" xfId="3504"/>
    <cellStyle name="Calculation 2 2 14 4" xfId="4444"/>
    <cellStyle name="Calculation 2 2 14 5" xfId="3860"/>
    <cellStyle name="Calculation 2 2 14 6" xfId="6926"/>
    <cellStyle name="Calculation 2 2 14 7" xfId="14255"/>
    <cellStyle name="Calculation 2 2 15" xfId="3545"/>
    <cellStyle name="Calculation 2 2 16" xfId="6830"/>
    <cellStyle name="Calculation 2 2 17" xfId="6932"/>
    <cellStyle name="Calculation 2 2 18" xfId="18778"/>
    <cellStyle name="Calculation 2 2 19" xfId="18726"/>
    <cellStyle name="Calculation 2 2 2" xfId="199"/>
    <cellStyle name="Calculation 2 2 2 10" xfId="2335"/>
    <cellStyle name="Calculation 2 2 2 10 10" xfId="20836"/>
    <cellStyle name="Calculation 2 2 2 10 2" xfId="5562"/>
    <cellStyle name="Calculation 2 2 2 10 3" xfId="8089"/>
    <cellStyle name="Calculation 2 2 2 10 4" xfId="10603"/>
    <cellStyle name="Calculation 2 2 2 10 5" xfId="12907"/>
    <cellStyle name="Calculation 2 2 2 10 6" xfId="15371"/>
    <cellStyle name="Calculation 2 2 2 10 7" xfId="17615"/>
    <cellStyle name="Calculation 2 2 2 10 8" xfId="20197"/>
    <cellStyle name="Calculation 2 2 2 10 9" xfId="20549"/>
    <cellStyle name="Calculation 2 2 2 11" xfId="2329"/>
    <cellStyle name="Calculation 2 2 2 11 2" xfId="5556"/>
    <cellStyle name="Calculation 2 2 2 11 3" xfId="8083"/>
    <cellStyle name="Calculation 2 2 2 11 4" xfId="10597"/>
    <cellStyle name="Calculation 2 2 2 11 5" xfId="12901"/>
    <cellStyle name="Calculation 2 2 2 11 6" xfId="15365"/>
    <cellStyle name="Calculation 2 2 2 11 7" xfId="17609"/>
    <cellStyle name="Calculation 2 2 2 12" xfId="1456"/>
    <cellStyle name="Calculation 2 2 2 12 2" xfId="4685"/>
    <cellStyle name="Calculation 2 2 2 12 3" xfId="7210"/>
    <cellStyle name="Calculation 2 2 2 12 4" xfId="9737"/>
    <cellStyle name="Calculation 2 2 2 12 5" xfId="12031"/>
    <cellStyle name="Calculation 2 2 2 12 6" xfId="14501"/>
    <cellStyle name="Calculation 2 2 2 12 7" xfId="16747"/>
    <cellStyle name="Calculation 2 2 2 13" xfId="3255"/>
    <cellStyle name="Calculation 2 2 2 13 2" xfId="6480"/>
    <cellStyle name="Calculation 2 2 2 13 3" xfId="9009"/>
    <cellStyle name="Calculation 2 2 2 13 4" xfId="11520"/>
    <cellStyle name="Calculation 2 2 2 13 5" xfId="13824"/>
    <cellStyle name="Calculation 2 2 2 13 6" xfId="16289"/>
    <cellStyle name="Calculation 2 2 2 13 7" xfId="18528"/>
    <cellStyle name="Calculation 2 2 2 14" xfId="829"/>
    <cellStyle name="Calculation 2 2 2 14 2" xfId="4114"/>
    <cellStyle name="Calculation 2 2 2 14 3" xfId="6675"/>
    <cellStyle name="Calculation 2 2 2 14 4" xfId="9203"/>
    <cellStyle name="Calculation 2 2 2 14 5" xfId="3731"/>
    <cellStyle name="Calculation 2 2 2 14 6" xfId="14028"/>
    <cellStyle name="Calculation 2 2 2 14 7" xfId="10935"/>
    <cellStyle name="Calculation 2 2 2 15" xfId="3600"/>
    <cellStyle name="Calculation 2 2 2 16" xfId="6956"/>
    <cellStyle name="Calculation 2 2 2 17" xfId="4882"/>
    <cellStyle name="Calculation 2 2 2 18" xfId="18864"/>
    <cellStyle name="Calculation 2 2 2 19" xfId="19044"/>
    <cellStyle name="Calculation 2 2 2 2" xfId="241"/>
    <cellStyle name="Calculation 2 2 2 2 10" xfId="2705"/>
    <cellStyle name="Calculation 2 2 2 2 10 2" xfId="5931"/>
    <cellStyle name="Calculation 2 2 2 2 10 3" xfId="8459"/>
    <cellStyle name="Calculation 2 2 2 2 10 4" xfId="10973"/>
    <cellStyle name="Calculation 2 2 2 2 10 5" xfId="13276"/>
    <cellStyle name="Calculation 2 2 2 2 10 6" xfId="15741"/>
    <cellStyle name="Calculation 2 2 2 2 10 7" xfId="17982"/>
    <cellStyle name="Calculation 2 2 2 2 11" xfId="2666"/>
    <cellStyle name="Calculation 2 2 2 2 11 2" xfId="5893"/>
    <cellStyle name="Calculation 2 2 2 2 11 3" xfId="8420"/>
    <cellStyle name="Calculation 2 2 2 2 11 4" xfId="10934"/>
    <cellStyle name="Calculation 2 2 2 2 11 5" xfId="13238"/>
    <cellStyle name="Calculation 2 2 2 2 11 6" xfId="15702"/>
    <cellStyle name="Calculation 2 2 2 2 11 7" xfId="17945"/>
    <cellStyle name="Calculation 2 2 2 2 12" xfId="3059"/>
    <cellStyle name="Calculation 2 2 2 2 12 2" xfId="6285"/>
    <cellStyle name="Calculation 2 2 2 2 12 3" xfId="8813"/>
    <cellStyle name="Calculation 2 2 2 2 12 4" xfId="11325"/>
    <cellStyle name="Calculation 2 2 2 2 12 5" xfId="13630"/>
    <cellStyle name="Calculation 2 2 2 2 12 6" xfId="16093"/>
    <cellStyle name="Calculation 2 2 2 2 12 7" xfId="18335"/>
    <cellStyle name="Calculation 2 2 2 2 13" xfId="836"/>
    <cellStyle name="Calculation 2 2 2 2 13 2" xfId="4121"/>
    <cellStyle name="Calculation 2 2 2 2 13 3" xfId="6681"/>
    <cellStyle name="Calculation 2 2 2 2 13 4" xfId="9209"/>
    <cellStyle name="Calculation 2 2 2 2 13 5" xfId="9220"/>
    <cellStyle name="Calculation 2 2 2 2 13 6" xfId="14035"/>
    <cellStyle name="Calculation 2 2 2 2 13 7" xfId="14221"/>
    <cellStyle name="Calculation 2 2 2 2 14" xfId="3712"/>
    <cellStyle name="Calculation 2 2 2 2 15" xfId="8970"/>
    <cellStyle name="Calculation 2 2 2 2 16" xfId="6750"/>
    <cellStyle name="Calculation 2 2 2 2 17" xfId="3730"/>
    <cellStyle name="Calculation 2 2 2 2 18" xfId="18865"/>
    <cellStyle name="Calculation 2 2 2 2 19" xfId="19045"/>
    <cellStyle name="Calculation 2 2 2 2 2" xfId="552"/>
    <cellStyle name="Calculation 2 2 2 2 2 10" xfId="1123"/>
    <cellStyle name="Calculation 2 2 2 2 2 10 2" xfId="4366"/>
    <cellStyle name="Calculation 2 2 2 2 2 10 3" xfId="6905"/>
    <cellStyle name="Calculation 2 2 2 2 2 10 4" xfId="9434"/>
    <cellStyle name="Calculation 2 2 2 2 2 10 5" xfId="11751"/>
    <cellStyle name="Calculation 2 2 2 2 2 10 6" xfId="14214"/>
    <cellStyle name="Calculation 2 2 2 2 2 10 7" xfId="16495"/>
    <cellStyle name="Calculation 2 2 2 2 2 11" xfId="3877"/>
    <cellStyle name="Calculation 2 2 2 2 2 12" xfId="4155"/>
    <cellStyle name="Calculation 2 2 2 2 2 13" xfId="4107"/>
    <cellStyle name="Calculation 2 2 2 2 2 14" xfId="14154"/>
    <cellStyle name="Calculation 2 2 2 2 2 15" xfId="20046"/>
    <cellStyle name="Calculation 2 2 2 2 2 16" xfId="19901"/>
    <cellStyle name="Calculation 2 2 2 2 2 2" xfId="1841"/>
    <cellStyle name="Calculation 2 2 2 2 2 2 2" xfId="5070"/>
    <cellStyle name="Calculation 2 2 2 2 2 2 3" xfId="7595"/>
    <cellStyle name="Calculation 2 2 2 2 2 2 4" xfId="10112"/>
    <cellStyle name="Calculation 2 2 2 2 2 2 5" xfId="12416"/>
    <cellStyle name="Calculation 2 2 2 2 2 2 6" xfId="14880"/>
    <cellStyle name="Calculation 2 2 2 2 2 2 7" xfId="17125"/>
    <cellStyle name="Calculation 2 2 2 2 2 3" xfId="2090"/>
    <cellStyle name="Calculation 2 2 2 2 2 3 2" xfId="5318"/>
    <cellStyle name="Calculation 2 2 2 2 2 3 3" xfId="7844"/>
    <cellStyle name="Calculation 2 2 2 2 2 3 4" xfId="10360"/>
    <cellStyle name="Calculation 2 2 2 2 2 3 5" xfId="12663"/>
    <cellStyle name="Calculation 2 2 2 2 2 3 6" xfId="15129"/>
    <cellStyle name="Calculation 2 2 2 2 2 3 7" xfId="17372"/>
    <cellStyle name="Calculation 2 2 2 2 2 4" xfId="2346"/>
    <cellStyle name="Calculation 2 2 2 2 2 4 2" xfId="5573"/>
    <cellStyle name="Calculation 2 2 2 2 2 4 3" xfId="8100"/>
    <cellStyle name="Calculation 2 2 2 2 2 4 4" xfId="10614"/>
    <cellStyle name="Calculation 2 2 2 2 2 4 5" xfId="12918"/>
    <cellStyle name="Calculation 2 2 2 2 2 4 6" xfId="15382"/>
    <cellStyle name="Calculation 2 2 2 2 2 4 7" xfId="17626"/>
    <cellStyle name="Calculation 2 2 2 2 2 5" xfId="1395"/>
    <cellStyle name="Calculation 2 2 2 2 2 5 2" xfId="4624"/>
    <cellStyle name="Calculation 2 2 2 2 2 5 3" xfId="7149"/>
    <cellStyle name="Calculation 2 2 2 2 2 5 4" xfId="9677"/>
    <cellStyle name="Calculation 2 2 2 2 2 5 5" xfId="11970"/>
    <cellStyle name="Calculation 2 2 2 2 2 5 6" xfId="14440"/>
    <cellStyle name="Calculation 2 2 2 2 2 5 7" xfId="16687"/>
    <cellStyle name="Calculation 2 2 2 2 2 6" xfId="2816"/>
    <cellStyle name="Calculation 2 2 2 2 2 6 2" xfId="6042"/>
    <cellStyle name="Calculation 2 2 2 2 2 6 3" xfId="8570"/>
    <cellStyle name="Calculation 2 2 2 2 2 6 4" xfId="11083"/>
    <cellStyle name="Calculation 2 2 2 2 2 6 5" xfId="13387"/>
    <cellStyle name="Calculation 2 2 2 2 2 6 6" xfId="15851"/>
    <cellStyle name="Calculation 2 2 2 2 2 6 7" xfId="18093"/>
    <cellStyle name="Calculation 2 2 2 2 2 7" xfId="3012"/>
    <cellStyle name="Calculation 2 2 2 2 2 7 2" xfId="6238"/>
    <cellStyle name="Calculation 2 2 2 2 2 7 3" xfId="8766"/>
    <cellStyle name="Calculation 2 2 2 2 2 7 4" xfId="11279"/>
    <cellStyle name="Calculation 2 2 2 2 2 7 5" xfId="13583"/>
    <cellStyle name="Calculation 2 2 2 2 2 7 6" xfId="16046"/>
    <cellStyle name="Calculation 2 2 2 2 2 7 7" xfId="18289"/>
    <cellStyle name="Calculation 2 2 2 2 2 8" xfId="3220"/>
    <cellStyle name="Calculation 2 2 2 2 2 8 2" xfId="6445"/>
    <cellStyle name="Calculation 2 2 2 2 2 8 3" xfId="8974"/>
    <cellStyle name="Calculation 2 2 2 2 2 8 4" xfId="11485"/>
    <cellStyle name="Calculation 2 2 2 2 2 8 5" xfId="13789"/>
    <cellStyle name="Calculation 2 2 2 2 2 8 6" xfId="16254"/>
    <cellStyle name="Calculation 2 2 2 2 2 8 7" xfId="18493"/>
    <cellStyle name="Calculation 2 2 2 2 2 9" xfId="2151"/>
    <cellStyle name="Calculation 2 2 2 2 2 9 2" xfId="5379"/>
    <cellStyle name="Calculation 2 2 2 2 2 9 3" xfId="7905"/>
    <cellStyle name="Calculation 2 2 2 2 2 9 4" xfId="10421"/>
    <cellStyle name="Calculation 2 2 2 2 2 9 5" xfId="12724"/>
    <cellStyle name="Calculation 2 2 2 2 2 9 6" xfId="15189"/>
    <cellStyle name="Calculation 2 2 2 2 2 9 7" xfId="17433"/>
    <cellStyle name="Calculation 2 2 2 2 20" xfId="18869"/>
    <cellStyle name="Calculation 2 2 2 2 21" xfId="19063"/>
    <cellStyle name="Calculation 2 2 2 2 22" xfId="19089"/>
    <cellStyle name="Calculation 2 2 2 2 23" xfId="19007"/>
    <cellStyle name="Calculation 2 2 2 2 24" xfId="19160"/>
    <cellStyle name="Calculation 2 2 2 2 25" xfId="19515"/>
    <cellStyle name="Calculation 2 2 2 2 26" xfId="19523"/>
    <cellStyle name="Calculation 2 2 2 2 27" xfId="19511"/>
    <cellStyle name="Calculation 2 2 2 2 28" xfId="19531"/>
    <cellStyle name="Calculation 2 2 2 2 29" xfId="20526"/>
    <cellStyle name="Calculation 2 2 2 2 3" xfId="703"/>
    <cellStyle name="Calculation 2 2 2 2 3 10" xfId="1272"/>
    <cellStyle name="Calculation 2 2 2 2 3 10 2" xfId="4501"/>
    <cellStyle name="Calculation 2 2 2 2 3 10 3" xfId="7027"/>
    <cellStyle name="Calculation 2 2 2 2 3 10 4" xfId="9555"/>
    <cellStyle name="Calculation 2 2 2 2 3 10 5" xfId="11850"/>
    <cellStyle name="Calculation 2 2 2 2 3 10 6" xfId="14317"/>
    <cellStyle name="Calculation 2 2 2 2 3 10 7" xfId="16567"/>
    <cellStyle name="Calculation 2 2 2 2 3 11" xfId="4002"/>
    <cellStyle name="Calculation 2 2 2 2 3 12" xfId="4421"/>
    <cellStyle name="Calculation 2 2 2 2 3 13" xfId="3505"/>
    <cellStyle name="Calculation 2 2 2 2 3 14" xfId="3677"/>
    <cellStyle name="Calculation 2 2 2 2 3 15" xfId="20029"/>
    <cellStyle name="Calculation 2 2 2 2 3 16" xfId="19887"/>
    <cellStyle name="Calculation 2 2 2 2 3 2" xfId="1981"/>
    <cellStyle name="Calculation 2 2 2 2 3 2 2" xfId="5210"/>
    <cellStyle name="Calculation 2 2 2 2 3 2 3" xfId="7735"/>
    <cellStyle name="Calculation 2 2 2 2 3 2 4" xfId="10251"/>
    <cellStyle name="Calculation 2 2 2 2 3 2 5" xfId="12555"/>
    <cellStyle name="Calculation 2 2 2 2 3 2 6" xfId="15020"/>
    <cellStyle name="Calculation 2 2 2 2 3 2 7" xfId="17264"/>
    <cellStyle name="Calculation 2 2 2 2 3 3" xfId="2227"/>
    <cellStyle name="Calculation 2 2 2 2 3 3 2" xfId="5454"/>
    <cellStyle name="Calculation 2 2 2 2 3 3 3" xfId="7981"/>
    <cellStyle name="Calculation 2 2 2 2 3 3 4" xfId="10495"/>
    <cellStyle name="Calculation 2 2 2 2 3 3 5" xfId="12799"/>
    <cellStyle name="Calculation 2 2 2 2 3 3 6" xfId="15263"/>
    <cellStyle name="Calculation 2 2 2 2 3 3 7" xfId="17507"/>
    <cellStyle name="Calculation 2 2 2 2 3 4" xfId="2477"/>
    <cellStyle name="Calculation 2 2 2 2 3 4 2" xfId="5704"/>
    <cellStyle name="Calculation 2 2 2 2 3 4 3" xfId="8231"/>
    <cellStyle name="Calculation 2 2 2 2 3 4 4" xfId="10745"/>
    <cellStyle name="Calculation 2 2 2 2 3 4 5" xfId="13049"/>
    <cellStyle name="Calculation 2 2 2 2 3 4 6" xfId="15513"/>
    <cellStyle name="Calculation 2 2 2 2 3 4 7" xfId="17757"/>
    <cellStyle name="Calculation 2 2 2 2 3 5" xfId="1351"/>
    <cellStyle name="Calculation 2 2 2 2 3 5 2" xfId="4580"/>
    <cellStyle name="Calculation 2 2 2 2 3 5 3" xfId="7106"/>
    <cellStyle name="Calculation 2 2 2 2 3 5 4" xfId="9634"/>
    <cellStyle name="Calculation 2 2 2 2 3 5 5" xfId="11928"/>
    <cellStyle name="Calculation 2 2 2 2 3 5 6" xfId="14396"/>
    <cellStyle name="Calculation 2 2 2 2 3 5 7" xfId="16645"/>
    <cellStyle name="Calculation 2 2 2 2 3 6" xfId="2935"/>
    <cellStyle name="Calculation 2 2 2 2 3 6 2" xfId="6161"/>
    <cellStyle name="Calculation 2 2 2 2 3 6 3" xfId="8689"/>
    <cellStyle name="Calculation 2 2 2 2 3 6 4" xfId="11202"/>
    <cellStyle name="Calculation 2 2 2 2 3 6 5" xfId="13506"/>
    <cellStyle name="Calculation 2 2 2 2 3 6 6" xfId="15969"/>
    <cellStyle name="Calculation 2 2 2 2 3 6 7" xfId="18212"/>
    <cellStyle name="Calculation 2 2 2 2 3 7" xfId="3119"/>
    <cellStyle name="Calculation 2 2 2 2 3 7 2" xfId="6344"/>
    <cellStyle name="Calculation 2 2 2 2 3 7 3" xfId="8873"/>
    <cellStyle name="Calculation 2 2 2 2 3 7 4" xfId="11384"/>
    <cellStyle name="Calculation 2 2 2 2 3 7 5" xfId="13689"/>
    <cellStyle name="Calculation 2 2 2 2 3 7 6" xfId="16153"/>
    <cellStyle name="Calculation 2 2 2 2 3 7 7" xfId="18393"/>
    <cellStyle name="Calculation 2 2 2 2 3 8" xfId="3318"/>
    <cellStyle name="Calculation 2 2 2 2 3 8 2" xfId="6543"/>
    <cellStyle name="Calculation 2 2 2 2 3 8 3" xfId="9072"/>
    <cellStyle name="Calculation 2 2 2 2 3 8 4" xfId="11583"/>
    <cellStyle name="Calculation 2 2 2 2 3 8 5" xfId="13887"/>
    <cellStyle name="Calculation 2 2 2 2 3 8 6" xfId="16352"/>
    <cellStyle name="Calculation 2 2 2 2 3 8 7" xfId="18591"/>
    <cellStyle name="Calculation 2 2 2 2 3 9" xfId="3392"/>
    <cellStyle name="Calculation 2 2 2 2 3 9 2" xfId="6617"/>
    <cellStyle name="Calculation 2 2 2 2 3 9 3" xfId="9146"/>
    <cellStyle name="Calculation 2 2 2 2 3 9 4" xfId="11657"/>
    <cellStyle name="Calculation 2 2 2 2 3 9 5" xfId="13961"/>
    <cellStyle name="Calculation 2 2 2 2 3 9 6" xfId="16426"/>
    <cellStyle name="Calculation 2 2 2 2 3 9 7" xfId="18665"/>
    <cellStyle name="Calculation 2 2 2 2 30" xfId="21068"/>
    <cellStyle name="Calculation 2 2 2 2 4" xfId="518"/>
    <cellStyle name="Calculation 2 2 2 2 4 10" xfId="1089"/>
    <cellStyle name="Calculation 2 2 2 2 4 10 2" xfId="4338"/>
    <cellStyle name="Calculation 2 2 2 2 4 10 3" xfId="6880"/>
    <cellStyle name="Calculation 2 2 2 2 4 10 4" xfId="9411"/>
    <cellStyle name="Calculation 2 2 2 2 4 10 5" xfId="11736"/>
    <cellStyle name="Calculation 2 2 2 2 4 10 6" xfId="14197"/>
    <cellStyle name="Calculation 2 2 2 2 4 10 7" xfId="16489"/>
    <cellStyle name="Calculation 2 2 2 2 4 11" xfId="3848"/>
    <cellStyle name="Calculation 2 2 2 2 4 12" xfId="3514"/>
    <cellStyle name="Calculation 2 2 2 2 4 13" xfId="3573"/>
    <cellStyle name="Calculation 2 2 2 2 4 14" xfId="9214"/>
    <cellStyle name="Calculation 2 2 2 2 4 15" xfId="19944"/>
    <cellStyle name="Calculation 2 2 2 2 4 16" xfId="19661"/>
    <cellStyle name="Calculation 2 2 2 2 4 2" xfId="1810"/>
    <cellStyle name="Calculation 2 2 2 2 4 2 2" xfId="5039"/>
    <cellStyle name="Calculation 2 2 2 2 4 2 3" xfId="7564"/>
    <cellStyle name="Calculation 2 2 2 2 4 2 4" xfId="10083"/>
    <cellStyle name="Calculation 2 2 2 2 4 2 5" xfId="12385"/>
    <cellStyle name="Calculation 2 2 2 2 4 2 6" xfId="14851"/>
    <cellStyle name="Calculation 2 2 2 2 4 2 7" xfId="17095"/>
    <cellStyle name="Calculation 2 2 2 2 4 3" xfId="2071"/>
    <cellStyle name="Calculation 2 2 2 2 4 3 2" xfId="5299"/>
    <cellStyle name="Calculation 2 2 2 2 4 3 3" xfId="7825"/>
    <cellStyle name="Calculation 2 2 2 2 4 3 4" xfId="10341"/>
    <cellStyle name="Calculation 2 2 2 2 4 3 5" xfId="12644"/>
    <cellStyle name="Calculation 2 2 2 2 4 3 6" xfId="15110"/>
    <cellStyle name="Calculation 2 2 2 2 4 3 7" xfId="17353"/>
    <cellStyle name="Calculation 2 2 2 2 4 4" xfId="2316"/>
    <cellStyle name="Calculation 2 2 2 2 4 4 2" xfId="5543"/>
    <cellStyle name="Calculation 2 2 2 2 4 4 3" xfId="8070"/>
    <cellStyle name="Calculation 2 2 2 2 4 4 4" xfId="10584"/>
    <cellStyle name="Calculation 2 2 2 2 4 4 5" xfId="12888"/>
    <cellStyle name="Calculation 2 2 2 2 4 4 6" xfId="15352"/>
    <cellStyle name="Calculation 2 2 2 2 4 4 7" xfId="17596"/>
    <cellStyle name="Calculation 2 2 2 2 4 5" xfId="2551"/>
    <cellStyle name="Calculation 2 2 2 2 4 5 2" xfId="5778"/>
    <cellStyle name="Calculation 2 2 2 2 4 5 3" xfId="8305"/>
    <cellStyle name="Calculation 2 2 2 2 4 5 4" xfId="10819"/>
    <cellStyle name="Calculation 2 2 2 2 4 5 5" xfId="13123"/>
    <cellStyle name="Calculation 2 2 2 2 4 5 6" xfId="15587"/>
    <cellStyle name="Calculation 2 2 2 2 4 5 7" xfId="17831"/>
    <cellStyle name="Calculation 2 2 2 2 4 6" xfId="2791"/>
    <cellStyle name="Calculation 2 2 2 2 4 6 2" xfId="6017"/>
    <cellStyle name="Calculation 2 2 2 2 4 6 3" xfId="8545"/>
    <cellStyle name="Calculation 2 2 2 2 4 6 4" xfId="11059"/>
    <cellStyle name="Calculation 2 2 2 2 4 6 5" xfId="13362"/>
    <cellStyle name="Calculation 2 2 2 2 4 6 6" xfId="15827"/>
    <cellStyle name="Calculation 2 2 2 2 4 6 7" xfId="18068"/>
    <cellStyle name="Calculation 2 2 2 2 4 7" xfId="2995"/>
    <cellStyle name="Calculation 2 2 2 2 4 7 2" xfId="6221"/>
    <cellStyle name="Calculation 2 2 2 2 4 7 3" xfId="8749"/>
    <cellStyle name="Calculation 2 2 2 2 4 7 4" xfId="11262"/>
    <cellStyle name="Calculation 2 2 2 2 4 7 5" xfId="13566"/>
    <cellStyle name="Calculation 2 2 2 2 4 7 6" xfId="16029"/>
    <cellStyle name="Calculation 2 2 2 2 4 7 7" xfId="18272"/>
    <cellStyle name="Calculation 2 2 2 2 4 8" xfId="3207"/>
    <cellStyle name="Calculation 2 2 2 2 4 8 2" xfId="6432"/>
    <cellStyle name="Calculation 2 2 2 2 4 8 3" xfId="8961"/>
    <cellStyle name="Calculation 2 2 2 2 4 8 4" xfId="11472"/>
    <cellStyle name="Calculation 2 2 2 2 4 8 5" xfId="13777"/>
    <cellStyle name="Calculation 2 2 2 2 4 8 6" xfId="16241"/>
    <cellStyle name="Calculation 2 2 2 2 4 8 7" xfId="18481"/>
    <cellStyle name="Calculation 2 2 2 2 4 9" xfId="1663"/>
    <cellStyle name="Calculation 2 2 2 2 4 9 2" xfId="4892"/>
    <cellStyle name="Calculation 2 2 2 2 4 9 3" xfId="7417"/>
    <cellStyle name="Calculation 2 2 2 2 4 9 4" xfId="9940"/>
    <cellStyle name="Calculation 2 2 2 2 4 9 5" xfId="12238"/>
    <cellStyle name="Calculation 2 2 2 2 4 9 6" xfId="14705"/>
    <cellStyle name="Calculation 2 2 2 2 4 9 7" xfId="16951"/>
    <cellStyle name="Calculation 2 2 2 2 5" xfId="422"/>
    <cellStyle name="Calculation 2 2 2 2 5 10" xfId="994"/>
    <cellStyle name="Calculation 2 2 2 2 5 10 2" xfId="4257"/>
    <cellStyle name="Calculation 2 2 2 2 5 10 3" xfId="6798"/>
    <cellStyle name="Calculation 2 2 2 2 5 10 4" xfId="9328"/>
    <cellStyle name="Calculation 2 2 2 2 5 10 5" xfId="6962"/>
    <cellStyle name="Calculation 2 2 2 2 5 10 6" xfId="14127"/>
    <cellStyle name="Calculation 2 2 2 2 5 10 7" xfId="3714"/>
    <cellStyle name="Calculation 2 2 2 2 5 11" xfId="3769"/>
    <cellStyle name="Calculation 2 2 2 2 5 12" xfId="3795"/>
    <cellStyle name="Calculation 2 2 2 2 5 13" xfId="3629"/>
    <cellStyle name="Calculation 2 2 2 2 5 14" xfId="14263"/>
    <cellStyle name="Calculation 2 2 2 2 5 15" xfId="20400"/>
    <cellStyle name="Calculation 2 2 2 2 5 16" xfId="20218"/>
    <cellStyle name="Calculation 2 2 2 2 5 2" xfId="1725"/>
    <cellStyle name="Calculation 2 2 2 2 5 2 2" xfId="4954"/>
    <cellStyle name="Calculation 2 2 2 2 5 2 3" xfId="7479"/>
    <cellStyle name="Calculation 2 2 2 2 5 2 4" xfId="10000"/>
    <cellStyle name="Calculation 2 2 2 2 5 2 5" xfId="12300"/>
    <cellStyle name="Calculation 2 2 2 2 5 2 6" xfId="14767"/>
    <cellStyle name="Calculation 2 2 2 2 5 2 7" xfId="17011"/>
    <cellStyle name="Calculation 2 2 2 2 5 3" xfId="1935"/>
    <cellStyle name="Calculation 2 2 2 2 5 3 2" xfId="5164"/>
    <cellStyle name="Calculation 2 2 2 2 5 3 3" xfId="7689"/>
    <cellStyle name="Calculation 2 2 2 2 5 3 4" xfId="10206"/>
    <cellStyle name="Calculation 2 2 2 2 5 3 5" xfId="12510"/>
    <cellStyle name="Calculation 2 2 2 2 5 3 6" xfId="14974"/>
    <cellStyle name="Calculation 2 2 2 2 5 3 7" xfId="17219"/>
    <cellStyle name="Calculation 2 2 2 2 5 4" xfId="1616"/>
    <cellStyle name="Calculation 2 2 2 2 5 4 2" xfId="4845"/>
    <cellStyle name="Calculation 2 2 2 2 5 4 3" xfId="7370"/>
    <cellStyle name="Calculation 2 2 2 2 5 4 4" xfId="9895"/>
    <cellStyle name="Calculation 2 2 2 2 5 4 5" xfId="12191"/>
    <cellStyle name="Calculation 2 2 2 2 5 4 6" xfId="14659"/>
    <cellStyle name="Calculation 2 2 2 2 5 4 7" xfId="16905"/>
    <cellStyle name="Calculation 2 2 2 2 5 5" xfId="1431"/>
    <cellStyle name="Calculation 2 2 2 2 5 5 2" xfId="4660"/>
    <cellStyle name="Calculation 2 2 2 2 5 5 3" xfId="7185"/>
    <cellStyle name="Calculation 2 2 2 2 5 5 4" xfId="9712"/>
    <cellStyle name="Calculation 2 2 2 2 5 5 5" xfId="12006"/>
    <cellStyle name="Calculation 2 2 2 2 5 5 6" xfId="14476"/>
    <cellStyle name="Calculation 2 2 2 2 5 5 7" xfId="16722"/>
    <cellStyle name="Calculation 2 2 2 2 5 6" xfId="2685"/>
    <cellStyle name="Calculation 2 2 2 2 5 6 2" xfId="5912"/>
    <cellStyle name="Calculation 2 2 2 2 5 6 3" xfId="8439"/>
    <cellStyle name="Calculation 2 2 2 2 5 6 4" xfId="10953"/>
    <cellStyle name="Calculation 2 2 2 2 5 6 5" xfId="13257"/>
    <cellStyle name="Calculation 2 2 2 2 5 6 6" xfId="15721"/>
    <cellStyle name="Calculation 2 2 2 2 5 6 7" xfId="17963"/>
    <cellStyle name="Calculation 2 2 2 2 5 7" xfId="2434"/>
    <cellStyle name="Calculation 2 2 2 2 5 7 2" xfId="5661"/>
    <cellStyle name="Calculation 2 2 2 2 5 7 3" xfId="8188"/>
    <cellStyle name="Calculation 2 2 2 2 5 7 4" xfId="10702"/>
    <cellStyle name="Calculation 2 2 2 2 5 7 5" xfId="13006"/>
    <cellStyle name="Calculation 2 2 2 2 5 7 6" xfId="15470"/>
    <cellStyle name="Calculation 2 2 2 2 5 7 7" xfId="17714"/>
    <cellStyle name="Calculation 2 2 2 2 5 8" xfId="3075"/>
    <cellStyle name="Calculation 2 2 2 2 5 8 2" xfId="6301"/>
    <cellStyle name="Calculation 2 2 2 2 5 8 3" xfId="8829"/>
    <cellStyle name="Calculation 2 2 2 2 5 8 4" xfId="11340"/>
    <cellStyle name="Calculation 2 2 2 2 5 8 5" xfId="13646"/>
    <cellStyle name="Calculation 2 2 2 2 5 8 6" xfId="16109"/>
    <cellStyle name="Calculation 2 2 2 2 5 8 7" xfId="18350"/>
    <cellStyle name="Calculation 2 2 2 2 5 9" xfId="3415"/>
    <cellStyle name="Calculation 2 2 2 2 5 9 2" xfId="6640"/>
    <cellStyle name="Calculation 2 2 2 2 5 9 3" xfId="9169"/>
    <cellStyle name="Calculation 2 2 2 2 5 9 4" xfId="11680"/>
    <cellStyle name="Calculation 2 2 2 2 5 9 5" xfId="13984"/>
    <cellStyle name="Calculation 2 2 2 2 5 9 6" xfId="16449"/>
    <cellStyle name="Calculation 2 2 2 2 5 9 7" xfId="18688"/>
    <cellStyle name="Calculation 2 2 2 2 6" xfId="1552"/>
    <cellStyle name="Calculation 2 2 2 2 6 10" xfId="20494"/>
    <cellStyle name="Calculation 2 2 2 2 6 2" xfId="4781"/>
    <cellStyle name="Calculation 2 2 2 2 6 3" xfId="7306"/>
    <cellStyle name="Calculation 2 2 2 2 6 4" xfId="9832"/>
    <cellStyle name="Calculation 2 2 2 2 6 5" xfId="12127"/>
    <cellStyle name="Calculation 2 2 2 2 6 6" xfId="14597"/>
    <cellStyle name="Calculation 2 2 2 2 6 7" xfId="16842"/>
    <cellStyle name="Calculation 2 2 2 2 6 8" xfId="19938"/>
    <cellStyle name="Calculation 2 2 2 2 6 9" xfId="20385"/>
    <cellStyle name="Calculation 2 2 2 2 7" xfId="1914"/>
    <cellStyle name="Calculation 2 2 2 2 7 10" xfId="20473"/>
    <cellStyle name="Calculation 2 2 2 2 7 2" xfId="5143"/>
    <cellStyle name="Calculation 2 2 2 2 7 3" xfId="7668"/>
    <cellStyle name="Calculation 2 2 2 2 7 4" xfId="10185"/>
    <cellStyle name="Calculation 2 2 2 2 7 5" xfId="12489"/>
    <cellStyle name="Calculation 2 2 2 2 7 6" xfId="14953"/>
    <cellStyle name="Calculation 2 2 2 2 7 7" xfId="17198"/>
    <cellStyle name="Calculation 2 2 2 2 7 8" xfId="20011"/>
    <cellStyle name="Calculation 2 2 2 2 7 9" xfId="20446"/>
    <cellStyle name="Calculation 2 2 2 2 8" xfId="1583"/>
    <cellStyle name="Calculation 2 2 2 2 8 10" xfId="20741"/>
    <cellStyle name="Calculation 2 2 2 2 8 2" xfId="4812"/>
    <cellStyle name="Calculation 2 2 2 2 8 3" xfId="7337"/>
    <cellStyle name="Calculation 2 2 2 2 8 4" xfId="9863"/>
    <cellStyle name="Calculation 2 2 2 2 8 5" xfId="12158"/>
    <cellStyle name="Calculation 2 2 2 2 8 6" xfId="14627"/>
    <cellStyle name="Calculation 2 2 2 2 8 7" xfId="16872"/>
    <cellStyle name="Calculation 2 2 2 2 8 8" xfId="20098"/>
    <cellStyle name="Calculation 2 2 2 2 8 9" xfId="20517"/>
    <cellStyle name="Calculation 2 2 2 2 9" xfId="2581"/>
    <cellStyle name="Calculation 2 2 2 2 9 10" xfId="19868"/>
    <cellStyle name="Calculation 2 2 2 2 9 2" xfId="5808"/>
    <cellStyle name="Calculation 2 2 2 2 9 3" xfId="8335"/>
    <cellStyle name="Calculation 2 2 2 2 9 4" xfId="10849"/>
    <cellStyle name="Calculation 2 2 2 2 9 5" xfId="13153"/>
    <cellStyle name="Calculation 2 2 2 2 9 6" xfId="15617"/>
    <cellStyle name="Calculation 2 2 2 2 9 7" xfId="17861"/>
    <cellStyle name="Calculation 2 2 2 2 9 8" xfId="19984"/>
    <cellStyle name="Calculation 2 2 2 2 9 9" xfId="20422"/>
    <cellStyle name="Calculation 2 2 2 20" xfId="18754"/>
    <cellStyle name="Calculation 2 2 2 21" xfId="19065"/>
    <cellStyle name="Calculation 2 2 2 22" xfId="18997"/>
    <cellStyle name="Calculation 2 2 2 23" xfId="19162"/>
    <cellStyle name="Calculation 2 2 2 24" xfId="19033"/>
    <cellStyle name="Calculation 2 2 2 25" xfId="19514"/>
    <cellStyle name="Calculation 2 2 2 26" xfId="19290"/>
    <cellStyle name="Calculation 2 2 2 27" xfId="19541"/>
    <cellStyle name="Calculation 2 2 2 28" xfId="19580"/>
    <cellStyle name="Calculation 2 2 2 29" xfId="20533"/>
    <cellStyle name="Calculation 2 2 2 3" xfId="415"/>
    <cellStyle name="Calculation 2 2 2 3 10" xfId="987"/>
    <cellStyle name="Calculation 2 2 2 3 10 2" xfId="4250"/>
    <cellStyle name="Calculation 2 2 2 3 10 3" xfId="6791"/>
    <cellStyle name="Calculation 2 2 2 3 10 4" xfId="9321"/>
    <cellStyle name="Calculation 2 2 2 3 10 5" xfId="3538"/>
    <cellStyle name="Calculation 2 2 2 3 10 6" xfId="14120"/>
    <cellStyle name="Calculation 2 2 2 3 10 7" xfId="11802"/>
    <cellStyle name="Calculation 2 2 2 3 11" xfId="3762"/>
    <cellStyle name="Calculation 2 2 2 3 12" xfId="4433"/>
    <cellStyle name="Calculation 2 2 2 3 13" xfId="9375"/>
    <cellStyle name="Calculation 2 2 2 3 14" xfId="6701"/>
    <cellStyle name="Calculation 2 2 2 3 15" xfId="20045"/>
    <cellStyle name="Calculation 2 2 2 3 16" xfId="20227"/>
    <cellStyle name="Calculation 2 2 2 3 2" xfId="1718"/>
    <cellStyle name="Calculation 2 2 2 3 2 2" xfId="4947"/>
    <cellStyle name="Calculation 2 2 2 3 2 3" xfId="7472"/>
    <cellStyle name="Calculation 2 2 2 3 2 4" xfId="9993"/>
    <cellStyle name="Calculation 2 2 2 3 2 5" xfId="12293"/>
    <cellStyle name="Calculation 2 2 2 3 2 6" xfId="14760"/>
    <cellStyle name="Calculation 2 2 2 3 2 7" xfId="17004"/>
    <cellStyle name="Calculation 2 2 2 3 3" xfId="1403"/>
    <cellStyle name="Calculation 2 2 2 3 3 2" xfId="4632"/>
    <cellStyle name="Calculation 2 2 2 3 3 3" xfId="7157"/>
    <cellStyle name="Calculation 2 2 2 3 3 4" xfId="9684"/>
    <cellStyle name="Calculation 2 2 2 3 3 5" xfId="11978"/>
    <cellStyle name="Calculation 2 2 2 3 3 6" xfId="14448"/>
    <cellStyle name="Calculation 2 2 2 3 3 7" xfId="16694"/>
    <cellStyle name="Calculation 2 2 2 3 4" xfId="1624"/>
    <cellStyle name="Calculation 2 2 2 3 4 2" xfId="4853"/>
    <cellStyle name="Calculation 2 2 2 3 4 3" xfId="7378"/>
    <cellStyle name="Calculation 2 2 2 3 4 4" xfId="9903"/>
    <cellStyle name="Calculation 2 2 2 3 4 5" xfId="12199"/>
    <cellStyle name="Calculation 2 2 2 3 4 6" xfId="14667"/>
    <cellStyle name="Calculation 2 2 2 3 4 7" xfId="16913"/>
    <cellStyle name="Calculation 2 2 2 3 5" xfId="2077"/>
    <cellStyle name="Calculation 2 2 2 3 5 2" xfId="5305"/>
    <cellStyle name="Calculation 2 2 2 3 5 3" xfId="7831"/>
    <cellStyle name="Calculation 2 2 2 3 5 4" xfId="10347"/>
    <cellStyle name="Calculation 2 2 2 3 5 5" xfId="12650"/>
    <cellStyle name="Calculation 2 2 2 3 5 6" xfId="15116"/>
    <cellStyle name="Calculation 2 2 2 3 5 7" xfId="17359"/>
    <cellStyle name="Calculation 2 2 2 3 6" xfId="2114"/>
    <cellStyle name="Calculation 2 2 2 3 6 2" xfId="5342"/>
    <cellStyle name="Calculation 2 2 2 3 6 3" xfId="7868"/>
    <cellStyle name="Calculation 2 2 2 3 6 4" xfId="10384"/>
    <cellStyle name="Calculation 2 2 2 3 6 5" xfId="12687"/>
    <cellStyle name="Calculation 2 2 2 3 6 6" xfId="15152"/>
    <cellStyle name="Calculation 2 2 2 3 6 7" xfId="17396"/>
    <cellStyle name="Calculation 2 2 2 3 7" xfId="1409"/>
    <cellStyle name="Calculation 2 2 2 3 7 2" xfId="4638"/>
    <cellStyle name="Calculation 2 2 2 3 7 3" xfId="7163"/>
    <cellStyle name="Calculation 2 2 2 3 7 4" xfId="9690"/>
    <cellStyle name="Calculation 2 2 2 3 7 5" xfId="11984"/>
    <cellStyle name="Calculation 2 2 2 3 7 6" xfId="14454"/>
    <cellStyle name="Calculation 2 2 2 3 7 7" xfId="16700"/>
    <cellStyle name="Calculation 2 2 2 3 8" xfId="2602"/>
    <cellStyle name="Calculation 2 2 2 3 8 2" xfId="5829"/>
    <cellStyle name="Calculation 2 2 2 3 8 3" xfId="8356"/>
    <cellStyle name="Calculation 2 2 2 3 8 4" xfId="10870"/>
    <cellStyle name="Calculation 2 2 2 3 8 5" xfId="13174"/>
    <cellStyle name="Calculation 2 2 2 3 8 6" xfId="15638"/>
    <cellStyle name="Calculation 2 2 2 3 8 7" xfId="17881"/>
    <cellStyle name="Calculation 2 2 2 3 9" xfId="3409"/>
    <cellStyle name="Calculation 2 2 2 3 9 2" xfId="6634"/>
    <cellStyle name="Calculation 2 2 2 3 9 3" xfId="9163"/>
    <cellStyle name="Calculation 2 2 2 3 9 4" xfId="11674"/>
    <cellStyle name="Calculation 2 2 2 3 9 5" xfId="13978"/>
    <cellStyle name="Calculation 2 2 2 3 9 6" xfId="16443"/>
    <cellStyle name="Calculation 2 2 2 3 9 7" xfId="18682"/>
    <cellStyle name="Calculation 2 2 2 30" xfId="21067"/>
    <cellStyle name="Calculation 2 2 2 4" xfId="505"/>
    <cellStyle name="Calculation 2 2 2 4 10" xfId="1076"/>
    <cellStyle name="Calculation 2 2 2 4 10 2" xfId="4325"/>
    <cellStyle name="Calculation 2 2 2 4 10 3" xfId="6867"/>
    <cellStyle name="Calculation 2 2 2 4 10 4" xfId="9398"/>
    <cellStyle name="Calculation 2 2 2 4 10 5" xfId="11723"/>
    <cellStyle name="Calculation 2 2 2 4 10 6" xfId="14184"/>
    <cellStyle name="Calculation 2 2 2 4 10 7" xfId="11761"/>
    <cellStyle name="Calculation 2 2 2 4 11" xfId="3835"/>
    <cellStyle name="Calculation 2 2 2 4 12" xfId="3681"/>
    <cellStyle name="Calculation 2 2 2 4 13" xfId="9256"/>
    <cellStyle name="Calculation 2 2 2 4 14" xfId="3673"/>
    <cellStyle name="Calculation 2 2 2 4 15" xfId="20033"/>
    <cellStyle name="Calculation 2 2 2 4 16" xfId="19891"/>
    <cellStyle name="Calculation 2 2 2 4 2" xfId="1797"/>
    <cellStyle name="Calculation 2 2 2 4 2 2" xfId="5026"/>
    <cellStyle name="Calculation 2 2 2 4 2 3" xfId="7551"/>
    <cellStyle name="Calculation 2 2 2 4 2 4" xfId="10070"/>
    <cellStyle name="Calculation 2 2 2 4 2 5" xfId="12372"/>
    <cellStyle name="Calculation 2 2 2 4 2 6" xfId="14838"/>
    <cellStyle name="Calculation 2 2 2 4 2 7" xfId="17082"/>
    <cellStyle name="Calculation 2 2 2 4 3" xfId="2058"/>
    <cellStyle name="Calculation 2 2 2 4 3 2" xfId="5286"/>
    <cellStyle name="Calculation 2 2 2 4 3 3" xfId="7812"/>
    <cellStyle name="Calculation 2 2 2 4 3 4" xfId="10328"/>
    <cellStyle name="Calculation 2 2 2 4 3 5" xfId="12631"/>
    <cellStyle name="Calculation 2 2 2 4 3 6" xfId="15097"/>
    <cellStyle name="Calculation 2 2 2 4 3 7" xfId="17340"/>
    <cellStyle name="Calculation 2 2 2 4 4" xfId="2303"/>
    <cellStyle name="Calculation 2 2 2 4 4 2" xfId="5530"/>
    <cellStyle name="Calculation 2 2 2 4 4 3" xfId="8057"/>
    <cellStyle name="Calculation 2 2 2 4 4 4" xfId="10571"/>
    <cellStyle name="Calculation 2 2 2 4 4 5" xfId="12875"/>
    <cellStyle name="Calculation 2 2 2 4 4 6" xfId="15339"/>
    <cellStyle name="Calculation 2 2 2 4 4 7" xfId="17583"/>
    <cellStyle name="Calculation 2 2 2 4 5" xfId="2596"/>
    <cellStyle name="Calculation 2 2 2 4 5 2" xfId="5823"/>
    <cellStyle name="Calculation 2 2 2 4 5 3" xfId="8350"/>
    <cellStyle name="Calculation 2 2 2 4 5 4" xfId="10864"/>
    <cellStyle name="Calculation 2 2 2 4 5 5" xfId="13168"/>
    <cellStyle name="Calculation 2 2 2 4 5 6" xfId="15632"/>
    <cellStyle name="Calculation 2 2 2 4 5 7" xfId="17875"/>
    <cellStyle name="Calculation 2 2 2 4 6" xfId="2778"/>
    <cellStyle name="Calculation 2 2 2 4 6 2" xfId="6004"/>
    <cellStyle name="Calculation 2 2 2 4 6 3" xfId="8532"/>
    <cellStyle name="Calculation 2 2 2 4 6 4" xfId="11046"/>
    <cellStyle name="Calculation 2 2 2 4 6 5" xfId="13349"/>
    <cellStyle name="Calculation 2 2 2 4 6 6" xfId="15814"/>
    <cellStyle name="Calculation 2 2 2 4 6 7" xfId="18055"/>
    <cellStyle name="Calculation 2 2 2 4 7" xfId="2327"/>
    <cellStyle name="Calculation 2 2 2 4 7 2" xfId="5554"/>
    <cellStyle name="Calculation 2 2 2 4 7 3" xfId="8081"/>
    <cellStyle name="Calculation 2 2 2 4 7 4" xfId="10595"/>
    <cellStyle name="Calculation 2 2 2 4 7 5" xfId="12899"/>
    <cellStyle name="Calculation 2 2 2 4 7 6" xfId="15363"/>
    <cellStyle name="Calculation 2 2 2 4 7 7" xfId="17607"/>
    <cellStyle name="Calculation 2 2 2 4 8" xfId="3194"/>
    <cellStyle name="Calculation 2 2 2 4 8 2" xfId="6419"/>
    <cellStyle name="Calculation 2 2 2 4 8 3" xfId="8948"/>
    <cellStyle name="Calculation 2 2 2 4 8 4" xfId="11459"/>
    <cellStyle name="Calculation 2 2 2 4 8 5" xfId="13764"/>
    <cellStyle name="Calculation 2 2 2 4 8 6" xfId="16228"/>
    <cellStyle name="Calculation 2 2 2 4 8 7" xfId="18468"/>
    <cellStyle name="Calculation 2 2 2 4 9" xfId="3018"/>
    <cellStyle name="Calculation 2 2 2 4 9 2" xfId="6244"/>
    <cellStyle name="Calculation 2 2 2 4 9 3" xfId="8772"/>
    <cellStyle name="Calculation 2 2 2 4 9 4" xfId="11285"/>
    <cellStyle name="Calculation 2 2 2 4 9 5" xfId="13589"/>
    <cellStyle name="Calculation 2 2 2 4 9 6" xfId="16052"/>
    <cellStyle name="Calculation 2 2 2 4 9 7" xfId="18295"/>
    <cellStyle name="Calculation 2 2 2 5" xfId="731"/>
    <cellStyle name="Calculation 2 2 2 5 10" xfId="1300"/>
    <cellStyle name="Calculation 2 2 2 5 10 2" xfId="4529"/>
    <cellStyle name="Calculation 2 2 2 5 10 3" xfId="7055"/>
    <cellStyle name="Calculation 2 2 2 5 10 4" xfId="9583"/>
    <cellStyle name="Calculation 2 2 2 5 10 5" xfId="11878"/>
    <cellStyle name="Calculation 2 2 2 5 10 6" xfId="14345"/>
    <cellStyle name="Calculation 2 2 2 5 10 7" xfId="16595"/>
    <cellStyle name="Calculation 2 2 2 5 11" xfId="4030"/>
    <cellStyle name="Calculation 2 2 2 5 12" xfId="3482"/>
    <cellStyle name="Calculation 2 2 2 5 13" xfId="6843"/>
    <cellStyle name="Calculation 2 2 2 5 14" xfId="14257"/>
    <cellStyle name="Calculation 2 2 2 5 15" xfId="19970"/>
    <cellStyle name="Calculation 2 2 2 5 16" xfId="20162"/>
    <cellStyle name="Calculation 2 2 2 5 2" xfId="2009"/>
    <cellStyle name="Calculation 2 2 2 5 2 2" xfId="5238"/>
    <cellStyle name="Calculation 2 2 2 5 2 3" xfId="7763"/>
    <cellStyle name="Calculation 2 2 2 5 2 4" xfId="10279"/>
    <cellStyle name="Calculation 2 2 2 5 2 5" xfId="12583"/>
    <cellStyle name="Calculation 2 2 2 5 2 6" xfId="15048"/>
    <cellStyle name="Calculation 2 2 2 5 2 7" xfId="17292"/>
    <cellStyle name="Calculation 2 2 2 5 3" xfId="2255"/>
    <cellStyle name="Calculation 2 2 2 5 3 2" xfId="5482"/>
    <cellStyle name="Calculation 2 2 2 5 3 3" xfId="8009"/>
    <cellStyle name="Calculation 2 2 2 5 3 4" xfId="10523"/>
    <cellStyle name="Calculation 2 2 2 5 3 5" xfId="12827"/>
    <cellStyle name="Calculation 2 2 2 5 3 6" xfId="15291"/>
    <cellStyle name="Calculation 2 2 2 5 3 7" xfId="17535"/>
    <cellStyle name="Calculation 2 2 2 5 4" xfId="2505"/>
    <cellStyle name="Calculation 2 2 2 5 4 2" xfId="5732"/>
    <cellStyle name="Calculation 2 2 2 5 4 3" xfId="8259"/>
    <cellStyle name="Calculation 2 2 2 5 4 4" xfId="10773"/>
    <cellStyle name="Calculation 2 2 2 5 4 5" xfId="13077"/>
    <cellStyle name="Calculation 2 2 2 5 4 6" xfId="15541"/>
    <cellStyle name="Calculation 2 2 2 5 4 7" xfId="17785"/>
    <cellStyle name="Calculation 2 2 2 5 5" xfId="2733"/>
    <cellStyle name="Calculation 2 2 2 5 5 2" xfId="5959"/>
    <cellStyle name="Calculation 2 2 2 5 5 3" xfId="8487"/>
    <cellStyle name="Calculation 2 2 2 5 5 4" xfId="11001"/>
    <cellStyle name="Calculation 2 2 2 5 5 5" xfId="13304"/>
    <cellStyle name="Calculation 2 2 2 5 5 6" xfId="15769"/>
    <cellStyle name="Calculation 2 2 2 5 5 7" xfId="18010"/>
    <cellStyle name="Calculation 2 2 2 5 6" xfId="2963"/>
    <cellStyle name="Calculation 2 2 2 5 6 2" xfId="6189"/>
    <cellStyle name="Calculation 2 2 2 5 6 3" xfId="8717"/>
    <cellStyle name="Calculation 2 2 2 5 6 4" xfId="11230"/>
    <cellStyle name="Calculation 2 2 2 5 6 5" xfId="13534"/>
    <cellStyle name="Calculation 2 2 2 5 6 6" xfId="15997"/>
    <cellStyle name="Calculation 2 2 2 5 6 7" xfId="18240"/>
    <cellStyle name="Calculation 2 2 2 5 7" xfId="3147"/>
    <cellStyle name="Calculation 2 2 2 5 7 2" xfId="6372"/>
    <cellStyle name="Calculation 2 2 2 5 7 3" xfId="8901"/>
    <cellStyle name="Calculation 2 2 2 5 7 4" xfId="11412"/>
    <cellStyle name="Calculation 2 2 2 5 7 5" xfId="13717"/>
    <cellStyle name="Calculation 2 2 2 5 7 6" xfId="16181"/>
    <cellStyle name="Calculation 2 2 2 5 7 7" xfId="18421"/>
    <cellStyle name="Calculation 2 2 2 5 8" xfId="3346"/>
    <cellStyle name="Calculation 2 2 2 5 8 2" xfId="6571"/>
    <cellStyle name="Calculation 2 2 2 5 8 3" xfId="9100"/>
    <cellStyle name="Calculation 2 2 2 5 8 4" xfId="11611"/>
    <cellStyle name="Calculation 2 2 2 5 8 5" xfId="13915"/>
    <cellStyle name="Calculation 2 2 2 5 8 6" xfId="16380"/>
    <cellStyle name="Calculation 2 2 2 5 8 7" xfId="18619"/>
    <cellStyle name="Calculation 2 2 2 5 9" xfId="3272"/>
    <cellStyle name="Calculation 2 2 2 5 9 2" xfId="6497"/>
    <cellStyle name="Calculation 2 2 2 5 9 3" xfId="9026"/>
    <cellStyle name="Calculation 2 2 2 5 9 4" xfId="11537"/>
    <cellStyle name="Calculation 2 2 2 5 9 5" xfId="13841"/>
    <cellStyle name="Calculation 2 2 2 5 9 6" xfId="16306"/>
    <cellStyle name="Calculation 2 2 2 5 9 7" xfId="18545"/>
    <cellStyle name="Calculation 2 2 2 6" xfId="428"/>
    <cellStyle name="Calculation 2 2 2 6 10" xfId="1000"/>
    <cellStyle name="Calculation 2 2 2 6 10 2" xfId="4263"/>
    <cellStyle name="Calculation 2 2 2 6 10 3" xfId="6804"/>
    <cellStyle name="Calculation 2 2 2 6 10 4" xfId="9334"/>
    <cellStyle name="Calculation 2 2 2 6 10 5" xfId="3812"/>
    <cellStyle name="Calculation 2 2 2 6 10 6" xfId="14133"/>
    <cellStyle name="Calculation 2 2 2 6 10 7" xfId="11790"/>
    <cellStyle name="Calculation 2 2 2 6 11" xfId="3775"/>
    <cellStyle name="Calculation 2 2 2 6 12" xfId="4353"/>
    <cellStyle name="Calculation 2 2 2 6 13" xfId="3583"/>
    <cellStyle name="Calculation 2 2 2 6 14" xfId="9199"/>
    <cellStyle name="Calculation 2 2 2 6 15" xfId="20501"/>
    <cellStyle name="Calculation 2 2 2 6 16" xfId="20719"/>
    <cellStyle name="Calculation 2 2 2 6 2" xfId="1731"/>
    <cellStyle name="Calculation 2 2 2 6 2 2" xfId="4960"/>
    <cellStyle name="Calculation 2 2 2 6 2 3" xfId="7485"/>
    <cellStyle name="Calculation 2 2 2 6 2 4" xfId="10006"/>
    <cellStyle name="Calculation 2 2 2 6 2 5" xfId="12306"/>
    <cellStyle name="Calculation 2 2 2 6 2 6" xfId="14773"/>
    <cellStyle name="Calculation 2 2 2 6 2 7" xfId="17017"/>
    <cellStyle name="Calculation 2 2 2 6 3" xfId="1559"/>
    <cellStyle name="Calculation 2 2 2 6 3 2" xfId="4788"/>
    <cellStyle name="Calculation 2 2 2 6 3 3" xfId="7313"/>
    <cellStyle name="Calculation 2 2 2 6 3 4" xfId="9839"/>
    <cellStyle name="Calculation 2 2 2 6 3 5" xfId="12134"/>
    <cellStyle name="Calculation 2 2 2 6 3 6" xfId="14604"/>
    <cellStyle name="Calculation 2 2 2 6 3 7" xfId="16849"/>
    <cellStyle name="Calculation 2 2 2 6 4" xfId="1751"/>
    <cellStyle name="Calculation 2 2 2 6 4 2" xfId="4980"/>
    <cellStyle name="Calculation 2 2 2 6 4 3" xfId="7505"/>
    <cellStyle name="Calculation 2 2 2 6 4 4" xfId="10025"/>
    <cellStyle name="Calculation 2 2 2 6 4 5" xfId="12326"/>
    <cellStyle name="Calculation 2 2 2 6 4 6" xfId="14792"/>
    <cellStyle name="Calculation 2 2 2 6 4 7" xfId="17037"/>
    <cellStyle name="Calculation 2 2 2 6 5" xfId="1349"/>
    <cellStyle name="Calculation 2 2 2 6 5 2" xfId="4578"/>
    <cellStyle name="Calculation 2 2 2 6 5 3" xfId="7104"/>
    <cellStyle name="Calculation 2 2 2 6 5 4" xfId="9632"/>
    <cellStyle name="Calculation 2 2 2 6 5 5" xfId="11926"/>
    <cellStyle name="Calculation 2 2 2 6 5 6" xfId="14394"/>
    <cellStyle name="Calculation 2 2 2 6 5 7" xfId="16643"/>
    <cellStyle name="Calculation 2 2 2 6 6" xfId="1919"/>
    <cellStyle name="Calculation 2 2 2 6 6 2" xfId="5148"/>
    <cellStyle name="Calculation 2 2 2 6 6 3" xfId="7673"/>
    <cellStyle name="Calculation 2 2 2 6 6 4" xfId="10190"/>
    <cellStyle name="Calculation 2 2 2 6 6 5" xfId="12494"/>
    <cellStyle name="Calculation 2 2 2 6 6 6" xfId="14958"/>
    <cellStyle name="Calculation 2 2 2 6 6 7" xfId="17203"/>
    <cellStyle name="Calculation 2 2 2 6 7" xfId="2651"/>
    <cellStyle name="Calculation 2 2 2 6 7 2" xfId="5878"/>
    <cellStyle name="Calculation 2 2 2 6 7 3" xfId="8405"/>
    <cellStyle name="Calculation 2 2 2 6 7 4" xfId="10919"/>
    <cellStyle name="Calculation 2 2 2 6 7 5" xfId="13223"/>
    <cellStyle name="Calculation 2 2 2 6 7 6" xfId="15687"/>
    <cellStyle name="Calculation 2 2 2 6 7 7" xfId="17930"/>
    <cellStyle name="Calculation 2 2 2 6 8" xfId="2658"/>
    <cellStyle name="Calculation 2 2 2 6 8 2" xfId="5885"/>
    <cellStyle name="Calculation 2 2 2 6 8 3" xfId="8412"/>
    <cellStyle name="Calculation 2 2 2 6 8 4" xfId="10926"/>
    <cellStyle name="Calculation 2 2 2 6 8 5" xfId="13230"/>
    <cellStyle name="Calculation 2 2 2 6 8 6" xfId="15694"/>
    <cellStyle name="Calculation 2 2 2 6 8 7" xfId="17937"/>
    <cellStyle name="Calculation 2 2 2 6 9" xfId="3212"/>
    <cellStyle name="Calculation 2 2 2 6 9 2" xfId="6437"/>
    <cellStyle name="Calculation 2 2 2 6 9 3" xfId="8966"/>
    <cellStyle name="Calculation 2 2 2 6 9 4" xfId="11477"/>
    <cellStyle name="Calculation 2 2 2 6 9 5" xfId="13782"/>
    <cellStyle name="Calculation 2 2 2 6 9 6" xfId="16246"/>
    <cellStyle name="Calculation 2 2 2 6 9 7" xfId="18486"/>
    <cellStyle name="Calculation 2 2 2 7" xfId="1511"/>
    <cellStyle name="Calculation 2 2 2 7 10" xfId="20445"/>
    <cellStyle name="Calculation 2 2 2 7 2" xfId="4740"/>
    <cellStyle name="Calculation 2 2 2 7 3" xfId="7265"/>
    <cellStyle name="Calculation 2 2 2 7 4" xfId="9792"/>
    <cellStyle name="Calculation 2 2 2 7 5" xfId="12086"/>
    <cellStyle name="Calculation 2 2 2 7 6" xfId="14556"/>
    <cellStyle name="Calculation 2 2 2 7 7" xfId="16802"/>
    <cellStyle name="Calculation 2 2 2 7 8" xfId="20005"/>
    <cellStyle name="Calculation 2 2 2 7 9" xfId="20440"/>
    <cellStyle name="Calculation 2 2 2 8" xfId="1628"/>
    <cellStyle name="Calculation 2 2 2 8 10" xfId="20454"/>
    <cellStyle name="Calculation 2 2 2 8 2" xfId="4857"/>
    <cellStyle name="Calculation 2 2 2 8 3" xfId="7382"/>
    <cellStyle name="Calculation 2 2 2 8 4" xfId="9907"/>
    <cellStyle name="Calculation 2 2 2 8 5" xfId="12203"/>
    <cellStyle name="Calculation 2 2 2 8 6" xfId="14671"/>
    <cellStyle name="Calculation 2 2 2 8 7" xfId="16917"/>
    <cellStyle name="Calculation 2 2 2 8 8" xfId="19956"/>
    <cellStyle name="Calculation 2 2 2 8 9" xfId="20403"/>
    <cellStyle name="Calculation 2 2 2 9" xfId="1910"/>
    <cellStyle name="Calculation 2 2 2 9 10" xfId="20847"/>
    <cellStyle name="Calculation 2 2 2 9 2" xfId="5139"/>
    <cellStyle name="Calculation 2 2 2 9 3" xfId="7664"/>
    <cellStyle name="Calculation 2 2 2 9 4" xfId="10181"/>
    <cellStyle name="Calculation 2 2 2 9 5" xfId="12485"/>
    <cellStyle name="Calculation 2 2 2 9 6" xfId="14949"/>
    <cellStyle name="Calculation 2 2 2 9 7" xfId="17194"/>
    <cellStyle name="Calculation 2 2 2 9 8" xfId="20210"/>
    <cellStyle name="Calculation 2 2 2 9 9" xfId="20561"/>
    <cellStyle name="Calculation 2 2 20" xfId="18872"/>
    <cellStyle name="Calculation 2 2 21" xfId="19078"/>
    <cellStyle name="Calculation 2 2 22" xfId="19068"/>
    <cellStyle name="Calculation 2 2 23" xfId="18988"/>
    <cellStyle name="Calculation 2 2 24" xfId="19083"/>
    <cellStyle name="Calculation 2 2 25" xfId="19343"/>
    <cellStyle name="Calculation 2 2 26" xfId="19509"/>
    <cellStyle name="Calculation 2 2 27" xfId="19333"/>
    <cellStyle name="Calculation 2 2 28" xfId="19532"/>
    <cellStyle name="Calculation 2 2 29" xfId="20547"/>
    <cellStyle name="Calculation 2 2 3" xfId="242"/>
    <cellStyle name="Calculation 2 2 3 10" xfId="2573"/>
    <cellStyle name="Calculation 2 2 3 10 2" xfId="5800"/>
    <cellStyle name="Calculation 2 2 3 10 3" xfId="8327"/>
    <cellStyle name="Calculation 2 2 3 10 4" xfId="10841"/>
    <cellStyle name="Calculation 2 2 3 10 5" xfId="13145"/>
    <cellStyle name="Calculation 2 2 3 10 6" xfId="15609"/>
    <cellStyle name="Calculation 2 2 3 10 7" xfId="17853"/>
    <cellStyle name="Calculation 2 2 3 11" xfId="2831"/>
    <cellStyle name="Calculation 2 2 3 11 2" xfId="6057"/>
    <cellStyle name="Calculation 2 2 3 11 3" xfId="8585"/>
    <cellStyle name="Calculation 2 2 3 11 4" xfId="11098"/>
    <cellStyle name="Calculation 2 2 3 11 5" xfId="13402"/>
    <cellStyle name="Calculation 2 2 3 11 6" xfId="15865"/>
    <cellStyle name="Calculation 2 2 3 11 7" xfId="18108"/>
    <cellStyle name="Calculation 2 2 3 12" xfId="2556"/>
    <cellStyle name="Calculation 2 2 3 12 2" xfId="5783"/>
    <cellStyle name="Calculation 2 2 3 12 3" xfId="8310"/>
    <cellStyle name="Calculation 2 2 3 12 4" xfId="10824"/>
    <cellStyle name="Calculation 2 2 3 12 5" xfId="13128"/>
    <cellStyle name="Calculation 2 2 3 12 6" xfId="15592"/>
    <cellStyle name="Calculation 2 2 3 12 7" xfId="17836"/>
    <cellStyle name="Calculation 2 2 3 13" xfId="837"/>
    <cellStyle name="Calculation 2 2 3 13 2" xfId="4122"/>
    <cellStyle name="Calculation 2 2 3 13 3" xfId="6682"/>
    <cellStyle name="Calculation 2 2 3 13 4" xfId="9210"/>
    <cellStyle name="Calculation 2 2 3 13 5" xfId="9416"/>
    <cellStyle name="Calculation 2 2 3 13 6" xfId="14036"/>
    <cellStyle name="Calculation 2 2 3 13 7" xfId="9226"/>
    <cellStyle name="Calculation 2 2 3 14" xfId="3528"/>
    <cellStyle name="Calculation 2 2 3 15" xfId="8830"/>
    <cellStyle name="Calculation 2 2 3 16" xfId="9282"/>
    <cellStyle name="Calculation 2 2 3 17" xfId="3718"/>
    <cellStyle name="Calculation 2 2 3 18" xfId="18866"/>
    <cellStyle name="Calculation 2 2 3 19" xfId="19046"/>
    <cellStyle name="Calculation 2 2 3 2" xfId="551"/>
    <cellStyle name="Calculation 2 2 3 2 10" xfId="1122"/>
    <cellStyle name="Calculation 2 2 3 2 10 2" xfId="4365"/>
    <cellStyle name="Calculation 2 2 3 2 10 3" xfId="6904"/>
    <cellStyle name="Calculation 2 2 3 2 10 4" xfId="9433"/>
    <cellStyle name="Calculation 2 2 3 2 10 5" xfId="11750"/>
    <cellStyle name="Calculation 2 2 3 2 10 6" xfId="14213"/>
    <cellStyle name="Calculation 2 2 3 2 10 7" xfId="16494"/>
    <cellStyle name="Calculation 2 2 3 2 11" xfId="3876"/>
    <cellStyle name="Calculation 2 2 3 2 12" xfId="3792"/>
    <cellStyle name="Calculation 2 2 3 2 13" xfId="9493"/>
    <cellStyle name="Calculation 2 2 3 2 14" xfId="14025"/>
    <cellStyle name="Calculation 2 2 3 2 15" xfId="20047"/>
    <cellStyle name="Calculation 2 2 3 2 16" xfId="20229"/>
    <cellStyle name="Calculation 2 2 3 2 2" xfId="1840"/>
    <cellStyle name="Calculation 2 2 3 2 2 2" xfId="5069"/>
    <cellStyle name="Calculation 2 2 3 2 2 3" xfId="7594"/>
    <cellStyle name="Calculation 2 2 3 2 2 4" xfId="10111"/>
    <cellStyle name="Calculation 2 2 3 2 2 5" xfId="12415"/>
    <cellStyle name="Calculation 2 2 3 2 2 6" xfId="14879"/>
    <cellStyle name="Calculation 2 2 3 2 2 7" xfId="17124"/>
    <cellStyle name="Calculation 2 2 3 2 3" xfId="2089"/>
    <cellStyle name="Calculation 2 2 3 2 3 2" xfId="5317"/>
    <cellStyle name="Calculation 2 2 3 2 3 3" xfId="7843"/>
    <cellStyle name="Calculation 2 2 3 2 3 4" xfId="10359"/>
    <cellStyle name="Calculation 2 2 3 2 3 5" xfId="12662"/>
    <cellStyle name="Calculation 2 2 3 2 3 6" xfId="15128"/>
    <cellStyle name="Calculation 2 2 3 2 3 7" xfId="17371"/>
    <cellStyle name="Calculation 2 2 3 2 4" xfId="2345"/>
    <cellStyle name="Calculation 2 2 3 2 4 2" xfId="5572"/>
    <cellStyle name="Calculation 2 2 3 2 4 3" xfId="8099"/>
    <cellStyle name="Calculation 2 2 3 2 4 4" xfId="10613"/>
    <cellStyle name="Calculation 2 2 3 2 4 5" xfId="12917"/>
    <cellStyle name="Calculation 2 2 3 2 4 6" xfId="15381"/>
    <cellStyle name="Calculation 2 2 3 2 4 7" xfId="17625"/>
    <cellStyle name="Calculation 2 2 3 2 5" xfId="2676"/>
    <cellStyle name="Calculation 2 2 3 2 5 2" xfId="5903"/>
    <cellStyle name="Calculation 2 2 3 2 5 3" xfId="8430"/>
    <cellStyle name="Calculation 2 2 3 2 5 4" xfId="10944"/>
    <cellStyle name="Calculation 2 2 3 2 5 5" xfId="13248"/>
    <cellStyle name="Calculation 2 2 3 2 5 6" xfId="15712"/>
    <cellStyle name="Calculation 2 2 3 2 5 7" xfId="17954"/>
    <cellStyle name="Calculation 2 2 3 2 6" xfId="2815"/>
    <cellStyle name="Calculation 2 2 3 2 6 2" xfId="6041"/>
    <cellStyle name="Calculation 2 2 3 2 6 3" xfId="8569"/>
    <cellStyle name="Calculation 2 2 3 2 6 4" xfId="11082"/>
    <cellStyle name="Calculation 2 2 3 2 6 5" xfId="13386"/>
    <cellStyle name="Calculation 2 2 3 2 6 6" xfId="15850"/>
    <cellStyle name="Calculation 2 2 3 2 6 7" xfId="18092"/>
    <cellStyle name="Calculation 2 2 3 2 7" xfId="3011"/>
    <cellStyle name="Calculation 2 2 3 2 7 2" xfId="6237"/>
    <cellStyle name="Calculation 2 2 3 2 7 3" xfId="8765"/>
    <cellStyle name="Calculation 2 2 3 2 7 4" xfId="11278"/>
    <cellStyle name="Calculation 2 2 3 2 7 5" xfId="13582"/>
    <cellStyle name="Calculation 2 2 3 2 7 6" xfId="16045"/>
    <cellStyle name="Calculation 2 2 3 2 7 7" xfId="18288"/>
    <cellStyle name="Calculation 2 2 3 2 8" xfId="3219"/>
    <cellStyle name="Calculation 2 2 3 2 8 2" xfId="6444"/>
    <cellStyle name="Calculation 2 2 3 2 8 3" xfId="8973"/>
    <cellStyle name="Calculation 2 2 3 2 8 4" xfId="11484"/>
    <cellStyle name="Calculation 2 2 3 2 8 5" xfId="13788"/>
    <cellStyle name="Calculation 2 2 3 2 8 6" xfId="16253"/>
    <cellStyle name="Calculation 2 2 3 2 8 7" xfId="18492"/>
    <cellStyle name="Calculation 2 2 3 2 9" xfId="3398"/>
    <cellStyle name="Calculation 2 2 3 2 9 2" xfId="6623"/>
    <cellStyle name="Calculation 2 2 3 2 9 3" xfId="9152"/>
    <cellStyle name="Calculation 2 2 3 2 9 4" xfId="11663"/>
    <cellStyle name="Calculation 2 2 3 2 9 5" xfId="13967"/>
    <cellStyle name="Calculation 2 2 3 2 9 6" xfId="16432"/>
    <cellStyle name="Calculation 2 2 3 2 9 7" xfId="18671"/>
    <cellStyle name="Calculation 2 2 3 20" xfId="19031"/>
    <cellStyle name="Calculation 2 2 3 21" xfId="19053"/>
    <cellStyle name="Calculation 2 2 3 22" xfId="19018"/>
    <cellStyle name="Calculation 2 2 3 23" xfId="19010"/>
    <cellStyle name="Calculation 2 2 3 24" xfId="19207"/>
    <cellStyle name="Calculation 2 2 3 25" xfId="19516"/>
    <cellStyle name="Calculation 2 2 3 26" xfId="19291"/>
    <cellStyle name="Calculation 2 2 3 27" xfId="19355"/>
    <cellStyle name="Calculation 2 2 3 28" xfId="19409"/>
    <cellStyle name="Calculation 2 2 3 29" xfId="20367"/>
    <cellStyle name="Calculation 2 2 3 3" xfId="507"/>
    <cellStyle name="Calculation 2 2 3 3 10" xfId="1078"/>
    <cellStyle name="Calculation 2 2 3 3 10 2" xfId="4327"/>
    <cellStyle name="Calculation 2 2 3 3 10 3" xfId="6869"/>
    <cellStyle name="Calculation 2 2 3 3 10 4" xfId="9400"/>
    <cellStyle name="Calculation 2 2 3 3 10 5" xfId="11725"/>
    <cellStyle name="Calculation 2 2 3 3 10 6" xfId="14186"/>
    <cellStyle name="Calculation 2 2 3 3 10 7" xfId="4400"/>
    <cellStyle name="Calculation 2 2 3 3 11" xfId="3837"/>
    <cellStyle name="Calculation 2 2 3 3 12" xfId="4350"/>
    <cellStyle name="Calculation 2 2 3 3 13" xfId="6958"/>
    <cellStyle name="Calculation 2 2 3 3 14" xfId="4401"/>
    <cellStyle name="Calculation 2 2 3 3 15" xfId="20032"/>
    <cellStyle name="Calculation 2 2 3 3 16" xfId="19890"/>
    <cellStyle name="Calculation 2 2 3 3 2" xfId="1799"/>
    <cellStyle name="Calculation 2 2 3 3 2 2" xfId="5028"/>
    <cellStyle name="Calculation 2 2 3 3 2 3" xfId="7553"/>
    <cellStyle name="Calculation 2 2 3 3 2 4" xfId="10072"/>
    <cellStyle name="Calculation 2 2 3 3 2 5" xfId="12374"/>
    <cellStyle name="Calculation 2 2 3 3 2 6" xfId="14840"/>
    <cellStyle name="Calculation 2 2 3 3 2 7" xfId="17084"/>
    <cellStyle name="Calculation 2 2 3 3 3" xfId="2060"/>
    <cellStyle name="Calculation 2 2 3 3 3 2" xfId="5288"/>
    <cellStyle name="Calculation 2 2 3 3 3 3" xfId="7814"/>
    <cellStyle name="Calculation 2 2 3 3 3 4" xfId="10330"/>
    <cellStyle name="Calculation 2 2 3 3 3 5" xfId="12633"/>
    <cellStyle name="Calculation 2 2 3 3 3 6" xfId="15099"/>
    <cellStyle name="Calculation 2 2 3 3 3 7" xfId="17342"/>
    <cellStyle name="Calculation 2 2 3 3 4" xfId="2305"/>
    <cellStyle name="Calculation 2 2 3 3 4 2" xfId="5532"/>
    <cellStyle name="Calculation 2 2 3 3 4 3" xfId="8059"/>
    <cellStyle name="Calculation 2 2 3 3 4 4" xfId="10573"/>
    <cellStyle name="Calculation 2 2 3 3 4 5" xfId="12877"/>
    <cellStyle name="Calculation 2 2 3 3 4 6" xfId="15341"/>
    <cellStyle name="Calculation 2 2 3 3 4 7" xfId="17585"/>
    <cellStyle name="Calculation 2 2 3 3 5" xfId="1640"/>
    <cellStyle name="Calculation 2 2 3 3 5 2" xfId="4869"/>
    <cellStyle name="Calculation 2 2 3 3 5 3" xfId="7394"/>
    <cellStyle name="Calculation 2 2 3 3 5 4" xfId="9919"/>
    <cellStyle name="Calculation 2 2 3 3 5 5" xfId="12215"/>
    <cellStyle name="Calculation 2 2 3 3 5 6" xfId="14683"/>
    <cellStyle name="Calculation 2 2 3 3 5 7" xfId="16929"/>
    <cellStyle name="Calculation 2 2 3 3 6" xfId="2780"/>
    <cellStyle name="Calculation 2 2 3 3 6 2" xfId="6006"/>
    <cellStyle name="Calculation 2 2 3 3 6 3" xfId="8534"/>
    <cellStyle name="Calculation 2 2 3 3 6 4" xfId="11048"/>
    <cellStyle name="Calculation 2 2 3 3 6 5" xfId="13351"/>
    <cellStyle name="Calculation 2 2 3 3 6 6" xfId="15816"/>
    <cellStyle name="Calculation 2 2 3 3 6 7" xfId="18057"/>
    <cellStyle name="Calculation 2 2 3 3 7" xfId="1470"/>
    <cellStyle name="Calculation 2 2 3 3 7 2" xfId="4699"/>
    <cellStyle name="Calculation 2 2 3 3 7 3" xfId="7224"/>
    <cellStyle name="Calculation 2 2 3 3 7 4" xfId="9751"/>
    <cellStyle name="Calculation 2 2 3 3 7 5" xfId="12045"/>
    <cellStyle name="Calculation 2 2 3 3 7 6" xfId="14515"/>
    <cellStyle name="Calculation 2 2 3 3 7 7" xfId="16761"/>
    <cellStyle name="Calculation 2 2 3 3 8" xfId="3196"/>
    <cellStyle name="Calculation 2 2 3 3 8 2" xfId="6421"/>
    <cellStyle name="Calculation 2 2 3 3 8 3" xfId="8950"/>
    <cellStyle name="Calculation 2 2 3 3 8 4" xfId="11461"/>
    <cellStyle name="Calculation 2 2 3 3 8 5" xfId="13766"/>
    <cellStyle name="Calculation 2 2 3 3 8 6" xfId="16230"/>
    <cellStyle name="Calculation 2 2 3 3 8 7" xfId="18470"/>
    <cellStyle name="Calculation 2 2 3 3 9" xfId="2653"/>
    <cellStyle name="Calculation 2 2 3 3 9 2" xfId="5880"/>
    <cellStyle name="Calculation 2 2 3 3 9 3" xfId="8407"/>
    <cellStyle name="Calculation 2 2 3 3 9 4" xfId="10921"/>
    <cellStyle name="Calculation 2 2 3 3 9 5" xfId="13225"/>
    <cellStyle name="Calculation 2 2 3 3 9 6" xfId="15689"/>
    <cellStyle name="Calculation 2 2 3 3 9 7" xfId="17932"/>
    <cellStyle name="Calculation 2 2 3 30" xfId="21069"/>
    <cellStyle name="Calculation 2 2 3 4" xfId="406"/>
    <cellStyle name="Calculation 2 2 3 4 10" xfId="979"/>
    <cellStyle name="Calculation 2 2 3 4 10 2" xfId="4242"/>
    <cellStyle name="Calculation 2 2 3 4 10 3" xfId="6783"/>
    <cellStyle name="Calculation 2 2 3 4 10 4" xfId="9313"/>
    <cellStyle name="Calculation 2 2 3 4 10 5" xfId="3499"/>
    <cellStyle name="Calculation 2 2 3 4 10 6" xfId="14112"/>
    <cellStyle name="Calculation 2 2 3 4 10 7" xfId="11764"/>
    <cellStyle name="Calculation 2 2 3 4 11" xfId="3753"/>
    <cellStyle name="Calculation 2 2 3 4 12" xfId="3796"/>
    <cellStyle name="Calculation 2 2 3 4 13" xfId="4197"/>
    <cellStyle name="Calculation 2 2 3 4 14" xfId="9247"/>
    <cellStyle name="Calculation 2 2 3 4 15" xfId="20042"/>
    <cellStyle name="Calculation 2 2 3 4 16" xfId="19899"/>
    <cellStyle name="Calculation 2 2 3 4 2" xfId="1709"/>
    <cellStyle name="Calculation 2 2 3 4 2 2" xfId="4938"/>
    <cellStyle name="Calculation 2 2 3 4 2 3" xfId="7463"/>
    <cellStyle name="Calculation 2 2 3 4 2 4" xfId="9985"/>
    <cellStyle name="Calculation 2 2 3 4 2 5" xfId="12284"/>
    <cellStyle name="Calculation 2 2 3 4 2 6" xfId="14751"/>
    <cellStyle name="Calculation 2 2 3 4 2 7" xfId="16996"/>
    <cellStyle name="Calculation 2 2 3 4 3" xfId="1379"/>
    <cellStyle name="Calculation 2 2 3 4 3 2" xfId="4608"/>
    <cellStyle name="Calculation 2 2 3 4 3 3" xfId="7133"/>
    <cellStyle name="Calculation 2 2 3 4 3 4" xfId="9662"/>
    <cellStyle name="Calculation 2 2 3 4 3 5" xfId="11955"/>
    <cellStyle name="Calculation 2 2 3 4 3 6" xfId="14424"/>
    <cellStyle name="Calculation 2 2 3 4 3 7" xfId="16672"/>
    <cellStyle name="Calculation 2 2 3 4 4" xfId="1340"/>
    <cellStyle name="Calculation 2 2 3 4 4 2" xfId="4569"/>
    <cellStyle name="Calculation 2 2 3 4 4 3" xfId="7095"/>
    <cellStyle name="Calculation 2 2 3 4 4 4" xfId="9623"/>
    <cellStyle name="Calculation 2 2 3 4 4 5" xfId="11917"/>
    <cellStyle name="Calculation 2 2 3 4 4 6" xfId="14385"/>
    <cellStyle name="Calculation 2 2 3 4 4 7" xfId="16634"/>
    <cellStyle name="Calculation 2 2 3 4 5" xfId="2567"/>
    <cellStyle name="Calculation 2 2 3 4 5 2" xfId="5794"/>
    <cellStyle name="Calculation 2 2 3 4 5 3" xfId="8321"/>
    <cellStyle name="Calculation 2 2 3 4 5 4" xfId="10835"/>
    <cellStyle name="Calculation 2 2 3 4 5 5" xfId="13139"/>
    <cellStyle name="Calculation 2 2 3 4 5 6" xfId="15603"/>
    <cellStyle name="Calculation 2 2 3 4 5 7" xfId="17847"/>
    <cellStyle name="Calculation 2 2 3 4 6" xfId="2700"/>
    <cellStyle name="Calculation 2 2 3 4 6 2" xfId="5927"/>
    <cellStyle name="Calculation 2 2 3 4 6 3" xfId="8454"/>
    <cellStyle name="Calculation 2 2 3 4 6 4" xfId="10968"/>
    <cellStyle name="Calculation 2 2 3 4 6 5" xfId="13272"/>
    <cellStyle name="Calculation 2 2 3 4 6 6" xfId="15736"/>
    <cellStyle name="Calculation 2 2 3 4 6 7" xfId="17978"/>
    <cellStyle name="Calculation 2 2 3 4 7" xfId="2366"/>
    <cellStyle name="Calculation 2 2 3 4 7 2" xfId="5593"/>
    <cellStyle name="Calculation 2 2 3 4 7 3" xfId="8120"/>
    <cellStyle name="Calculation 2 2 3 4 7 4" xfId="10634"/>
    <cellStyle name="Calculation 2 2 3 4 7 5" xfId="12938"/>
    <cellStyle name="Calculation 2 2 3 4 7 6" xfId="15402"/>
    <cellStyle name="Calculation 2 2 3 4 7 7" xfId="17646"/>
    <cellStyle name="Calculation 2 2 3 4 8" xfId="2637"/>
    <cellStyle name="Calculation 2 2 3 4 8 2" xfId="5864"/>
    <cellStyle name="Calculation 2 2 3 4 8 3" xfId="8391"/>
    <cellStyle name="Calculation 2 2 3 4 8 4" xfId="10905"/>
    <cellStyle name="Calculation 2 2 3 4 8 5" xfId="13209"/>
    <cellStyle name="Calculation 2 2 3 4 8 6" xfId="15673"/>
    <cellStyle name="Calculation 2 2 3 4 8 7" xfId="17916"/>
    <cellStyle name="Calculation 2 2 3 4 9" xfId="2832"/>
    <cellStyle name="Calculation 2 2 3 4 9 2" xfId="6058"/>
    <cellStyle name="Calculation 2 2 3 4 9 3" xfId="8586"/>
    <cellStyle name="Calculation 2 2 3 4 9 4" xfId="11099"/>
    <cellStyle name="Calculation 2 2 3 4 9 5" xfId="13403"/>
    <cellStyle name="Calculation 2 2 3 4 9 6" xfId="15866"/>
    <cellStyle name="Calculation 2 2 3 4 9 7" xfId="18109"/>
    <cellStyle name="Calculation 2 2 3 5" xfId="464"/>
    <cellStyle name="Calculation 2 2 3 5 10" xfId="1036"/>
    <cellStyle name="Calculation 2 2 3 5 10 2" xfId="4293"/>
    <cellStyle name="Calculation 2 2 3 5 10 3" xfId="6833"/>
    <cellStyle name="Calculation 2 2 3 5 10 4" xfId="9362"/>
    <cellStyle name="Calculation 2 2 3 5 10 5" xfId="3909"/>
    <cellStyle name="Calculation 2 2 3 5 10 6" xfId="14157"/>
    <cellStyle name="Calculation 2 2 3 5 10 7" xfId="9500"/>
    <cellStyle name="Calculation 2 2 3 5 11" xfId="3801"/>
    <cellStyle name="Calculation 2 2 3 5 12" xfId="3899"/>
    <cellStyle name="Calculation 2 2 3 5 13" xfId="9257"/>
    <cellStyle name="Calculation 2 2 3 5 14" xfId="14070"/>
    <cellStyle name="Calculation 2 2 3 5 15" xfId="20443"/>
    <cellStyle name="Calculation 2 2 3 5 16" xfId="20475"/>
    <cellStyle name="Calculation 2 2 3 5 2" xfId="1763"/>
    <cellStyle name="Calculation 2 2 3 5 2 2" xfId="4992"/>
    <cellStyle name="Calculation 2 2 3 5 2 3" xfId="7517"/>
    <cellStyle name="Calculation 2 2 3 5 2 4" xfId="10036"/>
    <cellStyle name="Calculation 2 2 3 5 2 5" xfId="12338"/>
    <cellStyle name="Calculation 2 2 3 5 2 6" xfId="14804"/>
    <cellStyle name="Calculation 2 2 3 5 2 7" xfId="17048"/>
    <cellStyle name="Calculation 2 2 3 5 3" xfId="1455"/>
    <cellStyle name="Calculation 2 2 3 5 3 2" xfId="4684"/>
    <cellStyle name="Calculation 2 2 3 5 3 3" xfId="7209"/>
    <cellStyle name="Calculation 2 2 3 5 3 4" xfId="9736"/>
    <cellStyle name="Calculation 2 2 3 5 3 5" xfId="12030"/>
    <cellStyle name="Calculation 2 2 3 5 3 6" xfId="14500"/>
    <cellStyle name="Calculation 2 2 3 5 3 7" xfId="16746"/>
    <cellStyle name="Calculation 2 2 3 5 4" xfId="1522"/>
    <cellStyle name="Calculation 2 2 3 5 4 2" xfId="4751"/>
    <cellStyle name="Calculation 2 2 3 5 4 3" xfId="7276"/>
    <cellStyle name="Calculation 2 2 3 5 4 4" xfId="9803"/>
    <cellStyle name="Calculation 2 2 3 5 4 5" xfId="12097"/>
    <cellStyle name="Calculation 2 2 3 5 4 6" xfId="14567"/>
    <cellStyle name="Calculation 2 2 3 5 4 7" xfId="16813"/>
    <cellStyle name="Calculation 2 2 3 5 5" xfId="2107"/>
    <cellStyle name="Calculation 2 2 3 5 5 2" xfId="5335"/>
    <cellStyle name="Calculation 2 2 3 5 5 3" xfId="7861"/>
    <cellStyle name="Calculation 2 2 3 5 5 4" xfId="10377"/>
    <cellStyle name="Calculation 2 2 3 5 5 5" xfId="12680"/>
    <cellStyle name="Calculation 2 2 3 5 5 6" xfId="15146"/>
    <cellStyle name="Calculation 2 2 3 5 5 7" xfId="17389"/>
    <cellStyle name="Calculation 2 2 3 5 6" xfId="1347"/>
    <cellStyle name="Calculation 2 2 3 5 6 2" xfId="4576"/>
    <cellStyle name="Calculation 2 2 3 5 6 3" xfId="7102"/>
    <cellStyle name="Calculation 2 2 3 5 6 4" xfId="9630"/>
    <cellStyle name="Calculation 2 2 3 5 6 5" xfId="11924"/>
    <cellStyle name="Calculation 2 2 3 5 6 6" xfId="14392"/>
    <cellStyle name="Calculation 2 2 3 5 6 7" xfId="16641"/>
    <cellStyle name="Calculation 2 2 3 5 7" xfId="2374"/>
    <cellStyle name="Calculation 2 2 3 5 7 2" xfId="5601"/>
    <cellStyle name="Calculation 2 2 3 5 7 3" xfId="8128"/>
    <cellStyle name="Calculation 2 2 3 5 7 4" xfId="10642"/>
    <cellStyle name="Calculation 2 2 3 5 7 5" xfId="12946"/>
    <cellStyle name="Calculation 2 2 3 5 7 6" xfId="15410"/>
    <cellStyle name="Calculation 2 2 3 5 7 7" xfId="17654"/>
    <cellStyle name="Calculation 2 2 3 5 8" xfId="2130"/>
    <cellStyle name="Calculation 2 2 3 5 8 2" xfId="5358"/>
    <cellStyle name="Calculation 2 2 3 5 8 3" xfId="7884"/>
    <cellStyle name="Calculation 2 2 3 5 8 4" xfId="10400"/>
    <cellStyle name="Calculation 2 2 3 5 8 5" xfId="12703"/>
    <cellStyle name="Calculation 2 2 3 5 8 6" xfId="15168"/>
    <cellStyle name="Calculation 2 2 3 5 8 7" xfId="17412"/>
    <cellStyle name="Calculation 2 2 3 5 9" xfId="2411"/>
    <cellStyle name="Calculation 2 2 3 5 9 2" xfId="5638"/>
    <cellStyle name="Calculation 2 2 3 5 9 3" xfId="8165"/>
    <cellStyle name="Calculation 2 2 3 5 9 4" xfId="10679"/>
    <cellStyle name="Calculation 2 2 3 5 9 5" xfId="12983"/>
    <cellStyle name="Calculation 2 2 3 5 9 6" xfId="15447"/>
    <cellStyle name="Calculation 2 2 3 5 9 7" xfId="17691"/>
    <cellStyle name="Calculation 2 2 3 6" xfId="1553"/>
    <cellStyle name="Calculation 2 2 3 6 10" xfId="20408"/>
    <cellStyle name="Calculation 2 2 3 6 2" xfId="4782"/>
    <cellStyle name="Calculation 2 2 3 6 3" xfId="7307"/>
    <cellStyle name="Calculation 2 2 3 6 4" xfId="9833"/>
    <cellStyle name="Calculation 2 2 3 6 5" xfId="12128"/>
    <cellStyle name="Calculation 2 2 3 6 6" xfId="14598"/>
    <cellStyle name="Calculation 2 2 3 6 7" xfId="16843"/>
    <cellStyle name="Calculation 2 2 3 6 8" xfId="19933"/>
    <cellStyle name="Calculation 2 2 3 6 9" xfId="20381"/>
    <cellStyle name="Calculation 2 2 3 7" xfId="1619"/>
    <cellStyle name="Calculation 2 2 3 7 10" xfId="19897"/>
    <cellStyle name="Calculation 2 2 3 7 2" xfId="4848"/>
    <cellStyle name="Calculation 2 2 3 7 3" xfId="7373"/>
    <cellStyle name="Calculation 2 2 3 7 4" xfId="9898"/>
    <cellStyle name="Calculation 2 2 3 7 5" xfId="12194"/>
    <cellStyle name="Calculation 2 2 3 7 6" xfId="14662"/>
    <cellStyle name="Calculation 2 2 3 7 7" xfId="16908"/>
    <cellStyle name="Calculation 2 2 3 7 8" xfId="20040"/>
    <cellStyle name="Calculation 2 2 3 7 9" xfId="20468"/>
    <cellStyle name="Calculation 2 2 3 8" xfId="1620"/>
    <cellStyle name="Calculation 2 2 3 8 10" xfId="20844"/>
    <cellStyle name="Calculation 2 2 3 8 2" xfId="4849"/>
    <cellStyle name="Calculation 2 2 3 8 3" xfId="7374"/>
    <cellStyle name="Calculation 2 2 3 8 4" xfId="9899"/>
    <cellStyle name="Calculation 2 2 3 8 5" xfId="12195"/>
    <cellStyle name="Calculation 2 2 3 8 6" xfId="14663"/>
    <cellStyle name="Calculation 2 2 3 8 7" xfId="16909"/>
    <cellStyle name="Calculation 2 2 3 8 8" xfId="20207"/>
    <cellStyle name="Calculation 2 2 3 8 9" xfId="20558"/>
    <cellStyle name="Calculation 2 2 3 9" xfId="2360"/>
    <cellStyle name="Calculation 2 2 3 9 10" xfId="20850"/>
    <cellStyle name="Calculation 2 2 3 9 2" xfId="5587"/>
    <cellStyle name="Calculation 2 2 3 9 3" xfId="8114"/>
    <cellStyle name="Calculation 2 2 3 9 4" xfId="10628"/>
    <cellStyle name="Calculation 2 2 3 9 5" xfId="12932"/>
    <cellStyle name="Calculation 2 2 3 9 6" xfId="15396"/>
    <cellStyle name="Calculation 2 2 3 9 7" xfId="17640"/>
    <cellStyle name="Calculation 2 2 3 9 8" xfId="20214"/>
    <cellStyle name="Calculation 2 2 3 9 9" xfId="20564"/>
    <cellStyle name="Calculation 2 2 4" xfId="414"/>
    <cellStyle name="Calculation 2 2 4 10" xfId="986"/>
    <cellStyle name="Calculation 2 2 4 10 2" xfId="4249"/>
    <cellStyle name="Calculation 2 2 4 10 3" xfId="6790"/>
    <cellStyle name="Calculation 2 2 4 10 4" xfId="9320"/>
    <cellStyle name="Calculation 2 2 4 10 5" xfId="6686"/>
    <cellStyle name="Calculation 2 2 4 10 6" xfId="14119"/>
    <cellStyle name="Calculation 2 2 4 10 7" xfId="4203"/>
    <cellStyle name="Calculation 2 2 4 11" xfId="3761"/>
    <cellStyle name="Calculation 2 2 4 12" xfId="4175"/>
    <cellStyle name="Calculation 2 2 4 13" xfId="9201"/>
    <cellStyle name="Calculation 2 2 4 14" xfId="3501"/>
    <cellStyle name="Calculation 2 2 4 15" xfId="20009"/>
    <cellStyle name="Calculation 2 2 4 16" xfId="20413"/>
    <cellStyle name="Calculation 2 2 4 2" xfId="1717"/>
    <cellStyle name="Calculation 2 2 4 2 2" xfId="4946"/>
    <cellStyle name="Calculation 2 2 4 2 3" xfId="7471"/>
    <cellStyle name="Calculation 2 2 4 2 4" xfId="9992"/>
    <cellStyle name="Calculation 2 2 4 2 5" xfId="12292"/>
    <cellStyle name="Calculation 2 2 4 2 6" xfId="14759"/>
    <cellStyle name="Calculation 2 2 4 2 7" xfId="17003"/>
    <cellStyle name="Calculation 2 2 4 3" xfId="1461"/>
    <cellStyle name="Calculation 2 2 4 3 2" xfId="4690"/>
    <cellStyle name="Calculation 2 2 4 3 3" xfId="7215"/>
    <cellStyle name="Calculation 2 2 4 3 4" xfId="9742"/>
    <cellStyle name="Calculation 2 2 4 3 5" xfId="12036"/>
    <cellStyle name="Calculation 2 2 4 3 6" xfId="14506"/>
    <cellStyle name="Calculation 2 2 4 3 7" xfId="16752"/>
    <cellStyle name="Calculation 2 2 4 4" xfId="1779"/>
    <cellStyle name="Calculation 2 2 4 4 2" xfId="5008"/>
    <cellStyle name="Calculation 2 2 4 4 3" xfId="7533"/>
    <cellStyle name="Calculation 2 2 4 4 4" xfId="10052"/>
    <cellStyle name="Calculation 2 2 4 4 5" xfId="12354"/>
    <cellStyle name="Calculation 2 2 4 4 6" xfId="14820"/>
    <cellStyle name="Calculation 2 2 4 4 7" xfId="17064"/>
    <cellStyle name="Calculation 2 2 4 5" xfId="2562"/>
    <cellStyle name="Calculation 2 2 4 5 2" xfId="5789"/>
    <cellStyle name="Calculation 2 2 4 5 3" xfId="8316"/>
    <cellStyle name="Calculation 2 2 4 5 4" xfId="10830"/>
    <cellStyle name="Calculation 2 2 4 5 5" xfId="13134"/>
    <cellStyle name="Calculation 2 2 4 5 6" xfId="15598"/>
    <cellStyle name="Calculation 2 2 4 5 7" xfId="17842"/>
    <cellStyle name="Calculation 2 2 4 6" xfId="2586"/>
    <cellStyle name="Calculation 2 2 4 6 2" xfId="5813"/>
    <cellStyle name="Calculation 2 2 4 6 3" xfId="8340"/>
    <cellStyle name="Calculation 2 2 4 6 4" xfId="10854"/>
    <cellStyle name="Calculation 2 2 4 6 5" xfId="13158"/>
    <cellStyle name="Calculation 2 2 4 6 6" xfId="15622"/>
    <cellStyle name="Calculation 2 2 4 6 7" xfId="17866"/>
    <cellStyle name="Calculation 2 2 4 7" xfId="2681"/>
    <cellStyle name="Calculation 2 2 4 7 2" xfId="5908"/>
    <cellStyle name="Calculation 2 2 4 7 3" xfId="8435"/>
    <cellStyle name="Calculation 2 2 4 7 4" xfId="10949"/>
    <cellStyle name="Calculation 2 2 4 7 5" xfId="13253"/>
    <cellStyle name="Calculation 2 2 4 7 6" xfId="15717"/>
    <cellStyle name="Calculation 2 2 4 7 7" xfId="17959"/>
    <cellStyle name="Calculation 2 2 4 8" xfId="1605"/>
    <cellStyle name="Calculation 2 2 4 8 2" xfId="4834"/>
    <cellStyle name="Calculation 2 2 4 8 3" xfId="7359"/>
    <cellStyle name="Calculation 2 2 4 8 4" xfId="9884"/>
    <cellStyle name="Calculation 2 2 4 8 5" xfId="12180"/>
    <cellStyle name="Calculation 2 2 4 8 6" xfId="14648"/>
    <cellStyle name="Calculation 2 2 4 8 7" xfId="16894"/>
    <cellStyle name="Calculation 2 2 4 9" xfId="3074"/>
    <cellStyle name="Calculation 2 2 4 9 2" xfId="6300"/>
    <cellStyle name="Calculation 2 2 4 9 3" xfId="8828"/>
    <cellStyle name="Calculation 2 2 4 9 4" xfId="11339"/>
    <cellStyle name="Calculation 2 2 4 9 5" xfId="13645"/>
    <cellStyle name="Calculation 2 2 4 9 6" xfId="16108"/>
    <cellStyle name="Calculation 2 2 4 9 7" xfId="18349"/>
    <cellStyle name="Calculation 2 2 5" xfId="519"/>
    <cellStyle name="Calculation 2 2 5 10" xfId="1090"/>
    <cellStyle name="Calculation 2 2 5 10 2" xfId="4339"/>
    <cellStyle name="Calculation 2 2 5 10 3" xfId="6881"/>
    <cellStyle name="Calculation 2 2 5 10 4" xfId="9412"/>
    <cellStyle name="Calculation 2 2 5 10 5" xfId="11737"/>
    <cellStyle name="Calculation 2 2 5 10 6" xfId="14198"/>
    <cellStyle name="Calculation 2 2 5 10 7" xfId="16490"/>
    <cellStyle name="Calculation 2 2 5 11" xfId="3849"/>
    <cellStyle name="Calculation 2 2 5 12" xfId="4271"/>
    <cellStyle name="Calculation 2 2 5 13" xfId="3701"/>
    <cellStyle name="Calculation 2 2 5 14" xfId="3722"/>
    <cellStyle name="Calculation 2 2 5 15" xfId="20095"/>
    <cellStyle name="Calculation 2 2 5 16" xfId="20738"/>
    <cellStyle name="Calculation 2 2 5 2" xfId="1811"/>
    <cellStyle name="Calculation 2 2 5 2 2" xfId="5040"/>
    <cellStyle name="Calculation 2 2 5 2 3" xfId="7565"/>
    <cellStyle name="Calculation 2 2 5 2 4" xfId="10084"/>
    <cellStyle name="Calculation 2 2 5 2 5" xfId="12386"/>
    <cellStyle name="Calculation 2 2 5 2 6" xfId="14852"/>
    <cellStyle name="Calculation 2 2 5 2 7" xfId="17096"/>
    <cellStyle name="Calculation 2 2 5 3" xfId="2072"/>
    <cellStyle name="Calculation 2 2 5 3 2" xfId="5300"/>
    <cellStyle name="Calculation 2 2 5 3 3" xfId="7826"/>
    <cellStyle name="Calculation 2 2 5 3 4" xfId="10342"/>
    <cellStyle name="Calculation 2 2 5 3 5" xfId="12645"/>
    <cellStyle name="Calculation 2 2 5 3 6" xfId="15111"/>
    <cellStyle name="Calculation 2 2 5 3 7" xfId="17354"/>
    <cellStyle name="Calculation 2 2 5 4" xfId="2317"/>
    <cellStyle name="Calculation 2 2 5 4 2" xfId="5544"/>
    <cellStyle name="Calculation 2 2 5 4 3" xfId="8071"/>
    <cellStyle name="Calculation 2 2 5 4 4" xfId="10585"/>
    <cellStyle name="Calculation 2 2 5 4 5" xfId="12889"/>
    <cellStyle name="Calculation 2 2 5 4 6" xfId="15353"/>
    <cellStyle name="Calculation 2 2 5 4 7" xfId="17597"/>
    <cellStyle name="Calculation 2 2 5 5" xfId="1375"/>
    <cellStyle name="Calculation 2 2 5 5 2" xfId="4604"/>
    <cellStyle name="Calculation 2 2 5 5 3" xfId="7130"/>
    <cellStyle name="Calculation 2 2 5 5 4" xfId="9658"/>
    <cellStyle name="Calculation 2 2 5 5 5" xfId="11952"/>
    <cellStyle name="Calculation 2 2 5 5 6" xfId="14420"/>
    <cellStyle name="Calculation 2 2 5 5 7" xfId="16669"/>
    <cellStyle name="Calculation 2 2 5 6" xfId="2792"/>
    <cellStyle name="Calculation 2 2 5 6 2" xfId="6018"/>
    <cellStyle name="Calculation 2 2 5 6 3" xfId="8546"/>
    <cellStyle name="Calculation 2 2 5 6 4" xfId="11060"/>
    <cellStyle name="Calculation 2 2 5 6 5" xfId="13363"/>
    <cellStyle name="Calculation 2 2 5 6 6" xfId="15828"/>
    <cellStyle name="Calculation 2 2 5 6 7" xfId="18069"/>
    <cellStyle name="Calculation 2 2 5 7" xfId="2996"/>
    <cellStyle name="Calculation 2 2 5 7 2" xfId="6222"/>
    <cellStyle name="Calculation 2 2 5 7 3" xfId="8750"/>
    <cellStyle name="Calculation 2 2 5 7 4" xfId="11263"/>
    <cellStyle name="Calculation 2 2 5 7 5" xfId="13567"/>
    <cellStyle name="Calculation 2 2 5 7 6" xfId="16030"/>
    <cellStyle name="Calculation 2 2 5 7 7" xfId="18273"/>
    <cellStyle name="Calculation 2 2 5 8" xfId="3208"/>
    <cellStyle name="Calculation 2 2 5 8 2" xfId="6433"/>
    <cellStyle name="Calculation 2 2 5 8 3" xfId="8962"/>
    <cellStyle name="Calculation 2 2 5 8 4" xfId="11473"/>
    <cellStyle name="Calculation 2 2 5 8 5" xfId="13778"/>
    <cellStyle name="Calculation 2 2 5 8 6" xfId="16242"/>
    <cellStyle name="Calculation 2 2 5 8 7" xfId="18482"/>
    <cellStyle name="Calculation 2 2 5 9" xfId="3400"/>
    <cellStyle name="Calculation 2 2 5 9 2" xfId="6625"/>
    <cellStyle name="Calculation 2 2 5 9 3" xfId="9154"/>
    <cellStyle name="Calculation 2 2 5 9 4" xfId="11665"/>
    <cellStyle name="Calculation 2 2 5 9 5" xfId="13969"/>
    <cellStyle name="Calculation 2 2 5 9 6" xfId="16434"/>
    <cellStyle name="Calculation 2 2 5 9 7" xfId="18673"/>
    <cellStyle name="Calculation 2 2 6" xfId="490"/>
    <cellStyle name="Calculation 2 2 6 10" xfId="1062"/>
    <cellStyle name="Calculation 2 2 6 10 2" xfId="4311"/>
    <cellStyle name="Calculation 2 2 6 10 3" xfId="6853"/>
    <cellStyle name="Calculation 2 2 6 10 4" xfId="9384"/>
    <cellStyle name="Calculation 2 2 6 10 5" xfId="3539"/>
    <cellStyle name="Calculation 2 2 6 10 6" xfId="14170"/>
    <cellStyle name="Calculation 2 2 6 10 7" xfId="12752"/>
    <cellStyle name="Calculation 2 2 6 11" xfId="3820"/>
    <cellStyle name="Calculation 2 2 6 12" xfId="4164"/>
    <cellStyle name="Calculation 2 2 6 13" xfId="6848"/>
    <cellStyle name="Calculation 2 2 6 14" xfId="11748"/>
    <cellStyle name="Calculation 2 2 6 15" xfId="19912"/>
    <cellStyle name="Calculation 2 2 6 16" xfId="20368"/>
    <cellStyle name="Calculation 2 2 6 17" xfId="20405"/>
    <cellStyle name="Calculation 2 2 6 2" xfId="1782"/>
    <cellStyle name="Calculation 2 2 6 2 2" xfId="5011"/>
    <cellStyle name="Calculation 2 2 6 2 3" xfId="7536"/>
    <cellStyle name="Calculation 2 2 6 2 4" xfId="10055"/>
    <cellStyle name="Calculation 2 2 6 2 5" xfId="12357"/>
    <cellStyle name="Calculation 2 2 6 2 6" xfId="14823"/>
    <cellStyle name="Calculation 2 2 6 2 7" xfId="17067"/>
    <cellStyle name="Calculation 2 2 6 3" xfId="2043"/>
    <cellStyle name="Calculation 2 2 6 3 2" xfId="5271"/>
    <cellStyle name="Calculation 2 2 6 3 3" xfId="7797"/>
    <cellStyle name="Calculation 2 2 6 3 4" xfId="10313"/>
    <cellStyle name="Calculation 2 2 6 3 5" xfId="12616"/>
    <cellStyle name="Calculation 2 2 6 3 6" xfId="15082"/>
    <cellStyle name="Calculation 2 2 6 3 7" xfId="17325"/>
    <cellStyle name="Calculation 2 2 6 4" xfId="2288"/>
    <cellStyle name="Calculation 2 2 6 4 2" xfId="5515"/>
    <cellStyle name="Calculation 2 2 6 4 3" xfId="8042"/>
    <cellStyle name="Calculation 2 2 6 4 4" xfId="10556"/>
    <cellStyle name="Calculation 2 2 6 4 5" xfId="12860"/>
    <cellStyle name="Calculation 2 2 6 4 6" xfId="15324"/>
    <cellStyle name="Calculation 2 2 6 4 7" xfId="17568"/>
    <cellStyle name="Calculation 2 2 6 5" xfId="2413"/>
    <cellStyle name="Calculation 2 2 6 5 2" xfId="5640"/>
    <cellStyle name="Calculation 2 2 6 5 3" xfId="8167"/>
    <cellStyle name="Calculation 2 2 6 5 4" xfId="10681"/>
    <cellStyle name="Calculation 2 2 6 5 5" xfId="12985"/>
    <cellStyle name="Calculation 2 2 6 5 6" xfId="15449"/>
    <cellStyle name="Calculation 2 2 6 5 7" xfId="17693"/>
    <cellStyle name="Calculation 2 2 6 6" xfId="2764"/>
    <cellStyle name="Calculation 2 2 6 6 2" xfId="5990"/>
    <cellStyle name="Calculation 2 2 6 6 3" xfId="8518"/>
    <cellStyle name="Calculation 2 2 6 6 4" xfId="11032"/>
    <cellStyle name="Calculation 2 2 6 6 5" xfId="13335"/>
    <cellStyle name="Calculation 2 2 6 6 6" xfId="15800"/>
    <cellStyle name="Calculation 2 2 6 6 7" xfId="18041"/>
    <cellStyle name="Calculation 2 2 6 7" xfId="1876"/>
    <cellStyle name="Calculation 2 2 6 7 2" xfId="5105"/>
    <cellStyle name="Calculation 2 2 6 7 3" xfId="7630"/>
    <cellStyle name="Calculation 2 2 6 7 4" xfId="10147"/>
    <cellStyle name="Calculation 2 2 6 7 5" xfId="12451"/>
    <cellStyle name="Calculation 2 2 6 7 6" xfId="14915"/>
    <cellStyle name="Calculation 2 2 6 7 7" xfId="17160"/>
    <cellStyle name="Calculation 2 2 6 8" xfId="3180"/>
    <cellStyle name="Calculation 2 2 6 8 2" xfId="6405"/>
    <cellStyle name="Calculation 2 2 6 8 3" xfId="8934"/>
    <cellStyle name="Calculation 2 2 6 8 4" xfId="11445"/>
    <cellStyle name="Calculation 2 2 6 8 5" xfId="13750"/>
    <cellStyle name="Calculation 2 2 6 8 6" xfId="16214"/>
    <cellStyle name="Calculation 2 2 6 8 7" xfId="18454"/>
    <cellStyle name="Calculation 2 2 6 9" xfId="1664"/>
    <cellStyle name="Calculation 2 2 6 9 2" xfId="4893"/>
    <cellStyle name="Calculation 2 2 6 9 3" xfId="7418"/>
    <cellStyle name="Calculation 2 2 6 9 4" xfId="9941"/>
    <cellStyle name="Calculation 2 2 6 9 5" xfId="12239"/>
    <cellStyle name="Calculation 2 2 6 9 6" xfId="14706"/>
    <cellStyle name="Calculation 2 2 6 9 7" xfId="16952"/>
    <cellStyle name="Calculation 2 2 7" xfId="412"/>
    <cellStyle name="Calculation 2 2 7 10" xfId="984"/>
    <cellStyle name="Calculation 2 2 7 10 2" xfId="4247"/>
    <cellStyle name="Calculation 2 2 7 10 3" xfId="6788"/>
    <cellStyle name="Calculation 2 2 7 10 4" xfId="9318"/>
    <cellStyle name="Calculation 2 2 7 10 5" xfId="3906"/>
    <cellStyle name="Calculation 2 2 7 10 6" xfId="14117"/>
    <cellStyle name="Calculation 2 2 7 10 7" xfId="4182"/>
    <cellStyle name="Calculation 2 2 7 11" xfId="3759"/>
    <cellStyle name="Calculation 2 2 7 12" xfId="4354"/>
    <cellStyle name="Calculation 2 2 7 13" xfId="3462"/>
    <cellStyle name="Calculation 2 2 7 14" xfId="9461"/>
    <cellStyle name="Calculation 2 2 7 15" xfId="20493"/>
    <cellStyle name="Calculation 2 2 7 16" xfId="20708"/>
    <cellStyle name="Calculation 2 2 7 2" xfId="1715"/>
    <cellStyle name="Calculation 2 2 7 2 2" xfId="4944"/>
    <cellStyle name="Calculation 2 2 7 2 3" xfId="7469"/>
    <cellStyle name="Calculation 2 2 7 2 4" xfId="9990"/>
    <cellStyle name="Calculation 2 2 7 2 5" xfId="12290"/>
    <cellStyle name="Calculation 2 2 7 2 6" xfId="14757"/>
    <cellStyle name="Calculation 2 2 7 2 7" xfId="17001"/>
    <cellStyle name="Calculation 2 2 7 3" xfId="1929"/>
    <cellStyle name="Calculation 2 2 7 3 2" xfId="5158"/>
    <cellStyle name="Calculation 2 2 7 3 3" xfId="7683"/>
    <cellStyle name="Calculation 2 2 7 3 4" xfId="10200"/>
    <cellStyle name="Calculation 2 2 7 3 5" xfId="12504"/>
    <cellStyle name="Calculation 2 2 7 3 6" xfId="14968"/>
    <cellStyle name="Calculation 2 2 7 3 7" xfId="17213"/>
    <cellStyle name="Calculation 2 2 7 4" xfId="1476"/>
    <cellStyle name="Calculation 2 2 7 4 2" xfId="4705"/>
    <cellStyle name="Calculation 2 2 7 4 3" xfId="7230"/>
    <cellStyle name="Calculation 2 2 7 4 4" xfId="9757"/>
    <cellStyle name="Calculation 2 2 7 4 5" xfId="12051"/>
    <cellStyle name="Calculation 2 2 7 4 6" xfId="14521"/>
    <cellStyle name="Calculation 2 2 7 4 7" xfId="16767"/>
    <cellStyle name="Calculation 2 2 7 5" xfId="2376"/>
    <cellStyle name="Calculation 2 2 7 5 2" xfId="5603"/>
    <cellStyle name="Calculation 2 2 7 5 3" xfId="8130"/>
    <cellStyle name="Calculation 2 2 7 5 4" xfId="10644"/>
    <cellStyle name="Calculation 2 2 7 5 5" xfId="12948"/>
    <cellStyle name="Calculation 2 2 7 5 6" xfId="15412"/>
    <cellStyle name="Calculation 2 2 7 5 7" xfId="17656"/>
    <cellStyle name="Calculation 2 2 7 6" xfId="1654"/>
    <cellStyle name="Calculation 2 2 7 6 2" xfId="4883"/>
    <cellStyle name="Calculation 2 2 7 6 3" xfId="7408"/>
    <cellStyle name="Calculation 2 2 7 6 4" xfId="9932"/>
    <cellStyle name="Calculation 2 2 7 6 5" xfId="12229"/>
    <cellStyle name="Calculation 2 2 7 6 6" xfId="14697"/>
    <cellStyle name="Calculation 2 2 7 6 7" xfId="16942"/>
    <cellStyle name="Calculation 2 2 7 7" xfId="1430"/>
    <cellStyle name="Calculation 2 2 7 7 2" xfId="4659"/>
    <cellStyle name="Calculation 2 2 7 7 3" xfId="7184"/>
    <cellStyle name="Calculation 2 2 7 7 4" xfId="9711"/>
    <cellStyle name="Calculation 2 2 7 7 5" xfId="12005"/>
    <cellStyle name="Calculation 2 2 7 7 6" xfId="14475"/>
    <cellStyle name="Calculation 2 2 7 7 7" xfId="16721"/>
    <cellStyle name="Calculation 2 2 7 8" xfId="3070"/>
    <cellStyle name="Calculation 2 2 7 8 2" xfId="6296"/>
    <cellStyle name="Calculation 2 2 7 8 3" xfId="8824"/>
    <cellStyle name="Calculation 2 2 7 8 4" xfId="11335"/>
    <cellStyle name="Calculation 2 2 7 8 5" xfId="13641"/>
    <cellStyle name="Calculation 2 2 7 8 6" xfId="16104"/>
    <cellStyle name="Calculation 2 2 7 8 7" xfId="18345"/>
    <cellStyle name="Calculation 2 2 7 9" xfId="3404"/>
    <cellStyle name="Calculation 2 2 7 9 2" xfId="6629"/>
    <cellStyle name="Calculation 2 2 7 9 3" xfId="9158"/>
    <cellStyle name="Calculation 2 2 7 9 4" xfId="11669"/>
    <cellStyle name="Calculation 2 2 7 9 5" xfId="13973"/>
    <cellStyle name="Calculation 2 2 7 9 6" xfId="16438"/>
    <cellStyle name="Calculation 2 2 7 9 7" xfId="18677"/>
    <cellStyle name="Calculation 2 2 8" xfId="1450"/>
    <cellStyle name="Calculation 2 2 8 10" xfId="20484"/>
    <cellStyle name="Calculation 2 2 8 2" xfId="4679"/>
    <cellStyle name="Calculation 2 2 8 3" xfId="7204"/>
    <cellStyle name="Calculation 2 2 8 4" xfId="9731"/>
    <cellStyle name="Calculation 2 2 8 5" xfId="12025"/>
    <cellStyle name="Calculation 2 2 8 6" xfId="14495"/>
    <cellStyle name="Calculation 2 2 8 7" xfId="16741"/>
    <cellStyle name="Calculation 2 2 8 8" xfId="19940"/>
    <cellStyle name="Calculation 2 2 8 9" xfId="20387"/>
    <cellStyle name="Calculation 2 2 9" xfId="1921"/>
    <cellStyle name="Calculation 2 2 9 10" xfId="20625"/>
    <cellStyle name="Calculation 2 2 9 2" xfId="5150"/>
    <cellStyle name="Calculation 2 2 9 3" xfId="7675"/>
    <cellStyle name="Calculation 2 2 9 4" xfId="10192"/>
    <cellStyle name="Calculation 2 2 9 5" xfId="12496"/>
    <cellStyle name="Calculation 2 2 9 6" xfId="14960"/>
    <cellStyle name="Calculation 2 2 9 7" xfId="17205"/>
    <cellStyle name="Calculation 2 2 9 8" xfId="19913"/>
    <cellStyle name="Calculation 2 2 9 9" xfId="20369"/>
    <cellStyle name="Calculation 2 20" xfId="18753"/>
    <cellStyle name="Calculation 2 21" xfId="19009"/>
    <cellStyle name="Calculation 2 22" xfId="19015"/>
    <cellStyle name="Calculation 2 23" xfId="19021"/>
    <cellStyle name="Calculation 2 24" xfId="18794"/>
    <cellStyle name="Calculation 2 25" xfId="19093"/>
    <cellStyle name="Calculation 2 26" xfId="19314"/>
    <cellStyle name="Calculation 2 27" xfId="19549"/>
    <cellStyle name="Calculation 2 28" xfId="19533"/>
    <cellStyle name="Calculation 2 29" xfId="19539"/>
    <cellStyle name="Calculation 2 3" xfId="243"/>
    <cellStyle name="Calculation 2 3 10" xfId="1747"/>
    <cellStyle name="Calculation 2 3 10 2" xfId="4976"/>
    <cellStyle name="Calculation 2 3 10 3" xfId="7501"/>
    <cellStyle name="Calculation 2 3 10 4" xfId="10021"/>
    <cellStyle name="Calculation 2 3 10 5" xfId="12322"/>
    <cellStyle name="Calculation 2 3 10 6" xfId="14788"/>
    <cellStyle name="Calculation 2 3 10 7" xfId="17033"/>
    <cellStyle name="Calculation 2 3 11" xfId="1421"/>
    <cellStyle name="Calculation 2 3 11 2" xfId="4650"/>
    <cellStyle name="Calculation 2 3 11 3" xfId="7175"/>
    <cellStyle name="Calculation 2 3 11 4" xfId="9702"/>
    <cellStyle name="Calculation 2 3 11 5" xfId="11996"/>
    <cellStyle name="Calculation 2 3 11 6" xfId="14466"/>
    <cellStyle name="Calculation 2 3 11 7" xfId="16712"/>
    <cellStyle name="Calculation 2 3 12" xfId="2623"/>
    <cellStyle name="Calculation 2 3 12 2" xfId="5850"/>
    <cellStyle name="Calculation 2 3 12 3" xfId="8377"/>
    <cellStyle name="Calculation 2 3 12 4" xfId="10891"/>
    <cellStyle name="Calculation 2 3 12 5" xfId="13195"/>
    <cellStyle name="Calculation 2 3 12 6" xfId="15659"/>
    <cellStyle name="Calculation 2 3 12 7" xfId="17902"/>
    <cellStyle name="Calculation 2 3 13" xfId="838"/>
    <cellStyle name="Calculation 2 3 13 2" xfId="4123"/>
    <cellStyle name="Calculation 2 3 13 3" xfId="6683"/>
    <cellStyle name="Calculation 2 3 13 4" xfId="9211"/>
    <cellStyle name="Calculation 2 3 13 5" xfId="3687"/>
    <cellStyle name="Calculation 2 3 13 6" xfId="14037"/>
    <cellStyle name="Calculation 2 3 13 7" xfId="4207"/>
    <cellStyle name="Calculation 2 3 14" xfId="3492"/>
    <cellStyle name="Calculation 2 3 15" xfId="6736"/>
    <cellStyle name="Calculation 2 3 16" xfId="9511"/>
    <cellStyle name="Calculation 2 3 17" xfId="9463"/>
    <cellStyle name="Calculation 2 3 18" xfId="18867"/>
    <cellStyle name="Calculation 2 3 19" xfId="19047"/>
    <cellStyle name="Calculation 2 3 2" xfId="550"/>
    <cellStyle name="Calculation 2 3 2 10" xfId="1121"/>
    <cellStyle name="Calculation 2 3 2 10 2" xfId="4364"/>
    <cellStyle name="Calculation 2 3 2 10 3" xfId="6903"/>
    <cellStyle name="Calculation 2 3 2 10 4" xfId="9432"/>
    <cellStyle name="Calculation 2 3 2 10 5" xfId="11749"/>
    <cellStyle name="Calculation 2 3 2 10 6" xfId="14212"/>
    <cellStyle name="Calculation 2 3 2 10 7" xfId="16493"/>
    <cellStyle name="Calculation 2 3 2 11" xfId="3875"/>
    <cellStyle name="Calculation 2 3 2 12" xfId="4280"/>
    <cellStyle name="Calculation 2 3 2 13" xfId="9252"/>
    <cellStyle name="Calculation 2 3 2 14" xfId="3460"/>
    <cellStyle name="Calculation 2 3 2 15" xfId="20048"/>
    <cellStyle name="Calculation 2 3 2 16" xfId="20198"/>
    <cellStyle name="Calculation 2 3 2 2" xfId="1839"/>
    <cellStyle name="Calculation 2 3 2 2 2" xfId="5068"/>
    <cellStyle name="Calculation 2 3 2 2 3" xfId="7593"/>
    <cellStyle name="Calculation 2 3 2 2 4" xfId="10110"/>
    <cellStyle name="Calculation 2 3 2 2 5" xfId="12414"/>
    <cellStyle name="Calculation 2 3 2 2 6" xfId="14878"/>
    <cellStyle name="Calculation 2 3 2 2 7" xfId="17123"/>
    <cellStyle name="Calculation 2 3 2 3" xfId="2088"/>
    <cellStyle name="Calculation 2 3 2 3 2" xfId="5316"/>
    <cellStyle name="Calculation 2 3 2 3 3" xfId="7842"/>
    <cellStyle name="Calculation 2 3 2 3 4" xfId="10358"/>
    <cellStyle name="Calculation 2 3 2 3 5" xfId="12661"/>
    <cellStyle name="Calculation 2 3 2 3 6" xfId="15127"/>
    <cellStyle name="Calculation 2 3 2 3 7" xfId="17370"/>
    <cellStyle name="Calculation 2 3 2 4" xfId="2344"/>
    <cellStyle name="Calculation 2 3 2 4 2" xfId="5571"/>
    <cellStyle name="Calculation 2 3 2 4 3" xfId="8098"/>
    <cellStyle name="Calculation 2 3 2 4 4" xfId="10612"/>
    <cellStyle name="Calculation 2 3 2 4 5" xfId="12916"/>
    <cellStyle name="Calculation 2 3 2 4 6" xfId="15380"/>
    <cellStyle name="Calculation 2 3 2 4 7" xfId="17624"/>
    <cellStyle name="Calculation 2 3 2 5" xfId="1906"/>
    <cellStyle name="Calculation 2 3 2 5 2" xfId="5135"/>
    <cellStyle name="Calculation 2 3 2 5 3" xfId="7660"/>
    <cellStyle name="Calculation 2 3 2 5 4" xfId="10177"/>
    <cellStyle name="Calculation 2 3 2 5 5" xfId="12481"/>
    <cellStyle name="Calculation 2 3 2 5 6" xfId="14945"/>
    <cellStyle name="Calculation 2 3 2 5 7" xfId="17190"/>
    <cellStyle name="Calculation 2 3 2 6" xfId="2814"/>
    <cellStyle name="Calculation 2 3 2 6 2" xfId="6040"/>
    <cellStyle name="Calculation 2 3 2 6 3" xfId="8568"/>
    <cellStyle name="Calculation 2 3 2 6 4" xfId="11081"/>
    <cellStyle name="Calculation 2 3 2 6 5" xfId="13385"/>
    <cellStyle name="Calculation 2 3 2 6 6" xfId="15849"/>
    <cellStyle name="Calculation 2 3 2 6 7" xfId="18091"/>
    <cellStyle name="Calculation 2 3 2 7" xfId="3010"/>
    <cellStyle name="Calculation 2 3 2 7 2" xfId="6236"/>
    <cellStyle name="Calculation 2 3 2 7 3" xfId="8764"/>
    <cellStyle name="Calculation 2 3 2 7 4" xfId="11277"/>
    <cellStyle name="Calculation 2 3 2 7 5" xfId="13581"/>
    <cellStyle name="Calculation 2 3 2 7 6" xfId="16044"/>
    <cellStyle name="Calculation 2 3 2 7 7" xfId="18287"/>
    <cellStyle name="Calculation 2 3 2 8" xfId="3218"/>
    <cellStyle name="Calculation 2 3 2 8 2" xfId="6443"/>
    <cellStyle name="Calculation 2 3 2 8 3" xfId="8972"/>
    <cellStyle name="Calculation 2 3 2 8 4" xfId="11483"/>
    <cellStyle name="Calculation 2 3 2 8 5" xfId="13787"/>
    <cellStyle name="Calculation 2 3 2 8 6" xfId="16252"/>
    <cellStyle name="Calculation 2 3 2 8 7" xfId="18491"/>
    <cellStyle name="Calculation 2 3 2 9" xfId="3032"/>
    <cellStyle name="Calculation 2 3 2 9 2" xfId="6258"/>
    <cellStyle name="Calculation 2 3 2 9 3" xfId="8786"/>
    <cellStyle name="Calculation 2 3 2 9 4" xfId="11298"/>
    <cellStyle name="Calculation 2 3 2 9 5" xfId="13603"/>
    <cellStyle name="Calculation 2 3 2 9 6" xfId="16066"/>
    <cellStyle name="Calculation 2 3 2 9 7" xfId="18308"/>
    <cellStyle name="Calculation 2 3 20" xfId="19055"/>
    <cellStyle name="Calculation 2 3 21" xfId="18757"/>
    <cellStyle name="Calculation 2 3 22" xfId="19070"/>
    <cellStyle name="Calculation 2 3 23" xfId="18993"/>
    <cellStyle name="Calculation 2 3 24" xfId="19208"/>
    <cellStyle name="Calculation 2 3 25" xfId="19517"/>
    <cellStyle name="Calculation 2 3 26" xfId="19522"/>
    <cellStyle name="Calculation 2 3 27" xfId="19411"/>
    <cellStyle name="Calculation 2 3 28" xfId="19278"/>
    <cellStyle name="Calculation 2 3 29" xfId="20366"/>
    <cellStyle name="Calculation 2 3 3" xfId="733"/>
    <cellStyle name="Calculation 2 3 3 10" xfId="1302"/>
    <cellStyle name="Calculation 2 3 3 10 2" xfId="4531"/>
    <cellStyle name="Calculation 2 3 3 10 3" xfId="7057"/>
    <cellStyle name="Calculation 2 3 3 10 4" xfId="9585"/>
    <cellStyle name="Calculation 2 3 3 10 5" xfId="11880"/>
    <cellStyle name="Calculation 2 3 3 10 6" xfId="14347"/>
    <cellStyle name="Calculation 2 3 3 10 7" xfId="16597"/>
    <cellStyle name="Calculation 2 3 3 11" xfId="4032"/>
    <cellStyle name="Calculation 2 3 3 12" xfId="4120"/>
    <cellStyle name="Calculation 2 3 3 13" xfId="6680"/>
    <cellStyle name="Calculation 2 3 3 14" xfId="11762"/>
    <cellStyle name="Calculation 2 3 3 15" xfId="19978"/>
    <cellStyle name="Calculation 2 3 3 16" xfId="19866"/>
    <cellStyle name="Calculation 2 3 3 2" xfId="2011"/>
    <cellStyle name="Calculation 2 3 3 2 2" xfId="5240"/>
    <cellStyle name="Calculation 2 3 3 2 3" xfId="7765"/>
    <cellStyle name="Calculation 2 3 3 2 4" xfId="10281"/>
    <cellStyle name="Calculation 2 3 3 2 5" xfId="12585"/>
    <cellStyle name="Calculation 2 3 3 2 6" xfId="15050"/>
    <cellStyle name="Calculation 2 3 3 2 7" xfId="17294"/>
    <cellStyle name="Calculation 2 3 3 3" xfId="2257"/>
    <cellStyle name="Calculation 2 3 3 3 2" xfId="5484"/>
    <cellStyle name="Calculation 2 3 3 3 3" xfId="8011"/>
    <cellStyle name="Calculation 2 3 3 3 4" xfId="10525"/>
    <cellStyle name="Calculation 2 3 3 3 5" xfId="12829"/>
    <cellStyle name="Calculation 2 3 3 3 6" xfId="15293"/>
    <cellStyle name="Calculation 2 3 3 3 7" xfId="17537"/>
    <cellStyle name="Calculation 2 3 3 4" xfId="2507"/>
    <cellStyle name="Calculation 2 3 3 4 2" xfId="5734"/>
    <cellStyle name="Calculation 2 3 3 4 3" xfId="8261"/>
    <cellStyle name="Calculation 2 3 3 4 4" xfId="10775"/>
    <cellStyle name="Calculation 2 3 3 4 5" xfId="13079"/>
    <cellStyle name="Calculation 2 3 3 4 6" xfId="15543"/>
    <cellStyle name="Calculation 2 3 3 4 7" xfId="17787"/>
    <cellStyle name="Calculation 2 3 3 5" xfId="2735"/>
    <cellStyle name="Calculation 2 3 3 5 2" xfId="5961"/>
    <cellStyle name="Calculation 2 3 3 5 3" xfId="8489"/>
    <cellStyle name="Calculation 2 3 3 5 4" xfId="11003"/>
    <cellStyle name="Calculation 2 3 3 5 5" xfId="13306"/>
    <cellStyle name="Calculation 2 3 3 5 6" xfId="15771"/>
    <cellStyle name="Calculation 2 3 3 5 7" xfId="18012"/>
    <cellStyle name="Calculation 2 3 3 6" xfId="2965"/>
    <cellStyle name="Calculation 2 3 3 6 2" xfId="6191"/>
    <cellStyle name="Calculation 2 3 3 6 3" xfId="8719"/>
    <cellStyle name="Calculation 2 3 3 6 4" xfId="11232"/>
    <cellStyle name="Calculation 2 3 3 6 5" xfId="13536"/>
    <cellStyle name="Calculation 2 3 3 6 6" xfId="15999"/>
    <cellStyle name="Calculation 2 3 3 6 7" xfId="18242"/>
    <cellStyle name="Calculation 2 3 3 7" xfId="3149"/>
    <cellStyle name="Calculation 2 3 3 7 2" xfId="6374"/>
    <cellStyle name="Calculation 2 3 3 7 3" xfId="8903"/>
    <cellStyle name="Calculation 2 3 3 7 4" xfId="11414"/>
    <cellStyle name="Calculation 2 3 3 7 5" xfId="13719"/>
    <cellStyle name="Calculation 2 3 3 7 6" xfId="16183"/>
    <cellStyle name="Calculation 2 3 3 7 7" xfId="18423"/>
    <cellStyle name="Calculation 2 3 3 8" xfId="3348"/>
    <cellStyle name="Calculation 2 3 3 8 2" xfId="6573"/>
    <cellStyle name="Calculation 2 3 3 8 3" xfId="9102"/>
    <cellStyle name="Calculation 2 3 3 8 4" xfId="11613"/>
    <cellStyle name="Calculation 2 3 3 8 5" xfId="13917"/>
    <cellStyle name="Calculation 2 3 3 8 6" xfId="16382"/>
    <cellStyle name="Calculation 2 3 3 8 7" xfId="18621"/>
    <cellStyle name="Calculation 2 3 3 9" xfId="2672"/>
    <cellStyle name="Calculation 2 3 3 9 2" xfId="5899"/>
    <cellStyle name="Calculation 2 3 3 9 3" xfId="8426"/>
    <cellStyle name="Calculation 2 3 3 9 4" xfId="10940"/>
    <cellStyle name="Calculation 2 3 3 9 5" xfId="13244"/>
    <cellStyle name="Calculation 2 3 3 9 6" xfId="15708"/>
    <cellStyle name="Calculation 2 3 3 9 7" xfId="17950"/>
    <cellStyle name="Calculation 2 3 30" xfId="21070"/>
    <cellStyle name="Calculation 2 3 4" xfId="720"/>
    <cellStyle name="Calculation 2 3 4 10" xfId="1289"/>
    <cellStyle name="Calculation 2 3 4 10 2" xfId="4518"/>
    <cellStyle name="Calculation 2 3 4 10 3" xfId="7044"/>
    <cellStyle name="Calculation 2 3 4 10 4" xfId="9572"/>
    <cellStyle name="Calculation 2 3 4 10 5" xfId="11867"/>
    <cellStyle name="Calculation 2 3 4 10 6" xfId="14334"/>
    <cellStyle name="Calculation 2 3 4 10 7" xfId="16584"/>
    <cellStyle name="Calculation 2 3 4 11" xfId="4019"/>
    <cellStyle name="Calculation 2 3 4 12" xfId="3653"/>
    <cellStyle name="Calculation 2 3 4 13" xfId="9235"/>
    <cellStyle name="Calculation 2 3 4 14" xfId="6917"/>
    <cellStyle name="Calculation 2 3 4 15" xfId="19966"/>
    <cellStyle name="Calculation 2 3 4 16" xfId="20222"/>
    <cellStyle name="Calculation 2 3 4 2" xfId="1998"/>
    <cellStyle name="Calculation 2 3 4 2 2" xfId="5227"/>
    <cellStyle name="Calculation 2 3 4 2 3" xfId="7752"/>
    <cellStyle name="Calculation 2 3 4 2 4" xfId="10268"/>
    <cellStyle name="Calculation 2 3 4 2 5" xfId="12572"/>
    <cellStyle name="Calculation 2 3 4 2 6" xfId="15037"/>
    <cellStyle name="Calculation 2 3 4 2 7" xfId="17281"/>
    <cellStyle name="Calculation 2 3 4 3" xfId="2244"/>
    <cellStyle name="Calculation 2 3 4 3 2" xfId="5471"/>
    <cellStyle name="Calculation 2 3 4 3 3" xfId="7998"/>
    <cellStyle name="Calculation 2 3 4 3 4" xfId="10512"/>
    <cellStyle name="Calculation 2 3 4 3 5" xfId="12816"/>
    <cellStyle name="Calculation 2 3 4 3 6" xfId="15280"/>
    <cellStyle name="Calculation 2 3 4 3 7" xfId="17524"/>
    <cellStyle name="Calculation 2 3 4 4" xfId="2494"/>
    <cellStyle name="Calculation 2 3 4 4 2" xfId="5721"/>
    <cellStyle name="Calculation 2 3 4 4 3" xfId="8248"/>
    <cellStyle name="Calculation 2 3 4 4 4" xfId="10762"/>
    <cellStyle name="Calculation 2 3 4 4 5" xfId="13066"/>
    <cellStyle name="Calculation 2 3 4 4 6" xfId="15530"/>
    <cellStyle name="Calculation 2 3 4 4 7" xfId="17774"/>
    <cellStyle name="Calculation 2 3 4 5" xfId="2722"/>
    <cellStyle name="Calculation 2 3 4 5 2" xfId="5948"/>
    <cellStyle name="Calculation 2 3 4 5 3" xfId="8476"/>
    <cellStyle name="Calculation 2 3 4 5 4" xfId="10990"/>
    <cellStyle name="Calculation 2 3 4 5 5" xfId="13293"/>
    <cellStyle name="Calculation 2 3 4 5 6" xfId="15758"/>
    <cellStyle name="Calculation 2 3 4 5 7" xfId="17999"/>
    <cellStyle name="Calculation 2 3 4 6" xfId="2952"/>
    <cellStyle name="Calculation 2 3 4 6 2" xfId="6178"/>
    <cellStyle name="Calculation 2 3 4 6 3" xfId="8706"/>
    <cellStyle name="Calculation 2 3 4 6 4" xfId="11219"/>
    <cellStyle name="Calculation 2 3 4 6 5" xfId="13523"/>
    <cellStyle name="Calculation 2 3 4 6 6" xfId="15986"/>
    <cellStyle name="Calculation 2 3 4 6 7" xfId="18229"/>
    <cellStyle name="Calculation 2 3 4 7" xfId="3136"/>
    <cellStyle name="Calculation 2 3 4 7 2" xfId="6361"/>
    <cellStyle name="Calculation 2 3 4 7 3" xfId="8890"/>
    <cellStyle name="Calculation 2 3 4 7 4" xfId="11401"/>
    <cellStyle name="Calculation 2 3 4 7 5" xfId="13706"/>
    <cellStyle name="Calculation 2 3 4 7 6" xfId="16170"/>
    <cellStyle name="Calculation 2 3 4 7 7" xfId="18410"/>
    <cellStyle name="Calculation 2 3 4 8" xfId="3335"/>
    <cellStyle name="Calculation 2 3 4 8 2" xfId="6560"/>
    <cellStyle name="Calculation 2 3 4 8 3" xfId="9089"/>
    <cellStyle name="Calculation 2 3 4 8 4" xfId="11600"/>
    <cellStyle name="Calculation 2 3 4 8 5" xfId="13904"/>
    <cellStyle name="Calculation 2 3 4 8 6" xfId="16369"/>
    <cellStyle name="Calculation 2 3 4 8 7" xfId="18608"/>
    <cellStyle name="Calculation 2 3 4 9" xfId="2612"/>
    <cellStyle name="Calculation 2 3 4 9 2" xfId="5839"/>
    <cellStyle name="Calculation 2 3 4 9 3" xfId="8366"/>
    <cellStyle name="Calculation 2 3 4 9 4" xfId="10880"/>
    <cellStyle name="Calculation 2 3 4 9 5" xfId="13184"/>
    <cellStyle name="Calculation 2 3 4 9 6" xfId="15648"/>
    <cellStyle name="Calculation 2 3 4 9 7" xfId="17891"/>
    <cellStyle name="Calculation 2 3 5" xfId="691"/>
    <cellStyle name="Calculation 2 3 5 10" xfId="1260"/>
    <cellStyle name="Calculation 2 3 5 10 2" xfId="4489"/>
    <cellStyle name="Calculation 2 3 5 10 3" xfId="7015"/>
    <cellStyle name="Calculation 2 3 5 10 4" xfId="9543"/>
    <cellStyle name="Calculation 2 3 5 10 5" xfId="11838"/>
    <cellStyle name="Calculation 2 3 5 10 6" xfId="14305"/>
    <cellStyle name="Calculation 2 3 5 10 7" xfId="16555"/>
    <cellStyle name="Calculation 2 3 5 11" xfId="3990"/>
    <cellStyle name="Calculation 2 3 5 12" xfId="3556"/>
    <cellStyle name="Calculation 2 3 5 13" xfId="4349"/>
    <cellStyle name="Calculation 2 3 5 14" xfId="4188"/>
    <cellStyle name="Calculation 2 3 5 15" xfId="20419"/>
    <cellStyle name="Calculation 2 3 5 16" xfId="19968"/>
    <cellStyle name="Calculation 2 3 5 2" xfId="1969"/>
    <cellStyle name="Calculation 2 3 5 2 2" xfId="5198"/>
    <cellStyle name="Calculation 2 3 5 2 3" xfId="7723"/>
    <cellStyle name="Calculation 2 3 5 2 4" xfId="10239"/>
    <cellStyle name="Calculation 2 3 5 2 5" xfId="12543"/>
    <cellStyle name="Calculation 2 3 5 2 6" xfId="15008"/>
    <cellStyle name="Calculation 2 3 5 2 7" xfId="17252"/>
    <cellStyle name="Calculation 2 3 5 3" xfId="2215"/>
    <cellStyle name="Calculation 2 3 5 3 2" xfId="5442"/>
    <cellStyle name="Calculation 2 3 5 3 3" xfId="7969"/>
    <cellStyle name="Calculation 2 3 5 3 4" xfId="10483"/>
    <cellStyle name="Calculation 2 3 5 3 5" xfId="12787"/>
    <cellStyle name="Calculation 2 3 5 3 6" xfId="15251"/>
    <cellStyle name="Calculation 2 3 5 3 7" xfId="17495"/>
    <cellStyle name="Calculation 2 3 5 4" xfId="2465"/>
    <cellStyle name="Calculation 2 3 5 4 2" xfId="5692"/>
    <cellStyle name="Calculation 2 3 5 4 3" xfId="8219"/>
    <cellStyle name="Calculation 2 3 5 4 4" xfId="10733"/>
    <cellStyle name="Calculation 2 3 5 4 5" xfId="13037"/>
    <cellStyle name="Calculation 2 3 5 4 6" xfId="15501"/>
    <cellStyle name="Calculation 2 3 5 4 7" xfId="17745"/>
    <cellStyle name="Calculation 2 3 5 5" xfId="1862"/>
    <cellStyle name="Calculation 2 3 5 5 2" xfId="5091"/>
    <cellStyle name="Calculation 2 3 5 5 3" xfId="7616"/>
    <cellStyle name="Calculation 2 3 5 5 4" xfId="10133"/>
    <cellStyle name="Calculation 2 3 5 5 5" xfId="12437"/>
    <cellStyle name="Calculation 2 3 5 5 6" xfId="14901"/>
    <cellStyle name="Calculation 2 3 5 5 7" xfId="17146"/>
    <cellStyle name="Calculation 2 3 5 6" xfId="2923"/>
    <cellStyle name="Calculation 2 3 5 6 2" xfId="6149"/>
    <cellStyle name="Calculation 2 3 5 6 3" xfId="8677"/>
    <cellStyle name="Calculation 2 3 5 6 4" xfId="11190"/>
    <cellStyle name="Calculation 2 3 5 6 5" xfId="13494"/>
    <cellStyle name="Calculation 2 3 5 6 6" xfId="15957"/>
    <cellStyle name="Calculation 2 3 5 6 7" xfId="18200"/>
    <cellStyle name="Calculation 2 3 5 7" xfId="3107"/>
    <cellStyle name="Calculation 2 3 5 7 2" xfId="6332"/>
    <cellStyle name="Calculation 2 3 5 7 3" xfId="8861"/>
    <cellStyle name="Calculation 2 3 5 7 4" xfId="11372"/>
    <cellStyle name="Calculation 2 3 5 7 5" xfId="13677"/>
    <cellStyle name="Calculation 2 3 5 7 6" xfId="16141"/>
    <cellStyle name="Calculation 2 3 5 7 7" xfId="18381"/>
    <cellStyle name="Calculation 2 3 5 8" xfId="3306"/>
    <cellStyle name="Calculation 2 3 5 8 2" xfId="6531"/>
    <cellStyle name="Calculation 2 3 5 8 3" xfId="9060"/>
    <cellStyle name="Calculation 2 3 5 8 4" xfId="11571"/>
    <cellStyle name="Calculation 2 3 5 8 5" xfId="13875"/>
    <cellStyle name="Calculation 2 3 5 8 6" xfId="16340"/>
    <cellStyle name="Calculation 2 3 5 8 7" xfId="18579"/>
    <cellStyle name="Calculation 2 3 5 9" xfId="3424"/>
    <cellStyle name="Calculation 2 3 5 9 2" xfId="6649"/>
    <cellStyle name="Calculation 2 3 5 9 3" xfId="9178"/>
    <cellStyle name="Calculation 2 3 5 9 4" xfId="11689"/>
    <cellStyle name="Calculation 2 3 5 9 5" xfId="13993"/>
    <cellStyle name="Calculation 2 3 5 9 6" xfId="16458"/>
    <cellStyle name="Calculation 2 3 5 9 7" xfId="18697"/>
    <cellStyle name="Calculation 2 3 6" xfId="1554"/>
    <cellStyle name="Calculation 2 3 6 10" xfId="19858"/>
    <cellStyle name="Calculation 2 3 6 2" xfId="4783"/>
    <cellStyle name="Calculation 2 3 6 3" xfId="7308"/>
    <cellStyle name="Calculation 2 3 6 4" xfId="9834"/>
    <cellStyle name="Calculation 2 3 6 5" xfId="12129"/>
    <cellStyle name="Calculation 2 3 6 6" xfId="14599"/>
    <cellStyle name="Calculation 2 3 6 7" xfId="16844"/>
    <cellStyle name="Calculation 2 3 6 8" xfId="19957"/>
    <cellStyle name="Calculation 2 3 6 9" xfId="20404"/>
    <cellStyle name="Calculation 2 3 7" xfId="1618"/>
    <cellStyle name="Calculation 2 3 7 10" xfId="20772"/>
    <cellStyle name="Calculation 2 3 7 2" xfId="4847"/>
    <cellStyle name="Calculation 2 3 7 3" xfId="7372"/>
    <cellStyle name="Calculation 2 3 7 4" xfId="9897"/>
    <cellStyle name="Calculation 2 3 7 5" xfId="12193"/>
    <cellStyle name="Calculation 2 3 7 6" xfId="14661"/>
    <cellStyle name="Calculation 2 3 7 7" xfId="16907"/>
    <cellStyle name="Calculation 2 3 7 8" xfId="20131"/>
    <cellStyle name="Calculation 2 3 7 9" xfId="20527"/>
    <cellStyle name="Calculation 2 3 8" xfId="2080"/>
    <cellStyle name="Calculation 2 3 8 10" xfId="20913"/>
    <cellStyle name="Calculation 2 3 8 2" xfId="5308"/>
    <cellStyle name="Calculation 2 3 8 3" xfId="7834"/>
    <cellStyle name="Calculation 2 3 8 4" xfId="10350"/>
    <cellStyle name="Calculation 2 3 8 5" xfId="12653"/>
    <cellStyle name="Calculation 2 3 8 6" xfId="15119"/>
    <cellStyle name="Calculation 2 3 8 7" xfId="17362"/>
    <cellStyle name="Calculation 2 3 8 8" xfId="20276"/>
    <cellStyle name="Calculation 2 3 8 9" xfId="20628"/>
    <cellStyle name="Calculation 2 3 9" xfId="2539"/>
    <cellStyle name="Calculation 2 3 9 10" xfId="20726"/>
    <cellStyle name="Calculation 2 3 9 2" xfId="5766"/>
    <cellStyle name="Calculation 2 3 9 3" xfId="8293"/>
    <cellStyle name="Calculation 2 3 9 4" xfId="10807"/>
    <cellStyle name="Calculation 2 3 9 5" xfId="13111"/>
    <cellStyle name="Calculation 2 3 9 6" xfId="15575"/>
    <cellStyle name="Calculation 2 3 9 7" xfId="17819"/>
    <cellStyle name="Calculation 2 3 9 8" xfId="20082"/>
    <cellStyle name="Calculation 2 3 9 9" xfId="20504"/>
    <cellStyle name="Calculation 2 30" xfId="20525"/>
    <cellStyle name="Calculation 2 4" xfId="413"/>
    <cellStyle name="Calculation 2 4 10" xfId="985"/>
    <cellStyle name="Calculation 2 4 10 2" xfId="4248"/>
    <cellStyle name="Calculation 2 4 10 3" xfId="6789"/>
    <cellStyle name="Calculation 2 4 10 4" xfId="9319"/>
    <cellStyle name="Calculation 2 4 10 5" xfId="4442"/>
    <cellStyle name="Calculation 2 4 10 6" xfId="14118"/>
    <cellStyle name="Calculation 2 4 10 7" xfId="9274"/>
    <cellStyle name="Calculation 2 4 11" xfId="3760"/>
    <cellStyle name="Calculation 2 4 12" xfId="3866"/>
    <cellStyle name="Calculation 2 4 13" xfId="3956"/>
    <cellStyle name="Calculation 2 4 14" xfId="4119"/>
    <cellStyle name="Calculation 2 4 15" xfId="19991"/>
    <cellStyle name="Calculation 2 4 16" xfId="20370"/>
    <cellStyle name="Calculation 2 4 2" xfId="1716"/>
    <cellStyle name="Calculation 2 4 2 2" xfId="4945"/>
    <cellStyle name="Calculation 2 4 2 3" xfId="7470"/>
    <cellStyle name="Calculation 2 4 2 4" xfId="9991"/>
    <cellStyle name="Calculation 2 4 2 5" xfId="12291"/>
    <cellStyle name="Calculation 2 4 2 6" xfId="14758"/>
    <cellStyle name="Calculation 2 4 2 7" xfId="17002"/>
    <cellStyle name="Calculation 2 4 3" xfId="1563"/>
    <cellStyle name="Calculation 2 4 3 2" xfId="4792"/>
    <cellStyle name="Calculation 2 4 3 3" xfId="7317"/>
    <cellStyle name="Calculation 2 4 3 4" xfId="9843"/>
    <cellStyle name="Calculation 2 4 3 5" xfId="12138"/>
    <cellStyle name="Calculation 2 4 3 6" xfId="14608"/>
    <cellStyle name="Calculation 2 4 3 7" xfId="16853"/>
    <cellStyle name="Calculation 2 4 4" xfId="1429"/>
    <cellStyle name="Calculation 2 4 4 2" xfId="4658"/>
    <cellStyle name="Calculation 2 4 4 3" xfId="7183"/>
    <cellStyle name="Calculation 2 4 4 4" xfId="9710"/>
    <cellStyle name="Calculation 2 4 4 5" xfId="12004"/>
    <cellStyle name="Calculation 2 4 4 6" xfId="14474"/>
    <cellStyle name="Calculation 2 4 4 7" xfId="16720"/>
    <cellStyle name="Calculation 2 4 5" xfId="1350"/>
    <cellStyle name="Calculation 2 4 5 2" xfId="4579"/>
    <cellStyle name="Calculation 2 4 5 3" xfId="7105"/>
    <cellStyle name="Calculation 2 4 5 4" xfId="9633"/>
    <cellStyle name="Calculation 2 4 5 5" xfId="11927"/>
    <cellStyle name="Calculation 2 4 5 6" xfId="14395"/>
    <cellStyle name="Calculation 2 4 5 7" xfId="16644"/>
    <cellStyle name="Calculation 2 4 6" xfId="2616"/>
    <cellStyle name="Calculation 2 4 6 2" xfId="5843"/>
    <cellStyle name="Calculation 2 4 6 3" xfId="8370"/>
    <cellStyle name="Calculation 2 4 6 4" xfId="10884"/>
    <cellStyle name="Calculation 2 4 6 5" xfId="13188"/>
    <cellStyle name="Calculation 2 4 6 6" xfId="15652"/>
    <cellStyle name="Calculation 2 4 6 7" xfId="17895"/>
    <cellStyle name="Calculation 2 4 7" xfId="1529"/>
    <cellStyle name="Calculation 2 4 7 2" xfId="4758"/>
    <cellStyle name="Calculation 2 4 7 3" xfId="7283"/>
    <cellStyle name="Calculation 2 4 7 4" xfId="9810"/>
    <cellStyle name="Calculation 2 4 7 5" xfId="12104"/>
    <cellStyle name="Calculation 2 4 7 6" xfId="14574"/>
    <cellStyle name="Calculation 2 4 7 7" xfId="16820"/>
    <cellStyle name="Calculation 2 4 8" xfId="2873"/>
    <cellStyle name="Calculation 2 4 8 2" xfId="6099"/>
    <cellStyle name="Calculation 2 4 8 3" xfId="8627"/>
    <cellStyle name="Calculation 2 4 8 4" xfId="11140"/>
    <cellStyle name="Calculation 2 4 8 5" xfId="13444"/>
    <cellStyle name="Calculation 2 4 8 6" xfId="15907"/>
    <cellStyle name="Calculation 2 4 8 7" xfId="18150"/>
    <cellStyle name="Calculation 2 4 9" xfId="2587"/>
    <cellStyle name="Calculation 2 4 9 2" xfId="5814"/>
    <cellStyle name="Calculation 2 4 9 3" xfId="8341"/>
    <cellStyle name="Calculation 2 4 9 4" xfId="10855"/>
    <cellStyle name="Calculation 2 4 9 5" xfId="13159"/>
    <cellStyle name="Calculation 2 4 9 6" xfId="15623"/>
    <cellStyle name="Calculation 2 4 9 7" xfId="17867"/>
    <cellStyle name="Calculation 2 5" xfId="706"/>
    <cellStyle name="Calculation 2 5 10" xfId="1275"/>
    <cellStyle name="Calculation 2 5 10 2" xfId="4504"/>
    <cellStyle name="Calculation 2 5 10 3" xfId="7030"/>
    <cellStyle name="Calculation 2 5 10 4" xfId="9558"/>
    <cellStyle name="Calculation 2 5 10 5" xfId="11853"/>
    <cellStyle name="Calculation 2 5 10 6" xfId="14320"/>
    <cellStyle name="Calculation 2 5 10 7" xfId="16570"/>
    <cellStyle name="Calculation 2 5 11" xfId="4005"/>
    <cellStyle name="Calculation 2 5 12" xfId="3657"/>
    <cellStyle name="Calculation 2 5 13" xfId="4159"/>
    <cellStyle name="Calculation 2 5 14" xfId="3894"/>
    <cellStyle name="Calculation 2 5 15" xfId="20090"/>
    <cellStyle name="Calculation 2 5 16" xfId="20733"/>
    <cellStyle name="Calculation 2 5 2" xfId="1984"/>
    <cellStyle name="Calculation 2 5 2 2" xfId="5213"/>
    <cellStyle name="Calculation 2 5 2 3" xfId="7738"/>
    <cellStyle name="Calculation 2 5 2 4" xfId="10254"/>
    <cellStyle name="Calculation 2 5 2 5" xfId="12558"/>
    <cellStyle name="Calculation 2 5 2 6" xfId="15023"/>
    <cellStyle name="Calculation 2 5 2 7" xfId="17267"/>
    <cellStyle name="Calculation 2 5 3" xfId="2230"/>
    <cellStyle name="Calculation 2 5 3 2" xfId="5457"/>
    <cellStyle name="Calculation 2 5 3 3" xfId="7984"/>
    <cellStyle name="Calculation 2 5 3 4" xfId="10498"/>
    <cellStyle name="Calculation 2 5 3 5" xfId="12802"/>
    <cellStyle name="Calculation 2 5 3 6" xfId="15266"/>
    <cellStyle name="Calculation 2 5 3 7" xfId="17510"/>
    <cellStyle name="Calculation 2 5 4" xfId="2480"/>
    <cellStyle name="Calculation 2 5 4 2" xfId="5707"/>
    <cellStyle name="Calculation 2 5 4 3" xfId="8234"/>
    <cellStyle name="Calculation 2 5 4 4" xfId="10748"/>
    <cellStyle name="Calculation 2 5 4 5" xfId="13052"/>
    <cellStyle name="Calculation 2 5 4 6" xfId="15516"/>
    <cellStyle name="Calculation 2 5 4 7" xfId="17760"/>
    <cellStyle name="Calculation 2 5 5" xfId="2708"/>
    <cellStyle name="Calculation 2 5 5 2" xfId="5934"/>
    <cellStyle name="Calculation 2 5 5 3" xfId="8462"/>
    <cellStyle name="Calculation 2 5 5 4" xfId="10976"/>
    <cellStyle name="Calculation 2 5 5 5" xfId="13279"/>
    <cellStyle name="Calculation 2 5 5 6" xfId="15744"/>
    <cellStyle name="Calculation 2 5 5 7" xfId="17985"/>
    <cellStyle name="Calculation 2 5 6" xfId="2938"/>
    <cellStyle name="Calculation 2 5 6 2" xfId="6164"/>
    <cellStyle name="Calculation 2 5 6 3" xfId="8692"/>
    <cellStyle name="Calculation 2 5 6 4" xfId="11205"/>
    <cellStyle name="Calculation 2 5 6 5" xfId="13509"/>
    <cellStyle name="Calculation 2 5 6 6" xfId="15972"/>
    <cellStyle name="Calculation 2 5 6 7" xfId="18215"/>
    <cellStyle name="Calculation 2 5 7" xfId="3122"/>
    <cellStyle name="Calculation 2 5 7 2" xfId="6347"/>
    <cellStyle name="Calculation 2 5 7 3" xfId="8876"/>
    <cellStyle name="Calculation 2 5 7 4" xfId="11387"/>
    <cellStyle name="Calculation 2 5 7 5" xfId="13692"/>
    <cellStyle name="Calculation 2 5 7 6" xfId="16156"/>
    <cellStyle name="Calculation 2 5 7 7" xfId="18396"/>
    <cellStyle name="Calculation 2 5 8" xfId="3321"/>
    <cellStyle name="Calculation 2 5 8 2" xfId="6546"/>
    <cellStyle name="Calculation 2 5 8 3" xfId="9075"/>
    <cellStyle name="Calculation 2 5 8 4" xfId="11586"/>
    <cellStyle name="Calculation 2 5 8 5" xfId="13890"/>
    <cellStyle name="Calculation 2 5 8 6" xfId="16355"/>
    <cellStyle name="Calculation 2 5 8 7" xfId="18594"/>
    <cellStyle name="Calculation 2 5 9" xfId="3435"/>
    <cellStyle name="Calculation 2 5 9 2" xfId="6660"/>
    <cellStyle name="Calculation 2 5 9 3" xfId="9189"/>
    <cellStyle name="Calculation 2 5 9 4" xfId="11700"/>
    <cellStyle name="Calculation 2 5 9 5" xfId="14004"/>
    <cellStyle name="Calculation 2 5 9 6" xfId="16469"/>
    <cellStyle name="Calculation 2 5 9 7" xfId="18708"/>
    <cellStyle name="Calculation 2 6" xfId="734"/>
    <cellStyle name="Calculation 2 6 10" xfId="1303"/>
    <cellStyle name="Calculation 2 6 10 2" xfId="4532"/>
    <cellStyle name="Calculation 2 6 10 3" xfId="7058"/>
    <cellStyle name="Calculation 2 6 10 4" xfId="9586"/>
    <cellStyle name="Calculation 2 6 10 5" xfId="11881"/>
    <cellStyle name="Calculation 2 6 10 6" xfId="14348"/>
    <cellStyle name="Calculation 2 6 10 7" xfId="16598"/>
    <cellStyle name="Calculation 2 6 11" xfId="4033"/>
    <cellStyle name="Calculation 2 6 12" xfId="3651"/>
    <cellStyle name="Calculation 2 6 13" xfId="9345"/>
    <cellStyle name="Calculation 2 6 14" xfId="4151"/>
    <cellStyle name="Calculation 2 6 15" xfId="20167"/>
    <cellStyle name="Calculation 2 6 16" xfId="20540"/>
    <cellStyle name="Calculation 2 6 17" xfId="20806"/>
    <cellStyle name="Calculation 2 6 2" xfId="2012"/>
    <cellStyle name="Calculation 2 6 2 2" xfId="5241"/>
    <cellStyle name="Calculation 2 6 2 3" xfId="7766"/>
    <cellStyle name="Calculation 2 6 2 4" xfId="10282"/>
    <cellStyle name="Calculation 2 6 2 5" xfId="12586"/>
    <cellStyle name="Calculation 2 6 2 6" xfId="15051"/>
    <cellStyle name="Calculation 2 6 2 7" xfId="17295"/>
    <cellStyle name="Calculation 2 6 3" xfId="2258"/>
    <cellStyle name="Calculation 2 6 3 2" xfId="5485"/>
    <cellStyle name="Calculation 2 6 3 3" xfId="8012"/>
    <cellStyle name="Calculation 2 6 3 4" xfId="10526"/>
    <cellStyle name="Calculation 2 6 3 5" xfId="12830"/>
    <cellStyle name="Calculation 2 6 3 6" xfId="15294"/>
    <cellStyle name="Calculation 2 6 3 7" xfId="17538"/>
    <cellStyle name="Calculation 2 6 4" xfId="2508"/>
    <cellStyle name="Calculation 2 6 4 2" xfId="5735"/>
    <cellStyle name="Calculation 2 6 4 3" xfId="8262"/>
    <cellStyle name="Calculation 2 6 4 4" xfId="10776"/>
    <cellStyle name="Calculation 2 6 4 5" xfId="13080"/>
    <cellStyle name="Calculation 2 6 4 6" xfId="15544"/>
    <cellStyle name="Calculation 2 6 4 7" xfId="17788"/>
    <cellStyle name="Calculation 2 6 5" xfId="2736"/>
    <cellStyle name="Calculation 2 6 5 2" xfId="5962"/>
    <cellStyle name="Calculation 2 6 5 3" xfId="8490"/>
    <cellStyle name="Calculation 2 6 5 4" xfId="11004"/>
    <cellStyle name="Calculation 2 6 5 5" xfId="13307"/>
    <cellStyle name="Calculation 2 6 5 6" xfId="15772"/>
    <cellStyle name="Calculation 2 6 5 7" xfId="18013"/>
    <cellStyle name="Calculation 2 6 6" xfId="2966"/>
    <cellStyle name="Calculation 2 6 6 2" xfId="6192"/>
    <cellStyle name="Calculation 2 6 6 3" xfId="8720"/>
    <cellStyle name="Calculation 2 6 6 4" xfId="11233"/>
    <cellStyle name="Calculation 2 6 6 5" xfId="13537"/>
    <cellStyle name="Calculation 2 6 6 6" xfId="16000"/>
    <cellStyle name="Calculation 2 6 6 7" xfId="18243"/>
    <cellStyle name="Calculation 2 6 7" xfId="3150"/>
    <cellStyle name="Calculation 2 6 7 2" xfId="6375"/>
    <cellStyle name="Calculation 2 6 7 3" xfId="8904"/>
    <cellStyle name="Calculation 2 6 7 4" xfId="11415"/>
    <cellStyle name="Calculation 2 6 7 5" xfId="13720"/>
    <cellStyle name="Calculation 2 6 7 6" xfId="16184"/>
    <cellStyle name="Calculation 2 6 7 7" xfId="18424"/>
    <cellStyle name="Calculation 2 6 8" xfId="3349"/>
    <cellStyle name="Calculation 2 6 8 2" xfId="6574"/>
    <cellStyle name="Calculation 2 6 8 3" xfId="9103"/>
    <cellStyle name="Calculation 2 6 8 4" xfId="11614"/>
    <cellStyle name="Calculation 2 6 8 5" xfId="13918"/>
    <cellStyle name="Calculation 2 6 8 6" xfId="16383"/>
    <cellStyle name="Calculation 2 6 8 7" xfId="18622"/>
    <cellStyle name="Calculation 2 6 9" xfId="2829"/>
    <cellStyle name="Calculation 2 6 9 2" xfId="6055"/>
    <cellStyle name="Calculation 2 6 9 3" xfId="8583"/>
    <cellStyle name="Calculation 2 6 9 4" xfId="11096"/>
    <cellStyle name="Calculation 2 6 9 5" xfId="13400"/>
    <cellStyle name="Calculation 2 6 9 6" xfId="15864"/>
    <cellStyle name="Calculation 2 6 9 7" xfId="18106"/>
    <cellStyle name="Calculation 2 7" xfId="655"/>
    <cellStyle name="Calculation 2 7 10" xfId="1225"/>
    <cellStyle name="Calculation 2 7 10 2" xfId="4454"/>
    <cellStyle name="Calculation 2 7 10 3" xfId="6982"/>
    <cellStyle name="Calculation 2 7 10 4" xfId="9510"/>
    <cellStyle name="Calculation 2 7 10 5" xfId="11805"/>
    <cellStyle name="Calculation 2 7 10 6" xfId="14272"/>
    <cellStyle name="Calculation 2 7 10 7" xfId="16524"/>
    <cellStyle name="Calculation 2 7 11" xfId="3955"/>
    <cellStyle name="Calculation 2 7 12" xfId="4141"/>
    <cellStyle name="Calculation 2 7 13" xfId="9454"/>
    <cellStyle name="Calculation 2 7 14" xfId="14152"/>
    <cellStyle name="Calculation 2 7 15" xfId="20374"/>
    <cellStyle name="Calculation 2 7 16" xfId="20418"/>
    <cellStyle name="Calculation 2 7 2" xfId="1934"/>
    <cellStyle name="Calculation 2 7 2 2" xfId="5163"/>
    <cellStyle name="Calculation 2 7 2 3" xfId="7688"/>
    <cellStyle name="Calculation 2 7 2 4" xfId="10205"/>
    <cellStyle name="Calculation 2 7 2 5" xfId="12509"/>
    <cellStyle name="Calculation 2 7 2 6" xfId="14973"/>
    <cellStyle name="Calculation 2 7 2 7" xfId="17218"/>
    <cellStyle name="Calculation 2 7 3" xfId="2180"/>
    <cellStyle name="Calculation 2 7 3 2" xfId="5408"/>
    <cellStyle name="Calculation 2 7 3 3" xfId="7934"/>
    <cellStyle name="Calculation 2 7 3 4" xfId="10449"/>
    <cellStyle name="Calculation 2 7 3 5" xfId="12753"/>
    <cellStyle name="Calculation 2 7 3 6" xfId="15217"/>
    <cellStyle name="Calculation 2 7 3 7" xfId="17461"/>
    <cellStyle name="Calculation 2 7 4" xfId="2431"/>
    <cellStyle name="Calculation 2 7 4 2" xfId="5658"/>
    <cellStyle name="Calculation 2 7 4 3" xfId="8185"/>
    <cellStyle name="Calculation 2 7 4 4" xfId="10699"/>
    <cellStyle name="Calculation 2 7 4 5" xfId="13003"/>
    <cellStyle name="Calculation 2 7 4 6" xfId="15467"/>
    <cellStyle name="Calculation 2 7 4 7" xfId="17711"/>
    <cellStyle name="Calculation 2 7 5" xfId="2541"/>
    <cellStyle name="Calculation 2 7 5 2" xfId="5768"/>
    <cellStyle name="Calculation 2 7 5 3" xfId="8295"/>
    <cellStyle name="Calculation 2 7 5 4" xfId="10809"/>
    <cellStyle name="Calculation 2 7 5 5" xfId="13113"/>
    <cellStyle name="Calculation 2 7 5 6" xfId="15577"/>
    <cellStyle name="Calculation 2 7 5 7" xfId="17821"/>
    <cellStyle name="Calculation 2 7 6" xfId="2889"/>
    <cellStyle name="Calculation 2 7 6 2" xfId="6115"/>
    <cellStyle name="Calculation 2 7 6 3" xfId="8643"/>
    <cellStyle name="Calculation 2 7 6 4" xfId="11156"/>
    <cellStyle name="Calculation 2 7 6 5" xfId="13460"/>
    <cellStyle name="Calculation 2 7 6 6" xfId="15923"/>
    <cellStyle name="Calculation 2 7 6 7" xfId="18166"/>
    <cellStyle name="Calculation 2 7 7" xfId="3073"/>
    <cellStyle name="Calculation 2 7 7 2" xfId="6299"/>
    <cellStyle name="Calculation 2 7 7 3" xfId="8827"/>
    <cellStyle name="Calculation 2 7 7 4" xfId="11338"/>
    <cellStyle name="Calculation 2 7 7 5" xfId="13644"/>
    <cellStyle name="Calculation 2 7 7 6" xfId="16107"/>
    <cellStyle name="Calculation 2 7 7 7" xfId="18348"/>
    <cellStyle name="Calculation 2 7 8" xfId="3271"/>
    <cellStyle name="Calculation 2 7 8 2" xfId="6496"/>
    <cellStyle name="Calculation 2 7 8 3" xfId="9025"/>
    <cellStyle name="Calculation 2 7 8 4" xfId="11536"/>
    <cellStyle name="Calculation 2 7 8 5" xfId="13840"/>
    <cellStyle name="Calculation 2 7 8 6" xfId="16305"/>
    <cellStyle name="Calculation 2 7 8 7" xfId="18544"/>
    <cellStyle name="Calculation 2 7 9" xfId="3260"/>
    <cellStyle name="Calculation 2 7 9 2" xfId="6485"/>
    <cellStyle name="Calculation 2 7 9 3" xfId="9014"/>
    <cellStyle name="Calculation 2 7 9 4" xfId="11525"/>
    <cellStyle name="Calculation 2 7 9 5" xfId="13829"/>
    <cellStyle name="Calculation 2 7 9 6" xfId="16294"/>
    <cellStyle name="Calculation 2 7 9 7" xfId="18533"/>
    <cellStyle name="Calculation 2 8" xfId="1376"/>
    <cellStyle name="Calculation 2 8 10" xfId="20846"/>
    <cellStyle name="Calculation 2 8 2" xfId="4605"/>
    <cellStyle name="Calculation 2 8 3" xfId="7131"/>
    <cellStyle name="Calculation 2 8 4" xfId="9659"/>
    <cellStyle name="Calculation 2 8 5" xfId="11953"/>
    <cellStyle name="Calculation 2 8 6" xfId="14421"/>
    <cellStyle name="Calculation 2 8 7" xfId="16670"/>
    <cellStyle name="Calculation 2 8 8" xfId="20209"/>
    <cellStyle name="Calculation 2 8 9" xfId="20560"/>
    <cellStyle name="Calculation 2 9" xfId="1342"/>
    <cellStyle name="Calculation 2 9 10" xfId="20948"/>
    <cellStyle name="Calculation 2 9 2" xfId="4571"/>
    <cellStyle name="Calculation 2 9 3" xfId="7097"/>
    <cellStyle name="Calculation 2 9 4" xfId="9625"/>
    <cellStyle name="Calculation 2 9 5" xfId="11919"/>
    <cellStyle name="Calculation 2 9 6" xfId="14387"/>
    <cellStyle name="Calculation 2 9 7" xfId="16636"/>
    <cellStyle name="Calculation 2 9 8" xfId="20311"/>
    <cellStyle name="Calculation 2 9 9" xfId="20663"/>
    <cellStyle name="Calculation 3" xfId="143"/>
    <cellStyle name="Calculation 3 10" xfId="1744"/>
    <cellStyle name="Calculation 3 10 2" xfId="4973"/>
    <cellStyle name="Calculation 3 10 3" xfId="7498"/>
    <cellStyle name="Calculation 3 10 4" xfId="10018"/>
    <cellStyle name="Calculation 3 10 5" xfId="12319"/>
    <cellStyle name="Calculation 3 10 6" xfId="14785"/>
    <cellStyle name="Calculation 3 10 7" xfId="17030"/>
    <cellStyle name="Calculation 3 11" xfId="2877"/>
    <cellStyle name="Calculation 3 11 2" xfId="6103"/>
    <cellStyle name="Calculation 3 11 3" xfId="8631"/>
    <cellStyle name="Calculation 3 11 4" xfId="11144"/>
    <cellStyle name="Calculation 3 11 5" xfId="13448"/>
    <cellStyle name="Calculation 3 11 6" xfId="15911"/>
    <cellStyle name="Calculation 3 11 7" xfId="18154"/>
    <cellStyle name="Calculation 3 12" xfId="2649"/>
    <cellStyle name="Calculation 3 12 2" xfId="5876"/>
    <cellStyle name="Calculation 3 12 3" xfId="8403"/>
    <cellStyle name="Calculation 3 12 4" xfId="10917"/>
    <cellStyle name="Calculation 3 12 5" xfId="13221"/>
    <cellStyle name="Calculation 3 12 6" xfId="15685"/>
    <cellStyle name="Calculation 3 12 7" xfId="17928"/>
    <cellStyle name="Calculation 3 13" xfId="784"/>
    <cellStyle name="Calculation 3 13 2" xfId="4078"/>
    <cellStyle name="Calculation 3 13 3" xfId="3479"/>
    <cellStyle name="Calculation 3 13 4" xfId="3455"/>
    <cellStyle name="Calculation 3 13 5" xfId="9225"/>
    <cellStyle name="Calculation 3 13 6" xfId="3520"/>
    <cellStyle name="Calculation 3 13 7" xfId="6965"/>
    <cellStyle name="Calculation 3 14" xfId="3551"/>
    <cellStyle name="Calculation 3 15" xfId="4399"/>
    <cellStyle name="Calculation 3 16" xfId="6692"/>
    <cellStyle name="Calculation 3 17" xfId="18793"/>
    <cellStyle name="Calculation 3 18" xfId="18990"/>
    <cellStyle name="Calculation 3 19" xfId="18985"/>
    <cellStyle name="Calculation 3 2" xfId="244"/>
    <cellStyle name="Calculation 3 2 10" xfId="2101"/>
    <cellStyle name="Calculation 3 2 10 2" xfId="5329"/>
    <cellStyle name="Calculation 3 2 10 3" xfId="7855"/>
    <cellStyle name="Calculation 3 2 10 4" xfId="10371"/>
    <cellStyle name="Calculation 3 2 10 5" xfId="12674"/>
    <cellStyle name="Calculation 3 2 10 6" xfId="15140"/>
    <cellStyle name="Calculation 3 2 10 7" xfId="17383"/>
    <cellStyle name="Calculation 3 2 11" xfId="2167"/>
    <cellStyle name="Calculation 3 2 11 2" xfId="5395"/>
    <cellStyle name="Calculation 3 2 11 3" xfId="7921"/>
    <cellStyle name="Calculation 3 2 11 4" xfId="10437"/>
    <cellStyle name="Calculation 3 2 11 5" xfId="12740"/>
    <cellStyle name="Calculation 3 2 11 6" xfId="15205"/>
    <cellStyle name="Calculation 3 2 11 7" xfId="17449"/>
    <cellStyle name="Calculation 3 2 12" xfId="2883"/>
    <cellStyle name="Calculation 3 2 12 2" xfId="6109"/>
    <cellStyle name="Calculation 3 2 12 3" xfId="8637"/>
    <cellStyle name="Calculation 3 2 12 4" xfId="11150"/>
    <cellStyle name="Calculation 3 2 12 5" xfId="13454"/>
    <cellStyle name="Calculation 3 2 12 6" xfId="15917"/>
    <cellStyle name="Calculation 3 2 12 7" xfId="18160"/>
    <cellStyle name="Calculation 3 2 13" xfId="839"/>
    <cellStyle name="Calculation 3 2 13 2" xfId="4124"/>
    <cellStyle name="Calculation 3 2 13 3" xfId="6684"/>
    <cellStyle name="Calculation 3 2 13 4" xfId="9212"/>
    <cellStyle name="Calculation 3 2 13 5" xfId="9221"/>
    <cellStyle name="Calculation 3 2 13 6" xfId="14038"/>
    <cellStyle name="Calculation 3 2 13 7" xfId="14046"/>
    <cellStyle name="Calculation 3 2 14" xfId="4061"/>
    <cellStyle name="Calculation 3 2 15" xfId="6899"/>
    <cellStyle name="Calculation 3 2 16" xfId="4385"/>
    <cellStyle name="Calculation 3 2 17" xfId="3674"/>
    <cellStyle name="Calculation 3 2 18" xfId="18868"/>
    <cellStyle name="Calculation 3 2 19" xfId="19048"/>
    <cellStyle name="Calculation 3 2 2" xfId="553"/>
    <cellStyle name="Calculation 3 2 2 10" xfId="1124"/>
    <cellStyle name="Calculation 3 2 2 10 2" xfId="4367"/>
    <cellStyle name="Calculation 3 2 2 10 3" xfId="6906"/>
    <cellStyle name="Calculation 3 2 2 10 4" xfId="9435"/>
    <cellStyle name="Calculation 3 2 2 10 5" xfId="11752"/>
    <cellStyle name="Calculation 3 2 2 10 6" xfId="14215"/>
    <cellStyle name="Calculation 3 2 2 10 7" xfId="16496"/>
    <cellStyle name="Calculation 3 2 2 11" xfId="3878"/>
    <cellStyle name="Calculation 3 2 2 12" xfId="4381"/>
    <cellStyle name="Calculation 3 2 2 13" xfId="4398"/>
    <cellStyle name="Calculation 3 2 2 14" xfId="9380"/>
    <cellStyle name="Calculation 3 2 2 15" xfId="20049"/>
    <cellStyle name="Calculation 3 2 2 16" xfId="19902"/>
    <cellStyle name="Calculation 3 2 2 2" xfId="1842"/>
    <cellStyle name="Calculation 3 2 2 2 2" xfId="5071"/>
    <cellStyle name="Calculation 3 2 2 2 3" xfId="7596"/>
    <cellStyle name="Calculation 3 2 2 2 4" xfId="10113"/>
    <cellStyle name="Calculation 3 2 2 2 5" xfId="12417"/>
    <cellStyle name="Calculation 3 2 2 2 6" xfId="14881"/>
    <cellStyle name="Calculation 3 2 2 2 7" xfId="17126"/>
    <cellStyle name="Calculation 3 2 2 3" xfId="2091"/>
    <cellStyle name="Calculation 3 2 2 3 2" xfId="5319"/>
    <cellStyle name="Calculation 3 2 2 3 3" xfId="7845"/>
    <cellStyle name="Calculation 3 2 2 3 4" xfId="10361"/>
    <cellStyle name="Calculation 3 2 2 3 5" xfId="12664"/>
    <cellStyle name="Calculation 3 2 2 3 6" xfId="15130"/>
    <cellStyle name="Calculation 3 2 2 3 7" xfId="17373"/>
    <cellStyle name="Calculation 3 2 2 4" xfId="2347"/>
    <cellStyle name="Calculation 3 2 2 4 2" xfId="5574"/>
    <cellStyle name="Calculation 3 2 2 4 3" xfId="8101"/>
    <cellStyle name="Calculation 3 2 2 4 4" xfId="10615"/>
    <cellStyle name="Calculation 3 2 2 4 5" xfId="12919"/>
    <cellStyle name="Calculation 3 2 2 4 6" xfId="15383"/>
    <cellStyle name="Calculation 3 2 2 4 7" xfId="17627"/>
    <cellStyle name="Calculation 3 2 2 5" xfId="1509"/>
    <cellStyle name="Calculation 3 2 2 5 2" xfId="4738"/>
    <cellStyle name="Calculation 3 2 2 5 3" xfId="7263"/>
    <cellStyle name="Calculation 3 2 2 5 4" xfId="9790"/>
    <cellStyle name="Calculation 3 2 2 5 5" xfId="12084"/>
    <cellStyle name="Calculation 3 2 2 5 6" xfId="14554"/>
    <cellStyle name="Calculation 3 2 2 5 7" xfId="16800"/>
    <cellStyle name="Calculation 3 2 2 6" xfId="2817"/>
    <cellStyle name="Calculation 3 2 2 6 2" xfId="6043"/>
    <cellStyle name="Calculation 3 2 2 6 3" xfId="8571"/>
    <cellStyle name="Calculation 3 2 2 6 4" xfId="11084"/>
    <cellStyle name="Calculation 3 2 2 6 5" xfId="13388"/>
    <cellStyle name="Calculation 3 2 2 6 6" xfId="15852"/>
    <cellStyle name="Calculation 3 2 2 6 7" xfId="18094"/>
    <cellStyle name="Calculation 3 2 2 7" xfId="3013"/>
    <cellStyle name="Calculation 3 2 2 7 2" xfId="6239"/>
    <cellStyle name="Calculation 3 2 2 7 3" xfId="8767"/>
    <cellStyle name="Calculation 3 2 2 7 4" xfId="11280"/>
    <cellStyle name="Calculation 3 2 2 7 5" xfId="13584"/>
    <cellStyle name="Calculation 3 2 2 7 6" xfId="16047"/>
    <cellStyle name="Calculation 3 2 2 7 7" xfId="18290"/>
    <cellStyle name="Calculation 3 2 2 8" xfId="3221"/>
    <cellStyle name="Calculation 3 2 2 8 2" xfId="6446"/>
    <cellStyle name="Calculation 3 2 2 8 3" xfId="8975"/>
    <cellStyle name="Calculation 3 2 2 8 4" xfId="11486"/>
    <cellStyle name="Calculation 3 2 2 8 5" xfId="13790"/>
    <cellStyle name="Calculation 3 2 2 8 6" xfId="16255"/>
    <cellStyle name="Calculation 3 2 2 8 7" xfId="18494"/>
    <cellStyle name="Calculation 3 2 2 9" xfId="2828"/>
    <cellStyle name="Calculation 3 2 2 9 2" xfId="6054"/>
    <cellStyle name="Calculation 3 2 2 9 3" xfId="8582"/>
    <cellStyle name="Calculation 3 2 2 9 4" xfId="11095"/>
    <cellStyle name="Calculation 3 2 2 9 5" xfId="13399"/>
    <cellStyle name="Calculation 3 2 2 9 6" xfId="15863"/>
    <cellStyle name="Calculation 3 2 2 9 7" xfId="18105"/>
    <cellStyle name="Calculation 3 2 20" xfId="19029"/>
    <cellStyle name="Calculation 3 2 21" xfId="19040"/>
    <cellStyle name="Calculation 3 2 22" xfId="19022"/>
    <cellStyle name="Calculation 3 2 23" xfId="19054"/>
    <cellStyle name="Calculation 3 2 24" xfId="19209"/>
    <cellStyle name="Calculation 3 2 25" xfId="19518"/>
    <cellStyle name="Calculation 3 2 26" xfId="19521"/>
    <cellStyle name="Calculation 3 2 27" xfId="19303"/>
    <cellStyle name="Calculation 3 2 28" xfId="19412"/>
    <cellStyle name="Calculation 3 2 29" xfId="20364"/>
    <cellStyle name="Calculation 3 2 3" xfId="704"/>
    <cellStyle name="Calculation 3 2 3 10" xfId="1273"/>
    <cellStyle name="Calculation 3 2 3 10 2" xfId="4502"/>
    <cellStyle name="Calculation 3 2 3 10 3" xfId="7028"/>
    <cellStyle name="Calculation 3 2 3 10 4" xfId="9556"/>
    <cellStyle name="Calculation 3 2 3 10 5" xfId="11851"/>
    <cellStyle name="Calculation 3 2 3 10 6" xfId="14318"/>
    <cellStyle name="Calculation 3 2 3 10 7" xfId="16568"/>
    <cellStyle name="Calculation 3 2 3 11" xfId="4003"/>
    <cellStyle name="Calculation 3 2 3 12" xfId="3929"/>
    <cellStyle name="Calculation 3 2 3 13" xfId="9238"/>
    <cellStyle name="Calculation 3 2 3 14" xfId="3728"/>
    <cellStyle name="Calculation 3 2 3 15" xfId="19965"/>
    <cellStyle name="Calculation 3 2 3 16" xfId="19862"/>
    <cellStyle name="Calculation 3 2 3 2" xfId="1982"/>
    <cellStyle name="Calculation 3 2 3 2 2" xfId="5211"/>
    <cellStyle name="Calculation 3 2 3 2 3" xfId="7736"/>
    <cellStyle name="Calculation 3 2 3 2 4" xfId="10252"/>
    <cellStyle name="Calculation 3 2 3 2 5" xfId="12556"/>
    <cellStyle name="Calculation 3 2 3 2 6" xfId="15021"/>
    <cellStyle name="Calculation 3 2 3 2 7" xfId="17265"/>
    <cellStyle name="Calculation 3 2 3 3" xfId="2228"/>
    <cellStyle name="Calculation 3 2 3 3 2" xfId="5455"/>
    <cellStyle name="Calculation 3 2 3 3 3" xfId="7982"/>
    <cellStyle name="Calculation 3 2 3 3 4" xfId="10496"/>
    <cellStyle name="Calculation 3 2 3 3 5" xfId="12800"/>
    <cellStyle name="Calculation 3 2 3 3 6" xfId="15264"/>
    <cellStyle name="Calculation 3 2 3 3 7" xfId="17508"/>
    <cellStyle name="Calculation 3 2 3 4" xfId="2478"/>
    <cellStyle name="Calculation 3 2 3 4 2" xfId="5705"/>
    <cellStyle name="Calculation 3 2 3 4 3" xfId="8232"/>
    <cellStyle name="Calculation 3 2 3 4 4" xfId="10746"/>
    <cellStyle name="Calculation 3 2 3 4 5" xfId="13050"/>
    <cellStyle name="Calculation 3 2 3 4 6" xfId="15514"/>
    <cellStyle name="Calculation 3 2 3 4 7" xfId="17758"/>
    <cellStyle name="Calculation 3 2 3 5" xfId="2706"/>
    <cellStyle name="Calculation 3 2 3 5 2" xfId="5932"/>
    <cellStyle name="Calculation 3 2 3 5 3" xfId="8460"/>
    <cellStyle name="Calculation 3 2 3 5 4" xfId="10974"/>
    <cellStyle name="Calculation 3 2 3 5 5" xfId="13277"/>
    <cellStyle name="Calculation 3 2 3 5 6" xfId="15742"/>
    <cellStyle name="Calculation 3 2 3 5 7" xfId="17983"/>
    <cellStyle name="Calculation 3 2 3 6" xfId="2936"/>
    <cellStyle name="Calculation 3 2 3 6 2" xfId="6162"/>
    <cellStyle name="Calculation 3 2 3 6 3" xfId="8690"/>
    <cellStyle name="Calculation 3 2 3 6 4" xfId="11203"/>
    <cellStyle name="Calculation 3 2 3 6 5" xfId="13507"/>
    <cellStyle name="Calculation 3 2 3 6 6" xfId="15970"/>
    <cellStyle name="Calculation 3 2 3 6 7" xfId="18213"/>
    <cellStyle name="Calculation 3 2 3 7" xfId="3120"/>
    <cellStyle name="Calculation 3 2 3 7 2" xfId="6345"/>
    <cellStyle name="Calculation 3 2 3 7 3" xfId="8874"/>
    <cellStyle name="Calculation 3 2 3 7 4" xfId="11385"/>
    <cellStyle name="Calculation 3 2 3 7 5" xfId="13690"/>
    <cellStyle name="Calculation 3 2 3 7 6" xfId="16154"/>
    <cellStyle name="Calculation 3 2 3 7 7" xfId="18394"/>
    <cellStyle name="Calculation 3 2 3 8" xfId="3319"/>
    <cellStyle name="Calculation 3 2 3 8 2" xfId="6544"/>
    <cellStyle name="Calculation 3 2 3 8 3" xfId="9073"/>
    <cellStyle name="Calculation 3 2 3 8 4" xfId="11584"/>
    <cellStyle name="Calculation 3 2 3 8 5" xfId="13888"/>
    <cellStyle name="Calculation 3 2 3 8 6" xfId="16353"/>
    <cellStyle name="Calculation 3 2 3 8 7" xfId="18592"/>
    <cellStyle name="Calculation 3 2 3 9" xfId="2834"/>
    <cellStyle name="Calculation 3 2 3 9 2" xfId="6060"/>
    <cellStyle name="Calculation 3 2 3 9 3" xfId="8588"/>
    <cellStyle name="Calculation 3 2 3 9 4" xfId="11101"/>
    <cellStyle name="Calculation 3 2 3 9 5" xfId="13405"/>
    <cellStyle name="Calculation 3 2 3 9 6" xfId="15868"/>
    <cellStyle name="Calculation 3 2 3 9 7" xfId="18111"/>
    <cellStyle name="Calculation 3 2 30" xfId="21071"/>
    <cellStyle name="Calculation 3 2 4" xfId="417"/>
    <cellStyle name="Calculation 3 2 4 10" xfId="989"/>
    <cellStyle name="Calculation 3 2 4 10 2" xfId="4252"/>
    <cellStyle name="Calculation 3 2 4 10 3" xfId="6793"/>
    <cellStyle name="Calculation 3 2 4 10 4" xfId="9323"/>
    <cellStyle name="Calculation 3 2 4 10 5" xfId="6693"/>
    <cellStyle name="Calculation 3 2 4 10 6" xfId="14122"/>
    <cellStyle name="Calculation 3 2 4 10 7" xfId="3707"/>
    <cellStyle name="Calculation 3 2 4 11" xfId="3764"/>
    <cellStyle name="Calculation 3 2 4 12" xfId="3693"/>
    <cellStyle name="Calculation 3 2 4 13" xfId="9263"/>
    <cellStyle name="Calculation 3 2 4 14" xfId="16110"/>
    <cellStyle name="Calculation 3 2 4 15" xfId="19960"/>
    <cellStyle name="Calculation 3 2 4 16" xfId="20110"/>
    <cellStyle name="Calculation 3 2 4 2" xfId="1720"/>
    <cellStyle name="Calculation 3 2 4 2 2" xfId="4949"/>
    <cellStyle name="Calculation 3 2 4 2 3" xfId="7474"/>
    <cellStyle name="Calculation 3 2 4 2 4" xfId="9995"/>
    <cellStyle name="Calculation 3 2 4 2 5" xfId="12295"/>
    <cellStyle name="Calculation 3 2 4 2 6" xfId="14762"/>
    <cellStyle name="Calculation 3 2 4 2 7" xfId="17006"/>
    <cellStyle name="Calculation 3 2 4 3" xfId="1524"/>
    <cellStyle name="Calculation 3 2 4 3 2" xfId="4753"/>
    <cellStyle name="Calculation 3 2 4 3 3" xfId="7278"/>
    <cellStyle name="Calculation 3 2 4 3 4" xfId="9805"/>
    <cellStyle name="Calculation 3 2 4 3 5" xfId="12099"/>
    <cellStyle name="Calculation 3 2 4 3 6" xfId="14569"/>
    <cellStyle name="Calculation 3 2 4 3 7" xfId="16815"/>
    <cellStyle name="Calculation 3 2 4 4" xfId="1760"/>
    <cellStyle name="Calculation 3 2 4 4 2" xfId="4989"/>
    <cellStyle name="Calculation 3 2 4 4 3" xfId="7514"/>
    <cellStyle name="Calculation 3 2 4 4 4" xfId="10033"/>
    <cellStyle name="Calculation 3 2 4 4 5" xfId="12335"/>
    <cellStyle name="Calculation 3 2 4 4 6" xfId="14801"/>
    <cellStyle name="Calculation 3 2 4 4 7" xfId="17045"/>
    <cellStyle name="Calculation 3 2 4 5" xfId="2566"/>
    <cellStyle name="Calculation 3 2 4 5 2" xfId="5793"/>
    <cellStyle name="Calculation 3 2 4 5 3" xfId="8320"/>
    <cellStyle name="Calculation 3 2 4 5 4" xfId="10834"/>
    <cellStyle name="Calculation 3 2 4 5 5" xfId="13138"/>
    <cellStyle name="Calculation 3 2 4 5 6" xfId="15602"/>
    <cellStyle name="Calculation 3 2 4 5 7" xfId="17846"/>
    <cellStyle name="Calculation 3 2 4 6" xfId="2382"/>
    <cellStyle name="Calculation 3 2 4 6 2" xfId="5609"/>
    <cellStyle name="Calculation 3 2 4 6 3" xfId="8136"/>
    <cellStyle name="Calculation 3 2 4 6 4" xfId="10650"/>
    <cellStyle name="Calculation 3 2 4 6 5" xfId="12954"/>
    <cellStyle name="Calculation 3 2 4 6 6" xfId="15418"/>
    <cellStyle name="Calculation 3 2 4 6 7" xfId="17662"/>
    <cellStyle name="Calculation 3 2 4 7" xfId="1904"/>
    <cellStyle name="Calculation 3 2 4 7 2" xfId="5133"/>
    <cellStyle name="Calculation 3 2 4 7 3" xfId="7658"/>
    <cellStyle name="Calculation 3 2 4 7 4" xfId="10175"/>
    <cellStyle name="Calculation 3 2 4 7 5" xfId="12479"/>
    <cellStyle name="Calculation 3 2 4 7 6" xfId="14943"/>
    <cellStyle name="Calculation 3 2 4 7 7" xfId="17188"/>
    <cellStyle name="Calculation 3 2 4 8" xfId="1492"/>
    <cellStyle name="Calculation 3 2 4 8 2" xfId="4721"/>
    <cellStyle name="Calculation 3 2 4 8 3" xfId="7246"/>
    <cellStyle name="Calculation 3 2 4 8 4" xfId="9773"/>
    <cellStyle name="Calculation 3 2 4 8 5" xfId="12067"/>
    <cellStyle name="Calculation 3 2 4 8 6" xfId="14537"/>
    <cellStyle name="Calculation 3 2 4 8 7" xfId="16783"/>
    <cellStyle name="Calculation 3 2 4 9" xfId="3008"/>
    <cellStyle name="Calculation 3 2 4 9 2" xfId="6234"/>
    <cellStyle name="Calculation 3 2 4 9 3" xfId="8762"/>
    <cellStyle name="Calculation 3 2 4 9 4" xfId="11275"/>
    <cellStyle name="Calculation 3 2 4 9 5" xfId="13579"/>
    <cellStyle name="Calculation 3 2 4 9 6" xfId="16042"/>
    <cellStyle name="Calculation 3 2 4 9 7" xfId="18285"/>
    <cellStyle name="Calculation 3 2 5" xfId="675"/>
    <cellStyle name="Calculation 3 2 5 10" xfId="1244"/>
    <cellStyle name="Calculation 3 2 5 10 2" xfId="4473"/>
    <cellStyle name="Calculation 3 2 5 10 3" xfId="6999"/>
    <cellStyle name="Calculation 3 2 5 10 4" xfId="9527"/>
    <cellStyle name="Calculation 3 2 5 10 5" xfId="11822"/>
    <cellStyle name="Calculation 3 2 5 10 6" xfId="14289"/>
    <cellStyle name="Calculation 3 2 5 10 7" xfId="16539"/>
    <cellStyle name="Calculation 3 2 5 11" xfId="3974"/>
    <cellStyle name="Calculation 3 2 5 12" xfId="3557"/>
    <cellStyle name="Calculation 3 2 5 13" xfId="4303"/>
    <cellStyle name="Calculation 3 2 5 14" xfId="3668"/>
    <cellStyle name="Calculation 3 2 5 15" xfId="20401"/>
    <cellStyle name="Calculation 3 2 5 16" xfId="20081"/>
    <cellStyle name="Calculation 3 2 5 2" xfId="1953"/>
    <cellStyle name="Calculation 3 2 5 2 2" xfId="5182"/>
    <cellStyle name="Calculation 3 2 5 2 3" xfId="7707"/>
    <cellStyle name="Calculation 3 2 5 2 4" xfId="10223"/>
    <cellStyle name="Calculation 3 2 5 2 5" xfId="12527"/>
    <cellStyle name="Calculation 3 2 5 2 6" xfId="14992"/>
    <cellStyle name="Calculation 3 2 5 2 7" xfId="17236"/>
    <cellStyle name="Calculation 3 2 5 3" xfId="2199"/>
    <cellStyle name="Calculation 3 2 5 3 2" xfId="5426"/>
    <cellStyle name="Calculation 3 2 5 3 3" xfId="7953"/>
    <cellStyle name="Calculation 3 2 5 3 4" xfId="10467"/>
    <cellStyle name="Calculation 3 2 5 3 5" xfId="12771"/>
    <cellStyle name="Calculation 3 2 5 3 6" xfId="15235"/>
    <cellStyle name="Calculation 3 2 5 3 7" xfId="17479"/>
    <cellStyle name="Calculation 3 2 5 4" xfId="2449"/>
    <cellStyle name="Calculation 3 2 5 4 2" xfId="5676"/>
    <cellStyle name="Calculation 3 2 5 4 3" xfId="8203"/>
    <cellStyle name="Calculation 3 2 5 4 4" xfId="10717"/>
    <cellStyle name="Calculation 3 2 5 4 5" xfId="13021"/>
    <cellStyle name="Calculation 3 2 5 4 6" xfId="15485"/>
    <cellStyle name="Calculation 3 2 5 4 7" xfId="17729"/>
    <cellStyle name="Calculation 3 2 5 5" xfId="1911"/>
    <cellStyle name="Calculation 3 2 5 5 2" xfId="5140"/>
    <cellStyle name="Calculation 3 2 5 5 3" xfId="7665"/>
    <cellStyle name="Calculation 3 2 5 5 4" xfId="10182"/>
    <cellStyle name="Calculation 3 2 5 5 5" xfId="12486"/>
    <cellStyle name="Calculation 3 2 5 5 6" xfId="14950"/>
    <cellStyle name="Calculation 3 2 5 5 7" xfId="17195"/>
    <cellStyle name="Calculation 3 2 5 6" xfId="2907"/>
    <cellStyle name="Calculation 3 2 5 6 2" xfId="6133"/>
    <cellStyle name="Calculation 3 2 5 6 3" xfId="8661"/>
    <cellStyle name="Calculation 3 2 5 6 4" xfId="11174"/>
    <cellStyle name="Calculation 3 2 5 6 5" xfId="13478"/>
    <cellStyle name="Calculation 3 2 5 6 6" xfId="15941"/>
    <cellStyle name="Calculation 3 2 5 6 7" xfId="18184"/>
    <cellStyle name="Calculation 3 2 5 7" xfId="3091"/>
    <cellStyle name="Calculation 3 2 5 7 2" xfId="6316"/>
    <cellStyle name="Calculation 3 2 5 7 3" xfId="8845"/>
    <cellStyle name="Calculation 3 2 5 7 4" xfId="11356"/>
    <cellStyle name="Calculation 3 2 5 7 5" xfId="13661"/>
    <cellStyle name="Calculation 3 2 5 7 6" xfId="16125"/>
    <cellStyle name="Calculation 3 2 5 7 7" xfId="18365"/>
    <cellStyle name="Calculation 3 2 5 8" xfId="3290"/>
    <cellStyle name="Calculation 3 2 5 8 2" xfId="6515"/>
    <cellStyle name="Calculation 3 2 5 8 3" xfId="9044"/>
    <cellStyle name="Calculation 3 2 5 8 4" xfId="11555"/>
    <cellStyle name="Calculation 3 2 5 8 5" xfId="13859"/>
    <cellStyle name="Calculation 3 2 5 8 6" xfId="16324"/>
    <cellStyle name="Calculation 3 2 5 8 7" xfId="18563"/>
    <cellStyle name="Calculation 3 2 5 9" xfId="2321"/>
    <cellStyle name="Calculation 3 2 5 9 2" xfId="5548"/>
    <cellStyle name="Calculation 3 2 5 9 3" xfId="8075"/>
    <cellStyle name="Calculation 3 2 5 9 4" xfId="10589"/>
    <cellStyle name="Calculation 3 2 5 9 5" xfId="12893"/>
    <cellStyle name="Calculation 3 2 5 9 6" xfId="15357"/>
    <cellStyle name="Calculation 3 2 5 9 7" xfId="17601"/>
    <cellStyle name="Calculation 3 2 6" xfId="1555"/>
    <cellStyle name="Calculation 3 2 6 10" xfId="20233"/>
    <cellStyle name="Calculation 3 2 6 2" xfId="4784"/>
    <cellStyle name="Calculation 3 2 6 3" xfId="7309"/>
    <cellStyle name="Calculation 3 2 6 4" xfId="9835"/>
    <cellStyle name="Calculation 3 2 6 5" xfId="12130"/>
    <cellStyle name="Calculation 3 2 6 6" xfId="14600"/>
    <cellStyle name="Calculation 3 2 6 7" xfId="16845"/>
    <cellStyle name="Calculation 3 2 6 8" xfId="20063"/>
    <cellStyle name="Calculation 3 2 6 9" xfId="20489"/>
    <cellStyle name="Calculation 3 2 7" xfId="1477"/>
    <cellStyle name="Calculation 3 2 7 10" xfId="20729"/>
    <cellStyle name="Calculation 3 2 7 2" xfId="4706"/>
    <cellStyle name="Calculation 3 2 7 3" xfId="7231"/>
    <cellStyle name="Calculation 3 2 7 4" xfId="9758"/>
    <cellStyle name="Calculation 3 2 7 5" xfId="12052"/>
    <cellStyle name="Calculation 3 2 7 6" xfId="14522"/>
    <cellStyle name="Calculation 3 2 7 7" xfId="16768"/>
    <cellStyle name="Calculation 3 2 7 8" xfId="20086"/>
    <cellStyle name="Calculation 3 2 7 9" xfId="20506"/>
    <cellStyle name="Calculation 3 2 8" xfId="2334"/>
    <cellStyle name="Calculation 3 2 8 10" xfId="20486"/>
    <cellStyle name="Calculation 3 2 8 2" xfId="5561"/>
    <cellStyle name="Calculation 3 2 8 3" xfId="8088"/>
    <cellStyle name="Calculation 3 2 8 4" xfId="10602"/>
    <cellStyle name="Calculation 3 2 8 5" xfId="12906"/>
    <cellStyle name="Calculation 3 2 8 6" xfId="15370"/>
    <cellStyle name="Calculation 3 2 8 7" xfId="17614"/>
    <cellStyle name="Calculation 3 2 8 8" xfId="19936"/>
    <cellStyle name="Calculation 3 2 8 9" xfId="20384"/>
    <cellStyle name="Calculation 3 2 9" xfId="2617"/>
    <cellStyle name="Calculation 3 2 9 10" xfId="20849"/>
    <cellStyle name="Calculation 3 2 9 2" xfId="5844"/>
    <cellStyle name="Calculation 3 2 9 3" xfId="8371"/>
    <cellStyle name="Calculation 3 2 9 4" xfId="10885"/>
    <cellStyle name="Calculation 3 2 9 5" xfId="13189"/>
    <cellStyle name="Calculation 3 2 9 6" xfId="15653"/>
    <cellStyle name="Calculation 3 2 9 7" xfId="17896"/>
    <cellStyle name="Calculation 3 2 9 8" xfId="20212"/>
    <cellStyle name="Calculation 3 2 9 9" xfId="20563"/>
    <cellStyle name="Calculation 3 20" xfId="19066"/>
    <cellStyle name="Calculation 3 21" xfId="19081"/>
    <cellStyle name="Calculation 3 22" xfId="18850"/>
    <cellStyle name="Calculation 3 23" xfId="19043"/>
    <cellStyle name="Calculation 3 24" xfId="19295"/>
    <cellStyle name="Calculation 3 25" xfId="19296"/>
    <cellStyle name="Calculation 3 26" xfId="19277"/>
    <cellStyle name="Calculation 3 27" xfId="19524"/>
    <cellStyle name="Calculation 3 28" xfId="20365"/>
    <cellStyle name="Calculation 3 3" xfId="416"/>
    <cellStyle name="Calculation 3 3 10" xfId="988"/>
    <cellStyle name="Calculation 3 3 10 2" xfId="4251"/>
    <cellStyle name="Calculation 3 3 10 3" xfId="6792"/>
    <cellStyle name="Calculation 3 3 10 4" xfId="9322"/>
    <cellStyle name="Calculation 3 3 10 5" xfId="4183"/>
    <cellStyle name="Calculation 3 3 10 6" xfId="14121"/>
    <cellStyle name="Calculation 3 3 10 7" xfId="3498"/>
    <cellStyle name="Calculation 3 3 11" xfId="3763"/>
    <cellStyle name="Calculation 3 3 12" xfId="3937"/>
    <cellStyle name="Calculation 3 3 13" xfId="3704"/>
    <cellStyle name="Calculation 3 3 14" xfId="16250"/>
    <cellStyle name="Calculation 3 3 15" xfId="19917"/>
    <cellStyle name="Calculation 3 3 16" xfId="20379"/>
    <cellStyle name="Calculation 3 3 2" xfId="1719"/>
    <cellStyle name="Calculation 3 3 2 2" xfId="4948"/>
    <cellStyle name="Calculation 3 3 2 3" xfId="7473"/>
    <cellStyle name="Calculation 3 3 2 4" xfId="9994"/>
    <cellStyle name="Calculation 3 3 2 5" xfId="12294"/>
    <cellStyle name="Calculation 3 3 2 6" xfId="14761"/>
    <cellStyle name="Calculation 3 3 2 7" xfId="17005"/>
    <cellStyle name="Calculation 3 3 3" xfId="1525"/>
    <cellStyle name="Calculation 3 3 3 2" xfId="4754"/>
    <cellStyle name="Calculation 3 3 3 3" xfId="7279"/>
    <cellStyle name="Calculation 3 3 3 4" xfId="9806"/>
    <cellStyle name="Calculation 3 3 3 5" xfId="12100"/>
    <cellStyle name="Calculation 3 3 3 6" xfId="14570"/>
    <cellStyle name="Calculation 3 3 3 7" xfId="16816"/>
    <cellStyle name="Calculation 3 3 4" xfId="1625"/>
    <cellStyle name="Calculation 3 3 4 2" xfId="4854"/>
    <cellStyle name="Calculation 3 3 4 3" xfId="7379"/>
    <cellStyle name="Calculation 3 3 4 4" xfId="9904"/>
    <cellStyle name="Calculation 3 3 4 5" xfId="12200"/>
    <cellStyle name="Calculation 3 3 4 6" xfId="14668"/>
    <cellStyle name="Calculation 3 3 4 7" xfId="16914"/>
    <cellStyle name="Calculation 3 3 5" xfId="2160"/>
    <cellStyle name="Calculation 3 3 5 2" xfId="5388"/>
    <cellStyle name="Calculation 3 3 5 3" xfId="7914"/>
    <cellStyle name="Calculation 3 3 5 4" xfId="10430"/>
    <cellStyle name="Calculation 3 3 5 5" xfId="12733"/>
    <cellStyle name="Calculation 3 3 5 6" xfId="15198"/>
    <cellStyle name="Calculation 3 3 5 7" xfId="17442"/>
    <cellStyle name="Calculation 3 3 6" xfId="2356"/>
    <cellStyle name="Calculation 3 3 6 2" xfId="5583"/>
    <cellStyle name="Calculation 3 3 6 3" xfId="8110"/>
    <cellStyle name="Calculation 3 3 6 4" xfId="10624"/>
    <cellStyle name="Calculation 3 3 6 5" xfId="12928"/>
    <cellStyle name="Calculation 3 3 6 6" xfId="15392"/>
    <cellStyle name="Calculation 3 3 6 7" xfId="17636"/>
    <cellStyle name="Calculation 3 3 7" xfId="2152"/>
    <cellStyle name="Calculation 3 3 7 2" xfId="5380"/>
    <cellStyle name="Calculation 3 3 7 3" xfId="7906"/>
    <cellStyle name="Calculation 3 3 7 4" xfId="10422"/>
    <cellStyle name="Calculation 3 3 7 5" xfId="12725"/>
    <cellStyle name="Calculation 3 3 7 6" xfId="15190"/>
    <cellStyle name="Calculation 3 3 7 7" xfId="17434"/>
    <cellStyle name="Calculation 3 3 8" xfId="1685"/>
    <cellStyle name="Calculation 3 3 8 2" xfId="4914"/>
    <cellStyle name="Calculation 3 3 8 3" xfId="7439"/>
    <cellStyle name="Calculation 3 3 8 4" xfId="9961"/>
    <cellStyle name="Calculation 3 3 8 5" xfId="12260"/>
    <cellStyle name="Calculation 3 3 8 6" xfId="14727"/>
    <cellStyle name="Calculation 3 3 8 7" xfId="16972"/>
    <cellStyle name="Calculation 3 3 9" xfId="1401"/>
    <cellStyle name="Calculation 3 3 9 2" xfId="4630"/>
    <cellStyle name="Calculation 3 3 9 3" xfId="7155"/>
    <cellStyle name="Calculation 3 3 9 4" xfId="9682"/>
    <cellStyle name="Calculation 3 3 9 5" xfId="11976"/>
    <cellStyle name="Calculation 3 3 9 6" xfId="14446"/>
    <cellStyle name="Calculation 3 3 9 7" xfId="16692"/>
    <cellStyle name="Calculation 3 4" xfId="678"/>
    <cellStyle name="Calculation 3 4 10" xfId="1247"/>
    <cellStyle name="Calculation 3 4 10 2" xfId="4476"/>
    <cellStyle name="Calculation 3 4 10 3" xfId="7002"/>
    <cellStyle name="Calculation 3 4 10 4" xfId="9530"/>
    <cellStyle name="Calculation 3 4 10 5" xfId="11825"/>
    <cellStyle name="Calculation 3 4 10 6" xfId="14292"/>
    <cellStyle name="Calculation 3 4 10 7" xfId="16542"/>
    <cellStyle name="Calculation 3 4 11" xfId="3977"/>
    <cellStyle name="Calculation 3 4 12" xfId="3786"/>
    <cellStyle name="Calculation 3 4 13" xfId="9353"/>
    <cellStyle name="Calculation 3 4 14" xfId="14204"/>
    <cellStyle name="Calculation 3 4 15" xfId="19915"/>
    <cellStyle name="Calculation 3 4 16" xfId="20537"/>
    <cellStyle name="Calculation 3 4 2" xfId="1956"/>
    <cellStyle name="Calculation 3 4 2 2" xfId="5185"/>
    <cellStyle name="Calculation 3 4 2 3" xfId="7710"/>
    <cellStyle name="Calculation 3 4 2 4" xfId="10226"/>
    <cellStyle name="Calculation 3 4 2 5" xfId="12530"/>
    <cellStyle name="Calculation 3 4 2 6" xfId="14995"/>
    <cellStyle name="Calculation 3 4 2 7" xfId="17239"/>
    <cellStyle name="Calculation 3 4 3" xfId="2202"/>
    <cellStyle name="Calculation 3 4 3 2" xfId="5429"/>
    <cellStyle name="Calculation 3 4 3 3" xfId="7956"/>
    <cellStyle name="Calculation 3 4 3 4" xfId="10470"/>
    <cellStyle name="Calculation 3 4 3 5" xfId="12774"/>
    <cellStyle name="Calculation 3 4 3 6" xfId="15238"/>
    <cellStyle name="Calculation 3 4 3 7" xfId="17482"/>
    <cellStyle name="Calculation 3 4 4" xfId="2452"/>
    <cellStyle name="Calculation 3 4 4 2" xfId="5679"/>
    <cellStyle name="Calculation 3 4 4 3" xfId="8206"/>
    <cellStyle name="Calculation 3 4 4 4" xfId="10720"/>
    <cellStyle name="Calculation 3 4 4 5" xfId="13024"/>
    <cellStyle name="Calculation 3 4 4 6" xfId="15488"/>
    <cellStyle name="Calculation 3 4 4 7" xfId="17732"/>
    <cellStyle name="Calculation 3 4 5" xfId="2422"/>
    <cellStyle name="Calculation 3 4 5 2" xfId="5649"/>
    <cellStyle name="Calculation 3 4 5 3" xfId="8176"/>
    <cellStyle name="Calculation 3 4 5 4" xfId="10690"/>
    <cellStyle name="Calculation 3 4 5 5" xfId="12994"/>
    <cellStyle name="Calculation 3 4 5 6" xfId="15458"/>
    <cellStyle name="Calculation 3 4 5 7" xfId="17702"/>
    <cellStyle name="Calculation 3 4 6" xfId="2910"/>
    <cellStyle name="Calculation 3 4 6 2" xfId="6136"/>
    <cellStyle name="Calculation 3 4 6 3" xfId="8664"/>
    <cellStyle name="Calculation 3 4 6 4" xfId="11177"/>
    <cellStyle name="Calculation 3 4 6 5" xfId="13481"/>
    <cellStyle name="Calculation 3 4 6 6" xfId="15944"/>
    <cellStyle name="Calculation 3 4 6 7" xfId="18187"/>
    <cellStyle name="Calculation 3 4 7" xfId="3094"/>
    <cellStyle name="Calculation 3 4 7 2" xfId="6319"/>
    <cellStyle name="Calculation 3 4 7 3" xfId="8848"/>
    <cellStyle name="Calculation 3 4 7 4" xfId="11359"/>
    <cellStyle name="Calculation 3 4 7 5" xfId="13664"/>
    <cellStyle name="Calculation 3 4 7 6" xfId="16128"/>
    <cellStyle name="Calculation 3 4 7 7" xfId="18368"/>
    <cellStyle name="Calculation 3 4 8" xfId="3293"/>
    <cellStyle name="Calculation 3 4 8 2" xfId="6518"/>
    <cellStyle name="Calculation 3 4 8 3" xfId="9047"/>
    <cellStyle name="Calculation 3 4 8 4" xfId="11558"/>
    <cellStyle name="Calculation 3 4 8 5" xfId="13862"/>
    <cellStyle name="Calculation 3 4 8 6" xfId="16327"/>
    <cellStyle name="Calculation 3 4 8 7" xfId="18566"/>
    <cellStyle name="Calculation 3 4 9" xfId="3419"/>
    <cellStyle name="Calculation 3 4 9 2" xfId="6644"/>
    <cellStyle name="Calculation 3 4 9 3" xfId="9173"/>
    <cellStyle name="Calculation 3 4 9 4" xfId="11684"/>
    <cellStyle name="Calculation 3 4 9 5" xfId="13988"/>
    <cellStyle name="Calculation 3 4 9 6" xfId="16453"/>
    <cellStyle name="Calculation 3 4 9 7" xfId="18692"/>
    <cellStyle name="Calculation 3 5" xfId="668"/>
    <cellStyle name="Calculation 3 5 10" xfId="1237"/>
    <cellStyle name="Calculation 3 5 10 2" xfId="4466"/>
    <cellStyle name="Calculation 3 5 10 3" xfId="6992"/>
    <cellStyle name="Calculation 3 5 10 4" xfId="9520"/>
    <cellStyle name="Calculation 3 5 10 5" xfId="11815"/>
    <cellStyle name="Calculation 3 5 10 6" xfId="14282"/>
    <cellStyle name="Calculation 3 5 10 7" xfId="16532"/>
    <cellStyle name="Calculation 3 5 11" xfId="3967"/>
    <cellStyle name="Calculation 3 5 12" xfId="4344"/>
    <cellStyle name="Calculation 3 5 13" xfId="3666"/>
    <cellStyle name="Calculation 3 5 14" xfId="9379"/>
    <cellStyle name="Calculation 3 5 15" xfId="20111"/>
    <cellStyle name="Calculation 3 5 16" xfId="20519"/>
    <cellStyle name="Calculation 3 5 17" xfId="20754"/>
    <cellStyle name="Calculation 3 5 2" xfId="1946"/>
    <cellStyle name="Calculation 3 5 2 2" xfId="5175"/>
    <cellStyle name="Calculation 3 5 2 3" xfId="7700"/>
    <cellStyle name="Calculation 3 5 2 4" xfId="10216"/>
    <cellStyle name="Calculation 3 5 2 5" xfId="12520"/>
    <cellStyle name="Calculation 3 5 2 6" xfId="14985"/>
    <cellStyle name="Calculation 3 5 2 7" xfId="17229"/>
    <cellStyle name="Calculation 3 5 3" xfId="2192"/>
    <cellStyle name="Calculation 3 5 3 2" xfId="5419"/>
    <cellStyle name="Calculation 3 5 3 3" xfId="7946"/>
    <cellStyle name="Calculation 3 5 3 4" xfId="10460"/>
    <cellStyle name="Calculation 3 5 3 5" xfId="12764"/>
    <cellStyle name="Calculation 3 5 3 6" xfId="15228"/>
    <cellStyle name="Calculation 3 5 3 7" xfId="17472"/>
    <cellStyle name="Calculation 3 5 4" xfId="2442"/>
    <cellStyle name="Calculation 3 5 4 2" xfId="5669"/>
    <cellStyle name="Calculation 3 5 4 3" xfId="8196"/>
    <cellStyle name="Calculation 3 5 4 4" xfId="10710"/>
    <cellStyle name="Calculation 3 5 4 5" xfId="13014"/>
    <cellStyle name="Calculation 3 5 4 6" xfId="15478"/>
    <cellStyle name="Calculation 3 5 4 7" xfId="17722"/>
    <cellStyle name="Calculation 3 5 5" xfId="2162"/>
    <cellStyle name="Calculation 3 5 5 2" xfId="5390"/>
    <cellStyle name="Calculation 3 5 5 3" xfId="7916"/>
    <cellStyle name="Calculation 3 5 5 4" xfId="10432"/>
    <cellStyle name="Calculation 3 5 5 5" xfId="12735"/>
    <cellStyle name="Calculation 3 5 5 6" xfId="15200"/>
    <cellStyle name="Calculation 3 5 5 7" xfId="17444"/>
    <cellStyle name="Calculation 3 5 6" xfId="2900"/>
    <cellStyle name="Calculation 3 5 6 2" xfId="6126"/>
    <cellStyle name="Calculation 3 5 6 3" xfId="8654"/>
    <cellStyle name="Calculation 3 5 6 4" xfId="11167"/>
    <cellStyle name="Calculation 3 5 6 5" xfId="13471"/>
    <cellStyle name="Calculation 3 5 6 6" xfId="15934"/>
    <cellStyle name="Calculation 3 5 6 7" xfId="18177"/>
    <cellStyle name="Calculation 3 5 7" xfId="3084"/>
    <cellStyle name="Calculation 3 5 7 2" xfId="6309"/>
    <cellStyle name="Calculation 3 5 7 3" xfId="8838"/>
    <cellStyle name="Calculation 3 5 7 4" xfId="11349"/>
    <cellStyle name="Calculation 3 5 7 5" xfId="13654"/>
    <cellStyle name="Calculation 3 5 7 6" xfId="16118"/>
    <cellStyle name="Calculation 3 5 7 7" xfId="18358"/>
    <cellStyle name="Calculation 3 5 8" xfId="3283"/>
    <cellStyle name="Calculation 3 5 8 2" xfId="6508"/>
    <cellStyle name="Calculation 3 5 8 3" xfId="9037"/>
    <cellStyle name="Calculation 3 5 8 4" xfId="11548"/>
    <cellStyle name="Calculation 3 5 8 5" xfId="13852"/>
    <cellStyle name="Calculation 3 5 8 6" xfId="16317"/>
    <cellStyle name="Calculation 3 5 8 7" xfId="18556"/>
    <cellStyle name="Calculation 3 5 9" xfId="3009"/>
    <cellStyle name="Calculation 3 5 9 2" xfId="6235"/>
    <cellStyle name="Calculation 3 5 9 3" xfId="8763"/>
    <cellStyle name="Calculation 3 5 9 4" xfId="11276"/>
    <cellStyle name="Calculation 3 5 9 5" xfId="13580"/>
    <cellStyle name="Calculation 3 5 9 6" xfId="16043"/>
    <cellStyle name="Calculation 3 5 9 7" xfId="18286"/>
    <cellStyle name="Calculation 3 6" xfId="760"/>
    <cellStyle name="Calculation 3 6 10" xfId="1329"/>
    <cellStyle name="Calculation 3 6 10 2" xfId="4558"/>
    <cellStyle name="Calculation 3 6 10 3" xfId="7084"/>
    <cellStyle name="Calculation 3 6 10 4" xfId="9612"/>
    <cellStyle name="Calculation 3 6 10 5" xfId="11907"/>
    <cellStyle name="Calculation 3 6 10 6" xfId="14374"/>
    <cellStyle name="Calculation 3 6 10 7" xfId="16624"/>
    <cellStyle name="Calculation 3 6 11" xfId="4059"/>
    <cellStyle name="Calculation 3 6 12" xfId="3620"/>
    <cellStyle name="Calculation 3 6 13" xfId="4200"/>
    <cellStyle name="Calculation 3 6 14" xfId="14146"/>
    <cellStyle name="Calculation 3 6 15" xfId="20550"/>
    <cellStyle name="Calculation 3 6 16" xfId="20837"/>
    <cellStyle name="Calculation 3 6 2" xfId="2038"/>
    <cellStyle name="Calculation 3 6 2 2" xfId="5267"/>
    <cellStyle name="Calculation 3 6 2 3" xfId="7792"/>
    <cellStyle name="Calculation 3 6 2 4" xfId="10308"/>
    <cellStyle name="Calculation 3 6 2 5" xfId="12612"/>
    <cellStyle name="Calculation 3 6 2 6" xfId="15077"/>
    <cellStyle name="Calculation 3 6 2 7" xfId="17321"/>
    <cellStyle name="Calculation 3 6 3" xfId="2284"/>
    <cellStyle name="Calculation 3 6 3 2" xfId="5511"/>
    <cellStyle name="Calculation 3 6 3 3" xfId="8038"/>
    <cellStyle name="Calculation 3 6 3 4" xfId="10552"/>
    <cellStyle name="Calculation 3 6 3 5" xfId="12856"/>
    <cellStyle name="Calculation 3 6 3 6" xfId="15320"/>
    <cellStyle name="Calculation 3 6 3 7" xfId="17564"/>
    <cellStyle name="Calculation 3 6 4" xfId="2534"/>
    <cellStyle name="Calculation 3 6 4 2" xfId="5761"/>
    <cellStyle name="Calculation 3 6 4 3" xfId="8288"/>
    <cellStyle name="Calculation 3 6 4 4" xfId="10802"/>
    <cellStyle name="Calculation 3 6 4 5" xfId="13106"/>
    <cellStyle name="Calculation 3 6 4 6" xfId="15570"/>
    <cellStyle name="Calculation 3 6 4 7" xfId="17814"/>
    <cellStyle name="Calculation 3 6 5" xfId="2762"/>
    <cellStyle name="Calculation 3 6 5 2" xfId="5988"/>
    <cellStyle name="Calculation 3 6 5 3" xfId="8516"/>
    <cellStyle name="Calculation 3 6 5 4" xfId="11030"/>
    <cellStyle name="Calculation 3 6 5 5" xfId="13333"/>
    <cellStyle name="Calculation 3 6 5 6" xfId="15798"/>
    <cellStyle name="Calculation 3 6 5 7" xfId="18039"/>
    <cellStyle name="Calculation 3 6 6" xfId="2992"/>
    <cellStyle name="Calculation 3 6 6 2" xfId="6218"/>
    <cellStyle name="Calculation 3 6 6 3" xfId="8746"/>
    <cellStyle name="Calculation 3 6 6 4" xfId="11259"/>
    <cellStyle name="Calculation 3 6 6 5" xfId="13563"/>
    <cellStyle name="Calculation 3 6 6 6" xfId="16026"/>
    <cellStyle name="Calculation 3 6 6 7" xfId="18269"/>
    <cellStyle name="Calculation 3 6 7" xfId="3176"/>
    <cellStyle name="Calculation 3 6 7 2" xfId="6401"/>
    <cellStyle name="Calculation 3 6 7 3" xfId="8930"/>
    <cellStyle name="Calculation 3 6 7 4" xfId="11441"/>
    <cellStyle name="Calculation 3 6 7 5" xfId="13746"/>
    <cellStyle name="Calculation 3 6 7 6" xfId="16210"/>
    <cellStyle name="Calculation 3 6 7 7" xfId="18450"/>
    <cellStyle name="Calculation 3 6 8" xfId="3375"/>
    <cellStyle name="Calculation 3 6 8 2" xfId="6600"/>
    <cellStyle name="Calculation 3 6 8 3" xfId="9129"/>
    <cellStyle name="Calculation 3 6 8 4" xfId="11640"/>
    <cellStyle name="Calculation 3 6 8 5" xfId="13944"/>
    <cellStyle name="Calculation 3 6 8 6" xfId="16409"/>
    <cellStyle name="Calculation 3 6 8 7" xfId="18648"/>
    <cellStyle name="Calculation 3 6 9" xfId="3443"/>
    <cellStyle name="Calculation 3 6 9 2" xfId="6668"/>
    <cellStyle name="Calculation 3 6 9 3" xfId="9197"/>
    <cellStyle name="Calculation 3 6 9 4" xfId="11708"/>
    <cellStyle name="Calculation 3 6 9 5" xfId="14012"/>
    <cellStyle name="Calculation 3 6 9 6" xfId="16477"/>
    <cellStyle name="Calculation 3 6 9 7" xfId="18716"/>
    <cellStyle name="Calculation 3 7" xfId="1460"/>
    <cellStyle name="Calculation 3 7 10" xfId="20863"/>
    <cellStyle name="Calculation 3 7 2" xfId="4689"/>
    <cellStyle name="Calculation 3 7 3" xfId="7214"/>
    <cellStyle name="Calculation 3 7 4" xfId="9741"/>
    <cellStyle name="Calculation 3 7 5" xfId="12035"/>
    <cellStyle name="Calculation 3 7 6" xfId="14505"/>
    <cellStyle name="Calculation 3 7 7" xfId="16751"/>
    <cellStyle name="Calculation 3 7 8" xfId="20226"/>
    <cellStyle name="Calculation 3 7 9" xfId="20577"/>
    <cellStyle name="Calculation 3 8" xfId="1644"/>
    <cellStyle name="Calculation 3 8 10" xfId="19910"/>
    <cellStyle name="Calculation 3 8 2" xfId="4873"/>
    <cellStyle name="Calculation 3 8 3" xfId="7398"/>
    <cellStyle name="Calculation 3 8 4" xfId="9923"/>
    <cellStyle name="Calculation 3 8 5" xfId="12219"/>
    <cellStyle name="Calculation 3 8 6" xfId="14687"/>
    <cellStyle name="Calculation 3 8 7" xfId="16933"/>
    <cellStyle name="Calculation 3 8 8" xfId="19950"/>
    <cellStyle name="Calculation 3 8 9" xfId="20396"/>
    <cellStyle name="Calculation 3 9" xfId="1442"/>
    <cellStyle name="Calculation 3 9 10" xfId="20910"/>
    <cellStyle name="Calculation 3 9 2" xfId="4671"/>
    <cellStyle name="Calculation 3 9 3" xfId="7196"/>
    <cellStyle name="Calculation 3 9 4" xfId="9723"/>
    <cellStyle name="Calculation 3 9 5" xfId="12017"/>
    <cellStyle name="Calculation 3 9 6" xfId="14487"/>
    <cellStyle name="Calculation 3 9 7" xfId="16733"/>
    <cellStyle name="Calculation 3 9 8" xfId="20271"/>
    <cellStyle name="Calculation 3 9 9" xfId="20624"/>
    <cellStyle name="CategoryHeading" xfId="75"/>
    <cellStyle name="Check Cell 2" xfId="50"/>
    <cellStyle name="Check Cell 2 2" xfId="1377"/>
    <cellStyle name="Check Cell 2 2 2" xfId="4606"/>
    <cellStyle name="Check Cell 2 2 3" xfId="19926"/>
    <cellStyle name="Check Cell 2 2 4" xfId="20377"/>
    <cellStyle name="Check Cell 2 2 5" xfId="20438"/>
    <cellStyle name="Check Cell 2 3" xfId="3481"/>
    <cellStyle name="Check Cell 2 3 2" xfId="19990"/>
    <cellStyle name="Check Cell 2 3 3" xfId="20427"/>
    <cellStyle name="Check Cell 2 3 4" xfId="19874"/>
    <cellStyle name="Check Cell 2 4" xfId="19548"/>
    <cellStyle name="Check Cell 2 4 2" xfId="20215"/>
    <cellStyle name="Check Cell 2 4 3" xfId="20565"/>
    <cellStyle name="Check Cell 2 4 4" xfId="20851"/>
    <cellStyle name="Check Cell 2 5" xfId="19501"/>
    <cellStyle name="Check Cell 2 6" xfId="19672"/>
    <cellStyle name="Check Cell 2 7" xfId="19873"/>
    <cellStyle name="Check Cell 2 8" xfId="20363"/>
    <cellStyle name="Comma" xfId="204" builtinId="3"/>
    <cellStyle name="Comma 10" xfId="237"/>
    <cellStyle name="Comma 10 2" xfId="245"/>
    <cellStyle name="Comma 11" xfId="834"/>
    <cellStyle name="Comma 12" xfId="3446"/>
    <cellStyle name="Comma 13" xfId="19660"/>
    <cellStyle name="Comma 2" xfId="76"/>
    <cellStyle name="Comma 2 2" xfId="77"/>
    <cellStyle name="Comma 2 2 2" xfId="78"/>
    <cellStyle name="Comma 2 2 2 2" xfId="219"/>
    <cellStyle name="Comma 2 2 3" xfId="218"/>
    <cellStyle name="Comma 2 3" xfId="217"/>
    <cellStyle name="Comma 2 4" xfId="19946"/>
    <cellStyle name="Comma 2 5" xfId="19670"/>
    <cellStyle name="Comma 27" xfId="220"/>
    <cellStyle name="Comma 3" xfId="79"/>
    <cellStyle name="Comma 3 2" xfId="208"/>
    <cellStyle name="Comma 3 3" xfId="246"/>
    <cellStyle name="Comma 4" xfId="221"/>
    <cellStyle name="Comma 4 2" xfId="209"/>
    <cellStyle name="Comma 4 2 2" xfId="247"/>
    <cellStyle name="Comma 4 3" xfId="222"/>
    <cellStyle name="Comma 4 4" xfId="248"/>
    <cellStyle name="Comma 4 5" xfId="18855"/>
    <cellStyle name="Comma 4 6" xfId="19404"/>
    <cellStyle name="Comma 4 7" xfId="19673"/>
    <cellStyle name="Comma 4 8" xfId="21063"/>
    <cellStyle name="Comma 5" xfId="207"/>
    <cellStyle name="Comma 5 2" xfId="249"/>
    <cellStyle name="Comma 5 2 2" xfId="649"/>
    <cellStyle name="Comma 5 2 2 2" xfId="1220"/>
    <cellStyle name="Comma 5 2 3" xfId="840"/>
    <cellStyle name="Comma 5 2 4" xfId="18873"/>
    <cellStyle name="Comma 5 2 5" xfId="19418"/>
    <cellStyle name="Comma 5 2 6" xfId="19674"/>
    <cellStyle name="Comma 5 2 7" xfId="21072"/>
    <cellStyle name="Comma 6" xfId="223"/>
    <cellStyle name="Comma 6 2" xfId="250"/>
    <cellStyle name="Comma 6 2 2" xfId="657"/>
    <cellStyle name="Comma 6 2 2 2" xfId="1227"/>
    <cellStyle name="Comma 6 2 3" xfId="841"/>
    <cellStyle name="Comma 6 2 4" xfId="18874"/>
    <cellStyle name="Comma 6 2 5" xfId="19419"/>
    <cellStyle name="Comma 6 2 6" xfId="19675"/>
    <cellStyle name="Comma 6 2 7" xfId="21073"/>
    <cellStyle name="Comma 7" xfId="224"/>
    <cellStyle name="Comma 7 2" xfId="251"/>
    <cellStyle name="Comma 8" xfId="206"/>
    <cellStyle name="Comma 8 2" xfId="18860"/>
    <cellStyle name="Comma 8 3" xfId="18859"/>
    <cellStyle name="Comma 9" xfId="225"/>
    <cellStyle name="Comma_P&amp;C Annual Report 1 aug6" xfId="212"/>
    <cellStyle name="Currency" xfId="213" builtinId="4"/>
    <cellStyle name="Currency 2" xfId="80"/>
    <cellStyle name="Currency 2 2" xfId="144"/>
    <cellStyle name="Currency 2 3" xfId="252"/>
    <cellStyle name="Currency 2 3 2" xfId="650"/>
    <cellStyle name="Currency 2 3 2 2" xfId="1221"/>
    <cellStyle name="Currency 2 3 3" xfId="842"/>
    <cellStyle name="Currency 2 3 4" xfId="18877"/>
    <cellStyle name="Currency 2 3 5" xfId="19420"/>
    <cellStyle name="Currency 2 3 6" xfId="19676"/>
    <cellStyle name="Currency 2 3 7" xfId="21074"/>
    <cellStyle name="Currency 3" xfId="253"/>
    <cellStyle name="Currency 3 2" xfId="254"/>
    <cellStyle name="Currency 4" xfId="255"/>
    <cellStyle name="Currency 5" xfId="835"/>
    <cellStyle name="Currency 5 2" xfId="20022"/>
    <cellStyle name="Currency 6" xfId="3447"/>
    <cellStyle name="Currency 7" xfId="18848"/>
    <cellStyle name="Euro" xfId="81"/>
    <cellStyle name="Explanatory Text 2" xfId="51"/>
    <cellStyle name="Good 2" xfId="52"/>
    <cellStyle name="Heading 1 2" xfId="53"/>
    <cellStyle name="Heading 2 2" xfId="54"/>
    <cellStyle name="Heading 3 2" xfId="55"/>
    <cellStyle name="Heading 4 2" xfId="56"/>
    <cellStyle name="Hyperlink" xfId="211" builtinId="8"/>
    <cellStyle name="Hyperlink 2" xfId="57"/>
    <cellStyle name="Hyperlink 2 2" xfId="145"/>
    <cellStyle name="Hyperlink 2 3" xfId="18755"/>
    <cellStyle name="Hyperlink 3" xfId="236"/>
    <cellStyle name="Hyperlink 4" xfId="19664"/>
    <cellStyle name="Input 2" xfId="58"/>
    <cellStyle name="Input 2 10" xfId="1864"/>
    <cellStyle name="Input 2 10 10" xfId="20230"/>
    <cellStyle name="Input 2 10 2" xfId="5093"/>
    <cellStyle name="Input 2 10 3" xfId="7618"/>
    <cellStyle name="Input 2 10 4" xfId="10135"/>
    <cellStyle name="Input 2 10 5" xfId="12439"/>
    <cellStyle name="Input 2 10 6" xfId="14903"/>
    <cellStyle name="Input 2 10 7" xfId="17148"/>
    <cellStyle name="Input 2 10 8" xfId="20051"/>
    <cellStyle name="Input 2 10 9" xfId="20479"/>
    <cellStyle name="Input 2 11" xfId="2588"/>
    <cellStyle name="Input 2 11 2" xfId="5815"/>
    <cellStyle name="Input 2 11 3" xfId="8342"/>
    <cellStyle name="Input 2 11 4" xfId="10856"/>
    <cellStyle name="Input 2 11 5" xfId="13160"/>
    <cellStyle name="Input 2 11 6" xfId="15624"/>
    <cellStyle name="Input 2 11 7" xfId="17868"/>
    <cellStyle name="Input 2 12" xfId="1860"/>
    <cellStyle name="Input 2 12 2" xfId="5089"/>
    <cellStyle name="Input 2 12 3" xfId="7614"/>
    <cellStyle name="Input 2 12 4" xfId="10131"/>
    <cellStyle name="Input 2 12 5" xfId="12435"/>
    <cellStyle name="Input 2 12 6" xfId="14899"/>
    <cellStyle name="Input 2 12 7" xfId="17144"/>
    <cellStyle name="Input 2 13" xfId="1773"/>
    <cellStyle name="Input 2 13 2" xfId="5002"/>
    <cellStyle name="Input 2 13 3" xfId="7527"/>
    <cellStyle name="Input 2 13 4" xfId="10046"/>
    <cellStyle name="Input 2 13 5" xfId="12348"/>
    <cellStyle name="Input 2 13 6" xfId="14814"/>
    <cellStyle name="Input 2 13 7" xfId="17058"/>
    <cellStyle name="Input 2 14" xfId="3410"/>
    <cellStyle name="Input 2 14 2" xfId="6635"/>
    <cellStyle name="Input 2 14 3" xfId="9164"/>
    <cellStyle name="Input 2 14 4" xfId="11675"/>
    <cellStyle name="Input 2 14 5" xfId="13979"/>
    <cellStyle name="Input 2 14 6" xfId="16444"/>
    <cellStyle name="Input 2 14 7" xfId="18683"/>
    <cellStyle name="Input 2 15" xfId="765"/>
    <cellStyle name="Input 2 15 2" xfId="4064"/>
    <cellStyle name="Input 2 15 3" xfId="3609"/>
    <cellStyle name="Input 2 15 4" xfId="3905"/>
    <cellStyle name="Input 2 15 5" xfId="9347"/>
    <cellStyle name="Input 2 15 6" xfId="6957"/>
    <cellStyle name="Input 2 15 7" xfId="9464"/>
    <cellStyle name="Input 2 16" xfId="3489"/>
    <cellStyle name="Input 2 17" xfId="4440"/>
    <cellStyle name="Input 2 18" xfId="3709"/>
    <cellStyle name="Input 2 19" xfId="18739"/>
    <cellStyle name="Input 2 2" xfId="133"/>
    <cellStyle name="Input 2 2 10" xfId="2165"/>
    <cellStyle name="Input 2 2 10 10" xfId="20514"/>
    <cellStyle name="Input 2 2 10 2" xfId="5393"/>
    <cellStyle name="Input 2 2 10 3" xfId="7919"/>
    <cellStyle name="Input 2 2 10 4" xfId="10435"/>
    <cellStyle name="Input 2 2 10 5" xfId="12738"/>
    <cellStyle name="Input 2 2 10 6" xfId="15203"/>
    <cellStyle name="Input 2 2 10 7" xfId="17447"/>
    <cellStyle name="Input 2 2 10 8" xfId="20004"/>
    <cellStyle name="Input 2 2 10 9" xfId="20439"/>
    <cellStyle name="Input 2 2 11" xfId="2352"/>
    <cellStyle name="Input 2 2 11 2" xfId="5579"/>
    <cellStyle name="Input 2 2 11 3" xfId="8106"/>
    <cellStyle name="Input 2 2 11 4" xfId="10620"/>
    <cellStyle name="Input 2 2 11 5" xfId="12924"/>
    <cellStyle name="Input 2 2 11 6" xfId="15388"/>
    <cellStyle name="Input 2 2 11 7" xfId="17632"/>
    <cellStyle name="Input 2 2 12" xfId="1556"/>
    <cellStyle name="Input 2 2 12 2" xfId="4785"/>
    <cellStyle name="Input 2 2 12 3" xfId="7310"/>
    <cellStyle name="Input 2 2 12 4" xfId="9836"/>
    <cellStyle name="Input 2 2 12 5" xfId="12131"/>
    <cellStyle name="Input 2 2 12 6" xfId="14601"/>
    <cellStyle name="Input 2 2 12 7" xfId="16846"/>
    <cellStyle name="Input 2 2 13" xfId="1939"/>
    <cellStyle name="Input 2 2 13 2" xfId="5168"/>
    <cellStyle name="Input 2 2 13 3" xfId="7693"/>
    <cellStyle name="Input 2 2 13 4" xfId="10209"/>
    <cellStyle name="Input 2 2 13 5" xfId="12513"/>
    <cellStyle name="Input 2 2 13 6" xfId="14978"/>
    <cellStyle name="Input 2 2 13 7" xfId="17222"/>
    <cellStyle name="Input 2 2 14" xfId="780"/>
    <cellStyle name="Input 2 2 14 2" xfId="4074"/>
    <cellStyle name="Input 2 2 14 3" xfId="3641"/>
    <cellStyle name="Input 2 2 14 4" xfId="4193"/>
    <cellStyle name="Input 2 2 14 5" xfId="6744"/>
    <cellStyle name="Input 2 2 14 6" xfId="3537"/>
    <cellStyle name="Input 2 2 14 7" xfId="9466"/>
    <cellStyle name="Input 2 2 15" xfId="3546"/>
    <cellStyle name="Input 2 2 16" xfId="3636"/>
    <cellStyle name="Input 2 2 17" xfId="9424"/>
    <cellStyle name="Input 2 2 18" xfId="18779"/>
    <cellStyle name="Input 2 2 19" xfId="18863"/>
    <cellStyle name="Input 2 2 2" xfId="200"/>
    <cellStyle name="Input 2 2 2 10" xfId="1584"/>
    <cellStyle name="Input 2 2 2 10 10" xfId="20470"/>
    <cellStyle name="Input 2 2 2 10 2" xfId="4813"/>
    <cellStyle name="Input 2 2 2 10 3" xfId="7338"/>
    <cellStyle name="Input 2 2 2 10 4" xfId="9864"/>
    <cellStyle name="Input 2 2 2 10 5" xfId="12159"/>
    <cellStyle name="Input 2 2 2 10 6" xfId="14628"/>
    <cellStyle name="Input 2 2 2 10 7" xfId="16873"/>
    <cellStyle name="Input 2 2 2 10 8" xfId="20006"/>
    <cellStyle name="Input 2 2 2 10 9" xfId="20441"/>
    <cellStyle name="Input 2 2 2 11" xfId="2620"/>
    <cellStyle name="Input 2 2 2 11 2" xfId="5847"/>
    <cellStyle name="Input 2 2 2 11 3" xfId="8374"/>
    <cellStyle name="Input 2 2 2 11 4" xfId="10888"/>
    <cellStyle name="Input 2 2 2 11 5" xfId="13192"/>
    <cellStyle name="Input 2 2 2 11 6" xfId="15656"/>
    <cellStyle name="Input 2 2 2 11 7" xfId="17899"/>
    <cellStyle name="Input 2 2 2 12" xfId="2809"/>
    <cellStyle name="Input 2 2 2 12 2" xfId="6035"/>
    <cellStyle name="Input 2 2 2 12 3" xfId="8563"/>
    <cellStyle name="Input 2 2 2 12 4" xfId="11076"/>
    <cellStyle name="Input 2 2 2 12 5" xfId="13380"/>
    <cellStyle name="Input 2 2 2 12 6" xfId="15844"/>
    <cellStyle name="Input 2 2 2 12 7" xfId="18086"/>
    <cellStyle name="Input 2 2 2 13" xfId="1527"/>
    <cellStyle name="Input 2 2 2 13 2" xfId="4756"/>
    <cellStyle name="Input 2 2 2 13 3" xfId="7281"/>
    <cellStyle name="Input 2 2 2 13 4" xfId="9808"/>
    <cellStyle name="Input 2 2 2 13 5" xfId="12102"/>
    <cellStyle name="Input 2 2 2 13 6" xfId="14572"/>
    <cellStyle name="Input 2 2 2 13 7" xfId="16818"/>
    <cellStyle name="Input 2 2 2 14" xfId="830"/>
    <cellStyle name="Input 2 2 2 14 2" xfId="4115"/>
    <cellStyle name="Input 2 2 2 14 3" xfId="6676"/>
    <cellStyle name="Input 2 2 2 14 4" xfId="9204"/>
    <cellStyle name="Input 2 2 2 14 5" xfId="9343"/>
    <cellStyle name="Input 2 2 2 14 6" xfId="14029"/>
    <cellStyle name="Input 2 2 2 14 7" xfId="6900"/>
    <cellStyle name="Input 2 2 2 15" xfId="3601"/>
    <cellStyle name="Input 2 2 2 16" xfId="6913"/>
    <cellStyle name="Input 2 2 2 17" xfId="9278"/>
    <cellStyle name="Input 2 2 2 18" xfId="18879"/>
    <cellStyle name="Input 2 2 2 19" xfId="19056"/>
    <cellStyle name="Input 2 2 2 2" xfId="256"/>
    <cellStyle name="Input 2 2 2 2 10" xfId="2549"/>
    <cellStyle name="Input 2 2 2 2 10 2" xfId="5776"/>
    <cellStyle name="Input 2 2 2 2 10 3" xfId="8303"/>
    <cellStyle name="Input 2 2 2 2 10 4" xfId="10817"/>
    <cellStyle name="Input 2 2 2 2 10 5" xfId="13121"/>
    <cellStyle name="Input 2 2 2 2 10 6" xfId="15585"/>
    <cellStyle name="Input 2 2 2 2 10 7" xfId="17829"/>
    <cellStyle name="Input 2 2 2 2 11" xfId="1346"/>
    <cellStyle name="Input 2 2 2 2 11 2" xfId="4575"/>
    <cellStyle name="Input 2 2 2 2 11 3" xfId="7101"/>
    <cellStyle name="Input 2 2 2 2 11 4" xfId="9629"/>
    <cellStyle name="Input 2 2 2 2 11 5" xfId="11923"/>
    <cellStyle name="Input 2 2 2 2 11 6" xfId="14391"/>
    <cellStyle name="Input 2 2 2 2 11 7" xfId="16640"/>
    <cellStyle name="Input 2 2 2 2 12" xfId="3003"/>
    <cellStyle name="Input 2 2 2 2 12 2" xfId="6229"/>
    <cellStyle name="Input 2 2 2 2 12 3" xfId="8757"/>
    <cellStyle name="Input 2 2 2 2 12 4" xfId="11270"/>
    <cellStyle name="Input 2 2 2 2 12 5" xfId="13574"/>
    <cellStyle name="Input 2 2 2 2 12 6" xfId="16037"/>
    <cellStyle name="Input 2 2 2 2 12 7" xfId="18280"/>
    <cellStyle name="Input 2 2 2 2 13" xfId="843"/>
    <cellStyle name="Input 2 2 2 2 13 2" xfId="4128"/>
    <cellStyle name="Input 2 2 2 2 13 3" xfId="6687"/>
    <cellStyle name="Input 2 2 2 2 13 4" xfId="9215"/>
    <cellStyle name="Input 2 2 2 2 13 5" xfId="3526"/>
    <cellStyle name="Input 2 2 2 2 13 6" xfId="14042"/>
    <cellStyle name="Input 2 2 2 2 13 7" xfId="14253"/>
    <cellStyle name="Input 2 2 2 2 14" xfId="4302"/>
    <cellStyle name="Input 2 2 2 2 15" xfId="4150"/>
    <cellStyle name="Input 2 2 2 2 16" xfId="9281"/>
    <cellStyle name="Input 2 2 2 2 17" xfId="11760"/>
    <cellStyle name="Input 2 2 2 2 18" xfId="18880"/>
    <cellStyle name="Input 2 2 2 2 19" xfId="19057"/>
    <cellStyle name="Input 2 2 2 2 2" xfId="556"/>
    <cellStyle name="Input 2 2 2 2 2 10" xfId="1127"/>
    <cellStyle name="Input 2 2 2 2 2 10 2" xfId="4370"/>
    <cellStyle name="Input 2 2 2 2 2 10 3" xfId="6909"/>
    <cellStyle name="Input 2 2 2 2 2 10 4" xfId="9438"/>
    <cellStyle name="Input 2 2 2 2 2 10 5" xfId="11755"/>
    <cellStyle name="Input 2 2 2 2 2 10 6" xfId="14218"/>
    <cellStyle name="Input 2 2 2 2 2 10 7" xfId="16499"/>
    <cellStyle name="Input 2 2 2 2 2 11" xfId="3881"/>
    <cellStyle name="Input 2 2 2 2 2 12" xfId="4153"/>
    <cellStyle name="Input 2 2 2 2 2 13" xfId="3908"/>
    <cellStyle name="Input 2 2 2 2 2 14" xfId="6912"/>
    <cellStyle name="Input 2 2 2 2 2 15" xfId="20058"/>
    <cellStyle name="Input 2 2 2 2 2 16" xfId="19906"/>
    <cellStyle name="Input 2 2 2 2 2 2" xfId="1845"/>
    <cellStyle name="Input 2 2 2 2 2 2 2" xfId="5074"/>
    <cellStyle name="Input 2 2 2 2 2 2 3" xfId="7599"/>
    <cellStyle name="Input 2 2 2 2 2 2 4" xfId="10116"/>
    <cellStyle name="Input 2 2 2 2 2 2 5" xfId="12420"/>
    <cellStyle name="Input 2 2 2 2 2 2 6" xfId="14884"/>
    <cellStyle name="Input 2 2 2 2 2 2 7" xfId="17129"/>
    <cellStyle name="Input 2 2 2 2 2 3" xfId="2094"/>
    <cellStyle name="Input 2 2 2 2 2 3 2" xfId="5322"/>
    <cellStyle name="Input 2 2 2 2 2 3 3" xfId="7848"/>
    <cellStyle name="Input 2 2 2 2 2 3 4" xfId="10364"/>
    <cellStyle name="Input 2 2 2 2 2 3 5" xfId="12667"/>
    <cellStyle name="Input 2 2 2 2 2 3 6" xfId="15133"/>
    <cellStyle name="Input 2 2 2 2 2 3 7" xfId="17376"/>
    <cellStyle name="Input 2 2 2 2 2 4" xfId="2350"/>
    <cellStyle name="Input 2 2 2 2 2 4 2" xfId="5577"/>
    <cellStyle name="Input 2 2 2 2 2 4 3" xfId="8104"/>
    <cellStyle name="Input 2 2 2 2 2 4 4" xfId="10618"/>
    <cellStyle name="Input 2 2 2 2 2 4 5" xfId="12922"/>
    <cellStyle name="Input 2 2 2 2 2 4 6" xfId="15386"/>
    <cellStyle name="Input 2 2 2 2 2 4 7" xfId="17630"/>
    <cellStyle name="Input 2 2 2 2 2 5" xfId="2683"/>
    <cellStyle name="Input 2 2 2 2 2 5 2" xfId="5910"/>
    <cellStyle name="Input 2 2 2 2 2 5 3" xfId="8437"/>
    <cellStyle name="Input 2 2 2 2 2 5 4" xfId="10951"/>
    <cellStyle name="Input 2 2 2 2 2 5 5" xfId="13255"/>
    <cellStyle name="Input 2 2 2 2 2 5 6" xfId="15719"/>
    <cellStyle name="Input 2 2 2 2 2 5 7" xfId="17961"/>
    <cellStyle name="Input 2 2 2 2 2 6" xfId="2820"/>
    <cellStyle name="Input 2 2 2 2 2 6 2" xfId="6046"/>
    <cellStyle name="Input 2 2 2 2 2 6 3" xfId="8574"/>
    <cellStyle name="Input 2 2 2 2 2 6 4" xfId="11087"/>
    <cellStyle name="Input 2 2 2 2 2 6 5" xfId="13391"/>
    <cellStyle name="Input 2 2 2 2 2 6 6" xfId="15855"/>
    <cellStyle name="Input 2 2 2 2 2 6 7" xfId="18097"/>
    <cellStyle name="Input 2 2 2 2 2 7" xfId="3016"/>
    <cellStyle name="Input 2 2 2 2 2 7 2" xfId="6242"/>
    <cellStyle name="Input 2 2 2 2 2 7 3" xfId="8770"/>
    <cellStyle name="Input 2 2 2 2 2 7 4" xfId="11283"/>
    <cellStyle name="Input 2 2 2 2 2 7 5" xfId="13587"/>
    <cellStyle name="Input 2 2 2 2 2 7 6" xfId="16050"/>
    <cellStyle name="Input 2 2 2 2 2 7 7" xfId="18293"/>
    <cellStyle name="Input 2 2 2 2 2 8" xfId="3224"/>
    <cellStyle name="Input 2 2 2 2 2 8 2" xfId="6449"/>
    <cellStyle name="Input 2 2 2 2 2 8 3" xfId="8978"/>
    <cellStyle name="Input 2 2 2 2 2 8 4" xfId="11489"/>
    <cellStyle name="Input 2 2 2 2 2 8 5" xfId="13793"/>
    <cellStyle name="Input 2 2 2 2 2 8 6" xfId="16258"/>
    <cellStyle name="Input 2 2 2 2 2 8 7" xfId="18497"/>
    <cellStyle name="Input 2 2 2 2 2 9" xfId="3231"/>
    <cellStyle name="Input 2 2 2 2 2 9 2" xfId="6456"/>
    <cellStyle name="Input 2 2 2 2 2 9 3" xfId="8985"/>
    <cellStyle name="Input 2 2 2 2 2 9 4" xfId="11496"/>
    <cellStyle name="Input 2 2 2 2 2 9 5" xfId="13800"/>
    <cellStyle name="Input 2 2 2 2 2 9 6" xfId="16265"/>
    <cellStyle name="Input 2 2 2 2 2 9 7" xfId="18504"/>
    <cellStyle name="Input 2 2 2 2 20" xfId="19052"/>
    <cellStyle name="Input 2 2 2 2 21" xfId="18741"/>
    <cellStyle name="Input 2 2 2 2 22" xfId="18727"/>
    <cellStyle name="Input 2 2 2 2 23" xfId="19088"/>
    <cellStyle name="Input 2 2 2 2 24" xfId="19248"/>
    <cellStyle name="Input 2 2 2 2 25" xfId="19526"/>
    <cellStyle name="Input 2 2 2 2 26" xfId="19512"/>
    <cellStyle name="Input 2 2 2 2 27" xfId="19304"/>
    <cellStyle name="Input 2 2 2 2 28" xfId="19289"/>
    <cellStyle name="Input 2 2 2 2 29" xfId="20359"/>
    <cellStyle name="Input 2 2 2 2 3" xfId="723"/>
    <cellStyle name="Input 2 2 2 2 3 10" xfId="1292"/>
    <cellStyle name="Input 2 2 2 2 3 10 2" xfId="4521"/>
    <cellStyle name="Input 2 2 2 2 3 10 3" xfId="7047"/>
    <cellStyle name="Input 2 2 2 2 3 10 4" xfId="9575"/>
    <cellStyle name="Input 2 2 2 2 3 10 5" xfId="11870"/>
    <cellStyle name="Input 2 2 2 2 3 10 6" xfId="14337"/>
    <cellStyle name="Input 2 2 2 2 3 10 7" xfId="16587"/>
    <cellStyle name="Input 2 2 2 2 3 11" xfId="4022"/>
    <cellStyle name="Input 2 2 2 2 3 12" xfId="3553"/>
    <cellStyle name="Input 2 2 2 2 3 13" xfId="6733"/>
    <cellStyle name="Input 2 2 2 2 3 14" xfId="14054"/>
    <cellStyle name="Input 2 2 2 2 3 15" xfId="20025"/>
    <cellStyle name="Input 2 2 2 2 3 16" xfId="20524"/>
    <cellStyle name="Input 2 2 2 2 3 2" xfId="2001"/>
    <cellStyle name="Input 2 2 2 2 3 2 2" xfId="5230"/>
    <cellStyle name="Input 2 2 2 2 3 2 3" xfId="7755"/>
    <cellStyle name="Input 2 2 2 2 3 2 4" xfId="10271"/>
    <cellStyle name="Input 2 2 2 2 3 2 5" xfId="12575"/>
    <cellStyle name="Input 2 2 2 2 3 2 6" xfId="15040"/>
    <cellStyle name="Input 2 2 2 2 3 2 7" xfId="17284"/>
    <cellStyle name="Input 2 2 2 2 3 3" xfId="2247"/>
    <cellStyle name="Input 2 2 2 2 3 3 2" xfId="5474"/>
    <cellStyle name="Input 2 2 2 2 3 3 3" xfId="8001"/>
    <cellStyle name="Input 2 2 2 2 3 3 4" xfId="10515"/>
    <cellStyle name="Input 2 2 2 2 3 3 5" xfId="12819"/>
    <cellStyle name="Input 2 2 2 2 3 3 6" xfId="15283"/>
    <cellStyle name="Input 2 2 2 2 3 3 7" xfId="17527"/>
    <cellStyle name="Input 2 2 2 2 3 4" xfId="2497"/>
    <cellStyle name="Input 2 2 2 2 3 4 2" xfId="5724"/>
    <cellStyle name="Input 2 2 2 2 3 4 3" xfId="8251"/>
    <cellStyle name="Input 2 2 2 2 3 4 4" xfId="10765"/>
    <cellStyle name="Input 2 2 2 2 3 4 5" xfId="13069"/>
    <cellStyle name="Input 2 2 2 2 3 4 6" xfId="15533"/>
    <cellStyle name="Input 2 2 2 2 3 4 7" xfId="17777"/>
    <cellStyle name="Input 2 2 2 2 3 5" xfId="2725"/>
    <cellStyle name="Input 2 2 2 2 3 5 2" xfId="5951"/>
    <cellStyle name="Input 2 2 2 2 3 5 3" xfId="8479"/>
    <cellStyle name="Input 2 2 2 2 3 5 4" xfId="10993"/>
    <cellStyle name="Input 2 2 2 2 3 5 5" xfId="13296"/>
    <cellStyle name="Input 2 2 2 2 3 5 6" xfId="15761"/>
    <cellStyle name="Input 2 2 2 2 3 5 7" xfId="18002"/>
    <cellStyle name="Input 2 2 2 2 3 6" xfId="2955"/>
    <cellStyle name="Input 2 2 2 2 3 6 2" xfId="6181"/>
    <cellStyle name="Input 2 2 2 2 3 6 3" xfId="8709"/>
    <cellStyle name="Input 2 2 2 2 3 6 4" xfId="11222"/>
    <cellStyle name="Input 2 2 2 2 3 6 5" xfId="13526"/>
    <cellStyle name="Input 2 2 2 2 3 6 6" xfId="15989"/>
    <cellStyle name="Input 2 2 2 2 3 6 7" xfId="18232"/>
    <cellStyle name="Input 2 2 2 2 3 7" xfId="3139"/>
    <cellStyle name="Input 2 2 2 2 3 7 2" xfId="6364"/>
    <cellStyle name="Input 2 2 2 2 3 7 3" xfId="8893"/>
    <cellStyle name="Input 2 2 2 2 3 7 4" xfId="11404"/>
    <cellStyle name="Input 2 2 2 2 3 7 5" xfId="13709"/>
    <cellStyle name="Input 2 2 2 2 3 7 6" xfId="16173"/>
    <cellStyle name="Input 2 2 2 2 3 7 7" xfId="18413"/>
    <cellStyle name="Input 2 2 2 2 3 8" xfId="3338"/>
    <cellStyle name="Input 2 2 2 2 3 8 2" xfId="6563"/>
    <cellStyle name="Input 2 2 2 2 3 8 3" xfId="9092"/>
    <cellStyle name="Input 2 2 2 2 3 8 4" xfId="11603"/>
    <cellStyle name="Input 2 2 2 2 3 8 5" xfId="13907"/>
    <cellStyle name="Input 2 2 2 2 3 8 6" xfId="16372"/>
    <cellStyle name="Input 2 2 2 2 3 8 7" xfId="18611"/>
    <cellStyle name="Input 2 2 2 2 3 9" xfId="1412"/>
    <cellStyle name="Input 2 2 2 2 3 9 2" xfId="4641"/>
    <cellStyle name="Input 2 2 2 2 3 9 3" xfId="7166"/>
    <cellStyle name="Input 2 2 2 2 3 9 4" xfId="9693"/>
    <cellStyle name="Input 2 2 2 2 3 9 5" xfId="11987"/>
    <cellStyle name="Input 2 2 2 2 3 9 6" xfId="14457"/>
    <cellStyle name="Input 2 2 2 2 3 9 7" xfId="16703"/>
    <cellStyle name="Input 2 2 2 2 30" xfId="21076"/>
    <cellStyle name="Input 2 2 2 2 4" xfId="500"/>
    <cellStyle name="Input 2 2 2 2 4 10" xfId="1072"/>
    <cellStyle name="Input 2 2 2 2 4 10 2" xfId="4321"/>
    <cellStyle name="Input 2 2 2 2 4 10 3" xfId="6863"/>
    <cellStyle name="Input 2 2 2 2 4 10 4" xfId="9394"/>
    <cellStyle name="Input 2 2 2 2 4 10 5" xfId="11719"/>
    <cellStyle name="Input 2 2 2 2 4 10 6" xfId="14180"/>
    <cellStyle name="Input 2 2 2 2 4 10 7" xfId="4084"/>
    <cellStyle name="Input 2 2 2 2 4 11" xfId="3830"/>
    <cellStyle name="Input 2 2 2 2 4 12" xfId="4283"/>
    <cellStyle name="Input 2 2 2 2 4 13" xfId="3541"/>
    <cellStyle name="Input 2 2 2 2 4 14" xfId="14975"/>
    <cellStyle name="Input 2 2 2 2 4 15" xfId="20064"/>
    <cellStyle name="Input 2 2 2 2 4 16" xfId="20145"/>
    <cellStyle name="Input 2 2 2 2 4 2" xfId="1792"/>
    <cellStyle name="Input 2 2 2 2 4 2 2" xfId="5021"/>
    <cellStyle name="Input 2 2 2 2 4 2 3" xfId="7546"/>
    <cellStyle name="Input 2 2 2 2 4 2 4" xfId="10065"/>
    <cellStyle name="Input 2 2 2 2 4 2 5" xfId="12367"/>
    <cellStyle name="Input 2 2 2 2 4 2 6" xfId="14833"/>
    <cellStyle name="Input 2 2 2 2 4 2 7" xfId="17077"/>
    <cellStyle name="Input 2 2 2 2 4 3" xfId="2053"/>
    <cellStyle name="Input 2 2 2 2 4 3 2" xfId="5281"/>
    <cellStyle name="Input 2 2 2 2 4 3 3" xfId="7807"/>
    <cellStyle name="Input 2 2 2 2 4 3 4" xfId="10323"/>
    <cellStyle name="Input 2 2 2 2 4 3 5" xfId="12626"/>
    <cellStyle name="Input 2 2 2 2 4 3 6" xfId="15092"/>
    <cellStyle name="Input 2 2 2 2 4 3 7" xfId="17335"/>
    <cellStyle name="Input 2 2 2 2 4 4" xfId="2298"/>
    <cellStyle name="Input 2 2 2 2 4 4 2" xfId="5525"/>
    <cellStyle name="Input 2 2 2 2 4 4 3" xfId="8052"/>
    <cellStyle name="Input 2 2 2 2 4 4 4" xfId="10566"/>
    <cellStyle name="Input 2 2 2 2 4 4 5" xfId="12870"/>
    <cellStyle name="Input 2 2 2 2 4 4 6" xfId="15334"/>
    <cellStyle name="Input 2 2 2 2 4 4 7" xfId="17578"/>
    <cellStyle name="Input 2 2 2 2 4 5" xfId="2377"/>
    <cellStyle name="Input 2 2 2 2 4 5 2" xfId="5604"/>
    <cellStyle name="Input 2 2 2 2 4 5 3" xfId="8131"/>
    <cellStyle name="Input 2 2 2 2 4 5 4" xfId="10645"/>
    <cellStyle name="Input 2 2 2 2 4 5 5" xfId="12949"/>
    <cellStyle name="Input 2 2 2 2 4 5 6" xfId="15413"/>
    <cellStyle name="Input 2 2 2 2 4 5 7" xfId="17657"/>
    <cellStyle name="Input 2 2 2 2 4 6" xfId="2774"/>
    <cellStyle name="Input 2 2 2 2 4 6 2" xfId="6000"/>
    <cellStyle name="Input 2 2 2 2 4 6 3" xfId="8528"/>
    <cellStyle name="Input 2 2 2 2 4 6 4" xfId="11042"/>
    <cellStyle name="Input 2 2 2 2 4 6 5" xfId="13345"/>
    <cellStyle name="Input 2 2 2 2 4 6 6" xfId="15810"/>
    <cellStyle name="Input 2 2 2 2 4 6 7" xfId="18051"/>
    <cellStyle name="Input 2 2 2 2 4 7" xfId="2409"/>
    <cellStyle name="Input 2 2 2 2 4 7 2" xfId="5636"/>
    <cellStyle name="Input 2 2 2 2 4 7 3" xfId="8163"/>
    <cellStyle name="Input 2 2 2 2 4 7 4" xfId="10677"/>
    <cellStyle name="Input 2 2 2 2 4 7 5" xfId="12981"/>
    <cellStyle name="Input 2 2 2 2 4 7 6" xfId="15445"/>
    <cellStyle name="Input 2 2 2 2 4 7 7" xfId="17689"/>
    <cellStyle name="Input 2 2 2 2 4 8" xfId="3190"/>
    <cellStyle name="Input 2 2 2 2 4 8 2" xfId="6415"/>
    <cellStyle name="Input 2 2 2 2 4 8 3" xfId="8944"/>
    <cellStyle name="Input 2 2 2 2 4 8 4" xfId="11455"/>
    <cellStyle name="Input 2 2 2 2 4 8 5" xfId="13760"/>
    <cellStyle name="Input 2 2 2 2 4 8 6" xfId="16224"/>
    <cellStyle name="Input 2 2 2 2 4 8 7" xfId="18464"/>
    <cellStyle name="Input 2 2 2 2 4 9" xfId="3402"/>
    <cellStyle name="Input 2 2 2 2 4 9 2" xfId="6627"/>
    <cellStyle name="Input 2 2 2 2 4 9 3" xfId="9156"/>
    <cellStyle name="Input 2 2 2 2 4 9 4" xfId="11667"/>
    <cellStyle name="Input 2 2 2 2 4 9 5" xfId="13971"/>
    <cellStyle name="Input 2 2 2 2 4 9 6" xfId="16436"/>
    <cellStyle name="Input 2 2 2 2 4 9 7" xfId="18675"/>
    <cellStyle name="Input 2 2 2 2 5" xfId="662"/>
    <cellStyle name="Input 2 2 2 2 5 10" xfId="1231"/>
    <cellStyle name="Input 2 2 2 2 5 10 2" xfId="4460"/>
    <cellStyle name="Input 2 2 2 2 5 10 3" xfId="6986"/>
    <cellStyle name="Input 2 2 2 2 5 10 4" xfId="9514"/>
    <cellStyle name="Input 2 2 2 2 5 10 5" xfId="11809"/>
    <cellStyle name="Input 2 2 2 2 5 10 6" xfId="14276"/>
    <cellStyle name="Input 2 2 2 2 5 10 7" xfId="16526"/>
    <cellStyle name="Input 2 2 2 2 5 11" xfId="3961"/>
    <cellStyle name="Input 2 2 2 2 5 12" xfId="3787"/>
    <cellStyle name="Input 2 2 2 2 5 13" xfId="9490"/>
    <cellStyle name="Input 2 2 2 2 5 14" xfId="14205"/>
    <cellStyle name="Input 2 2 2 2 5 15" xfId="20509"/>
    <cellStyle name="Input 2 2 2 2 5 16" xfId="20732"/>
    <cellStyle name="Input 2 2 2 2 5 2" xfId="1940"/>
    <cellStyle name="Input 2 2 2 2 5 2 2" xfId="5169"/>
    <cellStyle name="Input 2 2 2 2 5 2 3" xfId="7694"/>
    <cellStyle name="Input 2 2 2 2 5 2 4" xfId="10210"/>
    <cellStyle name="Input 2 2 2 2 5 2 5" xfId="12514"/>
    <cellStyle name="Input 2 2 2 2 5 2 6" xfId="14979"/>
    <cellStyle name="Input 2 2 2 2 5 2 7" xfId="17223"/>
    <cellStyle name="Input 2 2 2 2 5 3" xfId="2186"/>
    <cellStyle name="Input 2 2 2 2 5 3 2" xfId="5413"/>
    <cellStyle name="Input 2 2 2 2 5 3 3" xfId="7940"/>
    <cellStyle name="Input 2 2 2 2 5 3 4" xfId="10454"/>
    <cellStyle name="Input 2 2 2 2 5 3 5" xfId="12758"/>
    <cellStyle name="Input 2 2 2 2 5 3 6" xfId="15222"/>
    <cellStyle name="Input 2 2 2 2 5 3 7" xfId="17466"/>
    <cellStyle name="Input 2 2 2 2 5 4" xfId="2436"/>
    <cellStyle name="Input 2 2 2 2 5 4 2" xfId="5663"/>
    <cellStyle name="Input 2 2 2 2 5 4 3" xfId="8190"/>
    <cellStyle name="Input 2 2 2 2 5 4 4" xfId="10704"/>
    <cellStyle name="Input 2 2 2 2 5 4 5" xfId="13008"/>
    <cellStyle name="Input 2 2 2 2 5 4 6" xfId="15472"/>
    <cellStyle name="Input 2 2 2 2 5 4 7" xfId="17716"/>
    <cellStyle name="Input 2 2 2 2 5 5" xfId="2664"/>
    <cellStyle name="Input 2 2 2 2 5 5 2" xfId="5891"/>
    <cellStyle name="Input 2 2 2 2 5 5 3" xfId="8418"/>
    <cellStyle name="Input 2 2 2 2 5 5 4" xfId="10932"/>
    <cellStyle name="Input 2 2 2 2 5 5 5" xfId="13236"/>
    <cellStyle name="Input 2 2 2 2 5 5 6" xfId="15700"/>
    <cellStyle name="Input 2 2 2 2 5 5 7" xfId="17943"/>
    <cellStyle name="Input 2 2 2 2 5 6" xfId="2894"/>
    <cellStyle name="Input 2 2 2 2 5 6 2" xfId="6120"/>
    <cellStyle name="Input 2 2 2 2 5 6 3" xfId="8648"/>
    <cellStyle name="Input 2 2 2 2 5 6 4" xfId="11161"/>
    <cellStyle name="Input 2 2 2 2 5 6 5" xfId="13465"/>
    <cellStyle name="Input 2 2 2 2 5 6 6" xfId="15928"/>
    <cellStyle name="Input 2 2 2 2 5 6 7" xfId="18171"/>
    <cellStyle name="Input 2 2 2 2 5 7" xfId="3078"/>
    <cellStyle name="Input 2 2 2 2 5 7 2" xfId="6303"/>
    <cellStyle name="Input 2 2 2 2 5 7 3" xfId="8832"/>
    <cellStyle name="Input 2 2 2 2 5 7 4" xfId="11343"/>
    <cellStyle name="Input 2 2 2 2 5 7 5" xfId="13648"/>
    <cellStyle name="Input 2 2 2 2 5 7 6" xfId="16112"/>
    <cellStyle name="Input 2 2 2 2 5 7 7" xfId="18352"/>
    <cellStyle name="Input 2 2 2 2 5 8" xfId="3277"/>
    <cellStyle name="Input 2 2 2 2 5 8 2" xfId="6502"/>
    <cellStyle name="Input 2 2 2 2 5 8 3" xfId="9031"/>
    <cellStyle name="Input 2 2 2 2 5 8 4" xfId="11542"/>
    <cellStyle name="Input 2 2 2 2 5 8 5" xfId="13846"/>
    <cellStyle name="Input 2 2 2 2 5 8 6" xfId="16311"/>
    <cellStyle name="Input 2 2 2 2 5 8 7" xfId="18550"/>
    <cellStyle name="Input 2 2 2 2 5 9" xfId="3232"/>
    <cellStyle name="Input 2 2 2 2 5 9 2" xfId="6457"/>
    <cellStyle name="Input 2 2 2 2 5 9 3" xfId="8986"/>
    <cellStyle name="Input 2 2 2 2 5 9 4" xfId="11497"/>
    <cellStyle name="Input 2 2 2 2 5 9 5" xfId="13801"/>
    <cellStyle name="Input 2 2 2 2 5 9 6" xfId="16266"/>
    <cellStyle name="Input 2 2 2 2 5 9 7" xfId="18505"/>
    <cellStyle name="Input 2 2 2 2 6" xfId="1567"/>
    <cellStyle name="Input 2 2 2 2 6 10" xfId="20731"/>
    <cellStyle name="Input 2 2 2 2 6 2" xfId="4796"/>
    <cellStyle name="Input 2 2 2 2 6 3" xfId="7321"/>
    <cellStyle name="Input 2 2 2 2 6 4" xfId="9847"/>
    <cellStyle name="Input 2 2 2 2 6 5" xfId="12142"/>
    <cellStyle name="Input 2 2 2 2 6 6" xfId="14612"/>
    <cellStyle name="Input 2 2 2 2 6 7" xfId="16856"/>
    <cellStyle name="Input 2 2 2 2 6 8" xfId="20088"/>
    <cellStyle name="Input 2 2 2 2 6 9" xfId="20508"/>
    <cellStyle name="Input 2 2 2 2 7" xfId="1825"/>
    <cellStyle name="Input 2 2 2 2 7 10" xfId="19889"/>
    <cellStyle name="Input 2 2 2 2 7 2" xfId="5054"/>
    <cellStyle name="Input 2 2 2 2 7 3" xfId="7579"/>
    <cellStyle name="Input 2 2 2 2 7 4" xfId="10097"/>
    <cellStyle name="Input 2 2 2 2 7 5" xfId="12400"/>
    <cellStyle name="Input 2 2 2 2 7 6" xfId="14865"/>
    <cellStyle name="Input 2 2 2 2 7 7" xfId="17109"/>
    <cellStyle name="Input 2 2 2 2 7 8" xfId="20031"/>
    <cellStyle name="Input 2 2 2 2 7 9" xfId="20461"/>
    <cellStyle name="Input 2 2 2 2 8" xfId="1634"/>
    <cellStyle name="Input 2 2 2 2 8 10" xfId="20712"/>
    <cellStyle name="Input 2 2 2 2 8 2" xfId="4863"/>
    <cellStyle name="Input 2 2 2 2 8 3" xfId="7388"/>
    <cellStyle name="Input 2 2 2 2 8 4" xfId="9913"/>
    <cellStyle name="Input 2 2 2 2 8 5" xfId="12209"/>
    <cellStyle name="Input 2 2 2 2 8 6" xfId="14677"/>
    <cellStyle name="Input 2 2 2 2 8 7" xfId="16923"/>
    <cellStyle name="Input 2 2 2 2 8 8" xfId="20070"/>
    <cellStyle name="Input 2 2 2 2 8 9" xfId="20497"/>
    <cellStyle name="Input 2 2 2 2 9" xfId="1423"/>
    <cellStyle name="Input 2 2 2 2 9 10" xfId="20882"/>
    <cellStyle name="Input 2 2 2 2 9 2" xfId="4652"/>
    <cellStyle name="Input 2 2 2 2 9 3" xfId="7177"/>
    <cellStyle name="Input 2 2 2 2 9 4" xfId="9704"/>
    <cellStyle name="Input 2 2 2 2 9 5" xfId="11998"/>
    <cellStyle name="Input 2 2 2 2 9 6" xfId="14468"/>
    <cellStyle name="Input 2 2 2 2 9 7" xfId="16714"/>
    <cellStyle name="Input 2 2 2 2 9 8" xfId="20243"/>
    <cellStyle name="Input 2 2 2 2 9 9" xfId="20596"/>
    <cellStyle name="Input 2 2 2 20" xfId="19024"/>
    <cellStyle name="Input 2 2 2 21" xfId="19085"/>
    <cellStyle name="Input 2 2 2 22" xfId="19039"/>
    <cellStyle name="Input 2 2 2 23" xfId="18721"/>
    <cellStyle name="Input 2 2 2 24" xfId="19247"/>
    <cellStyle name="Input 2 2 2 25" xfId="19525"/>
    <cellStyle name="Input 2 2 2 26" xfId="19519"/>
    <cellStyle name="Input 2 2 2 27" xfId="19520"/>
    <cellStyle name="Input 2 2 2 28" xfId="19392"/>
    <cellStyle name="Input 2 2 2 29" xfId="20360"/>
    <cellStyle name="Input 2 2 2 3" xfId="431"/>
    <cellStyle name="Input 2 2 2 3 10" xfId="1003"/>
    <cellStyle name="Input 2 2 2 3 10 2" xfId="4266"/>
    <cellStyle name="Input 2 2 2 3 10 3" xfId="6807"/>
    <cellStyle name="Input 2 2 2 3 10 4" xfId="9337"/>
    <cellStyle name="Input 2 2 2 3 10 5" xfId="6713"/>
    <cellStyle name="Input 2 2 2 3 10 6" xfId="14136"/>
    <cellStyle name="Input 2 2 2 3 10 7" xfId="3733"/>
    <cellStyle name="Input 2 2 2 3 11" xfId="3778"/>
    <cellStyle name="Input 2 2 2 3 12" xfId="4432"/>
    <cellStyle name="Input 2 2 2 3 13" xfId="4392"/>
    <cellStyle name="Input 2 2 2 3 14" xfId="4309"/>
    <cellStyle name="Input 2 2 2 3 15" xfId="20057"/>
    <cellStyle name="Input 2 2 2 3 16" xfId="19905"/>
    <cellStyle name="Input 2 2 2 3 2" xfId="1734"/>
    <cellStyle name="Input 2 2 2 3 2 2" xfId="4963"/>
    <cellStyle name="Input 2 2 2 3 2 3" xfId="7488"/>
    <cellStyle name="Input 2 2 2 3 2 4" xfId="10009"/>
    <cellStyle name="Input 2 2 2 3 2 5" xfId="12309"/>
    <cellStyle name="Input 2 2 2 3 2 6" xfId="14776"/>
    <cellStyle name="Input 2 2 2 3 2 7" xfId="17020"/>
    <cellStyle name="Input 2 2 2 3 3" xfId="1521"/>
    <cellStyle name="Input 2 2 2 3 3 2" xfId="4750"/>
    <cellStyle name="Input 2 2 2 3 3 3" xfId="7275"/>
    <cellStyle name="Input 2 2 2 3 3 4" xfId="9802"/>
    <cellStyle name="Input 2 2 2 3 3 5" xfId="12096"/>
    <cellStyle name="Input 2 2 2 3 3 6" xfId="14566"/>
    <cellStyle name="Input 2 2 2 3 3 7" xfId="16812"/>
    <cellStyle name="Input 2 2 2 3 4" xfId="1413"/>
    <cellStyle name="Input 2 2 2 3 4 2" xfId="4642"/>
    <cellStyle name="Input 2 2 2 3 4 3" xfId="7167"/>
    <cellStyle name="Input 2 2 2 3 4 4" xfId="9694"/>
    <cellStyle name="Input 2 2 2 3 4 5" xfId="11988"/>
    <cellStyle name="Input 2 2 2 3 4 6" xfId="14458"/>
    <cellStyle name="Input 2 2 2 3 4 7" xfId="16704"/>
    <cellStyle name="Input 2 2 2 3 5" xfId="1576"/>
    <cellStyle name="Input 2 2 2 3 5 2" xfId="4805"/>
    <cellStyle name="Input 2 2 2 3 5 3" xfId="7330"/>
    <cellStyle name="Input 2 2 2 3 5 4" xfId="9856"/>
    <cellStyle name="Input 2 2 2 3 5 5" xfId="12151"/>
    <cellStyle name="Input 2 2 2 3 5 6" xfId="14621"/>
    <cellStyle name="Input 2 2 2 3 5 7" xfId="16865"/>
    <cellStyle name="Input 2 2 2 3 6" xfId="1475"/>
    <cellStyle name="Input 2 2 2 3 6 2" xfId="4704"/>
    <cellStyle name="Input 2 2 2 3 6 3" xfId="7229"/>
    <cellStyle name="Input 2 2 2 3 6 4" xfId="9756"/>
    <cellStyle name="Input 2 2 2 3 6 5" xfId="12050"/>
    <cellStyle name="Input 2 2 2 3 6 6" xfId="14520"/>
    <cellStyle name="Input 2 2 2 3 6 7" xfId="16766"/>
    <cellStyle name="Input 2 2 2 3 7" xfId="2116"/>
    <cellStyle name="Input 2 2 2 3 7 2" xfId="5344"/>
    <cellStyle name="Input 2 2 2 3 7 3" xfId="7870"/>
    <cellStyle name="Input 2 2 2 3 7 4" xfId="10386"/>
    <cellStyle name="Input 2 2 2 3 7 5" xfId="12689"/>
    <cellStyle name="Input 2 2 2 3 7 6" xfId="15154"/>
    <cellStyle name="Input 2 2 2 3 7 7" xfId="17398"/>
    <cellStyle name="Input 2 2 2 3 8" xfId="2375"/>
    <cellStyle name="Input 2 2 2 3 8 2" xfId="5602"/>
    <cellStyle name="Input 2 2 2 3 8 3" xfId="8129"/>
    <cellStyle name="Input 2 2 2 3 8 4" xfId="10643"/>
    <cellStyle name="Input 2 2 2 3 8 5" xfId="12947"/>
    <cellStyle name="Input 2 2 2 3 8 6" xfId="15411"/>
    <cellStyle name="Input 2 2 2 3 8 7" xfId="17655"/>
    <cellStyle name="Input 2 2 2 3 9" xfId="3057"/>
    <cellStyle name="Input 2 2 2 3 9 2" xfId="6283"/>
    <cellStyle name="Input 2 2 2 3 9 3" xfId="8811"/>
    <cellStyle name="Input 2 2 2 3 9 4" xfId="11323"/>
    <cellStyle name="Input 2 2 2 3 9 5" xfId="13628"/>
    <cellStyle name="Input 2 2 2 3 9 6" xfId="16091"/>
    <cellStyle name="Input 2 2 2 3 9 7" xfId="18333"/>
    <cellStyle name="Input 2 2 2 30" xfId="21075"/>
    <cellStyle name="Input 2 2 2 4" xfId="690"/>
    <cellStyle name="Input 2 2 2 4 10" xfId="1259"/>
    <cellStyle name="Input 2 2 2 4 10 2" xfId="4488"/>
    <cellStyle name="Input 2 2 2 4 10 3" xfId="7014"/>
    <cellStyle name="Input 2 2 2 4 10 4" xfId="9542"/>
    <cellStyle name="Input 2 2 2 4 10 5" xfId="11837"/>
    <cellStyle name="Input 2 2 2 4 10 6" xfId="14304"/>
    <cellStyle name="Input 2 2 2 4 10 7" xfId="16554"/>
    <cellStyle name="Input 2 2 2 4 11" xfId="3989"/>
    <cellStyle name="Input 2 2 2 4 12" xfId="3660"/>
    <cellStyle name="Input 2 2 2 4 13" xfId="6707"/>
    <cellStyle name="Input 2 2 2 4 14" xfId="14140"/>
    <cellStyle name="Input 2 2 2 4 15" xfId="20056"/>
    <cellStyle name="Input 2 2 2 4 16" xfId="19904"/>
    <cellStyle name="Input 2 2 2 4 2" xfId="1968"/>
    <cellStyle name="Input 2 2 2 4 2 2" xfId="5197"/>
    <cellStyle name="Input 2 2 2 4 2 3" xfId="7722"/>
    <cellStyle name="Input 2 2 2 4 2 4" xfId="10238"/>
    <cellStyle name="Input 2 2 2 4 2 5" xfId="12542"/>
    <cellStyle name="Input 2 2 2 4 2 6" xfId="15007"/>
    <cellStyle name="Input 2 2 2 4 2 7" xfId="17251"/>
    <cellStyle name="Input 2 2 2 4 3" xfId="2214"/>
    <cellStyle name="Input 2 2 2 4 3 2" xfId="5441"/>
    <cellStyle name="Input 2 2 2 4 3 3" xfId="7968"/>
    <cellStyle name="Input 2 2 2 4 3 4" xfId="10482"/>
    <cellStyle name="Input 2 2 2 4 3 5" xfId="12786"/>
    <cellStyle name="Input 2 2 2 4 3 6" xfId="15250"/>
    <cellStyle name="Input 2 2 2 4 3 7" xfId="17494"/>
    <cellStyle name="Input 2 2 2 4 4" xfId="2464"/>
    <cellStyle name="Input 2 2 2 4 4 2" xfId="5691"/>
    <cellStyle name="Input 2 2 2 4 4 3" xfId="8218"/>
    <cellStyle name="Input 2 2 2 4 4 4" xfId="10732"/>
    <cellStyle name="Input 2 2 2 4 4 5" xfId="13036"/>
    <cellStyle name="Input 2 2 2 4 4 6" xfId="15500"/>
    <cellStyle name="Input 2 2 2 4 4 7" xfId="17744"/>
    <cellStyle name="Input 2 2 2 4 5" xfId="1831"/>
    <cellStyle name="Input 2 2 2 4 5 2" xfId="5060"/>
    <cellStyle name="Input 2 2 2 4 5 3" xfId="7585"/>
    <cellStyle name="Input 2 2 2 4 5 4" xfId="10102"/>
    <cellStyle name="Input 2 2 2 4 5 5" xfId="12406"/>
    <cellStyle name="Input 2 2 2 4 5 6" xfId="14870"/>
    <cellStyle name="Input 2 2 2 4 5 7" xfId="17115"/>
    <cellStyle name="Input 2 2 2 4 6" xfId="2922"/>
    <cellStyle name="Input 2 2 2 4 6 2" xfId="6148"/>
    <cellStyle name="Input 2 2 2 4 6 3" xfId="8676"/>
    <cellStyle name="Input 2 2 2 4 6 4" xfId="11189"/>
    <cellStyle name="Input 2 2 2 4 6 5" xfId="13493"/>
    <cellStyle name="Input 2 2 2 4 6 6" xfId="15956"/>
    <cellStyle name="Input 2 2 2 4 6 7" xfId="18199"/>
    <cellStyle name="Input 2 2 2 4 7" xfId="3106"/>
    <cellStyle name="Input 2 2 2 4 7 2" xfId="6331"/>
    <cellStyle name="Input 2 2 2 4 7 3" xfId="8860"/>
    <cellStyle name="Input 2 2 2 4 7 4" xfId="11371"/>
    <cellStyle name="Input 2 2 2 4 7 5" xfId="13676"/>
    <cellStyle name="Input 2 2 2 4 7 6" xfId="16140"/>
    <cellStyle name="Input 2 2 2 4 7 7" xfId="18380"/>
    <cellStyle name="Input 2 2 2 4 8" xfId="3305"/>
    <cellStyle name="Input 2 2 2 4 8 2" xfId="6530"/>
    <cellStyle name="Input 2 2 2 4 8 3" xfId="9059"/>
    <cellStyle name="Input 2 2 2 4 8 4" xfId="11570"/>
    <cellStyle name="Input 2 2 2 4 8 5" xfId="13874"/>
    <cellStyle name="Input 2 2 2 4 8 6" xfId="16339"/>
    <cellStyle name="Input 2 2 2 4 8 7" xfId="18578"/>
    <cellStyle name="Input 2 2 2 4 9" xfId="1360"/>
    <cellStyle name="Input 2 2 2 4 9 2" xfId="4589"/>
    <cellStyle name="Input 2 2 2 4 9 3" xfId="7115"/>
    <cellStyle name="Input 2 2 2 4 9 4" xfId="9643"/>
    <cellStyle name="Input 2 2 2 4 9 5" xfId="11937"/>
    <cellStyle name="Input 2 2 2 4 9 6" xfId="14405"/>
    <cellStyle name="Input 2 2 2 4 9 7" xfId="16654"/>
    <cellStyle name="Input 2 2 2 5" xfId="684"/>
    <cellStyle name="Input 2 2 2 5 10" xfId="1253"/>
    <cellStyle name="Input 2 2 2 5 10 2" xfId="4482"/>
    <cellStyle name="Input 2 2 2 5 10 3" xfId="7008"/>
    <cellStyle name="Input 2 2 2 5 10 4" xfId="9536"/>
    <cellStyle name="Input 2 2 2 5 10 5" xfId="11831"/>
    <cellStyle name="Input 2 2 2 5 10 6" xfId="14298"/>
    <cellStyle name="Input 2 2 2 5 10 7" xfId="16548"/>
    <cellStyle name="Input 2 2 2 5 11" xfId="3983"/>
    <cellStyle name="Input 2 2 2 5 12" xfId="4343"/>
    <cellStyle name="Input 2 2 2 5 13" xfId="3519"/>
    <cellStyle name="Input 2 2 2 5 14" xfId="11796"/>
    <cellStyle name="Input 2 2 2 5 15" xfId="20067"/>
    <cellStyle name="Input 2 2 2 5 16" xfId="20709"/>
    <cellStyle name="Input 2 2 2 5 2" xfId="1962"/>
    <cellStyle name="Input 2 2 2 5 2 2" xfId="5191"/>
    <cellStyle name="Input 2 2 2 5 2 3" xfId="7716"/>
    <cellStyle name="Input 2 2 2 5 2 4" xfId="10232"/>
    <cellStyle name="Input 2 2 2 5 2 5" xfId="12536"/>
    <cellStyle name="Input 2 2 2 5 2 6" xfId="15001"/>
    <cellStyle name="Input 2 2 2 5 2 7" xfId="17245"/>
    <cellStyle name="Input 2 2 2 5 3" xfId="2208"/>
    <cellStyle name="Input 2 2 2 5 3 2" xfId="5435"/>
    <cellStyle name="Input 2 2 2 5 3 3" xfId="7962"/>
    <cellStyle name="Input 2 2 2 5 3 4" xfId="10476"/>
    <cellStyle name="Input 2 2 2 5 3 5" xfId="12780"/>
    <cellStyle name="Input 2 2 2 5 3 6" xfId="15244"/>
    <cellStyle name="Input 2 2 2 5 3 7" xfId="17488"/>
    <cellStyle name="Input 2 2 2 5 4" xfId="2458"/>
    <cellStyle name="Input 2 2 2 5 4 2" xfId="5685"/>
    <cellStyle name="Input 2 2 2 5 4 3" xfId="8212"/>
    <cellStyle name="Input 2 2 2 5 4 4" xfId="10726"/>
    <cellStyle name="Input 2 2 2 5 4 5" xfId="13030"/>
    <cellStyle name="Input 2 2 2 5 4 6" xfId="15494"/>
    <cellStyle name="Input 2 2 2 5 4 7" xfId="17738"/>
    <cellStyle name="Input 2 2 2 5 5" xfId="2075"/>
    <cellStyle name="Input 2 2 2 5 5 2" xfId="5303"/>
    <cellStyle name="Input 2 2 2 5 5 3" xfId="7829"/>
    <cellStyle name="Input 2 2 2 5 5 4" xfId="10345"/>
    <cellStyle name="Input 2 2 2 5 5 5" xfId="12648"/>
    <cellStyle name="Input 2 2 2 5 5 6" xfId="15114"/>
    <cellStyle name="Input 2 2 2 5 5 7" xfId="17357"/>
    <cellStyle name="Input 2 2 2 5 6" xfId="2916"/>
    <cellStyle name="Input 2 2 2 5 6 2" xfId="6142"/>
    <cellStyle name="Input 2 2 2 5 6 3" xfId="8670"/>
    <cellStyle name="Input 2 2 2 5 6 4" xfId="11183"/>
    <cellStyle name="Input 2 2 2 5 6 5" xfId="13487"/>
    <cellStyle name="Input 2 2 2 5 6 6" xfId="15950"/>
    <cellStyle name="Input 2 2 2 5 6 7" xfId="18193"/>
    <cellStyle name="Input 2 2 2 5 7" xfId="3100"/>
    <cellStyle name="Input 2 2 2 5 7 2" xfId="6325"/>
    <cellStyle name="Input 2 2 2 5 7 3" xfId="8854"/>
    <cellStyle name="Input 2 2 2 5 7 4" xfId="11365"/>
    <cellStyle name="Input 2 2 2 5 7 5" xfId="13670"/>
    <cellStyle name="Input 2 2 2 5 7 6" xfId="16134"/>
    <cellStyle name="Input 2 2 2 5 7 7" xfId="18374"/>
    <cellStyle name="Input 2 2 2 5 8" xfId="3299"/>
    <cellStyle name="Input 2 2 2 5 8 2" xfId="6524"/>
    <cellStyle name="Input 2 2 2 5 8 3" xfId="9053"/>
    <cellStyle name="Input 2 2 2 5 8 4" xfId="11564"/>
    <cellStyle name="Input 2 2 2 5 8 5" xfId="13868"/>
    <cellStyle name="Input 2 2 2 5 8 6" xfId="16333"/>
    <cellStyle name="Input 2 2 2 5 8 7" xfId="18572"/>
    <cellStyle name="Input 2 2 2 5 9" xfId="3394"/>
    <cellStyle name="Input 2 2 2 5 9 2" xfId="6619"/>
    <cellStyle name="Input 2 2 2 5 9 3" xfId="9148"/>
    <cellStyle name="Input 2 2 2 5 9 4" xfId="11659"/>
    <cellStyle name="Input 2 2 2 5 9 5" xfId="13963"/>
    <cellStyle name="Input 2 2 2 5 9 6" xfId="16428"/>
    <cellStyle name="Input 2 2 2 5 9 7" xfId="18667"/>
    <cellStyle name="Input 2 2 2 6" xfId="713"/>
    <cellStyle name="Input 2 2 2 6 10" xfId="1282"/>
    <cellStyle name="Input 2 2 2 6 10 2" xfId="4511"/>
    <cellStyle name="Input 2 2 2 6 10 3" xfId="7037"/>
    <cellStyle name="Input 2 2 2 6 10 4" xfId="9565"/>
    <cellStyle name="Input 2 2 2 6 10 5" xfId="11860"/>
    <cellStyle name="Input 2 2 2 6 10 6" xfId="14327"/>
    <cellStyle name="Input 2 2 2 6 10 7" xfId="16577"/>
    <cellStyle name="Input 2 2 2 6 11" xfId="4012"/>
    <cellStyle name="Input 2 2 2 6 12" xfId="3510"/>
    <cellStyle name="Input 2 2 2 6 13" xfId="6818"/>
    <cellStyle name="Input 2 2 2 6 14" xfId="3708"/>
    <cellStyle name="Input 2 2 2 6 15" xfId="20382"/>
    <cellStyle name="Input 2 2 2 6 16" xfId="20391"/>
    <cellStyle name="Input 2 2 2 6 2" xfId="1991"/>
    <cellStyle name="Input 2 2 2 6 2 2" xfId="5220"/>
    <cellStyle name="Input 2 2 2 6 2 3" xfId="7745"/>
    <cellStyle name="Input 2 2 2 6 2 4" xfId="10261"/>
    <cellStyle name="Input 2 2 2 6 2 5" xfId="12565"/>
    <cellStyle name="Input 2 2 2 6 2 6" xfId="15030"/>
    <cellStyle name="Input 2 2 2 6 2 7" xfId="17274"/>
    <cellStyle name="Input 2 2 2 6 3" xfId="2237"/>
    <cellStyle name="Input 2 2 2 6 3 2" xfId="5464"/>
    <cellStyle name="Input 2 2 2 6 3 3" xfId="7991"/>
    <cellStyle name="Input 2 2 2 6 3 4" xfId="10505"/>
    <cellStyle name="Input 2 2 2 6 3 5" xfId="12809"/>
    <cellStyle name="Input 2 2 2 6 3 6" xfId="15273"/>
    <cellStyle name="Input 2 2 2 6 3 7" xfId="17517"/>
    <cellStyle name="Input 2 2 2 6 4" xfId="2487"/>
    <cellStyle name="Input 2 2 2 6 4 2" xfId="5714"/>
    <cellStyle name="Input 2 2 2 6 4 3" xfId="8241"/>
    <cellStyle name="Input 2 2 2 6 4 4" xfId="10755"/>
    <cellStyle name="Input 2 2 2 6 4 5" xfId="13059"/>
    <cellStyle name="Input 2 2 2 6 4 6" xfId="15523"/>
    <cellStyle name="Input 2 2 2 6 4 7" xfId="17767"/>
    <cellStyle name="Input 2 2 2 6 5" xfId="2715"/>
    <cellStyle name="Input 2 2 2 6 5 2" xfId="5941"/>
    <cellStyle name="Input 2 2 2 6 5 3" xfId="8469"/>
    <cellStyle name="Input 2 2 2 6 5 4" xfId="10983"/>
    <cellStyle name="Input 2 2 2 6 5 5" xfId="13286"/>
    <cellStyle name="Input 2 2 2 6 5 6" xfId="15751"/>
    <cellStyle name="Input 2 2 2 6 5 7" xfId="17992"/>
    <cellStyle name="Input 2 2 2 6 6" xfId="2945"/>
    <cellStyle name="Input 2 2 2 6 6 2" xfId="6171"/>
    <cellStyle name="Input 2 2 2 6 6 3" xfId="8699"/>
    <cellStyle name="Input 2 2 2 6 6 4" xfId="11212"/>
    <cellStyle name="Input 2 2 2 6 6 5" xfId="13516"/>
    <cellStyle name="Input 2 2 2 6 6 6" xfId="15979"/>
    <cellStyle name="Input 2 2 2 6 6 7" xfId="18222"/>
    <cellStyle name="Input 2 2 2 6 7" xfId="3129"/>
    <cellStyle name="Input 2 2 2 6 7 2" xfId="6354"/>
    <cellStyle name="Input 2 2 2 6 7 3" xfId="8883"/>
    <cellStyle name="Input 2 2 2 6 7 4" xfId="11394"/>
    <cellStyle name="Input 2 2 2 6 7 5" xfId="13699"/>
    <cellStyle name="Input 2 2 2 6 7 6" xfId="16163"/>
    <cellStyle name="Input 2 2 2 6 7 7" xfId="18403"/>
    <cellStyle name="Input 2 2 2 6 8" xfId="3328"/>
    <cellStyle name="Input 2 2 2 6 8 2" xfId="6553"/>
    <cellStyle name="Input 2 2 2 6 8 3" xfId="9082"/>
    <cellStyle name="Input 2 2 2 6 8 4" xfId="11593"/>
    <cellStyle name="Input 2 2 2 6 8 5" xfId="13897"/>
    <cellStyle name="Input 2 2 2 6 8 6" xfId="16362"/>
    <cellStyle name="Input 2 2 2 6 8 7" xfId="18601"/>
    <cellStyle name="Input 2 2 2 6 9" xfId="3261"/>
    <cellStyle name="Input 2 2 2 6 9 2" xfId="6486"/>
    <cellStyle name="Input 2 2 2 6 9 3" xfId="9015"/>
    <cellStyle name="Input 2 2 2 6 9 4" xfId="11526"/>
    <cellStyle name="Input 2 2 2 6 9 5" xfId="13830"/>
    <cellStyle name="Input 2 2 2 6 9 6" xfId="16295"/>
    <cellStyle name="Input 2 2 2 6 9 7" xfId="18534"/>
    <cellStyle name="Input 2 2 2 7" xfId="1512"/>
    <cellStyle name="Input 2 2 2 7 10" xfId="20474"/>
    <cellStyle name="Input 2 2 2 7 2" xfId="4741"/>
    <cellStyle name="Input 2 2 2 7 3" xfId="7266"/>
    <cellStyle name="Input 2 2 2 7 4" xfId="9793"/>
    <cellStyle name="Input 2 2 2 7 5" xfId="12087"/>
    <cellStyle name="Input 2 2 2 7 6" xfId="14557"/>
    <cellStyle name="Input 2 2 2 7 7" xfId="16803"/>
    <cellStyle name="Input 2 2 2 7 8" xfId="20014"/>
    <cellStyle name="Input 2 2 2 7 9" xfId="20449"/>
    <cellStyle name="Input 2 2 2 8" xfId="1483"/>
    <cellStyle name="Input 2 2 2 8 10" xfId="20785"/>
    <cellStyle name="Input 2 2 2 8 2" xfId="4712"/>
    <cellStyle name="Input 2 2 2 8 3" xfId="7237"/>
    <cellStyle name="Input 2 2 2 8 4" xfId="9764"/>
    <cellStyle name="Input 2 2 2 8 5" xfId="12058"/>
    <cellStyle name="Input 2 2 2 8 6" xfId="14528"/>
    <cellStyle name="Input 2 2 2 8 7" xfId="16774"/>
    <cellStyle name="Input 2 2 2 8 8" xfId="20144"/>
    <cellStyle name="Input 2 2 2 8 9" xfId="20529"/>
    <cellStyle name="Input 2 2 2 9" xfId="2337"/>
    <cellStyle name="Input 2 2 2 9 10" xfId="20217"/>
    <cellStyle name="Input 2 2 2 9 2" xfId="5564"/>
    <cellStyle name="Input 2 2 2 9 3" xfId="8091"/>
    <cellStyle name="Input 2 2 2 9 4" xfId="10605"/>
    <cellStyle name="Input 2 2 2 9 5" xfId="12909"/>
    <cellStyle name="Input 2 2 2 9 6" xfId="15373"/>
    <cellStyle name="Input 2 2 2 9 7" xfId="17617"/>
    <cellStyle name="Input 2 2 2 9 8" xfId="19951"/>
    <cellStyle name="Input 2 2 2 9 9" xfId="20397"/>
    <cellStyle name="Input 2 2 20" xfId="18852"/>
    <cellStyle name="Input 2 2 21" xfId="19020"/>
    <cellStyle name="Input 2 2 22" xfId="19069"/>
    <cellStyle name="Input 2 2 23" xfId="18746"/>
    <cellStyle name="Input 2 2 24" xfId="19145"/>
    <cellStyle name="Input 2 2 25" xfId="19319"/>
    <cellStyle name="Input 2 2 26" xfId="19513"/>
    <cellStyle name="Input 2 2 27" xfId="19543"/>
    <cellStyle name="Input 2 2 28" xfId="19344"/>
    <cellStyle name="Input 2 2 29" xfId="20361"/>
    <cellStyle name="Input 2 2 3" xfId="257"/>
    <cellStyle name="Input 2 2 3 10" xfId="2169"/>
    <cellStyle name="Input 2 2 3 10 2" xfId="5397"/>
    <cellStyle name="Input 2 2 3 10 3" xfId="7923"/>
    <cellStyle name="Input 2 2 3 10 4" xfId="10439"/>
    <cellStyle name="Input 2 2 3 10 5" xfId="12742"/>
    <cellStyle name="Input 2 2 3 10 6" xfId="15207"/>
    <cellStyle name="Input 2 2 3 10 7" xfId="17451"/>
    <cellStyle name="Input 2 2 3 11" xfId="2837"/>
    <cellStyle name="Input 2 2 3 11 2" xfId="6063"/>
    <cellStyle name="Input 2 2 3 11 3" xfId="8591"/>
    <cellStyle name="Input 2 2 3 11 4" xfId="11104"/>
    <cellStyle name="Input 2 2 3 11 5" xfId="13408"/>
    <cellStyle name="Input 2 2 3 11 6" xfId="15871"/>
    <cellStyle name="Input 2 2 3 11 7" xfId="18114"/>
    <cellStyle name="Input 2 2 3 12" xfId="3058"/>
    <cellStyle name="Input 2 2 3 12 2" xfId="6284"/>
    <cellStyle name="Input 2 2 3 12 3" xfId="8812"/>
    <cellStyle name="Input 2 2 3 12 4" xfId="11324"/>
    <cellStyle name="Input 2 2 3 12 5" xfId="13629"/>
    <cellStyle name="Input 2 2 3 12 6" xfId="16092"/>
    <cellStyle name="Input 2 2 3 12 7" xfId="18334"/>
    <cellStyle name="Input 2 2 3 13" xfId="844"/>
    <cellStyle name="Input 2 2 3 13 2" xfId="4129"/>
    <cellStyle name="Input 2 2 3 13 3" xfId="6688"/>
    <cellStyle name="Input 2 2 3 13 4" xfId="9216"/>
    <cellStyle name="Input 2 2 3 13 5" xfId="6935"/>
    <cellStyle name="Input 2 2 3 13 6" xfId="14043"/>
    <cellStyle name="Input 2 2 3 13 7" xfId="11791"/>
    <cellStyle name="Input 2 2 3 14" xfId="3810"/>
    <cellStyle name="Input 2 2 3 15" xfId="3525"/>
    <cellStyle name="Input 2 2 3 16" xfId="9465"/>
    <cellStyle name="Input 2 2 3 17" xfId="9423"/>
    <cellStyle name="Input 2 2 3 18" xfId="18881"/>
    <cellStyle name="Input 2 2 3 19" xfId="19058"/>
    <cellStyle name="Input 2 2 3 2" xfId="555"/>
    <cellStyle name="Input 2 2 3 2 10" xfId="1126"/>
    <cellStyle name="Input 2 2 3 2 10 2" xfId="4369"/>
    <cellStyle name="Input 2 2 3 2 10 3" xfId="6908"/>
    <cellStyle name="Input 2 2 3 2 10 4" xfId="9437"/>
    <cellStyle name="Input 2 2 3 2 10 5" xfId="11754"/>
    <cellStyle name="Input 2 2 3 2 10 6" xfId="14217"/>
    <cellStyle name="Input 2 2 3 2 10 7" xfId="16498"/>
    <cellStyle name="Input 2 2 3 2 11" xfId="3880"/>
    <cellStyle name="Input 2 2 3 2 12" xfId="3675"/>
    <cellStyle name="Input 2 2 3 2 13" xfId="6847"/>
    <cellStyle name="Input 2 2 3 2 14" xfId="14230"/>
    <cellStyle name="Input 2 2 3 2 15" xfId="20059"/>
    <cellStyle name="Input 2 2 3 2 16" xfId="20232"/>
    <cellStyle name="Input 2 2 3 2 2" xfId="1844"/>
    <cellStyle name="Input 2 2 3 2 2 2" xfId="5073"/>
    <cellStyle name="Input 2 2 3 2 2 3" xfId="7598"/>
    <cellStyle name="Input 2 2 3 2 2 4" xfId="10115"/>
    <cellStyle name="Input 2 2 3 2 2 5" xfId="12419"/>
    <cellStyle name="Input 2 2 3 2 2 6" xfId="14883"/>
    <cellStyle name="Input 2 2 3 2 2 7" xfId="17128"/>
    <cellStyle name="Input 2 2 3 2 3" xfId="2093"/>
    <cellStyle name="Input 2 2 3 2 3 2" xfId="5321"/>
    <cellStyle name="Input 2 2 3 2 3 3" xfId="7847"/>
    <cellStyle name="Input 2 2 3 2 3 4" xfId="10363"/>
    <cellStyle name="Input 2 2 3 2 3 5" xfId="12666"/>
    <cellStyle name="Input 2 2 3 2 3 6" xfId="15132"/>
    <cellStyle name="Input 2 2 3 2 3 7" xfId="17375"/>
    <cellStyle name="Input 2 2 3 2 4" xfId="2349"/>
    <cellStyle name="Input 2 2 3 2 4 2" xfId="5576"/>
    <cellStyle name="Input 2 2 3 2 4 3" xfId="8103"/>
    <cellStyle name="Input 2 2 3 2 4 4" xfId="10617"/>
    <cellStyle name="Input 2 2 3 2 4 5" xfId="12921"/>
    <cellStyle name="Input 2 2 3 2 4 6" xfId="15385"/>
    <cellStyle name="Input 2 2 3 2 4 7" xfId="17629"/>
    <cellStyle name="Input 2 2 3 2 5" xfId="2635"/>
    <cellStyle name="Input 2 2 3 2 5 2" xfId="5862"/>
    <cellStyle name="Input 2 2 3 2 5 3" xfId="8389"/>
    <cellStyle name="Input 2 2 3 2 5 4" xfId="10903"/>
    <cellStyle name="Input 2 2 3 2 5 5" xfId="13207"/>
    <cellStyle name="Input 2 2 3 2 5 6" xfId="15671"/>
    <cellStyle name="Input 2 2 3 2 5 7" xfId="17914"/>
    <cellStyle name="Input 2 2 3 2 6" xfId="2819"/>
    <cellStyle name="Input 2 2 3 2 6 2" xfId="6045"/>
    <cellStyle name="Input 2 2 3 2 6 3" xfId="8573"/>
    <cellStyle name="Input 2 2 3 2 6 4" xfId="11086"/>
    <cellStyle name="Input 2 2 3 2 6 5" xfId="13390"/>
    <cellStyle name="Input 2 2 3 2 6 6" xfId="15854"/>
    <cellStyle name="Input 2 2 3 2 6 7" xfId="18096"/>
    <cellStyle name="Input 2 2 3 2 7" xfId="3015"/>
    <cellStyle name="Input 2 2 3 2 7 2" xfId="6241"/>
    <cellStyle name="Input 2 2 3 2 7 3" xfId="8769"/>
    <cellStyle name="Input 2 2 3 2 7 4" xfId="11282"/>
    <cellStyle name="Input 2 2 3 2 7 5" xfId="13586"/>
    <cellStyle name="Input 2 2 3 2 7 6" xfId="16049"/>
    <cellStyle name="Input 2 2 3 2 7 7" xfId="18292"/>
    <cellStyle name="Input 2 2 3 2 8" xfId="3223"/>
    <cellStyle name="Input 2 2 3 2 8 2" xfId="6448"/>
    <cellStyle name="Input 2 2 3 2 8 3" xfId="8977"/>
    <cellStyle name="Input 2 2 3 2 8 4" xfId="11488"/>
    <cellStyle name="Input 2 2 3 2 8 5" xfId="13792"/>
    <cellStyle name="Input 2 2 3 2 8 6" xfId="16257"/>
    <cellStyle name="Input 2 2 3 2 8 7" xfId="18496"/>
    <cellStyle name="Input 2 2 3 2 9" xfId="3397"/>
    <cellStyle name="Input 2 2 3 2 9 2" xfId="6622"/>
    <cellStyle name="Input 2 2 3 2 9 3" xfId="9151"/>
    <cellStyle name="Input 2 2 3 2 9 4" xfId="11662"/>
    <cellStyle name="Input 2 2 3 2 9 5" xfId="13966"/>
    <cellStyle name="Input 2 2 3 2 9 6" xfId="16431"/>
    <cellStyle name="Input 2 2 3 2 9 7" xfId="18670"/>
    <cellStyle name="Input 2 2 3 20" xfId="19051"/>
    <cellStyle name="Input 2 2 3 21" xfId="18722"/>
    <cellStyle name="Input 2 2 3 22" xfId="19037"/>
    <cellStyle name="Input 2 2 3 23" xfId="18756"/>
    <cellStyle name="Input 2 2 3 24" xfId="19249"/>
    <cellStyle name="Input 2 2 3 25" xfId="19527"/>
    <cellStyle name="Input 2 2 3 26" xfId="19413"/>
    <cellStyle name="Input 2 2 3 27" xfId="19316"/>
    <cellStyle name="Input 2 2 3 28" xfId="19302"/>
    <cellStyle name="Input 2 2 3 29" xfId="20235"/>
    <cellStyle name="Input 2 2 3 3" xfId="472"/>
    <cellStyle name="Input 2 2 3 3 10" xfId="1044"/>
    <cellStyle name="Input 2 2 3 3 10 2" xfId="4301"/>
    <cellStyle name="Input 2 2 3 3 10 3" xfId="6841"/>
    <cellStyle name="Input 2 2 3 3 10 4" xfId="9370"/>
    <cellStyle name="Input 2 2 3 3 10 5" xfId="3960"/>
    <cellStyle name="Input 2 2 3 3 10 6" xfId="14165"/>
    <cellStyle name="Input 2 2 3 3 10 7" xfId="9422"/>
    <cellStyle name="Input 2 2 3 3 11" xfId="3809"/>
    <cellStyle name="Input 2 2 3 3 12" xfId="3898"/>
    <cellStyle name="Input 2 2 3 3 13" xfId="7407"/>
    <cellStyle name="Input 2 2 3 3 14" xfId="3685"/>
    <cellStyle name="Input 2 2 3 3 15" xfId="20055"/>
    <cellStyle name="Input 2 2 3 3 16" xfId="20116"/>
    <cellStyle name="Input 2 2 3 3 2" xfId="1771"/>
    <cellStyle name="Input 2 2 3 3 2 2" xfId="5000"/>
    <cellStyle name="Input 2 2 3 3 2 3" xfId="7525"/>
    <cellStyle name="Input 2 2 3 3 2 4" xfId="10044"/>
    <cellStyle name="Input 2 2 3 3 2 5" xfId="12346"/>
    <cellStyle name="Input 2 2 3 3 2 6" xfId="14812"/>
    <cellStyle name="Input 2 2 3 3 2 7" xfId="17056"/>
    <cellStyle name="Input 2 2 3 3 3" xfId="1363"/>
    <cellStyle name="Input 2 2 3 3 3 2" xfId="4592"/>
    <cellStyle name="Input 2 2 3 3 3 3" xfId="7118"/>
    <cellStyle name="Input 2 2 3 3 3 4" xfId="9646"/>
    <cellStyle name="Input 2 2 3 3 3 5" xfId="11940"/>
    <cellStyle name="Input 2 2 3 3 3 6" xfId="14408"/>
    <cellStyle name="Input 2 2 3 3 3 7" xfId="16657"/>
    <cellStyle name="Input 2 2 3 3 4" xfId="1681"/>
    <cellStyle name="Input 2 2 3 3 4 2" xfId="4910"/>
    <cellStyle name="Input 2 2 3 3 4 3" xfId="7435"/>
    <cellStyle name="Input 2 2 3 3 4 4" xfId="9957"/>
    <cellStyle name="Input 2 2 3 3 4 5" xfId="12256"/>
    <cellStyle name="Input 2 2 3 3 4 6" xfId="14723"/>
    <cellStyle name="Input 2 2 3 3 4 7" xfId="16968"/>
    <cellStyle name="Input 2 2 3 3 5" xfId="1909"/>
    <cellStyle name="Input 2 2 3 3 5 2" xfId="5138"/>
    <cellStyle name="Input 2 2 3 3 5 3" xfId="7663"/>
    <cellStyle name="Input 2 2 3 3 5 4" xfId="10180"/>
    <cellStyle name="Input 2 2 3 3 5 5" xfId="12484"/>
    <cellStyle name="Input 2 2 3 3 5 6" xfId="14948"/>
    <cellStyle name="Input 2 2 3 3 5 7" xfId="17193"/>
    <cellStyle name="Input 2 2 3 3 6" xfId="2354"/>
    <cellStyle name="Input 2 2 3 3 6 2" xfId="5581"/>
    <cellStyle name="Input 2 2 3 3 6 3" xfId="8108"/>
    <cellStyle name="Input 2 2 3 3 6 4" xfId="10622"/>
    <cellStyle name="Input 2 2 3 3 6 5" xfId="12926"/>
    <cellStyle name="Input 2 2 3 3 6 6" xfId="15390"/>
    <cellStyle name="Input 2 2 3 3 6 7" xfId="17634"/>
    <cellStyle name="Input 2 2 3 3 7" xfId="2611"/>
    <cellStyle name="Input 2 2 3 3 7 2" xfId="5838"/>
    <cellStyle name="Input 2 2 3 3 7 3" xfId="8365"/>
    <cellStyle name="Input 2 2 3 3 7 4" xfId="10879"/>
    <cellStyle name="Input 2 2 3 3 7 5" xfId="13183"/>
    <cellStyle name="Input 2 2 3 3 7 6" xfId="15647"/>
    <cellStyle name="Input 2 2 3 3 7 7" xfId="17890"/>
    <cellStyle name="Input 2 2 3 3 8" xfId="2129"/>
    <cellStyle name="Input 2 2 3 3 8 2" xfId="5357"/>
    <cellStyle name="Input 2 2 3 3 8 3" xfId="7883"/>
    <cellStyle name="Input 2 2 3 3 8 4" xfId="10399"/>
    <cellStyle name="Input 2 2 3 3 8 5" xfId="12702"/>
    <cellStyle name="Input 2 2 3 3 8 6" xfId="15167"/>
    <cellStyle name="Input 2 2 3 3 8 7" xfId="17411"/>
    <cellStyle name="Input 2 2 3 3 9" xfId="3022"/>
    <cellStyle name="Input 2 2 3 3 9 2" xfId="6248"/>
    <cellStyle name="Input 2 2 3 3 9 3" xfId="8776"/>
    <cellStyle name="Input 2 2 3 3 9 4" xfId="11289"/>
    <cellStyle name="Input 2 2 3 3 9 5" xfId="13593"/>
    <cellStyle name="Input 2 2 3 3 9 6" xfId="16056"/>
    <cellStyle name="Input 2 2 3 3 9 7" xfId="18299"/>
    <cellStyle name="Input 2 2 3 30" xfId="21077"/>
    <cellStyle name="Input 2 2 3 4" xfId="398"/>
    <cellStyle name="Input 2 2 3 4 10" xfId="971"/>
    <cellStyle name="Input 2 2 3 4 10 2" xfId="4234"/>
    <cellStyle name="Input 2 2 3 4 10 3" xfId="6775"/>
    <cellStyle name="Input 2 2 3 4 10 4" xfId="9305"/>
    <cellStyle name="Input 2 2 3 4 10 5" xfId="3523"/>
    <cellStyle name="Input 2 2 3 4 10 6" xfId="14104"/>
    <cellStyle name="Input 2 2 3 4 10 7" xfId="3632"/>
    <cellStyle name="Input 2 2 3 4 11" xfId="3745"/>
    <cellStyle name="Input 2 2 3 4 12" xfId="4178"/>
    <cellStyle name="Input 2 2 3 4 13" xfId="11341"/>
    <cellStyle name="Input 2 2 3 4 14" xfId="9246"/>
    <cellStyle name="Input 2 2 3 4 15" xfId="19943"/>
    <cellStyle name="Input 2 2 3 4 16" xfId="19852"/>
    <cellStyle name="Input 2 2 3 4 2" xfId="1701"/>
    <cellStyle name="Input 2 2 3 4 2 2" xfId="4930"/>
    <cellStyle name="Input 2 2 3 4 2 3" xfId="7455"/>
    <cellStyle name="Input 2 2 3 4 2 4" xfId="9977"/>
    <cellStyle name="Input 2 2 3 4 2 5" xfId="12276"/>
    <cellStyle name="Input 2 2 3 4 2 6" xfId="14743"/>
    <cellStyle name="Input 2 2 3 4 2 7" xfId="16988"/>
    <cellStyle name="Input 2 2 3 4 3" xfId="1547"/>
    <cellStyle name="Input 2 2 3 4 3 2" xfId="4776"/>
    <cellStyle name="Input 2 2 3 4 3 3" xfId="7301"/>
    <cellStyle name="Input 2 2 3 4 3 4" xfId="9827"/>
    <cellStyle name="Input 2 2 3 4 3 5" xfId="12122"/>
    <cellStyle name="Input 2 2 3 4 3 6" xfId="14592"/>
    <cellStyle name="Input 2 2 3 4 3 7" xfId="16837"/>
    <cellStyle name="Input 2 2 3 4 4" xfId="1643"/>
    <cellStyle name="Input 2 2 3 4 4 2" xfId="4872"/>
    <cellStyle name="Input 2 2 3 4 4 3" xfId="7397"/>
    <cellStyle name="Input 2 2 3 4 4 4" xfId="9922"/>
    <cellStyle name="Input 2 2 3 4 4 5" xfId="12218"/>
    <cellStyle name="Input 2 2 3 4 4 6" xfId="14686"/>
    <cellStyle name="Input 2 2 3 4 4 7" xfId="16932"/>
    <cellStyle name="Input 2 2 3 4 5" xfId="2568"/>
    <cellStyle name="Input 2 2 3 4 5 2" xfId="5795"/>
    <cellStyle name="Input 2 2 3 4 5 3" xfId="8322"/>
    <cellStyle name="Input 2 2 3 4 5 4" xfId="10836"/>
    <cellStyle name="Input 2 2 3 4 5 5" xfId="13140"/>
    <cellStyle name="Input 2 2 3 4 5 6" xfId="15604"/>
    <cellStyle name="Input 2 2 3 4 5 7" xfId="17848"/>
    <cellStyle name="Input 2 2 3 4 6" xfId="2618"/>
    <cellStyle name="Input 2 2 3 4 6 2" xfId="5845"/>
    <cellStyle name="Input 2 2 3 4 6 3" xfId="8372"/>
    <cellStyle name="Input 2 2 3 4 6 4" xfId="10886"/>
    <cellStyle name="Input 2 2 3 4 6 5" xfId="13190"/>
    <cellStyle name="Input 2 2 3 4 6 6" xfId="15654"/>
    <cellStyle name="Input 2 2 3 4 6 7" xfId="17897"/>
    <cellStyle name="Input 2 2 3 4 7" xfId="1667"/>
    <cellStyle name="Input 2 2 3 4 7 2" xfId="4896"/>
    <cellStyle name="Input 2 2 3 4 7 3" xfId="7421"/>
    <cellStyle name="Input 2 2 3 4 7 4" xfId="9943"/>
    <cellStyle name="Input 2 2 3 4 7 5" xfId="12242"/>
    <cellStyle name="Input 2 2 3 4 7 6" xfId="14709"/>
    <cellStyle name="Input 2 2 3 4 7 7" xfId="16954"/>
    <cellStyle name="Input 2 2 3 4 8" xfId="2610"/>
    <cellStyle name="Input 2 2 3 4 8 2" xfId="5837"/>
    <cellStyle name="Input 2 2 3 4 8 3" xfId="8364"/>
    <cellStyle name="Input 2 2 3 4 8 4" xfId="10878"/>
    <cellStyle name="Input 2 2 3 4 8 5" xfId="13182"/>
    <cellStyle name="Input 2 2 3 4 8 6" xfId="15646"/>
    <cellStyle name="Input 2 2 3 4 8 7" xfId="17889"/>
    <cellStyle name="Input 2 2 3 4 9" xfId="3211"/>
    <cellStyle name="Input 2 2 3 4 9 2" xfId="6436"/>
    <cellStyle name="Input 2 2 3 4 9 3" xfId="8965"/>
    <cellStyle name="Input 2 2 3 4 9 4" xfId="11476"/>
    <cellStyle name="Input 2 2 3 4 9 5" xfId="13781"/>
    <cellStyle name="Input 2 2 3 4 9 6" xfId="16245"/>
    <cellStyle name="Input 2 2 3 4 9 7" xfId="18485"/>
    <cellStyle name="Input 2 2 3 5" xfId="745"/>
    <cellStyle name="Input 2 2 3 5 10" xfId="1314"/>
    <cellStyle name="Input 2 2 3 5 10 2" xfId="4543"/>
    <cellStyle name="Input 2 2 3 5 10 3" xfId="7069"/>
    <cellStyle name="Input 2 2 3 5 10 4" xfId="9597"/>
    <cellStyle name="Input 2 2 3 5 10 5" xfId="11892"/>
    <cellStyle name="Input 2 2 3 5 10 6" xfId="14359"/>
    <cellStyle name="Input 2 2 3 5 10 7" xfId="16609"/>
    <cellStyle name="Input 2 2 3 5 11" xfId="4044"/>
    <cellStyle name="Input 2 2 3 5 12" xfId="3623"/>
    <cellStyle name="Input 2 2 3 5 13" xfId="6706"/>
    <cellStyle name="Input 2 2 3 5 14" xfId="6918"/>
    <cellStyle name="Input 2 2 3 5 15" xfId="20492"/>
    <cellStyle name="Input 2 2 3 5 16" xfId="19909"/>
    <cellStyle name="Input 2 2 3 5 2" xfId="2023"/>
    <cellStyle name="Input 2 2 3 5 2 2" xfId="5252"/>
    <cellStyle name="Input 2 2 3 5 2 3" xfId="7777"/>
    <cellStyle name="Input 2 2 3 5 2 4" xfId="10293"/>
    <cellStyle name="Input 2 2 3 5 2 5" xfId="12597"/>
    <cellStyle name="Input 2 2 3 5 2 6" xfId="15062"/>
    <cellStyle name="Input 2 2 3 5 2 7" xfId="17306"/>
    <cellStyle name="Input 2 2 3 5 3" xfId="2269"/>
    <cellStyle name="Input 2 2 3 5 3 2" xfId="5496"/>
    <cellStyle name="Input 2 2 3 5 3 3" xfId="8023"/>
    <cellStyle name="Input 2 2 3 5 3 4" xfId="10537"/>
    <cellStyle name="Input 2 2 3 5 3 5" xfId="12841"/>
    <cellStyle name="Input 2 2 3 5 3 6" xfId="15305"/>
    <cellStyle name="Input 2 2 3 5 3 7" xfId="17549"/>
    <cellStyle name="Input 2 2 3 5 4" xfId="2519"/>
    <cellStyle name="Input 2 2 3 5 4 2" xfId="5746"/>
    <cellStyle name="Input 2 2 3 5 4 3" xfId="8273"/>
    <cellStyle name="Input 2 2 3 5 4 4" xfId="10787"/>
    <cellStyle name="Input 2 2 3 5 4 5" xfId="13091"/>
    <cellStyle name="Input 2 2 3 5 4 6" xfId="15555"/>
    <cellStyle name="Input 2 2 3 5 4 7" xfId="17799"/>
    <cellStyle name="Input 2 2 3 5 5" xfId="2747"/>
    <cellStyle name="Input 2 2 3 5 5 2" xfId="5973"/>
    <cellStyle name="Input 2 2 3 5 5 3" xfId="8501"/>
    <cellStyle name="Input 2 2 3 5 5 4" xfId="11015"/>
    <cellStyle name="Input 2 2 3 5 5 5" xfId="13318"/>
    <cellStyle name="Input 2 2 3 5 5 6" xfId="15783"/>
    <cellStyle name="Input 2 2 3 5 5 7" xfId="18024"/>
    <cellStyle name="Input 2 2 3 5 6" xfId="2977"/>
    <cellStyle name="Input 2 2 3 5 6 2" xfId="6203"/>
    <cellStyle name="Input 2 2 3 5 6 3" xfId="8731"/>
    <cellStyle name="Input 2 2 3 5 6 4" xfId="11244"/>
    <cellStyle name="Input 2 2 3 5 6 5" xfId="13548"/>
    <cellStyle name="Input 2 2 3 5 6 6" xfId="16011"/>
    <cellStyle name="Input 2 2 3 5 6 7" xfId="18254"/>
    <cellStyle name="Input 2 2 3 5 7" xfId="3161"/>
    <cellStyle name="Input 2 2 3 5 7 2" xfId="6386"/>
    <cellStyle name="Input 2 2 3 5 7 3" xfId="8915"/>
    <cellStyle name="Input 2 2 3 5 7 4" xfId="11426"/>
    <cellStyle name="Input 2 2 3 5 7 5" xfId="13731"/>
    <cellStyle name="Input 2 2 3 5 7 6" xfId="16195"/>
    <cellStyle name="Input 2 2 3 5 7 7" xfId="18435"/>
    <cellStyle name="Input 2 2 3 5 8" xfId="3360"/>
    <cellStyle name="Input 2 2 3 5 8 2" xfId="6585"/>
    <cellStyle name="Input 2 2 3 5 8 3" xfId="9114"/>
    <cellStyle name="Input 2 2 3 5 8 4" xfId="11625"/>
    <cellStyle name="Input 2 2 3 5 8 5" xfId="13929"/>
    <cellStyle name="Input 2 2 3 5 8 6" xfId="16394"/>
    <cellStyle name="Input 2 2 3 5 8 7" xfId="18633"/>
    <cellStyle name="Input 2 2 3 5 9" xfId="3270"/>
    <cellStyle name="Input 2 2 3 5 9 2" xfId="6495"/>
    <cellStyle name="Input 2 2 3 5 9 3" xfId="9024"/>
    <cellStyle name="Input 2 2 3 5 9 4" xfId="11535"/>
    <cellStyle name="Input 2 2 3 5 9 5" xfId="13839"/>
    <cellStyle name="Input 2 2 3 5 9 6" xfId="16304"/>
    <cellStyle name="Input 2 2 3 5 9 7" xfId="18543"/>
    <cellStyle name="Input 2 2 3 6" xfId="1568"/>
    <cellStyle name="Input 2 2 3 6 10" xfId="20716"/>
    <cellStyle name="Input 2 2 3 6 2" xfId="4797"/>
    <cellStyle name="Input 2 2 3 6 3" xfId="7322"/>
    <cellStyle name="Input 2 2 3 6 4" xfId="9848"/>
    <cellStyle name="Input 2 2 3 6 5" xfId="12143"/>
    <cellStyle name="Input 2 2 3 6 6" xfId="14613"/>
    <cellStyle name="Input 2 2 3 6 7" xfId="16857"/>
    <cellStyle name="Input 2 2 3 6 8" xfId="20073"/>
    <cellStyle name="Input 2 2 3 6 9" xfId="20500"/>
    <cellStyle name="Input 2 2 3 7" xfId="1912"/>
    <cellStyle name="Input 2 2 3 7 10" xfId="20773"/>
    <cellStyle name="Input 2 2 3 7 2" xfId="5141"/>
    <cellStyle name="Input 2 2 3 7 3" xfId="7666"/>
    <cellStyle name="Input 2 2 3 7 4" xfId="10183"/>
    <cellStyle name="Input 2 2 3 7 5" xfId="12487"/>
    <cellStyle name="Input 2 2 3 7 6" xfId="14951"/>
    <cellStyle name="Input 2 2 3 7 7" xfId="17196"/>
    <cellStyle name="Input 2 2 3 7 8" xfId="20132"/>
    <cellStyle name="Input 2 2 3 7 9" xfId="20528"/>
    <cellStyle name="Input 2 2 3 8" xfId="1467"/>
    <cellStyle name="Input 2 2 3 8 10" xfId="19872"/>
    <cellStyle name="Input 2 2 3 8 2" xfId="4696"/>
    <cellStyle name="Input 2 2 3 8 3" xfId="7221"/>
    <cellStyle name="Input 2 2 3 8 4" xfId="9748"/>
    <cellStyle name="Input 2 2 3 8 5" xfId="12042"/>
    <cellStyle name="Input 2 2 3 8 6" xfId="14512"/>
    <cellStyle name="Input 2 2 3 8 7" xfId="16758"/>
    <cellStyle name="Input 2 2 3 8 8" xfId="19987"/>
    <cellStyle name="Input 2 2 3 8 9" xfId="20425"/>
    <cellStyle name="Input 2 2 3 9" xfId="2110"/>
    <cellStyle name="Input 2 2 3 9 10" xfId="20424"/>
    <cellStyle name="Input 2 2 3 9 2" xfId="5338"/>
    <cellStyle name="Input 2 2 3 9 3" xfId="7864"/>
    <cellStyle name="Input 2 2 3 9 4" xfId="10380"/>
    <cellStyle name="Input 2 2 3 9 5" xfId="12683"/>
    <cellStyle name="Input 2 2 3 9 6" xfId="15149"/>
    <cellStyle name="Input 2 2 3 9 7" xfId="17392"/>
    <cellStyle name="Input 2 2 3 9 8" xfId="20027"/>
    <cellStyle name="Input 2 2 3 9 9" xfId="20458"/>
    <cellStyle name="Input 2 2 4" xfId="430"/>
    <cellStyle name="Input 2 2 4 10" xfId="1002"/>
    <cellStyle name="Input 2 2 4 10 2" xfId="4265"/>
    <cellStyle name="Input 2 2 4 10 3" xfId="6806"/>
    <cellStyle name="Input 2 2 4 10 4" xfId="9336"/>
    <cellStyle name="Input 2 2 4 10 5" xfId="4071"/>
    <cellStyle name="Input 2 2 4 10 6" xfId="14135"/>
    <cellStyle name="Input 2 2 4 10 7" xfId="4358"/>
    <cellStyle name="Input 2 2 4 11" xfId="3777"/>
    <cellStyle name="Input 2 2 4 12" xfId="4172"/>
    <cellStyle name="Input 2 2 4 13" xfId="9428"/>
    <cellStyle name="Input 2 2 4 14" xfId="14231"/>
    <cellStyle name="Input 2 2 4 15" xfId="19962"/>
    <cellStyle name="Input 2 2 4 16" xfId="19860"/>
    <cellStyle name="Input 2 2 4 2" xfId="1733"/>
    <cellStyle name="Input 2 2 4 2 2" xfId="4962"/>
    <cellStyle name="Input 2 2 4 2 3" xfId="7487"/>
    <cellStyle name="Input 2 2 4 2 4" xfId="10008"/>
    <cellStyle name="Input 2 2 4 2 5" xfId="12308"/>
    <cellStyle name="Input 2 2 4 2 6" xfId="14775"/>
    <cellStyle name="Input 2 2 4 2 7" xfId="17019"/>
    <cellStyle name="Input 2 2 4 3" xfId="1558"/>
    <cellStyle name="Input 2 2 4 3 2" xfId="4787"/>
    <cellStyle name="Input 2 2 4 3 3" xfId="7312"/>
    <cellStyle name="Input 2 2 4 3 4" xfId="9838"/>
    <cellStyle name="Input 2 2 4 3 5" xfId="12133"/>
    <cellStyle name="Input 2 2 4 3 6" xfId="14603"/>
    <cellStyle name="Input 2 2 4 3 7" xfId="16848"/>
    <cellStyle name="Input 2 2 4 4" xfId="1626"/>
    <cellStyle name="Input 2 2 4 4 2" xfId="4855"/>
    <cellStyle name="Input 2 2 4 4 3" xfId="7380"/>
    <cellStyle name="Input 2 2 4 4 4" xfId="9905"/>
    <cellStyle name="Input 2 2 4 4 5" xfId="12201"/>
    <cellStyle name="Input 2 2 4 4 6" xfId="14669"/>
    <cellStyle name="Input 2 2 4 4 7" xfId="16915"/>
    <cellStyle name="Input 2 2 4 5" xfId="1528"/>
    <cellStyle name="Input 2 2 4 5 2" xfId="4757"/>
    <cellStyle name="Input 2 2 4 5 3" xfId="7282"/>
    <cellStyle name="Input 2 2 4 5 4" xfId="9809"/>
    <cellStyle name="Input 2 2 4 5 5" xfId="12103"/>
    <cellStyle name="Input 2 2 4 5 6" xfId="14573"/>
    <cellStyle name="Input 2 2 4 5 7" xfId="16819"/>
    <cellStyle name="Input 2 2 4 6" xfId="2125"/>
    <cellStyle name="Input 2 2 4 6 2" xfId="5353"/>
    <cellStyle name="Input 2 2 4 6 3" xfId="7879"/>
    <cellStyle name="Input 2 2 4 6 4" xfId="10395"/>
    <cellStyle name="Input 2 2 4 6 5" xfId="12698"/>
    <cellStyle name="Input 2 2 4 6 6" xfId="15163"/>
    <cellStyle name="Input 2 2 4 6 7" xfId="17407"/>
    <cellStyle name="Input 2 2 4 7" xfId="2638"/>
    <cellStyle name="Input 2 2 4 7 2" xfId="5865"/>
    <cellStyle name="Input 2 2 4 7 3" xfId="8392"/>
    <cellStyle name="Input 2 2 4 7 4" xfId="10906"/>
    <cellStyle name="Input 2 2 4 7 5" xfId="13210"/>
    <cellStyle name="Input 2 2 4 7 6" xfId="15674"/>
    <cellStyle name="Input 2 2 4 7 7" xfId="17917"/>
    <cellStyle name="Input 2 2 4 8" xfId="1399"/>
    <cellStyle name="Input 2 2 4 8 2" xfId="4628"/>
    <cellStyle name="Input 2 2 4 8 3" xfId="7153"/>
    <cellStyle name="Input 2 2 4 8 4" xfId="9680"/>
    <cellStyle name="Input 2 2 4 8 5" xfId="11974"/>
    <cellStyle name="Input 2 2 4 8 6" xfId="14444"/>
    <cellStyle name="Input 2 2 4 8 7" xfId="16690"/>
    <cellStyle name="Input 2 2 4 9" xfId="3414"/>
    <cellStyle name="Input 2 2 4 9 2" xfId="6639"/>
    <cellStyle name="Input 2 2 4 9 3" xfId="9168"/>
    <cellStyle name="Input 2 2 4 9 4" xfId="11679"/>
    <cellStyle name="Input 2 2 4 9 5" xfId="13983"/>
    <cellStyle name="Input 2 2 4 9 6" xfId="16448"/>
    <cellStyle name="Input 2 2 4 9 7" xfId="18687"/>
    <cellStyle name="Input 2 2 5" xfId="698"/>
    <cellStyle name="Input 2 2 5 10" xfId="1267"/>
    <cellStyle name="Input 2 2 5 10 2" xfId="4496"/>
    <cellStyle name="Input 2 2 5 10 3" xfId="7022"/>
    <cellStyle name="Input 2 2 5 10 4" xfId="9550"/>
    <cellStyle name="Input 2 2 5 10 5" xfId="11845"/>
    <cellStyle name="Input 2 2 5 10 6" xfId="14312"/>
    <cellStyle name="Input 2 2 5 10 7" xfId="16562"/>
    <cellStyle name="Input 2 2 5 11" xfId="3997"/>
    <cellStyle name="Input 2 2 5 12" xfId="3659"/>
    <cellStyle name="Input 2 2 5 13" xfId="6897"/>
    <cellStyle name="Input 2 2 5 14" xfId="9372"/>
    <cellStyle name="Input 2 2 5 15" xfId="19954"/>
    <cellStyle name="Input 2 2 5 16" xfId="19857"/>
    <cellStyle name="Input 2 2 5 2" xfId="1976"/>
    <cellStyle name="Input 2 2 5 2 2" xfId="5205"/>
    <cellStyle name="Input 2 2 5 2 3" xfId="7730"/>
    <cellStyle name="Input 2 2 5 2 4" xfId="10246"/>
    <cellStyle name="Input 2 2 5 2 5" xfId="12550"/>
    <cellStyle name="Input 2 2 5 2 6" xfId="15015"/>
    <cellStyle name="Input 2 2 5 2 7" xfId="17259"/>
    <cellStyle name="Input 2 2 5 3" xfId="2222"/>
    <cellStyle name="Input 2 2 5 3 2" xfId="5449"/>
    <cellStyle name="Input 2 2 5 3 3" xfId="7976"/>
    <cellStyle name="Input 2 2 5 3 4" xfId="10490"/>
    <cellStyle name="Input 2 2 5 3 5" xfId="12794"/>
    <cellStyle name="Input 2 2 5 3 6" xfId="15258"/>
    <cellStyle name="Input 2 2 5 3 7" xfId="17502"/>
    <cellStyle name="Input 2 2 5 4" xfId="2472"/>
    <cellStyle name="Input 2 2 5 4 2" xfId="5699"/>
    <cellStyle name="Input 2 2 5 4 3" xfId="8226"/>
    <cellStyle name="Input 2 2 5 4 4" xfId="10740"/>
    <cellStyle name="Input 2 2 5 4 5" xfId="13044"/>
    <cellStyle name="Input 2 2 5 4 6" xfId="15508"/>
    <cellStyle name="Input 2 2 5 4 7" xfId="17752"/>
    <cellStyle name="Input 2 2 5 5" xfId="1849"/>
    <cellStyle name="Input 2 2 5 5 2" xfId="5078"/>
    <cellStyle name="Input 2 2 5 5 3" xfId="7603"/>
    <cellStyle name="Input 2 2 5 5 4" xfId="10120"/>
    <cellStyle name="Input 2 2 5 5 5" xfId="12424"/>
    <cellStyle name="Input 2 2 5 5 6" xfId="14888"/>
    <cellStyle name="Input 2 2 5 5 7" xfId="17133"/>
    <cellStyle name="Input 2 2 5 6" xfId="2930"/>
    <cellStyle name="Input 2 2 5 6 2" xfId="6156"/>
    <cellStyle name="Input 2 2 5 6 3" xfId="8684"/>
    <cellStyle name="Input 2 2 5 6 4" xfId="11197"/>
    <cellStyle name="Input 2 2 5 6 5" xfId="13501"/>
    <cellStyle name="Input 2 2 5 6 6" xfId="15964"/>
    <cellStyle name="Input 2 2 5 6 7" xfId="18207"/>
    <cellStyle name="Input 2 2 5 7" xfId="3114"/>
    <cellStyle name="Input 2 2 5 7 2" xfId="6339"/>
    <cellStyle name="Input 2 2 5 7 3" xfId="8868"/>
    <cellStyle name="Input 2 2 5 7 4" xfId="11379"/>
    <cellStyle name="Input 2 2 5 7 5" xfId="13684"/>
    <cellStyle name="Input 2 2 5 7 6" xfId="16148"/>
    <cellStyle name="Input 2 2 5 7 7" xfId="18388"/>
    <cellStyle name="Input 2 2 5 8" xfId="3313"/>
    <cellStyle name="Input 2 2 5 8 2" xfId="6538"/>
    <cellStyle name="Input 2 2 5 8 3" xfId="9067"/>
    <cellStyle name="Input 2 2 5 8 4" xfId="11578"/>
    <cellStyle name="Input 2 2 5 8 5" xfId="13882"/>
    <cellStyle name="Input 2 2 5 8 6" xfId="16347"/>
    <cellStyle name="Input 2 2 5 8 7" xfId="18586"/>
    <cellStyle name="Input 2 2 5 9" xfId="3381"/>
    <cellStyle name="Input 2 2 5 9 2" xfId="6606"/>
    <cellStyle name="Input 2 2 5 9 3" xfId="9135"/>
    <cellStyle name="Input 2 2 5 9 4" xfId="11646"/>
    <cellStyle name="Input 2 2 5 9 5" xfId="13950"/>
    <cellStyle name="Input 2 2 5 9 6" xfId="16415"/>
    <cellStyle name="Input 2 2 5 9 7" xfId="18654"/>
    <cellStyle name="Input 2 2 6" xfId="708"/>
    <cellStyle name="Input 2 2 6 10" xfId="1277"/>
    <cellStyle name="Input 2 2 6 10 2" xfId="4506"/>
    <cellStyle name="Input 2 2 6 10 3" xfId="7032"/>
    <cellStyle name="Input 2 2 6 10 4" xfId="9560"/>
    <cellStyle name="Input 2 2 6 10 5" xfId="11855"/>
    <cellStyle name="Input 2 2 6 10 6" xfId="14322"/>
    <cellStyle name="Input 2 2 6 10 7" xfId="16572"/>
    <cellStyle name="Input 2 2 6 11" xfId="4007"/>
    <cellStyle name="Input 2 2 6 12" xfId="3513"/>
    <cellStyle name="Input 2 2 6 13" xfId="9236"/>
    <cellStyle name="Input 2 2 6 14" xfId="14226"/>
    <cellStyle name="Input 2 2 6 15" xfId="19939"/>
    <cellStyle name="Input 2 2 6 16" xfId="20386"/>
    <cellStyle name="Input 2 2 6 17" xfId="20483"/>
    <cellStyle name="Input 2 2 6 2" xfId="1986"/>
    <cellStyle name="Input 2 2 6 2 2" xfId="5215"/>
    <cellStyle name="Input 2 2 6 2 3" xfId="7740"/>
    <cellStyle name="Input 2 2 6 2 4" xfId="10256"/>
    <cellStyle name="Input 2 2 6 2 5" xfId="12560"/>
    <cellStyle name="Input 2 2 6 2 6" xfId="15025"/>
    <cellStyle name="Input 2 2 6 2 7" xfId="17269"/>
    <cellStyle name="Input 2 2 6 3" xfId="2232"/>
    <cellStyle name="Input 2 2 6 3 2" xfId="5459"/>
    <cellStyle name="Input 2 2 6 3 3" xfId="7986"/>
    <cellStyle name="Input 2 2 6 3 4" xfId="10500"/>
    <cellStyle name="Input 2 2 6 3 5" xfId="12804"/>
    <cellStyle name="Input 2 2 6 3 6" xfId="15268"/>
    <cellStyle name="Input 2 2 6 3 7" xfId="17512"/>
    <cellStyle name="Input 2 2 6 4" xfId="2482"/>
    <cellStyle name="Input 2 2 6 4 2" xfId="5709"/>
    <cellStyle name="Input 2 2 6 4 3" xfId="8236"/>
    <cellStyle name="Input 2 2 6 4 4" xfId="10750"/>
    <cellStyle name="Input 2 2 6 4 5" xfId="13054"/>
    <cellStyle name="Input 2 2 6 4 6" xfId="15518"/>
    <cellStyle name="Input 2 2 6 4 7" xfId="17762"/>
    <cellStyle name="Input 2 2 6 5" xfId="2710"/>
    <cellStyle name="Input 2 2 6 5 2" xfId="5936"/>
    <cellStyle name="Input 2 2 6 5 3" xfId="8464"/>
    <cellStyle name="Input 2 2 6 5 4" xfId="10978"/>
    <cellStyle name="Input 2 2 6 5 5" xfId="13281"/>
    <cellStyle name="Input 2 2 6 5 6" xfId="15746"/>
    <cellStyle name="Input 2 2 6 5 7" xfId="17987"/>
    <cellStyle name="Input 2 2 6 6" xfId="2940"/>
    <cellStyle name="Input 2 2 6 6 2" xfId="6166"/>
    <cellStyle name="Input 2 2 6 6 3" xfId="8694"/>
    <cellStyle name="Input 2 2 6 6 4" xfId="11207"/>
    <cellStyle name="Input 2 2 6 6 5" xfId="13511"/>
    <cellStyle name="Input 2 2 6 6 6" xfId="15974"/>
    <cellStyle name="Input 2 2 6 6 7" xfId="18217"/>
    <cellStyle name="Input 2 2 6 7" xfId="3124"/>
    <cellStyle name="Input 2 2 6 7 2" xfId="6349"/>
    <cellStyle name="Input 2 2 6 7 3" xfId="8878"/>
    <cellStyle name="Input 2 2 6 7 4" xfId="11389"/>
    <cellStyle name="Input 2 2 6 7 5" xfId="13694"/>
    <cellStyle name="Input 2 2 6 7 6" xfId="16158"/>
    <cellStyle name="Input 2 2 6 7 7" xfId="18398"/>
    <cellStyle name="Input 2 2 6 8" xfId="3323"/>
    <cellStyle name="Input 2 2 6 8 2" xfId="6548"/>
    <cellStyle name="Input 2 2 6 8 3" xfId="9077"/>
    <cellStyle name="Input 2 2 6 8 4" xfId="11588"/>
    <cellStyle name="Input 2 2 6 8 5" xfId="13892"/>
    <cellStyle name="Input 2 2 6 8 6" xfId="16357"/>
    <cellStyle name="Input 2 2 6 8 7" xfId="18596"/>
    <cellStyle name="Input 2 2 6 9" xfId="2678"/>
    <cellStyle name="Input 2 2 6 9 2" xfId="5905"/>
    <cellStyle name="Input 2 2 6 9 3" xfId="8432"/>
    <cellStyle name="Input 2 2 6 9 4" xfId="10946"/>
    <cellStyle name="Input 2 2 6 9 5" xfId="13250"/>
    <cellStyle name="Input 2 2 6 9 6" xfId="15714"/>
    <cellStyle name="Input 2 2 6 9 7" xfId="17956"/>
    <cellStyle name="Input 2 2 7" xfId="715"/>
    <cellStyle name="Input 2 2 7 10" xfId="1284"/>
    <cellStyle name="Input 2 2 7 10 2" xfId="4513"/>
    <cellStyle name="Input 2 2 7 10 3" xfId="7039"/>
    <cellStyle name="Input 2 2 7 10 4" xfId="9567"/>
    <cellStyle name="Input 2 2 7 10 5" xfId="11862"/>
    <cellStyle name="Input 2 2 7 10 6" xfId="14329"/>
    <cellStyle name="Input 2 2 7 10 7" xfId="16579"/>
    <cellStyle name="Input 2 2 7 11" xfId="4014"/>
    <cellStyle name="Input 2 2 7 12" xfId="3656"/>
    <cellStyle name="Input 2 2 7 13" xfId="6929"/>
    <cellStyle name="Input 2 2 7 14" xfId="14258"/>
    <cellStyle name="Input 2 2 7 15" xfId="20505"/>
    <cellStyle name="Input 2 2 7 16" xfId="20727"/>
    <cellStyle name="Input 2 2 7 2" xfId="1993"/>
    <cellStyle name="Input 2 2 7 2 2" xfId="5222"/>
    <cellStyle name="Input 2 2 7 2 3" xfId="7747"/>
    <cellStyle name="Input 2 2 7 2 4" xfId="10263"/>
    <cellStyle name="Input 2 2 7 2 5" xfId="12567"/>
    <cellStyle name="Input 2 2 7 2 6" xfId="15032"/>
    <cellStyle name="Input 2 2 7 2 7" xfId="17276"/>
    <cellStyle name="Input 2 2 7 3" xfId="2239"/>
    <cellStyle name="Input 2 2 7 3 2" xfId="5466"/>
    <cellStyle name="Input 2 2 7 3 3" xfId="7993"/>
    <cellStyle name="Input 2 2 7 3 4" xfId="10507"/>
    <cellStyle name="Input 2 2 7 3 5" xfId="12811"/>
    <cellStyle name="Input 2 2 7 3 6" xfId="15275"/>
    <cellStyle name="Input 2 2 7 3 7" xfId="17519"/>
    <cellStyle name="Input 2 2 7 4" xfId="2489"/>
    <cellStyle name="Input 2 2 7 4 2" xfId="5716"/>
    <cellStyle name="Input 2 2 7 4 3" xfId="8243"/>
    <cellStyle name="Input 2 2 7 4 4" xfId="10757"/>
    <cellStyle name="Input 2 2 7 4 5" xfId="13061"/>
    <cellStyle name="Input 2 2 7 4 6" xfId="15525"/>
    <cellStyle name="Input 2 2 7 4 7" xfId="17769"/>
    <cellStyle name="Input 2 2 7 5" xfId="2717"/>
    <cellStyle name="Input 2 2 7 5 2" xfId="5943"/>
    <cellStyle name="Input 2 2 7 5 3" xfId="8471"/>
    <cellStyle name="Input 2 2 7 5 4" xfId="10985"/>
    <cellStyle name="Input 2 2 7 5 5" xfId="13288"/>
    <cellStyle name="Input 2 2 7 5 6" xfId="15753"/>
    <cellStyle name="Input 2 2 7 5 7" xfId="17994"/>
    <cellStyle name="Input 2 2 7 6" xfId="2947"/>
    <cellStyle name="Input 2 2 7 6 2" xfId="6173"/>
    <cellStyle name="Input 2 2 7 6 3" xfId="8701"/>
    <cellStyle name="Input 2 2 7 6 4" xfId="11214"/>
    <cellStyle name="Input 2 2 7 6 5" xfId="13518"/>
    <cellStyle name="Input 2 2 7 6 6" xfId="15981"/>
    <cellStyle name="Input 2 2 7 6 7" xfId="18224"/>
    <cellStyle name="Input 2 2 7 7" xfId="3131"/>
    <cellStyle name="Input 2 2 7 7 2" xfId="6356"/>
    <cellStyle name="Input 2 2 7 7 3" xfId="8885"/>
    <cellStyle name="Input 2 2 7 7 4" xfId="11396"/>
    <cellStyle name="Input 2 2 7 7 5" xfId="13701"/>
    <cellStyle name="Input 2 2 7 7 6" xfId="16165"/>
    <cellStyle name="Input 2 2 7 7 7" xfId="18405"/>
    <cellStyle name="Input 2 2 7 8" xfId="3330"/>
    <cellStyle name="Input 2 2 7 8 2" xfId="6555"/>
    <cellStyle name="Input 2 2 7 8 3" xfId="9084"/>
    <cellStyle name="Input 2 2 7 8 4" xfId="11595"/>
    <cellStyle name="Input 2 2 7 8 5" xfId="13899"/>
    <cellStyle name="Input 2 2 7 8 6" xfId="16364"/>
    <cellStyle name="Input 2 2 7 8 7" xfId="18603"/>
    <cellStyle name="Input 2 2 7 9" xfId="3263"/>
    <cellStyle name="Input 2 2 7 9 2" xfId="6488"/>
    <cellStyle name="Input 2 2 7 9 3" xfId="9017"/>
    <cellStyle name="Input 2 2 7 9 4" xfId="11528"/>
    <cellStyle name="Input 2 2 7 9 5" xfId="13832"/>
    <cellStyle name="Input 2 2 7 9 6" xfId="16297"/>
    <cellStyle name="Input 2 2 7 9 7" xfId="18536"/>
    <cellStyle name="Input 2 2 8" xfId="1451"/>
    <cellStyle name="Input 2 2 8 10" xfId="19894"/>
    <cellStyle name="Input 2 2 8 2" xfId="4680"/>
    <cellStyle name="Input 2 2 8 3" xfId="7205"/>
    <cellStyle name="Input 2 2 8 4" xfId="9732"/>
    <cellStyle name="Input 2 2 8 5" xfId="12026"/>
    <cellStyle name="Input 2 2 8 6" xfId="14496"/>
    <cellStyle name="Input 2 2 8 7" xfId="16742"/>
    <cellStyle name="Input 2 2 8 8" xfId="20036"/>
    <cellStyle name="Input 2 2 8 9" xfId="20465"/>
    <cellStyle name="Input 2 2 9" xfId="1647"/>
    <cellStyle name="Input 2 2 9 10" xfId="20819"/>
    <cellStyle name="Input 2 2 9 2" xfId="4876"/>
    <cellStyle name="Input 2 2 9 3" xfId="7401"/>
    <cellStyle name="Input 2 2 9 4" xfId="9926"/>
    <cellStyle name="Input 2 2 9 5" xfId="12222"/>
    <cellStyle name="Input 2 2 9 6" xfId="14690"/>
    <cellStyle name="Input 2 2 9 7" xfId="16936"/>
    <cellStyle name="Input 2 2 9 8" xfId="20181"/>
    <cellStyle name="Input 2 2 9 9" xfId="20543"/>
    <cellStyle name="Input 2 20" xfId="18738"/>
    <cellStyle name="Input 2 21" xfId="18875"/>
    <cellStyle name="Input 2 22" xfId="19130"/>
    <cellStyle name="Input 2 23" xfId="19128"/>
    <cellStyle name="Input 2 24" xfId="19035"/>
    <cellStyle name="Input 2 25" xfId="19127"/>
    <cellStyle name="Input 2 26" xfId="19500"/>
    <cellStyle name="Input 2 27" xfId="19547"/>
    <cellStyle name="Input 2 28" xfId="19402"/>
    <cellStyle name="Input 2 29" xfId="19538"/>
    <cellStyle name="Input 2 3" xfId="258"/>
    <cellStyle name="Input 2 3 10" xfId="1532"/>
    <cellStyle name="Input 2 3 10 2" xfId="4761"/>
    <cellStyle name="Input 2 3 10 3" xfId="7286"/>
    <cellStyle name="Input 2 3 10 4" xfId="9812"/>
    <cellStyle name="Input 2 3 10 5" xfId="12107"/>
    <cellStyle name="Input 2 3 10 6" xfId="14577"/>
    <cellStyle name="Input 2 3 10 7" xfId="16822"/>
    <cellStyle name="Input 2 3 11" xfId="2594"/>
    <cellStyle name="Input 2 3 11 2" xfId="5821"/>
    <cellStyle name="Input 2 3 11 3" xfId="8348"/>
    <cellStyle name="Input 2 3 11 4" xfId="10862"/>
    <cellStyle name="Input 2 3 11 5" xfId="13166"/>
    <cellStyle name="Input 2 3 11 6" xfId="15630"/>
    <cellStyle name="Input 2 3 11 7" xfId="17873"/>
    <cellStyle name="Input 2 3 12" xfId="2802"/>
    <cellStyle name="Input 2 3 12 2" xfId="6028"/>
    <cellStyle name="Input 2 3 12 3" xfId="8556"/>
    <cellStyle name="Input 2 3 12 4" xfId="11069"/>
    <cellStyle name="Input 2 3 12 5" xfId="13373"/>
    <cellStyle name="Input 2 3 12 6" xfId="15837"/>
    <cellStyle name="Input 2 3 12 7" xfId="18079"/>
    <cellStyle name="Input 2 3 13" xfId="845"/>
    <cellStyle name="Input 2 3 13 2" xfId="4130"/>
    <cellStyle name="Input 2 3 13 3" xfId="6689"/>
    <cellStyle name="Input 2 3 13 4" xfId="9217"/>
    <cellStyle name="Input 2 3 13 5" xfId="3633"/>
    <cellStyle name="Input 2 3 13 6" xfId="14044"/>
    <cellStyle name="Input 2 3 13 7" xfId="3874"/>
    <cellStyle name="Input 2 3 14" xfId="4187"/>
    <cellStyle name="Input 2 3 15" xfId="6671"/>
    <cellStyle name="Input 2 3 16" xfId="3864"/>
    <cellStyle name="Input 2 3 17" xfId="11768"/>
    <cellStyle name="Input 2 3 18" xfId="18882"/>
    <cellStyle name="Input 2 3 19" xfId="19059"/>
    <cellStyle name="Input 2 3 2" xfId="554"/>
    <cellStyle name="Input 2 3 2 10" xfId="1125"/>
    <cellStyle name="Input 2 3 2 10 2" xfId="4368"/>
    <cellStyle name="Input 2 3 2 10 3" xfId="6907"/>
    <cellStyle name="Input 2 3 2 10 4" xfId="9436"/>
    <cellStyle name="Input 2 3 2 10 5" xfId="11753"/>
    <cellStyle name="Input 2 3 2 10 6" xfId="14216"/>
    <cellStyle name="Input 2 3 2 10 7" xfId="16497"/>
    <cellStyle name="Input 2 3 2 11" xfId="3879"/>
    <cellStyle name="Input 2 3 2 12" xfId="3892"/>
    <cellStyle name="Input 2 3 2 13" xfId="3907"/>
    <cellStyle name="Input 2 3 2 14" xfId="14068"/>
    <cellStyle name="Input 2 3 2 15" xfId="20060"/>
    <cellStyle name="Input 2 3 2 16" xfId="20021"/>
    <cellStyle name="Input 2 3 2 2" xfId="1843"/>
    <cellStyle name="Input 2 3 2 2 2" xfId="5072"/>
    <cellStyle name="Input 2 3 2 2 3" xfId="7597"/>
    <cellStyle name="Input 2 3 2 2 4" xfId="10114"/>
    <cellStyle name="Input 2 3 2 2 5" xfId="12418"/>
    <cellStyle name="Input 2 3 2 2 6" xfId="14882"/>
    <cellStyle name="Input 2 3 2 2 7" xfId="17127"/>
    <cellStyle name="Input 2 3 2 3" xfId="2092"/>
    <cellStyle name="Input 2 3 2 3 2" xfId="5320"/>
    <cellStyle name="Input 2 3 2 3 3" xfId="7846"/>
    <cellStyle name="Input 2 3 2 3 4" xfId="10362"/>
    <cellStyle name="Input 2 3 2 3 5" xfId="12665"/>
    <cellStyle name="Input 2 3 2 3 6" xfId="15131"/>
    <cellStyle name="Input 2 3 2 3 7" xfId="17374"/>
    <cellStyle name="Input 2 3 2 4" xfId="2348"/>
    <cellStyle name="Input 2 3 2 4 2" xfId="5575"/>
    <cellStyle name="Input 2 3 2 4 3" xfId="8102"/>
    <cellStyle name="Input 2 3 2 4 4" xfId="10616"/>
    <cellStyle name="Input 2 3 2 4 5" xfId="12920"/>
    <cellStyle name="Input 2 3 2 4 6" xfId="15384"/>
    <cellStyle name="Input 2 3 2 4 7" xfId="17628"/>
    <cellStyle name="Input 2 3 2 5" xfId="2663"/>
    <cellStyle name="Input 2 3 2 5 2" xfId="5890"/>
    <cellStyle name="Input 2 3 2 5 3" xfId="8417"/>
    <cellStyle name="Input 2 3 2 5 4" xfId="10931"/>
    <cellStyle name="Input 2 3 2 5 5" xfId="13235"/>
    <cellStyle name="Input 2 3 2 5 6" xfId="15699"/>
    <cellStyle name="Input 2 3 2 5 7" xfId="17942"/>
    <cellStyle name="Input 2 3 2 6" xfId="2818"/>
    <cellStyle name="Input 2 3 2 6 2" xfId="6044"/>
    <cellStyle name="Input 2 3 2 6 3" xfId="8572"/>
    <cellStyle name="Input 2 3 2 6 4" xfId="11085"/>
    <cellStyle name="Input 2 3 2 6 5" xfId="13389"/>
    <cellStyle name="Input 2 3 2 6 6" xfId="15853"/>
    <cellStyle name="Input 2 3 2 6 7" xfId="18095"/>
    <cellStyle name="Input 2 3 2 7" xfId="3014"/>
    <cellStyle name="Input 2 3 2 7 2" xfId="6240"/>
    <cellStyle name="Input 2 3 2 7 3" xfId="8768"/>
    <cellStyle name="Input 2 3 2 7 4" xfId="11281"/>
    <cellStyle name="Input 2 3 2 7 5" xfId="13585"/>
    <cellStyle name="Input 2 3 2 7 6" xfId="16048"/>
    <cellStyle name="Input 2 3 2 7 7" xfId="18291"/>
    <cellStyle name="Input 2 3 2 8" xfId="3222"/>
    <cellStyle name="Input 2 3 2 8 2" xfId="6447"/>
    <cellStyle name="Input 2 3 2 8 3" xfId="8976"/>
    <cellStyle name="Input 2 3 2 8 4" xfId="11487"/>
    <cellStyle name="Input 2 3 2 8 5" xfId="13791"/>
    <cellStyle name="Input 2 3 2 8 6" xfId="16256"/>
    <cellStyle name="Input 2 3 2 8 7" xfId="18495"/>
    <cellStyle name="Input 2 3 2 9" xfId="2827"/>
    <cellStyle name="Input 2 3 2 9 2" xfId="6053"/>
    <cellStyle name="Input 2 3 2 9 3" xfId="8581"/>
    <cellStyle name="Input 2 3 2 9 4" xfId="11094"/>
    <cellStyle name="Input 2 3 2 9 5" xfId="13398"/>
    <cellStyle name="Input 2 3 2 9 6" xfId="15862"/>
    <cellStyle name="Input 2 3 2 9 7" xfId="18104"/>
    <cellStyle name="Input 2 3 20" xfId="19050"/>
    <cellStyle name="Input 2 3 21" xfId="18737"/>
    <cellStyle name="Input 2 3 22" xfId="18718"/>
    <cellStyle name="Input 2 3 23" xfId="19087"/>
    <cellStyle name="Input 2 3 24" xfId="19250"/>
    <cellStyle name="Input 2 3 25" xfId="19528"/>
    <cellStyle name="Input 2 3 26" xfId="19299"/>
    <cellStyle name="Input 2 3 27" xfId="19312"/>
    <cellStyle name="Input 2 3 28" xfId="19508"/>
    <cellStyle name="Input 2 3 29" xfId="20358"/>
    <cellStyle name="Input 2 3 3" xfId="694"/>
    <cellStyle name="Input 2 3 3 10" xfId="1263"/>
    <cellStyle name="Input 2 3 3 10 2" xfId="4492"/>
    <cellStyle name="Input 2 3 3 10 3" xfId="7018"/>
    <cellStyle name="Input 2 3 3 10 4" xfId="9546"/>
    <cellStyle name="Input 2 3 3 10 5" xfId="11841"/>
    <cellStyle name="Input 2 3 3 10 6" xfId="14308"/>
    <cellStyle name="Input 2 3 3 10 7" xfId="16558"/>
    <cellStyle name="Input 2 3 3 11" xfId="3993"/>
    <cellStyle name="Input 2 3 3 12" xfId="3785"/>
    <cellStyle name="Input 2 3 3 13" xfId="6821"/>
    <cellStyle name="Input 2 3 3 14" xfId="3506"/>
    <cellStyle name="Input 2 3 3 15" xfId="19977"/>
    <cellStyle name="Input 2 3 3 16" xfId="20092"/>
    <cellStyle name="Input 2 3 3 2" xfId="1972"/>
    <cellStyle name="Input 2 3 3 2 2" xfId="5201"/>
    <cellStyle name="Input 2 3 3 2 3" xfId="7726"/>
    <cellStyle name="Input 2 3 3 2 4" xfId="10242"/>
    <cellStyle name="Input 2 3 3 2 5" xfId="12546"/>
    <cellStyle name="Input 2 3 3 2 6" xfId="15011"/>
    <cellStyle name="Input 2 3 3 2 7" xfId="17255"/>
    <cellStyle name="Input 2 3 3 3" xfId="2218"/>
    <cellStyle name="Input 2 3 3 3 2" xfId="5445"/>
    <cellStyle name="Input 2 3 3 3 3" xfId="7972"/>
    <cellStyle name="Input 2 3 3 3 4" xfId="10486"/>
    <cellStyle name="Input 2 3 3 3 5" xfId="12790"/>
    <cellStyle name="Input 2 3 3 3 6" xfId="15254"/>
    <cellStyle name="Input 2 3 3 3 7" xfId="17498"/>
    <cellStyle name="Input 2 3 3 4" xfId="2468"/>
    <cellStyle name="Input 2 3 3 4 2" xfId="5695"/>
    <cellStyle name="Input 2 3 3 4 3" xfId="8222"/>
    <cellStyle name="Input 2 3 3 4 4" xfId="10736"/>
    <cellStyle name="Input 2 3 3 4 5" xfId="13040"/>
    <cellStyle name="Input 2 3 3 4 6" xfId="15504"/>
    <cellStyle name="Input 2 3 3 4 7" xfId="17748"/>
    <cellStyle name="Input 2 3 3 5" xfId="2056"/>
    <cellStyle name="Input 2 3 3 5 2" xfId="5284"/>
    <cellStyle name="Input 2 3 3 5 3" xfId="7810"/>
    <cellStyle name="Input 2 3 3 5 4" xfId="10326"/>
    <cellStyle name="Input 2 3 3 5 5" xfId="12629"/>
    <cellStyle name="Input 2 3 3 5 6" xfId="15095"/>
    <cellStyle name="Input 2 3 3 5 7" xfId="17338"/>
    <cellStyle name="Input 2 3 3 6" xfId="2926"/>
    <cellStyle name="Input 2 3 3 6 2" xfId="6152"/>
    <cellStyle name="Input 2 3 3 6 3" xfId="8680"/>
    <cellStyle name="Input 2 3 3 6 4" xfId="11193"/>
    <cellStyle name="Input 2 3 3 6 5" xfId="13497"/>
    <cellStyle name="Input 2 3 3 6 6" xfId="15960"/>
    <cellStyle name="Input 2 3 3 6 7" xfId="18203"/>
    <cellStyle name="Input 2 3 3 7" xfId="3110"/>
    <cellStyle name="Input 2 3 3 7 2" xfId="6335"/>
    <cellStyle name="Input 2 3 3 7 3" xfId="8864"/>
    <cellStyle name="Input 2 3 3 7 4" xfId="11375"/>
    <cellStyle name="Input 2 3 3 7 5" xfId="13680"/>
    <cellStyle name="Input 2 3 3 7 6" xfId="16144"/>
    <cellStyle name="Input 2 3 3 7 7" xfId="18384"/>
    <cellStyle name="Input 2 3 3 8" xfId="3309"/>
    <cellStyle name="Input 2 3 3 8 2" xfId="6534"/>
    <cellStyle name="Input 2 3 3 8 3" xfId="9063"/>
    <cellStyle name="Input 2 3 3 8 4" xfId="11574"/>
    <cellStyle name="Input 2 3 3 8 5" xfId="13878"/>
    <cellStyle name="Input 2 3 3 8 6" xfId="16343"/>
    <cellStyle name="Input 2 3 3 8 7" xfId="18582"/>
    <cellStyle name="Input 2 3 3 9" xfId="3391"/>
    <cellStyle name="Input 2 3 3 9 2" xfId="6616"/>
    <cellStyle name="Input 2 3 3 9 3" xfId="9145"/>
    <cellStyle name="Input 2 3 3 9 4" xfId="11656"/>
    <cellStyle name="Input 2 3 3 9 5" xfId="13960"/>
    <cellStyle name="Input 2 3 3 9 6" xfId="16425"/>
    <cellStyle name="Input 2 3 3 9 7" xfId="18664"/>
    <cellStyle name="Input 2 3 30" xfId="21078"/>
    <cellStyle name="Input 2 3 4" xfId="735"/>
    <cellStyle name="Input 2 3 4 10" xfId="1304"/>
    <cellStyle name="Input 2 3 4 10 2" xfId="4533"/>
    <cellStyle name="Input 2 3 4 10 3" xfId="7059"/>
    <cellStyle name="Input 2 3 4 10 4" xfId="9587"/>
    <cellStyle name="Input 2 3 4 10 5" xfId="11882"/>
    <cellStyle name="Input 2 3 4 10 6" xfId="14349"/>
    <cellStyle name="Input 2 3 4 10 7" xfId="16599"/>
    <cellStyle name="Input 2 3 4 11" xfId="4034"/>
    <cellStyle name="Input 2 3 4 12" xfId="3650"/>
    <cellStyle name="Input 2 3 4 13" xfId="6720"/>
    <cellStyle name="Input 2 3 4 14" xfId="4180"/>
    <cellStyle name="Input 2 3 4 15" xfId="20076"/>
    <cellStyle name="Input 2 3 4 16" xfId="20720"/>
    <cellStyle name="Input 2 3 4 2" xfId="2013"/>
    <cellStyle name="Input 2 3 4 2 2" xfId="5242"/>
    <cellStyle name="Input 2 3 4 2 3" xfId="7767"/>
    <cellStyle name="Input 2 3 4 2 4" xfId="10283"/>
    <cellStyle name="Input 2 3 4 2 5" xfId="12587"/>
    <cellStyle name="Input 2 3 4 2 6" xfId="15052"/>
    <cellStyle name="Input 2 3 4 2 7" xfId="17296"/>
    <cellStyle name="Input 2 3 4 3" xfId="2259"/>
    <cellStyle name="Input 2 3 4 3 2" xfId="5486"/>
    <cellStyle name="Input 2 3 4 3 3" xfId="8013"/>
    <cellStyle name="Input 2 3 4 3 4" xfId="10527"/>
    <cellStyle name="Input 2 3 4 3 5" xfId="12831"/>
    <cellStyle name="Input 2 3 4 3 6" xfId="15295"/>
    <cellStyle name="Input 2 3 4 3 7" xfId="17539"/>
    <cellStyle name="Input 2 3 4 4" xfId="2509"/>
    <cellStyle name="Input 2 3 4 4 2" xfId="5736"/>
    <cellStyle name="Input 2 3 4 4 3" xfId="8263"/>
    <cellStyle name="Input 2 3 4 4 4" xfId="10777"/>
    <cellStyle name="Input 2 3 4 4 5" xfId="13081"/>
    <cellStyle name="Input 2 3 4 4 6" xfId="15545"/>
    <cellStyle name="Input 2 3 4 4 7" xfId="17789"/>
    <cellStyle name="Input 2 3 4 5" xfId="2737"/>
    <cellStyle name="Input 2 3 4 5 2" xfId="5963"/>
    <cellStyle name="Input 2 3 4 5 3" xfId="8491"/>
    <cellStyle name="Input 2 3 4 5 4" xfId="11005"/>
    <cellStyle name="Input 2 3 4 5 5" xfId="13308"/>
    <cellStyle name="Input 2 3 4 5 6" xfId="15773"/>
    <cellStyle name="Input 2 3 4 5 7" xfId="18014"/>
    <cellStyle name="Input 2 3 4 6" xfId="2967"/>
    <cellStyle name="Input 2 3 4 6 2" xfId="6193"/>
    <cellStyle name="Input 2 3 4 6 3" xfId="8721"/>
    <cellStyle name="Input 2 3 4 6 4" xfId="11234"/>
    <cellStyle name="Input 2 3 4 6 5" xfId="13538"/>
    <cellStyle name="Input 2 3 4 6 6" xfId="16001"/>
    <cellStyle name="Input 2 3 4 6 7" xfId="18244"/>
    <cellStyle name="Input 2 3 4 7" xfId="3151"/>
    <cellStyle name="Input 2 3 4 7 2" xfId="6376"/>
    <cellStyle name="Input 2 3 4 7 3" xfId="8905"/>
    <cellStyle name="Input 2 3 4 7 4" xfId="11416"/>
    <cellStyle name="Input 2 3 4 7 5" xfId="13721"/>
    <cellStyle name="Input 2 3 4 7 6" xfId="16185"/>
    <cellStyle name="Input 2 3 4 7 7" xfId="18425"/>
    <cellStyle name="Input 2 3 4 8" xfId="3350"/>
    <cellStyle name="Input 2 3 4 8 2" xfId="6575"/>
    <cellStyle name="Input 2 3 4 8 3" xfId="9104"/>
    <cellStyle name="Input 2 3 4 8 4" xfId="11615"/>
    <cellStyle name="Input 2 3 4 8 5" xfId="13919"/>
    <cellStyle name="Input 2 3 4 8 6" xfId="16384"/>
    <cellStyle name="Input 2 3 4 8 7" xfId="18623"/>
    <cellStyle name="Input 2 3 4 9" xfId="3006"/>
    <cellStyle name="Input 2 3 4 9 2" xfId="6232"/>
    <cellStyle name="Input 2 3 4 9 3" xfId="8760"/>
    <cellStyle name="Input 2 3 4 9 4" xfId="11273"/>
    <cellStyle name="Input 2 3 4 9 5" xfId="13577"/>
    <cellStyle name="Input 2 3 4 9 6" xfId="16040"/>
    <cellStyle name="Input 2 3 4 9 7" xfId="18283"/>
    <cellStyle name="Input 2 3 5" xfId="743"/>
    <cellStyle name="Input 2 3 5 10" xfId="1312"/>
    <cellStyle name="Input 2 3 5 10 2" xfId="4541"/>
    <cellStyle name="Input 2 3 5 10 3" xfId="7067"/>
    <cellStyle name="Input 2 3 5 10 4" xfId="9595"/>
    <cellStyle name="Input 2 3 5 10 5" xfId="11890"/>
    <cellStyle name="Input 2 3 5 10 6" xfId="14357"/>
    <cellStyle name="Input 2 3 5 10 7" xfId="16607"/>
    <cellStyle name="Input 2 3 5 11" xfId="4042"/>
    <cellStyle name="Input 2 3 5 12" xfId="3613"/>
    <cellStyle name="Input 2 3 5 13" xfId="9231"/>
    <cellStyle name="Input 2 3 5 14" xfId="14049"/>
    <cellStyle name="Input 2 3 5 15" xfId="20383"/>
    <cellStyle name="Input 2 3 5 16" xfId="20482"/>
    <cellStyle name="Input 2 3 5 2" xfId="2021"/>
    <cellStyle name="Input 2 3 5 2 2" xfId="5250"/>
    <cellStyle name="Input 2 3 5 2 3" xfId="7775"/>
    <cellStyle name="Input 2 3 5 2 4" xfId="10291"/>
    <cellStyle name="Input 2 3 5 2 5" xfId="12595"/>
    <cellStyle name="Input 2 3 5 2 6" xfId="15060"/>
    <cellStyle name="Input 2 3 5 2 7" xfId="17304"/>
    <cellStyle name="Input 2 3 5 3" xfId="2267"/>
    <cellStyle name="Input 2 3 5 3 2" xfId="5494"/>
    <cellStyle name="Input 2 3 5 3 3" xfId="8021"/>
    <cellStyle name="Input 2 3 5 3 4" xfId="10535"/>
    <cellStyle name="Input 2 3 5 3 5" xfId="12839"/>
    <cellStyle name="Input 2 3 5 3 6" xfId="15303"/>
    <cellStyle name="Input 2 3 5 3 7" xfId="17547"/>
    <cellStyle name="Input 2 3 5 4" xfId="2517"/>
    <cellStyle name="Input 2 3 5 4 2" xfId="5744"/>
    <cellStyle name="Input 2 3 5 4 3" xfId="8271"/>
    <cellStyle name="Input 2 3 5 4 4" xfId="10785"/>
    <cellStyle name="Input 2 3 5 4 5" xfId="13089"/>
    <cellStyle name="Input 2 3 5 4 6" xfId="15553"/>
    <cellStyle name="Input 2 3 5 4 7" xfId="17797"/>
    <cellStyle name="Input 2 3 5 5" xfId="2745"/>
    <cellStyle name="Input 2 3 5 5 2" xfId="5971"/>
    <cellStyle name="Input 2 3 5 5 3" xfId="8499"/>
    <cellStyle name="Input 2 3 5 5 4" xfId="11013"/>
    <cellStyle name="Input 2 3 5 5 5" xfId="13316"/>
    <cellStyle name="Input 2 3 5 5 6" xfId="15781"/>
    <cellStyle name="Input 2 3 5 5 7" xfId="18022"/>
    <cellStyle name="Input 2 3 5 6" xfId="2975"/>
    <cellStyle name="Input 2 3 5 6 2" xfId="6201"/>
    <cellStyle name="Input 2 3 5 6 3" xfId="8729"/>
    <cellStyle name="Input 2 3 5 6 4" xfId="11242"/>
    <cellStyle name="Input 2 3 5 6 5" xfId="13546"/>
    <cellStyle name="Input 2 3 5 6 6" xfId="16009"/>
    <cellStyle name="Input 2 3 5 6 7" xfId="18252"/>
    <cellStyle name="Input 2 3 5 7" xfId="3159"/>
    <cellStyle name="Input 2 3 5 7 2" xfId="6384"/>
    <cellStyle name="Input 2 3 5 7 3" xfId="8913"/>
    <cellStyle name="Input 2 3 5 7 4" xfId="11424"/>
    <cellStyle name="Input 2 3 5 7 5" xfId="13729"/>
    <cellStyle name="Input 2 3 5 7 6" xfId="16193"/>
    <cellStyle name="Input 2 3 5 7 7" xfId="18433"/>
    <cellStyle name="Input 2 3 5 8" xfId="3358"/>
    <cellStyle name="Input 2 3 5 8 2" xfId="6583"/>
    <cellStyle name="Input 2 3 5 8 3" xfId="9112"/>
    <cellStyle name="Input 2 3 5 8 4" xfId="11623"/>
    <cellStyle name="Input 2 3 5 8 5" xfId="13927"/>
    <cellStyle name="Input 2 3 5 8 6" xfId="16392"/>
    <cellStyle name="Input 2 3 5 8 7" xfId="18631"/>
    <cellStyle name="Input 2 3 5 9" xfId="3053"/>
    <cellStyle name="Input 2 3 5 9 2" xfId="6279"/>
    <cellStyle name="Input 2 3 5 9 3" xfId="8807"/>
    <cellStyle name="Input 2 3 5 9 4" xfId="11319"/>
    <cellStyle name="Input 2 3 5 9 5" xfId="13624"/>
    <cellStyle name="Input 2 3 5 9 6" xfId="16087"/>
    <cellStyle name="Input 2 3 5 9 7" xfId="18329"/>
    <cellStyle name="Input 2 3 6" xfId="1569"/>
    <cellStyle name="Input 2 3 6 10" xfId="20502"/>
    <cellStyle name="Input 2 3 6 2" xfId="4798"/>
    <cellStyle name="Input 2 3 6 3" xfId="7323"/>
    <cellStyle name="Input 2 3 6 4" xfId="9849"/>
    <cellStyle name="Input 2 3 6 5" xfId="12144"/>
    <cellStyle name="Input 2 3 6 6" xfId="14614"/>
    <cellStyle name="Input 2 3 6 7" xfId="16858"/>
    <cellStyle name="Input 2 3 6 8" xfId="19928"/>
    <cellStyle name="Input 2 3 6 9" xfId="20378"/>
    <cellStyle name="Input 2 3 7" xfId="1613"/>
    <cellStyle name="Input 2 3 7 10" xfId="20801"/>
    <cellStyle name="Input 2 3 7 2" xfId="4842"/>
    <cellStyle name="Input 2 3 7 3" xfId="7367"/>
    <cellStyle name="Input 2 3 7 4" xfId="9892"/>
    <cellStyle name="Input 2 3 7 5" xfId="12188"/>
    <cellStyle name="Input 2 3 7 6" xfId="14656"/>
    <cellStyle name="Input 2 3 7 7" xfId="16902"/>
    <cellStyle name="Input 2 3 7 8" xfId="20160"/>
    <cellStyle name="Input 2 3 7 9" xfId="20534"/>
    <cellStyle name="Input 2 3 8" xfId="1592"/>
    <cellStyle name="Input 2 3 8 10" xfId="20410"/>
    <cellStyle name="Input 2 3 8 2" xfId="4821"/>
    <cellStyle name="Input 2 3 8 3" xfId="7346"/>
    <cellStyle name="Input 2 3 8 4" xfId="9872"/>
    <cellStyle name="Input 2 3 8 5" xfId="12167"/>
    <cellStyle name="Input 2 3 8 6" xfId="14636"/>
    <cellStyle name="Input 2 3 8 7" xfId="16881"/>
    <cellStyle name="Input 2 3 8 8" xfId="20000"/>
    <cellStyle name="Input 2 3 8 9" xfId="20437"/>
    <cellStyle name="Input 2 3 9" xfId="2574"/>
    <cellStyle name="Input 2 3 9 10" xfId="20908"/>
    <cellStyle name="Input 2 3 9 2" xfId="5801"/>
    <cellStyle name="Input 2 3 9 3" xfId="8328"/>
    <cellStyle name="Input 2 3 9 4" xfId="10842"/>
    <cellStyle name="Input 2 3 9 5" xfId="13146"/>
    <cellStyle name="Input 2 3 9 6" xfId="15610"/>
    <cellStyle name="Input 2 3 9 7" xfId="17854"/>
    <cellStyle name="Input 2 3 9 8" xfId="20269"/>
    <cellStyle name="Input 2 3 9 9" xfId="20622"/>
    <cellStyle name="Input 2 30" xfId="20362"/>
    <cellStyle name="Input 2 4" xfId="429"/>
    <cellStyle name="Input 2 4 10" xfId="1001"/>
    <cellStyle name="Input 2 4 10 2" xfId="4264"/>
    <cellStyle name="Input 2 4 10 3" xfId="6805"/>
    <cellStyle name="Input 2 4 10 4" xfId="9335"/>
    <cellStyle name="Input 2 4 10 5" xfId="4145"/>
    <cellStyle name="Input 2 4 10 6" xfId="14134"/>
    <cellStyle name="Input 2 4 10 7" xfId="9456"/>
    <cellStyle name="Input 2 4 11" xfId="3776"/>
    <cellStyle name="Input 2 4 12" xfId="3865"/>
    <cellStyle name="Input 2 4 13" xfId="9260"/>
    <cellStyle name="Input 2 4 14" xfId="14072"/>
    <cellStyle name="Input 2 4 15" xfId="19999"/>
    <cellStyle name="Input 2 4 16" xfId="20428"/>
    <cellStyle name="Input 2 4 2" xfId="1732"/>
    <cellStyle name="Input 2 4 2 2" xfId="4961"/>
    <cellStyle name="Input 2 4 2 3" xfId="7486"/>
    <cellStyle name="Input 2 4 2 4" xfId="10007"/>
    <cellStyle name="Input 2 4 2 5" xfId="12307"/>
    <cellStyle name="Input 2 4 2 6" xfId="14774"/>
    <cellStyle name="Input 2 4 2 7" xfId="17018"/>
    <cellStyle name="Input 2 4 3" xfId="1534"/>
    <cellStyle name="Input 2 4 3 2" xfId="4763"/>
    <cellStyle name="Input 2 4 3 3" xfId="7288"/>
    <cellStyle name="Input 2 4 3 4" xfId="9814"/>
    <cellStyle name="Input 2 4 3 5" xfId="12109"/>
    <cellStyle name="Input 2 4 3 6" xfId="14579"/>
    <cellStyle name="Input 2 4 3 7" xfId="16824"/>
    <cellStyle name="Input 2 4 4" xfId="1617"/>
    <cellStyle name="Input 2 4 4 2" xfId="4846"/>
    <cellStyle name="Input 2 4 4 3" xfId="7371"/>
    <cellStyle name="Input 2 4 4 4" xfId="9896"/>
    <cellStyle name="Input 2 4 4 5" xfId="12192"/>
    <cellStyle name="Input 2 4 4 6" xfId="14660"/>
    <cellStyle name="Input 2 4 4 7" xfId="16906"/>
    <cellStyle name="Input 2 4 5" xfId="2564"/>
    <cellStyle name="Input 2 4 5 2" xfId="5791"/>
    <cellStyle name="Input 2 4 5 3" xfId="8318"/>
    <cellStyle name="Input 2 4 5 4" xfId="10832"/>
    <cellStyle name="Input 2 4 5 5" xfId="13136"/>
    <cellStyle name="Input 2 4 5 6" xfId="15600"/>
    <cellStyle name="Input 2 4 5 7" xfId="17844"/>
    <cellStyle name="Input 2 4 6" xfId="1358"/>
    <cellStyle name="Input 2 4 6 2" xfId="4587"/>
    <cellStyle name="Input 2 4 6 3" xfId="7113"/>
    <cellStyle name="Input 2 4 6 4" xfId="9641"/>
    <cellStyle name="Input 2 4 6 5" xfId="11935"/>
    <cellStyle name="Input 2 4 6 6" xfId="14403"/>
    <cellStyle name="Input 2 4 6 7" xfId="16652"/>
    <cellStyle name="Input 2 4 7" xfId="1414"/>
    <cellStyle name="Input 2 4 7 2" xfId="4643"/>
    <cellStyle name="Input 2 4 7 3" xfId="7168"/>
    <cellStyle name="Input 2 4 7 4" xfId="9695"/>
    <cellStyle name="Input 2 4 7 5" xfId="11989"/>
    <cellStyle name="Input 2 4 7 6" xfId="14459"/>
    <cellStyle name="Input 2 4 7 7" xfId="16705"/>
    <cellStyle name="Input 2 4 8" xfId="2654"/>
    <cellStyle name="Input 2 4 8 2" xfId="5881"/>
    <cellStyle name="Input 2 4 8 3" xfId="8408"/>
    <cellStyle name="Input 2 4 8 4" xfId="10922"/>
    <cellStyle name="Input 2 4 8 5" xfId="13226"/>
    <cellStyle name="Input 2 4 8 6" xfId="15690"/>
    <cellStyle name="Input 2 4 8 7" xfId="17933"/>
    <cellStyle name="Input 2 4 9" xfId="3387"/>
    <cellStyle name="Input 2 4 9 2" xfId="6612"/>
    <cellStyle name="Input 2 4 9 3" xfId="9141"/>
    <cellStyle name="Input 2 4 9 4" xfId="11652"/>
    <cellStyle name="Input 2 4 9 5" xfId="13956"/>
    <cellStyle name="Input 2 4 9 6" xfId="16421"/>
    <cellStyle name="Input 2 4 9 7" xfId="18660"/>
    <cellStyle name="Input 2 5" xfId="730"/>
    <cellStyle name="Input 2 5 10" xfId="1299"/>
    <cellStyle name="Input 2 5 10 2" xfId="4528"/>
    <cellStyle name="Input 2 5 10 3" xfId="7054"/>
    <cellStyle name="Input 2 5 10 4" xfId="9582"/>
    <cellStyle name="Input 2 5 10 5" xfId="11877"/>
    <cellStyle name="Input 2 5 10 6" xfId="14344"/>
    <cellStyle name="Input 2 5 10 7" xfId="16594"/>
    <cellStyle name="Input 2 5 11" xfId="4029"/>
    <cellStyle name="Input 2 5 12" xfId="3483"/>
    <cellStyle name="Input 2 5 13" xfId="4352"/>
    <cellStyle name="Input 2 5 14" xfId="14053"/>
    <cellStyle name="Input 2 5 15" xfId="20003"/>
    <cellStyle name="Input 2 5 16" xfId="19876"/>
    <cellStyle name="Input 2 5 2" xfId="2008"/>
    <cellStyle name="Input 2 5 2 2" xfId="5237"/>
    <cellStyle name="Input 2 5 2 3" xfId="7762"/>
    <cellStyle name="Input 2 5 2 4" xfId="10278"/>
    <cellStyle name="Input 2 5 2 5" xfId="12582"/>
    <cellStyle name="Input 2 5 2 6" xfId="15047"/>
    <cellStyle name="Input 2 5 2 7" xfId="17291"/>
    <cellStyle name="Input 2 5 3" xfId="2254"/>
    <cellStyle name="Input 2 5 3 2" xfId="5481"/>
    <cellStyle name="Input 2 5 3 3" xfId="8008"/>
    <cellStyle name="Input 2 5 3 4" xfId="10522"/>
    <cellStyle name="Input 2 5 3 5" xfId="12826"/>
    <cellStyle name="Input 2 5 3 6" xfId="15290"/>
    <cellStyle name="Input 2 5 3 7" xfId="17534"/>
    <cellStyle name="Input 2 5 4" xfId="2504"/>
    <cellStyle name="Input 2 5 4 2" xfId="5731"/>
    <cellStyle name="Input 2 5 4 3" xfId="8258"/>
    <cellStyle name="Input 2 5 4 4" xfId="10772"/>
    <cellStyle name="Input 2 5 4 5" xfId="13076"/>
    <cellStyle name="Input 2 5 4 6" xfId="15540"/>
    <cellStyle name="Input 2 5 4 7" xfId="17784"/>
    <cellStyle name="Input 2 5 5" xfId="2732"/>
    <cellStyle name="Input 2 5 5 2" xfId="5958"/>
    <cellStyle name="Input 2 5 5 3" xfId="8486"/>
    <cellStyle name="Input 2 5 5 4" xfId="11000"/>
    <cellStyle name="Input 2 5 5 5" xfId="13303"/>
    <cellStyle name="Input 2 5 5 6" xfId="15768"/>
    <cellStyle name="Input 2 5 5 7" xfId="18009"/>
    <cellStyle name="Input 2 5 6" xfId="2962"/>
    <cellStyle name="Input 2 5 6 2" xfId="6188"/>
    <cellStyle name="Input 2 5 6 3" xfId="8716"/>
    <cellStyle name="Input 2 5 6 4" xfId="11229"/>
    <cellStyle name="Input 2 5 6 5" xfId="13533"/>
    <cellStyle name="Input 2 5 6 6" xfId="15996"/>
    <cellStyle name="Input 2 5 6 7" xfId="18239"/>
    <cellStyle name="Input 2 5 7" xfId="3146"/>
    <cellStyle name="Input 2 5 7 2" xfId="6371"/>
    <cellStyle name="Input 2 5 7 3" xfId="8900"/>
    <cellStyle name="Input 2 5 7 4" xfId="11411"/>
    <cellStyle name="Input 2 5 7 5" xfId="13716"/>
    <cellStyle name="Input 2 5 7 6" xfId="16180"/>
    <cellStyle name="Input 2 5 7 7" xfId="18420"/>
    <cellStyle name="Input 2 5 8" xfId="3345"/>
    <cellStyle name="Input 2 5 8 2" xfId="6570"/>
    <cellStyle name="Input 2 5 8 3" xfId="9099"/>
    <cellStyle name="Input 2 5 8 4" xfId="11610"/>
    <cellStyle name="Input 2 5 8 5" xfId="13914"/>
    <cellStyle name="Input 2 5 8 6" xfId="16379"/>
    <cellStyle name="Input 2 5 8 7" xfId="18618"/>
    <cellStyle name="Input 2 5 9" xfId="2656"/>
    <cellStyle name="Input 2 5 9 2" xfId="5883"/>
    <cellStyle name="Input 2 5 9 3" xfId="8410"/>
    <cellStyle name="Input 2 5 9 4" xfId="10924"/>
    <cellStyle name="Input 2 5 9 5" xfId="13228"/>
    <cellStyle name="Input 2 5 9 6" xfId="15692"/>
    <cellStyle name="Input 2 5 9 7" xfId="17935"/>
    <cellStyle name="Input 2 6" xfId="666"/>
    <cellStyle name="Input 2 6 10" xfId="1235"/>
    <cellStyle name="Input 2 6 10 2" xfId="4464"/>
    <cellStyle name="Input 2 6 10 3" xfId="6990"/>
    <cellStyle name="Input 2 6 10 4" xfId="9518"/>
    <cellStyle name="Input 2 6 10 5" xfId="11813"/>
    <cellStyle name="Input 2 6 10 6" xfId="14280"/>
    <cellStyle name="Input 2 6 10 7" xfId="16530"/>
    <cellStyle name="Input 2 6 11" xfId="3965"/>
    <cellStyle name="Input 2 6 12" xfId="3665"/>
    <cellStyle name="Input 2 6 13" xfId="3558"/>
    <cellStyle name="Input 2 6 14" xfId="6933"/>
    <cellStyle name="Input 2 6 15" xfId="20165"/>
    <cellStyle name="Input 2 6 16" xfId="20538"/>
    <cellStyle name="Input 2 6 17" xfId="20804"/>
    <cellStyle name="Input 2 6 2" xfId="1944"/>
    <cellStyle name="Input 2 6 2 2" xfId="5173"/>
    <cellStyle name="Input 2 6 2 3" xfId="7698"/>
    <cellStyle name="Input 2 6 2 4" xfId="10214"/>
    <cellStyle name="Input 2 6 2 5" xfId="12518"/>
    <cellStyle name="Input 2 6 2 6" xfId="14983"/>
    <cellStyle name="Input 2 6 2 7" xfId="17227"/>
    <cellStyle name="Input 2 6 3" xfId="2190"/>
    <cellStyle name="Input 2 6 3 2" xfId="5417"/>
    <cellStyle name="Input 2 6 3 3" xfId="7944"/>
    <cellStyle name="Input 2 6 3 4" xfId="10458"/>
    <cellStyle name="Input 2 6 3 5" xfId="12762"/>
    <cellStyle name="Input 2 6 3 6" xfId="15226"/>
    <cellStyle name="Input 2 6 3 7" xfId="17470"/>
    <cellStyle name="Input 2 6 4" xfId="2440"/>
    <cellStyle name="Input 2 6 4 2" xfId="5667"/>
    <cellStyle name="Input 2 6 4 3" xfId="8194"/>
    <cellStyle name="Input 2 6 4 4" xfId="10708"/>
    <cellStyle name="Input 2 6 4 5" xfId="13012"/>
    <cellStyle name="Input 2 6 4 6" xfId="15476"/>
    <cellStyle name="Input 2 6 4 7" xfId="17720"/>
    <cellStyle name="Input 2 6 5" xfId="2086"/>
    <cellStyle name="Input 2 6 5 2" xfId="5314"/>
    <cellStyle name="Input 2 6 5 3" xfId="7840"/>
    <cellStyle name="Input 2 6 5 4" xfId="10356"/>
    <cellStyle name="Input 2 6 5 5" xfId="12659"/>
    <cellStyle name="Input 2 6 5 6" xfId="15125"/>
    <cellStyle name="Input 2 6 5 7" xfId="17368"/>
    <cellStyle name="Input 2 6 6" xfId="2898"/>
    <cellStyle name="Input 2 6 6 2" xfId="6124"/>
    <cellStyle name="Input 2 6 6 3" xfId="8652"/>
    <cellStyle name="Input 2 6 6 4" xfId="11165"/>
    <cellStyle name="Input 2 6 6 5" xfId="13469"/>
    <cellStyle name="Input 2 6 6 6" xfId="15932"/>
    <cellStyle name="Input 2 6 6 7" xfId="18175"/>
    <cellStyle name="Input 2 6 7" xfId="3082"/>
    <cellStyle name="Input 2 6 7 2" xfId="6307"/>
    <cellStyle name="Input 2 6 7 3" xfId="8836"/>
    <cellStyle name="Input 2 6 7 4" xfId="11347"/>
    <cellStyle name="Input 2 6 7 5" xfId="13652"/>
    <cellStyle name="Input 2 6 7 6" xfId="16116"/>
    <cellStyle name="Input 2 6 7 7" xfId="18356"/>
    <cellStyle name="Input 2 6 8" xfId="3281"/>
    <cellStyle name="Input 2 6 8 2" xfId="6506"/>
    <cellStyle name="Input 2 6 8 3" xfId="9035"/>
    <cellStyle name="Input 2 6 8 4" xfId="11546"/>
    <cellStyle name="Input 2 6 8 5" xfId="13850"/>
    <cellStyle name="Input 2 6 8 6" xfId="16315"/>
    <cellStyle name="Input 2 6 8 7" xfId="18554"/>
    <cellStyle name="Input 2 6 9" xfId="2416"/>
    <cellStyle name="Input 2 6 9 2" xfId="5643"/>
    <cellStyle name="Input 2 6 9 3" xfId="8170"/>
    <cellStyle name="Input 2 6 9 4" xfId="10684"/>
    <cellStyle name="Input 2 6 9 5" xfId="12988"/>
    <cellStyle name="Input 2 6 9 6" xfId="15452"/>
    <cellStyle name="Input 2 6 9 7" xfId="17696"/>
    <cellStyle name="Input 2 7" xfId="758"/>
    <cellStyle name="Input 2 7 10" xfId="1327"/>
    <cellStyle name="Input 2 7 10 2" xfId="4556"/>
    <cellStyle name="Input 2 7 10 3" xfId="7082"/>
    <cellStyle name="Input 2 7 10 4" xfId="9610"/>
    <cellStyle name="Input 2 7 10 5" xfId="11905"/>
    <cellStyle name="Input 2 7 10 6" xfId="14372"/>
    <cellStyle name="Input 2 7 10 7" xfId="16622"/>
    <cellStyle name="Input 2 7 11" xfId="4057"/>
    <cellStyle name="Input 2 7 12" xfId="3608"/>
    <cellStyle name="Input 2 7 13" xfId="9229"/>
    <cellStyle name="Input 2 7 14" xfId="6696"/>
    <cellStyle name="Input 2 7 15" xfId="20499"/>
    <cellStyle name="Input 2 7 16" xfId="20715"/>
    <cellStyle name="Input 2 7 2" xfId="2036"/>
    <cellStyle name="Input 2 7 2 2" xfId="5265"/>
    <cellStyle name="Input 2 7 2 3" xfId="7790"/>
    <cellStyle name="Input 2 7 2 4" xfId="10306"/>
    <cellStyle name="Input 2 7 2 5" xfId="12610"/>
    <cellStyle name="Input 2 7 2 6" xfId="15075"/>
    <cellStyle name="Input 2 7 2 7" xfId="17319"/>
    <cellStyle name="Input 2 7 3" xfId="2282"/>
    <cellStyle name="Input 2 7 3 2" xfId="5509"/>
    <cellStyle name="Input 2 7 3 3" xfId="8036"/>
    <cellStyle name="Input 2 7 3 4" xfId="10550"/>
    <cellStyle name="Input 2 7 3 5" xfId="12854"/>
    <cellStyle name="Input 2 7 3 6" xfId="15318"/>
    <cellStyle name="Input 2 7 3 7" xfId="17562"/>
    <cellStyle name="Input 2 7 4" xfId="2532"/>
    <cellStyle name="Input 2 7 4 2" xfId="5759"/>
    <cellStyle name="Input 2 7 4 3" xfId="8286"/>
    <cellStyle name="Input 2 7 4 4" xfId="10800"/>
    <cellStyle name="Input 2 7 4 5" xfId="13104"/>
    <cellStyle name="Input 2 7 4 6" xfId="15568"/>
    <cellStyle name="Input 2 7 4 7" xfId="17812"/>
    <cellStyle name="Input 2 7 5" xfId="2760"/>
    <cellStyle name="Input 2 7 5 2" xfId="5986"/>
    <cellStyle name="Input 2 7 5 3" xfId="8514"/>
    <cellStyle name="Input 2 7 5 4" xfId="11028"/>
    <cellStyle name="Input 2 7 5 5" xfId="13331"/>
    <cellStyle name="Input 2 7 5 6" xfId="15796"/>
    <cellStyle name="Input 2 7 5 7" xfId="18037"/>
    <cellStyle name="Input 2 7 6" xfId="2990"/>
    <cellStyle name="Input 2 7 6 2" xfId="6216"/>
    <cellStyle name="Input 2 7 6 3" xfId="8744"/>
    <cellStyle name="Input 2 7 6 4" xfId="11257"/>
    <cellStyle name="Input 2 7 6 5" xfId="13561"/>
    <cellStyle name="Input 2 7 6 6" xfId="16024"/>
    <cellStyle name="Input 2 7 6 7" xfId="18267"/>
    <cellStyle name="Input 2 7 7" xfId="3174"/>
    <cellStyle name="Input 2 7 7 2" xfId="6399"/>
    <cellStyle name="Input 2 7 7 3" xfId="8928"/>
    <cellStyle name="Input 2 7 7 4" xfId="11439"/>
    <cellStyle name="Input 2 7 7 5" xfId="13744"/>
    <cellStyle name="Input 2 7 7 6" xfId="16208"/>
    <cellStyle name="Input 2 7 7 7" xfId="18448"/>
    <cellStyle name="Input 2 7 8" xfId="3373"/>
    <cellStyle name="Input 2 7 8 2" xfId="6598"/>
    <cellStyle name="Input 2 7 8 3" xfId="9127"/>
    <cellStyle name="Input 2 7 8 4" xfId="11638"/>
    <cellStyle name="Input 2 7 8 5" xfId="13942"/>
    <cellStyle name="Input 2 7 8 6" xfId="16407"/>
    <cellStyle name="Input 2 7 8 7" xfId="18646"/>
    <cellStyle name="Input 2 7 9" xfId="3001"/>
    <cellStyle name="Input 2 7 9 2" xfId="6227"/>
    <cellStyle name="Input 2 7 9 3" xfId="8755"/>
    <cellStyle name="Input 2 7 9 4" xfId="11268"/>
    <cellStyle name="Input 2 7 9 5" xfId="13572"/>
    <cellStyle name="Input 2 7 9 6" xfId="16035"/>
    <cellStyle name="Input 2 7 9 7" xfId="18278"/>
    <cellStyle name="Input 2 8" xfId="1385"/>
    <cellStyle name="Input 2 8 10" xfId="20839"/>
    <cellStyle name="Input 2 8 2" xfId="4614"/>
    <cellStyle name="Input 2 8 3" xfId="7139"/>
    <cellStyle name="Input 2 8 4" xfId="9668"/>
    <cellStyle name="Input 2 8 5" xfId="11961"/>
    <cellStyle name="Input 2 8 6" xfId="14430"/>
    <cellStyle name="Input 2 8 7" xfId="16678"/>
    <cellStyle name="Input 2 8 8" xfId="20199"/>
    <cellStyle name="Input 2 8 9" xfId="20552"/>
    <cellStyle name="Input 2 9" xfId="1333"/>
    <cellStyle name="Input 2 9 10" xfId="20740"/>
    <cellStyle name="Input 2 9 2" xfId="4562"/>
    <cellStyle name="Input 2 9 3" xfId="7088"/>
    <cellStyle name="Input 2 9 4" xfId="9616"/>
    <cellStyle name="Input 2 9 5" xfId="11910"/>
    <cellStyle name="Input 2 9 6" xfId="14378"/>
    <cellStyle name="Input 2 9 7" xfId="16627"/>
    <cellStyle name="Input 2 9 8" xfId="20097"/>
    <cellStyle name="Input 2 9 9" xfId="20516"/>
    <cellStyle name="Input 3" xfId="146"/>
    <cellStyle name="Input 3 10" xfId="1749"/>
    <cellStyle name="Input 3 10 2" xfId="4978"/>
    <cellStyle name="Input 3 10 3" xfId="7503"/>
    <cellStyle name="Input 3 10 4" xfId="10023"/>
    <cellStyle name="Input 3 10 5" xfId="12324"/>
    <cellStyle name="Input 3 10 6" xfId="14790"/>
    <cellStyle name="Input 3 10 7" xfId="17035"/>
    <cellStyle name="Input 3 11" xfId="2353"/>
    <cellStyle name="Input 3 11 2" xfId="5580"/>
    <cellStyle name="Input 3 11 3" xfId="8107"/>
    <cellStyle name="Input 3 11 4" xfId="10621"/>
    <cellStyle name="Input 3 11 5" xfId="12925"/>
    <cellStyle name="Input 3 11 6" xfId="15389"/>
    <cellStyle name="Input 3 11 7" xfId="17633"/>
    <cellStyle name="Input 3 12" xfId="2675"/>
    <cellStyle name="Input 3 12 2" xfId="5902"/>
    <cellStyle name="Input 3 12 3" xfId="8429"/>
    <cellStyle name="Input 3 12 4" xfId="10943"/>
    <cellStyle name="Input 3 12 5" xfId="13247"/>
    <cellStyle name="Input 3 12 6" xfId="15711"/>
    <cellStyle name="Input 3 12 7" xfId="17953"/>
    <cellStyle name="Input 3 13" xfId="785"/>
    <cellStyle name="Input 3 13 2" xfId="4079"/>
    <cellStyle name="Input 3 13 3" xfId="3502"/>
    <cellStyle name="Input 3 13 4" xfId="4202"/>
    <cellStyle name="Input 3 13 5" xfId="9445"/>
    <cellStyle name="Input 3 13 6" xfId="6700"/>
    <cellStyle name="Input 3 13 7" xfId="14144"/>
    <cellStyle name="Input 3 14" xfId="3554"/>
    <cellStyle name="Input 3 15" xfId="3870"/>
    <cellStyle name="Input 3 16" xfId="3737"/>
    <cellStyle name="Input 3 17" xfId="18795"/>
    <cellStyle name="Input 3 18" xfId="18992"/>
    <cellStyle name="Input 3 19" xfId="19079"/>
    <cellStyle name="Input 3 2" xfId="259"/>
    <cellStyle name="Input 3 2 10" xfId="2572"/>
    <cellStyle name="Input 3 2 10 2" xfId="5799"/>
    <cellStyle name="Input 3 2 10 3" xfId="8326"/>
    <cellStyle name="Input 3 2 10 4" xfId="10840"/>
    <cellStyle name="Input 3 2 10 5" xfId="13144"/>
    <cellStyle name="Input 3 2 10 6" xfId="15608"/>
    <cellStyle name="Input 3 2 10 7" xfId="17852"/>
    <cellStyle name="Input 3 2 11" xfId="2804"/>
    <cellStyle name="Input 3 2 11 2" xfId="6030"/>
    <cellStyle name="Input 3 2 11 3" xfId="8558"/>
    <cellStyle name="Input 3 2 11 4" xfId="11071"/>
    <cellStyle name="Input 3 2 11 5" xfId="13375"/>
    <cellStyle name="Input 3 2 11 6" xfId="15839"/>
    <cellStyle name="Input 3 2 11 7" xfId="18081"/>
    <cellStyle name="Input 3 2 12" xfId="2703"/>
    <cellStyle name="Input 3 2 12 2" xfId="5930"/>
    <cellStyle name="Input 3 2 12 3" xfId="8457"/>
    <cellStyle name="Input 3 2 12 4" xfId="10971"/>
    <cellStyle name="Input 3 2 12 5" xfId="13275"/>
    <cellStyle name="Input 3 2 12 6" xfId="15739"/>
    <cellStyle name="Input 3 2 12 7" xfId="17981"/>
    <cellStyle name="Input 3 2 13" xfId="846"/>
    <cellStyle name="Input 3 2 13 2" xfId="4131"/>
    <cellStyle name="Input 3 2 13 3" xfId="6690"/>
    <cellStyle name="Input 3 2 13 4" xfId="9218"/>
    <cellStyle name="Input 3 2 13 5" xfId="9342"/>
    <cellStyle name="Input 3 2 13 6" xfId="14045"/>
    <cellStyle name="Input 3 2 13 7" xfId="4093"/>
    <cellStyle name="Input 3 2 14" xfId="4390"/>
    <cellStyle name="Input 3 2 15" xfId="6845"/>
    <cellStyle name="Input 3 2 16" xfId="3532"/>
    <cellStyle name="Input 3 2 17" xfId="6738"/>
    <cellStyle name="Input 3 2 18" xfId="18883"/>
    <cellStyle name="Input 3 2 19" xfId="19060"/>
    <cellStyle name="Input 3 2 2" xfId="557"/>
    <cellStyle name="Input 3 2 2 10" xfId="1128"/>
    <cellStyle name="Input 3 2 2 10 2" xfId="4371"/>
    <cellStyle name="Input 3 2 2 10 3" xfId="6910"/>
    <cellStyle name="Input 3 2 2 10 4" xfId="9439"/>
    <cellStyle name="Input 3 2 2 10 5" xfId="11756"/>
    <cellStyle name="Input 3 2 2 10 6" xfId="14219"/>
    <cellStyle name="Input 3 2 2 10 7" xfId="16500"/>
    <cellStyle name="Input 3 2 2 11" xfId="3882"/>
    <cellStyle name="Input 3 2 2 12" xfId="4348"/>
    <cellStyle name="Input 3 2 2 13" xfId="9358"/>
    <cellStyle name="Input 3 2 2 14" xfId="3459"/>
    <cellStyle name="Input 3 2 2 15" xfId="20061"/>
    <cellStyle name="Input 3 2 2 16" xfId="19907"/>
    <cellStyle name="Input 3 2 2 2" xfId="1846"/>
    <cellStyle name="Input 3 2 2 2 2" xfId="5075"/>
    <cellStyle name="Input 3 2 2 2 3" xfId="7600"/>
    <cellStyle name="Input 3 2 2 2 4" xfId="10117"/>
    <cellStyle name="Input 3 2 2 2 5" xfId="12421"/>
    <cellStyle name="Input 3 2 2 2 6" xfId="14885"/>
    <cellStyle name="Input 3 2 2 2 7" xfId="17130"/>
    <cellStyle name="Input 3 2 2 3" xfId="2095"/>
    <cellStyle name="Input 3 2 2 3 2" xfId="5323"/>
    <cellStyle name="Input 3 2 2 3 3" xfId="7849"/>
    <cellStyle name="Input 3 2 2 3 4" xfId="10365"/>
    <cellStyle name="Input 3 2 2 3 5" xfId="12668"/>
    <cellStyle name="Input 3 2 2 3 6" xfId="15134"/>
    <cellStyle name="Input 3 2 2 3 7" xfId="17377"/>
    <cellStyle name="Input 3 2 2 4" xfId="2351"/>
    <cellStyle name="Input 3 2 2 4 2" xfId="5578"/>
    <cellStyle name="Input 3 2 2 4 3" xfId="8105"/>
    <cellStyle name="Input 3 2 2 4 4" xfId="10619"/>
    <cellStyle name="Input 3 2 2 4 5" xfId="12923"/>
    <cellStyle name="Input 3 2 2 4 6" xfId="15387"/>
    <cellStyle name="Input 3 2 2 4 7" xfId="17631"/>
    <cellStyle name="Input 3 2 2 5" xfId="2546"/>
    <cellStyle name="Input 3 2 2 5 2" xfId="5773"/>
    <cellStyle name="Input 3 2 2 5 3" xfId="8300"/>
    <cellStyle name="Input 3 2 2 5 4" xfId="10814"/>
    <cellStyle name="Input 3 2 2 5 5" xfId="13118"/>
    <cellStyle name="Input 3 2 2 5 6" xfId="15582"/>
    <cellStyle name="Input 3 2 2 5 7" xfId="17826"/>
    <cellStyle name="Input 3 2 2 6" xfId="2821"/>
    <cellStyle name="Input 3 2 2 6 2" xfId="6047"/>
    <cellStyle name="Input 3 2 2 6 3" xfId="8575"/>
    <cellStyle name="Input 3 2 2 6 4" xfId="11088"/>
    <cellStyle name="Input 3 2 2 6 5" xfId="13392"/>
    <cellStyle name="Input 3 2 2 6 6" xfId="15856"/>
    <cellStyle name="Input 3 2 2 6 7" xfId="18098"/>
    <cellStyle name="Input 3 2 2 7" xfId="3017"/>
    <cellStyle name="Input 3 2 2 7 2" xfId="6243"/>
    <cellStyle name="Input 3 2 2 7 3" xfId="8771"/>
    <cellStyle name="Input 3 2 2 7 4" xfId="11284"/>
    <cellStyle name="Input 3 2 2 7 5" xfId="13588"/>
    <cellStyle name="Input 3 2 2 7 6" xfId="16051"/>
    <cellStyle name="Input 3 2 2 7 7" xfId="18294"/>
    <cellStyle name="Input 3 2 2 8" xfId="3225"/>
    <cellStyle name="Input 3 2 2 8 2" xfId="6450"/>
    <cellStyle name="Input 3 2 2 8 3" xfId="8979"/>
    <cellStyle name="Input 3 2 2 8 4" xfId="11490"/>
    <cellStyle name="Input 3 2 2 8 5" xfId="13794"/>
    <cellStyle name="Input 3 2 2 8 6" xfId="16259"/>
    <cellStyle name="Input 3 2 2 8 7" xfId="18498"/>
    <cellStyle name="Input 3 2 2 9" xfId="3382"/>
    <cellStyle name="Input 3 2 2 9 2" xfId="6607"/>
    <cellStyle name="Input 3 2 2 9 3" xfId="9136"/>
    <cellStyle name="Input 3 2 2 9 4" xfId="11647"/>
    <cellStyle name="Input 3 2 2 9 5" xfId="13951"/>
    <cellStyle name="Input 3 2 2 9 6" xfId="16416"/>
    <cellStyle name="Input 3 2 2 9 7" xfId="18655"/>
    <cellStyle name="Input 3 2 20" xfId="19025"/>
    <cellStyle name="Input 3 2 21" xfId="18991"/>
    <cellStyle name="Input 3 2 22" xfId="19071"/>
    <cellStyle name="Input 3 2 23" xfId="19092"/>
    <cellStyle name="Input 3 2 24" xfId="19251"/>
    <cellStyle name="Input 3 2 25" xfId="19529"/>
    <cellStyle name="Input 3 2 26" xfId="19322"/>
    <cellStyle name="Input 3 2 27" xfId="19283"/>
    <cellStyle name="Input 3 2 28" xfId="19285"/>
    <cellStyle name="Input 3 2 29" xfId="20356"/>
    <cellStyle name="Input 3 2 3" xfId="727"/>
    <cellStyle name="Input 3 2 3 10" xfId="1296"/>
    <cellStyle name="Input 3 2 3 10 2" xfId="4525"/>
    <cellStyle name="Input 3 2 3 10 3" xfId="7051"/>
    <cellStyle name="Input 3 2 3 10 4" xfId="9579"/>
    <cellStyle name="Input 3 2 3 10 5" xfId="11874"/>
    <cellStyle name="Input 3 2 3 10 6" xfId="14341"/>
    <cellStyle name="Input 3 2 3 10 7" xfId="16591"/>
    <cellStyle name="Input 3 2 3 11" xfId="4026"/>
    <cellStyle name="Input 3 2 3 12" xfId="3486"/>
    <cellStyle name="Input 3 2 3 13" xfId="9234"/>
    <cellStyle name="Input 3 2 3 14" xfId="14052"/>
    <cellStyle name="Input 3 2 3 15" xfId="19927"/>
    <cellStyle name="Input 3 2 3 16" xfId="20436"/>
    <cellStyle name="Input 3 2 3 2" xfId="2005"/>
    <cellStyle name="Input 3 2 3 2 2" xfId="5234"/>
    <cellStyle name="Input 3 2 3 2 3" xfId="7759"/>
    <cellStyle name="Input 3 2 3 2 4" xfId="10275"/>
    <cellStyle name="Input 3 2 3 2 5" xfId="12579"/>
    <cellStyle name="Input 3 2 3 2 6" xfId="15044"/>
    <cellStyle name="Input 3 2 3 2 7" xfId="17288"/>
    <cellStyle name="Input 3 2 3 3" xfId="2251"/>
    <cellStyle name="Input 3 2 3 3 2" xfId="5478"/>
    <cellStyle name="Input 3 2 3 3 3" xfId="8005"/>
    <cellStyle name="Input 3 2 3 3 4" xfId="10519"/>
    <cellStyle name="Input 3 2 3 3 5" xfId="12823"/>
    <cellStyle name="Input 3 2 3 3 6" xfId="15287"/>
    <cellStyle name="Input 3 2 3 3 7" xfId="17531"/>
    <cellStyle name="Input 3 2 3 4" xfId="2501"/>
    <cellStyle name="Input 3 2 3 4 2" xfId="5728"/>
    <cellStyle name="Input 3 2 3 4 3" xfId="8255"/>
    <cellStyle name="Input 3 2 3 4 4" xfId="10769"/>
    <cellStyle name="Input 3 2 3 4 5" xfId="13073"/>
    <cellStyle name="Input 3 2 3 4 6" xfId="15537"/>
    <cellStyle name="Input 3 2 3 4 7" xfId="17781"/>
    <cellStyle name="Input 3 2 3 5" xfId="2729"/>
    <cellStyle name="Input 3 2 3 5 2" xfId="5955"/>
    <cellStyle name="Input 3 2 3 5 3" xfId="8483"/>
    <cellStyle name="Input 3 2 3 5 4" xfId="10997"/>
    <cellStyle name="Input 3 2 3 5 5" xfId="13300"/>
    <cellStyle name="Input 3 2 3 5 6" xfId="15765"/>
    <cellStyle name="Input 3 2 3 5 7" xfId="18006"/>
    <cellStyle name="Input 3 2 3 6" xfId="2959"/>
    <cellStyle name="Input 3 2 3 6 2" xfId="6185"/>
    <cellStyle name="Input 3 2 3 6 3" xfId="8713"/>
    <cellStyle name="Input 3 2 3 6 4" xfId="11226"/>
    <cellStyle name="Input 3 2 3 6 5" xfId="13530"/>
    <cellStyle name="Input 3 2 3 6 6" xfId="15993"/>
    <cellStyle name="Input 3 2 3 6 7" xfId="18236"/>
    <cellStyle name="Input 3 2 3 7" xfId="3143"/>
    <cellStyle name="Input 3 2 3 7 2" xfId="6368"/>
    <cellStyle name="Input 3 2 3 7 3" xfId="8897"/>
    <cellStyle name="Input 3 2 3 7 4" xfId="11408"/>
    <cellStyle name="Input 3 2 3 7 5" xfId="13713"/>
    <cellStyle name="Input 3 2 3 7 6" xfId="16177"/>
    <cellStyle name="Input 3 2 3 7 7" xfId="18417"/>
    <cellStyle name="Input 3 2 3 8" xfId="3342"/>
    <cellStyle name="Input 3 2 3 8 2" xfId="6567"/>
    <cellStyle name="Input 3 2 3 8 3" xfId="9096"/>
    <cellStyle name="Input 3 2 3 8 4" xfId="11607"/>
    <cellStyle name="Input 3 2 3 8 5" xfId="13911"/>
    <cellStyle name="Input 3 2 3 8 6" xfId="16376"/>
    <cellStyle name="Input 3 2 3 8 7" xfId="18615"/>
    <cellStyle name="Input 3 2 3 9" xfId="2432"/>
    <cellStyle name="Input 3 2 3 9 2" xfId="5659"/>
    <cellStyle name="Input 3 2 3 9 3" xfId="8186"/>
    <cellStyle name="Input 3 2 3 9 4" xfId="10700"/>
    <cellStyle name="Input 3 2 3 9 5" xfId="13004"/>
    <cellStyle name="Input 3 2 3 9 6" xfId="15468"/>
    <cellStyle name="Input 3 2 3 9 7" xfId="17712"/>
    <cellStyle name="Input 3 2 30" xfId="21079"/>
    <cellStyle name="Input 3 2 4" xfId="667"/>
    <cellStyle name="Input 3 2 4 10" xfId="1236"/>
    <cellStyle name="Input 3 2 4 10 2" xfId="4465"/>
    <cellStyle name="Input 3 2 4 10 3" xfId="6991"/>
    <cellStyle name="Input 3 2 4 10 4" xfId="9519"/>
    <cellStyle name="Input 3 2 4 10 5" xfId="11814"/>
    <cellStyle name="Input 3 2 4 10 6" xfId="14281"/>
    <cellStyle name="Input 3 2 4 10 7" xfId="16531"/>
    <cellStyle name="Input 3 2 4 11" xfId="3966"/>
    <cellStyle name="Input 3 2 4 12" xfId="4138"/>
    <cellStyle name="Input 3 2 4 13" xfId="3699"/>
    <cellStyle name="Input 3 2 4 14" xfId="4304"/>
    <cellStyle name="Input 3 2 4 15" xfId="19932"/>
    <cellStyle name="Input 3 2 4 16" xfId="20402"/>
    <cellStyle name="Input 3 2 4 2" xfId="1945"/>
    <cellStyle name="Input 3 2 4 2 2" xfId="5174"/>
    <cellStyle name="Input 3 2 4 2 3" xfId="7699"/>
    <cellStyle name="Input 3 2 4 2 4" xfId="10215"/>
    <cellStyle name="Input 3 2 4 2 5" xfId="12519"/>
    <cellStyle name="Input 3 2 4 2 6" xfId="14984"/>
    <cellStyle name="Input 3 2 4 2 7" xfId="17228"/>
    <cellStyle name="Input 3 2 4 3" xfId="2191"/>
    <cellStyle name="Input 3 2 4 3 2" xfId="5418"/>
    <cellStyle name="Input 3 2 4 3 3" xfId="7945"/>
    <cellStyle name="Input 3 2 4 3 4" xfId="10459"/>
    <cellStyle name="Input 3 2 4 3 5" xfId="12763"/>
    <cellStyle name="Input 3 2 4 3 6" xfId="15227"/>
    <cellStyle name="Input 3 2 4 3 7" xfId="17471"/>
    <cellStyle name="Input 3 2 4 4" xfId="2441"/>
    <cellStyle name="Input 3 2 4 4 2" xfId="5668"/>
    <cellStyle name="Input 3 2 4 4 3" xfId="8195"/>
    <cellStyle name="Input 3 2 4 4 4" xfId="10709"/>
    <cellStyle name="Input 3 2 4 4 5" xfId="13013"/>
    <cellStyle name="Input 3 2 4 4 6" xfId="15477"/>
    <cellStyle name="Input 3 2 4 4 7" xfId="17721"/>
    <cellStyle name="Input 3 2 4 5" xfId="1506"/>
    <cellStyle name="Input 3 2 4 5 2" xfId="4735"/>
    <cellStyle name="Input 3 2 4 5 3" xfId="7260"/>
    <cellStyle name="Input 3 2 4 5 4" xfId="9787"/>
    <cellStyle name="Input 3 2 4 5 5" xfId="12081"/>
    <cellStyle name="Input 3 2 4 5 6" xfId="14551"/>
    <cellStyle name="Input 3 2 4 5 7" xfId="16797"/>
    <cellStyle name="Input 3 2 4 6" xfId="2899"/>
    <cellStyle name="Input 3 2 4 6 2" xfId="6125"/>
    <cellStyle name="Input 3 2 4 6 3" xfId="8653"/>
    <cellStyle name="Input 3 2 4 6 4" xfId="11166"/>
    <cellStyle name="Input 3 2 4 6 5" xfId="13470"/>
    <cellStyle name="Input 3 2 4 6 6" xfId="15933"/>
    <cellStyle name="Input 3 2 4 6 7" xfId="18176"/>
    <cellStyle name="Input 3 2 4 7" xfId="3083"/>
    <cellStyle name="Input 3 2 4 7 2" xfId="6308"/>
    <cellStyle name="Input 3 2 4 7 3" xfId="8837"/>
    <cellStyle name="Input 3 2 4 7 4" xfId="11348"/>
    <cellStyle name="Input 3 2 4 7 5" xfId="13653"/>
    <cellStyle name="Input 3 2 4 7 6" xfId="16117"/>
    <cellStyle name="Input 3 2 4 7 7" xfId="18357"/>
    <cellStyle name="Input 3 2 4 8" xfId="3282"/>
    <cellStyle name="Input 3 2 4 8 2" xfId="6507"/>
    <cellStyle name="Input 3 2 4 8 3" xfId="9036"/>
    <cellStyle name="Input 3 2 4 8 4" xfId="11547"/>
    <cellStyle name="Input 3 2 4 8 5" xfId="13851"/>
    <cellStyle name="Input 3 2 4 8 6" xfId="16316"/>
    <cellStyle name="Input 3 2 4 8 7" xfId="18555"/>
    <cellStyle name="Input 3 2 4 9" xfId="2800"/>
    <cellStyle name="Input 3 2 4 9 2" xfId="6026"/>
    <cellStyle name="Input 3 2 4 9 3" xfId="8554"/>
    <cellStyle name="Input 3 2 4 9 4" xfId="11067"/>
    <cellStyle name="Input 3 2 4 9 5" xfId="13371"/>
    <cellStyle name="Input 3 2 4 9 6" xfId="15835"/>
    <cellStyle name="Input 3 2 4 9 7" xfId="18077"/>
    <cellStyle name="Input 3 2 5" xfId="702"/>
    <cellStyle name="Input 3 2 5 10" xfId="1271"/>
    <cellStyle name="Input 3 2 5 10 2" xfId="4500"/>
    <cellStyle name="Input 3 2 5 10 3" xfId="7026"/>
    <cellStyle name="Input 3 2 5 10 4" xfId="9554"/>
    <cellStyle name="Input 3 2 5 10 5" xfId="11849"/>
    <cellStyle name="Input 3 2 5 10 6" xfId="14316"/>
    <cellStyle name="Input 3 2 5 10 7" xfId="16566"/>
    <cellStyle name="Input 3 2 5 11" xfId="4001"/>
    <cellStyle name="Input 3 2 5 12" xfId="4133"/>
    <cellStyle name="Input 3 2 5 13" xfId="9351"/>
    <cellStyle name="Input 3 2 5 14" xfId="3610"/>
    <cellStyle name="Input 3 2 5 15" xfId="20388"/>
    <cellStyle name="Input 3 2 5 16" xfId="20490"/>
    <cellStyle name="Input 3 2 5 2" xfId="1980"/>
    <cellStyle name="Input 3 2 5 2 2" xfId="5209"/>
    <cellStyle name="Input 3 2 5 2 3" xfId="7734"/>
    <cellStyle name="Input 3 2 5 2 4" xfId="10250"/>
    <cellStyle name="Input 3 2 5 2 5" xfId="12554"/>
    <cellStyle name="Input 3 2 5 2 6" xfId="15019"/>
    <cellStyle name="Input 3 2 5 2 7" xfId="17263"/>
    <cellStyle name="Input 3 2 5 3" xfId="2226"/>
    <cellStyle name="Input 3 2 5 3 2" xfId="5453"/>
    <cellStyle name="Input 3 2 5 3 3" xfId="7980"/>
    <cellStyle name="Input 3 2 5 3 4" xfId="10494"/>
    <cellStyle name="Input 3 2 5 3 5" xfId="12798"/>
    <cellStyle name="Input 3 2 5 3 6" xfId="15262"/>
    <cellStyle name="Input 3 2 5 3 7" xfId="17506"/>
    <cellStyle name="Input 3 2 5 4" xfId="2476"/>
    <cellStyle name="Input 3 2 5 4 2" xfId="5703"/>
    <cellStyle name="Input 3 2 5 4 3" xfId="8230"/>
    <cellStyle name="Input 3 2 5 4 4" xfId="10744"/>
    <cellStyle name="Input 3 2 5 4 5" xfId="13048"/>
    <cellStyle name="Input 3 2 5 4 6" xfId="15512"/>
    <cellStyle name="Input 3 2 5 4 7" xfId="17756"/>
    <cellStyle name="Input 3 2 5 5" xfId="1588"/>
    <cellStyle name="Input 3 2 5 5 2" xfId="4817"/>
    <cellStyle name="Input 3 2 5 5 3" xfId="7342"/>
    <cellStyle name="Input 3 2 5 5 4" xfId="9868"/>
    <cellStyle name="Input 3 2 5 5 5" xfId="12163"/>
    <cellStyle name="Input 3 2 5 5 6" xfId="14632"/>
    <cellStyle name="Input 3 2 5 5 7" xfId="16877"/>
    <cellStyle name="Input 3 2 5 6" xfId="2934"/>
    <cellStyle name="Input 3 2 5 6 2" xfId="6160"/>
    <cellStyle name="Input 3 2 5 6 3" xfId="8688"/>
    <cellStyle name="Input 3 2 5 6 4" xfId="11201"/>
    <cellStyle name="Input 3 2 5 6 5" xfId="13505"/>
    <cellStyle name="Input 3 2 5 6 6" xfId="15968"/>
    <cellStyle name="Input 3 2 5 6 7" xfId="18211"/>
    <cellStyle name="Input 3 2 5 7" xfId="3118"/>
    <cellStyle name="Input 3 2 5 7 2" xfId="6343"/>
    <cellStyle name="Input 3 2 5 7 3" xfId="8872"/>
    <cellStyle name="Input 3 2 5 7 4" xfId="11383"/>
    <cellStyle name="Input 3 2 5 7 5" xfId="13688"/>
    <cellStyle name="Input 3 2 5 7 6" xfId="16152"/>
    <cellStyle name="Input 3 2 5 7 7" xfId="18392"/>
    <cellStyle name="Input 3 2 5 8" xfId="3317"/>
    <cellStyle name="Input 3 2 5 8 2" xfId="6542"/>
    <cellStyle name="Input 3 2 5 8 3" xfId="9071"/>
    <cellStyle name="Input 3 2 5 8 4" xfId="11582"/>
    <cellStyle name="Input 3 2 5 8 5" xfId="13886"/>
    <cellStyle name="Input 3 2 5 8 6" xfId="16351"/>
    <cellStyle name="Input 3 2 5 8 7" xfId="18590"/>
    <cellStyle name="Input 3 2 5 9" xfId="3379"/>
    <cellStyle name="Input 3 2 5 9 2" xfId="6604"/>
    <cellStyle name="Input 3 2 5 9 3" xfId="9133"/>
    <cellStyle name="Input 3 2 5 9 4" xfId="11644"/>
    <cellStyle name="Input 3 2 5 9 5" xfId="13948"/>
    <cellStyle name="Input 3 2 5 9 6" xfId="16413"/>
    <cellStyle name="Input 3 2 5 9 7" xfId="18652"/>
    <cellStyle name="Input 3 2 6" xfId="1570"/>
    <cellStyle name="Input 3 2 6 10" xfId="20221"/>
    <cellStyle name="Input 3 2 6 2" xfId="4799"/>
    <cellStyle name="Input 3 2 6 3" xfId="7324"/>
    <cellStyle name="Input 3 2 6 4" xfId="9850"/>
    <cellStyle name="Input 3 2 6 5" xfId="12145"/>
    <cellStyle name="Input 3 2 6 6" xfId="14615"/>
    <cellStyle name="Input 3 2 6 7" xfId="16859"/>
    <cellStyle name="Input 3 2 6 8" xfId="19967"/>
    <cellStyle name="Input 3 2 6 9" xfId="20411"/>
    <cellStyle name="Input 3 2 7" xfId="1612"/>
    <cellStyle name="Input 3 2 7 10" xfId="20736"/>
    <cellStyle name="Input 3 2 7 2" xfId="4841"/>
    <cellStyle name="Input 3 2 7 3" xfId="7366"/>
    <cellStyle name="Input 3 2 7 4" xfId="9891"/>
    <cellStyle name="Input 3 2 7 5" xfId="12187"/>
    <cellStyle name="Input 3 2 7 6" xfId="14655"/>
    <cellStyle name="Input 3 2 7 7" xfId="16901"/>
    <cellStyle name="Input 3 2 7 8" xfId="20093"/>
    <cellStyle name="Input 3 2 7 9" xfId="20513"/>
    <cellStyle name="Input 3 2 8" xfId="2171"/>
    <cellStyle name="Input 3 2 8 10" xfId="20231"/>
    <cellStyle name="Input 3 2 8 2" xfId="5399"/>
    <cellStyle name="Input 3 2 8 3" xfId="7925"/>
    <cellStyle name="Input 3 2 8 4" xfId="10441"/>
    <cellStyle name="Input 3 2 8 5" xfId="12744"/>
    <cellStyle name="Input 3 2 8 6" xfId="15209"/>
    <cellStyle name="Input 3 2 8 7" xfId="17453"/>
    <cellStyle name="Input 3 2 8 8" xfId="20054"/>
    <cellStyle name="Input 3 2 8 9" xfId="20481"/>
    <cellStyle name="Input 3 2 9" xfId="2325"/>
    <cellStyle name="Input 3 2 9 10" xfId="20734"/>
    <cellStyle name="Input 3 2 9 2" xfId="5552"/>
    <cellStyle name="Input 3 2 9 3" xfId="8079"/>
    <cellStyle name="Input 3 2 9 4" xfId="10593"/>
    <cellStyle name="Input 3 2 9 5" xfId="12897"/>
    <cellStyle name="Input 3 2 9 6" xfId="15361"/>
    <cellStyle name="Input 3 2 9 7" xfId="17605"/>
    <cellStyle name="Input 3 2 9 8" xfId="20091"/>
    <cellStyle name="Input 3 2 9 9" xfId="20511"/>
    <cellStyle name="Input 3 20" xfId="18766"/>
    <cellStyle name="Input 3 21" xfId="19109"/>
    <cellStyle name="Input 3 22" xfId="18983"/>
    <cellStyle name="Input 3 23" xfId="19014"/>
    <cellStyle name="Input 3 24" xfId="19294"/>
    <cellStyle name="Input 3 25" xfId="19345"/>
    <cellStyle name="Input 3 26" xfId="19578"/>
    <cellStyle name="Input 3 27" xfId="19550"/>
    <cellStyle name="Input 3 28" xfId="20357"/>
    <cellStyle name="Input 3 3" xfId="432"/>
    <cellStyle name="Input 3 3 10" xfId="1004"/>
    <cellStyle name="Input 3 3 10 2" xfId="4267"/>
    <cellStyle name="Input 3 3 10 3" xfId="6808"/>
    <cellStyle name="Input 3 3 10 4" xfId="9338"/>
    <cellStyle name="Input 3 3 10 5" xfId="3720"/>
    <cellStyle name="Input 3 3 10 6" xfId="14137"/>
    <cellStyle name="Input 3 3 10 7" xfId="3452"/>
    <cellStyle name="Input 3 3 11" xfId="3779"/>
    <cellStyle name="Input 3 3 12" xfId="3936"/>
    <cellStyle name="Input 3 3 13" xfId="9261"/>
    <cellStyle name="Input 3 3 14" xfId="11795"/>
    <cellStyle name="Input 3 3 15" xfId="20037"/>
    <cellStyle name="Input 3 3 16" xfId="19895"/>
    <cellStyle name="Input 3 3 2" xfId="1735"/>
    <cellStyle name="Input 3 3 2 2" xfId="4964"/>
    <cellStyle name="Input 3 3 2 3" xfId="7489"/>
    <cellStyle name="Input 3 3 2 4" xfId="10010"/>
    <cellStyle name="Input 3 3 2 5" xfId="12310"/>
    <cellStyle name="Input 3 3 2 6" xfId="14777"/>
    <cellStyle name="Input 3 3 2 7" xfId="17021"/>
    <cellStyle name="Input 3 3 3" xfId="1533"/>
    <cellStyle name="Input 3 3 3 2" xfId="4762"/>
    <cellStyle name="Input 3 3 3 3" xfId="7287"/>
    <cellStyle name="Input 3 3 3 4" xfId="9813"/>
    <cellStyle name="Input 3 3 3 5" xfId="12108"/>
    <cellStyle name="Input 3 3 3 6" xfId="14578"/>
    <cellStyle name="Input 3 3 3 7" xfId="16823"/>
    <cellStyle name="Input 3 3 4" xfId="1866"/>
    <cellStyle name="Input 3 3 4 2" xfId="5095"/>
    <cellStyle name="Input 3 3 4 3" xfId="7620"/>
    <cellStyle name="Input 3 3 4 4" xfId="10137"/>
    <cellStyle name="Input 3 3 4 5" xfId="12441"/>
    <cellStyle name="Input 3 3 4 6" xfId="14905"/>
    <cellStyle name="Input 3 3 4 7" xfId="17150"/>
    <cellStyle name="Input 3 3 5" xfId="2603"/>
    <cellStyle name="Input 3 3 5 2" xfId="5830"/>
    <cellStyle name="Input 3 3 5 3" xfId="8357"/>
    <cellStyle name="Input 3 3 5 4" xfId="10871"/>
    <cellStyle name="Input 3 3 5 5" xfId="13175"/>
    <cellStyle name="Input 3 3 5 6" xfId="15639"/>
    <cellStyle name="Input 3 3 5 7" xfId="17882"/>
    <cellStyle name="Input 3 3 6" xfId="2625"/>
    <cellStyle name="Input 3 3 6 2" xfId="5852"/>
    <cellStyle name="Input 3 3 6 3" xfId="8379"/>
    <cellStyle name="Input 3 3 6 4" xfId="10893"/>
    <cellStyle name="Input 3 3 6 5" xfId="13197"/>
    <cellStyle name="Input 3 3 6 6" xfId="15661"/>
    <cellStyle name="Input 3 3 6 7" xfId="17904"/>
    <cellStyle name="Input 3 3 7" xfId="2161"/>
    <cellStyle name="Input 3 3 7 2" xfId="5389"/>
    <cellStyle name="Input 3 3 7 3" xfId="7915"/>
    <cellStyle name="Input 3 3 7 4" xfId="10431"/>
    <cellStyle name="Input 3 3 7 5" xfId="12734"/>
    <cellStyle name="Input 3 3 7 6" xfId="15199"/>
    <cellStyle name="Input 3 3 7 7" xfId="17443"/>
    <cellStyle name="Input 3 3 8" xfId="1924"/>
    <cellStyle name="Input 3 3 8 2" xfId="5153"/>
    <cellStyle name="Input 3 3 8 3" xfId="7678"/>
    <cellStyle name="Input 3 3 8 4" xfId="10195"/>
    <cellStyle name="Input 3 3 8 5" xfId="12499"/>
    <cellStyle name="Input 3 3 8 6" xfId="14963"/>
    <cellStyle name="Input 3 3 8 7" xfId="17208"/>
    <cellStyle name="Input 3 3 9" xfId="3227"/>
    <cellStyle name="Input 3 3 9 2" xfId="6452"/>
    <cellStyle name="Input 3 3 9 3" xfId="8981"/>
    <cellStyle name="Input 3 3 9 4" xfId="11492"/>
    <cellStyle name="Input 3 3 9 5" xfId="13796"/>
    <cellStyle name="Input 3 3 9 6" xfId="16261"/>
    <cellStyle name="Input 3 3 9 7" xfId="18500"/>
    <cellStyle name="Input 3 4" xfId="424"/>
    <cellStyle name="Input 3 4 10" xfId="996"/>
    <cellStyle name="Input 3 4 10 2" xfId="4259"/>
    <cellStyle name="Input 3 4 10 3" xfId="6800"/>
    <cellStyle name="Input 3 4 10 4" xfId="9330"/>
    <cellStyle name="Input 3 4 10 5" xfId="3869"/>
    <cellStyle name="Input 3 4 10 6" xfId="14129"/>
    <cellStyle name="Input 3 4 10 7" xfId="14422"/>
    <cellStyle name="Input 3 4 11" xfId="3771"/>
    <cellStyle name="Input 3 4 12" xfId="4386"/>
    <cellStyle name="Input 3 4 13" xfId="3576"/>
    <cellStyle name="Input 3 4 14" xfId="4152"/>
    <cellStyle name="Input 3 4 15" xfId="19976"/>
    <cellStyle name="Input 3 4 16" xfId="20224"/>
    <cellStyle name="Input 3 4 2" xfId="1727"/>
    <cellStyle name="Input 3 4 2 2" xfId="4956"/>
    <cellStyle name="Input 3 4 2 3" xfId="7481"/>
    <cellStyle name="Input 3 4 2 4" xfId="10002"/>
    <cellStyle name="Input 3 4 2 5" xfId="12302"/>
    <cellStyle name="Input 3 4 2 6" xfId="14769"/>
    <cellStyle name="Input 3 4 2 7" xfId="17013"/>
    <cellStyle name="Input 3 4 3" xfId="1535"/>
    <cellStyle name="Input 3 4 3 2" xfId="4764"/>
    <cellStyle name="Input 3 4 3 3" xfId="7289"/>
    <cellStyle name="Input 3 4 3 4" xfId="9815"/>
    <cellStyle name="Input 3 4 3 5" xfId="12110"/>
    <cellStyle name="Input 3 4 3 6" xfId="14580"/>
    <cellStyle name="Input 3 4 3 7" xfId="16825"/>
    <cellStyle name="Input 3 4 4" xfId="2175"/>
    <cellStyle name="Input 3 4 4 2" xfId="5403"/>
    <cellStyle name="Input 3 4 4 3" xfId="7929"/>
    <cellStyle name="Input 3 4 4 4" xfId="10445"/>
    <cellStyle name="Input 3 4 4 5" xfId="12748"/>
    <cellStyle name="Input 3 4 4 6" xfId="15213"/>
    <cellStyle name="Input 3 4 4 7" xfId="17457"/>
    <cellStyle name="Input 3 4 5" xfId="2604"/>
    <cellStyle name="Input 3 4 5 2" xfId="5831"/>
    <cellStyle name="Input 3 4 5 3" xfId="8358"/>
    <cellStyle name="Input 3 4 5 4" xfId="10872"/>
    <cellStyle name="Input 3 4 5 5" xfId="13176"/>
    <cellStyle name="Input 3 4 5 6" xfId="15640"/>
    <cellStyle name="Input 3 4 5 7" xfId="17883"/>
    <cellStyle name="Input 3 4 6" xfId="2426"/>
    <cellStyle name="Input 3 4 6 2" xfId="5653"/>
    <cellStyle name="Input 3 4 6 3" xfId="8180"/>
    <cellStyle name="Input 3 4 6 4" xfId="10694"/>
    <cellStyle name="Input 3 4 6 5" xfId="12998"/>
    <cellStyle name="Input 3 4 6 6" xfId="15462"/>
    <cellStyle name="Input 3 4 6 7" xfId="17706"/>
    <cellStyle name="Input 3 4 7" xfId="2644"/>
    <cellStyle name="Input 3 4 7 2" xfId="5871"/>
    <cellStyle name="Input 3 4 7 3" xfId="8398"/>
    <cellStyle name="Input 3 4 7 4" xfId="10912"/>
    <cellStyle name="Input 3 4 7 5" xfId="13216"/>
    <cellStyle name="Input 3 4 7 6" xfId="15680"/>
    <cellStyle name="Input 3 4 7 7" xfId="17923"/>
    <cellStyle name="Input 3 4 8" xfId="2406"/>
    <cellStyle name="Input 3 4 8 2" xfId="5633"/>
    <cellStyle name="Input 3 4 8 3" xfId="8160"/>
    <cellStyle name="Input 3 4 8 4" xfId="10674"/>
    <cellStyle name="Input 3 4 8 5" xfId="12978"/>
    <cellStyle name="Input 3 4 8 6" xfId="15442"/>
    <cellStyle name="Input 3 4 8 7" xfId="17686"/>
    <cellStyle name="Input 3 4 9" xfId="3257"/>
    <cellStyle name="Input 3 4 9 2" xfId="6482"/>
    <cellStyle name="Input 3 4 9 3" xfId="9011"/>
    <cellStyle name="Input 3 4 9 4" xfId="11522"/>
    <cellStyle name="Input 3 4 9 5" xfId="13826"/>
    <cellStyle name="Input 3 4 9 6" xfId="16291"/>
    <cellStyle name="Input 3 4 9 7" xfId="18530"/>
    <cellStyle name="Input 3 5" xfId="719"/>
    <cellStyle name="Input 3 5 10" xfId="1288"/>
    <cellStyle name="Input 3 5 10 2" xfId="4517"/>
    <cellStyle name="Input 3 5 10 3" xfId="7043"/>
    <cellStyle name="Input 3 5 10 4" xfId="9571"/>
    <cellStyle name="Input 3 5 10 5" xfId="11866"/>
    <cellStyle name="Input 3 5 10 6" xfId="14333"/>
    <cellStyle name="Input 3 5 10 7" xfId="16583"/>
    <cellStyle name="Input 3 5 11" xfId="4018"/>
    <cellStyle name="Input 3 5 12" xfId="3654"/>
    <cellStyle name="Input 3 5 13" xfId="4443"/>
    <cellStyle name="Input 3 5 14" xfId="9614"/>
    <cellStyle name="Input 3 5 15" xfId="19953"/>
    <cellStyle name="Input 3 5 16" xfId="20399"/>
    <cellStyle name="Input 3 5 17" xfId="19856"/>
    <cellStyle name="Input 3 5 2" xfId="1997"/>
    <cellStyle name="Input 3 5 2 2" xfId="5226"/>
    <cellStyle name="Input 3 5 2 3" xfId="7751"/>
    <cellStyle name="Input 3 5 2 4" xfId="10267"/>
    <cellStyle name="Input 3 5 2 5" xfId="12571"/>
    <cellStyle name="Input 3 5 2 6" xfId="15036"/>
    <cellStyle name="Input 3 5 2 7" xfId="17280"/>
    <cellStyle name="Input 3 5 3" xfId="2243"/>
    <cellStyle name="Input 3 5 3 2" xfId="5470"/>
    <cellStyle name="Input 3 5 3 3" xfId="7997"/>
    <cellStyle name="Input 3 5 3 4" xfId="10511"/>
    <cellStyle name="Input 3 5 3 5" xfId="12815"/>
    <cellStyle name="Input 3 5 3 6" xfId="15279"/>
    <cellStyle name="Input 3 5 3 7" xfId="17523"/>
    <cellStyle name="Input 3 5 4" xfId="2493"/>
    <cellStyle name="Input 3 5 4 2" xfId="5720"/>
    <cellStyle name="Input 3 5 4 3" xfId="8247"/>
    <cellStyle name="Input 3 5 4 4" xfId="10761"/>
    <cellStyle name="Input 3 5 4 5" xfId="13065"/>
    <cellStyle name="Input 3 5 4 6" xfId="15529"/>
    <cellStyle name="Input 3 5 4 7" xfId="17773"/>
    <cellStyle name="Input 3 5 5" xfId="2721"/>
    <cellStyle name="Input 3 5 5 2" xfId="5947"/>
    <cellStyle name="Input 3 5 5 3" xfId="8475"/>
    <cellStyle name="Input 3 5 5 4" xfId="10989"/>
    <cellStyle name="Input 3 5 5 5" xfId="13292"/>
    <cellStyle name="Input 3 5 5 6" xfId="15757"/>
    <cellStyle name="Input 3 5 5 7" xfId="17998"/>
    <cellStyle name="Input 3 5 6" xfId="2951"/>
    <cellStyle name="Input 3 5 6 2" xfId="6177"/>
    <cellStyle name="Input 3 5 6 3" xfId="8705"/>
    <cellStyle name="Input 3 5 6 4" xfId="11218"/>
    <cellStyle name="Input 3 5 6 5" xfId="13522"/>
    <cellStyle name="Input 3 5 6 6" xfId="15985"/>
    <cellStyle name="Input 3 5 6 7" xfId="18228"/>
    <cellStyle name="Input 3 5 7" xfId="3135"/>
    <cellStyle name="Input 3 5 7 2" xfId="6360"/>
    <cellStyle name="Input 3 5 7 3" xfId="8889"/>
    <cellStyle name="Input 3 5 7 4" xfId="11400"/>
    <cellStyle name="Input 3 5 7 5" xfId="13705"/>
    <cellStyle name="Input 3 5 7 6" xfId="16169"/>
    <cellStyle name="Input 3 5 7 7" xfId="18409"/>
    <cellStyle name="Input 3 5 8" xfId="3334"/>
    <cellStyle name="Input 3 5 8 2" xfId="6559"/>
    <cellStyle name="Input 3 5 8 3" xfId="9088"/>
    <cellStyle name="Input 3 5 8 4" xfId="11599"/>
    <cellStyle name="Input 3 5 8 5" xfId="13903"/>
    <cellStyle name="Input 3 5 8 6" xfId="16368"/>
    <cellStyle name="Input 3 5 8 7" xfId="18607"/>
    <cellStyle name="Input 3 5 9" xfId="3234"/>
    <cellStyle name="Input 3 5 9 2" xfId="6459"/>
    <cellStyle name="Input 3 5 9 3" xfId="8988"/>
    <cellStyle name="Input 3 5 9 4" xfId="11499"/>
    <cellStyle name="Input 3 5 9 5" xfId="13803"/>
    <cellStyle name="Input 3 5 9 6" xfId="16268"/>
    <cellStyle name="Input 3 5 9 7" xfId="18507"/>
    <cellStyle name="Input 3 6" xfId="418"/>
    <cellStyle name="Input 3 6 10" xfId="990"/>
    <cellStyle name="Input 3 6 10 2" xfId="4253"/>
    <cellStyle name="Input 3 6 10 3" xfId="6794"/>
    <cellStyle name="Input 3 6 10 4" xfId="9324"/>
    <cellStyle name="Input 3 6 10 5" xfId="3721"/>
    <cellStyle name="Input 3 6 10 6" xfId="14123"/>
    <cellStyle name="Input 3 6 10 7" xfId="11806"/>
    <cellStyle name="Input 3 6 11" xfId="3765"/>
    <cellStyle name="Input 3 6 12" xfId="3692"/>
    <cellStyle name="Input 3 6 13" xfId="9460"/>
    <cellStyle name="Input 3 6 14" xfId="14073"/>
    <cellStyle name="Input 3 6 15" xfId="20548"/>
    <cellStyle name="Input 3 6 16" xfId="20835"/>
    <cellStyle name="Input 3 6 2" xfId="1721"/>
    <cellStyle name="Input 3 6 2 2" xfId="4950"/>
    <cellStyle name="Input 3 6 2 3" xfId="7475"/>
    <cellStyle name="Input 3 6 2 4" xfId="9996"/>
    <cellStyle name="Input 3 6 2 5" xfId="12296"/>
    <cellStyle name="Input 3 6 2 6" xfId="14763"/>
    <cellStyle name="Input 3 6 2 7" xfId="17007"/>
    <cellStyle name="Input 3 6 3" xfId="1537"/>
    <cellStyle name="Input 3 6 3 2" xfId="4766"/>
    <cellStyle name="Input 3 6 3 3" xfId="7291"/>
    <cellStyle name="Input 3 6 3 4" xfId="9817"/>
    <cellStyle name="Input 3 6 3 5" xfId="12112"/>
    <cellStyle name="Input 3 6 3 6" xfId="14582"/>
    <cellStyle name="Input 3 6 3 7" xfId="16827"/>
    <cellStyle name="Input 3 6 4" xfId="1830"/>
    <cellStyle name="Input 3 6 4 2" xfId="5059"/>
    <cellStyle name="Input 3 6 4 3" xfId="7584"/>
    <cellStyle name="Input 3 6 4 4" xfId="10101"/>
    <cellStyle name="Input 3 6 4 5" xfId="12405"/>
    <cellStyle name="Input 3 6 4 6" xfId="14869"/>
    <cellStyle name="Input 3 6 4 7" xfId="17114"/>
    <cellStyle name="Input 3 6 5" xfId="2365"/>
    <cellStyle name="Input 3 6 5 2" xfId="5592"/>
    <cellStyle name="Input 3 6 5 3" xfId="8119"/>
    <cellStyle name="Input 3 6 5 4" xfId="10633"/>
    <cellStyle name="Input 3 6 5 5" xfId="12937"/>
    <cellStyle name="Input 3 6 5 6" xfId="15401"/>
    <cellStyle name="Input 3 6 5 7" xfId="17645"/>
    <cellStyle name="Input 3 6 6" xfId="1837"/>
    <cellStyle name="Input 3 6 6 2" xfId="5066"/>
    <cellStyle name="Input 3 6 6 3" xfId="7591"/>
    <cellStyle name="Input 3 6 6 4" xfId="10108"/>
    <cellStyle name="Input 3 6 6 5" xfId="12412"/>
    <cellStyle name="Input 3 6 6 6" xfId="14876"/>
    <cellStyle name="Input 3 6 6 7" xfId="17121"/>
    <cellStyle name="Input 3 6 7" xfId="2657"/>
    <cellStyle name="Input 3 6 7 2" xfId="5884"/>
    <cellStyle name="Input 3 6 7 3" xfId="8411"/>
    <cellStyle name="Input 3 6 7 4" xfId="10925"/>
    <cellStyle name="Input 3 6 7 5" xfId="13229"/>
    <cellStyle name="Input 3 6 7 6" xfId="15693"/>
    <cellStyle name="Input 3 6 7 7" xfId="17936"/>
    <cellStyle name="Input 3 6 8" xfId="2807"/>
    <cellStyle name="Input 3 6 8 2" xfId="6033"/>
    <cellStyle name="Input 3 6 8 3" xfId="8561"/>
    <cellStyle name="Input 3 6 8 4" xfId="11074"/>
    <cellStyle name="Input 3 6 8 5" xfId="13378"/>
    <cellStyle name="Input 3 6 8 6" xfId="15842"/>
    <cellStyle name="Input 3 6 8 7" xfId="18084"/>
    <cellStyle name="Input 3 6 9" xfId="2879"/>
    <cellStyle name="Input 3 6 9 2" xfId="6105"/>
    <cellStyle name="Input 3 6 9 3" xfId="8633"/>
    <cellStyle name="Input 3 6 9 4" xfId="11146"/>
    <cellStyle name="Input 3 6 9 5" xfId="13450"/>
    <cellStyle name="Input 3 6 9 6" xfId="15913"/>
    <cellStyle name="Input 3 6 9 7" xfId="18156"/>
    <cellStyle name="Input 3 7" xfId="1463"/>
    <cellStyle name="Input 3 7 10" xfId="20392"/>
    <cellStyle name="Input 3 7 2" xfId="4692"/>
    <cellStyle name="Input 3 7 3" xfId="7217"/>
    <cellStyle name="Input 3 7 4" xfId="9744"/>
    <cellStyle name="Input 3 7 5" xfId="12038"/>
    <cellStyle name="Input 3 7 6" xfId="14508"/>
    <cellStyle name="Input 3 7 7" xfId="16754"/>
    <cellStyle name="Input 3 7 8" xfId="20012"/>
    <cellStyle name="Input 3 7 9" xfId="20447"/>
    <cellStyle name="Input 3 8" xfId="1428"/>
    <cellStyle name="Input 3 8 10" xfId="19903"/>
    <cellStyle name="Input 3 8 2" xfId="4657"/>
    <cellStyle name="Input 3 8 3" xfId="7182"/>
    <cellStyle name="Input 3 8 4" xfId="9709"/>
    <cellStyle name="Input 3 8 5" xfId="12003"/>
    <cellStyle name="Input 3 8 6" xfId="14473"/>
    <cellStyle name="Input 3 8 7" xfId="16719"/>
    <cellStyle name="Input 3 8 8" xfId="20050"/>
    <cellStyle name="Input 3 8 9" xfId="20478"/>
    <cellStyle name="Input 3 9" xfId="1543"/>
    <cellStyle name="Input 3 9 10" xfId="20477"/>
    <cellStyle name="Input 3 9 2" xfId="4772"/>
    <cellStyle name="Input 3 9 3" xfId="7297"/>
    <cellStyle name="Input 3 9 4" xfId="9823"/>
    <cellStyle name="Input 3 9 5" xfId="12118"/>
    <cellStyle name="Input 3 9 6" xfId="14588"/>
    <cellStyle name="Input 3 9 7" xfId="16833"/>
    <cellStyle name="Input 3 9 8" xfId="19995"/>
    <cellStyle name="Input 3 9 9" xfId="20432"/>
    <cellStyle name="Input Numbers" xfId="226"/>
    <cellStyle name="Input Numbers 10" xfId="19507"/>
    <cellStyle name="Input Numbers 11" xfId="19581"/>
    <cellStyle name="Input Numbers 12" xfId="19688"/>
    <cellStyle name="Input Numbers 13" xfId="21061"/>
    <cellStyle name="Input Numbers 2" xfId="18853"/>
    <cellStyle name="Input Numbers 2 2" xfId="20065"/>
    <cellStyle name="Input Numbers 3" xfId="18870"/>
    <cellStyle name="Input Numbers 3 2" xfId="19930"/>
    <cellStyle name="Input Numbers 4" xfId="19061"/>
    <cellStyle name="Input Numbers 4 2" xfId="20038"/>
    <cellStyle name="Input Numbers 5" xfId="18849"/>
    <cellStyle name="Input Numbers 5 2" xfId="20026"/>
    <cellStyle name="Input Numbers 6" xfId="19163"/>
    <cellStyle name="Input Numbers 6 2" xfId="20164"/>
    <cellStyle name="Input Numbers 7" xfId="19181"/>
    <cellStyle name="Input Numbers 7 2" xfId="20169"/>
    <cellStyle name="Input Numbers 8" xfId="19401"/>
    <cellStyle name="Input Numbers 8 2" xfId="20272"/>
    <cellStyle name="Input Numbers 9" xfId="19502"/>
    <cellStyle name="Input Numbers 9 2" xfId="19958"/>
    <cellStyle name="Input Text" xfId="227"/>
    <cellStyle name="Input Text 2" xfId="260"/>
    <cellStyle name="Linked Cell 2" xfId="59"/>
    <cellStyle name="Linked Cell 2 2" xfId="434"/>
    <cellStyle name="Linked Cell 2 2 10" xfId="1006"/>
    <cellStyle name="Linked Cell 2 2 10 2" xfId="4269"/>
    <cellStyle name="Linked Cell 2 2 10 3" xfId="6810"/>
    <cellStyle name="Linked Cell 2 2 10 4" xfId="6911"/>
    <cellStyle name="Linked Cell 2 2 10 5" xfId="11097"/>
    <cellStyle name="Linked Cell 2 2 11" xfId="3781"/>
    <cellStyle name="Linked Cell 2 2 12" xfId="3895"/>
    <cellStyle name="Linked Cell 2 2 13" xfId="3738"/>
    <cellStyle name="Linked Cell 2 2 14" xfId="20024"/>
    <cellStyle name="Linked Cell 2 2 15" xfId="20456"/>
    <cellStyle name="Linked Cell 2 2 2" xfId="1737"/>
    <cellStyle name="Linked Cell 2 2 2 2" xfId="4966"/>
    <cellStyle name="Linked Cell 2 2 2 3" xfId="7491"/>
    <cellStyle name="Linked Cell 2 2 2 4" xfId="12312"/>
    <cellStyle name="Linked Cell 2 2 2 5" xfId="17023"/>
    <cellStyle name="Linked Cell 2 2 3" xfId="2111"/>
    <cellStyle name="Linked Cell 2 2 3 2" xfId="5339"/>
    <cellStyle name="Linked Cell 2 2 3 3" xfId="7865"/>
    <cellStyle name="Linked Cell 2 2 3 4" xfId="12684"/>
    <cellStyle name="Linked Cell 2 2 3 5" xfId="17393"/>
    <cellStyle name="Linked Cell 2 2 4" xfId="1603"/>
    <cellStyle name="Linked Cell 2 2 4 2" xfId="4832"/>
    <cellStyle name="Linked Cell 2 2 4 3" xfId="7357"/>
    <cellStyle name="Linked Cell 2 2 4 4" xfId="12178"/>
    <cellStyle name="Linked Cell 2 2 4 5" xfId="16892"/>
    <cellStyle name="Linked Cell 2 2 5" xfId="1656"/>
    <cellStyle name="Linked Cell 2 2 5 2" xfId="4885"/>
    <cellStyle name="Linked Cell 2 2 5 3" xfId="7410"/>
    <cellStyle name="Linked Cell 2 2 5 4" xfId="12231"/>
    <cellStyle name="Linked Cell 2 2 5 5" xfId="16944"/>
    <cellStyle name="Linked Cell 2 2 6" xfId="1815"/>
    <cellStyle name="Linked Cell 2 2 6 2" xfId="5044"/>
    <cellStyle name="Linked Cell 2 2 6 3" xfId="7569"/>
    <cellStyle name="Linked Cell 2 2 6 4" xfId="12390"/>
    <cellStyle name="Linked Cell 2 2 6 5" xfId="17100"/>
    <cellStyle name="Linked Cell 2 2 7" xfId="1828"/>
    <cellStyle name="Linked Cell 2 2 7 2" xfId="5057"/>
    <cellStyle name="Linked Cell 2 2 7 3" xfId="7582"/>
    <cellStyle name="Linked Cell 2 2 7 4" xfId="12403"/>
    <cellStyle name="Linked Cell 2 2 7 5" xfId="17112"/>
    <cellStyle name="Linked Cell 2 2 8" xfId="2830"/>
    <cellStyle name="Linked Cell 2 2 8 2" xfId="6056"/>
    <cellStyle name="Linked Cell 2 2 8 3" xfId="8584"/>
    <cellStyle name="Linked Cell 2 2 8 4" xfId="13401"/>
    <cellStyle name="Linked Cell 2 2 8 5" xfId="18107"/>
    <cellStyle name="Linked Cell 2 2 9" xfId="2799"/>
    <cellStyle name="Linked Cell 2 2 9 2" xfId="6025"/>
    <cellStyle name="Linked Cell 2 2 9 3" xfId="8553"/>
    <cellStyle name="Linked Cell 2 2 9 4" xfId="13370"/>
    <cellStyle name="Linked Cell 2 2 9 5" xfId="18076"/>
    <cellStyle name="Linked Cell 2 3" xfId="1577"/>
    <cellStyle name="Linked Cell 2 3 2" xfId="4806"/>
    <cellStyle name="Linked Cell 2 3 3" xfId="7331"/>
    <cellStyle name="Linked Cell 2 3 4" xfId="12152"/>
    <cellStyle name="Linked Cell 2 3 5" xfId="16866"/>
    <cellStyle name="Linked Cell 2 4" xfId="18740"/>
    <cellStyle name="Linked Cell 2 5" xfId="19849"/>
    <cellStyle name="MajorHeading" xfId="82"/>
    <cellStyle name="Neutral 2" xfId="60"/>
    <cellStyle name="Normal" xfId="0" builtinId="0"/>
    <cellStyle name="Normal 10" xfId="83"/>
    <cellStyle name="Normal 11" xfId="84"/>
    <cellStyle name="Normal 11 10" xfId="769"/>
    <cellStyle name="Normal 11 11" xfId="18752"/>
    <cellStyle name="Normal 11 12" xfId="19307"/>
    <cellStyle name="Normal 11 13" xfId="19689"/>
    <cellStyle name="Normal 11 14" xfId="20994"/>
    <cellStyle name="Normal 11 2" xfId="85"/>
    <cellStyle name="Normal 11 2 10" xfId="19309"/>
    <cellStyle name="Normal 11 2 11" xfId="19690"/>
    <cellStyle name="Normal 11 2 12" xfId="20996"/>
    <cellStyle name="Normal 11 2 2" xfId="147"/>
    <cellStyle name="Normal 11 2 2 2" xfId="261"/>
    <cellStyle name="Normal 11 2 2 2 2" xfId="262"/>
    <cellStyle name="Normal 11 2 2 2 2 2" xfId="618"/>
    <cellStyle name="Normal 11 2 2 2 2 2 2" xfId="1189"/>
    <cellStyle name="Normal 11 2 2 2 2 3" xfId="848"/>
    <cellStyle name="Normal 11 2 2 2 2 4" xfId="18884"/>
    <cellStyle name="Normal 11 2 2 2 2 5" xfId="19423"/>
    <cellStyle name="Normal 11 2 2 2 2 6" xfId="19693"/>
    <cellStyle name="Normal 11 2 2 2 2 7" xfId="21080"/>
    <cellStyle name="Normal 11 2 2 2 3" xfId="522"/>
    <cellStyle name="Normal 11 2 2 2 3 2" xfId="1093"/>
    <cellStyle name="Normal 11 2 2 2 4" xfId="847"/>
    <cellStyle name="Normal 11 2 2 2 5" xfId="18825"/>
    <cellStyle name="Normal 11 2 2 2 6" xfId="19369"/>
    <cellStyle name="Normal 11 2 2 2 7" xfId="19692"/>
    <cellStyle name="Normal 11 2 2 2 8" xfId="21037"/>
    <cellStyle name="Normal 11 2 2 3" xfId="263"/>
    <cellStyle name="Normal 11 2 2 3 2" xfId="560"/>
    <cellStyle name="Normal 11 2 2 3 2 2" xfId="1131"/>
    <cellStyle name="Normal 11 2 2 3 3" xfId="849"/>
    <cellStyle name="Normal 11 2 2 3 4" xfId="18885"/>
    <cellStyle name="Normal 11 2 2 3 5" xfId="19424"/>
    <cellStyle name="Normal 11 2 2 3 6" xfId="19694"/>
    <cellStyle name="Normal 11 2 2 3 7" xfId="21081"/>
    <cellStyle name="Normal 11 2 2 4" xfId="438"/>
    <cellStyle name="Normal 11 2 2 4 2" xfId="1010"/>
    <cellStyle name="Normal 11 2 2 5" xfId="786"/>
    <cellStyle name="Normal 11 2 2 6" xfId="18772"/>
    <cellStyle name="Normal 11 2 2 7" xfId="19325"/>
    <cellStyle name="Normal 11 2 2 8" xfId="19691"/>
    <cellStyle name="Normal 11 2 2 9" xfId="21004"/>
    <cellStyle name="Normal 11 2 3" xfId="148"/>
    <cellStyle name="Normal 11 2 3 2" xfId="264"/>
    <cellStyle name="Normal 11 2 3 2 2" xfId="265"/>
    <cellStyle name="Normal 11 2 3 2 2 2" xfId="619"/>
    <cellStyle name="Normal 11 2 3 2 2 2 2" xfId="1190"/>
    <cellStyle name="Normal 11 2 3 2 2 3" xfId="851"/>
    <cellStyle name="Normal 11 2 3 2 2 4" xfId="18886"/>
    <cellStyle name="Normal 11 2 3 2 2 5" xfId="19425"/>
    <cellStyle name="Normal 11 2 3 2 2 6" xfId="19697"/>
    <cellStyle name="Normal 11 2 3 2 2 7" xfId="21082"/>
    <cellStyle name="Normal 11 2 3 2 3" xfId="523"/>
    <cellStyle name="Normal 11 2 3 2 3 2" xfId="1094"/>
    <cellStyle name="Normal 11 2 3 2 4" xfId="850"/>
    <cellStyle name="Normal 11 2 3 2 5" xfId="18833"/>
    <cellStyle name="Normal 11 2 3 2 6" xfId="19377"/>
    <cellStyle name="Normal 11 2 3 2 7" xfId="19696"/>
    <cellStyle name="Normal 11 2 3 2 8" xfId="21045"/>
    <cellStyle name="Normal 11 2 3 3" xfId="266"/>
    <cellStyle name="Normal 11 2 3 3 2" xfId="561"/>
    <cellStyle name="Normal 11 2 3 3 2 2" xfId="1132"/>
    <cellStyle name="Normal 11 2 3 3 3" xfId="852"/>
    <cellStyle name="Normal 11 2 3 3 4" xfId="18887"/>
    <cellStyle name="Normal 11 2 3 3 5" xfId="19426"/>
    <cellStyle name="Normal 11 2 3 3 6" xfId="19698"/>
    <cellStyle name="Normal 11 2 3 3 7" xfId="21083"/>
    <cellStyle name="Normal 11 2 3 4" xfId="439"/>
    <cellStyle name="Normal 11 2 3 4 2" xfId="1011"/>
    <cellStyle name="Normal 11 2 3 5" xfId="787"/>
    <cellStyle name="Normal 11 2 3 6" xfId="18785"/>
    <cellStyle name="Normal 11 2 3 7" xfId="19336"/>
    <cellStyle name="Normal 11 2 3 8" xfId="19695"/>
    <cellStyle name="Normal 11 2 3 9" xfId="21012"/>
    <cellStyle name="Normal 11 2 4" xfId="149"/>
    <cellStyle name="Normal 11 2 4 2" xfId="267"/>
    <cellStyle name="Normal 11 2 4 2 2" xfId="268"/>
    <cellStyle name="Normal 11 2 4 2 2 2" xfId="620"/>
    <cellStyle name="Normal 11 2 4 2 2 2 2" xfId="1191"/>
    <cellStyle name="Normal 11 2 4 2 2 3" xfId="854"/>
    <cellStyle name="Normal 11 2 4 2 2 4" xfId="18888"/>
    <cellStyle name="Normal 11 2 4 2 2 5" xfId="19427"/>
    <cellStyle name="Normal 11 2 4 2 2 6" xfId="19701"/>
    <cellStyle name="Normal 11 2 4 2 2 7" xfId="21084"/>
    <cellStyle name="Normal 11 2 4 2 3" xfId="524"/>
    <cellStyle name="Normal 11 2 4 2 3 2" xfId="1095"/>
    <cellStyle name="Normal 11 2 4 2 4" xfId="853"/>
    <cellStyle name="Normal 11 2 4 2 5" xfId="18839"/>
    <cellStyle name="Normal 11 2 4 2 6" xfId="19383"/>
    <cellStyle name="Normal 11 2 4 2 7" xfId="19700"/>
    <cellStyle name="Normal 11 2 4 2 8" xfId="21051"/>
    <cellStyle name="Normal 11 2 4 3" xfId="269"/>
    <cellStyle name="Normal 11 2 4 3 2" xfId="562"/>
    <cellStyle name="Normal 11 2 4 3 2 2" xfId="1133"/>
    <cellStyle name="Normal 11 2 4 3 3" xfId="855"/>
    <cellStyle name="Normal 11 2 4 3 4" xfId="18889"/>
    <cellStyle name="Normal 11 2 4 3 5" xfId="19428"/>
    <cellStyle name="Normal 11 2 4 3 6" xfId="19702"/>
    <cellStyle name="Normal 11 2 4 3 7" xfId="21085"/>
    <cellStyle name="Normal 11 2 4 4" xfId="440"/>
    <cellStyle name="Normal 11 2 4 4 2" xfId="1012"/>
    <cellStyle name="Normal 11 2 4 5" xfId="788"/>
    <cellStyle name="Normal 11 2 4 6" xfId="18796"/>
    <cellStyle name="Normal 11 2 4 7" xfId="19346"/>
    <cellStyle name="Normal 11 2 4 8" xfId="19699"/>
    <cellStyle name="Normal 11 2 4 9" xfId="21018"/>
    <cellStyle name="Normal 11 2 5" xfId="191"/>
    <cellStyle name="Normal 11 2 5 2" xfId="270"/>
    <cellStyle name="Normal 11 2 5 2 2" xfId="563"/>
    <cellStyle name="Normal 11 2 5 2 2 2" xfId="1134"/>
    <cellStyle name="Normal 11 2 5 2 3" xfId="856"/>
    <cellStyle name="Normal 11 2 5 2 4" xfId="18890"/>
    <cellStyle name="Normal 11 2 5 2 5" xfId="19429"/>
    <cellStyle name="Normal 11 2 5 2 6" xfId="19704"/>
    <cellStyle name="Normal 11 2 5 2 7" xfId="21086"/>
    <cellStyle name="Normal 11 2 5 3" xfId="441"/>
    <cellStyle name="Normal 11 2 5 3 2" xfId="1013"/>
    <cellStyle name="Normal 11 2 5 4" xfId="821"/>
    <cellStyle name="Normal 11 2 5 5" xfId="18817"/>
    <cellStyle name="Normal 11 2 5 6" xfId="19361"/>
    <cellStyle name="Normal 11 2 5 7" xfId="19703"/>
    <cellStyle name="Normal 11 2 5 8" xfId="21029"/>
    <cellStyle name="Normal 11 2 6" xfId="271"/>
    <cellStyle name="Normal 11 2 6 2" xfId="559"/>
    <cellStyle name="Normal 11 2 6 2 2" xfId="1130"/>
    <cellStyle name="Normal 11 2 6 3" xfId="857"/>
    <cellStyle name="Normal 11 2 6 4" xfId="18891"/>
    <cellStyle name="Normal 11 2 6 5" xfId="19430"/>
    <cellStyle name="Normal 11 2 6 6" xfId="19705"/>
    <cellStyle name="Normal 11 2 6 7" xfId="21087"/>
    <cellStyle name="Normal 11 2 7" xfId="437"/>
    <cellStyle name="Normal 11 2 7 2" xfId="1009"/>
    <cellStyle name="Normal 11 2 8" xfId="770"/>
    <cellStyle name="Normal 11 2 9" xfId="18761"/>
    <cellStyle name="Normal 11 3" xfId="86"/>
    <cellStyle name="Normal 11 3 10" xfId="19317"/>
    <cellStyle name="Normal 11 3 11" xfId="19706"/>
    <cellStyle name="Normal 11 3 12" xfId="20998"/>
    <cellStyle name="Normal 11 3 2" xfId="150"/>
    <cellStyle name="Normal 11 3 2 2" xfId="272"/>
    <cellStyle name="Normal 11 3 2 2 2" xfId="273"/>
    <cellStyle name="Normal 11 3 2 2 2 2" xfId="621"/>
    <cellStyle name="Normal 11 3 2 2 2 2 2" xfId="1192"/>
    <cellStyle name="Normal 11 3 2 2 2 3" xfId="859"/>
    <cellStyle name="Normal 11 3 2 2 2 4" xfId="18892"/>
    <cellStyle name="Normal 11 3 2 2 2 5" xfId="19431"/>
    <cellStyle name="Normal 11 3 2 2 2 6" xfId="19709"/>
    <cellStyle name="Normal 11 3 2 2 2 7" xfId="21088"/>
    <cellStyle name="Normal 11 3 2 2 3" xfId="525"/>
    <cellStyle name="Normal 11 3 2 2 3 2" xfId="1096"/>
    <cellStyle name="Normal 11 3 2 2 4" xfId="858"/>
    <cellStyle name="Normal 11 3 2 2 5" xfId="18827"/>
    <cellStyle name="Normal 11 3 2 2 6" xfId="19371"/>
    <cellStyle name="Normal 11 3 2 2 7" xfId="19708"/>
    <cellStyle name="Normal 11 3 2 2 8" xfId="21039"/>
    <cellStyle name="Normal 11 3 2 3" xfId="274"/>
    <cellStyle name="Normal 11 3 2 3 2" xfId="565"/>
    <cellStyle name="Normal 11 3 2 3 2 2" xfId="1136"/>
    <cellStyle name="Normal 11 3 2 3 3" xfId="860"/>
    <cellStyle name="Normal 11 3 2 3 4" xfId="18893"/>
    <cellStyle name="Normal 11 3 2 3 5" xfId="19432"/>
    <cellStyle name="Normal 11 3 2 3 6" xfId="19710"/>
    <cellStyle name="Normal 11 3 2 3 7" xfId="21089"/>
    <cellStyle name="Normal 11 3 2 4" xfId="443"/>
    <cellStyle name="Normal 11 3 2 4 2" xfId="1015"/>
    <cellStyle name="Normal 11 3 2 5" xfId="789"/>
    <cellStyle name="Normal 11 3 2 6" xfId="18774"/>
    <cellStyle name="Normal 11 3 2 7" xfId="19327"/>
    <cellStyle name="Normal 11 3 2 8" xfId="19707"/>
    <cellStyle name="Normal 11 3 2 9" xfId="21006"/>
    <cellStyle name="Normal 11 3 3" xfId="151"/>
    <cellStyle name="Normal 11 3 3 2" xfId="275"/>
    <cellStyle name="Normal 11 3 3 2 2" xfId="276"/>
    <cellStyle name="Normal 11 3 3 2 2 2" xfId="622"/>
    <cellStyle name="Normal 11 3 3 2 2 2 2" xfId="1193"/>
    <cellStyle name="Normal 11 3 3 2 2 3" xfId="862"/>
    <cellStyle name="Normal 11 3 3 2 2 4" xfId="18894"/>
    <cellStyle name="Normal 11 3 3 2 2 5" xfId="19433"/>
    <cellStyle name="Normal 11 3 3 2 2 6" xfId="19713"/>
    <cellStyle name="Normal 11 3 3 2 2 7" xfId="21090"/>
    <cellStyle name="Normal 11 3 3 2 3" xfId="526"/>
    <cellStyle name="Normal 11 3 3 2 3 2" xfId="1097"/>
    <cellStyle name="Normal 11 3 3 2 4" xfId="861"/>
    <cellStyle name="Normal 11 3 3 2 5" xfId="18835"/>
    <cellStyle name="Normal 11 3 3 2 6" xfId="19379"/>
    <cellStyle name="Normal 11 3 3 2 7" xfId="19712"/>
    <cellStyle name="Normal 11 3 3 2 8" xfId="21047"/>
    <cellStyle name="Normal 11 3 3 3" xfId="277"/>
    <cellStyle name="Normal 11 3 3 3 2" xfId="566"/>
    <cellStyle name="Normal 11 3 3 3 2 2" xfId="1137"/>
    <cellStyle name="Normal 11 3 3 3 3" xfId="863"/>
    <cellStyle name="Normal 11 3 3 3 4" xfId="18895"/>
    <cellStyle name="Normal 11 3 3 3 5" xfId="19434"/>
    <cellStyle name="Normal 11 3 3 3 6" xfId="19714"/>
    <cellStyle name="Normal 11 3 3 3 7" xfId="21091"/>
    <cellStyle name="Normal 11 3 3 4" xfId="444"/>
    <cellStyle name="Normal 11 3 3 4 2" xfId="1016"/>
    <cellStyle name="Normal 11 3 3 5" xfId="790"/>
    <cellStyle name="Normal 11 3 3 6" xfId="18787"/>
    <cellStyle name="Normal 11 3 3 7" xfId="19338"/>
    <cellStyle name="Normal 11 3 3 8" xfId="19711"/>
    <cellStyle name="Normal 11 3 3 9" xfId="21014"/>
    <cellStyle name="Normal 11 3 4" xfId="152"/>
    <cellStyle name="Normal 11 3 4 2" xfId="278"/>
    <cellStyle name="Normal 11 3 4 2 2" xfId="279"/>
    <cellStyle name="Normal 11 3 4 2 2 2" xfId="623"/>
    <cellStyle name="Normal 11 3 4 2 2 2 2" xfId="1194"/>
    <cellStyle name="Normal 11 3 4 2 2 3" xfId="865"/>
    <cellStyle name="Normal 11 3 4 2 2 4" xfId="18896"/>
    <cellStyle name="Normal 11 3 4 2 2 5" xfId="19435"/>
    <cellStyle name="Normal 11 3 4 2 2 6" xfId="19717"/>
    <cellStyle name="Normal 11 3 4 2 2 7" xfId="21092"/>
    <cellStyle name="Normal 11 3 4 2 3" xfId="527"/>
    <cellStyle name="Normal 11 3 4 2 3 2" xfId="1098"/>
    <cellStyle name="Normal 11 3 4 2 4" xfId="864"/>
    <cellStyle name="Normal 11 3 4 2 5" xfId="18840"/>
    <cellStyle name="Normal 11 3 4 2 6" xfId="19384"/>
    <cellStyle name="Normal 11 3 4 2 7" xfId="19716"/>
    <cellStyle name="Normal 11 3 4 2 8" xfId="21052"/>
    <cellStyle name="Normal 11 3 4 3" xfId="280"/>
    <cellStyle name="Normal 11 3 4 3 2" xfId="567"/>
    <cellStyle name="Normal 11 3 4 3 2 2" xfId="1138"/>
    <cellStyle name="Normal 11 3 4 3 3" xfId="866"/>
    <cellStyle name="Normal 11 3 4 3 4" xfId="18897"/>
    <cellStyle name="Normal 11 3 4 3 5" xfId="19436"/>
    <cellStyle name="Normal 11 3 4 3 6" xfId="19718"/>
    <cellStyle name="Normal 11 3 4 3 7" xfId="21093"/>
    <cellStyle name="Normal 11 3 4 4" xfId="445"/>
    <cellStyle name="Normal 11 3 4 4 2" xfId="1017"/>
    <cellStyle name="Normal 11 3 4 5" xfId="791"/>
    <cellStyle name="Normal 11 3 4 6" xfId="18797"/>
    <cellStyle name="Normal 11 3 4 7" xfId="19347"/>
    <cellStyle name="Normal 11 3 4 8" xfId="19715"/>
    <cellStyle name="Normal 11 3 4 9" xfId="21019"/>
    <cellStyle name="Normal 11 3 5" xfId="192"/>
    <cellStyle name="Normal 11 3 5 2" xfId="281"/>
    <cellStyle name="Normal 11 3 5 2 2" xfId="568"/>
    <cellStyle name="Normal 11 3 5 2 2 2" xfId="1139"/>
    <cellStyle name="Normal 11 3 5 2 3" xfId="867"/>
    <cellStyle name="Normal 11 3 5 2 4" xfId="18898"/>
    <cellStyle name="Normal 11 3 5 2 5" xfId="19437"/>
    <cellStyle name="Normal 11 3 5 2 6" xfId="19720"/>
    <cellStyle name="Normal 11 3 5 2 7" xfId="21094"/>
    <cellStyle name="Normal 11 3 5 3" xfId="446"/>
    <cellStyle name="Normal 11 3 5 3 2" xfId="1018"/>
    <cellStyle name="Normal 11 3 5 4" xfId="822"/>
    <cellStyle name="Normal 11 3 5 5" xfId="18819"/>
    <cellStyle name="Normal 11 3 5 6" xfId="19363"/>
    <cellStyle name="Normal 11 3 5 7" xfId="19719"/>
    <cellStyle name="Normal 11 3 5 8" xfId="21031"/>
    <cellStyle name="Normal 11 3 6" xfId="282"/>
    <cellStyle name="Normal 11 3 6 2" xfId="564"/>
    <cellStyle name="Normal 11 3 6 2 2" xfId="1135"/>
    <cellStyle name="Normal 11 3 6 3" xfId="868"/>
    <cellStyle name="Normal 11 3 6 4" xfId="18899"/>
    <cellStyle name="Normal 11 3 6 5" xfId="19438"/>
    <cellStyle name="Normal 11 3 6 6" xfId="19721"/>
    <cellStyle name="Normal 11 3 6 7" xfId="21095"/>
    <cellStyle name="Normal 11 3 7" xfId="442"/>
    <cellStyle name="Normal 11 3 7 2" xfId="1014"/>
    <cellStyle name="Normal 11 3 8" xfId="771"/>
    <cellStyle name="Normal 11 3 9" xfId="18764"/>
    <cellStyle name="Normal 11 4" xfId="153"/>
    <cellStyle name="Normal 11 4 2" xfId="283"/>
    <cellStyle name="Normal 11 4 2 2" xfId="284"/>
    <cellStyle name="Normal 11 4 2 2 2" xfId="624"/>
    <cellStyle name="Normal 11 4 2 2 2 2" xfId="1195"/>
    <cellStyle name="Normal 11 4 2 2 3" xfId="870"/>
    <cellStyle name="Normal 11 4 2 2 4" xfId="18900"/>
    <cellStyle name="Normal 11 4 2 2 5" xfId="19439"/>
    <cellStyle name="Normal 11 4 2 2 6" xfId="19724"/>
    <cellStyle name="Normal 11 4 2 2 7" xfId="21096"/>
    <cellStyle name="Normal 11 4 2 3" xfId="528"/>
    <cellStyle name="Normal 11 4 2 3 2" xfId="1099"/>
    <cellStyle name="Normal 11 4 2 4" xfId="869"/>
    <cellStyle name="Normal 11 4 2 5" xfId="18824"/>
    <cellStyle name="Normal 11 4 2 6" xfId="19368"/>
    <cellStyle name="Normal 11 4 2 7" xfId="19723"/>
    <cellStyle name="Normal 11 4 2 8" xfId="21036"/>
    <cellStyle name="Normal 11 4 3" xfId="285"/>
    <cellStyle name="Normal 11 4 3 2" xfId="569"/>
    <cellStyle name="Normal 11 4 3 2 2" xfId="1140"/>
    <cellStyle name="Normal 11 4 3 3" xfId="871"/>
    <cellStyle name="Normal 11 4 3 4" xfId="18901"/>
    <cellStyle name="Normal 11 4 3 5" xfId="19440"/>
    <cellStyle name="Normal 11 4 3 6" xfId="19725"/>
    <cellStyle name="Normal 11 4 3 7" xfId="21097"/>
    <cellStyle name="Normal 11 4 4" xfId="447"/>
    <cellStyle name="Normal 11 4 4 2" xfId="1019"/>
    <cellStyle name="Normal 11 4 5" xfId="792"/>
    <cellStyle name="Normal 11 4 6" xfId="18771"/>
    <cellStyle name="Normal 11 4 7" xfId="19324"/>
    <cellStyle name="Normal 11 4 8" xfId="19722"/>
    <cellStyle name="Normal 11 4 9" xfId="21003"/>
    <cellStyle name="Normal 11 5" xfId="154"/>
    <cellStyle name="Normal 11 5 2" xfId="286"/>
    <cellStyle name="Normal 11 5 2 2" xfId="287"/>
    <cellStyle name="Normal 11 5 2 2 2" xfId="625"/>
    <cellStyle name="Normal 11 5 2 2 2 2" xfId="1196"/>
    <cellStyle name="Normal 11 5 2 2 3" xfId="873"/>
    <cellStyle name="Normal 11 5 2 2 4" xfId="18902"/>
    <cellStyle name="Normal 11 5 2 2 5" xfId="19441"/>
    <cellStyle name="Normal 11 5 2 2 6" xfId="19728"/>
    <cellStyle name="Normal 11 5 2 2 7" xfId="21098"/>
    <cellStyle name="Normal 11 5 2 3" xfId="529"/>
    <cellStyle name="Normal 11 5 2 3 2" xfId="1100"/>
    <cellStyle name="Normal 11 5 2 4" xfId="872"/>
    <cellStyle name="Normal 11 5 2 5" xfId="18832"/>
    <cellStyle name="Normal 11 5 2 6" xfId="19376"/>
    <cellStyle name="Normal 11 5 2 7" xfId="19727"/>
    <cellStyle name="Normal 11 5 2 8" xfId="21044"/>
    <cellStyle name="Normal 11 5 3" xfId="288"/>
    <cellStyle name="Normal 11 5 3 2" xfId="570"/>
    <cellStyle name="Normal 11 5 3 2 2" xfId="1141"/>
    <cellStyle name="Normal 11 5 3 3" xfId="874"/>
    <cellStyle name="Normal 11 5 3 4" xfId="18903"/>
    <cellStyle name="Normal 11 5 3 5" xfId="19442"/>
    <cellStyle name="Normal 11 5 3 6" xfId="19729"/>
    <cellStyle name="Normal 11 5 3 7" xfId="21099"/>
    <cellStyle name="Normal 11 5 4" xfId="448"/>
    <cellStyle name="Normal 11 5 4 2" xfId="1020"/>
    <cellStyle name="Normal 11 5 5" xfId="793"/>
    <cellStyle name="Normal 11 5 6" xfId="18784"/>
    <cellStyle name="Normal 11 5 7" xfId="19335"/>
    <cellStyle name="Normal 11 5 8" xfId="19726"/>
    <cellStyle name="Normal 11 5 9" xfId="21011"/>
    <cellStyle name="Normal 11 6" xfId="155"/>
    <cellStyle name="Normal 11 6 2" xfId="289"/>
    <cellStyle name="Normal 11 6 2 2" xfId="290"/>
    <cellStyle name="Normal 11 6 2 2 2" xfId="626"/>
    <cellStyle name="Normal 11 6 2 2 2 2" xfId="1197"/>
    <cellStyle name="Normal 11 6 2 2 3" xfId="876"/>
    <cellStyle name="Normal 11 6 2 2 4" xfId="18904"/>
    <cellStyle name="Normal 11 6 2 2 5" xfId="19443"/>
    <cellStyle name="Normal 11 6 2 2 6" xfId="19732"/>
    <cellStyle name="Normal 11 6 2 2 7" xfId="21100"/>
    <cellStyle name="Normal 11 6 2 3" xfId="530"/>
    <cellStyle name="Normal 11 6 2 3 2" xfId="1101"/>
    <cellStyle name="Normal 11 6 2 4" xfId="875"/>
    <cellStyle name="Normal 11 6 2 5" xfId="18841"/>
    <cellStyle name="Normal 11 6 2 6" xfId="19385"/>
    <cellStyle name="Normal 11 6 2 7" xfId="19731"/>
    <cellStyle name="Normal 11 6 2 8" xfId="21053"/>
    <cellStyle name="Normal 11 6 3" xfId="291"/>
    <cellStyle name="Normal 11 6 3 2" xfId="571"/>
    <cellStyle name="Normal 11 6 3 2 2" xfId="1142"/>
    <cellStyle name="Normal 11 6 3 3" xfId="877"/>
    <cellStyle name="Normal 11 6 3 4" xfId="18905"/>
    <cellStyle name="Normal 11 6 3 5" xfId="19444"/>
    <cellStyle name="Normal 11 6 3 6" xfId="19733"/>
    <cellStyle name="Normal 11 6 3 7" xfId="21101"/>
    <cellStyle name="Normal 11 6 4" xfId="449"/>
    <cellStyle name="Normal 11 6 4 2" xfId="1021"/>
    <cellStyle name="Normal 11 6 5" xfId="794"/>
    <cellStyle name="Normal 11 6 6" xfId="18798"/>
    <cellStyle name="Normal 11 6 7" xfId="19348"/>
    <cellStyle name="Normal 11 6 8" xfId="19730"/>
    <cellStyle name="Normal 11 6 9" xfId="21020"/>
    <cellStyle name="Normal 11 7" xfId="190"/>
    <cellStyle name="Normal 11 7 2" xfId="292"/>
    <cellStyle name="Normal 11 7 2 2" xfId="572"/>
    <cellStyle name="Normal 11 7 2 2 2" xfId="1143"/>
    <cellStyle name="Normal 11 7 2 3" xfId="878"/>
    <cellStyle name="Normal 11 7 2 4" xfId="18906"/>
    <cellStyle name="Normal 11 7 2 5" xfId="19445"/>
    <cellStyle name="Normal 11 7 2 6" xfId="19735"/>
    <cellStyle name="Normal 11 7 2 7" xfId="21102"/>
    <cellStyle name="Normal 11 7 3" xfId="450"/>
    <cellStyle name="Normal 11 7 3 2" xfId="1022"/>
    <cellStyle name="Normal 11 7 4" xfId="820"/>
    <cellStyle name="Normal 11 7 5" xfId="18816"/>
    <cellStyle name="Normal 11 7 6" xfId="19360"/>
    <cellStyle name="Normal 11 7 7" xfId="19734"/>
    <cellStyle name="Normal 11 7 8" xfId="21028"/>
    <cellStyle name="Normal 11 8" xfId="293"/>
    <cellStyle name="Normal 11 8 2" xfId="558"/>
    <cellStyle name="Normal 11 8 2 2" xfId="1129"/>
    <cellStyle name="Normal 11 8 3" xfId="879"/>
    <cellStyle name="Normal 11 8 4" xfId="18907"/>
    <cellStyle name="Normal 11 8 5" xfId="19446"/>
    <cellStyle name="Normal 11 8 6" xfId="19736"/>
    <cellStyle name="Normal 11 8 7" xfId="21103"/>
    <cellStyle name="Normal 11 9" xfId="436"/>
    <cellStyle name="Normal 11 9 2" xfId="1008"/>
    <cellStyle name="Normal 12" xfId="87"/>
    <cellStyle name="Normal 12 10" xfId="772"/>
    <cellStyle name="Normal 12 11" xfId="88"/>
    <cellStyle name="Normal 12 12" xfId="18744"/>
    <cellStyle name="Normal 12 13" xfId="19301"/>
    <cellStyle name="Normal 12 14" xfId="19737"/>
    <cellStyle name="Normal 12 15" xfId="20993"/>
    <cellStyle name="Normal 12 2" xfId="89"/>
    <cellStyle name="Normal 12 2 10" xfId="19318"/>
    <cellStyle name="Normal 12 2 11" xfId="19738"/>
    <cellStyle name="Normal 12 2 12" xfId="20999"/>
    <cellStyle name="Normal 12 2 2" xfId="156"/>
    <cellStyle name="Normal 12 2 2 2" xfId="294"/>
    <cellStyle name="Normal 12 2 2 2 2" xfId="295"/>
    <cellStyle name="Normal 12 2 2 2 2 2" xfId="627"/>
    <cellStyle name="Normal 12 2 2 2 2 2 2" xfId="1198"/>
    <cellStyle name="Normal 12 2 2 2 2 3" xfId="881"/>
    <cellStyle name="Normal 12 2 2 2 2 4" xfId="18908"/>
    <cellStyle name="Normal 12 2 2 2 2 5" xfId="19447"/>
    <cellStyle name="Normal 12 2 2 2 2 6" xfId="19741"/>
    <cellStyle name="Normal 12 2 2 2 2 7" xfId="21104"/>
    <cellStyle name="Normal 12 2 2 2 3" xfId="531"/>
    <cellStyle name="Normal 12 2 2 2 3 2" xfId="1102"/>
    <cellStyle name="Normal 12 2 2 2 4" xfId="880"/>
    <cellStyle name="Normal 12 2 2 2 5" xfId="18828"/>
    <cellStyle name="Normal 12 2 2 2 6" xfId="19372"/>
    <cellStyle name="Normal 12 2 2 2 7" xfId="19740"/>
    <cellStyle name="Normal 12 2 2 2 8" xfId="21040"/>
    <cellStyle name="Normal 12 2 2 3" xfId="296"/>
    <cellStyle name="Normal 12 2 2 3 2" xfId="575"/>
    <cellStyle name="Normal 12 2 2 3 2 2" xfId="1146"/>
    <cellStyle name="Normal 12 2 2 3 3" xfId="882"/>
    <cellStyle name="Normal 12 2 2 3 4" xfId="18909"/>
    <cellStyle name="Normal 12 2 2 3 5" xfId="19448"/>
    <cellStyle name="Normal 12 2 2 3 6" xfId="19742"/>
    <cellStyle name="Normal 12 2 2 3 7" xfId="21105"/>
    <cellStyle name="Normal 12 2 2 4" xfId="453"/>
    <cellStyle name="Normal 12 2 2 4 2" xfId="1025"/>
    <cellStyle name="Normal 12 2 2 5" xfId="795"/>
    <cellStyle name="Normal 12 2 2 6" xfId="18775"/>
    <cellStyle name="Normal 12 2 2 7" xfId="19328"/>
    <cellStyle name="Normal 12 2 2 8" xfId="19739"/>
    <cellStyle name="Normal 12 2 2 9" xfId="21007"/>
    <cellStyle name="Normal 12 2 3" xfId="157"/>
    <cellStyle name="Normal 12 2 3 2" xfId="297"/>
    <cellStyle name="Normal 12 2 3 2 2" xfId="298"/>
    <cellStyle name="Normal 12 2 3 2 2 2" xfId="628"/>
    <cellStyle name="Normal 12 2 3 2 2 2 2" xfId="1199"/>
    <cellStyle name="Normal 12 2 3 2 2 3" xfId="884"/>
    <cellStyle name="Normal 12 2 3 2 2 4" xfId="18910"/>
    <cellStyle name="Normal 12 2 3 2 2 5" xfId="19449"/>
    <cellStyle name="Normal 12 2 3 2 2 6" xfId="19745"/>
    <cellStyle name="Normal 12 2 3 2 2 7" xfId="21106"/>
    <cellStyle name="Normal 12 2 3 2 3" xfId="532"/>
    <cellStyle name="Normal 12 2 3 2 3 2" xfId="1103"/>
    <cellStyle name="Normal 12 2 3 2 4" xfId="883"/>
    <cellStyle name="Normal 12 2 3 2 5" xfId="18836"/>
    <cellStyle name="Normal 12 2 3 2 6" xfId="19380"/>
    <cellStyle name="Normal 12 2 3 2 7" xfId="19744"/>
    <cellStyle name="Normal 12 2 3 2 8" xfId="21048"/>
    <cellStyle name="Normal 12 2 3 3" xfId="299"/>
    <cellStyle name="Normal 12 2 3 3 2" xfId="576"/>
    <cellStyle name="Normal 12 2 3 3 2 2" xfId="1147"/>
    <cellStyle name="Normal 12 2 3 3 3" xfId="885"/>
    <cellStyle name="Normal 12 2 3 3 4" xfId="18911"/>
    <cellStyle name="Normal 12 2 3 3 5" xfId="19450"/>
    <cellStyle name="Normal 12 2 3 3 6" xfId="19746"/>
    <cellStyle name="Normal 12 2 3 3 7" xfId="21107"/>
    <cellStyle name="Normal 12 2 3 4" xfId="454"/>
    <cellStyle name="Normal 12 2 3 4 2" xfId="1026"/>
    <cellStyle name="Normal 12 2 3 5" xfId="796"/>
    <cellStyle name="Normal 12 2 3 6" xfId="18788"/>
    <cellStyle name="Normal 12 2 3 7" xfId="19339"/>
    <cellStyle name="Normal 12 2 3 8" xfId="19743"/>
    <cellStyle name="Normal 12 2 3 9" xfId="21015"/>
    <cellStyle name="Normal 12 2 4" xfId="158"/>
    <cellStyle name="Normal 12 2 4 2" xfId="300"/>
    <cellStyle name="Normal 12 2 4 2 2" xfId="301"/>
    <cellStyle name="Normal 12 2 4 2 2 2" xfId="629"/>
    <cellStyle name="Normal 12 2 4 2 2 2 2" xfId="1200"/>
    <cellStyle name="Normal 12 2 4 2 2 3" xfId="887"/>
    <cellStyle name="Normal 12 2 4 2 2 4" xfId="18912"/>
    <cellStyle name="Normal 12 2 4 2 2 5" xfId="19451"/>
    <cellStyle name="Normal 12 2 4 2 2 6" xfId="19749"/>
    <cellStyle name="Normal 12 2 4 2 2 7" xfId="21108"/>
    <cellStyle name="Normal 12 2 4 2 3" xfId="533"/>
    <cellStyle name="Normal 12 2 4 2 3 2" xfId="1104"/>
    <cellStyle name="Normal 12 2 4 2 4" xfId="886"/>
    <cellStyle name="Normal 12 2 4 2 5" xfId="18842"/>
    <cellStyle name="Normal 12 2 4 2 6" xfId="19386"/>
    <cellStyle name="Normal 12 2 4 2 7" xfId="19748"/>
    <cellStyle name="Normal 12 2 4 2 8" xfId="21054"/>
    <cellStyle name="Normal 12 2 4 3" xfId="302"/>
    <cellStyle name="Normal 12 2 4 3 2" xfId="577"/>
    <cellStyle name="Normal 12 2 4 3 2 2" xfId="1148"/>
    <cellStyle name="Normal 12 2 4 3 3" xfId="888"/>
    <cellStyle name="Normal 12 2 4 3 4" xfId="18913"/>
    <cellStyle name="Normal 12 2 4 3 5" xfId="19452"/>
    <cellStyle name="Normal 12 2 4 3 6" xfId="19750"/>
    <cellStyle name="Normal 12 2 4 3 7" xfId="21109"/>
    <cellStyle name="Normal 12 2 4 4" xfId="455"/>
    <cellStyle name="Normal 12 2 4 4 2" xfId="1027"/>
    <cellStyle name="Normal 12 2 4 5" xfId="797"/>
    <cellStyle name="Normal 12 2 4 6" xfId="18799"/>
    <cellStyle name="Normal 12 2 4 7" xfId="19349"/>
    <cellStyle name="Normal 12 2 4 8" xfId="19747"/>
    <cellStyle name="Normal 12 2 4 9" xfId="21021"/>
    <cellStyle name="Normal 12 2 5" xfId="194"/>
    <cellStyle name="Normal 12 2 5 2" xfId="303"/>
    <cellStyle name="Normal 12 2 5 2 2" xfId="578"/>
    <cellStyle name="Normal 12 2 5 2 2 2" xfId="1149"/>
    <cellStyle name="Normal 12 2 5 2 3" xfId="889"/>
    <cellStyle name="Normal 12 2 5 2 4" xfId="18914"/>
    <cellStyle name="Normal 12 2 5 2 5" xfId="19453"/>
    <cellStyle name="Normal 12 2 5 2 6" xfId="19752"/>
    <cellStyle name="Normal 12 2 5 2 7" xfId="21110"/>
    <cellStyle name="Normal 12 2 5 3" xfId="456"/>
    <cellStyle name="Normal 12 2 5 3 2" xfId="1028"/>
    <cellStyle name="Normal 12 2 5 4" xfId="824"/>
    <cellStyle name="Normal 12 2 5 5" xfId="18820"/>
    <cellStyle name="Normal 12 2 5 6" xfId="19364"/>
    <cellStyle name="Normal 12 2 5 7" xfId="19751"/>
    <cellStyle name="Normal 12 2 5 8" xfId="21032"/>
    <cellStyle name="Normal 12 2 6" xfId="304"/>
    <cellStyle name="Normal 12 2 6 2" xfId="574"/>
    <cellStyle name="Normal 12 2 6 2 2" xfId="1145"/>
    <cellStyle name="Normal 12 2 6 3" xfId="890"/>
    <cellStyle name="Normal 12 2 6 4" xfId="18915"/>
    <cellStyle name="Normal 12 2 6 5" xfId="19454"/>
    <cellStyle name="Normal 12 2 6 6" xfId="19753"/>
    <cellStyle name="Normal 12 2 6 7" xfId="21111"/>
    <cellStyle name="Normal 12 2 7" xfId="452"/>
    <cellStyle name="Normal 12 2 7 2" xfId="1024"/>
    <cellStyle name="Normal 12 2 8" xfId="773"/>
    <cellStyle name="Normal 12 2 9" xfId="18765"/>
    <cellStyle name="Normal 12 3" xfId="159"/>
    <cellStyle name="Normal 12 3 2" xfId="305"/>
    <cellStyle name="Normal 12 3 2 2" xfId="306"/>
    <cellStyle name="Normal 12 3 2 2 2" xfId="630"/>
    <cellStyle name="Normal 12 3 2 2 2 2" xfId="1201"/>
    <cellStyle name="Normal 12 3 2 2 3" xfId="892"/>
    <cellStyle name="Normal 12 3 2 2 4" xfId="18916"/>
    <cellStyle name="Normal 12 3 2 2 5" xfId="19455"/>
    <cellStyle name="Normal 12 3 2 2 6" xfId="19756"/>
    <cellStyle name="Normal 12 3 2 2 7" xfId="21112"/>
    <cellStyle name="Normal 12 3 2 3" xfId="534"/>
    <cellStyle name="Normal 12 3 2 3 2" xfId="1105"/>
    <cellStyle name="Normal 12 3 2 4" xfId="891"/>
    <cellStyle name="Normal 12 3 2 5" xfId="18823"/>
    <cellStyle name="Normal 12 3 2 6" xfId="19367"/>
    <cellStyle name="Normal 12 3 2 7" xfId="19755"/>
    <cellStyle name="Normal 12 3 2 8" xfId="21035"/>
    <cellStyle name="Normal 12 3 3" xfId="307"/>
    <cellStyle name="Normal 12 3 3 2" xfId="579"/>
    <cellStyle name="Normal 12 3 3 2 2" xfId="1150"/>
    <cellStyle name="Normal 12 3 3 3" xfId="893"/>
    <cellStyle name="Normal 12 3 3 4" xfId="18917"/>
    <cellStyle name="Normal 12 3 3 5" xfId="19456"/>
    <cellStyle name="Normal 12 3 3 6" xfId="19757"/>
    <cellStyle name="Normal 12 3 3 7" xfId="21113"/>
    <cellStyle name="Normal 12 3 4" xfId="457"/>
    <cellStyle name="Normal 12 3 4 2" xfId="1029"/>
    <cellStyle name="Normal 12 3 5" xfId="798"/>
    <cellStyle name="Normal 12 3 6" xfId="18770"/>
    <cellStyle name="Normal 12 3 7" xfId="19323"/>
    <cellStyle name="Normal 12 3 8" xfId="19754"/>
    <cellStyle name="Normal 12 3 9" xfId="21002"/>
    <cellStyle name="Normal 12 4" xfId="160"/>
    <cellStyle name="Normal 12 4 2" xfId="308"/>
    <cellStyle name="Normal 12 4 2 2" xfId="309"/>
    <cellStyle name="Normal 12 4 2 2 2" xfId="631"/>
    <cellStyle name="Normal 12 4 2 2 2 2" xfId="1202"/>
    <cellStyle name="Normal 12 4 2 2 3" xfId="895"/>
    <cellStyle name="Normal 12 4 2 2 4" xfId="18918"/>
    <cellStyle name="Normal 12 4 2 2 5" xfId="19457"/>
    <cellStyle name="Normal 12 4 2 2 6" xfId="19760"/>
    <cellStyle name="Normal 12 4 2 2 7" xfId="21114"/>
    <cellStyle name="Normal 12 4 2 3" xfId="535"/>
    <cellStyle name="Normal 12 4 2 3 2" xfId="1106"/>
    <cellStyle name="Normal 12 4 2 4" xfId="894"/>
    <cellStyle name="Normal 12 4 2 5" xfId="18831"/>
    <cellStyle name="Normal 12 4 2 6" xfId="19375"/>
    <cellStyle name="Normal 12 4 2 7" xfId="19759"/>
    <cellStyle name="Normal 12 4 2 8" xfId="21043"/>
    <cellStyle name="Normal 12 4 3" xfId="310"/>
    <cellStyle name="Normal 12 4 3 2" xfId="580"/>
    <cellStyle name="Normal 12 4 3 2 2" xfId="1151"/>
    <cellStyle name="Normal 12 4 3 3" xfId="896"/>
    <cellStyle name="Normal 12 4 3 4" xfId="18919"/>
    <cellStyle name="Normal 12 4 3 5" xfId="19458"/>
    <cellStyle name="Normal 12 4 3 6" xfId="19761"/>
    <cellStyle name="Normal 12 4 3 7" xfId="21115"/>
    <cellStyle name="Normal 12 4 4" xfId="458"/>
    <cellStyle name="Normal 12 4 4 2" xfId="1030"/>
    <cellStyle name="Normal 12 4 5" xfId="799"/>
    <cellStyle name="Normal 12 4 6" xfId="18783"/>
    <cellStyle name="Normal 12 4 7" xfId="19334"/>
    <cellStyle name="Normal 12 4 8" xfId="19758"/>
    <cellStyle name="Normal 12 4 9" xfId="21010"/>
    <cellStyle name="Normal 12 5" xfId="161"/>
    <cellStyle name="Normal 12 5 2" xfId="311"/>
    <cellStyle name="Normal 12 5 2 2" xfId="312"/>
    <cellStyle name="Normal 12 5 2 2 2" xfId="632"/>
    <cellStyle name="Normal 12 5 2 2 2 2" xfId="1203"/>
    <cellStyle name="Normal 12 5 2 2 3" xfId="898"/>
    <cellStyle name="Normal 12 5 2 2 4" xfId="18920"/>
    <cellStyle name="Normal 12 5 2 2 5" xfId="19459"/>
    <cellStyle name="Normal 12 5 2 2 6" xfId="19764"/>
    <cellStyle name="Normal 12 5 2 2 7" xfId="21116"/>
    <cellStyle name="Normal 12 5 2 3" xfId="536"/>
    <cellStyle name="Normal 12 5 2 3 2" xfId="1107"/>
    <cellStyle name="Normal 12 5 2 4" xfId="897"/>
    <cellStyle name="Normal 12 5 2 5" xfId="18843"/>
    <cellStyle name="Normal 12 5 2 6" xfId="19387"/>
    <cellStyle name="Normal 12 5 2 7" xfId="19763"/>
    <cellStyle name="Normal 12 5 2 8" xfId="21055"/>
    <cellStyle name="Normal 12 5 3" xfId="313"/>
    <cellStyle name="Normal 12 5 3 2" xfId="581"/>
    <cellStyle name="Normal 12 5 3 2 2" xfId="1152"/>
    <cellStyle name="Normal 12 5 3 3" xfId="899"/>
    <cellStyle name="Normal 12 5 3 4" xfId="18921"/>
    <cellStyle name="Normal 12 5 3 5" xfId="19460"/>
    <cellStyle name="Normal 12 5 3 6" xfId="19765"/>
    <cellStyle name="Normal 12 5 3 7" xfId="21117"/>
    <cellStyle name="Normal 12 5 4" xfId="459"/>
    <cellStyle name="Normal 12 5 4 2" xfId="1031"/>
    <cellStyle name="Normal 12 5 5" xfId="800"/>
    <cellStyle name="Normal 12 5 6" xfId="18800"/>
    <cellStyle name="Normal 12 5 7" xfId="19350"/>
    <cellStyle name="Normal 12 5 8" xfId="19762"/>
    <cellStyle name="Normal 12 5 9" xfId="21022"/>
    <cellStyle name="Normal 12 6" xfId="162"/>
    <cellStyle name="Normal 12 6 2" xfId="314"/>
    <cellStyle name="Normal 12 6 2 2" xfId="315"/>
    <cellStyle name="Normal 12 6 2 2 2" xfId="633"/>
    <cellStyle name="Normal 12 6 2 2 2 2" xfId="1204"/>
    <cellStyle name="Normal 12 6 2 2 3" xfId="901"/>
    <cellStyle name="Normal 12 6 2 2 4" xfId="18922"/>
    <cellStyle name="Normal 12 6 2 2 5" xfId="19461"/>
    <cellStyle name="Normal 12 6 2 2 6" xfId="19768"/>
    <cellStyle name="Normal 12 6 2 2 7" xfId="21118"/>
    <cellStyle name="Normal 12 6 2 3" xfId="537"/>
    <cellStyle name="Normal 12 6 2 3 2" xfId="1108"/>
    <cellStyle name="Normal 12 6 2 4" xfId="900"/>
    <cellStyle name="Normal 12 6 2 5" xfId="18844"/>
    <cellStyle name="Normal 12 6 2 6" xfId="19388"/>
    <cellStyle name="Normal 12 6 2 7" xfId="19767"/>
    <cellStyle name="Normal 12 6 2 8" xfId="21056"/>
    <cellStyle name="Normal 12 6 3" xfId="316"/>
    <cellStyle name="Normal 12 6 3 2" xfId="582"/>
    <cellStyle name="Normal 12 6 3 2 2" xfId="1153"/>
    <cellStyle name="Normal 12 6 3 3" xfId="902"/>
    <cellStyle name="Normal 12 6 3 4" xfId="18923"/>
    <cellStyle name="Normal 12 6 3 5" xfId="19462"/>
    <cellStyle name="Normal 12 6 3 6" xfId="19769"/>
    <cellStyle name="Normal 12 6 3 7" xfId="21119"/>
    <cellStyle name="Normal 12 6 4" xfId="460"/>
    <cellStyle name="Normal 12 6 4 2" xfId="1032"/>
    <cellStyle name="Normal 12 6 5" xfId="801"/>
    <cellStyle name="Normal 12 6 6" xfId="18801"/>
    <cellStyle name="Normal 12 6 7" xfId="19351"/>
    <cellStyle name="Normal 12 6 8" xfId="19766"/>
    <cellStyle name="Normal 12 6 9" xfId="21023"/>
    <cellStyle name="Normal 12 7" xfId="193"/>
    <cellStyle name="Normal 12 7 2" xfId="317"/>
    <cellStyle name="Normal 12 7 2 2" xfId="583"/>
    <cellStyle name="Normal 12 7 2 2 2" xfId="1154"/>
    <cellStyle name="Normal 12 7 2 3" xfId="903"/>
    <cellStyle name="Normal 12 7 2 4" xfId="18924"/>
    <cellStyle name="Normal 12 7 2 5" xfId="19463"/>
    <cellStyle name="Normal 12 7 2 6" xfId="19771"/>
    <cellStyle name="Normal 12 7 2 7" xfId="21120"/>
    <cellStyle name="Normal 12 7 3" xfId="461"/>
    <cellStyle name="Normal 12 7 3 2" xfId="1033"/>
    <cellStyle name="Normal 12 7 4" xfId="823"/>
    <cellStyle name="Normal 12 7 5" xfId="18815"/>
    <cellStyle name="Normal 12 7 6" xfId="19359"/>
    <cellStyle name="Normal 12 7 7" xfId="19770"/>
    <cellStyle name="Normal 12 7 8" xfId="21027"/>
    <cellStyle name="Normal 12 8" xfId="318"/>
    <cellStyle name="Normal 12 8 2" xfId="573"/>
    <cellStyle name="Normal 12 8 2 2" xfId="1144"/>
    <cellStyle name="Normal 12 8 3" xfId="904"/>
    <cellStyle name="Normal 12 8 4" xfId="18925"/>
    <cellStyle name="Normal 12 8 5" xfId="19464"/>
    <cellStyle name="Normal 12 8 6" xfId="19772"/>
    <cellStyle name="Normal 12 8 7" xfId="21121"/>
    <cellStyle name="Normal 12 9" xfId="451"/>
    <cellStyle name="Normal 12 9 2" xfId="1023"/>
    <cellStyle name="Normal 13" xfId="90"/>
    <cellStyle name="Normal 13 2" xfId="163"/>
    <cellStyle name="Normal 14" xfId="91"/>
    <cellStyle name="Normal 14 2" xfId="164"/>
    <cellStyle name="Normal 15" xfId="165"/>
    <cellStyle name="Normal 15 2" xfId="166"/>
    <cellStyle name="Normal 16" xfId="214"/>
    <cellStyle name="Normal 16 2" xfId="228"/>
    <cellStyle name="Normal 17" xfId="319"/>
    <cellStyle name="Normal 17 2" xfId="320"/>
    <cellStyle name="Normal 17 2 2" xfId="634"/>
    <cellStyle name="Normal 17 2 2 2" xfId="1205"/>
    <cellStyle name="Normal 17 2 3" xfId="906"/>
    <cellStyle name="Normal 17 2 4" xfId="18926"/>
    <cellStyle name="Normal 17 2 5" xfId="19465"/>
    <cellStyle name="Normal 17 2 6" xfId="19774"/>
    <cellStyle name="Normal 17 2 7" xfId="21122"/>
    <cellStyle name="Normal 17 3" xfId="538"/>
    <cellStyle name="Normal 17 3 2" xfId="1109"/>
    <cellStyle name="Normal 17 4" xfId="905"/>
    <cellStyle name="Normal 17 5" xfId="18856"/>
    <cellStyle name="Normal 17 6" xfId="19405"/>
    <cellStyle name="Normal 17 7" xfId="19773"/>
    <cellStyle name="Normal 17 8" xfId="21064"/>
    <cellStyle name="Normal 18" xfId="321"/>
    <cellStyle name="Normal 18 2" xfId="322"/>
    <cellStyle name="Normal 18 2 2" xfId="635"/>
    <cellStyle name="Normal 18 2 2 2" xfId="1206"/>
    <cellStyle name="Normal 18 2 3" xfId="908"/>
    <cellStyle name="Normal 18 2 4" xfId="18927"/>
    <cellStyle name="Normal 18 2 5" xfId="19466"/>
    <cellStyle name="Normal 18 2 6" xfId="19776"/>
    <cellStyle name="Normal 18 2 7" xfId="21123"/>
    <cellStyle name="Normal 18 3" xfId="539"/>
    <cellStyle name="Normal 18 3 2" xfId="1110"/>
    <cellStyle name="Normal 18 4" xfId="907"/>
    <cellStyle name="Normal 18 5" xfId="18858"/>
    <cellStyle name="Normal 18 6" xfId="19407"/>
    <cellStyle name="Normal 18 7" xfId="19775"/>
    <cellStyle name="Normal 18 8" xfId="21066"/>
    <cellStyle name="Normal 19" xfId="238"/>
    <cellStyle name="Normal 2" xfId="15"/>
    <cellStyle name="Normal 2 2" xfId="92"/>
    <cellStyle name="Normal 2 2 2" xfId="93"/>
    <cellStyle name="Normal 2 2 3" xfId="94"/>
    <cellStyle name="Normal 2 2 4" xfId="167"/>
    <cellStyle name="Normal 2 2 5" xfId="323"/>
    <cellStyle name="Normal 2 3" xfId="95"/>
    <cellStyle name="Normal 2 3 2" xfId="96"/>
    <cellStyle name="Normal 2 3 3" xfId="168"/>
    <cellStyle name="Normal 2 4" xfId="97"/>
    <cellStyle name="Normal 2 5" xfId="98"/>
    <cellStyle name="Normal 2 6" xfId="99"/>
    <cellStyle name="Normal 2 7" xfId="100"/>
    <cellStyle name="Normal 2 8" xfId="101"/>
    <cellStyle name="Normal 2 9" xfId="102"/>
    <cellStyle name="Normal 2_20.45" xfId="169"/>
    <cellStyle name="Normal 20" xfId="763"/>
    <cellStyle name="Normal 21" xfId="1331"/>
    <cellStyle name="Normal 22" xfId="1391"/>
    <cellStyle name="Normal 23" xfId="1936"/>
    <cellStyle name="Normal 24" xfId="1653"/>
    <cellStyle name="Normal 25" xfId="1531"/>
    <cellStyle name="Normal 26" xfId="2590"/>
    <cellStyle name="Normal 27" xfId="2041"/>
    <cellStyle name="Normal 28" xfId="2704"/>
    <cellStyle name="Normal 29" xfId="229"/>
    <cellStyle name="Normal 3" xfId="103"/>
    <cellStyle name="Normal 3 2" xfId="104"/>
    <cellStyle name="Normal 3 2 2" xfId="324"/>
    <cellStyle name="Normal 3 3" xfId="105"/>
    <cellStyle name="Normal 3 4" xfId="106"/>
    <cellStyle name="Normal 3 4 10" xfId="19320"/>
    <cellStyle name="Normal 3 4 11" xfId="19785"/>
    <cellStyle name="Normal 3 4 12" xfId="21000"/>
    <cellStyle name="Normal 3 4 2" xfId="170"/>
    <cellStyle name="Normal 3 4 2 2" xfId="325"/>
    <cellStyle name="Normal 3 4 2 2 2" xfId="326"/>
    <cellStyle name="Normal 3 4 2 2 2 2" xfId="636"/>
    <cellStyle name="Normal 3 4 2 2 2 2 2" xfId="1207"/>
    <cellStyle name="Normal 3 4 2 2 2 3" xfId="910"/>
    <cellStyle name="Normal 3 4 2 2 2 4" xfId="18928"/>
    <cellStyle name="Normal 3 4 2 2 2 5" xfId="19468"/>
    <cellStyle name="Normal 3 4 2 2 2 6" xfId="19788"/>
    <cellStyle name="Normal 3 4 2 2 2 7" xfId="21124"/>
    <cellStyle name="Normal 3 4 2 2 3" xfId="540"/>
    <cellStyle name="Normal 3 4 2 2 3 2" xfId="1111"/>
    <cellStyle name="Normal 3 4 2 2 4" xfId="909"/>
    <cellStyle name="Normal 3 4 2 2 5" xfId="18829"/>
    <cellStyle name="Normal 3 4 2 2 6" xfId="19373"/>
    <cellStyle name="Normal 3 4 2 2 7" xfId="19787"/>
    <cellStyle name="Normal 3 4 2 2 8" xfId="21041"/>
    <cellStyle name="Normal 3 4 2 3" xfId="327"/>
    <cellStyle name="Normal 3 4 2 3 2" xfId="585"/>
    <cellStyle name="Normal 3 4 2 3 2 2" xfId="1156"/>
    <cellStyle name="Normal 3 4 2 3 3" xfId="911"/>
    <cellStyle name="Normal 3 4 2 3 4" xfId="18929"/>
    <cellStyle name="Normal 3 4 2 3 5" xfId="19469"/>
    <cellStyle name="Normal 3 4 2 3 6" xfId="19789"/>
    <cellStyle name="Normal 3 4 2 3 7" xfId="21125"/>
    <cellStyle name="Normal 3 4 2 4" xfId="474"/>
    <cellStyle name="Normal 3 4 2 4 2" xfId="1046"/>
    <cellStyle name="Normal 3 4 2 5" xfId="802"/>
    <cellStyle name="Normal 3 4 2 6" xfId="18776"/>
    <cellStyle name="Normal 3 4 2 7" xfId="19329"/>
    <cellStyle name="Normal 3 4 2 8" xfId="19786"/>
    <cellStyle name="Normal 3 4 2 9" xfId="21008"/>
    <cellStyle name="Normal 3 4 3" xfId="171"/>
    <cellStyle name="Normal 3 4 3 2" xfId="328"/>
    <cellStyle name="Normal 3 4 3 2 2" xfId="329"/>
    <cellStyle name="Normal 3 4 3 2 2 2" xfId="637"/>
    <cellStyle name="Normal 3 4 3 2 2 2 2" xfId="1208"/>
    <cellStyle name="Normal 3 4 3 2 2 3" xfId="913"/>
    <cellStyle name="Normal 3 4 3 2 2 4" xfId="18930"/>
    <cellStyle name="Normal 3 4 3 2 2 5" xfId="19470"/>
    <cellStyle name="Normal 3 4 3 2 2 6" xfId="19792"/>
    <cellStyle name="Normal 3 4 3 2 2 7" xfId="21126"/>
    <cellStyle name="Normal 3 4 3 2 3" xfId="541"/>
    <cellStyle name="Normal 3 4 3 2 3 2" xfId="1112"/>
    <cellStyle name="Normal 3 4 3 2 4" xfId="912"/>
    <cellStyle name="Normal 3 4 3 2 5" xfId="18837"/>
    <cellStyle name="Normal 3 4 3 2 6" xfId="19381"/>
    <cellStyle name="Normal 3 4 3 2 7" xfId="19791"/>
    <cellStyle name="Normal 3 4 3 2 8" xfId="21049"/>
    <cellStyle name="Normal 3 4 3 3" xfId="330"/>
    <cellStyle name="Normal 3 4 3 3 2" xfId="586"/>
    <cellStyle name="Normal 3 4 3 3 2 2" xfId="1157"/>
    <cellStyle name="Normal 3 4 3 3 3" xfId="914"/>
    <cellStyle name="Normal 3 4 3 3 4" xfId="18931"/>
    <cellStyle name="Normal 3 4 3 3 5" xfId="19471"/>
    <cellStyle name="Normal 3 4 3 3 6" xfId="19793"/>
    <cellStyle name="Normal 3 4 3 3 7" xfId="21127"/>
    <cellStyle name="Normal 3 4 3 4" xfId="475"/>
    <cellStyle name="Normal 3 4 3 4 2" xfId="1047"/>
    <cellStyle name="Normal 3 4 3 5" xfId="803"/>
    <cellStyle name="Normal 3 4 3 6" xfId="18789"/>
    <cellStyle name="Normal 3 4 3 7" xfId="19340"/>
    <cellStyle name="Normal 3 4 3 8" xfId="19790"/>
    <cellStyle name="Normal 3 4 3 9" xfId="21016"/>
    <cellStyle name="Normal 3 4 4" xfId="172"/>
    <cellStyle name="Normal 3 4 4 2" xfId="331"/>
    <cellStyle name="Normal 3 4 4 2 2" xfId="332"/>
    <cellStyle name="Normal 3 4 4 2 2 2" xfId="638"/>
    <cellStyle name="Normal 3 4 4 2 2 2 2" xfId="1209"/>
    <cellStyle name="Normal 3 4 4 2 2 3" xfId="916"/>
    <cellStyle name="Normal 3 4 4 2 2 4" xfId="18932"/>
    <cellStyle name="Normal 3 4 4 2 2 5" xfId="19472"/>
    <cellStyle name="Normal 3 4 4 2 2 6" xfId="19796"/>
    <cellStyle name="Normal 3 4 4 2 2 7" xfId="21128"/>
    <cellStyle name="Normal 3 4 4 2 3" xfId="542"/>
    <cellStyle name="Normal 3 4 4 2 3 2" xfId="1113"/>
    <cellStyle name="Normal 3 4 4 2 4" xfId="915"/>
    <cellStyle name="Normal 3 4 4 2 5" xfId="18845"/>
    <cellStyle name="Normal 3 4 4 2 6" xfId="19389"/>
    <cellStyle name="Normal 3 4 4 2 7" xfId="19795"/>
    <cellStyle name="Normal 3 4 4 2 8" xfId="21057"/>
    <cellStyle name="Normal 3 4 4 3" xfId="333"/>
    <cellStyle name="Normal 3 4 4 3 2" xfId="587"/>
    <cellStyle name="Normal 3 4 4 3 2 2" xfId="1158"/>
    <cellStyle name="Normal 3 4 4 3 3" xfId="917"/>
    <cellStyle name="Normal 3 4 4 3 4" xfId="18933"/>
    <cellStyle name="Normal 3 4 4 3 5" xfId="19473"/>
    <cellStyle name="Normal 3 4 4 3 6" xfId="19797"/>
    <cellStyle name="Normal 3 4 4 3 7" xfId="21129"/>
    <cellStyle name="Normal 3 4 4 4" xfId="476"/>
    <cellStyle name="Normal 3 4 4 4 2" xfId="1048"/>
    <cellStyle name="Normal 3 4 4 5" xfId="804"/>
    <cellStyle name="Normal 3 4 4 6" xfId="18802"/>
    <cellStyle name="Normal 3 4 4 7" xfId="19352"/>
    <cellStyle name="Normal 3 4 4 8" xfId="19794"/>
    <cellStyle name="Normal 3 4 4 9" xfId="21024"/>
    <cellStyle name="Normal 3 4 5" xfId="195"/>
    <cellStyle name="Normal 3 4 5 2" xfId="334"/>
    <cellStyle name="Normal 3 4 5 2 2" xfId="588"/>
    <cellStyle name="Normal 3 4 5 2 2 2" xfId="1159"/>
    <cellStyle name="Normal 3 4 5 2 3" xfId="918"/>
    <cellStyle name="Normal 3 4 5 2 4" xfId="18934"/>
    <cellStyle name="Normal 3 4 5 2 5" xfId="19474"/>
    <cellStyle name="Normal 3 4 5 2 6" xfId="19799"/>
    <cellStyle name="Normal 3 4 5 2 7" xfId="21130"/>
    <cellStyle name="Normal 3 4 5 3" xfId="477"/>
    <cellStyle name="Normal 3 4 5 3 2" xfId="1049"/>
    <cellStyle name="Normal 3 4 5 4" xfId="825"/>
    <cellStyle name="Normal 3 4 5 5" xfId="18821"/>
    <cellStyle name="Normal 3 4 5 6" xfId="19365"/>
    <cellStyle name="Normal 3 4 5 7" xfId="19798"/>
    <cellStyle name="Normal 3 4 5 8" xfId="21033"/>
    <cellStyle name="Normal 3 4 6" xfId="335"/>
    <cellStyle name="Normal 3 4 6 2" xfId="584"/>
    <cellStyle name="Normal 3 4 6 2 2" xfId="1155"/>
    <cellStyle name="Normal 3 4 6 3" xfId="919"/>
    <cellStyle name="Normal 3 4 6 4" xfId="18935"/>
    <cellStyle name="Normal 3 4 6 5" xfId="19475"/>
    <cellStyle name="Normal 3 4 6 6" xfId="19800"/>
    <cellStyle name="Normal 3 4 6 7" xfId="21131"/>
    <cellStyle name="Normal 3 4 7" xfId="473"/>
    <cellStyle name="Normal 3 4 7 2" xfId="1045"/>
    <cellStyle name="Normal 3 4 8" xfId="774"/>
    <cellStyle name="Normal 3 4 9" xfId="18767"/>
    <cellStyle name="Normal 3 5" xfId="336"/>
    <cellStyle name="Normal 3 5 2" xfId="337"/>
    <cellStyle name="Normal 3 5 2 2" xfId="639"/>
    <cellStyle name="Normal 3 5 2 2 2" xfId="1210"/>
    <cellStyle name="Normal 3 5 2 3" xfId="921"/>
    <cellStyle name="Normal 3 5 2 4" xfId="18936"/>
    <cellStyle name="Normal 3 5 2 5" xfId="19476"/>
    <cellStyle name="Normal 3 5 2 6" xfId="19802"/>
    <cellStyle name="Normal 3 5 2 7" xfId="21132"/>
    <cellStyle name="Normal 3 5 3" xfId="543"/>
    <cellStyle name="Normal 3 5 3 2" xfId="1114"/>
    <cellStyle name="Normal 3 5 4" xfId="920"/>
    <cellStyle name="Normal 3 5 5" xfId="18851"/>
    <cellStyle name="Normal 3 5 6" xfId="19397"/>
    <cellStyle name="Normal 3 5 7" xfId="19801"/>
    <cellStyle name="Normal 3 5 8" xfId="21060"/>
    <cellStyle name="Normal 30" xfId="3076"/>
    <cellStyle name="Normal 31" xfId="3216"/>
    <cellStyle name="Normal 32" xfId="762"/>
    <cellStyle name="Normal 33" xfId="778"/>
    <cellStyle name="Normal 34" xfId="3448"/>
    <cellStyle name="Normal 35" xfId="3497"/>
    <cellStyle name="Normal 36" xfId="3606"/>
    <cellStyle name="Normal 37" xfId="3735"/>
    <cellStyle name="Normal 38" xfId="4439"/>
    <cellStyle name="Normal 39" xfId="9377"/>
    <cellStyle name="Normal 4" xfId="61"/>
    <cellStyle name="Normal 4 2" xfId="107"/>
    <cellStyle name="Normal 4 2 2" xfId="338"/>
    <cellStyle name="Normal 4 3" xfId="108"/>
    <cellStyle name="Normal 4 3 2" xfId="339"/>
    <cellStyle name="Normal 4 3 2 2" xfId="648"/>
    <cellStyle name="Normal 4 3 2 2 2" xfId="1219"/>
    <cellStyle name="Normal 4 3 2 3" xfId="922"/>
    <cellStyle name="Normal 4 3 2 4" xfId="18937"/>
    <cellStyle name="Normal 4 3 2 5" xfId="19478"/>
    <cellStyle name="Normal 4 3 2 6" xfId="19807"/>
    <cellStyle name="Normal 4 3 2 7" xfId="21133"/>
    <cellStyle name="Normal 4 4" xfId="109"/>
    <cellStyle name="Normal 40" xfId="19659"/>
    <cellStyle name="Normal 5" xfId="110"/>
    <cellStyle name="Normal 5 2" xfId="111"/>
    <cellStyle name="Normal 5 2 2" xfId="340"/>
    <cellStyle name="Normal 5 2 2 2" xfId="660"/>
    <cellStyle name="Normal 5 2 2 2 2" xfId="1230"/>
    <cellStyle name="Normal 5 2 2 3" xfId="923"/>
    <cellStyle name="Normal 5 2 2 4" xfId="18938"/>
    <cellStyle name="Normal 5 2 2 5" xfId="19479"/>
    <cellStyle name="Normal 5 2 2 6" xfId="19811"/>
    <cellStyle name="Normal 5 2 2 7" xfId="21134"/>
    <cellStyle name="Normal 5 3" xfId="112"/>
    <cellStyle name="Normal 5 3 10" xfId="19310"/>
    <cellStyle name="Normal 5 3 11" xfId="19812"/>
    <cellStyle name="Normal 5 3 12" xfId="20997"/>
    <cellStyle name="Normal 5 3 2" xfId="173"/>
    <cellStyle name="Normal 5 3 2 2" xfId="341"/>
    <cellStyle name="Normal 5 3 2 2 2" xfId="342"/>
    <cellStyle name="Normal 5 3 2 2 2 2" xfId="640"/>
    <cellStyle name="Normal 5 3 2 2 2 2 2" xfId="1211"/>
    <cellStyle name="Normal 5 3 2 2 2 3" xfId="925"/>
    <cellStyle name="Normal 5 3 2 2 2 4" xfId="18939"/>
    <cellStyle name="Normal 5 3 2 2 2 5" xfId="19480"/>
    <cellStyle name="Normal 5 3 2 2 2 6" xfId="19815"/>
    <cellStyle name="Normal 5 3 2 2 2 7" xfId="21135"/>
    <cellStyle name="Normal 5 3 2 2 3" xfId="544"/>
    <cellStyle name="Normal 5 3 2 2 3 2" xfId="1115"/>
    <cellStyle name="Normal 5 3 2 2 4" xfId="924"/>
    <cellStyle name="Normal 5 3 2 2 5" xfId="18826"/>
    <cellStyle name="Normal 5 3 2 2 6" xfId="19370"/>
    <cellStyle name="Normal 5 3 2 2 7" xfId="19814"/>
    <cellStyle name="Normal 5 3 2 2 8" xfId="21038"/>
    <cellStyle name="Normal 5 3 2 3" xfId="343"/>
    <cellStyle name="Normal 5 3 2 3 2" xfId="590"/>
    <cellStyle name="Normal 5 3 2 3 2 2" xfId="1161"/>
    <cellStyle name="Normal 5 3 2 3 3" xfId="926"/>
    <cellStyle name="Normal 5 3 2 3 4" xfId="18940"/>
    <cellStyle name="Normal 5 3 2 3 5" xfId="19481"/>
    <cellStyle name="Normal 5 3 2 3 6" xfId="19816"/>
    <cellStyle name="Normal 5 3 2 3 7" xfId="21136"/>
    <cellStyle name="Normal 5 3 2 4" xfId="480"/>
    <cellStyle name="Normal 5 3 2 4 2" xfId="1052"/>
    <cellStyle name="Normal 5 3 2 5" xfId="805"/>
    <cellStyle name="Normal 5 3 2 6" xfId="18773"/>
    <cellStyle name="Normal 5 3 2 7" xfId="19326"/>
    <cellStyle name="Normal 5 3 2 8" xfId="19813"/>
    <cellStyle name="Normal 5 3 2 9" xfId="21005"/>
    <cellStyle name="Normal 5 3 3" xfId="174"/>
    <cellStyle name="Normal 5 3 3 2" xfId="344"/>
    <cellStyle name="Normal 5 3 3 2 2" xfId="345"/>
    <cellStyle name="Normal 5 3 3 2 2 2" xfId="641"/>
    <cellStyle name="Normal 5 3 3 2 2 2 2" xfId="1212"/>
    <cellStyle name="Normal 5 3 3 2 2 3" xfId="928"/>
    <cellStyle name="Normal 5 3 3 2 2 4" xfId="18941"/>
    <cellStyle name="Normal 5 3 3 2 2 5" xfId="19482"/>
    <cellStyle name="Normal 5 3 3 2 2 6" xfId="19819"/>
    <cellStyle name="Normal 5 3 3 2 2 7" xfId="21137"/>
    <cellStyle name="Normal 5 3 3 2 3" xfId="545"/>
    <cellStyle name="Normal 5 3 3 2 3 2" xfId="1116"/>
    <cellStyle name="Normal 5 3 3 2 4" xfId="927"/>
    <cellStyle name="Normal 5 3 3 2 5" xfId="18834"/>
    <cellStyle name="Normal 5 3 3 2 6" xfId="19378"/>
    <cellStyle name="Normal 5 3 3 2 7" xfId="19818"/>
    <cellStyle name="Normal 5 3 3 2 8" xfId="21046"/>
    <cellStyle name="Normal 5 3 3 3" xfId="346"/>
    <cellStyle name="Normal 5 3 3 3 2" xfId="591"/>
    <cellStyle name="Normal 5 3 3 3 2 2" xfId="1162"/>
    <cellStyle name="Normal 5 3 3 3 3" xfId="929"/>
    <cellStyle name="Normal 5 3 3 3 4" xfId="18942"/>
    <cellStyle name="Normal 5 3 3 3 5" xfId="19483"/>
    <cellStyle name="Normal 5 3 3 3 6" xfId="19820"/>
    <cellStyle name="Normal 5 3 3 3 7" xfId="21138"/>
    <cellStyle name="Normal 5 3 3 4" xfId="481"/>
    <cellStyle name="Normal 5 3 3 4 2" xfId="1053"/>
    <cellStyle name="Normal 5 3 3 5" xfId="806"/>
    <cellStyle name="Normal 5 3 3 6" xfId="18786"/>
    <cellStyle name="Normal 5 3 3 7" xfId="19337"/>
    <cellStyle name="Normal 5 3 3 8" xfId="19817"/>
    <cellStyle name="Normal 5 3 3 9" xfId="21013"/>
    <cellStyle name="Normal 5 3 4" xfId="175"/>
    <cellStyle name="Normal 5 3 4 2" xfId="347"/>
    <cellStyle name="Normal 5 3 4 2 2" xfId="348"/>
    <cellStyle name="Normal 5 3 4 2 2 2" xfId="642"/>
    <cellStyle name="Normal 5 3 4 2 2 2 2" xfId="1213"/>
    <cellStyle name="Normal 5 3 4 2 2 3" xfId="931"/>
    <cellStyle name="Normal 5 3 4 2 2 4" xfId="18943"/>
    <cellStyle name="Normal 5 3 4 2 2 5" xfId="19484"/>
    <cellStyle name="Normal 5 3 4 2 2 6" xfId="19823"/>
    <cellStyle name="Normal 5 3 4 2 2 7" xfId="21139"/>
    <cellStyle name="Normal 5 3 4 2 3" xfId="546"/>
    <cellStyle name="Normal 5 3 4 2 3 2" xfId="1117"/>
    <cellStyle name="Normal 5 3 4 2 4" xfId="930"/>
    <cellStyle name="Normal 5 3 4 2 5" xfId="18846"/>
    <cellStyle name="Normal 5 3 4 2 6" xfId="19390"/>
    <cellStyle name="Normal 5 3 4 2 7" xfId="19822"/>
    <cellStyle name="Normal 5 3 4 2 8" xfId="21058"/>
    <cellStyle name="Normal 5 3 4 3" xfId="349"/>
    <cellStyle name="Normal 5 3 4 3 2" xfId="592"/>
    <cellStyle name="Normal 5 3 4 3 2 2" xfId="1163"/>
    <cellStyle name="Normal 5 3 4 3 3" xfId="932"/>
    <cellStyle name="Normal 5 3 4 3 4" xfId="18944"/>
    <cellStyle name="Normal 5 3 4 3 5" xfId="19485"/>
    <cellStyle name="Normal 5 3 4 3 6" xfId="19824"/>
    <cellStyle name="Normal 5 3 4 3 7" xfId="21140"/>
    <cellStyle name="Normal 5 3 4 4" xfId="482"/>
    <cellStyle name="Normal 5 3 4 4 2" xfId="1054"/>
    <cellStyle name="Normal 5 3 4 5" xfId="807"/>
    <cellStyle name="Normal 5 3 4 6" xfId="18803"/>
    <cellStyle name="Normal 5 3 4 7" xfId="19353"/>
    <cellStyle name="Normal 5 3 4 8" xfId="19821"/>
    <cellStyle name="Normal 5 3 4 9" xfId="21025"/>
    <cellStyle name="Normal 5 3 5" xfId="196"/>
    <cellStyle name="Normal 5 3 5 2" xfId="350"/>
    <cellStyle name="Normal 5 3 5 2 2" xfId="593"/>
    <cellStyle name="Normal 5 3 5 2 2 2" xfId="1164"/>
    <cellStyle name="Normal 5 3 5 2 3" xfId="933"/>
    <cellStyle name="Normal 5 3 5 2 4" xfId="18945"/>
    <cellStyle name="Normal 5 3 5 2 5" xfId="19486"/>
    <cellStyle name="Normal 5 3 5 2 6" xfId="19826"/>
    <cellStyle name="Normal 5 3 5 2 7" xfId="21141"/>
    <cellStyle name="Normal 5 3 5 3" xfId="483"/>
    <cellStyle name="Normal 5 3 5 3 2" xfId="1055"/>
    <cellStyle name="Normal 5 3 5 4" xfId="826"/>
    <cellStyle name="Normal 5 3 5 5" xfId="18818"/>
    <cellStyle name="Normal 5 3 5 6" xfId="19362"/>
    <cellStyle name="Normal 5 3 5 7" xfId="19825"/>
    <cellStyle name="Normal 5 3 5 8" xfId="21030"/>
    <cellStyle name="Normal 5 3 6" xfId="351"/>
    <cellStyle name="Normal 5 3 6 2" xfId="589"/>
    <cellStyle name="Normal 5 3 6 2 2" xfId="1160"/>
    <cellStyle name="Normal 5 3 6 3" xfId="934"/>
    <cellStyle name="Normal 5 3 6 4" xfId="18946"/>
    <cellStyle name="Normal 5 3 6 5" xfId="19487"/>
    <cellStyle name="Normal 5 3 6 6" xfId="19827"/>
    <cellStyle name="Normal 5 3 6 7" xfId="21142"/>
    <cellStyle name="Normal 5 3 7" xfId="479"/>
    <cellStyle name="Normal 5 3 7 2" xfId="1051"/>
    <cellStyle name="Normal 5 3 8" xfId="775"/>
    <cellStyle name="Normal 5 3 9" xfId="18762"/>
    <cellStyle name="Normal 5 4" xfId="113"/>
    <cellStyle name="Normal 5 4 10" xfId="19321"/>
    <cellStyle name="Normal 5 4 11" xfId="19828"/>
    <cellStyle name="Normal 5 4 12" xfId="21001"/>
    <cellStyle name="Normal 5 4 2" xfId="176"/>
    <cellStyle name="Normal 5 4 2 2" xfId="352"/>
    <cellStyle name="Normal 5 4 2 2 2" xfId="353"/>
    <cellStyle name="Normal 5 4 2 2 2 2" xfId="643"/>
    <cellStyle name="Normal 5 4 2 2 2 2 2" xfId="1214"/>
    <cellStyle name="Normal 5 4 2 2 2 3" xfId="936"/>
    <cellStyle name="Normal 5 4 2 2 2 4" xfId="18947"/>
    <cellStyle name="Normal 5 4 2 2 2 5" xfId="19488"/>
    <cellStyle name="Normal 5 4 2 2 2 6" xfId="19831"/>
    <cellStyle name="Normal 5 4 2 2 2 7" xfId="21143"/>
    <cellStyle name="Normal 5 4 2 2 3" xfId="547"/>
    <cellStyle name="Normal 5 4 2 2 3 2" xfId="1118"/>
    <cellStyle name="Normal 5 4 2 2 4" xfId="935"/>
    <cellStyle name="Normal 5 4 2 2 5" xfId="18830"/>
    <cellStyle name="Normal 5 4 2 2 6" xfId="19374"/>
    <cellStyle name="Normal 5 4 2 2 7" xfId="19830"/>
    <cellStyle name="Normal 5 4 2 2 8" xfId="21042"/>
    <cellStyle name="Normal 5 4 2 3" xfId="354"/>
    <cellStyle name="Normal 5 4 2 3 2" xfId="595"/>
    <cellStyle name="Normal 5 4 2 3 2 2" xfId="1166"/>
    <cellStyle name="Normal 5 4 2 3 3" xfId="937"/>
    <cellStyle name="Normal 5 4 2 3 4" xfId="18948"/>
    <cellStyle name="Normal 5 4 2 3 5" xfId="19489"/>
    <cellStyle name="Normal 5 4 2 3 6" xfId="19832"/>
    <cellStyle name="Normal 5 4 2 3 7" xfId="21144"/>
    <cellStyle name="Normal 5 4 2 4" xfId="485"/>
    <cellStyle name="Normal 5 4 2 4 2" xfId="1057"/>
    <cellStyle name="Normal 5 4 2 5" xfId="808"/>
    <cellStyle name="Normal 5 4 2 6" xfId="18777"/>
    <cellStyle name="Normal 5 4 2 7" xfId="19330"/>
    <cellStyle name="Normal 5 4 2 8" xfId="19829"/>
    <cellStyle name="Normal 5 4 2 9" xfId="21009"/>
    <cellStyle name="Normal 5 4 3" xfId="177"/>
    <cellStyle name="Normal 5 4 3 2" xfId="355"/>
    <cellStyle name="Normal 5 4 3 2 2" xfId="356"/>
    <cellStyle name="Normal 5 4 3 2 2 2" xfId="644"/>
    <cellStyle name="Normal 5 4 3 2 2 2 2" xfId="1215"/>
    <cellStyle name="Normal 5 4 3 2 2 3" xfId="939"/>
    <cellStyle name="Normal 5 4 3 2 2 4" xfId="18949"/>
    <cellStyle name="Normal 5 4 3 2 2 5" xfId="19490"/>
    <cellStyle name="Normal 5 4 3 2 2 6" xfId="19835"/>
    <cellStyle name="Normal 5 4 3 2 2 7" xfId="21145"/>
    <cellStyle name="Normal 5 4 3 2 3" xfId="548"/>
    <cellStyle name="Normal 5 4 3 2 3 2" xfId="1119"/>
    <cellStyle name="Normal 5 4 3 2 4" xfId="938"/>
    <cellStyle name="Normal 5 4 3 2 5" xfId="18838"/>
    <cellStyle name="Normal 5 4 3 2 6" xfId="19382"/>
    <cellStyle name="Normal 5 4 3 2 7" xfId="19834"/>
    <cellStyle name="Normal 5 4 3 2 8" xfId="21050"/>
    <cellStyle name="Normal 5 4 3 3" xfId="357"/>
    <cellStyle name="Normal 5 4 3 3 2" xfId="596"/>
    <cellStyle name="Normal 5 4 3 3 2 2" xfId="1167"/>
    <cellStyle name="Normal 5 4 3 3 3" xfId="940"/>
    <cellStyle name="Normal 5 4 3 3 4" xfId="18950"/>
    <cellStyle name="Normal 5 4 3 3 5" xfId="19491"/>
    <cellStyle name="Normal 5 4 3 3 6" xfId="19836"/>
    <cellStyle name="Normal 5 4 3 3 7" xfId="21146"/>
    <cellStyle name="Normal 5 4 3 4" xfId="486"/>
    <cellStyle name="Normal 5 4 3 4 2" xfId="1058"/>
    <cellStyle name="Normal 5 4 3 5" xfId="809"/>
    <cellStyle name="Normal 5 4 3 6" xfId="18790"/>
    <cellStyle name="Normal 5 4 3 7" xfId="19341"/>
    <cellStyle name="Normal 5 4 3 8" xfId="19833"/>
    <cellStyle name="Normal 5 4 3 9" xfId="21017"/>
    <cellStyle name="Normal 5 4 4" xfId="178"/>
    <cellStyle name="Normal 5 4 4 2" xfId="358"/>
    <cellStyle name="Normal 5 4 4 2 2" xfId="359"/>
    <cellStyle name="Normal 5 4 4 2 2 2" xfId="645"/>
    <cellStyle name="Normal 5 4 4 2 2 2 2" xfId="1216"/>
    <cellStyle name="Normal 5 4 4 2 2 3" xfId="942"/>
    <cellStyle name="Normal 5 4 4 2 2 4" xfId="18951"/>
    <cellStyle name="Normal 5 4 4 2 2 5" xfId="19492"/>
    <cellStyle name="Normal 5 4 4 2 2 6" xfId="19839"/>
    <cellStyle name="Normal 5 4 4 2 2 7" xfId="21147"/>
    <cellStyle name="Normal 5 4 4 2 3" xfId="549"/>
    <cellStyle name="Normal 5 4 4 2 3 2" xfId="1120"/>
    <cellStyle name="Normal 5 4 4 2 4" xfId="941"/>
    <cellStyle name="Normal 5 4 4 2 5" xfId="18847"/>
    <cellStyle name="Normal 5 4 4 2 6" xfId="19391"/>
    <cellStyle name="Normal 5 4 4 2 7" xfId="19838"/>
    <cellStyle name="Normal 5 4 4 2 8" xfId="21059"/>
    <cellStyle name="Normal 5 4 4 3" xfId="360"/>
    <cellStyle name="Normal 5 4 4 3 2" xfId="597"/>
    <cellStyle name="Normal 5 4 4 3 2 2" xfId="1168"/>
    <cellStyle name="Normal 5 4 4 3 3" xfId="943"/>
    <cellStyle name="Normal 5 4 4 3 4" xfId="18952"/>
    <cellStyle name="Normal 5 4 4 3 5" xfId="19493"/>
    <cellStyle name="Normal 5 4 4 3 6" xfId="19840"/>
    <cellStyle name="Normal 5 4 4 3 7" xfId="21148"/>
    <cellStyle name="Normal 5 4 4 4" xfId="487"/>
    <cellStyle name="Normal 5 4 4 4 2" xfId="1059"/>
    <cellStyle name="Normal 5 4 4 5" xfId="810"/>
    <cellStyle name="Normal 5 4 4 6" xfId="18804"/>
    <cellStyle name="Normal 5 4 4 7" xfId="19354"/>
    <cellStyle name="Normal 5 4 4 8" xfId="19837"/>
    <cellStyle name="Normal 5 4 4 9" xfId="21026"/>
    <cellStyle name="Normal 5 4 5" xfId="197"/>
    <cellStyle name="Normal 5 4 5 2" xfId="361"/>
    <cellStyle name="Normal 5 4 5 2 2" xfId="598"/>
    <cellStyle name="Normal 5 4 5 2 2 2" xfId="1169"/>
    <cellStyle name="Normal 5 4 5 2 3" xfId="944"/>
    <cellStyle name="Normal 5 4 5 2 4" xfId="18953"/>
    <cellStyle name="Normal 5 4 5 2 5" xfId="19494"/>
    <cellStyle name="Normal 5 4 5 2 6" xfId="19842"/>
    <cellStyle name="Normal 5 4 5 2 7" xfId="21149"/>
    <cellStyle name="Normal 5 4 5 3" xfId="488"/>
    <cellStyle name="Normal 5 4 5 3 2" xfId="1060"/>
    <cellStyle name="Normal 5 4 5 4" xfId="827"/>
    <cellStyle name="Normal 5 4 5 5" xfId="18822"/>
    <cellStyle name="Normal 5 4 5 6" xfId="19366"/>
    <cellStyle name="Normal 5 4 5 7" xfId="19841"/>
    <cellStyle name="Normal 5 4 5 8" xfId="21034"/>
    <cellStyle name="Normal 5 4 6" xfId="362"/>
    <cellStyle name="Normal 5 4 6 2" xfId="594"/>
    <cellStyle name="Normal 5 4 6 2 2" xfId="1165"/>
    <cellStyle name="Normal 5 4 6 3" xfId="945"/>
    <cellStyle name="Normal 5 4 6 4" xfId="18954"/>
    <cellStyle name="Normal 5 4 6 5" xfId="19495"/>
    <cellStyle name="Normal 5 4 6 6" xfId="19843"/>
    <cellStyle name="Normal 5 4 6 7" xfId="21150"/>
    <cellStyle name="Normal 5 4 7" xfId="484"/>
    <cellStyle name="Normal 5 4 7 2" xfId="1056"/>
    <cellStyle name="Normal 5 4 8" xfId="776"/>
    <cellStyle name="Normal 5 4 9" xfId="18768"/>
    <cellStyle name="Normal 5 5" xfId="179"/>
    <cellStyle name="Normal 5 6" xfId="180"/>
    <cellStyle name="Normal 5 7" xfId="363"/>
    <cellStyle name="Normal 5 7 2" xfId="656"/>
    <cellStyle name="Normal 5 7 2 2" xfId="1226"/>
    <cellStyle name="Normal 5 7 3" xfId="946"/>
    <cellStyle name="Normal 5 7 4" xfId="18955"/>
    <cellStyle name="Normal 5 7 5" xfId="19496"/>
    <cellStyle name="Normal 5 7 6" xfId="19846"/>
    <cellStyle name="Normal 5 7 7" xfId="21151"/>
    <cellStyle name="Normal 6" xfId="114"/>
    <cellStyle name="Normal 6 2" xfId="364"/>
    <cellStyle name="Normal 6 2 2" xfId="658"/>
    <cellStyle name="Normal 6 2 2 2" xfId="1228"/>
    <cellStyle name="Normal 6 2 3" xfId="947"/>
    <cellStyle name="Normal 6 2 4" xfId="18956"/>
    <cellStyle name="Normal 6 2 5" xfId="19497"/>
    <cellStyle name="Normal 6 2 6" xfId="19848"/>
    <cellStyle name="Normal 6 2 7" xfId="21152"/>
    <cellStyle name="Normal 7" xfId="115"/>
    <cellStyle name="Normal 7 2" xfId="116"/>
    <cellStyle name="Normal 7 2 2" xfId="117"/>
    <cellStyle name="Normal 8" xfId="118"/>
    <cellStyle name="Normal 8 2" xfId="365"/>
    <cellStyle name="Normal 9" xfId="119"/>
    <cellStyle name="Normal_2020" xfId="1"/>
    <cellStyle name="Normal_45.010" xfId="2"/>
    <cellStyle name="Normal_8310" xfId="3"/>
    <cellStyle name="Normal_9400L" xfId="4"/>
    <cellStyle name="Normal_9400R" xfId="5"/>
    <cellStyle name="Normal_ActLiabIL" xfId="6"/>
    <cellStyle name="Normal_Book1" xfId="7"/>
    <cellStyle name="Normal_Book4" xfId="8"/>
    <cellStyle name="Normal_bsif54annuelf02" xfId="9"/>
    <cellStyle name="Normal_DRAFT#9_ March 2, 2004 " xfId="10"/>
    <cellStyle name="Normal_DRAFT_6_July31.03 (1)" xfId="11"/>
    <cellStyle name="Normal_Financial Instruments_PC_Mar16e (5)" xfId="235"/>
    <cellStyle name="Normal_LIFE-1_Current ANNUAL Return_e" xfId="216"/>
    <cellStyle name="Normal_Modif_DRAFT9.5_April 18 04" xfId="12"/>
    <cellStyle name="Normal_osfi54annuale02" xfId="13"/>
    <cellStyle name="Normal_OSFI-85" xfId="14"/>
    <cellStyle name="Normal_P&amp;C Annual Report 1 aug6" xfId="210"/>
    <cellStyle name="Normal_QIS 2 Formsv2 2" xfId="205"/>
    <cellStyle name="Note 2" xfId="62"/>
    <cellStyle name="Note 2 10" xfId="1594"/>
    <cellStyle name="Note 2 10 10" xfId="20755"/>
    <cellStyle name="Note 2 10 2" xfId="4823"/>
    <cellStyle name="Note 2 10 3" xfId="7348"/>
    <cellStyle name="Note 2 10 4" xfId="9874"/>
    <cellStyle name="Note 2 10 5" xfId="12169"/>
    <cellStyle name="Note 2 10 6" xfId="14638"/>
    <cellStyle name="Note 2 10 7" xfId="16883"/>
    <cellStyle name="Note 2 10 8" xfId="20112"/>
    <cellStyle name="Note 2 10 9" xfId="20520"/>
    <cellStyle name="Note 2 11" xfId="1551"/>
    <cellStyle name="Note 2 11 10" xfId="20820"/>
    <cellStyle name="Note 2 11 2" xfId="4780"/>
    <cellStyle name="Note 2 11 3" xfId="7305"/>
    <cellStyle name="Note 2 11 4" xfId="9831"/>
    <cellStyle name="Note 2 11 5" xfId="12126"/>
    <cellStyle name="Note 2 11 6" xfId="14596"/>
    <cellStyle name="Note 2 11 7" xfId="16841"/>
    <cellStyle name="Note 2 11 8" xfId="20182"/>
    <cellStyle name="Note 2 11 9" xfId="20544"/>
    <cellStyle name="Note 2 12" xfId="1863"/>
    <cellStyle name="Note 2 12 2" xfId="5092"/>
    <cellStyle name="Note 2 12 3" xfId="7617"/>
    <cellStyle name="Note 2 12 4" xfId="10134"/>
    <cellStyle name="Note 2 12 5" xfId="12438"/>
    <cellStyle name="Note 2 12 6" xfId="14902"/>
    <cellStyle name="Note 2 12 7" xfId="17147"/>
    <cellStyle name="Note 2 13" xfId="2812"/>
    <cellStyle name="Note 2 13 2" xfId="6038"/>
    <cellStyle name="Note 2 13 3" xfId="8566"/>
    <cellStyle name="Note 2 13 4" xfId="11079"/>
    <cellStyle name="Note 2 13 5" xfId="13383"/>
    <cellStyle name="Note 2 13 6" xfId="15847"/>
    <cellStyle name="Note 2 13 7" xfId="18089"/>
    <cellStyle name="Note 2 14" xfId="766"/>
    <cellStyle name="Note 2 14 2" xfId="4065"/>
    <cellStyle name="Note 2 14 3" xfId="3507"/>
    <cellStyle name="Note 2 14 4" xfId="3715"/>
    <cellStyle name="Note 2 14 5" xfId="3789"/>
    <cellStyle name="Note 2 14 6" xfId="6743"/>
    <cellStyle name="Note 2 14 7" xfId="6813"/>
    <cellStyle name="Note 2 15" xfId="3493"/>
    <cellStyle name="Note 2 16" xfId="3579"/>
    <cellStyle name="Note 2 17" xfId="9224"/>
    <cellStyle name="Note 2 18" xfId="18742"/>
    <cellStyle name="Note 2 19" xfId="18736"/>
    <cellStyle name="Note 2 2" xfId="134"/>
    <cellStyle name="Note 2 2 10" xfId="1827"/>
    <cellStyle name="Note 2 2 10 10" xfId="20466"/>
    <cellStyle name="Note 2 2 10 2" xfId="5056"/>
    <cellStyle name="Note 2 2 10 3" xfId="7581"/>
    <cellStyle name="Note 2 2 10 4" xfId="10099"/>
    <cellStyle name="Note 2 2 10 5" xfId="12402"/>
    <cellStyle name="Note 2 2 10 6" xfId="14867"/>
    <cellStyle name="Note 2 2 10 7" xfId="17111"/>
    <cellStyle name="Note 2 2 10 8" xfId="19920"/>
    <cellStyle name="Note 2 2 10 9" xfId="20375"/>
    <cellStyle name="Note 2 2 11" xfId="2673"/>
    <cellStyle name="Note 2 2 11 2" xfId="5900"/>
    <cellStyle name="Note 2 2 11 3" xfId="8427"/>
    <cellStyle name="Note 2 2 11 4" xfId="10941"/>
    <cellStyle name="Note 2 2 11 5" xfId="13245"/>
    <cellStyle name="Note 2 2 11 6" xfId="15709"/>
    <cellStyle name="Note 2 2 11 7" xfId="17951"/>
    <cellStyle name="Note 2 2 12" xfId="2811"/>
    <cellStyle name="Note 2 2 12 2" xfId="6037"/>
    <cellStyle name="Note 2 2 12 3" xfId="8565"/>
    <cellStyle name="Note 2 2 12 4" xfId="11078"/>
    <cellStyle name="Note 2 2 12 5" xfId="13382"/>
    <cellStyle name="Note 2 2 12 6" xfId="15846"/>
    <cellStyle name="Note 2 2 12 7" xfId="18088"/>
    <cellStyle name="Note 2 2 13" xfId="2868"/>
    <cellStyle name="Note 2 2 13 2" xfId="6094"/>
    <cellStyle name="Note 2 2 13 3" xfId="8622"/>
    <cellStyle name="Note 2 2 13 4" xfId="11135"/>
    <cellStyle name="Note 2 2 13 5" xfId="13439"/>
    <cellStyle name="Note 2 2 13 6" xfId="15902"/>
    <cellStyle name="Note 2 2 13 7" xfId="18145"/>
    <cellStyle name="Note 2 2 14" xfId="781"/>
    <cellStyle name="Note 2 2 14 2" xfId="4075"/>
    <cellStyle name="Note 2 2 14 3" xfId="3640"/>
    <cellStyle name="Note 2 2 14 4" xfId="4097"/>
    <cellStyle name="Note 2 2 14 5" xfId="3616"/>
    <cellStyle name="Note 2 2 14 6" xfId="6695"/>
    <cellStyle name="Note 2 2 14 7" xfId="3811"/>
    <cellStyle name="Note 2 2 15" xfId="3547"/>
    <cellStyle name="Note 2 2 16" xfId="3818"/>
    <cellStyle name="Note 2 2 17" xfId="11747"/>
    <cellStyle name="Note 2 2 18" xfId="18780"/>
    <cellStyle name="Note 2 2 19" xfId="18725"/>
    <cellStyle name="Note 2 2 2" xfId="201"/>
    <cellStyle name="Note 2 2 2 10" xfId="1759"/>
    <cellStyle name="Note 2 2 2 10 10" xfId="20970"/>
    <cellStyle name="Note 2 2 2 10 2" xfId="4988"/>
    <cellStyle name="Note 2 2 2 10 3" xfId="7513"/>
    <cellStyle name="Note 2 2 2 10 4" xfId="10032"/>
    <cellStyle name="Note 2 2 2 10 5" xfId="12334"/>
    <cellStyle name="Note 2 2 2 10 6" xfId="14800"/>
    <cellStyle name="Note 2 2 2 10 7" xfId="17044"/>
    <cellStyle name="Note 2 2 2 10 8" xfId="20333"/>
    <cellStyle name="Note 2 2 2 10 9" xfId="20685"/>
    <cellStyle name="Note 2 2 2 11" xfId="1637"/>
    <cellStyle name="Note 2 2 2 11 2" xfId="4866"/>
    <cellStyle name="Note 2 2 2 11 3" xfId="7391"/>
    <cellStyle name="Note 2 2 2 11 4" xfId="9916"/>
    <cellStyle name="Note 2 2 2 11 5" xfId="12212"/>
    <cellStyle name="Note 2 2 2 11 6" xfId="14680"/>
    <cellStyle name="Note 2 2 2 11 7" xfId="16926"/>
    <cellStyle name="Note 2 2 2 12" xfId="2687"/>
    <cellStyle name="Note 2 2 2 12 2" xfId="5914"/>
    <cellStyle name="Note 2 2 2 12 3" xfId="8441"/>
    <cellStyle name="Note 2 2 2 12 4" xfId="10955"/>
    <cellStyle name="Note 2 2 2 12 5" xfId="13259"/>
    <cellStyle name="Note 2 2 2 12 6" xfId="15723"/>
    <cellStyle name="Note 2 2 2 12 7" xfId="17965"/>
    <cellStyle name="Note 2 2 2 13" xfId="831"/>
    <cellStyle name="Note 2 2 2 13 2" xfId="4116"/>
    <cellStyle name="Note 2 2 2 13 3" xfId="6677"/>
    <cellStyle name="Note 2 2 2 13 4" xfId="9205"/>
    <cellStyle name="Note 2 2 2 13 5" xfId="6719"/>
    <cellStyle name="Note 2 2 2 13 6" xfId="14030"/>
    <cellStyle name="Note 2 2 2 13 7" xfId="6812"/>
    <cellStyle name="Note 2 2 2 14" xfId="3602"/>
    <cellStyle name="Note 2 2 2 15" xfId="6915"/>
    <cellStyle name="Note 2 2 2 16" xfId="6885"/>
    <cellStyle name="Note 2 2 2 17" xfId="18958"/>
    <cellStyle name="Note 2 2 2 18" xfId="19096"/>
    <cellStyle name="Note 2 2 2 19" xfId="19132"/>
    <cellStyle name="Note 2 2 2 2" xfId="366"/>
    <cellStyle name="Note 2 2 2 2 10" xfId="2695"/>
    <cellStyle name="Note 2 2 2 2 10 2" xfId="5922"/>
    <cellStyle name="Note 2 2 2 2 10 3" xfId="8449"/>
    <cellStyle name="Note 2 2 2 2 10 4" xfId="10963"/>
    <cellStyle name="Note 2 2 2 2 10 5" xfId="13267"/>
    <cellStyle name="Note 2 2 2 2 10 6" xfId="15731"/>
    <cellStyle name="Note 2 2 2 2 10 7" xfId="17973"/>
    <cellStyle name="Note 2 2 2 2 11" xfId="2655"/>
    <cellStyle name="Note 2 2 2 2 11 2" xfId="5882"/>
    <cellStyle name="Note 2 2 2 2 11 3" xfId="8409"/>
    <cellStyle name="Note 2 2 2 2 11 4" xfId="10923"/>
    <cellStyle name="Note 2 2 2 2 11 5" xfId="13227"/>
    <cellStyle name="Note 2 2 2 2 11 6" xfId="15691"/>
    <cellStyle name="Note 2 2 2 2 11 7" xfId="17934"/>
    <cellStyle name="Note 2 2 2 2 12" xfId="3020"/>
    <cellStyle name="Note 2 2 2 2 12 2" xfId="6246"/>
    <cellStyle name="Note 2 2 2 2 12 3" xfId="8774"/>
    <cellStyle name="Note 2 2 2 2 12 4" xfId="11287"/>
    <cellStyle name="Note 2 2 2 2 12 5" xfId="13591"/>
    <cellStyle name="Note 2 2 2 2 12 6" xfId="16054"/>
    <cellStyle name="Note 2 2 2 2 12 7" xfId="18297"/>
    <cellStyle name="Note 2 2 2 2 13" xfId="948"/>
    <cellStyle name="Note 2 2 2 2 13 2" xfId="4211"/>
    <cellStyle name="Note 2 2 2 2 13 3" xfId="6753"/>
    <cellStyle name="Note 2 2 2 2 13 4" xfId="9283"/>
    <cellStyle name="Note 2 2 2 2 13 5" xfId="4307"/>
    <cellStyle name="Note 2 2 2 2 13 6" xfId="14082"/>
    <cellStyle name="Note 2 2 2 2 13 7" xfId="3700"/>
    <cellStyle name="Note 2 2 2 2 14" xfId="3626"/>
    <cellStyle name="Note 2 2 2 2 15" xfId="3533"/>
    <cellStyle name="Note 2 2 2 2 16" xfId="6824"/>
    <cellStyle name="Note 2 2 2 2 17" xfId="4095"/>
    <cellStyle name="Note 2 2 2 2 18" xfId="18959"/>
    <cellStyle name="Note 2 2 2 2 19" xfId="19097"/>
    <cellStyle name="Note 2 2 2 2 2" xfId="601"/>
    <cellStyle name="Note 2 2 2 2 2 10" xfId="1172"/>
    <cellStyle name="Note 2 2 2 2 2 10 2" xfId="4404"/>
    <cellStyle name="Note 2 2 2 2 2 10 3" xfId="6939"/>
    <cellStyle name="Note 2 2 2 2 2 10 4" xfId="9469"/>
    <cellStyle name="Note 2 2 2 2 2 10 5" xfId="11773"/>
    <cellStyle name="Note 2 2 2 2 2 10 6" xfId="14236"/>
    <cellStyle name="Note 2 2 2 2 2 10 7" xfId="16503"/>
    <cellStyle name="Note 2 2 2 2 2 11" xfId="3912"/>
    <cellStyle name="Note 2 2 2 2 2 12" xfId="3889"/>
    <cellStyle name="Note 2 2 2 2 2 13" xfId="6896"/>
    <cellStyle name="Note 2 2 2 2 2 14" xfId="14067"/>
    <cellStyle name="Note 2 2 2 2 2 15" xfId="20100"/>
    <cellStyle name="Note 2 2 2 2 2 16" xfId="20743"/>
    <cellStyle name="Note 2 2 2 2 2 2" xfId="1884"/>
    <cellStyle name="Note 2 2 2 2 2 2 2" xfId="5113"/>
    <cellStyle name="Note 2 2 2 2 2 2 3" xfId="7638"/>
    <cellStyle name="Note 2 2 2 2 2 2 4" xfId="10155"/>
    <cellStyle name="Note 2 2 2 2 2 2 5" xfId="12459"/>
    <cellStyle name="Note 2 2 2 2 2 2 6" xfId="14923"/>
    <cellStyle name="Note 2 2 2 2 2 2 7" xfId="17168"/>
    <cellStyle name="Note 2 2 2 2 2 3" xfId="2133"/>
    <cellStyle name="Note 2 2 2 2 2 3 2" xfId="5361"/>
    <cellStyle name="Note 2 2 2 2 2 3 3" xfId="7887"/>
    <cellStyle name="Note 2 2 2 2 2 3 4" xfId="10403"/>
    <cellStyle name="Note 2 2 2 2 2 3 5" xfId="12706"/>
    <cellStyle name="Note 2 2 2 2 2 3 6" xfId="15171"/>
    <cellStyle name="Note 2 2 2 2 2 3 7" xfId="17415"/>
    <cellStyle name="Note 2 2 2 2 2 4" xfId="2385"/>
    <cellStyle name="Note 2 2 2 2 2 4 2" xfId="5612"/>
    <cellStyle name="Note 2 2 2 2 2 4 3" xfId="8139"/>
    <cellStyle name="Note 2 2 2 2 2 4 4" xfId="10653"/>
    <cellStyle name="Note 2 2 2 2 2 4 5" xfId="12957"/>
    <cellStyle name="Note 2 2 2 2 2 4 6" xfId="15421"/>
    <cellStyle name="Note 2 2 2 2 2 4 7" xfId="17665"/>
    <cellStyle name="Note 2 2 2 2 2 5" xfId="1593"/>
    <cellStyle name="Note 2 2 2 2 2 5 2" xfId="4822"/>
    <cellStyle name="Note 2 2 2 2 2 5 3" xfId="7347"/>
    <cellStyle name="Note 2 2 2 2 2 5 4" xfId="9873"/>
    <cellStyle name="Note 2 2 2 2 2 5 5" xfId="12168"/>
    <cellStyle name="Note 2 2 2 2 2 5 6" xfId="14637"/>
    <cellStyle name="Note 2 2 2 2 2 5 7" xfId="16882"/>
    <cellStyle name="Note 2 2 2 2 2 6" xfId="2847"/>
    <cellStyle name="Note 2 2 2 2 2 6 2" xfId="6073"/>
    <cellStyle name="Note 2 2 2 2 2 6 3" xfId="8601"/>
    <cellStyle name="Note 2 2 2 2 2 6 4" xfId="11114"/>
    <cellStyle name="Note 2 2 2 2 2 6 5" xfId="13418"/>
    <cellStyle name="Note 2 2 2 2 2 6 6" xfId="15881"/>
    <cellStyle name="Note 2 2 2 2 2 6 7" xfId="18124"/>
    <cellStyle name="Note 2 2 2 2 2 7" xfId="3035"/>
    <cellStyle name="Note 2 2 2 2 2 7 2" xfId="6261"/>
    <cellStyle name="Note 2 2 2 2 2 7 3" xfId="8789"/>
    <cellStyle name="Note 2 2 2 2 2 7 4" xfId="11301"/>
    <cellStyle name="Note 2 2 2 2 2 7 5" xfId="13606"/>
    <cellStyle name="Note 2 2 2 2 2 7 6" xfId="16069"/>
    <cellStyle name="Note 2 2 2 2 2 7 7" xfId="18311"/>
    <cellStyle name="Note 2 2 2 2 2 8" xfId="3238"/>
    <cellStyle name="Note 2 2 2 2 2 8 2" xfId="6463"/>
    <cellStyle name="Note 2 2 2 2 2 8 3" xfId="8992"/>
    <cellStyle name="Note 2 2 2 2 2 8 4" xfId="11503"/>
    <cellStyle name="Note 2 2 2 2 2 8 5" xfId="13807"/>
    <cellStyle name="Note 2 2 2 2 2 8 6" xfId="16272"/>
    <cellStyle name="Note 2 2 2 2 2 8 7" xfId="18511"/>
    <cellStyle name="Note 2 2 2 2 2 9" xfId="3439"/>
    <cellStyle name="Note 2 2 2 2 2 9 2" xfId="6664"/>
    <cellStyle name="Note 2 2 2 2 2 9 3" xfId="9193"/>
    <cellStyle name="Note 2 2 2 2 2 9 4" xfId="11704"/>
    <cellStyle name="Note 2 2 2 2 2 9 5" xfId="14008"/>
    <cellStyle name="Note 2 2 2 2 2 9 6" xfId="16473"/>
    <cellStyle name="Note 2 2 2 2 2 9 7" xfId="18712"/>
    <cellStyle name="Note 2 2 2 2 20" xfId="19133"/>
    <cellStyle name="Note 2 2 2 2 21" xfId="19169"/>
    <cellStyle name="Note 2 2 2 2 22" xfId="19197"/>
    <cellStyle name="Note 2 2 2 2 23" xfId="19225"/>
    <cellStyle name="Note 2 2 2 2 24" xfId="19253"/>
    <cellStyle name="Note 2 2 2 2 25" xfId="19552"/>
    <cellStyle name="Note 2 2 2 2 26" xfId="19586"/>
    <cellStyle name="Note 2 2 2 2 27" xfId="19612"/>
    <cellStyle name="Note 2 2 2 2 28" xfId="19637"/>
    <cellStyle name="Note 2 2 2 2 29" xfId="19680"/>
    <cellStyle name="Note 2 2 2 2 3" xfId="685"/>
    <cellStyle name="Note 2 2 2 2 3 10" xfId="1254"/>
    <cellStyle name="Note 2 2 2 2 3 10 2" xfId="4483"/>
    <cellStyle name="Note 2 2 2 2 3 10 3" xfId="7009"/>
    <cellStyle name="Note 2 2 2 2 3 10 4" xfId="9537"/>
    <cellStyle name="Note 2 2 2 2 3 10 5" xfId="11832"/>
    <cellStyle name="Note 2 2 2 2 3 10 6" xfId="14299"/>
    <cellStyle name="Note 2 2 2 2 3 10 7" xfId="16549"/>
    <cellStyle name="Note 2 2 2 2 3 11" xfId="3984"/>
    <cellStyle name="Note 2 2 2 2 3 12" xfId="3853"/>
    <cellStyle name="Note 2 2 2 2 3 13" xfId="4201"/>
    <cellStyle name="Note 2 2 2 2 3 14" xfId="9506"/>
    <cellStyle name="Note 2 2 2 2 3 15" xfId="20134"/>
    <cellStyle name="Note 2 2 2 2 3 16" xfId="20775"/>
    <cellStyle name="Note 2 2 2 2 3 2" xfId="1963"/>
    <cellStyle name="Note 2 2 2 2 3 2 2" xfId="5192"/>
    <cellStyle name="Note 2 2 2 2 3 2 3" xfId="7717"/>
    <cellStyle name="Note 2 2 2 2 3 2 4" xfId="10233"/>
    <cellStyle name="Note 2 2 2 2 3 2 5" xfId="12537"/>
    <cellStyle name="Note 2 2 2 2 3 2 6" xfId="15002"/>
    <cellStyle name="Note 2 2 2 2 3 2 7" xfId="17246"/>
    <cellStyle name="Note 2 2 2 2 3 3" xfId="2209"/>
    <cellStyle name="Note 2 2 2 2 3 3 2" xfId="5436"/>
    <cellStyle name="Note 2 2 2 2 3 3 3" xfId="7963"/>
    <cellStyle name="Note 2 2 2 2 3 3 4" xfId="10477"/>
    <cellStyle name="Note 2 2 2 2 3 3 5" xfId="12781"/>
    <cellStyle name="Note 2 2 2 2 3 3 6" xfId="15245"/>
    <cellStyle name="Note 2 2 2 2 3 3 7" xfId="17489"/>
    <cellStyle name="Note 2 2 2 2 3 4" xfId="2459"/>
    <cellStyle name="Note 2 2 2 2 3 4 2" xfId="5686"/>
    <cellStyle name="Note 2 2 2 2 3 4 3" xfId="8213"/>
    <cellStyle name="Note 2 2 2 2 3 4 4" xfId="10727"/>
    <cellStyle name="Note 2 2 2 2 3 4 5" xfId="13031"/>
    <cellStyle name="Note 2 2 2 2 3 4 6" xfId="15495"/>
    <cellStyle name="Note 2 2 2 2 3 4 7" xfId="17739"/>
    <cellStyle name="Note 2 2 2 2 3 5" xfId="2428"/>
    <cellStyle name="Note 2 2 2 2 3 5 2" xfId="5655"/>
    <cellStyle name="Note 2 2 2 2 3 5 3" xfId="8182"/>
    <cellStyle name="Note 2 2 2 2 3 5 4" xfId="10696"/>
    <cellStyle name="Note 2 2 2 2 3 5 5" xfId="13000"/>
    <cellStyle name="Note 2 2 2 2 3 5 6" xfId="15464"/>
    <cellStyle name="Note 2 2 2 2 3 5 7" xfId="17708"/>
    <cellStyle name="Note 2 2 2 2 3 6" xfId="2917"/>
    <cellStyle name="Note 2 2 2 2 3 6 2" xfId="6143"/>
    <cellStyle name="Note 2 2 2 2 3 6 3" xfId="8671"/>
    <cellStyle name="Note 2 2 2 2 3 6 4" xfId="11184"/>
    <cellStyle name="Note 2 2 2 2 3 6 5" xfId="13488"/>
    <cellStyle name="Note 2 2 2 2 3 6 6" xfId="15951"/>
    <cellStyle name="Note 2 2 2 2 3 6 7" xfId="18194"/>
    <cellStyle name="Note 2 2 2 2 3 7" xfId="3101"/>
    <cellStyle name="Note 2 2 2 2 3 7 2" xfId="6326"/>
    <cellStyle name="Note 2 2 2 2 3 7 3" xfId="8855"/>
    <cellStyle name="Note 2 2 2 2 3 7 4" xfId="11366"/>
    <cellStyle name="Note 2 2 2 2 3 7 5" xfId="13671"/>
    <cellStyle name="Note 2 2 2 2 3 7 6" xfId="16135"/>
    <cellStyle name="Note 2 2 2 2 3 7 7" xfId="18375"/>
    <cellStyle name="Note 2 2 2 2 3 8" xfId="3300"/>
    <cellStyle name="Note 2 2 2 2 3 8 2" xfId="6525"/>
    <cellStyle name="Note 2 2 2 2 3 8 3" xfId="9054"/>
    <cellStyle name="Note 2 2 2 2 3 8 4" xfId="11565"/>
    <cellStyle name="Note 2 2 2 2 3 8 5" xfId="13869"/>
    <cellStyle name="Note 2 2 2 2 3 8 6" xfId="16334"/>
    <cellStyle name="Note 2 2 2 2 3 8 7" xfId="18573"/>
    <cellStyle name="Note 2 2 2 2 3 9" xfId="2869"/>
    <cellStyle name="Note 2 2 2 2 3 9 2" xfId="6095"/>
    <cellStyle name="Note 2 2 2 2 3 9 3" xfId="8623"/>
    <cellStyle name="Note 2 2 2 2 3 9 4" xfId="11136"/>
    <cellStyle name="Note 2 2 2 2 3 9 5" xfId="13440"/>
    <cellStyle name="Note 2 2 2 2 3 9 6" xfId="15903"/>
    <cellStyle name="Note 2 2 2 2 3 9 7" xfId="18146"/>
    <cellStyle name="Note 2 2 2 2 30" xfId="21154"/>
    <cellStyle name="Note 2 2 2 2 4" xfId="401"/>
    <cellStyle name="Note 2 2 2 2 4 10" xfId="974"/>
    <cellStyle name="Note 2 2 2 2 4 10 2" xfId="4237"/>
    <cellStyle name="Note 2 2 2 2 4 10 3" xfId="6778"/>
    <cellStyle name="Note 2 2 2 2 4 10 4" xfId="9308"/>
    <cellStyle name="Note 2 2 2 2 4 10 5" xfId="4459"/>
    <cellStyle name="Note 2 2 2 2 4 10 6" xfId="14107"/>
    <cellStyle name="Note 2 2 2 2 4 10 7" xfId="11741"/>
    <cellStyle name="Note 2 2 2 2 4 11" xfId="3748"/>
    <cellStyle name="Note 2 2 2 2 4 12" xfId="3696"/>
    <cellStyle name="Note 2 2 2 2 4 13" xfId="4186"/>
    <cellStyle name="Note 2 2 2 2 4 14" xfId="14275"/>
    <cellStyle name="Note 2 2 2 2 4 15" xfId="20171"/>
    <cellStyle name="Note 2 2 2 2 4 16" xfId="20809"/>
    <cellStyle name="Note 2 2 2 2 4 2" xfId="1704"/>
    <cellStyle name="Note 2 2 2 2 4 2 2" xfId="4933"/>
    <cellStyle name="Note 2 2 2 2 4 2 3" xfId="7458"/>
    <cellStyle name="Note 2 2 2 2 4 2 4" xfId="9980"/>
    <cellStyle name="Note 2 2 2 2 4 2 5" xfId="12279"/>
    <cellStyle name="Note 2 2 2 2 4 2 6" xfId="14746"/>
    <cellStyle name="Note 2 2 2 2 4 2 7" xfId="16991"/>
    <cellStyle name="Note 2 2 2 2 4 3" xfId="1523"/>
    <cellStyle name="Note 2 2 2 2 4 3 2" xfId="4752"/>
    <cellStyle name="Note 2 2 2 2 4 3 3" xfId="7277"/>
    <cellStyle name="Note 2 2 2 2 4 3 4" xfId="9804"/>
    <cellStyle name="Note 2 2 2 2 4 3 5" xfId="12098"/>
    <cellStyle name="Note 2 2 2 2 4 3 6" xfId="14568"/>
    <cellStyle name="Note 2 2 2 2 4 3 7" xfId="16814"/>
    <cellStyle name="Note 2 2 2 2 4 4" xfId="1335"/>
    <cellStyle name="Note 2 2 2 2 4 4 2" xfId="4564"/>
    <cellStyle name="Note 2 2 2 2 4 4 3" xfId="7090"/>
    <cellStyle name="Note 2 2 2 2 4 4 4" xfId="9618"/>
    <cellStyle name="Note 2 2 2 2 4 4 5" xfId="11912"/>
    <cellStyle name="Note 2 2 2 2 4 4 6" xfId="14380"/>
    <cellStyle name="Note 2 2 2 2 4 4 7" xfId="16629"/>
    <cellStyle name="Note 2 2 2 2 4 5" xfId="2606"/>
    <cellStyle name="Note 2 2 2 2 4 5 2" xfId="5833"/>
    <cellStyle name="Note 2 2 2 2 4 5 3" xfId="8360"/>
    <cellStyle name="Note 2 2 2 2 4 5 4" xfId="10874"/>
    <cellStyle name="Note 2 2 2 2 4 5 5" xfId="13178"/>
    <cellStyle name="Note 2 2 2 2 4 5 6" xfId="15642"/>
    <cellStyle name="Note 2 2 2 2 4 5 7" xfId="17885"/>
    <cellStyle name="Note 2 2 2 2 4 6" xfId="1855"/>
    <cellStyle name="Note 2 2 2 2 4 6 2" xfId="5084"/>
    <cellStyle name="Note 2 2 2 2 4 6 3" xfId="7609"/>
    <cellStyle name="Note 2 2 2 2 4 6 4" xfId="10126"/>
    <cellStyle name="Note 2 2 2 2 4 6 5" xfId="12430"/>
    <cellStyle name="Note 2 2 2 2 4 6 6" xfId="14894"/>
    <cellStyle name="Note 2 2 2 2 4 6 7" xfId="17139"/>
    <cellStyle name="Note 2 2 2 2 4 7" xfId="2822"/>
    <cellStyle name="Note 2 2 2 2 4 7 2" xfId="6048"/>
    <cellStyle name="Note 2 2 2 2 4 7 3" xfId="8576"/>
    <cellStyle name="Note 2 2 2 2 4 7 4" xfId="11089"/>
    <cellStyle name="Note 2 2 2 2 4 7 5" xfId="13393"/>
    <cellStyle name="Note 2 2 2 2 4 7 6" xfId="15857"/>
    <cellStyle name="Note 2 2 2 2 4 7 7" xfId="18099"/>
    <cellStyle name="Note 2 2 2 2 4 8" xfId="1457"/>
    <cellStyle name="Note 2 2 2 2 4 8 2" xfId="4686"/>
    <cellStyle name="Note 2 2 2 2 4 8 3" xfId="7211"/>
    <cellStyle name="Note 2 2 2 2 4 8 4" xfId="9738"/>
    <cellStyle name="Note 2 2 2 2 4 8 5" xfId="12032"/>
    <cellStyle name="Note 2 2 2 2 4 8 6" xfId="14502"/>
    <cellStyle name="Note 2 2 2 2 4 8 7" xfId="16748"/>
    <cellStyle name="Note 2 2 2 2 4 9" xfId="3024"/>
    <cellStyle name="Note 2 2 2 2 4 9 2" xfId="6250"/>
    <cellStyle name="Note 2 2 2 2 4 9 3" xfId="8778"/>
    <cellStyle name="Note 2 2 2 2 4 9 4" xfId="11291"/>
    <cellStyle name="Note 2 2 2 2 4 9 5" xfId="13595"/>
    <cellStyle name="Note 2 2 2 2 4 9 6" xfId="16058"/>
    <cellStyle name="Note 2 2 2 2 4 9 7" xfId="18301"/>
    <cellStyle name="Note 2 2 2 2 5" xfId="761"/>
    <cellStyle name="Note 2 2 2 2 5 10" xfId="1330"/>
    <cellStyle name="Note 2 2 2 2 5 10 2" xfId="4559"/>
    <cellStyle name="Note 2 2 2 2 5 10 3" xfId="7085"/>
    <cellStyle name="Note 2 2 2 2 5 10 4" xfId="9613"/>
    <cellStyle name="Note 2 2 2 2 5 10 5" xfId="11908"/>
    <cellStyle name="Note 2 2 2 2 5 10 6" xfId="14375"/>
    <cellStyle name="Note 2 2 2 2 5 10 7" xfId="16625"/>
    <cellStyle name="Note 2 2 2 2 5 11" xfId="4060"/>
    <cellStyle name="Note 2 2 2 2 5 12" xfId="3643"/>
    <cellStyle name="Note 2 2 2 2 5 13" xfId="4062"/>
    <cellStyle name="Note 2 2 2 2 5 14" xfId="9277"/>
    <cellStyle name="Note 2 2 2 2 5 15" xfId="20567"/>
    <cellStyle name="Note 2 2 2 2 5 16" xfId="20853"/>
    <cellStyle name="Note 2 2 2 2 5 2" xfId="2039"/>
    <cellStyle name="Note 2 2 2 2 5 2 2" xfId="5268"/>
    <cellStyle name="Note 2 2 2 2 5 2 3" xfId="7793"/>
    <cellStyle name="Note 2 2 2 2 5 2 4" xfId="10309"/>
    <cellStyle name="Note 2 2 2 2 5 2 5" xfId="12613"/>
    <cellStyle name="Note 2 2 2 2 5 2 6" xfId="15078"/>
    <cellStyle name="Note 2 2 2 2 5 2 7" xfId="17322"/>
    <cellStyle name="Note 2 2 2 2 5 3" xfId="2285"/>
    <cellStyle name="Note 2 2 2 2 5 3 2" xfId="5512"/>
    <cellStyle name="Note 2 2 2 2 5 3 3" xfId="8039"/>
    <cellStyle name="Note 2 2 2 2 5 3 4" xfId="10553"/>
    <cellStyle name="Note 2 2 2 2 5 3 5" xfId="12857"/>
    <cellStyle name="Note 2 2 2 2 5 3 6" xfId="15321"/>
    <cellStyle name="Note 2 2 2 2 5 3 7" xfId="17565"/>
    <cellStyle name="Note 2 2 2 2 5 4" xfId="2535"/>
    <cellStyle name="Note 2 2 2 2 5 4 2" xfId="5762"/>
    <cellStyle name="Note 2 2 2 2 5 4 3" xfId="8289"/>
    <cellStyle name="Note 2 2 2 2 5 4 4" xfId="10803"/>
    <cellStyle name="Note 2 2 2 2 5 4 5" xfId="13107"/>
    <cellStyle name="Note 2 2 2 2 5 4 6" xfId="15571"/>
    <cellStyle name="Note 2 2 2 2 5 4 7" xfId="17815"/>
    <cellStyle name="Note 2 2 2 2 5 5" xfId="2763"/>
    <cellStyle name="Note 2 2 2 2 5 5 2" xfId="5989"/>
    <cellStyle name="Note 2 2 2 2 5 5 3" xfId="8517"/>
    <cellStyle name="Note 2 2 2 2 5 5 4" xfId="11031"/>
    <cellStyle name="Note 2 2 2 2 5 5 5" xfId="13334"/>
    <cellStyle name="Note 2 2 2 2 5 5 6" xfId="15799"/>
    <cellStyle name="Note 2 2 2 2 5 5 7" xfId="18040"/>
    <cellStyle name="Note 2 2 2 2 5 6" xfId="2993"/>
    <cellStyle name="Note 2 2 2 2 5 6 2" xfId="6219"/>
    <cellStyle name="Note 2 2 2 2 5 6 3" xfId="8747"/>
    <cellStyle name="Note 2 2 2 2 5 6 4" xfId="11260"/>
    <cellStyle name="Note 2 2 2 2 5 6 5" xfId="13564"/>
    <cellStyle name="Note 2 2 2 2 5 6 6" xfId="16027"/>
    <cellStyle name="Note 2 2 2 2 5 6 7" xfId="18270"/>
    <cellStyle name="Note 2 2 2 2 5 7" xfId="3177"/>
    <cellStyle name="Note 2 2 2 2 5 7 2" xfId="6402"/>
    <cellStyle name="Note 2 2 2 2 5 7 3" xfId="8931"/>
    <cellStyle name="Note 2 2 2 2 5 7 4" xfId="11442"/>
    <cellStyle name="Note 2 2 2 2 5 7 5" xfId="13747"/>
    <cellStyle name="Note 2 2 2 2 5 7 6" xfId="16211"/>
    <cellStyle name="Note 2 2 2 2 5 7 7" xfId="18451"/>
    <cellStyle name="Note 2 2 2 2 5 8" xfId="3376"/>
    <cellStyle name="Note 2 2 2 2 5 8 2" xfId="6601"/>
    <cellStyle name="Note 2 2 2 2 5 8 3" xfId="9130"/>
    <cellStyle name="Note 2 2 2 2 5 8 4" xfId="11641"/>
    <cellStyle name="Note 2 2 2 2 5 8 5" xfId="13945"/>
    <cellStyle name="Note 2 2 2 2 5 8 6" xfId="16410"/>
    <cellStyle name="Note 2 2 2 2 5 8 7" xfId="18649"/>
    <cellStyle name="Note 2 2 2 2 5 9" xfId="3444"/>
    <cellStyle name="Note 2 2 2 2 5 9 2" xfId="6669"/>
    <cellStyle name="Note 2 2 2 2 5 9 3" xfId="9198"/>
    <cellStyle name="Note 2 2 2 2 5 9 4" xfId="11709"/>
    <cellStyle name="Note 2 2 2 2 5 9 5" xfId="14013"/>
    <cellStyle name="Note 2 2 2 2 5 9 6" xfId="16478"/>
    <cellStyle name="Note 2 2 2 2 5 9 7" xfId="18717"/>
    <cellStyle name="Note 2 2 2 2 6" xfId="1670"/>
    <cellStyle name="Note 2 2 2 2 6 10" xfId="20884"/>
    <cellStyle name="Note 2 2 2 2 6 2" xfId="4899"/>
    <cellStyle name="Note 2 2 2 2 6 3" xfId="7424"/>
    <cellStyle name="Note 2 2 2 2 6 4" xfId="9946"/>
    <cellStyle name="Note 2 2 2 2 6 5" xfId="12245"/>
    <cellStyle name="Note 2 2 2 2 6 6" xfId="14712"/>
    <cellStyle name="Note 2 2 2 2 6 7" xfId="16957"/>
    <cellStyle name="Note 2 2 2 2 6 8" xfId="20245"/>
    <cellStyle name="Note 2 2 2 2 6 9" xfId="20598"/>
    <cellStyle name="Note 2 2 2 2 7" xfId="1851"/>
    <cellStyle name="Note 2 2 2 2 7 10" xfId="20916"/>
    <cellStyle name="Note 2 2 2 2 7 2" xfId="5080"/>
    <cellStyle name="Note 2 2 2 2 7 3" xfId="7605"/>
    <cellStyle name="Note 2 2 2 2 7 4" xfId="10122"/>
    <cellStyle name="Note 2 2 2 2 7 5" xfId="12426"/>
    <cellStyle name="Note 2 2 2 2 7 6" xfId="14890"/>
    <cellStyle name="Note 2 2 2 2 7 7" xfId="17135"/>
    <cellStyle name="Note 2 2 2 2 7 8" xfId="20279"/>
    <cellStyle name="Note 2 2 2 2 7 9" xfId="20631"/>
    <cellStyle name="Note 2 2 2 2 8" xfId="1396"/>
    <cellStyle name="Note 2 2 2 2 8 10" xfId="20845"/>
    <cellStyle name="Note 2 2 2 2 8 2" xfId="4625"/>
    <cellStyle name="Note 2 2 2 2 8 3" xfId="7150"/>
    <cellStyle name="Note 2 2 2 2 8 4" xfId="9678"/>
    <cellStyle name="Note 2 2 2 2 8 5" xfId="11971"/>
    <cellStyle name="Note 2 2 2 2 8 6" xfId="14441"/>
    <cellStyle name="Note 2 2 2 2 8 7" xfId="16688"/>
    <cellStyle name="Note 2 2 2 2 8 8" xfId="20208"/>
    <cellStyle name="Note 2 2 2 2 8 9" xfId="20559"/>
    <cellStyle name="Note 2 2 2 2 9" xfId="1875"/>
    <cellStyle name="Note 2 2 2 2 9 10" xfId="20971"/>
    <cellStyle name="Note 2 2 2 2 9 2" xfId="5104"/>
    <cellStyle name="Note 2 2 2 2 9 3" xfId="7629"/>
    <cellStyle name="Note 2 2 2 2 9 4" xfId="10146"/>
    <cellStyle name="Note 2 2 2 2 9 5" xfId="12450"/>
    <cellStyle name="Note 2 2 2 2 9 6" xfId="14914"/>
    <cellStyle name="Note 2 2 2 2 9 7" xfId="17159"/>
    <cellStyle name="Note 2 2 2 2 9 8" xfId="20334"/>
    <cellStyle name="Note 2 2 2 2 9 9" xfId="20686"/>
    <cellStyle name="Note 2 2 2 20" xfId="19168"/>
    <cellStyle name="Note 2 2 2 21" xfId="19196"/>
    <cellStyle name="Note 2 2 2 22" xfId="19224"/>
    <cellStyle name="Note 2 2 2 23" xfId="19252"/>
    <cellStyle name="Note 2 2 2 24" xfId="19551"/>
    <cellStyle name="Note 2 2 2 25" xfId="19585"/>
    <cellStyle name="Note 2 2 2 26" xfId="19611"/>
    <cellStyle name="Note 2 2 2 27" xfId="19636"/>
    <cellStyle name="Note 2 2 2 28" xfId="19679"/>
    <cellStyle name="Note 2 2 2 29" xfId="21153"/>
    <cellStyle name="Note 2 2 2 3" xfId="493"/>
    <cellStyle name="Note 2 2 2 3 10" xfId="1065"/>
    <cellStyle name="Note 2 2 2 3 10 2" xfId="4314"/>
    <cellStyle name="Note 2 2 2 3 10 3" xfId="6856"/>
    <cellStyle name="Note 2 2 2 3 10 4" xfId="9387"/>
    <cellStyle name="Note 2 2 2 3 10 5" xfId="11712"/>
    <cellStyle name="Note 2 2 2 3 10 6" xfId="14173"/>
    <cellStyle name="Note 2 2 2 3 10 7" xfId="6703"/>
    <cellStyle name="Note 2 2 2 3 11" xfId="3823"/>
    <cellStyle name="Note 2 2 2 3 12" xfId="4165"/>
    <cellStyle name="Note 2 2 2 3 13" xfId="3598"/>
    <cellStyle name="Note 2 2 2 3 14" xfId="3618"/>
    <cellStyle name="Note 2 2 2 3 15" xfId="20099"/>
    <cellStyle name="Note 2 2 2 3 16" xfId="20742"/>
    <cellStyle name="Note 2 2 2 3 2" xfId="1785"/>
    <cellStyle name="Note 2 2 2 3 2 2" xfId="5014"/>
    <cellStyle name="Note 2 2 2 3 2 3" xfId="7539"/>
    <cellStyle name="Note 2 2 2 3 2 4" xfId="10058"/>
    <cellStyle name="Note 2 2 2 3 2 5" xfId="12360"/>
    <cellStyle name="Note 2 2 2 3 2 6" xfId="14826"/>
    <cellStyle name="Note 2 2 2 3 2 7" xfId="17070"/>
    <cellStyle name="Note 2 2 2 3 3" xfId="2046"/>
    <cellStyle name="Note 2 2 2 3 3 2" xfId="5274"/>
    <cellStyle name="Note 2 2 2 3 3 3" xfId="7800"/>
    <cellStyle name="Note 2 2 2 3 3 4" xfId="10316"/>
    <cellStyle name="Note 2 2 2 3 3 5" xfId="12619"/>
    <cellStyle name="Note 2 2 2 3 3 6" xfId="15085"/>
    <cellStyle name="Note 2 2 2 3 3 7" xfId="17328"/>
    <cellStyle name="Note 2 2 2 3 4" xfId="2291"/>
    <cellStyle name="Note 2 2 2 3 4 2" xfId="5518"/>
    <cellStyle name="Note 2 2 2 3 4 3" xfId="8045"/>
    <cellStyle name="Note 2 2 2 3 4 4" xfId="10559"/>
    <cellStyle name="Note 2 2 2 3 4 5" xfId="12863"/>
    <cellStyle name="Note 2 2 2 3 4 6" xfId="15327"/>
    <cellStyle name="Note 2 2 2 3 4 7" xfId="17571"/>
    <cellStyle name="Note 2 2 2 3 5" xfId="1490"/>
    <cellStyle name="Note 2 2 2 3 5 2" xfId="4719"/>
    <cellStyle name="Note 2 2 2 3 5 3" xfId="7244"/>
    <cellStyle name="Note 2 2 2 3 5 4" xfId="9771"/>
    <cellStyle name="Note 2 2 2 3 5 5" xfId="12065"/>
    <cellStyle name="Note 2 2 2 3 5 6" xfId="14535"/>
    <cellStyle name="Note 2 2 2 3 5 7" xfId="16781"/>
    <cellStyle name="Note 2 2 2 3 6" xfId="2767"/>
    <cellStyle name="Note 2 2 2 3 6 2" xfId="5993"/>
    <cellStyle name="Note 2 2 2 3 6 3" xfId="8521"/>
    <cellStyle name="Note 2 2 2 3 6 4" xfId="11035"/>
    <cellStyle name="Note 2 2 2 3 6 5" xfId="13338"/>
    <cellStyle name="Note 2 2 2 3 6 6" xfId="15803"/>
    <cellStyle name="Note 2 2 2 3 6 7" xfId="18044"/>
    <cellStyle name="Note 2 2 2 3 7" xfId="2168"/>
    <cellStyle name="Note 2 2 2 3 7 2" xfId="5396"/>
    <cellStyle name="Note 2 2 2 3 7 3" xfId="7922"/>
    <cellStyle name="Note 2 2 2 3 7 4" xfId="10438"/>
    <cellStyle name="Note 2 2 2 3 7 5" xfId="12741"/>
    <cellStyle name="Note 2 2 2 3 7 6" xfId="15206"/>
    <cellStyle name="Note 2 2 2 3 7 7" xfId="17450"/>
    <cellStyle name="Note 2 2 2 3 8" xfId="3183"/>
    <cellStyle name="Note 2 2 2 3 8 2" xfId="6408"/>
    <cellStyle name="Note 2 2 2 3 8 3" xfId="8937"/>
    <cellStyle name="Note 2 2 2 3 8 4" xfId="11448"/>
    <cellStyle name="Note 2 2 2 3 8 5" xfId="13753"/>
    <cellStyle name="Note 2 2 2 3 8 6" xfId="16217"/>
    <cellStyle name="Note 2 2 2 3 8 7" xfId="18457"/>
    <cellStyle name="Note 2 2 2 3 9" xfId="3026"/>
    <cellStyle name="Note 2 2 2 3 9 2" xfId="6252"/>
    <cellStyle name="Note 2 2 2 3 9 3" xfId="8780"/>
    <cellStyle name="Note 2 2 2 3 9 4" xfId="11293"/>
    <cellStyle name="Note 2 2 2 3 9 5" xfId="13597"/>
    <cellStyle name="Note 2 2 2 3 9 6" xfId="16060"/>
    <cellStyle name="Note 2 2 2 3 9 7" xfId="18303"/>
    <cellStyle name="Note 2 2 2 4" xfId="395"/>
    <cellStyle name="Note 2 2 2 4 10" xfId="968"/>
    <cellStyle name="Note 2 2 2 4 10 2" xfId="4231"/>
    <cellStyle name="Note 2 2 2 4 10 3" xfId="6772"/>
    <cellStyle name="Note 2 2 2 4 10 4" xfId="9302"/>
    <cellStyle name="Note 2 2 2 4 10 5" xfId="3740"/>
    <cellStyle name="Note 2 2 2 4 10 6" xfId="14101"/>
    <cellStyle name="Note 2 2 2 4 10 7" xfId="14273"/>
    <cellStyle name="Note 2 2 2 4 11" xfId="3742"/>
    <cellStyle name="Note 2 2 2 4 12" xfId="4177"/>
    <cellStyle name="Note 2 2 2 4 13" xfId="3727"/>
    <cellStyle name="Note 2 2 2 4 14" xfId="3904"/>
    <cellStyle name="Note 2 2 2 4 15" xfId="20133"/>
    <cellStyle name="Note 2 2 2 4 16" xfId="20774"/>
    <cellStyle name="Note 2 2 2 4 2" xfId="1698"/>
    <cellStyle name="Note 2 2 2 4 2 2" xfId="4927"/>
    <cellStyle name="Note 2 2 2 4 2 3" xfId="7452"/>
    <cellStyle name="Note 2 2 2 4 2 4" xfId="9974"/>
    <cellStyle name="Note 2 2 2 4 2 5" xfId="12273"/>
    <cellStyle name="Note 2 2 2 4 2 6" xfId="14740"/>
    <cellStyle name="Note 2 2 2 4 2 7" xfId="16985"/>
    <cellStyle name="Note 2 2 2 4 3" xfId="1571"/>
    <cellStyle name="Note 2 2 2 4 3 2" xfId="4800"/>
    <cellStyle name="Note 2 2 2 4 3 3" xfId="7325"/>
    <cellStyle name="Note 2 2 2 4 3 4" xfId="9851"/>
    <cellStyle name="Note 2 2 2 4 3 5" xfId="12146"/>
    <cellStyle name="Note 2 2 2 4 3 6" xfId="14616"/>
    <cellStyle name="Note 2 2 2 4 3 7" xfId="16860"/>
    <cellStyle name="Note 2 2 2 4 4" xfId="1622"/>
    <cellStyle name="Note 2 2 2 4 4 2" xfId="4851"/>
    <cellStyle name="Note 2 2 2 4 4 3" xfId="7376"/>
    <cellStyle name="Note 2 2 2 4 4 4" xfId="9901"/>
    <cellStyle name="Note 2 2 2 4 4 5" xfId="12197"/>
    <cellStyle name="Note 2 2 2 4 4 6" xfId="14665"/>
    <cellStyle name="Note 2 2 2 4 4 7" xfId="16911"/>
    <cellStyle name="Note 2 2 2 4 5" xfId="2108"/>
    <cellStyle name="Note 2 2 2 4 5 2" xfId="5336"/>
    <cellStyle name="Note 2 2 2 4 5 3" xfId="7862"/>
    <cellStyle name="Note 2 2 2 4 5 4" xfId="10378"/>
    <cellStyle name="Note 2 2 2 4 5 5" xfId="12681"/>
    <cellStyle name="Note 2 2 2 4 5 6" xfId="15147"/>
    <cellStyle name="Note 2 2 2 4 5 7" xfId="17390"/>
    <cellStyle name="Note 2 2 2 4 6" xfId="1374"/>
    <cellStyle name="Note 2 2 2 4 6 2" xfId="4603"/>
    <cellStyle name="Note 2 2 2 4 6 3" xfId="7129"/>
    <cellStyle name="Note 2 2 2 4 6 4" xfId="9657"/>
    <cellStyle name="Note 2 2 2 4 6 5" xfId="11951"/>
    <cellStyle name="Note 2 2 2 4 6 6" xfId="14419"/>
    <cellStyle name="Note 2 2 2 4 6 7" xfId="16668"/>
    <cellStyle name="Note 2 2 2 4 7" xfId="2796"/>
    <cellStyle name="Note 2 2 2 4 7 2" xfId="6022"/>
    <cellStyle name="Note 2 2 2 4 7 3" xfId="8550"/>
    <cellStyle name="Note 2 2 2 4 7 4" xfId="11064"/>
    <cellStyle name="Note 2 2 2 4 7 5" xfId="13367"/>
    <cellStyle name="Note 2 2 2 4 7 6" xfId="15832"/>
    <cellStyle name="Note 2 2 2 4 7 7" xfId="18073"/>
    <cellStyle name="Note 2 2 2 4 8" xfId="2872"/>
    <cellStyle name="Note 2 2 2 4 8 2" xfId="6098"/>
    <cellStyle name="Note 2 2 2 4 8 3" xfId="8626"/>
    <cellStyle name="Note 2 2 2 4 8 4" xfId="11139"/>
    <cellStyle name="Note 2 2 2 4 8 5" xfId="13443"/>
    <cellStyle name="Note 2 2 2 4 8 6" xfId="15906"/>
    <cellStyle name="Note 2 2 2 4 8 7" xfId="18149"/>
    <cellStyle name="Note 2 2 2 4 9" xfId="3390"/>
    <cellStyle name="Note 2 2 2 4 9 2" xfId="6615"/>
    <cellStyle name="Note 2 2 2 4 9 3" xfId="9144"/>
    <cellStyle name="Note 2 2 2 4 9 4" xfId="11655"/>
    <cellStyle name="Note 2 2 2 4 9 5" xfId="13959"/>
    <cellStyle name="Note 2 2 2 4 9 6" xfId="16424"/>
    <cellStyle name="Note 2 2 2 4 9 7" xfId="18663"/>
    <cellStyle name="Note 2 2 2 5" xfId="681"/>
    <cellStyle name="Note 2 2 2 5 10" xfId="1250"/>
    <cellStyle name="Note 2 2 2 5 10 2" xfId="4479"/>
    <cellStyle name="Note 2 2 2 5 10 3" xfId="7005"/>
    <cellStyle name="Note 2 2 2 5 10 4" xfId="9533"/>
    <cellStyle name="Note 2 2 2 5 10 5" xfId="11828"/>
    <cellStyle name="Note 2 2 2 5 10 6" xfId="14295"/>
    <cellStyle name="Note 2 2 2 5 10 7" xfId="16545"/>
    <cellStyle name="Note 2 2 2 5 11" xfId="3980"/>
    <cellStyle name="Note 2 2 2 5 12" xfId="3884"/>
    <cellStyle name="Note 2 2 2 5 13" xfId="9452"/>
    <cellStyle name="Note 2 2 2 5 14" xfId="14259"/>
    <cellStyle name="Note 2 2 2 5 15" xfId="20170"/>
    <cellStyle name="Note 2 2 2 5 16" xfId="20808"/>
    <cellStyle name="Note 2 2 2 5 2" xfId="1959"/>
    <cellStyle name="Note 2 2 2 5 2 2" xfId="5188"/>
    <cellStyle name="Note 2 2 2 5 2 3" xfId="7713"/>
    <cellStyle name="Note 2 2 2 5 2 4" xfId="10229"/>
    <cellStyle name="Note 2 2 2 5 2 5" xfId="12533"/>
    <cellStyle name="Note 2 2 2 5 2 6" xfId="14998"/>
    <cellStyle name="Note 2 2 2 5 2 7" xfId="17242"/>
    <cellStyle name="Note 2 2 2 5 3" xfId="2205"/>
    <cellStyle name="Note 2 2 2 5 3 2" xfId="5432"/>
    <cellStyle name="Note 2 2 2 5 3 3" xfId="7959"/>
    <cellStyle name="Note 2 2 2 5 3 4" xfId="10473"/>
    <cellStyle name="Note 2 2 2 5 3 5" xfId="12777"/>
    <cellStyle name="Note 2 2 2 5 3 6" xfId="15241"/>
    <cellStyle name="Note 2 2 2 5 3 7" xfId="17485"/>
    <cellStyle name="Note 2 2 2 5 4" xfId="2455"/>
    <cellStyle name="Note 2 2 2 5 4 2" xfId="5682"/>
    <cellStyle name="Note 2 2 2 5 4 3" xfId="8209"/>
    <cellStyle name="Note 2 2 2 5 4 4" xfId="10723"/>
    <cellStyle name="Note 2 2 2 5 4 5" xfId="13027"/>
    <cellStyle name="Note 2 2 2 5 4 6" xfId="15491"/>
    <cellStyle name="Note 2 2 2 5 4 7" xfId="17735"/>
    <cellStyle name="Note 2 2 2 5 5" xfId="2341"/>
    <cellStyle name="Note 2 2 2 5 5 2" xfId="5568"/>
    <cellStyle name="Note 2 2 2 5 5 3" xfId="8095"/>
    <cellStyle name="Note 2 2 2 5 5 4" xfId="10609"/>
    <cellStyle name="Note 2 2 2 5 5 5" xfId="12913"/>
    <cellStyle name="Note 2 2 2 5 5 6" xfId="15377"/>
    <cellStyle name="Note 2 2 2 5 5 7" xfId="17621"/>
    <cellStyle name="Note 2 2 2 5 6" xfId="2913"/>
    <cellStyle name="Note 2 2 2 5 6 2" xfId="6139"/>
    <cellStyle name="Note 2 2 2 5 6 3" xfId="8667"/>
    <cellStyle name="Note 2 2 2 5 6 4" xfId="11180"/>
    <cellStyle name="Note 2 2 2 5 6 5" xfId="13484"/>
    <cellStyle name="Note 2 2 2 5 6 6" xfId="15947"/>
    <cellStyle name="Note 2 2 2 5 6 7" xfId="18190"/>
    <cellStyle name="Note 2 2 2 5 7" xfId="3097"/>
    <cellStyle name="Note 2 2 2 5 7 2" xfId="6322"/>
    <cellStyle name="Note 2 2 2 5 7 3" xfId="8851"/>
    <cellStyle name="Note 2 2 2 5 7 4" xfId="11362"/>
    <cellStyle name="Note 2 2 2 5 7 5" xfId="13667"/>
    <cellStyle name="Note 2 2 2 5 7 6" xfId="16131"/>
    <cellStyle name="Note 2 2 2 5 7 7" xfId="18371"/>
    <cellStyle name="Note 2 2 2 5 8" xfId="3296"/>
    <cellStyle name="Note 2 2 2 5 8 2" xfId="6521"/>
    <cellStyle name="Note 2 2 2 5 8 3" xfId="9050"/>
    <cellStyle name="Note 2 2 2 5 8 4" xfId="11561"/>
    <cellStyle name="Note 2 2 2 5 8 5" xfId="13865"/>
    <cellStyle name="Note 2 2 2 5 8 6" xfId="16330"/>
    <cellStyle name="Note 2 2 2 5 8 7" xfId="18569"/>
    <cellStyle name="Note 2 2 2 5 9" xfId="3420"/>
    <cellStyle name="Note 2 2 2 5 9 2" xfId="6645"/>
    <cellStyle name="Note 2 2 2 5 9 3" xfId="9174"/>
    <cellStyle name="Note 2 2 2 5 9 4" xfId="11685"/>
    <cellStyle name="Note 2 2 2 5 9 5" xfId="13989"/>
    <cellStyle name="Note 2 2 2 5 9 6" xfId="16454"/>
    <cellStyle name="Note 2 2 2 5 9 7" xfId="18693"/>
    <cellStyle name="Note 2 2 2 6" xfId="724"/>
    <cellStyle name="Note 2 2 2 6 10" xfId="1293"/>
    <cellStyle name="Note 2 2 2 6 10 2" xfId="4522"/>
    <cellStyle name="Note 2 2 2 6 10 3" xfId="7048"/>
    <cellStyle name="Note 2 2 2 6 10 4" xfId="9576"/>
    <cellStyle name="Note 2 2 2 6 10 5" xfId="11871"/>
    <cellStyle name="Note 2 2 2 6 10 6" xfId="14338"/>
    <cellStyle name="Note 2 2 2 6 10 7" xfId="16588"/>
    <cellStyle name="Note 2 2 2 6 11" xfId="4023"/>
    <cellStyle name="Note 2 2 2 6 12" xfId="3488"/>
    <cellStyle name="Note 2 2 2 6 13" xfId="9233"/>
    <cellStyle name="Note 2 2 2 6 14" xfId="14225"/>
    <cellStyle name="Note 2 2 2 6 15" xfId="20566"/>
    <cellStyle name="Note 2 2 2 6 16" xfId="20852"/>
    <cellStyle name="Note 2 2 2 6 2" xfId="2002"/>
    <cellStyle name="Note 2 2 2 6 2 2" xfId="5231"/>
    <cellStyle name="Note 2 2 2 6 2 3" xfId="7756"/>
    <cellStyle name="Note 2 2 2 6 2 4" xfId="10272"/>
    <cellStyle name="Note 2 2 2 6 2 5" xfId="12576"/>
    <cellStyle name="Note 2 2 2 6 2 6" xfId="15041"/>
    <cellStyle name="Note 2 2 2 6 2 7" xfId="17285"/>
    <cellStyle name="Note 2 2 2 6 3" xfId="2248"/>
    <cellStyle name="Note 2 2 2 6 3 2" xfId="5475"/>
    <cellStyle name="Note 2 2 2 6 3 3" xfId="8002"/>
    <cellStyle name="Note 2 2 2 6 3 4" xfId="10516"/>
    <cellStyle name="Note 2 2 2 6 3 5" xfId="12820"/>
    <cellStyle name="Note 2 2 2 6 3 6" xfId="15284"/>
    <cellStyle name="Note 2 2 2 6 3 7" xfId="17528"/>
    <cellStyle name="Note 2 2 2 6 4" xfId="2498"/>
    <cellStyle name="Note 2 2 2 6 4 2" xfId="5725"/>
    <cellStyle name="Note 2 2 2 6 4 3" xfId="8252"/>
    <cellStyle name="Note 2 2 2 6 4 4" xfId="10766"/>
    <cellStyle name="Note 2 2 2 6 4 5" xfId="13070"/>
    <cellStyle name="Note 2 2 2 6 4 6" xfId="15534"/>
    <cellStyle name="Note 2 2 2 6 4 7" xfId="17778"/>
    <cellStyle name="Note 2 2 2 6 5" xfId="2726"/>
    <cellStyle name="Note 2 2 2 6 5 2" xfId="5952"/>
    <cellStyle name="Note 2 2 2 6 5 3" xfId="8480"/>
    <cellStyle name="Note 2 2 2 6 5 4" xfId="10994"/>
    <cellStyle name="Note 2 2 2 6 5 5" xfId="13297"/>
    <cellStyle name="Note 2 2 2 6 5 6" xfId="15762"/>
    <cellStyle name="Note 2 2 2 6 5 7" xfId="18003"/>
    <cellStyle name="Note 2 2 2 6 6" xfId="2956"/>
    <cellStyle name="Note 2 2 2 6 6 2" xfId="6182"/>
    <cellStyle name="Note 2 2 2 6 6 3" xfId="8710"/>
    <cellStyle name="Note 2 2 2 6 6 4" xfId="11223"/>
    <cellStyle name="Note 2 2 2 6 6 5" xfId="13527"/>
    <cellStyle name="Note 2 2 2 6 6 6" xfId="15990"/>
    <cellStyle name="Note 2 2 2 6 6 7" xfId="18233"/>
    <cellStyle name="Note 2 2 2 6 7" xfId="3140"/>
    <cellStyle name="Note 2 2 2 6 7 2" xfId="6365"/>
    <cellStyle name="Note 2 2 2 6 7 3" xfId="8894"/>
    <cellStyle name="Note 2 2 2 6 7 4" xfId="11405"/>
    <cellStyle name="Note 2 2 2 6 7 5" xfId="13710"/>
    <cellStyle name="Note 2 2 2 6 7 6" xfId="16174"/>
    <cellStyle name="Note 2 2 2 6 7 7" xfId="18414"/>
    <cellStyle name="Note 2 2 2 6 8" xfId="3339"/>
    <cellStyle name="Note 2 2 2 6 8 2" xfId="6564"/>
    <cellStyle name="Note 2 2 2 6 8 3" xfId="9093"/>
    <cellStyle name="Note 2 2 2 6 8 4" xfId="11604"/>
    <cellStyle name="Note 2 2 2 6 8 5" xfId="13908"/>
    <cellStyle name="Note 2 2 2 6 8 6" xfId="16373"/>
    <cellStyle name="Note 2 2 2 6 8 7" xfId="18612"/>
    <cellStyle name="Note 2 2 2 6 9" xfId="3029"/>
    <cellStyle name="Note 2 2 2 6 9 2" xfId="6255"/>
    <cellStyle name="Note 2 2 2 6 9 3" xfId="8783"/>
    <cellStyle name="Note 2 2 2 6 9 4" xfId="11296"/>
    <cellStyle name="Note 2 2 2 6 9 5" xfId="13600"/>
    <cellStyle name="Note 2 2 2 6 9 6" xfId="16063"/>
    <cellStyle name="Note 2 2 2 6 9 7" xfId="18306"/>
    <cellStyle name="Note 2 2 2 7" xfId="1513"/>
    <cellStyle name="Note 2 2 2 7 10" xfId="20883"/>
    <cellStyle name="Note 2 2 2 7 2" xfId="4742"/>
    <cellStyle name="Note 2 2 2 7 3" xfId="7267"/>
    <cellStyle name="Note 2 2 2 7 4" xfId="9794"/>
    <cellStyle name="Note 2 2 2 7 5" xfId="12088"/>
    <cellStyle name="Note 2 2 2 7 6" xfId="14558"/>
    <cellStyle name="Note 2 2 2 7 7" xfId="16804"/>
    <cellStyle name="Note 2 2 2 7 8" xfId="20244"/>
    <cellStyle name="Note 2 2 2 7 9" xfId="20597"/>
    <cellStyle name="Note 2 2 2 8" xfId="1417"/>
    <cellStyle name="Note 2 2 2 8 10" xfId="20915"/>
    <cellStyle name="Note 2 2 2 8 2" xfId="4646"/>
    <cellStyle name="Note 2 2 2 8 3" xfId="7171"/>
    <cellStyle name="Note 2 2 2 8 4" xfId="9698"/>
    <cellStyle name="Note 2 2 2 8 5" xfId="11992"/>
    <cellStyle name="Note 2 2 2 8 6" xfId="14462"/>
    <cellStyle name="Note 2 2 2 8 7" xfId="16708"/>
    <cellStyle name="Note 2 2 2 8 8" xfId="20278"/>
    <cellStyle name="Note 2 2 2 8 9" xfId="20630"/>
    <cellStyle name="Note 2 2 2 9" xfId="2418"/>
    <cellStyle name="Note 2 2 2 9 10" xfId="20927"/>
    <cellStyle name="Note 2 2 2 9 2" xfId="5645"/>
    <cellStyle name="Note 2 2 2 9 3" xfId="8172"/>
    <cellStyle name="Note 2 2 2 9 4" xfId="10686"/>
    <cellStyle name="Note 2 2 2 9 5" xfId="12990"/>
    <cellStyle name="Note 2 2 2 9 6" xfId="15454"/>
    <cellStyle name="Note 2 2 2 9 7" xfId="17698"/>
    <cellStyle name="Note 2 2 2 9 8" xfId="20290"/>
    <cellStyle name="Note 2 2 2 9 9" xfId="20642"/>
    <cellStyle name="Note 2 2 20" xfId="18814"/>
    <cellStyle name="Note 2 2 21" xfId="19086"/>
    <cellStyle name="Note 2 2 22" xfId="18871"/>
    <cellStyle name="Note 2 2 23" xfId="19164"/>
    <cellStyle name="Note 2 2 24" xfId="18994"/>
    <cellStyle name="Note 2 2 25" xfId="19306"/>
    <cellStyle name="Note 2 2 26" xfId="19287"/>
    <cellStyle name="Note 2 2 27" xfId="19313"/>
    <cellStyle name="Note 2 2 28" xfId="19582"/>
    <cellStyle name="Note 2 2 29" xfId="19678"/>
    <cellStyle name="Note 2 2 3" xfId="367"/>
    <cellStyle name="Note 2 2 3 10" xfId="1877"/>
    <cellStyle name="Note 2 2 3 10 2" xfId="5106"/>
    <cellStyle name="Note 2 2 3 10 3" xfId="7631"/>
    <cellStyle name="Note 2 2 3 10 4" xfId="10148"/>
    <cellStyle name="Note 2 2 3 10 5" xfId="12452"/>
    <cellStyle name="Note 2 2 3 10 6" xfId="14916"/>
    <cellStyle name="Note 2 2 3 10 7" xfId="17161"/>
    <cellStyle name="Note 2 2 3 11" xfId="2100"/>
    <cellStyle name="Note 2 2 3 11 2" xfId="5328"/>
    <cellStyle name="Note 2 2 3 11 3" xfId="7854"/>
    <cellStyle name="Note 2 2 3 11 4" xfId="10370"/>
    <cellStyle name="Note 2 2 3 11 5" xfId="12673"/>
    <cellStyle name="Note 2 2 3 11 6" xfId="15139"/>
    <cellStyle name="Note 2 2 3 11 7" xfId="17382"/>
    <cellStyle name="Note 2 2 3 12" xfId="2643"/>
    <cellStyle name="Note 2 2 3 12 2" xfId="5870"/>
    <cellStyle name="Note 2 2 3 12 3" xfId="8397"/>
    <cellStyle name="Note 2 2 3 12 4" xfId="10911"/>
    <cellStyle name="Note 2 2 3 12 5" xfId="13215"/>
    <cellStyle name="Note 2 2 3 12 6" xfId="15679"/>
    <cellStyle name="Note 2 2 3 12 7" xfId="17922"/>
    <cellStyle name="Note 2 2 3 13" xfId="949"/>
    <cellStyle name="Note 2 2 3 13 2" xfId="4212"/>
    <cellStyle name="Note 2 2 3 13 3" xfId="6754"/>
    <cellStyle name="Note 2 2 3 13 4" xfId="9284"/>
    <cellStyle name="Note 2 2 3 13 5" xfId="9213"/>
    <cellStyle name="Note 2 2 3 13 6" xfId="14083"/>
    <cellStyle name="Note 2 2 3 13 7" xfId="4192"/>
    <cellStyle name="Note 2 2 3 14" xfId="3614"/>
    <cellStyle name="Note 2 2 3 15" xfId="4457"/>
    <cellStyle name="Note 2 2 3 16" xfId="9271"/>
    <cellStyle name="Note 2 2 3 17" xfId="14014"/>
    <cellStyle name="Note 2 2 3 18" xfId="18960"/>
    <cellStyle name="Note 2 2 3 19" xfId="19098"/>
    <cellStyle name="Note 2 2 3 2" xfId="600"/>
    <cellStyle name="Note 2 2 3 2 10" xfId="1171"/>
    <cellStyle name="Note 2 2 3 2 10 2" xfId="4403"/>
    <cellStyle name="Note 2 2 3 2 10 3" xfId="6938"/>
    <cellStyle name="Note 2 2 3 2 10 4" xfId="9468"/>
    <cellStyle name="Note 2 2 3 2 10 5" xfId="11772"/>
    <cellStyle name="Note 2 2 3 2 10 6" xfId="14235"/>
    <cellStyle name="Note 2 2 3 2 10 7" xfId="16502"/>
    <cellStyle name="Note 2 2 3 2 11" xfId="3911"/>
    <cellStyle name="Note 2 2 3 2 12" xfId="4380"/>
    <cellStyle name="Note 2 2 3 2 13" xfId="4393"/>
    <cellStyle name="Note 2 2 3 2 14" xfId="5817"/>
    <cellStyle name="Note 2 2 3 2 15" xfId="20101"/>
    <cellStyle name="Note 2 2 3 2 16" xfId="20744"/>
    <cellStyle name="Note 2 2 3 2 2" xfId="1883"/>
    <cellStyle name="Note 2 2 3 2 2 2" xfId="5112"/>
    <cellStyle name="Note 2 2 3 2 2 3" xfId="7637"/>
    <cellStyle name="Note 2 2 3 2 2 4" xfId="10154"/>
    <cellStyle name="Note 2 2 3 2 2 5" xfId="12458"/>
    <cellStyle name="Note 2 2 3 2 2 6" xfId="14922"/>
    <cellStyle name="Note 2 2 3 2 2 7" xfId="17167"/>
    <cellStyle name="Note 2 2 3 2 3" xfId="2132"/>
    <cellStyle name="Note 2 2 3 2 3 2" xfId="5360"/>
    <cellStyle name="Note 2 2 3 2 3 3" xfId="7886"/>
    <cellStyle name="Note 2 2 3 2 3 4" xfId="10402"/>
    <cellStyle name="Note 2 2 3 2 3 5" xfId="12705"/>
    <cellStyle name="Note 2 2 3 2 3 6" xfId="15170"/>
    <cellStyle name="Note 2 2 3 2 3 7" xfId="17414"/>
    <cellStyle name="Note 2 2 3 2 4" xfId="2384"/>
    <cellStyle name="Note 2 2 3 2 4 2" xfId="5611"/>
    <cellStyle name="Note 2 2 3 2 4 3" xfId="8138"/>
    <cellStyle name="Note 2 2 3 2 4 4" xfId="10652"/>
    <cellStyle name="Note 2 2 3 2 4 5" xfId="12956"/>
    <cellStyle name="Note 2 2 3 2 4 6" xfId="15420"/>
    <cellStyle name="Note 2 2 3 2 4 7" xfId="17664"/>
    <cellStyle name="Note 2 2 3 2 5" xfId="1933"/>
    <cellStyle name="Note 2 2 3 2 5 2" xfId="5162"/>
    <cellStyle name="Note 2 2 3 2 5 3" xfId="7687"/>
    <cellStyle name="Note 2 2 3 2 5 4" xfId="10204"/>
    <cellStyle name="Note 2 2 3 2 5 5" xfId="12508"/>
    <cellStyle name="Note 2 2 3 2 5 6" xfId="14972"/>
    <cellStyle name="Note 2 2 3 2 5 7" xfId="17217"/>
    <cellStyle name="Note 2 2 3 2 6" xfId="2846"/>
    <cellStyle name="Note 2 2 3 2 6 2" xfId="6072"/>
    <cellStyle name="Note 2 2 3 2 6 3" xfId="8600"/>
    <cellStyle name="Note 2 2 3 2 6 4" xfId="11113"/>
    <cellStyle name="Note 2 2 3 2 6 5" xfId="13417"/>
    <cellStyle name="Note 2 2 3 2 6 6" xfId="15880"/>
    <cellStyle name="Note 2 2 3 2 6 7" xfId="18123"/>
    <cellStyle name="Note 2 2 3 2 7" xfId="3034"/>
    <cellStyle name="Note 2 2 3 2 7 2" xfId="6260"/>
    <cellStyle name="Note 2 2 3 2 7 3" xfId="8788"/>
    <cellStyle name="Note 2 2 3 2 7 4" xfId="11300"/>
    <cellStyle name="Note 2 2 3 2 7 5" xfId="13605"/>
    <cellStyle name="Note 2 2 3 2 7 6" xfId="16068"/>
    <cellStyle name="Note 2 2 3 2 7 7" xfId="18310"/>
    <cellStyle name="Note 2 2 3 2 8" xfId="3237"/>
    <cellStyle name="Note 2 2 3 2 8 2" xfId="6462"/>
    <cellStyle name="Note 2 2 3 2 8 3" xfId="8991"/>
    <cellStyle name="Note 2 2 3 2 8 4" xfId="11502"/>
    <cellStyle name="Note 2 2 3 2 8 5" xfId="13806"/>
    <cellStyle name="Note 2 2 3 2 8 6" xfId="16271"/>
    <cellStyle name="Note 2 2 3 2 8 7" xfId="18510"/>
    <cellStyle name="Note 2 2 3 2 9" xfId="1344"/>
    <cellStyle name="Note 2 2 3 2 9 2" xfId="4573"/>
    <cellStyle name="Note 2 2 3 2 9 3" xfId="7099"/>
    <cellStyle name="Note 2 2 3 2 9 4" xfId="9627"/>
    <cellStyle name="Note 2 2 3 2 9 5" xfId="11921"/>
    <cellStyle name="Note 2 2 3 2 9 6" xfId="14389"/>
    <cellStyle name="Note 2 2 3 2 9 7" xfId="16638"/>
    <cellStyle name="Note 2 2 3 20" xfId="19134"/>
    <cellStyle name="Note 2 2 3 21" xfId="19170"/>
    <cellStyle name="Note 2 2 3 22" xfId="19198"/>
    <cellStyle name="Note 2 2 3 23" xfId="19226"/>
    <cellStyle name="Note 2 2 3 24" xfId="19254"/>
    <cellStyle name="Note 2 2 3 25" xfId="19553"/>
    <cellStyle name="Note 2 2 3 26" xfId="19587"/>
    <cellStyle name="Note 2 2 3 27" xfId="19613"/>
    <cellStyle name="Note 2 2 3 28" xfId="19638"/>
    <cellStyle name="Note 2 2 3 29" xfId="19681"/>
    <cellStyle name="Note 2 2 3 3" xfId="739"/>
    <cellStyle name="Note 2 2 3 3 10" xfId="1308"/>
    <cellStyle name="Note 2 2 3 3 10 2" xfId="4537"/>
    <cellStyle name="Note 2 2 3 3 10 3" xfId="7063"/>
    <cellStyle name="Note 2 2 3 3 10 4" xfId="9591"/>
    <cellStyle name="Note 2 2 3 3 10 5" xfId="11886"/>
    <cellStyle name="Note 2 2 3 3 10 6" xfId="14353"/>
    <cellStyle name="Note 2 2 3 3 10 7" xfId="16603"/>
    <cellStyle name="Note 2 2 3 3 11" xfId="4038"/>
    <cellStyle name="Note 2 2 3 3 12" xfId="3950"/>
    <cellStyle name="Note 2 2 3 3 13" xfId="3476"/>
    <cellStyle name="Note 2 2 3 3 14" xfId="14051"/>
    <cellStyle name="Note 2 2 3 3 15" xfId="20135"/>
    <cellStyle name="Note 2 2 3 3 16" xfId="20776"/>
    <cellStyle name="Note 2 2 3 3 2" xfId="2017"/>
    <cellStyle name="Note 2 2 3 3 2 2" xfId="5246"/>
    <cellStyle name="Note 2 2 3 3 2 3" xfId="7771"/>
    <cellStyle name="Note 2 2 3 3 2 4" xfId="10287"/>
    <cellStyle name="Note 2 2 3 3 2 5" xfId="12591"/>
    <cellStyle name="Note 2 2 3 3 2 6" xfId="15056"/>
    <cellStyle name="Note 2 2 3 3 2 7" xfId="17300"/>
    <cellStyle name="Note 2 2 3 3 3" xfId="2263"/>
    <cellStyle name="Note 2 2 3 3 3 2" xfId="5490"/>
    <cellStyle name="Note 2 2 3 3 3 3" xfId="8017"/>
    <cellStyle name="Note 2 2 3 3 3 4" xfId="10531"/>
    <cellStyle name="Note 2 2 3 3 3 5" xfId="12835"/>
    <cellStyle name="Note 2 2 3 3 3 6" xfId="15299"/>
    <cellStyle name="Note 2 2 3 3 3 7" xfId="17543"/>
    <cellStyle name="Note 2 2 3 3 4" xfId="2513"/>
    <cellStyle name="Note 2 2 3 3 4 2" xfId="5740"/>
    <cellStyle name="Note 2 2 3 3 4 3" xfId="8267"/>
    <cellStyle name="Note 2 2 3 3 4 4" xfId="10781"/>
    <cellStyle name="Note 2 2 3 3 4 5" xfId="13085"/>
    <cellStyle name="Note 2 2 3 3 4 6" xfId="15549"/>
    <cellStyle name="Note 2 2 3 3 4 7" xfId="17793"/>
    <cellStyle name="Note 2 2 3 3 5" xfId="2741"/>
    <cellStyle name="Note 2 2 3 3 5 2" xfId="5967"/>
    <cellStyle name="Note 2 2 3 3 5 3" xfId="8495"/>
    <cellStyle name="Note 2 2 3 3 5 4" xfId="11009"/>
    <cellStyle name="Note 2 2 3 3 5 5" xfId="13312"/>
    <cellStyle name="Note 2 2 3 3 5 6" xfId="15777"/>
    <cellStyle name="Note 2 2 3 3 5 7" xfId="18018"/>
    <cellStyle name="Note 2 2 3 3 6" xfId="2971"/>
    <cellStyle name="Note 2 2 3 3 6 2" xfId="6197"/>
    <cellStyle name="Note 2 2 3 3 6 3" xfId="8725"/>
    <cellStyle name="Note 2 2 3 3 6 4" xfId="11238"/>
    <cellStyle name="Note 2 2 3 3 6 5" xfId="13542"/>
    <cellStyle name="Note 2 2 3 3 6 6" xfId="16005"/>
    <cellStyle name="Note 2 2 3 3 6 7" xfId="18248"/>
    <cellStyle name="Note 2 2 3 3 7" xfId="3155"/>
    <cellStyle name="Note 2 2 3 3 7 2" xfId="6380"/>
    <cellStyle name="Note 2 2 3 3 7 3" xfId="8909"/>
    <cellStyle name="Note 2 2 3 3 7 4" xfId="11420"/>
    <cellStyle name="Note 2 2 3 3 7 5" xfId="13725"/>
    <cellStyle name="Note 2 2 3 3 7 6" xfId="16189"/>
    <cellStyle name="Note 2 2 3 3 7 7" xfId="18429"/>
    <cellStyle name="Note 2 2 3 3 8" xfId="3354"/>
    <cellStyle name="Note 2 2 3 3 8 2" xfId="6579"/>
    <cellStyle name="Note 2 2 3 3 8 3" xfId="9108"/>
    <cellStyle name="Note 2 2 3 3 8 4" xfId="11619"/>
    <cellStyle name="Note 2 2 3 3 8 5" xfId="13923"/>
    <cellStyle name="Note 2 2 3 3 8 6" xfId="16388"/>
    <cellStyle name="Note 2 2 3 3 8 7" xfId="18627"/>
    <cellStyle name="Note 2 2 3 3 9" xfId="1609"/>
    <cellStyle name="Note 2 2 3 3 9 2" xfId="4838"/>
    <cellStyle name="Note 2 2 3 3 9 3" xfId="7363"/>
    <cellStyle name="Note 2 2 3 3 9 4" xfId="9888"/>
    <cellStyle name="Note 2 2 3 3 9 5" xfId="12184"/>
    <cellStyle name="Note 2 2 3 3 9 6" xfId="14652"/>
    <cellStyle name="Note 2 2 3 3 9 7" xfId="16898"/>
    <cellStyle name="Note 2 2 3 30" xfId="21155"/>
    <cellStyle name="Note 2 2 3 4" xfId="407"/>
    <cellStyle name="Note 2 2 3 4 10" xfId="980"/>
    <cellStyle name="Note 2 2 3 4 10 2" xfId="4243"/>
    <cellStyle name="Note 2 2 3 4 10 3" xfId="6784"/>
    <cellStyle name="Note 2 2 3 4 10 4" xfId="9314"/>
    <cellStyle name="Note 2 2 3 4 10 5" xfId="6694"/>
    <cellStyle name="Note 2 2 3 4 10 6" xfId="14113"/>
    <cellStyle name="Note 2 2 3 4 10 7" xfId="9507"/>
    <cellStyle name="Note 2 2 3 4 11" xfId="3754"/>
    <cellStyle name="Note 2 2 3 4 12" xfId="4176"/>
    <cellStyle name="Note 2 2 3 4 13" xfId="4360"/>
    <cellStyle name="Note 2 2 3 4 14" xfId="14075"/>
    <cellStyle name="Note 2 2 3 4 15" xfId="20172"/>
    <cellStyle name="Note 2 2 3 4 16" xfId="20810"/>
    <cellStyle name="Note 2 2 3 4 2" xfId="1710"/>
    <cellStyle name="Note 2 2 3 4 2 2" xfId="4939"/>
    <cellStyle name="Note 2 2 3 4 2 3" xfId="7464"/>
    <cellStyle name="Note 2 2 3 4 2 4" xfId="9986"/>
    <cellStyle name="Note 2 2 3 4 2 5" xfId="12285"/>
    <cellStyle name="Note 2 2 3 4 2 6" xfId="14752"/>
    <cellStyle name="Note 2 2 3 4 2 7" xfId="16997"/>
    <cellStyle name="Note 2 2 3 4 3" xfId="1378"/>
    <cellStyle name="Note 2 2 3 4 3 2" xfId="4607"/>
    <cellStyle name="Note 2 2 3 4 3 3" xfId="7132"/>
    <cellStyle name="Note 2 2 3 4 3 4" xfId="9661"/>
    <cellStyle name="Note 2 2 3 4 3 5" xfId="11954"/>
    <cellStyle name="Note 2 2 3 4 3 6" xfId="14423"/>
    <cellStyle name="Note 2 2 3 4 3 7" xfId="16671"/>
    <cellStyle name="Note 2 2 3 4 4" xfId="1880"/>
    <cellStyle name="Note 2 2 3 4 4 2" xfId="5109"/>
    <cellStyle name="Note 2 2 3 4 4 3" xfId="7634"/>
    <cellStyle name="Note 2 2 3 4 4 4" xfId="10151"/>
    <cellStyle name="Note 2 2 3 4 4 5" xfId="12455"/>
    <cellStyle name="Note 2 2 3 4 4 6" xfId="14919"/>
    <cellStyle name="Note 2 2 3 4 4 7" xfId="17164"/>
    <cellStyle name="Note 2 2 3 4 5" xfId="2364"/>
    <cellStyle name="Note 2 2 3 4 5 2" xfId="5591"/>
    <cellStyle name="Note 2 2 3 4 5 3" xfId="8118"/>
    <cellStyle name="Note 2 2 3 4 5 4" xfId="10632"/>
    <cellStyle name="Note 2 2 3 4 5 5" xfId="12936"/>
    <cellStyle name="Note 2 2 3 4 5 6" xfId="15400"/>
    <cellStyle name="Note 2 2 3 4 5 7" xfId="17644"/>
    <cellStyle name="Note 2 2 3 4 6" xfId="2633"/>
    <cellStyle name="Note 2 2 3 4 6 2" xfId="5860"/>
    <cellStyle name="Note 2 2 3 4 6 3" xfId="8387"/>
    <cellStyle name="Note 2 2 3 4 6 4" xfId="10901"/>
    <cellStyle name="Note 2 2 3 4 6 5" xfId="13205"/>
    <cellStyle name="Note 2 2 3 4 6 6" xfId="15669"/>
    <cellStyle name="Note 2 2 3 4 6 7" xfId="17912"/>
    <cellStyle name="Note 2 2 3 4 7" xfId="2640"/>
    <cellStyle name="Note 2 2 3 4 7 2" xfId="5867"/>
    <cellStyle name="Note 2 2 3 4 7 3" xfId="8394"/>
    <cellStyle name="Note 2 2 3 4 7 4" xfId="10908"/>
    <cellStyle name="Note 2 2 3 4 7 5" xfId="13212"/>
    <cellStyle name="Note 2 2 3 4 7 6" xfId="15676"/>
    <cellStyle name="Note 2 2 3 4 7 7" xfId="17919"/>
    <cellStyle name="Note 2 2 3 4 8" xfId="2170"/>
    <cellStyle name="Note 2 2 3 4 8 2" xfId="5398"/>
    <cellStyle name="Note 2 2 3 4 8 3" xfId="7924"/>
    <cellStyle name="Note 2 2 3 4 8 4" xfId="10440"/>
    <cellStyle name="Note 2 2 3 4 8 5" xfId="12743"/>
    <cellStyle name="Note 2 2 3 4 8 6" xfId="15208"/>
    <cellStyle name="Note 2 2 3 4 8 7" xfId="17452"/>
    <cellStyle name="Note 2 2 3 4 9" xfId="2326"/>
    <cellStyle name="Note 2 2 3 4 9 2" xfId="5553"/>
    <cellStyle name="Note 2 2 3 4 9 3" xfId="8080"/>
    <cellStyle name="Note 2 2 3 4 9 4" xfId="10594"/>
    <cellStyle name="Note 2 2 3 4 9 5" xfId="12898"/>
    <cellStyle name="Note 2 2 3 4 9 6" xfId="15362"/>
    <cellStyle name="Note 2 2 3 4 9 7" xfId="17606"/>
    <cellStyle name="Note 2 2 3 5" xfId="433"/>
    <cellStyle name="Note 2 2 3 5 10" xfId="1005"/>
    <cellStyle name="Note 2 2 3 5 10 2" xfId="4268"/>
    <cellStyle name="Note 2 2 3 5 10 3" xfId="6809"/>
    <cellStyle name="Note 2 2 3 5 10 4" xfId="9339"/>
    <cellStyle name="Note 2 2 3 5 10 5" xfId="4357"/>
    <cellStyle name="Note 2 2 3 5 10 6" xfId="14138"/>
    <cellStyle name="Note 2 2 3 5 10 7" xfId="6850"/>
    <cellStyle name="Note 2 2 3 5 11" xfId="3780"/>
    <cellStyle name="Note 2 2 3 5 12" xfId="3690"/>
    <cellStyle name="Note 2 2 3 5 13" xfId="9497"/>
    <cellStyle name="Note 2 2 3 5 14" xfId="14026"/>
    <cellStyle name="Note 2 2 3 5 15" xfId="20568"/>
    <cellStyle name="Note 2 2 3 5 16" xfId="20854"/>
    <cellStyle name="Note 2 2 3 5 2" xfId="1736"/>
    <cellStyle name="Note 2 2 3 5 2 2" xfId="4965"/>
    <cellStyle name="Note 2 2 3 5 2 3" xfId="7490"/>
    <cellStyle name="Note 2 2 3 5 2 4" xfId="10011"/>
    <cellStyle name="Note 2 2 3 5 2 5" xfId="12311"/>
    <cellStyle name="Note 2 2 3 5 2 6" xfId="14778"/>
    <cellStyle name="Note 2 2 3 5 2 7" xfId="17022"/>
    <cellStyle name="Note 2 2 3 5 3" xfId="1557"/>
    <cellStyle name="Note 2 2 3 5 3 2" xfId="4786"/>
    <cellStyle name="Note 2 2 3 5 3 3" xfId="7311"/>
    <cellStyle name="Note 2 2 3 5 3 4" xfId="9837"/>
    <cellStyle name="Note 2 2 3 5 3 5" xfId="12132"/>
    <cellStyle name="Note 2 2 3 5 3 6" xfId="14602"/>
    <cellStyle name="Note 2 2 3 5 3 7" xfId="16847"/>
    <cellStyle name="Note 2 2 3 5 4" xfId="1627"/>
    <cellStyle name="Note 2 2 3 5 4 2" xfId="4856"/>
    <cellStyle name="Note 2 2 3 5 4 3" xfId="7381"/>
    <cellStyle name="Note 2 2 3 5 4 4" xfId="9906"/>
    <cellStyle name="Note 2 2 3 5 4 5" xfId="12202"/>
    <cellStyle name="Note 2 2 3 5 4 6" xfId="14670"/>
    <cellStyle name="Note 2 2 3 5 4 7" xfId="16916"/>
    <cellStyle name="Note 2 2 3 5 5" xfId="1745"/>
    <cellStyle name="Note 2 2 3 5 5 2" xfId="4974"/>
    <cellStyle name="Note 2 2 3 5 5 3" xfId="7499"/>
    <cellStyle name="Note 2 2 3 5 5 4" xfId="10019"/>
    <cellStyle name="Note 2 2 3 5 5 5" xfId="12320"/>
    <cellStyle name="Note 2 2 3 5 5 6" xfId="14786"/>
    <cellStyle name="Note 2 2 3 5 5 7" xfId="17031"/>
    <cellStyle name="Note 2 2 3 5 6" xfId="2121"/>
    <cellStyle name="Note 2 2 3 5 6 2" xfId="5349"/>
    <cellStyle name="Note 2 2 3 5 6 3" xfId="7875"/>
    <cellStyle name="Note 2 2 3 5 6 4" xfId="10391"/>
    <cellStyle name="Note 2 2 3 5 6 5" xfId="12694"/>
    <cellStyle name="Note 2 2 3 5 6 6" xfId="15159"/>
    <cellStyle name="Note 2 2 3 5 6 7" xfId="17403"/>
    <cellStyle name="Note 2 2 3 5 7" xfId="1659"/>
    <cellStyle name="Note 2 2 3 5 7 2" xfId="4888"/>
    <cellStyle name="Note 2 2 3 5 7 3" xfId="7413"/>
    <cellStyle name="Note 2 2 3 5 7 4" xfId="9936"/>
    <cellStyle name="Note 2 2 3 5 7 5" xfId="12234"/>
    <cellStyle name="Note 2 2 3 5 7 6" xfId="14701"/>
    <cellStyle name="Note 2 2 3 5 7 7" xfId="16947"/>
    <cellStyle name="Note 2 2 3 5 8" xfId="2628"/>
    <cellStyle name="Note 2 2 3 5 8 2" xfId="5855"/>
    <cellStyle name="Note 2 2 3 5 8 3" xfId="8382"/>
    <cellStyle name="Note 2 2 3 5 8 4" xfId="10896"/>
    <cellStyle name="Note 2 2 3 5 8 5" xfId="13200"/>
    <cellStyle name="Note 2 2 3 5 8 6" xfId="15664"/>
    <cellStyle name="Note 2 2 3 5 8 7" xfId="17907"/>
    <cellStyle name="Note 2 2 3 5 9" xfId="2891"/>
    <cellStyle name="Note 2 2 3 5 9 2" xfId="6117"/>
    <cellStyle name="Note 2 2 3 5 9 3" xfId="8645"/>
    <cellStyle name="Note 2 2 3 5 9 4" xfId="11158"/>
    <cellStyle name="Note 2 2 3 5 9 5" xfId="13462"/>
    <cellStyle name="Note 2 2 3 5 9 6" xfId="15925"/>
    <cellStyle name="Note 2 2 3 5 9 7" xfId="18168"/>
    <cellStyle name="Note 2 2 3 6" xfId="1671"/>
    <cellStyle name="Note 2 2 3 6 10" xfId="20885"/>
    <cellStyle name="Note 2 2 3 6 2" xfId="4900"/>
    <cellStyle name="Note 2 2 3 6 3" xfId="7425"/>
    <cellStyle name="Note 2 2 3 6 4" xfId="9947"/>
    <cellStyle name="Note 2 2 3 6 5" xfId="12246"/>
    <cellStyle name="Note 2 2 3 6 6" xfId="14713"/>
    <cellStyle name="Note 2 2 3 6 7" xfId="16958"/>
    <cellStyle name="Note 2 2 3 6 8" xfId="20246"/>
    <cellStyle name="Note 2 2 3 6 9" xfId="20599"/>
    <cellStyle name="Note 2 2 3 7" xfId="1580"/>
    <cellStyle name="Note 2 2 3 7 10" xfId="20917"/>
    <cellStyle name="Note 2 2 3 7 2" xfId="4809"/>
    <cellStyle name="Note 2 2 3 7 3" xfId="7334"/>
    <cellStyle name="Note 2 2 3 7 4" xfId="9860"/>
    <cellStyle name="Note 2 2 3 7 5" xfId="12155"/>
    <cellStyle name="Note 2 2 3 7 6" xfId="14624"/>
    <cellStyle name="Note 2 2 3 7 7" xfId="16869"/>
    <cellStyle name="Note 2 2 3 7 8" xfId="20280"/>
    <cellStyle name="Note 2 2 3 7 9" xfId="20632"/>
    <cellStyle name="Note 2 2 3 8" xfId="1666"/>
    <cellStyle name="Note 2 2 3 8 10" xfId="20228"/>
    <cellStyle name="Note 2 2 3 8 2" xfId="4895"/>
    <cellStyle name="Note 2 2 3 8 3" xfId="7420"/>
    <cellStyle name="Note 2 2 3 8 4" xfId="9942"/>
    <cellStyle name="Note 2 2 3 8 5" xfId="12241"/>
    <cellStyle name="Note 2 2 3 8 6" xfId="14708"/>
    <cellStyle name="Note 2 2 3 8 7" xfId="16953"/>
    <cellStyle name="Note 2 2 3 8 8" xfId="20044"/>
    <cellStyle name="Note 2 2 3 8 9" xfId="20472"/>
    <cellStyle name="Note 2 2 3 9" xfId="2370"/>
    <cellStyle name="Note 2 2 3 9 10" xfId="20972"/>
    <cellStyle name="Note 2 2 3 9 2" xfId="5597"/>
    <cellStyle name="Note 2 2 3 9 3" xfId="8124"/>
    <cellStyle name="Note 2 2 3 9 4" xfId="10638"/>
    <cellStyle name="Note 2 2 3 9 5" xfId="12942"/>
    <cellStyle name="Note 2 2 3 9 6" xfId="15406"/>
    <cellStyle name="Note 2 2 3 9 7" xfId="17650"/>
    <cellStyle name="Note 2 2 3 9 8" xfId="20335"/>
    <cellStyle name="Note 2 2 3 9 9" xfId="20687"/>
    <cellStyle name="Note 2 2 4" xfId="492"/>
    <cellStyle name="Note 2 2 4 10" xfId="1064"/>
    <cellStyle name="Note 2 2 4 10 2" xfId="4313"/>
    <cellStyle name="Note 2 2 4 10 3" xfId="6855"/>
    <cellStyle name="Note 2 2 4 10 4" xfId="9386"/>
    <cellStyle name="Note 2 2 4 10 5" xfId="11711"/>
    <cellStyle name="Note 2 2 4 10 6" xfId="14172"/>
    <cellStyle name="Note 2 2 4 10 7" xfId="3890"/>
    <cellStyle name="Note 2 2 4 11" xfId="3822"/>
    <cellStyle name="Note 2 2 4 12" xfId="3862"/>
    <cellStyle name="Note 2 2 4 13" xfId="6672"/>
    <cellStyle name="Note 2 2 4 14" xfId="3572"/>
    <cellStyle name="Note 2 2 4 15" xfId="19955"/>
    <cellStyle name="Note 2 2 4 16" xfId="20219"/>
    <cellStyle name="Note 2 2 4 2" xfId="1784"/>
    <cellStyle name="Note 2 2 4 2 2" xfId="5013"/>
    <cellStyle name="Note 2 2 4 2 3" xfId="7538"/>
    <cellStyle name="Note 2 2 4 2 4" xfId="10057"/>
    <cellStyle name="Note 2 2 4 2 5" xfId="12359"/>
    <cellStyle name="Note 2 2 4 2 6" xfId="14825"/>
    <cellStyle name="Note 2 2 4 2 7" xfId="17069"/>
    <cellStyle name="Note 2 2 4 3" xfId="2045"/>
    <cellStyle name="Note 2 2 4 3 2" xfId="5273"/>
    <cellStyle name="Note 2 2 4 3 3" xfId="7799"/>
    <cellStyle name="Note 2 2 4 3 4" xfId="10315"/>
    <cellStyle name="Note 2 2 4 3 5" xfId="12618"/>
    <cellStyle name="Note 2 2 4 3 6" xfId="15084"/>
    <cellStyle name="Note 2 2 4 3 7" xfId="17327"/>
    <cellStyle name="Note 2 2 4 4" xfId="2290"/>
    <cellStyle name="Note 2 2 4 4 2" xfId="5517"/>
    <cellStyle name="Note 2 2 4 4 3" xfId="8044"/>
    <cellStyle name="Note 2 2 4 4 4" xfId="10558"/>
    <cellStyle name="Note 2 2 4 4 5" xfId="12862"/>
    <cellStyle name="Note 2 2 4 4 6" xfId="15326"/>
    <cellStyle name="Note 2 2 4 4 7" xfId="17570"/>
    <cellStyle name="Note 2 2 4 5" xfId="1607"/>
    <cellStyle name="Note 2 2 4 5 2" xfId="4836"/>
    <cellStyle name="Note 2 2 4 5 3" xfId="7361"/>
    <cellStyle name="Note 2 2 4 5 4" xfId="9886"/>
    <cellStyle name="Note 2 2 4 5 5" xfId="12182"/>
    <cellStyle name="Note 2 2 4 5 6" xfId="14650"/>
    <cellStyle name="Note 2 2 4 5 7" xfId="16896"/>
    <cellStyle name="Note 2 2 4 6" xfId="2766"/>
    <cellStyle name="Note 2 2 4 6 2" xfId="5992"/>
    <cellStyle name="Note 2 2 4 6 3" xfId="8520"/>
    <cellStyle name="Note 2 2 4 6 4" xfId="11034"/>
    <cellStyle name="Note 2 2 4 6 5" xfId="13337"/>
    <cellStyle name="Note 2 2 4 6 6" xfId="15802"/>
    <cellStyle name="Note 2 2 4 6 7" xfId="18043"/>
    <cellStyle name="Note 2 2 4 7" xfId="1591"/>
    <cellStyle name="Note 2 2 4 7 2" xfId="4820"/>
    <cellStyle name="Note 2 2 4 7 3" xfId="7345"/>
    <cellStyle name="Note 2 2 4 7 4" xfId="9871"/>
    <cellStyle name="Note 2 2 4 7 5" xfId="12166"/>
    <cellStyle name="Note 2 2 4 7 6" xfId="14635"/>
    <cellStyle name="Note 2 2 4 7 7" xfId="16880"/>
    <cellStyle name="Note 2 2 4 8" xfId="3182"/>
    <cellStyle name="Note 2 2 4 8 2" xfId="6407"/>
    <cellStyle name="Note 2 2 4 8 3" xfId="8936"/>
    <cellStyle name="Note 2 2 4 8 4" xfId="11447"/>
    <cellStyle name="Note 2 2 4 8 5" xfId="13752"/>
    <cellStyle name="Note 2 2 4 8 6" xfId="16216"/>
    <cellStyle name="Note 2 2 4 8 7" xfId="18456"/>
    <cellStyle name="Note 2 2 4 9" xfId="3403"/>
    <cellStyle name="Note 2 2 4 9 2" xfId="6628"/>
    <cellStyle name="Note 2 2 4 9 3" xfId="9157"/>
    <cellStyle name="Note 2 2 4 9 4" xfId="11668"/>
    <cellStyle name="Note 2 2 4 9 5" xfId="13972"/>
    <cellStyle name="Note 2 2 4 9 6" xfId="16437"/>
    <cellStyle name="Note 2 2 4 9 7" xfId="18676"/>
    <cellStyle name="Note 2 2 5" xfId="652"/>
    <cellStyle name="Note 2 2 5 10" xfId="1223"/>
    <cellStyle name="Note 2 2 5 10 2" xfId="4452"/>
    <cellStyle name="Note 2 2 5 10 3" xfId="6980"/>
    <cellStyle name="Note 2 2 5 10 4" xfId="9508"/>
    <cellStyle name="Note 2 2 5 10 5" xfId="11803"/>
    <cellStyle name="Note 2 2 5 10 6" xfId="14270"/>
    <cellStyle name="Note 2 2 5 10 7" xfId="16522"/>
    <cellStyle name="Note 2 2 5 11" xfId="3952"/>
    <cellStyle name="Note 2 2 5 12" xfId="4108"/>
    <cellStyle name="Note 2 2 5 13" xfId="9355"/>
    <cellStyle name="Note 2 2 5 14" xfId="4142"/>
    <cellStyle name="Note 2 2 5 15" xfId="19918"/>
    <cellStyle name="Note 2 2 5 16" xfId="20491"/>
    <cellStyle name="Note 2 2 5 2" xfId="1931"/>
    <cellStyle name="Note 2 2 5 2 2" xfId="5160"/>
    <cellStyle name="Note 2 2 5 2 3" xfId="7685"/>
    <cellStyle name="Note 2 2 5 2 4" xfId="10202"/>
    <cellStyle name="Note 2 2 5 2 5" xfId="12506"/>
    <cellStyle name="Note 2 2 5 2 6" xfId="14970"/>
    <cellStyle name="Note 2 2 5 2 7" xfId="17215"/>
    <cellStyle name="Note 2 2 5 3" xfId="2177"/>
    <cellStyle name="Note 2 2 5 3 2" xfId="5405"/>
    <cellStyle name="Note 2 2 5 3 3" xfId="7931"/>
    <cellStyle name="Note 2 2 5 3 4" xfId="10447"/>
    <cellStyle name="Note 2 2 5 3 5" xfId="12750"/>
    <cellStyle name="Note 2 2 5 3 6" xfId="15215"/>
    <cellStyle name="Note 2 2 5 3 7" xfId="17459"/>
    <cellStyle name="Note 2 2 5 4" xfId="2429"/>
    <cellStyle name="Note 2 2 5 4 2" xfId="5656"/>
    <cellStyle name="Note 2 2 5 4 3" xfId="8183"/>
    <cellStyle name="Note 2 2 5 4 4" xfId="10697"/>
    <cellStyle name="Note 2 2 5 4 5" xfId="13001"/>
    <cellStyle name="Note 2 2 5 4 6" xfId="15465"/>
    <cellStyle name="Note 2 2 5 4 7" xfId="17709"/>
    <cellStyle name="Note 2 2 5 5" xfId="1505"/>
    <cellStyle name="Note 2 2 5 5 2" xfId="4734"/>
    <cellStyle name="Note 2 2 5 5 3" xfId="7259"/>
    <cellStyle name="Note 2 2 5 5 4" xfId="9786"/>
    <cellStyle name="Note 2 2 5 5 5" xfId="12080"/>
    <cellStyle name="Note 2 2 5 5 6" xfId="14550"/>
    <cellStyle name="Note 2 2 5 5 7" xfId="16796"/>
    <cellStyle name="Note 2 2 5 6" xfId="2886"/>
    <cellStyle name="Note 2 2 5 6 2" xfId="6112"/>
    <cellStyle name="Note 2 2 5 6 3" xfId="8640"/>
    <cellStyle name="Note 2 2 5 6 4" xfId="11153"/>
    <cellStyle name="Note 2 2 5 6 5" xfId="13457"/>
    <cellStyle name="Note 2 2 5 6 6" xfId="15920"/>
    <cellStyle name="Note 2 2 5 6 7" xfId="18163"/>
    <cellStyle name="Note 2 2 5 7" xfId="3071"/>
    <cellStyle name="Note 2 2 5 7 2" xfId="6297"/>
    <cellStyle name="Note 2 2 5 7 3" xfId="8825"/>
    <cellStyle name="Note 2 2 5 7 4" xfId="11336"/>
    <cellStyle name="Note 2 2 5 7 5" xfId="13642"/>
    <cellStyle name="Note 2 2 5 7 6" xfId="16105"/>
    <cellStyle name="Note 2 2 5 7 7" xfId="18346"/>
    <cellStyle name="Note 2 2 5 8" xfId="3268"/>
    <cellStyle name="Note 2 2 5 8 2" xfId="6493"/>
    <cellStyle name="Note 2 2 5 8 3" xfId="9022"/>
    <cellStyle name="Note 2 2 5 8 4" xfId="11533"/>
    <cellStyle name="Note 2 2 5 8 5" xfId="13837"/>
    <cellStyle name="Note 2 2 5 8 6" xfId="16302"/>
    <cellStyle name="Note 2 2 5 8 7" xfId="18541"/>
    <cellStyle name="Note 2 2 5 9" xfId="2557"/>
    <cellStyle name="Note 2 2 5 9 2" xfId="5784"/>
    <cellStyle name="Note 2 2 5 9 3" xfId="8311"/>
    <cellStyle name="Note 2 2 5 9 4" xfId="10825"/>
    <cellStyle name="Note 2 2 5 9 5" xfId="13129"/>
    <cellStyle name="Note 2 2 5 9 6" xfId="15593"/>
    <cellStyle name="Note 2 2 5 9 7" xfId="17837"/>
    <cellStyle name="Note 2 2 6" xfId="692"/>
    <cellStyle name="Note 2 2 6 10" xfId="1261"/>
    <cellStyle name="Note 2 2 6 10 2" xfId="4490"/>
    <cellStyle name="Note 2 2 6 10 3" xfId="7016"/>
    <cellStyle name="Note 2 2 6 10 4" xfId="9544"/>
    <cellStyle name="Note 2 2 6 10 5" xfId="11839"/>
    <cellStyle name="Note 2 2 6 10 6" xfId="14306"/>
    <cellStyle name="Note 2 2 6 10 7" xfId="16556"/>
    <cellStyle name="Note 2 2 6 11" xfId="3991"/>
    <cellStyle name="Note 2 2 6 12" xfId="4080"/>
    <cellStyle name="Note 2 2 6 13" xfId="9239"/>
    <cellStyle name="Note 2 2 6 14" xfId="14059"/>
    <cellStyle name="Note 2 2 6 15" xfId="20013"/>
    <cellStyle name="Note 2 2 6 16" xfId="20448"/>
    <cellStyle name="Note 2 2 6 17" xfId="20460"/>
    <cellStyle name="Note 2 2 6 2" xfId="1970"/>
    <cellStyle name="Note 2 2 6 2 2" xfId="5199"/>
    <cellStyle name="Note 2 2 6 2 3" xfId="7724"/>
    <cellStyle name="Note 2 2 6 2 4" xfId="10240"/>
    <cellStyle name="Note 2 2 6 2 5" xfId="12544"/>
    <cellStyle name="Note 2 2 6 2 6" xfId="15009"/>
    <cellStyle name="Note 2 2 6 2 7" xfId="17253"/>
    <cellStyle name="Note 2 2 6 3" xfId="2216"/>
    <cellStyle name="Note 2 2 6 3 2" xfId="5443"/>
    <cellStyle name="Note 2 2 6 3 3" xfId="7970"/>
    <cellStyle name="Note 2 2 6 3 4" xfId="10484"/>
    <cellStyle name="Note 2 2 6 3 5" xfId="12788"/>
    <cellStyle name="Note 2 2 6 3 6" xfId="15252"/>
    <cellStyle name="Note 2 2 6 3 7" xfId="17496"/>
    <cellStyle name="Note 2 2 6 4" xfId="2466"/>
    <cellStyle name="Note 2 2 6 4 2" xfId="5693"/>
    <cellStyle name="Note 2 2 6 4 3" xfId="8220"/>
    <cellStyle name="Note 2 2 6 4 4" xfId="10734"/>
    <cellStyle name="Note 2 2 6 4 5" xfId="13038"/>
    <cellStyle name="Note 2 2 6 4 6" xfId="15502"/>
    <cellStyle name="Note 2 2 6 4 7" xfId="17746"/>
    <cellStyle name="Note 2 2 6 5" xfId="2123"/>
    <cellStyle name="Note 2 2 6 5 2" xfId="5351"/>
    <cellStyle name="Note 2 2 6 5 3" xfId="7877"/>
    <cellStyle name="Note 2 2 6 5 4" xfId="10393"/>
    <cellStyle name="Note 2 2 6 5 5" xfId="12696"/>
    <cellStyle name="Note 2 2 6 5 6" xfId="15161"/>
    <cellStyle name="Note 2 2 6 5 7" xfId="17405"/>
    <cellStyle name="Note 2 2 6 6" xfId="2924"/>
    <cellStyle name="Note 2 2 6 6 2" xfId="6150"/>
    <cellStyle name="Note 2 2 6 6 3" xfId="8678"/>
    <cellStyle name="Note 2 2 6 6 4" xfId="11191"/>
    <cellStyle name="Note 2 2 6 6 5" xfId="13495"/>
    <cellStyle name="Note 2 2 6 6 6" xfId="15958"/>
    <cellStyle name="Note 2 2 6 6 7" xfId="18201"/>
    <cellStyle name="Note 2 2 6 7" xfId="3108"/>
    <cellStyle name="Note 2 2 6 7 2" xfId="6333"/>
    <cellStyle name="Note 2 2 6 7 3" xfId="8862"/>
    <cellStyle name="Note 2 2 6 7 4" xfId="11373"/>
    <cellStyle name="Note 2 2 6 7 5" xfId="13678"/>
    <cellStyle name="Note 2 2 6 7 6" xfId="16142"/>
    <cellStyle name="Note 2 2 6 7 7" xfId="18382"/>
    <cellStyle name="Note 2 2 6 8" xfId="3307"/>
    <cellStyle name="Note 2 2 6 8 2" xfId="6532"/>
    <cellStyle name="Note 2 2 6 8 3" xfId="9061"/>
    <cellStyle name="Note 2 2 6 8 4" xfId="11572"/>
    <cellStyle name="Note 2 2 6 8 5" xfId="13876"/>
    <cellStyle name="Note 2 2 6 8 6" xfId="16341"/>
    <cellStyle name="Note 2 2 6 8 7" xfId="18580"/>
    <cellStyle name="Note 2 2 6 9" xfId="3433"/>
    <cellStyle name="Note 2 2 6 9 2" xfId="6658"/>
    <cellStyle name="Note 2 2 6 9 3" xfId="9187"/>
    <cellStyle name="Note 2 2 6 9 4" xfId="11698"/>
    <cellStyle name="Note 2 2 6 9 5" xfId="14002"/>
    <cellStyle name="Note 2 2 6 9 6" xfId="16467"/>
    <cellStyle name="Note 2 2 6 9 7" xfId="18706"/>
    <cellStyle name="Note 2 2 7" xfId="699"/>
    <cellStyle name="Note 2 2 7 10" xfId="1268"/>
    <cellStyle name="Note 2 2 7 10 2" xfId="4497"/>
    <cellStyle name="Note 2 2 7 10 3" xfId="7023"/>
    <cellStyle name="Note 2 2 7 10 4" xfId="9551"/>
    <cellStyle name="Note 2 2 7 10 5" xfId="11846"/>
    <cellStyle name="Note 2 2 7 10 6" xfId="14313"/>
    <cellStyle name="Note 2 2 7 10 7" xfId="16563"/>
    <cellStyle name="Note 2 2 7 11" xfId="3998"/>
    <cellStyle name="Note 2 2 7 12" xfId="4132"/>
    <cellStyle name="Note 2 2 7 13" xfId="6731"/>
    <cellStyle name="Note 2 2 7 14" xfId="14058"/>
    <cellStyle name="Note 2 2 7 15" xfId="20503"/>
    <cellStyle name="Note 2 2 7 16" xfId="20725"/>
    <cellStyle name="Note 2 2 7 2" xfId="1977"/>
    <cellStyle name="Note 2 2 7 2 2" xfId="5206"/>
    <cellStyle name="Note 2 2 7 2 3" xfId="7731"/>
    <cellStyle name="Note 2 2 7 2 4" xfId="10247"/>
    <cellStyle name="Note 2 2 7 2 5" xfId="12551"/>
    <cellStyle name="Note 2 2 7 2 6" xfId="15016"/>
    <cellStyle name="Note 2 2 7 2 7" xfId="17260"/>
    <cellStyle name="Note 2 2 7 3" xfId="2223"/>
    <cellStyle name="Note 2 2 7 3 2" xfId="5450"/>
    <cellStyle name="Note 2 2 7 3 3" xfId="7977"/>
    <cellStyle name="Note 2 2 7 3 4" xfId="10491"/>
    <cellStyle name="Note 2 2 7 3 5" xfId="12795"/>
    <cellStyle name="Note 2 2 7 3 6" xfId="15259"/>
    <cellStyle name="Note 2 2 7 3 7" xfId="17503"/>
    <cellStyle name="Note 2 2 7 4" xfId="2473"/>
    <cellStyle name="Note 2 2 7 4 2" xfId="5700"/>
    <cellStyle name="Note 2 2 7 4 3" xfId="8227"/>
    <cellStyle name="Note 2 2 7 4 4" xfId="10741"/>
    <cellStyle name="Note 2 2 7 4 5" xfId="13045"/>
    <cellStyle name="Note 2 2 7 4 6" xfId="15509"/>
    <cellStyle name="Note 2 2 7 4 7" xfId="17753"/>
    <cellStyle name="Note 2 2 7 5" xfId="1649"/>
    <cellStyle name="Note 2 2 7 5 2" xfId="4878"/>
    <cellStyle name="Note 2 2 7 5 3" xfId="7403"/>
    <cellStyle name="Note 2 2 7 5 4" xfId="9928"/>
    <cellStyle name="Note 2 2 7 5 5" xfId="12224"/>
    <cellStyle name="Note 2 2 7 5 6" xfId="14692"/>
    <cellStyle name="Note 2 2 7 5 7" xfId="16938"/>
    <cellStyle name="Note 2 2 7 6" xfId="2931"/>
    <cellStyle name="Note 2 2 7 6 2" xfId="6157"/>
    <cellStyle name="Note 2 2 7 6 3" xfId="8685"/>
    <cellStyle name="Note 2 2 7 6 4" xfId="11198"/>
    <cellStyle name="Note 2 2 7 6 5" xfId="13502"/>
    <cellStyle name="Note 2 2 7 6 6" xfId="15965"/>
    <cellStyle name="Note 2 2 7 6 7" xfId="18208"/>
    <cellStyle name="Note 2 2 7 7" xfId="3115"/>
    <cellStyle name="Note 2 2 7 7 2" xfId="6340"/>
    <cellStyle name="Note 2 2 7 7 3" xfId="8869"/>
    <cellStyle name="Note 2 2 7 7 4" xfId="11380"/>
    <cellStyle name="Note 2 2 7 7 5" xfId="13685"/>
    <cellStyle name="Note 2 2 7 7 6" xfId="16149"/>
    <cellStyle name="Note 2 2 7 7 7" xfId="18389"/>
    <cellStyle name="Note 2 2 7 8" xfId="3314"/>
    <cellStyle name="Note 2 2 7 8 2" xfId="6539"/>
    <cellStyle name="Note 2 2 7 8 3" xfId="9068"/>
    <cellStyle name="Note 2 2 7 8 4" xfId="11579"/>
    <cellStyle name="Note 2 2 7 8 5" xfId="13883"/>
    <cellStyle name="Note 2 2 7 8 6" xfId="16348"/>
    <cellStyle name="Note 2 2 7 8 7" xfId="18587"/>
    <cellStyle name="Note 2 2 7 9" xfId="2843"/>
    <cellStyle name="Note 2 2 7 9 2" xfId="6069"/>
    <cellStyle name="Note 2 2 7 9 3" xfId="8597"/>
    <cellStyle name="Note 2 2 7 9 4" xfId="11110"/>
    <cellStyle name="Note 2 2 7 9 5" xfId="13414"/>
    <cellStyle name="Note 2 2 7 9 6" xfId="15877"/>
    <cellStyle name="Note 2 2 7 9 7" xfId="18120"/>
    <cellStyle name="Note 2 2 8" xfId="1452"/>
    <cellStyle name="Note 2 2 8 10" xfId="19663"/>
    <cellStyle name="Note 2 2 8 2" xfId="4681"/>
    <cellStyle name="Note 2 2 8 3" xfId="7206"/>
    <cellStyle name="Note 2 2 8 4" xfId="9733"/>
    <cellStyle name="Note 2 2 8 5" xfId="12027"/>
    <cellStyle name="Note 2 2 8 6" xfId="14497"/>
    <cellStyle name="Note 2 2 8 7" xfId="16743"/>
    <cellStyle name="Note 2 2 8 8" xfId="19931"/>
    <cellStyle name="Note 2 2 8 9" xfId="20380"/>
    <cellStyle name="Note 2 2 9" xfId="1646"/>
    <cellStyle name="Note 2 2 9 10" xfId="20877"/>
    <cellStyle name="Note 2 2 9 2" xfId="4875"/>
    <cellStyle name="Note 2 2 9 3" xfId="7400"/>
    <cellStyle name="Note 2 2 9 4" xfId="9925"/>
    <cellStyle name="Note 2 2 9 5" xfId="12221"/>
    <cellStyle name="Note 2 2 9 6" xfId="14689"/>
    <cellStyle name="Note 2 2 9 7" xfId="16935"/>
    <cellStyle name="Note 2 2 9 8" xfId="20238"/>
    <cellStyle name="Note 2 2 9 9" xfId="20591"/>
    <cellStyle name="Note 2 20" xfId="18730"/>
    <cellStyle name="Note 2 21" xfId="19013"/>
    <cellStyle name="Note 2 22" xfId="19091"/>
    <cellStyle name="Note 2 23" xfId="19077"/>
    <cellStyle name="Note 2 24" xfId="18763"/>
    <cellStyle name="Note 2 25" xfId="19297"/>
    <cellStyle name="Note 2 26" xfId="19499"/>
    <cellStyle name="Note 2 27" xfId="19467"/>
    <cellStyle name="Note 2 28" xfId="19292"/>
    <cellStyle name="Note 2 29" xfId="19477"/>
    <cellStyle name="Note 2 3" xfId="368"/>
    <cellStyle name="Note 2 3 10" xfId="1491"/>
    <cellStyle name="Note 2 3 10 2" xfId="4720"/>
    <cellStyle name="Note 2 3 10 3" xfId="7245"/>
    <cellStyle name="Note 2 3 10 4" xfId="9772"/>
    <cellStyle name="Note 2 3 10 5" xfId="12066"/>
    <cellStyle name="Note 2 3 10 6" xfId="14536"/>
    <cellStyle name="Note 2 3 10 7" xfId="16782"/>
    <cellStyle name="Note 2 3 11" xfId="1546"/>
    <cellStyle name="Note 2 3 11 2" xfId="4775"/>
    <cellStyle name="Note 2 3 11 3" xfId="7300"/>
    <cellStyle name="Note 2 3 11 4" xfId="9826"/>
    <cellStyle name="Note 2 3 11 5" xfId="12121"/>
    <cellStyle name="Note 2 3 11 6" xfId="14591"/>
    <cellStyle name="Note 2 3 11 7" xfId="16836"/>
    <cellStyle name="Note 2 3 12" xfId="3000"/>
    <cellStyle name="Note 2 3 12 2" xfId="6226"/>
    <cellStyle name="Note 2 3 12 3" xfId="8754"/>
    <cellStyle name="Note 2 3 12 4" xfId="11267"/>
    <cellStyle name="Note 2 3 12 5" xfId="13571"/>
    <cellStyle name="Note 2 3 12 6" xfId="16034"/>
    <cellStyle name="Note 2 3 12 7" xfId="18277"/>
    <cellStyle name="Note 2 3 13" xfId="950"/>
    <cellStyle name="Note 2 3 13 2" xfId="4213"/>
    <cellStyle name="Note 2 3 13 3" xfId="6755"/>
    <cellStyle name="Note 2 3 13 4" xfId="9285"/>
    <cellStyle name="Note 2 3 13 5" xfId="9505"/>
    <cellStyle name="Note 2 3 13 6" xfId="14084"/>
    <cellStyle name="Note 2 3 13 7" xfId="6746"/>
    <cellStyle name="Note 2 3 14" xfId="3571"/>
    <cellStyle name="Note 2 3 15" xfId="3580"/>
    <cellStyle name="Note 2 3 16" xfId="9462"/>
    <cellStyle name="Note 2 3 17" xfId="14168"/>
    <cellStyle name="Note 2 3 18" xfId="18961"/>
    <cellStyle name="Note 2 3 19" xfId="19099"/>
    <cellStyle name="Note 2 3 2" xfId="599"/>
    <cellStyle name="Note 2 3 2 10" xfId="1170"/>
    <cellStyle name="Note 2 3 2 10 2" xfId="4402"/>
    <cellStyle name="Note 2 3 2 10 3" xfId="6937"/>
    <cellStyle name="Note 2 3 2 10 4" xfId="9467"/>
    <cellStyle name="Note 2 3 2 10 5" xfId="11771"/>
    <cellStyle name="Note 2 3 2 10 6" xfId="14234"/>
    <cellStyle name="Note 2 3 2 10 7" xfId="16501"/>
    <cellStyle name="Note 2 3 2 11" xfId="3910"/>
    <cellStyle name="Note 2 3 2 12" xfId="4149"/>
    <cellStyle name="Note 2 3 2 13" xfId="9492"/>
    <cellStyle name="Note 2 3 2 14" xfId="14208"/>
    <cellStyle name="Note 2 3 2 15" xfId="20102"/>
    <cellStyle name="Note 2 3 2 16" xfId="20745"/>
    <cellStyle name="Note 2 3 2 2" xfId="1882"/>
    <cellStyle name="Note 2 3 2 2 2" xfId="5111"/>
    <cellStyle name="Note 2 3 2 2 3" xfId="7636"/>
    <cellStyle name="Note 2 3 2 2 4" xfId="10153"/>
    <cellStyle name="Note 2 3 2 2 5" xfId="12457"/>
    <cellStyle name="Note 2 3 2 2 6" xfId="14921"/>
    <cellStyle name="Note 2 3 2 2 7" xfId="17166"/>
    <cellStyle name="Note 2 3 2 3" xfId="2131"/>
    <cellStyle name="Note 2 3 2 3 2" xfId="5359"/>
    <cellStyle name="Note 2 3 2 3 3" xfId="7885"/>
    <cellStyle name="Note 2 3 2 3 4" xfId="10401"/>
    <cellStyle name="Note 2 3 2 3 5" xfId="12704"/>
    <cellStyle name="Note 2 3 2 3 6" xfId="15169"/>
    <cellStyle name="Note 2 3 2 3 7" xfId="17413"/>
    <cellStyle name="Note 2 3 2 4" xfId="2383"/>
    <cellStyle name="Note 2 3 2 4 2" xfId="5610"/>
    <cellStyle name="Note 2 3 2 4 3" xfId="8137"/>
    <cellStyle name="Note 2 3 2 4 4" xfId="10651"/>
    <cellStyle name="Note 2 3 2 4 5" xfId="12955"/>
    <cellStyle name="Note 2 3 2 4 6" xfId="15419"/>
    <cellStyle name="Note 2 3 2 4 7" xfId="17663"/>
    <cellStyle name="Note 2 3 2 5" xfId="2164"/>
    <cellStyle name="Note 2 3 2 5 2" xfId="5392"/>
    <cellStyle name="Note 2 3 2 5 3" xfId="7918"/>
    <cellStyle name="Note 2 3 2 5 4" xfId="10434"/>
    <cellStyle name="Note 2 3 2 5 5" xfId="12737"/>
    <cellStyle name="Note 2 3 2 5 6" xfId="15202"/>
    <cellStyle name="Note 2 3 2 5 7" xfId="17446"/>
    <cellStyle name="Note 2 3 2 6" xfId="2845"/>
    <cellStyle name="Note 2 3 2 6 2" xfId="6071"/>
    <cellStyle name="Note 2 3 2 6 3" xfId="8599"/>
    <cellStyle name="Note 2 3 2 6 4" xfId="11112"/>
    <cellStyle name="Note 2 3 2 6 5" xfId="13416"/>
    <cellStyle name="Note 2 3 2 6 6" xfId="15879"/>
    <cellStyle name="Note 2 3 2 6 7" xfId="18122"/>
    <cellStyle name="Note 2 3 2 7" xfId="3033"/>
    <cellStyle name="Note 2 3 2 7 2" xfId="6259"/>
    <cellStyle name="Note 2 3 2 7 3" xfId="8787"/>
    <cellStyle name="Note 2 3 2 7 4" xfId="11299"/>
    <cellStyle name="Note 2 3 2 7 5" xfId="13604"/>
    <cellStyle name="Note 2 3 2 7 6" xfId="16067"/>
    <cellStyle name="Note 2 3 2 7 7" xfId="18309"/>
    <cellStyle name="Note 2 3 2 8" xfId="3236"/>
    <cellStyle name="Note 2 3 2 8 2" xfId="6461"/>
    <cellStyle name="Note 2 3 2 8 3" xfId="8990"/>
    <cellStyle name="Note 2 3 2 8 4" xfId="11501"/>
    <cellStyle name="Note 2 3 2 8 5" xfId="13805"/>
    <cellStyle name="Note 2 3 2 8 6" xfId="16270"/>
    <cellStyle name="Note 2 3 2 8 7" xfId="18509"/>
    <cellStyle name="Note 2 3 2 9" xfId="3434"/>
    <cellStyle name="Note 2 3 2 9 2" xfId="6659"/>
    <cellStyle name="Note 2 3 2 9 3" xfId="9188"/>
    <cellStyle name="Note 2 3 2 9 4" xfId="11699"/>
    <cellStyle name="Note 2 3 2 9 5" xfId="14003"/>
    <cellStyle name="Note 2 3 2 9 6" xfId="16468"/>
    <cellStyle name="Note 2 3 2 9 7" xfId="18707"/>
    <cellStyle name="Note 2 3 20" xfId="19135"/>
    <cellStyle name="Note 2 3 21" xfId="19171"/>
    <cellStyle name="Note 2 3 22" xfId="19199"/>
    <cellStyle name="Note 2 3 23" xfId="19227"/>
    <cellStyle name="Note 2 3 24" xfId="19255"/>
    <cellStyle name="Note 2 3 25" xfId="19554"/>
    <cellStyle name="Note 2 3 26" xfId="19588"/>
    <cellStyle name="Note 2 3 27" xfId="19614"/>
    <cellStyle name="Note 2 3 28" xfId="19639"/>
    <cellStyle name="Note 2 3 29" xfId="19662"/>
    <cellStyle name="Note 2 3 3" xfId="396"/>
    <cellStyle name="Note 2 3 3 10" xfId="969"/>
    <cellStyle name="Note 2 3 3 10 2" xfId="4232"/>
    <cellStyle name="Note 2 3 3 10 3" xfId="6773"/>
    <cellStyle name="Note 2 3 3 10 4" xfId="9303"/>
    <cellStyle name="Note 2 3 3 10 5" xfId="9208"/>
    <cellStyle name="Note 2 3 3 10 6" xfId="14102"/>
    <cellStyle name="Note 2 3 3 10 7" xfId="6898"/>
    <cellStyle name="Note 2 3 3 11" xfId="3743"/>
    <cellStyle name="Note 2 3 3 12" xfId="4355"/>
    <cellStyle name="Note 2 3 3 13" xfId="3942"/>
    <cellStyle name="Note 2 3 3 14" xfId="3578"/>
    <cellStyle name="Note 2 3 3 15" xfId="20136"/>
    <cellStyle name="Note 2 3 3 16" xfId="20777"/>
    <cellStyle name="Note 2 3 3 2" xfId="1699"/>
    <cellStyle name="Note 2 3 3 2 2" xfId="4928"/>
    <cellStyle name="Note 2 3 3 2 3" xfId="7453"/>
    <cellStyle name="Note 2 3 3 2 4" xfId="9975"/>
    <cellStyle name="Note 2 3 3 2 5" xfId="12274"/>
    <cellStyle name="Note 2 3 3 2 6" xfId="14741"/>
    <cellStyle name="Note 2 3 3 2 7" xfId="16986"/>
    <cellStyle name="Note 2 3 3 3" xfId="1539"/>
    <cellStyle name="Note 2 3 3 3 2" xfId="4768"/>
    <cellStyle name="Note 2 3 3 3 3" xfId="7293"/>
    <cellStyle name="Note 2 3 3 3 4" xfId="9819"/>
    <cellStyle name="Note 2 3 3 3 5" xfId="12114"/>
    <cellStyle name="Note 2 3 3 3 6" xfId="14584"/>
    <cellStyle name="Note 2 3 3 3 7" xfId="16829"/>
    <cellStyle name="Note 2 3 3 4" xfId="1869"/>
    <cellStyle name="Note 2 3 3 4 2" xfId="5098"/>
    <cellStyle name="Note 2 3 3 4 3" xfId="7623"/>
    <cellStyle name="Note 2 3 3 4 4" xfId="10140"/>
    <cellStyle name="Note 2 3 3 4 5" xfId="12444"/>
    <cellStyle name="Note 2 3 3 4 6" xfId="14908"/>
    <cellStyle name="Note 2 3 3 4 7" xfId="17153"/>
    <cellStyle name="Note 2 3 3 5" xfId="2340"/>
    <cellStyle name="Note 2 3 3 5 2" xfId="5567"/>
    <cellStyle name="Note 2 3 3 5 3" xfId="8094"/>
    <cellStyle name="Note 2 3 3 5 4" xfId="10608"/>
    <cellStyle name="Note 2 3 3 5 5" xfId="12912"/>
    <cellStyle name="Note 2 3 3 5 6" xfId="15376"/>
    <cellStyle name="Note 2 3 3 5 7" xfId="17620"/>
    <cellStyle name="Note 2 3 3 6" xfId="2112"/>
    <cellStyle name="Note 2 3 3 6 2" xfId="5340"/>
    <cellStyle name="Note 2 3 3 6 3" xfId="7866"/>
    <cellStyle name="Note 2 3 3 6 4" xfId="10382"/>
    <cellStyle name="Note 2 3 3 6 5" xfId="12685"/>
    <cellStyle name="Note 2 3 3 6 6" xfId="15150"/>
    <cellStyle name="Note 2 3 3 6 7" xfId="17394"/>
    <cellStyle name="Note 2 3 3 7" xfId="2865"/>
    <cellStyle name="Note 2 3 3 7 2" xfId="6091"/>
    <cellStyle name="Note 2 3 3 7 3" xfId="8619"/>
    <cellStyle name="Note 2 3 3 7 4" xfId="11132"/>
    <cellStyle name="Note 2 3 3 7 5" xfId="13436"/>
    <cellStyle name="Note 2 3 3 7 6" xfId="15899"/>
    <cellStyle name="Note 2 3 3 7 7" xfId="18142"/>
    <cellStyle name="Note 2 3 3 8" xfId="1778"/>
    <cellStyle name="Note 2 3 3 8 2" xfId="5007"/>
    <cellStyle name="Note 2 3 3 8 3" xfId="7532"/>
    <cellStyle name="Note 2 3 3 8 4" xfId="10051"/>
    <cellStyle name="Note 2 3 3 8 5" xfId="12353"/>
    <cellStyle name="Note 2 3 3 8 6" xfId="14819"/>
    <cellStyle name="Note 2 3 3 8 7" xfId="17063"/>
    <cellStyle name="Note 2 3 3 9" xfId="3417"/>
    <cellStyle name="Note 2 3 3 9 2" xfId="6642"/>
    <cellStyle name="Note 2 3 3 9 3" xfId="9171"/>
    <cellStyle name="Note 2 3 3 9 4" xfId="11682"/>
    <cellStyle name="Note 2 3 3 9 5" xfId="13986"/>
    <cellStyle name="Note 2 3 3 9 6" xfId="16451"/>
    <cellStyle name="Note 2 3 3 9 7" xfId="18690"/>
    <cellStyle name="Note 2 3 30" xfId="21156"/>
    <cellStyle name="Note 2 3 4" xfId="520"/>
    <cellStyle name="Note 2 3 4 10" xfId="1091"/>
    <cellStyle name="Note 2 3 4 10 2" xfId="4340"/>
    <cellStyle name="Note 2 3 4 10 3" xfId="6882"/>
    <cellStyle name="Note 2 3 4 10 4" xfId="9413"/>
    <cellStyle name="Note 2 3 4 10 5" xfId="11738"/>
    <cellStyle name="Note 2 3 4 10 6" xfId="14199"/>
    <cellStyle name="Note 2 3 4 10 7" xfId="16491"/>
    <cellStyle name="Note 2 3 4 11" xfId="3850"/>
    <cellStyle name="Note 2 3 4 12" xfId="3783"/>
    <cellStyle name="Note 2 3 4 13" xfId="4279"/>
    <cellStyle name="Note 2 3 4 14" xfId="6673"/>
    <cellStyle name="Note 2 3 4 15" xfId="20173"/>
    <cellStyle name="Note 2 3 4 16" xfId="20811"/>
    <cellStyle name="Note 2 3 4 2" xfId="1812"/>
    <cellStyle name="Note 2 3 4 2 2" xfId="5041"/>
    <cellStyle name="Note 2 3 4 2 3" xfId="7566"/>
    <cellStyle name="Note 2 3 4 2 4" xfId="10085"/>
    <cellStyle name="Note 2 3 4 2 5" xfId="12387"/>
    <cellStyle name="Note 2 3 4 2 6" xfId="14853"/>
    <cellStyle name="Note 2 3 4 2 7" xfId="17097"/>
    <cellStyle name="Note 2 3 4 3" xfId="2073"/>
    <cellStyle name="Note 2 3 4 3 2" xfId="5301"/>
    <cellStyle name="Note 2 3 4 3 3" xfId="7827"/>
    <cellStyle name="Note 2 3 4 3 4" xfId="10343"/>
    <cellStyle name="Note 2 3 4 3 5" xfId="12646"/>
    <cellStyle name="Note 2 3 4 3 6" xfId="15112"/>
    <cellStyle name="Note 2 3 4 3 7" xfId="17355"/>
    <cellStyle name="Note 2 3 4 4" xfId="2318"/>
    <cellStyle name="Note 2 3 4 4 2" xfId="5545"/>
    <cellStyle name="Note 2 3 4 4 3" xfId="8072"/>
    <cellStyle name="Note 2 3 4 4 4" xfId="10586"/>
    <cellStyle name="Note 2 3 4 4 5" xfId="12890"/>
    <cellStyle name="Note 2 3 4 4 6" xfId="15354"/>
    <cellStyle name="Note 2 3 4 4 7" xfId="17598"/>
    <cellStyle name="Note 2 3 4 5" xfId="1687"/>
    <cellStyle name="Note 2 3 4 5 2" xfId="4916"/>
    <cellStyle name="Note 2 3 4 5 3" xfId="7441"/>
    <cellStyle name="Note 2 3 4 5 4" xfId="9963"/>
    <cellStyle name="Note 2 3 4 5 5" xfId="12262"/>
    <cellStyle name="Note 2 3 4 5 6" xfId="14729"/>
    <cellStyle name="Note 2 3 4 5 7" xfId="16974"/>
    <cellStyle name="Note 2 3 4 6" xfId="2793"/>
    <cellStyle name="Note 2 3 4 6 2" xfId="6019"/>
    <cellStyle name="Note 2 3 4 6 3" xfId="8547"/>
    <cellStyle name="Note 2 3 4 6 4" xfId="11061"/>
    <cellStyle name="Note 2 3 4 6 5" xfId="13364"/>
    <cellStyle name="Note 2 3 4 6 6" xfId="15829"/>
    <cellStyle name="Note 2 3 4 6 7" xfId="18070"/>
    <cellStyle name="Note 2 3 4 7" xfId="2997"/>
    <cellStyle name="Note 2 3 4 7 2" xfId="6223"/>
    <cellStyle name="Note 2 3 4 7 3" xfId="8751"/>
    <cellStyle name="Note 2 3 4 7 4" xfId="11264"/>
    <cellStyle name="Note 2 3 4 7 5" xfId="13568"/>
    <cellStyle name="Note 2 3 4 7 6" xfId="16031"/>
    <cellStyle name="Note 2 3 4 7 7" xfId="18274"/>
    <cellStyle name="Note 2 3 4 8" xfId="3209"/>
    <cellStyle name="Note 2 3 4 8 2" xfId="6434"/>
    <cellStyle name="Note 2 3 4 8 3" xfId="8963"/>
    <cellStyle name="Note 2 3 4 8 4" xfId="11474"/>
    <cellStyle name="Note 2 3 4 8 5" xfId="13779"/>
    <cellStyle name="Note 2 3 4 8 6" xfId="16243"/>
    <cellStyle name="Note 2 3 4 8 7" xfId="18483"/>
    <cellStyle name="Note 2 3 4 9" xfId="1420"/>
    <cellStyle name="Note 2 3 4 9 2" xfId="4649"/>
    <cellStyle name="Note 2 3 4 9 3" xfId="7174"/>
    <cellStyle name="Note 2 3 4 9 4" xfId="9701"/>
    <cellStyle name="Note 2 3 4 9 5" xfId="11995"/>
    <cellStyle name="Note 2 3 4 9 6" xfId="14465"/>
    <cellStyle name="Note 2 3 4 9 7" xfId="16711"/>
    <cellStyle name="Note 2 3 5" xfId="409"/>
    <cellStyle name="Note 2 3 5 10" xfId="982"/>
    <cellStyle name="Note 2 3 5 10 2" xfId="4245"/>
    <cellStyle name="Note 2 3 5 10 3" xfId="6786"/>
    <cellStyle name="Note 2 3 5 10 4" xfId="9316"/>
    <cellStyle name="Note 2 3 5 10 5" xfId="3726"/>
    <cellStyle name="Note 2 3 5 10 6" xfId="14115"/>
    <cellStyle name="Note 2 3 5 10 7" xfId="6849"/>
    <cellStyle name="Note 2 3 5 11" xfId="3756"/>
    <cellStyle name="Note 2 3 5 12" xfId="3901"/>
    <cellStyle name="Note 2 3 5 13" xfId="6717"/>
    <cellStyle name="Note 2 3 5 14" xfId="9415"/>
    <cellStyle name="Note 2 3 5 15" xfId="20569"/>
    <cellStyle name="Note 2 3 5 16" xfId="20855"/>
    <cellStyle name="Note 2 3 5 2" xfId="1712"/>
    <cellStyle name="Note 2 3 5 2 2" xfId="4941"/>
    <cellStyle name="Note 2 3 5 2 3" xfId="7466"/>
    <cellStyle name="Note 2 3 5 2 4" xfId="9988"/>
    <cellStyle name="Note 2 3 5 2 5" xfId="12287"/>
    <cellStyle name="Note 2 3 5 2 6" xfId="14754"/>
    <cellStyle name="Note 2 3 5 2 7" xfId="16999"/>
    <cellStyle name="Note 2 3 5 3" xfId="1566"/>
    <cellStyle name="Note 2 3 5 3 2" xfId="4795"/>
    <cellStyle name="Note 2 3 5 3 3" xfId="7320"/>
    <cellStyle name="Note 2 3 5 3 4" xfId="9846"/>
    <cellStyle name="Note 2 3 5 3 5" xfId="12141"/>
    <cellStyle name="Note 2 3 5 3 6" xfId="14611"/>
    <cellStyle name="Note 2 3 5 3 7" xfId="16855"/>
    <cellStyle name="Note 2 3 5 4" xfId="1865"/>
    <cellStyle name="Note 2 3 5 4 2" xfId="5094"/>
    <cellStyle name="Note 2 3 5 4 3" xfId="7619"/>
    <cellStyle name="Note 2 3 5 4 4" xfId="10136"/>
    <cellStyle name="Note 2 3 5 4 5" xfId="12440"/>
    <cellStyle name="Note 2 3 5 4 6" xfId="14904"/>
    <cellStyle name="Note 2 3 5 4 7" xfId="17149"/>
    <cellStyle name="Note 2 3 5 5" xfId="2605"/>
    <cellStyle name="Note 2 3 5 5 2" xfId="5832"/>
    <cellStyle name="Note 2 3 5 5 3" xfId="8359"/>
    <cellStyle name="Note 2 3 5 5 4" xfId="10873"/>
    <cellStyle name="Note 2 3 5 5 5" xfId="13177"/>
    <cellStyle name="Note 2 3 5 5 6" xfId="15641"/>
    <cellStyle name="Note 2 3 5 5 7" xfId="17884"/>
    <cellStyle name="Note 2 3 5 6" xfId="2104"/>
    <cellStyle name="Note 2 3 5 6 2" xfId="5332"/>
    <cellStyle name="Note 2 3 5 6 3" xfId="7858"/>
    <cellStyle name="Note 2 3 5 6 4" xfId="10374"/>
    <cellStyle name="Note 2 3 5 6 5" xfId="12677"/>
    <cellStyle name="Note 2 3 5 6 6" xfId="15143"/>
    <cellStyle name="Note 2 3 5 6 7" xfId="17386"/>
    <cellStyle name="Note 2 3 5 7" xfId="2677"/>
    <cellStyle name="Note 2 3 5 7 2" xfId="5904"/>
    <cellStyle name="Note 2 3 5 7 3" xfId="8431"/>
    <cellStyle name="Note 2 3 5 7 4" xfId="10945"/>
    <cellStyle name="Note 2 3 5 7 5" xfId="13249"/>
    <cellStyle name="Note 2 3 5 7 6" xfId="15713"/>
    <cellStyle name="Note 2 3 5 7 7" xfId="17955"/>
    <cellStyle name="Note 2 3 5 8" xfId="1544"/>
    <cellStyle name="Note 2 3 5 8 2" xfId="4773"/>
    <cellStyle name="Note 2 3 5 8 3" xfId="7298"/>
    <cellStyle name="Note 2 3 5 8 4" xfId="9824"/>
    <cellStyle name="Note 2 3 5 8 5" xfId="12119"/>
    <cellStyle name="Note 2 3 5 8 6" xfId="14589"/>
    <cellStyle name="Note 2 3 5 8 7" xfId="16834"/>
    <cellStyle name="Note 2 3 5 9" xfId="3262"/>
    <cellStyle name="Note 2 3 5 9 2" xfId="6487"/>
    <cellStyle name="Note 2 3 5 9 3" xfId="9016"/>
    <cellStyle name="Note 2 3 5 9 4" xfId="11527"/>
    <cellStyle name="Note 2 3 5 9 5" xfId="13831"/>
    <cellStyle name="Note 2 3 5 9 6" xfId="16296"/>
    <cellStyle name="Note 2 3 5 9 7" xfId="18535"/>
    <cellStyle name="Note 2 3 6" xfId="1672"/>
    <cellStyle name="Note 2 3 6 10" xfId="20886"/>
    <cellStyle name="Note 2 3 6 2" xfId="4901"/>
    <cellStyle name="Note 2 3 6 3" xfId="7426"/>
    <cellStyle name="Note 2 3 6 4" xfId="9948"/>
    <cellStyle name="Note 2 3 6 5" xfId="12247"/>
    <cellStyle name="Note 2 3 6 6" xfId="14714"/>
    <cellStyle name="Note 2 3 6 7" xfId="16959"/>
    <cellStyle name="Note 2 3 6 8" xfId="20247"/>
    <cellStyle name="Note 2 3 6 9" xfId="20600"/>
    <cellStyle name="Note 2 3 7" xfId="1816"/>
    <cellStyle name="Note 2 3 7 10" xfId="20918"/>
    <cellStyle name="Note 2 3 7 2" xfId="5045"/>
    <cellStyle name="Note 2 3 7 3" xfId="7570"/>
    <cellStyle name="Note 2 3 7 4" xfId="10088"/>
    <cellStyle name="Note 2 3 7 5" xfId="12391"/>
    <cellStyle name="Note 2 3 7 6" xfId="14856"/>
    <cellStyle name="Note 2 3 7 7" xfId="17101"/>
    <cellStyle name="Note 2 3 7 8" xfId="20281"/>
    <cellStyle name="Note 2 3 7 9" xfId="20633"/>
    <cellStyle name="Note 2 3 8" xfId="2359"/>
    <cellStyle name="Note 2 3 8 10" xfId="19875"/>
    <cellStyle name="Note 2 3 8 2" xfId="5586"/>
    <cellStyle name="Note 2 3 8 3" xfId="8113"/>
    <cellStyle name="Note 2 3 8 4" xfId="10627"/>
    <cellStyle name="Note 2 3 8 5" xfId="12931"/>
    <cellStyle name="Note 2 3 8 6" xfId="15395"/>
    <cellStyle name="Note 2 3 8 7" xfId="17639"/>
    <cellStyle name="Note 2 3 8 8" xfId="19997"/>
    <cellStyle name="Note 2 3 8 9" xfId="20434"/>
    <cellStyle name="Note 2 3 9" xfId="1443"/>
    <cellStyle name="Note 2 3 9 10" xfId="20973"/>
    <cellStyle name="Note 2 3 9 2" xfId="4672"/>
    <cellStyle name="Note 2 3 9 3" xfId="7197"/>
    <cellStyle name="Note 2 3 9 4" xfId="9724"/>
    <cellStyle name="Note 2 3 9 5" xfId="12018"/>
    <cellStyle name="Note 2 3 9 6" xfId="14488"/>
    <cellStyle name="Note 2 3 9 7" xfId="16734"/>
    <cellStyle name="Note 2 3 9 8" xfId="20336"/>
    <cellStyle name="Note 2 3 9 9" xfId="20688"/>
    <cellStyle name="Note 2 30" xfId="19853"/>
    <cellStyle name="Note 2 31" xfId="19677"/>
    <cellStyle name="Note 2 4" xfId="491"/>
    <cellStyle name="Note 2 4 10" xfId="1063"/>
    <cellStyle name="Note 2 4 10 2" xfId="4312"/>
    <cellStyle name="Note 2 4 10 3" xfId="6854"/>
    <cellStyle name="Note 2 4 10 4" xfId="9385"/>
    <cellStyle name="Note 2 4 10 5" xfId="11710"/>
    <cellStyle name="Note 2 4 10 6" xfId="14171"/>
    <cellStyle name="Note 2 4 10 7" xfId="3534"/>
    <cellStyle name="Note 2 4 11" xfId="3821"/>
    <cellStyle name="Note 2 4 12" xfId="4351"/>
    <cellStyle name="Note 2 4 13" xfId="3635"/>
    <cellStyle name="Note 2 4 14" xfId="4143"/>
    <cellStyle name="Note 2 4 15" xfId="20001"/>
    <cellStyle name="Note 2 4 16" xfId="20420"/>
    <cellStyle name="Note 2 4 2" xfId="1783"/>
    <cellStyle name="Note 2 4 2 2" xfId="5012"/>
    <cellStyle name="Note 2 4 2 3" xfId="7537"/>
    <cellStyle name="Note 2 4 2 4" xfId="10056"/>
    <cellStyle name="Note 2 4 2 5" xfId="12358"/>
    <cellStyle name="Note 2 4 2 6" xfId="14824"/>
    <cellStyle name="Note 2 4 2 7" xfId="17068"/>
    <cellStyle name="Note 2 4 3" xfId="2044"/>
    <cellStyle name="Note 2 4 3 2" xfId="5272"/>
    <cellStyle name="Note 2 4 3 3" xfId="7798"/>
    <cellStyle name="Note 2 4 3 4" xfId="10314"/>
    <cellStyle name="Note 2 4 3 5" xfId="12617"/>
    <cellStyle name="Note 2 4 3 6" xfId="15083"/>
    <cellStyle name="Note 2 4 3 7" xfId="17326"/>
    <cellStyle name="Note 2 4 4" xfId="2289"/>
    <cellStyle name="Note 2 4 4 2" xfId="5516"/>
    <cellStyle name="Note 2 4 4 3" xfId="8043"/>
    <cellStyle name="Note 2 4 4 4" xfId="10557"/>
    <cellStyle name="Note 2 4 4 5" xfId="12861"/>
    <cellStyle name="Note 2 4 4 6" xfId="15325"/>
    <cellStyle name="Note 2 4 4 7" xfId="17569"/>
    <cellStyle name="Note 2 4 5" xfId="2331"/>
    <cellStyle name="Note 2 4 5 2" xfId="5558"/>
    <cellStyle name="Note 2 4 5 3" xfId="8085"/>
    <cellStyle name="Note 2 4 5 4" xfId="10599"/>
    <cellStyle name="Note 2 4 5 5" xfId="12903"/>
    <cellStyle name="Note 2 4 5 6" xfId="15367"/>
    <cellStyle name="Note 2 4 5 7" xfId="17611"/>
    <cellStyle name="Note 2 4 6" xfId="2765"/>
    <cellStyle name="Note 2 4 6 2" xfId="5991"/>
    <cellStyle name="Note 2 4 6 3" xfId="8519"/>
    <cellStyle name="Note 2 4 6 4" xfId="11033"/>
    <cellStyle name="Note 2 4 6 5" xfId="13336"/>
    <cellStyle name="Note 2 4 6 6" xfId="15801"/>
    <cellStyle name="Note 2 4 6 7" xfId="18042"/>
    <cellStyle name="Note 2 4 7" xfId="1870"/>
    <cellStyle name="Note 2 4 7 2" xfId="5099"/>
    <cellStyle name="Note 2 4 7 3" xfId="7624"/>
    <cellStyle name="Note 2 4 7 4" xfId="10141"/>
    <cellStyle name="Note 2 4 7 5" xfId="12445"/>
    <cellStyle name="Note 2 4 7 6" xfId="14909"/>
    <cellStyle name="Note 2 4 7 7" xfId="17154"/>
    <cellStyle name="Note 2 4 8" xfId="3181"/>
    <cellStyle name="Note 2 4 8 2" xfId="6406"/>
    <cellStyle name="Note 2 4 8 3" xfId="8935"/>
    <cellStyle name="Note 2 4 8 4" xfId="11446"/>
    <cellStyle name="Note 2 4 8 5" xfId="13751"/>
    <cellStyle name="Note 2 4 8 6" xfId="16215"/>
    <cellStyle name="Note 2 4 8 7" xfId="18455"/>
    <cellStyle name="Note 2 4 9" xfId="1361"/>
    <cellStyle name="Note 2 4 9 2" xfId="4590"/>
    <cellStyle name="Note 2 4 9 3" xfId="7116"/>
    <cellStyle name="Note 2 4 9 4" xfId="9644"/>
    <cellStyle name="Note 2 4 9 5" xfId="11938"/>
    <cellStyle name="Note 2 4 9 6" xfId="14406"/>
    <cellStyle name="Note 2 4 9 7" xfId="16655"/>
    <cellStyle name="Note 2 5" xfId="410"/>
    <cellStyle name="Note 2 5 10" xfId="983"/>
    <cellStyle name="Note 2 5 10 2" xfId="4246"/>
    <cellStyle name="Note 2 5 10 3" xfId="6787"/>
    <cellStyle name="Note 2 5 10 4" xfId="9317"/>
    <cellStyle name="Note 2 5 10 5" xfId="6887"/>
    <cellStyle name="Note 2 5 10 6" xfId="14116"/>
    <cellStyle name="Note 2 5 10 7" xfId="4282"/>
    <cellStyle name="Note 2 5 11" xfId="3757"/>
    <cellStyle name="Note 2 5 12" xfId="3694"/>
    <cellStyle name="Note 2 5 13" xfId="9264"/>
    <cellStyle name="Note 2 5 14" xfId="6709"/>
    <cellStyle name="Note 2 5 15" xfId="20130"/>
    <cellStyle name="Note 2 5 16" xfId="20771"/>
    <cellStyle name="Note 2 5 2" xfId="1713"/>
    <cellStyle name="Note 2 5 2 2" xfId="4942"/>
    <cellStyle name="Note 2 5 2 3" xfId="7467"/>
    <cellStyle name="Note 2 5 2 4" xfId="9989"/>
    <cellStyle name="Note 2 5 2 5" xfId="12288"/>
    <cellStyle name="Note 2 5 2 6" xfId="14755"/>
    <cellStyle name="Note 2 5 2 7" xfId="17000"/>
    <cellStyle name="Note 2 5 3" xfId="1565"/>
    <cellStyle name="Note 2 5 3 2" xfId="4794"/>
    <cellStyle name="Note 2 5 3 3" xfId="7319"/>
    <cellStyle name="Note 2 5 3 4" xfId="9845"/>
    <cellStyle name="Note 2 5 3 5" xfId="12140"/>
    <cellStyle name="Note 2 5 3 6" xfId="14610"/>
    <cellStyle name="Note 2 5 3 7" xfId="16854"/>
    <cellStyle name="Note 2 5 4" xfId="1756"/>
    <cellStyle name="Note 2 5 4 2" xfId="4985"/>
    <cellStyle name="Note 2 5 4 3" xfId="7510"/>
    <cellStyle name="Note 2 5 4 4" xfId="10029"/>
    <cellStyle name="Note 2 5 4 5" xfId="12331"/>
    <cellStyle name="Note 2 5 4 6" xfId="14797"/>
    <cellStyle name="Note 2 5 4 7" xfId="17041"/>
    <cellStyle name="Note 2 5 5" xfId="1343"/>
    <cellStyle name="Note 2 5 5 2" xfId="4572"/>
    <cellStyle name="Note 2 5 5 3" xfId="7098"/>
    <cellStyle name="Note 2 5 5 4" xfId="9626"/>
    <cellStyle name="Note 2 5 5 5" xfId="11920"/>
    <cellStyle name="Note 2 5 5 6" xfId="14388"/>
    <cellStyle name="Note 2 5 5 7" xfId="16637"/>
    <cellStyle name="Note 2 5 6" xfId="2407"/>
    <cellStyle name="Note 2 5 6 2" xfId="5634"/>
    <cellStyle name="Note 2 5 6 3" xfId="8161"/>
    <cellStyle name="Note 2 5 6 4" xfId="10675"/>
    <cellStyle name="Note 2 5 6 5" xfId="12979"/>
    <cellStyle name="Note 2 5 6 6" xfId="15443"/>
    <cellStyle name="Note 2 5 6 7" xfId="17687"/>
    <cellStyle name="Note 2 5 7" xfId="1595"/>
    <cellStyle name="Note 2 5 7 2" xfId="4824"/>
    <cellStyle name="Note 2 5 7 3" xfId="7349"/>
    <cellStyle name="Note 2 5 7 4" xfId="9875"/>
    <cellStyle name="Note 2 5 7 5" xfId="12170"/>
    <cellStyle name="Note 2 5 7 6" xfId="14639"/>
    <cellStyle name="Note 2 5 7 7" xfId="16884"/>
    <cellStyle name="Note 2 5 8" xfId="1923"/>
    <cellStyle name="Note 2 5 8 2" xfId="5152"/>
    <cellStyle name="Note 2 5 8 3" xfId="7677"/>
    <cellStyle name="Note 2 5 8 4" xfId="10194"/>
    <cellStyle name="Note 2 5 8 5" xfId="12498"/>
    <cellStyle name="Note 2 5 8 6" xfId="14962"/>
    <cellStyle name="Note 2 5 8 7" xfId="17207"/>
    <cellStyle name="Note 2 5 9" xfId="2159"/>
    <cellStyle name="Note 2 5 9 2" xfId="5387"/>
    <cellStyle name="Note 2 5 9 3" xfId="7913"/>
    <cellStyle name="Note 2 5 9 4" xfId="10429"/>
    <cellStyle name="Note 2 5 9 5" xfId="12732"/>
    <cellStyle name="Note 2 5 9 6" xfId="15197"/>
    <cellStyle name="Note 2 5 9 7" xfId="17441"/>
    <cellStyle name="Note 2 6" xfId="420"/>
    <cellStyle name="Note 2 6 10" xfId="992"/>
    <cellStyle name="Note 2 6 10 2" xfId="4255"/>
    <cellStyle name="Note 2 6 10 3" xfId="6796"/>
    <cellStyle name="Note 2 6 10 4" xfId="9326"/>
    <cellStyle name="Note 2 6 10 5" xfId="3891"/>
    <cellStyle name="Note 2 6 10 6" xfId="14125"/>
    <cellStyle name="Note 2 6 10 7" xfId="14033"/>
    <cellStyle name="Note 2 6 11" xfId="3767"/>
    <cellStyle name="Note 2 6 12" xfId="4089"/>
    <cellStyle name="Note 2 6 13" xfId="3725"/>
    <cellStyle name="Note 2 6 14" xfId="9279"/>
    <cellStyle name="Note 2 6 15" xfId="20163"/>
    <cellStyle name="Note 2 6 16" xfId="20536"/>
    <cellStyle name="Note 2 6 17" xfId="20803"/>
    <cellStyle name="Note 2 6 2" xfId="1723"/>
    <cellStyle name="Note 2 6 2 2" xfId="4952"/>
    <cellStyle name="Note 2 6 2 3" xfId="7477"/>
    <cellStyle name="Note 2 6 2 4" xfId="9998"/>
    <cellStyle name="Note 2 6 2 5" xfId="12298"/>
    <cellStyle name="Note 2 6 2 6" xfId="14765"/>
    <cellStyle name="Note 2 6 2 7" xfId="17009"/>
    <cellStyle name="Note 2 6 3" xfId="1562"/>
    <cellStyle name="Note 2 6 3 2" xfId="4791"/>
    <cellStyle name="Note 2 6 3 3" xfId="7316"/>
    <cellStyle name="Note 2 6 3 4" xfId="9842"/>
    <cellStyle name="Note 2 6 3 5" xfId="12137"/>
    <cellStyle name="Note 2 6 3 6" xfId="14607"/>
    <cellStyle name="Note 2 6 3 7" xfId="16852"/>
    <cellStyle name="Note 2 6 4" xfId="1623"/>
    <cellStyle name="Note 2 6 4 2" xfId="4852"/>
    <cellStyle name="Note 2 6 4 3" xfId="7377"/>
    <cellStyle name="Note 2 6 4 4" xfId="9902"/>
    <cellStyle name="Note 2 6 4 5" xfId="12198"/>
    <cellStyle name="Note 2 6 4 6" xfId="14666"/>
    <cellStyle name="Note 2 6 4 7" xfId="16912"/>
    <cellStyle name="Note 2 6 5" xfId="2087"/>
    <cellStyle name="Note 2 6 5 2" xfId="5315"/>
    <cellStyle name="Note 2 6 5 3" xfId="7841"/>
    <cellStyle name="Note 2 6 5 4" xfId="10357"/>
    <cellStyle name="Note 2 6 5 5" xfId="12660"/>
    <cellStyle name="Note 2 6 5 6" xfId="15126"/>
    <cellStyle name="Note 2 6 5 7" xfId="17369"/>
    <cellStyle name="Note 2 6 6" xfId="2538"/>
    <cellStyle name="Note 2 6 6 2" xfId="5765"/>
    <cellStyle name="Note 2 6 6 3" xfId="8292"/>
    <cellStyle name="Note 2 6 6 4" xfId="10806"/>
    <cellStyle name="Note 2 6 6 5" xfId="13110"/>
    <cellStyle name="Note 2 6 6 6" xfId="15574"/>
    <cellStyle name="Note 2 6 6 7" xfId="17818"/>
    <cellStyle name="Note 2 6 7" xfId="2423"/>
    <cellStyle name="Note 2 6 7 2" xfId="5650"/>
    <cellStyle name="Note 2 6 7 3" xfId="8177"/>
    <cellStyle name="Note 2 6 7 4" xfId="10691"/>
    <cellStyle name="Note 2 6 7 5" xfId="12995"/>
    <cellStyle name="Note 2 6 7 6" xfId="15459"/>
    <cellStyle name="Note 2 6 7 7" xfId="17703"/>
    <cellStyle name="Note 2 6 8" xfId="2805"/>
    <cellStyle name="Note 2 6 8 2" xfId="6031"/>
    <cellStyle name="Note 2 6 8 3" xfId="8559"/>
    <cellStyle name="Note 2 6 8 4" xfId="11072"/>
    <cellStyle name="Note 2 6 8 5" xfId="13376"/>
    <cellStyle name="Note 2 6 8 6" xfId="15840"/>
    <cellStyle name="Note 2 6 8 7" xfId="18082"/>
    <cellStyle name="Note 2 6 9" xfId="2833"/>
    <cellStyle name="Note 2 6 9 2" xfId="6059"/>
    <cellStyle name="Note 2 6 9 3" xfId="8587"/>
    <cellStyle name="Note 2 6 9 4" xfId="11100"/>
    <cellStyle name="Note 2 6 9 5" xfId="13404"/>
    <cellStyle name="Note 2 6 9 6" xfId="15867"/>
    <cellStyle name="Note 2 6 9 7" xfId="18110"/>
    <cellStyle name="Note 2 7" xfId="670"/>
    <cellStyle name="Note 2 7 10" xfId="1239"/>
    <cellStyle name="Note 2 7 10 2" xfId="4468"/>
    <cellStyle name="Note 2 7 10 3" xfId="6994"/>
    <cellStyle name="Note 2 7 10 4" xfId="9522"/>
    <cellStyle name="Note 2 7 10 5" xfId="11817"/>
    <cellStyle name="Note 2 7 10 6" xfId="14284"/>
    <cellStyle name="Note 2 7 10 7" xfId="16534"/>
    <cellStyle name="Note 2 7 11" xfId="3969"/>
    <cellStyle name="Note 2 7 12" xfId="4139"/>
    <cellStyle name="Note 2 7 13" xfId="6984"/>
    <cellStyle name="Note 2 7 14" xfId="4372"/>
    <cellStyle name="Note 2 7 15" xfId="20211"/>
    <cellStyle name="Note 2 7 16" xfId="20562"/>
    <cellStyle name="Note 2 7 17" xfId="20848"/>
    <cellStyle name="Note 2 7 2" xfId="1948"/>
    <cellStyle name="Note 2 7 2 2" xfId="5177"/>
    <cellStyle name="Note 2 7 2 3" xfId="7702"/>
    <cellStyle name="Note 2 7 2 4" xfId="10218"/>
    <cellStyle name="Note 2 7 2 5" xfId="12522"/>
    <cellStyle name="Note 2 7 2 6" xfId="14987"/>
    <cellStyle name="Note 2 7 2 7" xfId="17231"/>
    <cellStyle name="Note 2 7 3" xfId="2194"/>
    <cellStyle name="Note 2 7 3 2" xfId="5421"/>
    <cellStyle name="Note 2 7 3 3" xfId="7948"/>
    <cellStyle name="Note 2 7 3 4" xfId="10462"/>
    <cellStyle name="Note 2 7 3 5" xfId="12766"/>
    <cellStyle name="Note 2 7 3 6" xfId="15230"/>
    <cellStyle name="Note 2 7 3 7" xfId="17474"/>
    <cellStyle name="Note 2 7 4" xfId="2444"/>
    <cellStyle name="Note 2 7 4 2" xfId="5671"/>
    <cellStyle name="Note 2 7 4 3" xfId="8198"/>
    <cellStyle name="Note 2 7 4 4" xfId="10712"/>
    <cellStyle name="Note 2 7 4 5" xfId="13016"/>
    <cellStyle name="Note 2 7 4 6" xfId="15480"/>
    <cellStyle name="Note 2 7 4 7" xfId="17724"/>
    <cellStyle name="Note 2 7 5" xfId="1587"/>
    <cellStyle name="Note 2 7 5 2" xfId="4816"/>
    <cellStyle name="Note 2 7 5 3" xfId="7341"/>
    <cellStyle name="Note 2 7 5 4" xfId="9867"/>
    <cellStyle name="Note 2 7 5 5" xfId="12162"/>
    <cellStyle name="Note 2 7 5 6" xfId="14631"/>
    <cellStyle name="Note 2 7 5 7" xfId="16876"/>
    <cellStyle name="Note 2 7 6" xfId="2902"/>
    <cellStyle name="Note 2 7 6 2" xfId="6128"/>
    <cellStyle name="Note 2 7 6 3" xfId="8656"/>
    <cellStyle name="Note 2 7 6 4" xfId="11169"/>
    <cellStyle name="Note 2 7 6 5" xfId="13473"/>
    <cellStyle name="Note 2 7 6 6" xfId="15936"/>
    <cellStyle name="Note 2 7 6 7" xfId="18179"/>
    <cellStyle name="Note 2 7 7" xfId="3086"/>
    <cellStyle name="Note 2 7 7 2" xfId="6311"/>
    <cellStyle name="Note 2 7 7 3" xfId="8840"/>
    <cellStyle name="Note 2 7 7 4" xfId="11351"/>
    <cellStyle name="Note 2 7 7 5" xfId="13656"/>
    <cellStyle name="Note 2 7 7 6" xfId="16120"/>
    <cellStyle name="Note 2 7 7 7" xfId="18360"/>
    <cellStyle name="Note 2 7 8" xfId="3285"/>
    <cellStyle name="Note 2 7 8 2" xfId="6510"/>
    <cellStyle name="Note 2 7 8 3" xfId="9039"/>
    <cellStyle name="Note 2 7 8 4" xfId="11550"/>
    <cellStyle name="Note 2 7 8 5" xfId="13854"/>
    <cellStyle name="Note 2 7 8 6" xfId="16319"/>
    <cellStyle name="Note 2 7 8 7" xfId="18558"/>
    <cellStyle name="Note 2 7 9" xfId="3235"/>
    <cellStyle name="Note 2 7 9 2" xfId="6460"/>
    <cellStyle name="Note 2 7 9 3" xfId="8989"/>
    <cellStyle name="Note 2 7 9 4" xfId="11500"/>
    <cellStyle name="Note 2 7 9 5" xfId="13804"/>
    <cellStyle name="Note 2 7 9 6" xfId="16269"/>
    <cellStyle name="Note 2 7 9 7" xfId="18508"/>
    <cellStyle name="Note 2 8" xfId="1388"/>
    <cellStyle name="Note 2 8 10" xfId="20485"/>
    <cellStyle name="Note 2 8 2" xfId="4617"/>
    <cellStyle name="Note 2 8 3" xfId="7142"/>
    <cellStyle name="Note 2 8 4" xfId="9671"/>
    <cellStyle name="Note 2 8 5" xfId="11964"/>
    <cellStyle name="Note 2 8 6" xfId="14433"/>
    <cellStyle name="Note 2 8 7" xfId="16681"/>
    <cellStyle name="Note 2 8 8" xfId="19942"/>
    <cellStyle name="Note 2 8 9" xfId="20390"/>
    <cellStyle name="Note 2 9" xfId="1438"/>
    <cellStyle name="Note 2 9 10" xfId="20710"/>
    <cellStyle name="Note 2 9 2" xfId="4667"/>
    <cellStyle name="Note 2 9 3" xfId="7192"/>
    <cellStyle name="Note 2 9 4" xfId="9719"/>
    <cellStyle name="Note 2 9 5" xfId="12013"/>
    <cellStyle name="Note 2 9 6" xfId="14483"/>
    <cellStyle name="Note 2 9 7" xfId="16729"/>
    <cellStyle name="Note 2 9 8" xfId="20068"/>
    <cellStyle name="Note 2 9 9" xfId="20495"/>
    <cellStyle name="Note 3" xfId="181"/>
    <cellStyle name="Note 3 10" xfId="2082"/>
    <cellStyle name="Note 3 10 2" xfId="5310"/>
    <cellStyle name="Note 3 10 3" xfId="7836"/>
    <cellStyle name="Note 3 10 4" xfId="10352"/>
    <cellStyle name="Note 3 10 5" xfId="12655"/>
    <cellStyle name="Note 3 10 6" xfId="15121"/>
    <cellStyle name="Note 3 10 7" xfId="17364"/>
    <cellStyle name="Note 3 11" xfId="2808"/>
    <cellStyle name="Note 3 11 2" xfId="6034"/>
    <cellStyle name="Note 3 11 3" xfId="8562"/>
    <cellStyle name="Note 3 11 4" xfId="11075"/>
    <cellStyle name="Note 3 11 5" xfId="13379"/>
    <cellStyle name="Note 3 11 6" xfId="15843"/>
    <cellStyle name="Note 3 11 7" xfId="18085"/>
    <cellStyle name="Note 3 12" xfId="2870"/>
    <cellStyle name="Note 3 12 2" xfId="6096"/>
    <cellStyle name="Note 3 12 3" xfId="8624"/>
    <cellStyle name="Note 3 12 4" xfId="11137"/>
    <cellStyle name="Note 3 12 5" xfId="13441"/>
    <cellStyle name="Note 3 12 6" xfId="15904"/>
    <cellStyle name="Note 3 12 7" xfId="18147"/>
    <cellStyle name="Note 3 13" xfId="811"/>
    <cellStyle name="Note 3 13 2" xfId="4098"/>
    <cellStyle name="Note 3 13 3" xfId="3471"/>
    <cellStyle name="Note 3 13 4" xfId="3951"/>
    <cellStyle name="Note 3 13 5" xfId="6930"/>
    <cellStyle name="Note 3 13 6" xfId="14015"/>
    <cellStyle name="Note 3 13 7" xfId="14254"/>
    <cellStyle name="Note 3 14" xfId="3584"/>
    <cellStyle name="Note 3 15" xfId="6902"/>
    <cellStyle name="Note 3 16" xfId="6748"/>
    <cellStyle name="Note 3 17" xfId="18806"/>
    <cellStyle name="Note 3 18" xfId="18999"/>
    <cellStyle name="Note 3 19" xfId="19076"/>
    <cellStyle name="Note 3 2" xfId="369"/>
    <cellStyle name="Note 3 2 10" xfId="1746"/>
    <cellStyle name="Note 3 2 10 2" xfId="4975"/>
    <cellStyle name="Note 3 2 10 3" xfId="7500"/>
    <cellStyle name="Note 3 2 10 4" xfId="10020"/>
    <cellStyle name="Note 3 2 10 5" xfId="12321"/>
    <cellStyle name="Note 3 2 10 6" xfId="14787"/>
    <cellStyle name="Note 3 2 10 7" xfId="17032"/>
    <cellStyle name="Note 3 2 11" xfId="2826"/>
    <cellStyle name="Note 3 2 11 2" xfId="6052"/>
    <cellStyle name="Note 3 2 11 3" xfId="8580"/>
    <cellStyle name="Note 3 2 11 4" xfId="11093"/>
    <cellStyle name="Note 3 2 11 5" xfId="13397"/>
    <cellStyle name="Note 3 2 11 6" xfId="15861"/>
    <cellStyle name="Note 3 2 11 7" xfId="18103"/>
    <cellStyle name="Note 3 2 12" xfId="3054"/>
    <cellStyle name="Note 3 2 12 2" xfId="6280"/>
    <cellStyle name="Note 3 2 12 3" xfId="8808"/>
    <cellStyle name="Note 3 2 12 4" xfId="11320"/>
    <cellStyle name="Note 3 2 12 5" xfId="13625"/>
    <cellStyle name="Note 3 2 12 6" xfId="16088"/>
    <cellStyle name="Note 3 2 12 7" xfId="18330"/>
    <cellStyle name="Note 3 2 13" xfId="951"/>
    <cellStyle name="Note 3 2 13 2" xfId="4214"/>
    <cellStyle name="Note 3 2 13 3" xfId="6756"/>
    <cellStyle name="Note 3 2 13 4" xfId="9286"/>
    <cellStyle name="Note 3 2 13 5" xfId="6816"/>
    <cellStyle name="Note 3 2 13 6" xfId="14085"/>
    <cellStyle name="Note 3 2 13 7" xfId="14034"/>
    <cellStyle name="Note 3 2 14" xfId="3570"/>
    <cellStyle name="Note 3 2 15" xfId="4210"/>
    <cellStyle name="Note 3 2 16" xfId="4438"/>
    <cellStyle name="Note 3 2 17" xfId="3940"/>
    <cellStyle name="Note 3 2 18" xfId="18962"/>
    <cellStyle name="Note 3 2 19" xfId="19100"/>
    <cellStyle name="Note 3 2 2" xfId="602"/>
    <cellStyle name="Note 3 2 2 10" xfId="1173"/>
    <cellStyle name="Note 3 2 2 10 2" xfId="4405"/>
    <cellStyle name="Note 3 2 2 10 3" xfId="6940"/>
    <cellStyle name="Note 3 2 2 10 4" xfId="9470"/>
    <cellStyle name="Note 3 2 2 10 5" xfId="11774"/>
    <cellStyle name="Note 3 2 2 10 6" xfId="14237"/>
    <cellStyle name="Note 3 2 2 10 7" xfId="16504"/>
    <cellStyle name="Note 3 2 2 11" xfId="3913"/>
    <cellStyle name="Note 3 2 2 12" xfId="3671"/>
    <cellStyle name="Note 3 2 2 13" xfId="6729"/>
    <cellStyle name="Note 3 2 2 14" xfId="14261"/>
    <cellStyle name="Note 3 2 2 15" xfId="20103"/>
    <cellStyle name="Note 3 2 2 16" xfId="20746"/>
    <cellStyle name="Note 3 2 2 2" xfId="1885"/>
    <cellStyle name="Note 3 2 2 2 2" xfId="5114"/>
    <cellStyle name="Note 3 2 2 2 3" xfId="7639"/>
    <cellStyle name="Note 3 2 2 2 4" xfId="10156"/>
    <cellStyle name="Note 3 2 2 2 5" xfId="12460"/>
    <cellStyle name="Note 3 2 2 2 6" xfId="14924"/>
    <cellStyle name="Note 3 2 2 2 7" xfId="17169"/>
    <cellStyle name="Note 3 2 2 3" xfId="2134"/>
    <cellStyle name="Note 3 2 2 3 2" xfId="5362"/>
    <cellStyle name="Note 3 2 2 3 3" xfId="7888"/>
    <cellStyle name="Note 3 2 2 3 4" xfId="10404"/>
    <cellStyle name="Note 3 2 2 3 5" xfId="12707"/>
    <cellStyle name="Note 3 2 2 3 6" xfId="15172"/>
    <cellStyle name="Note 3 2 2 3 7" xfId="17416"/>
    <cellStyle name="Note 3 2 2 4" xfId="2386"/>
    <cellStyle name="Note 3 2 2 4 2" xfId="5613"/>
    <cellStyle name="Note 3 2 2 4 3" xfId="8140"/>
    <cellStyle name="Note 3 2 2 4 4" xfId="10654"/>
    <cellStyle name="Note 3 2 2 4 5" xfId="12958"/>
    <cellStyle name="Note 3 2 2 4 6" xfId="15422"/>
    <cellStyle name="Note 3 2 2 4 7" xfId="17666"/>
    <cellStyle name="Note 3 2 2 5" xfId="1356"/>
    <cellStyle name="Note 3 2 2 5 2" xfId="4585"/>
    <cellStyle name="Note 3 2 2 5 3" xfId="7111"/>
    <cellStyle name="Note 3 2 2 5 4" xfId="9639"/>
    <cellStyle name="Note 3 2 2 5 5" xfId="11933"/>
    <cellStyle name="Note 3 2 2 5 6" xfId="14401"/>
    <cellStyle name="Note 3 2 2 5 7" xfId="16650"/>
    <cellStyle name="Note 3 2 2 6" xfId="2848"/>
    <cellStyle name="Note 3 2 2 6 2" xfId="6074"/>
    <cellStyle name="Note 3 2 2 6 3" xfId="8602"/>
    <cellStyle name="Note 3 2 2 6 4" xfId="11115"/>
    <cellStyle name="Note 3 2 2 6 5" xfId="13419"/>
    <cellStyle name="Note 3 2 2 6 6" xfId="15882"/>
    <cellStyle name="Note 3 2 2 6 7" xfId="18125"/>
    <cellStyle name="Note 3 2 2 7" xfId="3036"/>
    <cellStyle name="Note 3 2 2 7 2" xfId="6262"/>
    <cellStyle name="Note 3 2 2 7 3" xfId="8790"/>
    <cellStyle name="Note 3 2 2 7 4" xfId="11302"/>
    <cellStyle name="Note 3 2 2 7 5" xfId="13607"/>
    <cellStyle name="Note 3 2 2 7 6" xfId="16070"/>
    <cellStyle name="Note 3 2 2 7 7" xfId="18312"/>
    <cellStyle name="Note 3 2 2 8" xfId="3239"/>
    <cellStyle name="Note 3 2 2 8 2" xfId="6464"/>
    <cellStyle name="Note 3 2 2 8 3" xfId="8993"/>
    <cellStyle name="Note 3 2 2 8 4" xfId="11504"/>
    <cellStyle name="Note 3 2 2 8 5" xfId="13808"/>
    <cellStyle name="Note 3 2 2 8 6" xfId="16273"/>
    <cellStyle name="Note 3 2 2 8 7" xfId="18512"/>
    <cellStyle name="Note 3 2 2 9" xfId="3438"/>
    <cellStyle name="Note 3 2 2 9 2" xfId="6663"/>
    <cellStyle name="Note 3 2 2 9 3" xfId="9192"/>
    <cellStyle name="Note 3 2 2 9 4" xfId="11703"/>
    <cellStyle name="Note 3 2 2 9 5" xfId="14007"/>
    <cellStyle name="Note 3 2 2 9 6" xfId="16472"/>
    <cellStyle name="Note 3 2 2 9 7" xfId="18711"/>
    <cellStyle name="Note 3 2 20" xfId="19136"/>
    <cellStyle name="Note 3 2 21" xfId="19172"/>
    <cellStyle name="Note 3 2 22" xfId="19200"/>
    <cellStyle name="Note 3 2 23" xfId="19228"/>
    <cellStyle name="Note 3 2 24" xfId="19256"/>
    <cellStyle name="Note 3 2 25" xfId="19555"/>
    <cellStyle name="Note 3 2 26" xfId="19589"/>
    <cellStyle name="Note 3 2 27" xfId="19615"/>
    <cellStyle name="Note 3 2 28" xfId="19640"/>
    <cellStyle name="Note 3 2 29" xfId="19671"/>
    <cellStyle name="Note 3 2 3" xfId="463"/>
    <cellStyle name="Note 3 2 3 10" xfId="1035"/>
    <cellStyle name="Note 3 2 3 10 2" xfId="4292"/>
    <cellStyle name="Note 3 2 3 10 3" xfId="6832"/>
    <cellStyle name="Note 3 2 3 10 4" xfId="9361"/>
    <cellStyle name="Note 3 2 3 10 5" xfId="3736"/>
    <cellStyle name="Note 3 2 3 10 6" xfId="14156"/>
    <cellStyle name="Note 3 2 3 10 7" xfId="6697"/>
    <cellStyle name="Note 3 2 3 11" xfId="3800"/>
    <cellStyle name="Note 3 2 3 12" xfId="4384"/>
    <cellStyle name="Note 3 2 3 13" xfId="6960"/>
    <cellStyle name="Note 3 2 3 14" xfId="3868"/>
    <cellStyle name="Note 3 2 3 15" xfId="20137"/>
    <cellStyle name="Note 3 2 3 16" xfId="20778"/>
    <cellStyle name="Note 3 2 3 2" xfId="1762"/>
    <cellStyle name="Note 3 2 3 2 2" xfId="4991"/>
    <cellStyle name="Note 3 2 3 2 3" xfId="7516"/>
    <cellStyle name="Note 3 2 3 2 4" xfId="10035"/>
    <cellStyle name="Note 3 2 3 2 5" xfId="12337"/>
    <cellStyle name="Note 3 2 3 2 6" xfId="14803"/>
    <cellStyle name="Note 3 2 3 2 7" xfId="17047"/>
    <cellStyle name="Note 3 2 3 3" xfId="1370"/>
    <cellStyle name="Note 3 2 3 3 2" xfId="4599"/>
    <cellStyle name="Note 3 2 3 3 3" xfId="7125"/>
    <cellStyle name="Note 3 2 3 3 4" xfId="9653"/>
    <cellStyle name="Note 3 2 3 3 5" xfId="11947"/>
    <cellStyle name="Note 3 2 3 3 6" xfId="14415"/>
    <cellStyle name="Note 3 2 3 3 7" xfId="16664"/>
    <cellStyle name="Note 3 2 3 4" xfId="1435"/>
    <cellStyle name="Note 3 2 3 4 2" xfId="4664"/>
    <cellStyle name="Note 3 2 3 4 3" xfId="7189"/>
    <cellStyle name="Note 3 2 3 4 4" xfId="9716"/>
    <cellStyle name="Note 3 2 3 4 5" xfId="12010"/>
    <cellStyle name="Note 3 2 3 4 6" xfId="14480"/>
    <cellStyle name="Note 3 2 3 4 7" xfId="16726"/>
    <cellStyle name="Note 3 2 3 5" xfId="2559"/>
    <cellStyle name="Note 3 2 3 5 2" xfId="5786"/>
    <cellStyle name="Note 3 2 3 5 3" xfId="8313"/>
    <cellStyle name="Note 3 2 3 5 4" xfId="10827"/>
    <cellStyle name="Note 3 2 3 5 5" xfId="13131"/>
    <cellStyle name="Note 3 2 3 5 6" xfId="15595"/>
    <cellStyle name="Note 3 2 3 5 7" xfId="17839"/>
    <cellStyle name="Note 3 2 3 6" xfId="2646"/>
    <cellStyle name="Note 3 2 3 6 2" xfId="5873"/>
    <cellStyle name="Note 3 2 3 6 3" xfId="8400"/>
    <cellStyle name="Note 3 2 3 6 4" xfId="10914"/>
    <cellStyle name="Note 3 2 3 6 5" xfId="13218"/>
    <cellStyle name="Note 3 2 3 6 6" xfId="15682"/>
    <cellStyle name="Note 3 2 3 6 7" xfId="17925"/>
    <cellStyle name="Note 3 2 3 7" xfId="1359"/>
    <cellStyle name="Note 3 2 3 7 2" xfId="4588"/>
    <cellStyle name="Note 3 2 3 7 3" xfId="7114"/>
    <cellStyle name="Note 3 2 3 7 4" xfId="9642"/>
    <cellStyle name="Note 3 2 3 7 5" xfId="11936"/>
    <cellStyle name="Note 3 2 3 7 6" xfId="14404"/>
    <cellStyle name="Note 3 2 3 7 7" xfId="16653"/>
    <cellStyle name="Note 3 2 3 8" xfId="1871"/>
    <cellStyle name="Note 3 2 3 8 2" xfId="5100"/>
    <cellStyle name="Note 3 2 3 8 3" xfId="7625"/>
    <cellStyle name="Note 3 2 3 8 4" xfId="10142"/>
    <cellStyle name="Note 3 2 3 8 5" xfId="12446"/>
    <cellStyle name="Note 3 2 3 8 6" xfId="14910"/>
    <cellStyle name="Note 3 2 3 8 7" xfId="17155"/>
    <cellStyle name="Note 3 2 3 9" xfId="1856"/>
    <cellStyle name="Note 3 2 3 9 2" xfId="5085"/>
    <cellStyle name="Note 3 2 3 9 3" xfId="7610"/>
    <cellStyle name="Note 3 2 3 9 4" xfId="10127"/>
    <cellStyle name="Note 3 2 3 9 5" xfId="12431"/>
    <cellStyle name="Note 3 2 3 9 6" xfId="14895"/>
    <cellStyle name="Note 3 2 3 9 7" xfId="17140"/>
    <cellStyle name="Note 3 2 30" xfId="21157"/>
    <cellStyle name="Note 3 2 4" xfId="695"/>
    <cellStyle name="Note 3 2 4 10" xfId="1264"/>
    <cellStyle name="Note 3 2 4 10 2" xfId="4493"/>
    <cellStyle name="Note 3 2 4 10 3" xfId="7019"/>
    <cellStyle name="Note 3 2 4 10 4" xfId="9547"/>
    <cellStyle name="Note 3 2 4 10 5" xfId="11842"/>
    <cellStyle name="Note 3 2 4 10 6" xfId="14309"/>
    <cellStyle name="Note 3 2 4 10 7" xfId="16559"/>
    <cellStyle name="Note 3 2 4 11" xfId="3994"/>
    <cellStyle name="Note 3 2 4 12" xfId="4134"/>
    <cellStyle name="Note 3 2 4 13" xfId="9240"/>
    <cellStyle name="Note 3 2 4 14" xfId="3597"/>
    <cellStyle name="Note 3 2 4 15" xfId="20174"/>
    <cellStyle name="Note 3 2 4 16" xfId="20812"/>
    <cellStyle name="Note 3 2 4 2" xfId="1973"/>
    <cellStyle name="Note 3 2 4 2 2" xfId="5202"/>
    <cellStyle name="Note 3 2 4 2 3" xfId="7727"/>
    <cellStyle name="Note 3 2 4 2 4" xfId="10243"/>
    <cellStyle name="Note 3 2 4 2 5" xfId="12547"/>
    <cellStyle name="Note 3 2 4 2 6" xfId="15012"/>
    <cellStyle name="Note 3 2 4 2 7" xfId="17256"/>
    <cellStyle name="Note 3 2 4 3" xfId="2219"/>
    <cellStyle name="Note 3 2 4 3 2" xfId="5446"/>
    <cellStyle name="Note 3 2 4 3 3" xfId="7973"/>
    <cellStyle name="Note 3 2 4 3 4" xfId="10487"/>
    <cellStyle name="Note 3 2 4 3 5" xfId="12791"/>
    <cellStyle name="Note 3 2 4 3 6" xfId="15255"/>
    <cellStyle name="Note 3 2 4 3 7" xfId="17499"/>
    <cellStyle name="Note 3 2 4 4" xfId="2469"/>
    <cellStyle name="Note 3 2 4 4 2" xfId="5696"/>
    <cellStyle name="Note 3 2 4 4 3" xfId="8223"/>
    <cellStyle name="Note 3 2 4 4 4" xfId="10737"/>
    <cellStyle name="Note 3 2 4 4 5" xfId="13041"/>
    <cellStyle name="Note 3 2 4 4 6" xfId="15505"/>
    <cellStyle name="Note 3 2 4 4 7" xfId="17749"/>
    <cellStyle name="Note 3 2 4 5" xfId="1574"/>
    <cellStyle name="Note 3 2 4 5 2" xfId="4803"/>
    <cellStyle name="Note 3 2 4 5 3" xfId="7328"/>
    <cellStyle name="Note 3 2 4 5 4" xfId="9854"/>
    <cellStyle name="Note 3 2 4 5 5" xfId="12149"/>
    <cellStyle name="Note 3 2 4 5 6" xfId="14619"/>
    <cellStyle name="Note 3 2 4 5 7" xfId="16863"/>
    <cellStyle name="Note 3 2 4 6" xfId="2927"/>
    <cellStyle name="Note 3 2 4 6 2" xfId="6153"/>
    <cellStyle name="Note 3 2 4 6 3" xfId="8681"/>
    <cellStyle name="Note 3 2 4 6 4" xfId="11194"/>
    <cellStyle name="Note 3 2 4 6 5" xfId="13498"/>
    <cellStyle name="Note 3 2 4 6 6" xfId="15961"/>
    <cellStyle name="Note 3 2 4 6 7" xfId="18204"/>
    <cellStyle name="Note 3 2 4 7" xfId="3111"/>
    <cellStyle name="Note 3 2 4 7 2" xfId="6336"/>
    <cellStyle name="Note 3 2 4 7 3" xfId="8865"/>
    <cellStyle name="Note 3 2 4 7 4" xfId="11376"/>
    <cellStyle name="Note 3 2 4 7 5" xfId="13681"/>
    <cellStyle name="Note 3 2 4 7 6" xfId="16145"/>
    <cellStyle name="Note 3 2 4 7 7" xfId="18385"/>
    <cellStyle name="Note 3 2 4 8" xfId="3310"/>
    <cellStyle name="Note 3 2 4 8 2" xfId="6535"/>
    <cellStyle name="Note 3 2 4 8 3" xfId="9064"/>
    <cellStyle name="Note 3 2 4 8 4" xfId="11575"/>
    <cellStyle name="Note 3 2 4 8 5" xfId="13879"/>
    <cellStyle name="Note 3 2 4 8 6" xfId="16344"/>
    <cellStyle name="Note 3 2 4 8 7" xfId="18583"/>
    <cellStyle name="Note 3 2 4 9" xfId="3023"/>
    <cellStyle name="Note 3 2 4 9 2" xfId="6249"/>
    <cellStyle name="Note 3 2 4 9 3" xfId="8777"/>
    <cellStyle name="Note 3 2 4 9 4" xfId="11290"/>
    <cellStyle name="Note 3 2 4 9 5" xfId="13594"/>
    <cellStyle name="Note 3 2 4 9 6" xfId="16057"/>
    <cellStyle name="Note 3 2 4 9 7" xfId="18300"/>
    <cellStyle name="Note 3 2 5" xfId="759"/>
    <cellStyle name="Note 3 2 5 10" xfId="1328"/>
    <cellStyle name="Note 3 2 5 10 2" xfId="4557"/>
    <cellStyle name="Note 3 2 5 10 3" xfId="7083"/>
    <cellStyle name="Note 3 2 5 10 4" xfId="9611"/>
    <cellStyle name="Note 3 2 5 10 5" xfId="11906"/>
    <cellStyle name="Note 3 2 5 10 6" xfId="14373"/>
    <cellStyle name="Note 3 2 5 10 7" xfId="16623"/>
    <cellStyle name="Note 3 2 5 11" xfId="4058"/>
    <cellStyle name="Note 3 2 5 12" xfId="3644"/>
    <cellStyle name="Note 3 2 5 13" xfId="9486"/>
    <cellStyle name="Note 3 2 5 14" xfId="14024"/>
    <cellStyle name="Note 3 2 5 15" xfId="20570"/>
    <cellStyle name="Note 3 2 5 16" xfId="20856"/>
    <cellStyle name="Note 3 2 5 2" xfId="2037"/>
    <cellStyle name="Note 3 2 5 2 2" xfId="5266"/>
    <cellStyle name="Note 3 2 5 2 3" xfId="7791"/>
    <cellStyle name="Note 3 2 5 2 4" xfId="10307"/>
    <cellStyle name="Note 3 2 5 2 5" xfId="12611"/>
    <cellStyle name="Note 3 2 5 2 6" xfId="15076"/>
    <cellStyle name="Note 3 2 5 2 7" xfId="17320"/>
    <cellStyle name="Note 3 2 5 3" xfId="2283"/>
    <cellStyle name="Note 3 2 5 3 2" xfId="5510"/>
    <cellStyle name="Note 3 2 5 3 3" xfId="8037"/>
    <cellStyle name="Note 3 2 5 3 4" xfId="10551"/>
    <cellStyle name="Note 3 2 5 3 5" xfId="12855"/>
    <cellStyle name="Note 3 2 5 3 6" xfId="15319"/>
    <cellStyle name="Note 3 2 5 3 7" xfId="17563"/>
    <cellStyle name="Note 3 2 5 4" xfId="2533"/>
    <cellStyle name="Note 3 2 5 4 2" xfId="5760"/>
    <cellStyle name="Note 3 2 5 4 3" xfId="8287"/>
    <cellStyle name="Note 3 2 5 4 4" xfId="10801"/>
    <cellStyle name="Note 3 2 5 4 5" xfId="13105"/>
    <cellStyle name="Note 3 2 5 4 6" xfId="15569"/>
    <cellStyle name="Note 3 2 5 4 7" xfId="17813"/>
    <cellStyle name="Note 3 2 5 5" xfId="2761"/>
    <cellStyle name="Note 3 2 5 5 2" xfId="5987"/>
    <cellStyle name="Note 3 2 5 5 3" xfId="8515"/>
    <cellStyle name="Note 3 2 5 5 4" xfId="11029"/>
    <cellStyle name="Note 3 2 5 5 5" xfId="13332"/>
    <cellStyle name="Note 3 2 5 5 6" xfId="15797"/>
    <cellStyle name="Note 3 2 5 5 7" xfId="18038"/>
    <cellStyle name="Note 3 2 5 6" xfId="2991"/>
    <cellStyle name="Note 3 2 5 6 2" xfId="6217"/>
    <cellStyle name="Note 3 2 5 6 3" xfId="8745"/>
    <cellStyle name="Note 3 2 5 6 4" xfId="11258"/>
    <cellStyle name="Note 3 2 5 6 5" xfId="13562"/>
    <cellStyle name="Note 3 2 5 6 6" xfId="16025"/>
    <cellStyle name="Note 3 2 5 6 7" xfId="18268"/>
    <cellStyle name="Note 3 2 5 7" xfId="3175"/>
    <cellStyle name="Note 3 2 5 7 2" xfId="6400"/>
    <cellStyle name="Note 3 2 5 7 3" xfId="8929"/>
    <cellStyle name="Note 3 2 5 7 4" xfId="11440"/>
    <cellStyle name="Note 3 2 5 7 5" xfId="13745"/>
    <cellStyle name="Note 3 2 5 7 6" xfId="16209"/>
    <cellStyle name="Note 3 2 5 7 7" xfId="18449"/>
    <cellStyle name="Note 3 2 5 8" xfId="3374"/>
    <cellStyle name="Note 3 2 5 8 2" xfId="6599"/>
    <cellStyle name="Note 3 2 5 8 3" xfId="9128"/>
    <cellStyle name="Note 3 2 5 8 4" xfId="11639"/>
    <cellStyle name="Note 3 2 5 8 5" xfId="13943"/>
    <cellStyle name="Note 3 2 5 8 6" xfId="16408"/>
    <cellStyle name="Note 3 2 5 8 7" xfId="18647"/>
    <cellStyle name="Note 3 2 5 9" xfId="3442"/>
    <cellStyle name="Note 3 2 5 9 2" xfId="6667"/>
    <cellStyle name="Note 3 2 5 9 3" xfId="9196"/>
    <cellStyle name="Note 3 2 5 9 4" xfId="11707"/>
    <cellStyle name="Note 3 2 5 9 5" xfId="14011"/>
    <cellStyle name="Note 3 2 5 9 6" xfId="16476"/>
    <cellStyle name="Note 3 2 5 9 7" xfId="18715"/>
    <cellStyle name="Note 3 2 6" xfId="1673"/>
    <cellStyle name="Note 3 2 6 10" xfId="20887"/>
    <cellStyle name="Note 3 2 6 2" xfId="4902"/>
    <cellStyle name="Note 3 2 6 3" xfId="7427"/>
    <cellStyle name="Note 3 2 6 4" xfId="9949"/>
    <cellStyle name="Note 3 2 6 5" xfId="12248"/>
    <cellStyle name="Note 3 2 6 6" xfId="14715"/>
    <cellStyle name="Note 3 2 6 7" xfId="16960"/>
    <cellStyle name="Note 3 2 6 8" xfId="20248"/>
    <cellStyle name="Note 3 2 6 9" xfId="20601"/>
    <cellStyle name="Note 3 2 7" xfId="1903"/>
    <cellStyle name="Note 3 2 7 10" xfId="20919"/>
    <cellStyle name="Note 3 2 7 2" xfId="5132"/>
    <cellStyle name="Note 3 2 7 3" xfId="7657"/>
    <cellStyle name="Note 3 2 7 4" xfId="10174"/>
    <cellStyle name="Note 3 2 7 5" xfId="12478"/>
    <cellStyle name="Note 3 2 7 6" xfId="14942"/>
    <cellStyle name="Note 3 2 7 7" xfId="17187"/>
    <cellStyle name="Note 3 2 7 8" xfId="20282"/>
    <cellStyle name="Note 3 2 7 9" xfId="20634"/>
    <cellStyle name="Note 3 2 8" xfId="1639"/>
    <cellStyle name="Note 3 2 8 10" xfId="20949"/>
    <cellStyle name="Note 3 2 8 2" xfId="4868"/>
    <cellStyle name="Note 3 2 8 3" xfId="7393"/>
    <cellStyle name="Note 3 2 8 4" xfId="9918"/>
    <cellStyle name="Note 3 2 8 5" xfId="12214"/>
    <cellStyle name="Note 3 2 8 6" xfId="14682"/>
    <cellStyle name="Note 3 2 8 7" xfId="16928"/>
    <cellStyle name="Note 3 2 8 8" xfId="20312"/>
    <cellStyle name="Note 3 2 8 9" xfId="20664"/>
    <cellStyle name="Note 3 2 9" xfId="2119"/>
    <cellStyle name="Note 3 2 9 10" xfId="20974"/>
    <cellStyle name="Note 3 2 9 2" xfId="5347"/>
    <cellStyle name="Note 3 2 9 3" xfId="7873"/>
    <cellStyle name="Note 3 2 9 4" xfId="10389"/>
    <cellStyle name="Note 3 2 9 5" xfId="12692"/>
    <cellStyle name="Note 3 2 9 6" xfId="15157"/>
    <cellStyle name="Note 3 2 9 7" xfId="17401"/>
    <cellStyle name="Note 3 2 9 8" xfId="20337"/>
    <cellStyle name="Note 3 2 9 9" xfId="20689"/>
    <cellStyle name="Note 3 20" xfId="18747"/>
    <cellStyle name="Note 3 21" xfId="19026"/>
    <cellStyle name="Note 3 22" xfId="19030"/>
    <cellStyle name="Note 3 23" xfId="18995"/>
    <cellStyle name="Note 3 24" xfId="19394"/>
    <cellStyle name="Note 3 25" xfId="19536"/>
    <cellStyle name="Note 3 26" xfId="19280"/>
    <cellStyle name="Note 3 27" xfId="19510"/>
    <cellStyle name="Note 3 28" xfId="19682"/>
    <cellStyle name="Note 3 3" xfId="494"/>
    <cellStyle name="Note 3 3 10" xfId="1066"/>
    <cellStyle name="Note 3 3 10 2" xfId="4315"/>
    <cellStyle name="Note 3 3 10 3" xfId="6857"/>
    <cellStyle name="Note 3 3 10 4" xfId="9388"/>
    <cellStyle name="Note 3 3 10 5" xfId="11713"/>
    <cellStyle name="Note 3 3 10 6" xfId="14174"/>
    <cellStyle name="Note 3 3 10 7" xfId="6928"/>
    <cellStyle name="Note 3 3 11" xfId="3824"/>
    <cellStyle name="Note 3 3 12" xfId="4429"/>
    <cellStyle name="Note 3 3 13" xfId="4096"/>
    <cellStyle name="Note 3 3 14" xfId="11745"/>
    <cellStyle name="Note 3 3 15" xfId="20080"/>
    <cellStyle name="Note 3 3 16" xfId="20724"/>
    <cellStyle name="Note 3 3 2" xfId="1786"/>
    <cellStyle name="Note 3 3 2 2" xfId="5015"/>
    <cellStyle name="Note 3 3 2 3" xfId="7540"/>
    <cellStyle name="Note 3 3 2 4" xfId="10059"/>
    <cellStyle name="Note 3 3 2 5" xfId="12361"/>
    <cellStyle name="Note 3 3 2 6" xfId="14827"/>
    <cellStyle name="Note 3 3 2 7" xfId="17071"/>
    <cellStyle name="Note 3 3 3" xfId="2047"/>
    <cellStyle name="Note 3 3 3 2" xfId="5275"/>
    <cellStyle name="Note 3 3 3 3" xfId="7801"/>
    <cellStyle name="Note 3 3 3 4" xfId="10317"/>
    <cellStyle name="Note 3 3 3 5" xfId="12620"/>
    <cellStyle name="Note 3 3 3 6" xfId="15086"/>
    <cellStyle name="Note 3 3 3 7" xfId="17329"/>
    <cellStyle name="Note 3 3 4" xfId="2292"/>
    <cellStyle name="Note 3 3 4 2" xfId="5519"/>
    <cellStyle name="Note 3 3 4 3" xfId="8046"/>
    <cellStyle name="Note 3 3 4 4" xfId="10560"/>
    <cellStyle name="Note 3 3 4 5" xfId="12864"/>
    <cellStyle name="Note 3 3 4 6" xfId="15328"/>
    <cellStyle name="Note 3 3 4 7" xfId="17572"/>
    <cellStyle name="Note 3 3 5" xfId="2555"/>
    <cellStyle name="Note 3 3 5 2" xfId="5782"/>
    <cellStyle name="Note 3 3 5 3" xfId="8309"/>
    <cellStyle name="Note 3 3 5 4" xfId="10823"/>
    <cellStyle name="Note 3 3 5 5" xfId="13127"/>
    <cellStyle name="Note 3 3 5 6" xfId="15591"/>
    <cellStyle name="Note 3 3 5 7" xfId="17835"/>
    <cellStyle name="Note 3 3 6" xfId="2768"/>
    <cellStyle name="Note 3 3 6 2" xfId="5994"/>
    <cellStyle name="Note 3 3 6 3" xfId="8522"/>
    <cellStyle name="Note 3 3 6 4" xfId="11036"/>
    <cellStyle name="Note 3 3 6 5" xfId="13339"/>
    <cellStyle name="Note 3 3 6 6" xfId="15804"/>
    <cellStyle name="Note 3 3 6 7" xfId="18045"/>
    <cellStyle name="Note 3 3 7" xfId="2320"/>
    <cellStyle name="Note 3 3 7 2" xfId="5547"/>
    <cellStyle name="Note 3 3 7 3" xfId="8074"/>
    <cellStyle name="Note 3 3 7 4" xfId="10588"/>
    <cellStyle name="Note 3 3 7 5" xfId="12892"/>
    <cellStyle name="Note 3 3 7 6" xfId="15356"/>
    <cellStyle name="Note 3 3 7 7" xfId="17600"/>
    <cellStyle name="Note 3 3 8" xfId="3184"/>
    <cellStyle name="Note 3 3 8 2" xfId="6409"/>
    <cellStyle name="Note 3 3 8 3" xfId="8938"/>
    <cellStyle name="Note 3 3 8 4" xfId="11449"/>
    <cellStyle name="Note 3 3 8 5" xfId="13754"/>
    <cellStyle name="Note 3 3 8 6" xfId="16218"/>
    <cellStyle name="Note 3 3 8 7" xfId="18458"/>
    <cellStyle name="Note 3 3 9" xfId="3385"/>
    <cellStyle name="Note 3 3 9 2" xfId="6610"/>
    <cellStyle name="Note 3 3 9 3" xfId="9139"/>
    <cellStyle name="Note 3 3 9 4" xfId="11650"/>
    <cellStyle name="Note 3 3 9 5" xfId="13954"/>
    <cellStyle name="Note 3 3 9 6" xfId="16419"/>
    <cellStyle name="Note 3 3 9 7" xfId="18658"/>
    <cellStyle name="Note 3 4" xfId="729"/>
    <cellStyle name="Note 3 4 10" xfId="1298"/>
    <cellStyle name="Note 3 4 10 2" xfId="4527"/>
    <cellStyle name="Note 3 4 10 3" xfId="7053"/>
    <cellStyle name="Note 3 4 10 4" xfId="9581"/>
    <cellStyle name="Note 3 4 10 5" xfId="11876"/>
    <cellStyle name="Note 3 4 10 6" xfId="14343"/>
    <cellStyle name="Note 3 4 10 7" xfId="16593"/>
    <cellStyle name="Note 3 4 11" xfId="4028"/>
    <cellStyle name="Note 3 4 12" xfId="3484"/>
    <cellStyle name="Note 3 4 13" xfId="3550"/>
    <cellStyle name="Note 3 4 14" xfId="6722"/>
    <cellStyle name="Note 3 4 15" xfId="20074"/>
    <cellStyle name="Note 3 4 16" xfId="20717"/>
    <cellStyle name="Note 3 4 2" xfId="2007"/>
    <cellStyle name="Note 3 4 2 2" xfId="5236"/>
    <cellStyle name="Note 3 4 2 3" xfId="7761"/>
    <cellStyle name="Note 3 4 2 4" xfId="10277"/>
    <cellStyle name="Note 3 4 2 5" xfId="12581"/>
    <cellStyle name="Note 3 4 2 6" xfId="15046"/>
    <cellStyle name="Note 3 4 2 7" xfId="17290"/>
    <cellStyle name="Note 3 4 3" xfId="2253"/>
    <cellStyle name="Note 3 4 3 2" xfId="5480"/>
    <cellStyle name="Note 3 4 3 3" xfId="8007"/>
    <cellStyle name="Note 3 4 3 4" xfId="10521"/>
    <cellStyle name="Note 3 4 3 5" xfId="12825"/>
    <cellStyle name="Note 3 4 3 6" xfId="15289"/>
    <cellStyle name="Note 3 4 3 7" xfId="17533"/>
    <cellStyle name="Note 3 4 4" xfId="2503"/>
    <cellStyle name="Note 3 4 4 2" xfId="5730"/>
    <cellStyle name="Note 3 4 4 3" xfId="8257"/>
    <cellStyle name="Note 3 4 4 4" xfId="10771"/>
    <cellStyle name="Note 3 4 4 5" xfId="13075"/>
    <cellStyle name="Note 3 4 4 6" xfId="15539"/>
    <cellStyle name="Note 3 4 4 7" xfId="17783"/>
    <cellStyle name="Note 3 4 5" xfId="2731"/>
    <cellStyle name="Note 3 4 5 2" xfId="5957"/>
    <cellStyle name="Note 3 4 5 3" xfId="8485"/>
    <cellStyle name="Note 3 4 5 4" xfId="10999"/>
    <cellStyle name="Note 3 4 5 5" xfId="13302"/>
    <cellStyle name="Note 3 4 5 6" xfId="15767"/>
    <cellStyle name="Note 3 4 5 7" xfId="18008"/>
    <cellStyle name="Note 3 4 6" xfId="2961"/>
    <cellStyle name="Note 3 4 6 2" xfId="6187"/>
    <cellStyle name="Note 3 4 6 3" xfId="8715"/>
    <cellStyle name="Note 3 4 6 4" xfId="11228"/>
    <cellStyle name="Note 3 4 6 5" xfId="13532"/>
    <cellStyle name="Note 3 4 6 6" xfId="15995"/>
    <cellStyle name="Note 3 4 6 7" xfId="18238"/>
    <cellStyle name="Note 3 4 7" xfId="3145"/>
    <cellStyle name="Note 3 4 7 2" xfId="6370"/>
    <cellStyle name="Note 3 4 7 3" xfId="8899"/>
    <cellStyle name="Note 3 4 7 4" xfId="11410"/>
    <cellStyle name="Note 3 4 7 5" xfId="13715"/>
    <cellStyle name="Note 3 4 7 6" xfId="16179"/>
    <cellStyle name="Note 3 4 7 7" xfId="18419"/>
    <cellStyle name="Note 3 4 8" xfId="3344"/>
    <cellStyle name="Note 3 4 8 2" xfId="6569"/>
    <cellStyle name="Note 3 4 8 3" xfId="9098"/>
    <cellStyle name="Note 3 4 8 4" xfId="11609"/>
    <cellStyle name="Note 3 4 8 5" xfId="13913"/>
    <cellStyle name="Note 3 4 8 6" xfId="16378"/>
    <cellStyle name="Note 3 4 8 7" xfId="18617"/>
    <cellStyle name="Note 3 4 9" xfId="2701"/>
    <cellStyle name="Note 3 4 9 2" xfId="5928"/>
    <cellStyle name="Note 3 4 9 3" xfId="8455"/>
    <cellStyle name="Note 3 4 9 4" xfId="10969"/>
    <cellStyle name="Note 3 4 9 5" xfId="13273"/>
    <cellStyle name="Note 3 4 9 6" xfId="15737"/>
    <cellStyle name="Note 3 4 9 7" xfId="17979"/>
    <cellStyle name="Note 3 5" xfId="471"/>
    <cellStyle name="Note 3 5 10" xfId="1043"/>
    <cellStyle name="Note 3 5 10 2" xfId="4300"/>
    <cellStyle name="Note 3 5 10 3" xfId="6840"/>
    <cellStyle name="Note 3 5 10 4" xfId="9369"/>
    <cellStyle name="Note 3 5 10 5" xfId="4109"/>
    <cellStyle name="Note 3 5 10 6" xfId="14164"/>
    <cellStyle name="Note 3 5 10 7" xfId="3450"/>
    <cellStyle name="Note 3 5 11" xfId="3808"/>
    <cellStyle name="Note 3 5 12" xfId="4383"/>
    <cellStyle name="Note 3 5 13" xfId="6851"/>
    <cellStyle name="Note 3 5 14" xfId="3495"/>
    <cellStyle name="Note 3 5 15" xfId="20043"/>
    <cellStyle name="Note 3 5 16" xfId="20471"/>
    <cellStyle name="Note 3 5 17" xfId="19900"/>
    <cellStyle name="Note 3 5 2" xfId="1770"/>
    <cellStyle name="Note 3 5 2 2" xfId="4999"/>
    <cellStyle name="Note 3 5 2 3" xfId="7524"/>
    <cellStyle name="Note 3 5 2 4" xfId="10043"/>
    <cellStyle name="Note 3 5 2 5" xfId="12345"/>
    <cellStyle name="Note 3 5 2 6" xfId="14811"/>
    <cellStyle name="Note 3 5 2 7" xfId="17055"/>
    <cellStyle name="Note 3 5 3" xfId="1364"/>
    <cellStyle name="Note 3 5 3 2" xfId="4593"/>
    <cellStyle name="Note 3 5 3 3" xfId="7119"/>
    <cellStyle name="Note 3 5 3 4" xfId="9647"/>
    <cellStyle name="Note 3 5 3 5" xfId="11941"/>
    <cellStyle name="Note 3 5 3 6" xfId="14409"/>
    <cellStyle name="Note 3 5 3 7" xfId="16658"/>
    <cellStyle name="Note 3 5 4" xfId="1680"/>
    <cellStyle name="Note 3 5 4 2" xfId="4909"/>
    <cellStyle name="Note 3 5 4 3" xfId="7434"/>
    <cellStyle name="Note 3 5 4 4" xfId="9956"/>
    <cellStyle name="Note 3 5 4 5" xfId="12255"/>
    <cellStyle name="Note 3 5 4 6" xfId="14722"/>
    <cellStyle name="Note 3 5 4 7" xfId="16967"/>
    <cellStyle name="Note 3 5 5" xfId="2558"/>
    <cellStyle name="Note 3 5 5 2" xfId="5785"/>
    <cellStyle name="Note 3 5 5 3" xfId="8312"/>
    <cellStyle name="Note 3 5 5 4" xfId="10826"/>
    <cellStyle name="Note 3 5 5 5" xfId="13130"/>
    <cellStyle name="Note 3 5 5 6" xfId="15594"/>
    <cellStyle name="Note 3 5 5 7" xfId="17838"/>
    <cellStyle name="Note 3 5 6" xfId="2632"/>
    <cellStyle name="Note 3 5 6 2" xfId="5859"/>
    <cellStyle name="Note 3 5 6 3" xfId="8386"/>
    <cellStyle name="Note 3 5 6 4" xfId="10900"/>
    <cellStyle name="Note 3 5 6 5" xfId="13204"/>
    <cellStyle name="Note 3 5 6 6" xfId="15668"/>
    <cellStyle name="Note 3 5 6 7" xfId="17911"/>
    <cellStyle name="Note 3 5 7" xfId="1468"/>
    <cellStyle name="Note 3 5 7 2" xfId="4697"/>
    <cellStyle name="Note 3 5 7 3" xfId="7222"/>
    <cellStyle name="Note 3 5 7 4" xfId="9749"/>
    <cellStyle name="Note 3 5 7 5" xfId="12043"/>
    <cellStyle name="Note 3 5 7 6" xfId="14513"/>
    <cellStyle name="Note 3 5 7 7" xfId="16759"/>
    <cellStyle name="Note 3 5 8" xfId="1590"/>
    <cellStyle name="Note 3 5 8 2" xfId="4819"/>
    <cellStyle name="Note 3 5 8 3" xfId="7344"/>
    <cellStyle name="Note 3 5 8 4" xfId="9870"/>
    <cellStyle name="Note 3 5 8 5" xfId="12165"/>
    <cellStyle name="Note 3 5 8 6" xfId="14634"/>
    <cellStyle name="Note 3 5 8 7" xfId="16879"/>
    <cellStyle name="Note 3 5 9" xfId="2890"/>
    <cellStyle name="Note 3 5 9 2" xfId="6116"/>
    <cellStyle name="Note 3 5 9 3" xfId="8644"/>
    <cellStyle name="Note 3 5 9 4" xfId="11157"/>
    <cellStyle name="Note 3 5 9 5" xfId="13461"/>
    <cellStyle name="Note 3 5 9 6" xfId="15924"/>
    <cellStyle name="Note 3 5 9 7" xfId="18167"/>
    <cellStyle name="Note 3 6" xfId="506"/>
    <cellStyle name="Note 3 6 10" xfId="1077"/>
    <cellStyle name="Note 3 6 10 2" xfId="4326"/>
    <cellStyle name="Note 3 6 10 3" xfId="6868"/>
    <cellStyle name="Note 3 6 10 4" xfId="9399"/>
    <cellStyle name="Note 3 6 10 5" xfId="11724"/>
    <cellStyle name="Note 3 6 10 6" xfId="14185"/>
    <cellStyle name="Note 3 6 10 7" xfId="9513"/>
    <cellStyle name="Note 3 6 11" xfId="3836"/>
    <cellStyle name="Note 3 6 12" xfId="4161"/>
    <cellStyle name="Note 3 6 13" xfId="9495"/>
    <cellStyle name="Note 3 6 14" xfId="11769"/>
    <cellStyle name="Note 3 6 15" xfId="20518"/>
    <cellStyle name="Note 3 6 16" xfId="20753"/>
    <cellStyle name="Note 3 6 2" xfId="1798"/>
    <cellStyle name="Note 3 6 2 2" xfId="5027"/>
    <cellStyle name="Note 3 6 2 3" xfId="7552"/>
    <cellStyle name="Note 3 6 2 4" xfId="10071"/>
    <cellStyle name="Note 3 6 2 5" xfId="12373"/>
    <cellStyle name="Note 3 6 2 6" xfId="14839"/>
    <cellStyle name="Note 3 6 2 7" xfId="17083"/>
    <cellStyle name="Note 3 6 3" xfId="2059"/>
    <cellStyle name="Note 3 6 3 2" xfId="5287"/>
    <cellStyle name="Note 3 6 3 3" xfId="7813"/>
    <cellStyle name="Note 3 6 3 4" xfId="10329"/>
    <cellStyle name="Note 3 6 3 5" xfId="12632"/>
    <cellStyle name="Note 3 6 3 6" xfId="15098"/>
    <cellStyle name="Note 3 6 3 7" xfId="17341"/>
    <cellStyle name="Note 3 6 4" xfId="2304"/>
    <cellStyle name="Note 3 6 4 2" xfId="5531"/>
    <cellStyle name="Note 3 6 4 3" xfId="8058"/>
    <cellStyle name="Note 3 6 4 4" xfId="10572"/>
    <cellStyle name="Note 3 6 4 5" xfId="12876"/>
    <cellStyle name="Note 3 6 4 6" xfId="15340"/>
    <cellStyle name="Note 3 6 4 7" xfId="17584"/>
    <cellStyle name="Note 3 6 5" xfId="1604"/>
    <cellStyle name="Note 3 6 5 2" xfId="4833"/>
    <cellStyle name="Note 3 6 5 3" xfId="7358"/>
    <cellStyle name="Note 3 6 5 4" xfId="9883"/>
    <cellStyle name="Note 3 6 5 5" xfId="12179"/>
    <cellStyle name="Note 3 6 5 6" xfId="14647"/>
    <cellStyle name="Note 3 6 5 7" xfId="16893"/>
    <cellStyle name="Note 3 6 6" xfId="2779"/>
    <cellStyle name="Note 3 6 6 2" xfId="6005"/>
    <cellStyle name="Note 3 6 6 3" xfId="8533"/>
    <cellStyle name="Note 3 6 6 4" xfId="11047"/>
    <cellStyle name="Note 3 6 6 5" xfId="13350"/>
    <cellStyle name="Note 3 6 6 6" xfId="15815"/>
    <cellStyle name="Note 3 6 6 7" xfId="18056"/>
    <cellStyle name="Note 3 6 7" xfId="1348"/>
    <cellStyle name="Note 3 6 7 2" xfId="4577"/>
    <cellStyle name="Note 3 6 7 3" xfId="7103"/>
    <cellStyle name="Note 3 6 7 4" xfId="9631"/>
    <cellStyle name="Note 3 6 7 5" xfId="11925"/>
    <cellStyle name="Note 3 6 7 6" xfId="14393"/>
    <cellStyle name="Note 3 6 7 7" xfId="16642"/>
    <cellStyle name="Note 3 6 8" xfId="3195"/>
    <cellStyle name="Note 3 6 8 2" xfId="6420"/>
    <cellStyle name="Note 3 6 8 3" xfId="8949"/>
    <cellStyle name="Note 3 6 8 4" xfId="11460"/>
    <cellStyle name="Note 3 6 8 5" xfId="13765"/>
    <cellStyle name="Note 3 6 8 6" xfId="16229"/>
    <cellStyle name="Note 3 6 8 7" xfId="18469"/>
    <cellStyle name="Note 3 6 9" xfId="2699"/>
    <cellStyle name="Note 3 6 9 2" xfId="5926"/>
    <cellStyle name="Note 3 6 9 3" xfId="8453"/>
    <cellStyle name="Note 3 6 9 4" xfId="10967"/>
    <cellStyle name="Note 3 6 9 5" xfId="13271"/>
    <cellStyle name="Note 3 6 9 6" xfId="15735"/>
    <cellStyle name="Note 3 6 9 7" xfId="17977"/>
    <cellStyle name="Note 3 7" xfId="1494"/>
    <cellStyle name="Note 3 7 10" xfId="20711"/>
    <cellStyle name="Note 3 7 2" xfId="4723"/>
    <cellStyle name="Note 3 7 3" xfId="7248"/>
    <cellStyle name="Note 3 7 4" xfId="9775"/>
    <cellStyle name="Note 3 7 5" xfId="12069"/>
    <cellStyle name="Note 3 7 6" xfId="14539"/>
    <cellStyle name="Note 3 7 7" xfId="16785"/>
    <cellStyle name="Note 3 7 8" xfId="20069"/>
    <cellStyle name="Note 3 7 9" xfId="20496"/>
    <cellStyle name="Note 3 8" xfId="1630"/>
    <cellStyle name="Note 3 8 10" xfId="19892"/>
    <cellStyle name="Note 3 8 2" xfId="4859"/>
    <cellStyle name="Note 3 8 3" xfId="7384"/>
    <cellStyle name="Note 3 8 4" xfId="9909"/>
    <cellStyle name="Note 3 8 5" xfId="12205"/>
    <cellStyle name="Note 3 8 6" xfId="14673"/>
    <cellStyle name="Note 3 8 7" xfId="16919"/>
    <cellStyle name="Note 3 8 8" xfId="20034"/>
    <cellStyle name="Note 3 8 9" xfId="20463"/>
    <cellStyle name="Note 3 9" xfId="1548"/>
    <cellStyle name="Note 3 9 10" xfId="20881"/>
    <cellStyle name="Note 3 9 2" xfId="4777"/>
    <cellStyle name="Note 3 9 3" xfId="7302"/>
    <cellStyle name="Note 3 9 4" xfId="9828"/>
    <cellStyle name="Note 3 9 5" xfId="12123"/>
    <cellStyle name="Note 3 9 6" xfId="14593"/>
    <cellStyle name="Note 3 9 7" xfId="16838"/>
    <cellStyle name="Note 3 9 8" xfId="20242"/>
    <cellStyle name="Note 3 9 9" xfId="20595"/>
    <cellStyle name="OfWhich" xfId="120"/>
    <cellStyle name="Output 2" xfId="63"/>
    <cellStyle name="Output 2 10" xfId="1437"/>
    <cellStyle name="Output 2 10 10" xfId="20914"/>
    <cellStyle name="Output 2 10 2" xfId="4666"/>
    <cellStyle name="Output 2 10 3" xfId="7191"/>
    <cellStyle name="Output 2 10 4" xfId="9718"/>
    <cellStyle name="Output 2 10 5" xfId="12012"/>
    <cellStyle name="Output 2 10 6" xfId="14482"/>
    <cellStyle name="Output 2 10 7" xfId="16728"/>
    <cellStyle name="Output 2 10 8" xfId="20277"/>
    <cellStyle name="Output 2 10 9" xfId="20629"/>
    <cellStyle name="Output 2 11" xfId="1610"/>
    <cellStyle name="Output 2 11 10" xfId="19871"/>
    <cellStyle name="Output 2 11 2" xfId="4839"/>
    <cellStyle name="Output 2 11 3" xfId="7364"/>
    <cellStyle name="Output 2 11 4" xfId="9889"/>
    <cellStyle name="Output 2 11 5" xfId="12185"/>
    <cellStyle name="Output 2 11 6" xfId="14653"/>
    <cellStyle name="Output 2 11 7" xfId="16899"/>
    <cellStyle name="Output 2 11 8" xfId="19985"/>
    <cellStyle name="Output 2 11 9" xfId="20423"/>
    <cellStyle name="Output 2 12" xfId="1743"/>
    <cellStyle name="Output 2 12 10" xfId="20926"/>
    <cellStyle name="Output 2 12 2" xfId="4972"/>
    <cellStyle name="Output 2 12 3" xfId="7497"/>
    <cellStyle name="Output 2 12 4" xfId="10017"/>
    <cellStyle name="Output 2 12 5" xfId="12318"/>
    <cellStyle name="Output 2 12 6" xfId="14784"/>
    <cellStyle name="Output 2 12 7" xfId="17029"/>
    <cellStyle name="Output 2 12 8" xfId="20289"/>
    <cellStyle name="Output 2 12 9" xfId="20641"/>
    <cellStyle name="Output 2 13" xfId="1834"/>
    <cellStyle name="Output 2 13 2" xfId="5063"/>
    <cellStyle name="Output 2 13 3" xfId="7588"/>
    <cellStyle name="Output 2 13 4" xfId="10105"/>
    <cellStyle name="Output 2 13 5" xfId="12409"/>
    <cellStyle name="Output 2 13 6" xfId="14873"/>
    <cellStyle name="Output 2 13 7" xfId="17118"/>
    <cellStyle name="Output 2 14" xfId="2576"/>
    <cellStyle name="Output 2 14 2" xfId="5803"/>
    <cellStyle name="Output 2 14 3" xfId="8330"/>
    <cellStyle name="Output 2 14 4" xfId="10844"/>
    <cellStyle name="Output 2 14 5" xfId="13148"/>
    <cellStyle name="Output 2 14 6" xfId="15612"/>
    <cellStyle name="Output 2 14 7" xfId="17856"/>
    <cellStyle name="Output 2 15" xfId="767"/>
    <cellStyle name="Output 2 15 2" xfId="4066"/>
    <cellStyle name="Output 2 15 3" xfId="3619"/>
    <cellStyle name="Output 2 15 4" xfId="4191"/>
    <cellStyle name="Output 2 15 5" xfId="9227"/>
    <cellStyle name="Output 2 15 6" xfId="4092"/>
    <cellStyle name="Output 2 15 7" xfId="6685"/>
    <cellStyle name="Output 2 16" xfId="3494"/>
    <cellStyle name="Output 2 17" xfId="4308"/>
    <cellStyle name="Output 2 18" xfId="11740"/>
    <cellStyle name="Output 2 19" xfId="18743"/>
    <cellStyle name="Output 2 2" xfId="135"/>
    <cellStyle name="Output 2 2 10" xfId="2380"/>
    <cellStyle name="Output 2 2 10 10" xfId="19880"/>
    <cellStyle name="Output 2 2 10 2" xfId="5607"/>
    <cellStyle name="Output 2 2 10 3" xfId="8134"/>
    <cellStyle name="Output 2 2 10 4" xfId="10648"/>
    <cellStyle name="Output 2 2 10 5" xfId="12952"/>
    <cellStyle name="Output 2 2 10 6" xfId="15416"/>
    <cellStyle name="Output 2 2 10 7" xfId="17660"/>
    <cellStyle name="Output 2 2 10 8" xfId="20017"/>
    <cellStyle name="Output 2 2 10 9" xfId="20452"/>
    <cellStyle name="Output 2 2 11" xfId="2636"/>
    <cellStyle name="Output 2 2 11 10" xfId="20876"/>
    <cellStyle name="Output 2 2 11 2" xfId="5863"/>
    <cellStyle name="Output 2 2 11 3" xfId="8390"/>
    <cellStyle name="Output 2 2 11 4" xfId="10904"/>
    <cellStyle name="Output 2 2 11 5" xfId="13208"/>
    <cellStyle name="Output 2 2 11 6" xfId="15672"/>
    <cellStyle name="Output 2 2 11 7" xfId="17915"/>
    <cellStyle name="Output 2 2 11 8" xfId="20237"/>
    <cellStyle name="Output 2 2 11 9" xfId="20590"/>
    <cellStyle name="Output 2 2 12" xfId="2878"/>
    <cellStyle name="Output 2 2 12 2" xfId="6104"/>
    <cellStyle name="Output 2 2 12 3" xfId="8632"/>
    <cellStyle name="Output 2 2 12 4" xfId="11145"/>
    <cellStyle name="Output 2 2 12 5" xfId="13449"/>
    <cellStyle name="Output 2 2 12 6" xfId="15912"/>
    <cellStyle name="Output 2 2 12 7" xfId="18155"/>
    <cellStyle name="Output 2 2 13" xfId="2079"/>
    <cellStyle name="Output 2 2 13 2" xfId="5307"/>
    <cellStyle name="Output 2 2 13 3" xfId="7833"/>
    <cellStyle name="Output 2 2 13 4" xfId="10349"/>
    <cellStyle name="Output 2 2 13 5" xfId="12652"/>
    <cellStyle name="Output 2 2 13 6" xfId="15118"/>
    <cellStyle name="Output 2 2 13 7" xfId="17361"/>
    <cellStyle name="Output 2 2 14" xfId="782"/>
    <cellStyle name="Output 2 2 14 2" xfId="4076"/>
    <cellStyle name="Output 2 2 14 3" xfId="3639"/>
    <cellStyle name="Output 2 2 14 4" xfId="3954"/>
    <cellStyle name="Output 2 2 14 5" xfId="9346"/>
    <cellStyle name="Output 2 2 14 6" xfId="3463"/>
    <cellStyle name="Output 2 2 14 7" xfId="11797"/>
    <cellStyle name="Output 2 2 15" xfId="3548"/>
    <cellStyle name="Output 2 2 16" xfId="3527"/>
    <cellStyle name="Output 2 2 17" xfId="6842"/>
    <cellStyle name="Output 2 2 18" xfId="18781"/>
    <cellStyle name="Output 2 2 19" xfId="18862"/>
    <cellStyle name="Output 2 2 2" xfId="202"/>
    <cellStyle name="Output 2 2 2 10" xfId="1439"/>
    <cellStyle name="Output 2 2 2 10 10" xfId="20950"/>
    <cellStyle name="Output 2 2 2 10 2" xfId="4668"/>
    <cellStyle name="Output 2 2 2 10 3" xfId="7193"/>
    <cellStyle name="Output 2 2 2 10 4" xfId="9720"/>
    <cellStyle name="Output 2 2 2 10 5" xfId="12014"/>
    <cellStyle name="Output 2 2 2 10 6" xfId="14484"/>
    <cellStyle name="Output 2 2 2 10 7" xfId="16730"/>
    <cellStyle name="Output 2 2 2 10 8" xfId="20313"/>
    <cellStyle name="Output 2 2 2 10 9" xfId="20665"/>
    <cellStyle name="Output 2 2 2 11" xfId="1530"/>
    <cellStyle name="Output 2 2 2 11 10" xfId="20975"/>
    <cellStyle name="Output 2 2 2 11 2" xfId="4759"/>
    <cellStyle name="Output 2 2 2 11 3" xfId="7284"/>
    <cellStyle name="Output 2 2 2 11 4" xfId="9811"/>
    <cellStyle name="Output 2 2 2 11 5" xfId="12105"/>
    <cellStyle name="Output 2 2 2 11 6" xfId="14575"/>
    <cellStyle name="Output 2 2 2 11 7" xfId="16821"/>
    <cellStyle name="Output 2 2 2 11 8" xfId="20338"/>
    <cellStyle name="Output 2 2 2 11 9" xfId="20690"/>
    <cellStyle name="Output 2 2 2 12" xfId="2842"/>
    <cellStyle name="Output 2 2 2 12 2" xfId="6068"/>
    <cellStyle name="Output 2 2 2 12 3" xfId="8596"/>
    <cellStyle name="Output 2 2 2 12 4" xfId="11109"/>
    <cellStyle name="Output 2 2 2 12 5" xfId="13413"/>
    <cellStyle name="Output 2 2 2 12 6" xfId="15876"/>
    <cellStyle name="Output 2 2 2 12 7" xfId="18119"/>
    <cellStyle name="Output 2 2 2 13" xfId="832"/>
    <cellStyle name="Output 2 2 2 13 2" xfId="4117"/>
    <cellStyle name="Output 2 2 2 13 3" xfId="6678"/>
    <cellStyle name="Output 2 2 2 13 4" xfId="9206"/>
    <cellStyle name="Output 2 2 2 13 5" xfId="9222"/>
    <cellStyle name="Output 2 2 2 13 6" xfId="14031"/>
    <cellStyle name="Output 2 2 2 13 7" xfId="4170"/>
    <cellStyle name="Output 2 2 2 14" xfId="3603"/>
    <cellStyle name="Output 2 2 2 15" xfId="3941"/>
    <cellStyle name="Output 2 2 2 16" xfId="3813"/>
    <cellStyle name="Output 2 2 2 17" xfId="18963"/>
    <cellStyle name="Output 2 2 2 18" xfId="19101"/>
    <cellStyle name="Output 2 2 2 19" xfId="19137"/>
    <cellStyle name="Output 2 2 2 2" xfId="370"/>
    <cellStyle name="Output 2 2 2 2 10" xfId="2615"/>
    <cellStyle name="Output 2 2 2 2 10 10" xfId="20976"/>
    <cellStyle name="Output 2 2 2 2 10 2" xfId="5842"/>
    <cellStyle name="Output 2 2 2 2 10 3" xfId="8369"/>
    <cellStyle name="Output 2 2 2 2 10 4" xfId="10883"/>
    <cellStyle name="Output 2 2 2 2 10 5" xfId="13187"/>
    <cellStyle name="Output 2 2 2 2 10 6" xfId="15651"/>
    <cellStyle name="Output 2 2 2 2 10 7" xfId="17894"/>
    <cellStyle name="Output 2 2 2 2 10 8" xfId="20339"/>
    <cellStyle name="Output 2 2 2 2 10 9" xfId="20691"/>
    <cellStyle name="Output 2 2 2 2 11" xfId="1650"/>
    <cellStyle name="Output 2 2 2 2 11 2" xfId="4879"/>
    <cellStyle name="Output 2 2 2 2 11 3" xfId="7404"/>
    <cellStyle name="Output 2 2 2 2 11 4" xfId="9929"/>
    <cellStyle name="Output 2 2 2 2 11 5" xfId="12225"/>
    <cellStyle name="Output 2 2 2 2 11 6" xfId="14693"/>
    <cellStyle name="Output 2 2 2 2 11 7" xfId="16939"/>
    <cellStyle name="Output 2 2 2 2 12" xfId="2871"/>
    <cellStyle name="Output 2 2 2 2 12 2" xfId="6097"/>
    <cellStyle name="Output 2 2 2 2 12 3" xfId="8625"/>
    <cellStyle name="Output 2 2 2 2 12 4" xfId="11138"/>
    <cellStyle name="Output 2 2 2 2 12 5" xfId="13442"/>
    <cellStyle name="Output 2 2 2 2 12 6" xfId="15905"/>
    <cellStyle name="Output 2 2 2 2 12 7" xfId="18148"/>
    <cellStyle name="Output 2 2 2 2 13" xfId="952"/>
    <cellStyle name="Output 2 2 2 2 13 2" xfId="4215"/>
    <cellStyle name="Output 2 2 2 2 13 3" xfId="6757"/>
    <cellStyle name="Output 2 2 2 2 13 4" xfId="9287"/>
    <cellStyle name="Output 2 2 2 2 13 5" xfId="3524"/>
    <cellStyle name="Output 2 2 2 2 13 6" xfId="14086"/>
    <cellStyle name="Output 2 2 2 2 13 7" xfId="11763"/>
    <cellStyle name="Output 2 2 2 2 14" xfId="3569"/>
    <cellStyle name="Output 2 2 2 2 15" xfId="6822"/>
    <cellStyle name="Output 2 2 2 2 16" xfId="3958"/>
    <cellStyle name="Output 2 2 2 2 17" xfId="14081"/>
    <cellStyle name="Output 2 2 2 2 18" xfId="18964"/>
    <cellStyle name="Output 2 2 2 2 19" xfId="19102"/>
    <cellStyle name="Output 2 2 2 2 2" xfId="605"/>
    <cellStyle name="Output 2 2 2 2 2 10" xfId="1176"/>
    <cellStyle name="Output 2 2 2 2 2 10 2" xfId="4408"/>
    <cellStyle name="Output 2 2 2 2 2 10 3" xfId="6943"/>
    <cellStyle name="Output 2 2 2 2 2 10 4" xfId="9473"/>
    <cellStyle name="Output 2 2 2 2 2 10 5" xfId="11777"/>
    <cellStyle name="Output 2 2 2 2 2 10 6" xfId="14240"/>
    <cellStyle name="Output 2 2 2 2 2 10 7" xfId="16507"/>
    <cellStyle name="Output 2 2 2 2 2 11" xfId="3916"/>
    <cellStyle name="Output 2 2 2 2 2 12" xfId="3857"/>
    <cellStyle name="Output 2 2 2 2 2 13" xfId="9354"/>
    <cellStyle name="Output 2 2 2 2 2 14" xfId="12106"/>
    <cellStyle name="Output 2 2 2 2 2 15" xfId="20105"/>
    <cellStyle name="Output 2 2 2 2 2 16" xfId="20748"/>
    <cellStyle name="Output 2 2 2 2 2 2" xfId="1888"/>
    <cellStyle name="Output 2 2 2 2 2 2 2" xfId="5117"/>
    <cellStyle name="Output 2 2 2 2 2 2 3" xfId="7642"/>
    <cellStyle name="Output 2 2 2 2 2 2 4" xfId="10159"/>
    <cellStyle name="Output 2 2 2 2 2 2 5" xfId="12463"/>
    <cellStyle name="Output 2 2 2 2 2 2 6" xfId="14927"/>
    <cellStyle name="Output 2 2 2 2 2 2 7" xfId="17172"/>
    <cellStyle name="Output 2 2 2 2 2 3" xfId="2137"/>
    <cellStyle name="Output 2 2 2 2 2 3 2" xfId="5365"/>
    <cellStyle name="Output 2 2 2 2 2 3 3" xfId="7891"/>
    <cellStyle name="Output 2 2 2 2 2 3 4" xfId="10407"/>
    <cellStyle name="Output 2 2 2 2 2 3 5" xfId="12710"/>
    <cellStyle name="Output 2 2 2 2 2 3 6" xfId="15175"/>
    <cellStyle name="Output 2 2 2 2 2 3 7" xfId="17419"/>
    <cellStyle name="Output 2 2 2 2 2 4" xfId="2389"/>
    <cellStyle name="Output 2 2 2 2 2 4 2" xfId="5616"/>
    <cellStyle name="Output 2 2 2 2 2 4 3" xfId="8143"/>
    <cellStyle name="Output 2 2 2 2 2 4 4" xfId="10657"/>
    <cellStyle name="Output 2 2 2 2 2 4 5" xfId="12961"/>
    <cellStyle name="Output 2 2 2 2 2 4 6" xfId="15425"/>
    <cellStyle name="Output 2 2 2 2 2 4 7" xfId="17669"/>
    <cellStyle name="Output 2 2 2 2 2 5" xfId="2122"/>
    <cellStyle name="Output 2 2 2 2 2 5 2" xfId="5350"/>
    <cellStyle name="Output 2 2 2 2 2 5 3" xfId="7876"/>
    <cellStyle name="Output 2 2 2 2 2 5 4" xfId="10392"/>
    <cellStyle name="Output 2 2 2 2 2 5 5" xfId="12695"/>
    <cellStyle name="Output 2 2 2 2 2 5 6" xfId="15160"/>
    <cellStyle name="Output 2 2 2 2 2 5 7" xfId="17404"/>
    <cellStyle name="Output 2 2 2 2 2 6" xfId="2851"/>
    <cellStyle name="Output 2 2 2 2 2 6 2" xfId="6077"/>
    <cellStyle name="Output 2 2 2 2 2 6 3" xfId="8605"/>
    <cellStyle name="Output 2 2 2 2 2 6 4" xfId="11118"/>
    <cellStyle name="Output 2 2 2 2 2 6 5" xfId="13422"/>
    <cellStyle name="Output 2 2 2 2 2 6 6" xfId="15885"/>
    <cellStyle name="Output 2 2 2 2 2 6 7" xfId="18128"/>
    <cellStyle name="Output 2 2 2 2 2 7" xfId="3039"/>
    <cellStyle name="Output 2 2 2 2 2 7 2" xfId="6265"/>
    <cellStyle name="Output 2 2 2 2 2 7 3" xfId="8793"/>
    <cellStyle name="Output 2 2 2 2 2 7 4" xfId="11305"/>
    <cellStyle name="Output 2 2 2 2 2 7 5" xfId="13610"/>
    <cellStyle name="Output 2 2 2 2 2 7 6" xfId="16073"/>
    <cellStyle name="Output 2 2 2 2 2 7 7" xfId="18315"/>
    <cellStyle name="Output 2 2 2 2 2 8" xfId="3242"/>
    <cellStyle name="Output 2 2 2 2 2 8 2" xfId="6467"/>
    <cellStyle name="Output 2 2 2 2 2 8 3" xfId="8996"/>
    <cellStyle name="Output 2 2 2 2 2 8 4" xfId="11507"/>
    <cellStyle name="Output 2 2 2 2 2 8 5" xfId="13811"/>
    <cellStyle name="Output 2 2 2 2 2 8 6" xfId="16276"/>
    <cellStyle name="Output 2 2 2 2 2 8 7" xfId="18515"/>
    <cellStyle name="Output 2 2 2 2 2 9" xfId="3056"/>
    <cellStyle name="Output 2 2 2 2 2 9 2" xfId="6282"/>
    <cellStyle name="Output 2 2 2 2 2 9 3" xfId="8810"/>
    <cellStyle name="Output 2 2 2 2 2 9 4" xfId="11322"/>
    <cellStyle name="Output 2 2 2 2 2 9 5" xfId="13627"/>
    <cellStyle name="Output 2 2 2 2 2 9 6" xfId="16090"/>
    <cellStyle name="Output 2 2 2 2 2 9 7" xfId="18332"/>
    <cellStyle name="Output 2 2 2 2 20" xfId="19138"/>
    <cellStyle name="Output 2 2 2 2 21" xfId="19174"/>
    <cellStyle name="Output 2 2 2 2 22" xfId="19202"/>
    <cellStyle name="Output 2 2 2 2 23" xfId="19230"/>
    <cellStyle name="Output 2 2 2 2 24" xfId="19258"/>
    <cellStyle name="Output 2 2 2 2 25" xfId="19557"/>
    <cellStyle name="Output 2 2 2 2 26" xfId="19591"/>
    <cellStyle name="Output 2 2 2 2 27" xfId="19617"/>
    <cellStyle name="Output 2 2 2 2 28" xfId="19642"/>
    <cellStyle name="Output 2 2 2 2 29" xfId="20089"/>
    <cellStyle name="Output 2 2 2 2 3" xfId="725"/>
    <cellStyle name="Output 2 2 2 2 3 10" xfId="1294"/>
    <cellStyle name="Output 2 2 2 2 3 10 2" xfId="4523"/>
    <cellStyle name="Output 2 2 2 2 3 10 3" xfId="7049"/>
    <cellStyle name="Output 2 2 2 2 3 10 4" xfId="9577"/>
    <cellStyle name="Output 2 2 2 2 3 10 5" xfId="11872"/>
    <cellStyle name="Output 2 2 2 2 3 10 6" xfId="14339"/>
    <cellStyle name="Output 2 2 2 2 3 10 7" xfId="16589"/>
    <cellStyle name="Output 2 2 2 2 3 11" xfId="4024"/>
    <cellStyle name="Output 2 2 2 2 3 12" xfId="3611"/>
    <cellStyle name="Output 2 2 2 2 3 13" xfId="9418"/>
    <cellStyle name="Output 2 2 2 2 3 14" xfId="10089"/>
    <cellStyle name="Output 2 2 2 2 3 15" xfId="20139"/>
    <cellStyle name="Output 2 2 2 2 3 16" xfId="20780"/>
    <cellStyle name="Output 2 2 2 2 3 2" xfId="2003"/>
    <cellStyle name="Output 2 2 2 2 3 2 2" xfId="5232"/>
    <cellStyle name="Output 2 2 2 2 3 2 3" xfId="7757"/>
    <cellStyle name="Output 2 2 2 2 3 2 4" xfId="10273"/>
    <cellStyle name="Output 2 2 2 2 3 2 5" xfId="12577"/>
    <cellStyle name="Output 2 2 2 2 3 2 6" xfId="15042"/>
    <cellStyle name="Output 2 2 2 2 3 2 7" xfId="17286"/>
    <cellStyle name="Output 2 2 2 2 3 3" xfId="2249"/>
    <cellStyle name="Output 2 2 2 2 3 3 2" xfId="5476"/>
    <cellStyle name="Output 2 2 2 2 3 3 3" xfId="8003"/>
    <cellStyle name="Output 2 2 2 2 3 3 4" xfId="10517"/>
    <cellStyle name="Output 2 2 2 2 3 3 5" xfId="12821"/>
    <cellStyle name="Output 2 2 2 2 3 3 6" xfId="15285"/>
    <cellStyle name="Output 2 2 2 2 3 3 7" xfId="17529"/>
    <cellStyle name="Output 2 2 2 2 3 4" xfId="2499"/>
    <cellStyle name="Output 2 2 2 2 3 4 2" xfId="5726"/>
    <cellStyle name="Output 2 2 2 2 3 4 3" xfId="8253"/>
    <cellStyle name="Output 2 2 2 2 3 4 4" xfId="10767"/>
    <cellStyle name="Output 2 2 2 2 3 4 5" xfId="13071"/>
    <cellStyle name="Output 2 2 2 2 3 4 6" xfId="15535"/>
    <cellStyle name="Output 2 2 2 2 3 4 7" xfId="17779"/>
    <cellStyle name="Output 2 2 2 2 3 5" xfId="2727"/>
    <cellStyle name="Output 2 2 2 2 3 5 2" xfId="5953"/>
    <cellStyle name="Output 2 2 2 2 3 5 3" xfId="8481"/>
    <cellStyle name="Output 2 2 2 2 3 5 4" xfId="10995"/>
    <cellStyle name="Output 2 2 2 2 3 5 5" xfId="13298"/>
    <cellStyle name="Output 2 2 2 2 3 5 6" xfId="15763"/>
    <cellStyle name="Output 2 2 2 2 3 5 7" xfId="18004"/>
    <cellStyle name="Output 2 2 2 2 3 6" xfId="2957"/>
    <cellStyle name="Output 2 2 2 2 3 6 2" xfId="6183"/>
    <cellStyle name="Output 2 2 2 2 3 6 3" xfId="8711"/>
    <cellStyle name="Output 2 2 2 2 3 6 4" xfId="11224"/>
    <cellStyle name="Output 2 2 2 2 3 6 5" xfId="13528"/>
    <cellStyle name="Output 2 2 2 2 3 6 6" xfId="15991"/>
    <cellStyle name="Output 2 2 2 2 3 6 7" xfId="18234"/>
    <cellStyle name="Output 2 2 2 2 3 7" xfId="3141"/>
    <cellStyle name="Output 2 2 2 2 3 7 2" xfId="6366"/>
    <cellStyle name="Output 2 2 2 2 3 7 3" xfId="8895"/>
    <cellStyle name="Output 2 2 2 2 3 7 4" xfId="11406"/>
    <cellStyle name="Output 2 2 2 2 3 7 5" xfId="13711"/>
    <cellStyle name="Output 2 2 2 2 3 7 6" xfId="16175"/>
    <cellStyle name="Output 2 2 2 2 3 7 7" xfId="18415"/>
    <cellStyle name="Output 2 2 2 2 3 8" xfId="3340"/>
    <cellStyle name="Output 2 2 2 2 3 8 2" xfId="6565"/>
    <cellStyle name="Output 2 2 2 2 3 8 3" xfId="9094"/>
    <cellStyle name="Output 2 2 2 2 3 8 4" xfId="11605"/>
    <cellStyle name="Output 2 2 2 2 3 8 5" xfId="13909"/>
    <cellStyle name="Output 2 2 2 2 3 8 6" xfId="16374"/>
    <cellStyle name="Output 2 2 2 2 3 8 7" xfId="18613"/>
    <cellStyle name="Output 2 2 2 2 3 9" xfId="2621"/>
    <cellStyle name="Output 2 2 2 2 3 9 2" xfId="5848"/>
    <cellStyle name="Output 2 2 2 2 3 9 3" xfId="8375"/>
    <cellStyle name="Output 2 2 2 2 3 9 4" xfId="10889"/>
    <cellStyle name="Output 2 2 2 2 3 9 5" xfId="13193"/>
    <cellStyle name="Output 2 2 2 2 3 9 6" xfId="15657"/>
    <cellStyle name="Output 2 2 2 2 3 9 7" xfId="17900"/>
    <cellStyle name="Output 2 2 2 2 30" xfId="21159"/>
    <cellStyle name="Output 2 2 2 2 4" xfId="693"/>
    <cellStyle name="Output 2 2 2 2 4 10" xfId="1262"/>
    <cellStyle name="Output 2 2 2 2 4 10 2" xfId="4491"/>
    <cellStyle name="Output 2 2 2 2 4 10 3" xfId="7017"/>
    <cellStyle name="Output 2 2 2 2 4 10 4" xfId="9545"/>
    <cellStyle name="Output 2 2 2 2 4 10 5" xfId="11840"/>
    <cellStyle name="Output 2 2 2 2 4 10 6" xfId="14307"/>
    <cellStyle name="Output 2 2 2 2 4 10 7" xfId="16557"/>
    <cellStyle name="Output 2 2 2 2 4 11" xfId="3992"/>
    <cellStyle name="Output 2 2 2 2 4 12" xfId="4273"/>
    <cellStyle name="Output 2 2 2 2 4 13" xfId="9420"/>
    <cellStyle name="Output 2 2 2 2 4 14" xfId="14220"/>
    <cellStyle name="Output 2 2 2 2 4 15" xfId="20176"/>
    <cellStyle name="Output 2 2 2 2 4 16" xfId="20814"/>
    <cellStyle name="Output 2 2 2 2 4 2" xfId="1971"/>
    <cellStyle name="Output 2 2 2 2 4 2 2" xfId="5200"/>
    <cellStyle name="Output 2 2 2 2 4 2 3" xfId="7725"/>
    <cellStyle name="Output 2 2 2 2 4 2 4" xfId="10241"/>
    <cellStyle name="Output 2 2 2 2 4 2 5" xfId="12545"/>
    <cellStyle name="Output 2 2 2 2 4 2 6" xfId="15010"/>
    <cellStyle name="Output 2 2 2 2 4 2 7" xfId="17254"/>
    <cellStyle name="Output 2 2 2 2 4 3" xfId="2217"/>
    <cellStyle name="Output 2 2 2 2 4 3 2" xfId="5444"/>
    <cellStyle name="Output 2 2 2 2 4 3 3" xfId="7971"/>
    <cellStyle name="Output 2 2 2 2 4 3 4" xfId="10485"/>
    <cellStyle name="Output 2 2 2 2 4 3 5" xfId="12789"/>
    <cellStyle name="Output 2 2 2 2 4 3 6" xfId="15253"/>
    <cellStyle name="Output 2 2 2 2 4 3 7" xfId="17497"/>
    <cellStyle name="Output 2 2 2 2 4 4" xfId="2467"/>
    <cellStyle name="Output 2 2 2 2 4 4 2" xfId="5694"/>
    <cellStyle name="Output 2 2 2 2 4 4 3" xfId="8221"/>
    <cellStyle name="Output 2 2 2 2 4 4 4" xfId="10735"/>
    <cellStyle name="Output 2 2 2 2 4 4 5" xfId="13039"/>
    <cellStyle name="Output 2 2 2 2 4 4 6" xfId="15503"/>
    <cellStyle name="Output 2 2 2 2 4 4 7" xfId="17747"/>
    <cellStyle name="Output 2 2 2 2 4 5" xfId="1915"/>
    <cellStyle name="Output 2 2 2 2 4 5 2" xfId="5144"/>
    <cellStyle name="Output 2 2 2 2 4 5 3" xfId="7669"/>
    <cellStyle name="Output 2 2 2 2 4 5 4" xfId="10186"/>
    <cellStyle name="Output 2 2 2 2 4 5 5" xfId="12490"/>
    <cellStyle name="Output 2 2 2 2 4 5 6" xfId="14954"/>
    <cellStyle name="Output 2 2 2 2 4 5 7" xfId="17199"/>
    <cellStyle name="Output 2 2 2 2 4 6" xfId="2925"/>
    <cellStyle name="Output 2 2 2 2 4 6 2" xfId="6151"/>
    <cellStyle name="Output 2 2 2 2 4 6 3" xfId="8679"/>
    <cellStyle name="Output 2 2 2 2 4 6 4" xfId="11192"/>
    <cellStyle name="Output 2 2 2 2 4 6 5" xfId="13496"/>
    <cellStyle name="Output 2 2 2 2 4 6 6" xfId="15959"/>
    <cellStyle name="Output 2 2 2 2 4 6 7" xfId="18202"/>
    <cellStyle name="Output 2 2 2 2 4 7" xfId="3109"/>
    <cellStyle name="Output 2 2 2 2 4 7 2" xfId="6334"/>
    <cellStyle name="Output 2 2 2 2 4 7 3" xfId="8863"/>
    <cellStyle name="Output 2 2 2 2 4 7 4" xfId="11374"/>
    <cellStyle name="Output 2 2 2 2 4 7 5" xfId="13679"/>
    <cellStyle name="Output 2 2 2 2 4 7 6" xfId="16143"/>
    <cellStyle name="Output 2 2 2 2 4 7 7" xfId="18383"/>
    <cellStyle name="Output 2 2 2 2 4 8" xfId="3308"/>
    <cellStyle name="Output 2 2 2 2 4 8 2" xfId="6533"/>
    <cellStyle name="Output 2 2 2 2 4 8 3" xfId="9062"/>
    <cellStyle name="Output 2 2 2 2 4 8 4" xfId="11573"/>
    <cellStyle name="Output 2 2 2 2 4 8 5" xfId="13877"/>
    <cellStyle name="Output 2 2 2 2 4 8 6" xfId="16342"/>
    <cellStyle name="Output 2 2 2 2 4 8 7" xfId="18581"/>
    <cellStyle name="Output 2 2 2 2 4 9" xfId="3436"/>
    <cellStyle name="Output 2 2 2 2 4 9 2" xfId="6661"/>
    <cellStyle name="Output 2 2 2 2 4 9 3" xfId="9190"/>
    <cellStyle name="Output 2 2 2 2 4 9 4" xfId="11701"/>
    <cellStyle name="Output 2 2 2 2 4 9 5" xfId="14005"/>
    <cellStyle name="Output 2 2 2 2 4 9 6" xfId="16470"/>
    <cellStyle name="Output 2 2 2 2 4 9 7" xfId="18709"/>
    <cellStyle name="Output 2 2 2 2 5" xfId="689"/>
    <cellStyle name="Output 2 2 2 2 5 10" xfId="1258"/>
    <cellStyle name="Output 2 2 2 2 5 10 2" xfId="4487"/>
    <cellStyle name="Output 2 2 2 2 5 10 3" xfId="7013"/>
    <cellStyle name="Output 2 2 2 2 5 10 4" xfId="9541"/>
    <cellStyle name="Output 2 2 2 2 5 10 5" xfId="11836"/>
    <cellStyle name="Output 2 2 2 2 5 10 6" xfId="14303"/>
    <cellStyle name="Output 2 2 2 2 5 10 7" xfId="16553"/>
    <cellStyle name="Output 2 2 2 2 5 11" xfId="3988"/>
    <cellStyle name="Output 2 2 2 2 5 12" xfId="3661"/>
    <cellStyle name="Output 2 2 2 2 5 13" xfId="9451"/>
    <cellStyle name="Output 2 2 2 2 5 14" xfId="4156"/>
    <cellStyle name="Output 2 2 2 2 5 15" xfId="20572"/>
    <cellStyle name="Output 2 2 2 2 5 16" xfId="20858"/>
    <cellStyle name="Output 2 2 2 2 5 2" xfId="1967"/>
    <cellStyle name="Output 2 2 2 2 5 2 2" xfId="5196"/>
    <cellStyle name="Output 2 2 2 2 5 2 3" xfId="7721"/>
    <cellStyle name="Output 2 2 2 2 5 2 4" xfId="10237"/>
    <cellStyle name="Output 2 2 2 2 5 2 5" xfId="12541"/>
    <cellStyle name="Output 2 2 2 2 5 2 6" xfId="15006"/>
    <cellStyle name="Output 2 2 2 2 5 2 7" xfId="17250"/>
    <cellStyle name="Output 2 2 2 2 5 3" xfId="2213"/>
    <cellStyle name="Output 2 2 2 2 5 3 2" xfId="5440"/>
    <cellStyle name="Output 2 2 2 2 5 3 3" xfId="7967"/>
    <cellStyle name="Output 2 2 2 2 5 3 4" xfId="10481"/>
    <cellStyle name="Output 2 2 2 2 5 3 5" xfId="12785"/>
    <cellStyle name="Output 2 2 2 2 5 3 6" xfId="15249"/>
    <cellStyle name="Output 2 2 2 2 5 3 7" xfId="17493"/>
    <cellStyle name="Output 2 2 2 2 5 4" xfId="2463"/>
    <cellStyle name="Output 2 2 2 2 5 4 2" xfId="5690"/>
    <cellStyle name="Output 2 2 2 2 5 4 3" xfId="8217"/>
    <cellStyle name="Output 2 2 2 2 5 4 4" xfId="10731"/>
    <cellStyle name="Output 2 2 2 2 5 4 5" xfId="13035"/>
    <cellStyle name="Output 2 2 2 2 5 4 6" xfId="15499"/>
    <cellStyle name="Output 2 2 2 2 5 4 7" xfId="17743"/>
    <cellStyle name="Output 2 2 2 2 5 5" xfId="1907"/>
    <cellStyle name="Output 2 2 2 2 5 5 2" xfId="5136"/>
    <cellStyle name="Output 2 2 2 2 5 5 3" xfId="7661"/>
    <cellStyle name="Output 2 2 2 2 5 5 4" xfId="10178"/>
    <cellStyle name="Output 2 2 2 2 5 5 5" xfId="12482"/>
    <cellStyle name="Output 2 2 2 2 5 5 6" xfId="14946"/>
    <cellStyle name="Output 2 2 2 2 5 5 7" xfId="17191"/>
    <cellStyle name="Output 2 2 2 2 5 6" xfId="2921"/>
    <cellStyle name="Output 2 2 2 2 5 6 2" xfId="6147"/>
    <cellStyle name="Output 2 2 2 2 5 6 3" xfId="8675"/>
    <cellStyle name="Output 2 2 2 2 5 6 4" xfId="11188"/>
    <cellStyle name="Output 2 2 2 2 5 6 5" xfId="13492"/>
    <cellStyle name="Output 2 2 2 2 5 6 6" xfId="15955"/>
    <cellStyle name="Output 2 2 2 2 5 6 7" xfId="18198"/>
    <cellStyle name="Output 2 2 2 2 5 7" xfId="3105"/>
    <cellStyle name="Output 2 2 2 2 5 7 2" xfId="6330"/>
    <cellStyle name="Output 2 2 2 2 5 7 3" xfId="8859"/>
    <cellStyle name="Output 2 2 2 2 5 7 4" xfId="11370"/>
    <cellStyle name="Output 2 2 2 2 5 7 5" xfId="13675"/>
    <cellStyle name="Output 2 2 2 2 5 7 6" xfId="16139"/>
    <cellStyle name="Output 2 2 2 2 5 7 7" xfId="18379"/>
    <cellStyle name="Output 2 2 2 2 5 8" xfId="3304"/>
    <cellStyle name="Output 2 2 2 2 5 8 2" xfId="6529"/>
    <cellStyle name="Output 2 2 2 2 5 8 3" xfId="9058"/>
    <cellStyle name="Output 2 2 2 2 5 8 4" xfId="11569"/>
    <cellStyle name="Output 2 2 2 2 5 8 5" xfId="13873"/>
    <cellStyle name="Output 2 2 2 2 5 8 6" xfId="16338"/>
    <cellStyle name="Output 2 2 2 2 5 8 7" xfId="18577"/>
    <cellStyle name="Output 2 2 2 2 5 9" xfId="3429"/>
    <cellStyle name="Output 2 2 2 2 5 9 2" xfId="6654"/>
    <cellStyle name="Output 2 2 2 2 5 9 3" xfId="9183"/>
    <cellStyle name="Output 2 2 2 2 5 9 4" xfId="11694"/>
    <cellStyle name="Output 2 2 2 2 5 9 5" xfId="13998"/>
    <cellStyle name="Output 2 2 2 2 5 9 6" xfId="16463"/>
    <cellStyle name="Output 2 2 2 2 5 9 7" xfId="18702"/>
    <cellStyle name="Output 2 2 2 2 6" xfId="1674"/>
    <cellStyle name="Output 2 2 2 2 6 10" xfId="20889"/>
    <cellStyle name="Output 2 2 2 2 6 2" xfId="4903"/>
    <cellStyle name="Output 2 2 2 2 6 3" xfId="7428"/>
    <cellStyle name="Output 2 2 2 2 6 4" xfId="9950"/>
    <cellStyle name="Output 2 2 2 2 6 5" xfId="12249"/>
    <cellStyle name="Output 2 2 2 2 6 6" xfId="14716"/>
    <cellStyle name="Output 2 2 2 2 6 7" xfId="16961"/>
    <cellStyle name="Output 2 2 2 2 6 8" xfId="20250"/>
    <cellStyle name="Output 2 2 2 2 6 9" xfId="20603"/>
    <cellStyle name="Output 2 2 2 2 7" xfId="1579"/>
    <cellStyle name="Output 2 2 2 2 7 10" xfId="20921"/>
    <cellStyle name="Output 2 2 2 2 7 2" xfId="4808"/>
    <cellStyle name="Output 2 2 2 2 7 3" xfId="7333"/>
    <cellStyle name="Output 2 2 2 2 7 4" xfId="9859"/>
    <cellStyle name="Output 2 2 2 2 7 5" xfId="12154"/>
    <cellStyle name="Output 2 2 2 2 7 6" xfId="14623"/>
    <cellStyle name="Output 2 2 2 2 7 7" xfId="16868"/>
    <cellStyle name="Output 2 2 2 2 7 8" xfId="20284"/>
    <cellStyle name="Output 2 2 2 2 7 9" xfId="20636"/>
    <cellStyle name="Output 2 2 2 2 8" xfId="1658"/>
    <cellStyle name="Output 2 2 2 2 8 10" xfId="20943"/>
    <cellStyle name="Output 2 2 2 2 8 2" xfId="4887"/>
    <cellStyle name="Output 2 2 2 2 8 3" xfId="7412"/>
    <cellStyle name="Output 2 2 2 2 8 4" xfId="9935"/>
    <cellStyle name="Output 2 2 2 2 8 5" xfId="12233"/>
    <cellStyle name="Output 2 2 2 2 8 6" xfId="14700"/>
    <cellStyle name="Output 2 2 2 2 8 7" xfId="16946"/>
    <cellStyle name="Output 2 2 2 2 8 8" xfId="20306"/>
    <cellStyle name="Output 2 2 2 2 8 9" xfId="20658"/>
    <cellStyle name="Output 2 2 2 2 9" xfId="1754"/>
    <cellStyle name="Output 2 2 2 2 9 10" xfId="20951"/>
    <cellStyle name="Output 2 2 2 2 9 2" xfId="4983"/>
    <cellStyle name="Output 2 2 2 2 9 3" xfId="7508"/>
    <cellStyle name="Output 2 2 2 2 9 4" xfId="10028"/>
    <cellStyle name="Output 2 2 2 2 9 5" xfId="12329"/>
    <cellStyle name="Output 2 2 2 2 9 6" xfId="14795"/>
    <cellStyle name="Output 2 2 2 2 9 7" xfId="17040"/>
    <cellStyle name="Output 2 2 2 2 9 8" xfId="20314"/>
    <cellStyle name="Output 2 2 2 2 9 9" xfId="20666"/>
    <cellStyle name="Output 2 2 2 20" xfId="19173"/>
    <cellStyle name="Output 2 2 2 21" xfId="19201"/>
    <cellStyle name="Output 2 2 2 22" xfId="19229"/>
    <cellStyle name="Output 2 2 2 23" xfId="19257"/>
    <cellStyle name="Output 2 2 2 24" xfId="19556"/>
    <cellStyle name="Output 2 2 2 25" xfId="19590"/>
    <cellStyle name="Output 2 2 2 26" xfId="19616"/>
    <cellStyle name="Output 2 2 2 27" xfId="19641"/>
    <cellStyle name="Output 2 2 2 28" xfId="19685"/>
    <cellStyle name="Output 2 2 2 29" xfId="21158"/>
    <cellStyle name="Output 2 2 2 3" xfId="497"/>
    <cellStyle name="Output 2 2 2 3 10" xfId="1069"/>
    <cellStyle name="Output 2 2 2 3 10 2" xfId="4318"/>
    <cellStyle name="Output 2 2 2 3 10 3" xfId="6860"/>
    <cellStyle name="Output 2 2 2 3 10 4" xfId="9391"/>
    <cellStyle name="Output 2 2 2 3 10 5" xfId="11716"/>
    <cellStyle name="Output 2 2 2 3 10 6" xfId="14177"/>
    <cellStyle name="Output 2 2 2 3 10 7" xfId="3472"/>
    <cellStyle name="Output 2 2 2 3 11" xfId="3827"/>
    <cellStyle name="Output 2 2 2 3 12" xfId="3682"/>
    <cellStyle name="Output 2 2 2 3 13" xfId="3939"/>
    <cellStyle name="Output 2 2 2 3 14" xfId="15626"/>
    <cellStyle name="Output 2 2 2 3 15" xfId="20104"/>
    <cellStyle name="Output 2 2 2 3 16" xfId="20747"/>
    <cellStyle name="Output 2 2 2 3 2" xfId="1789"/>
    <cellStyle name="Output 2 2 2 3 2 2" xfId="5018"/>
    <cellStyle name="Output 2 2 2 3 2 3" xfId="7543"/>
    <cellStyle name="Output 2 2 2 3 2 4" xfId="10062"/>
    <cellStyle name="Output 2 2 2 3 2 5" xfId="12364"/>
    <cellStyle name="Output 2 2 2 3 2 6" xfId="14830"/>
    <cellStyle name="Output 2 2 2 3 2 7" xfId="17074"/>
    <cellStyle name="Output 2 2 2 3 3" xfId="2050"/>
    <cellStyle name="Output 2 2 2 3 3 2" xfId="5278"/>
    <cellStyle name="Output 2 2 2 3 3 3" xfId="7804"/>
    <cellStyle name="Output 2 2 2 3 3 4" xfId="10320"/>
    <cellStyle name="Output 2 2 2 3 3 5" xfId="12623"/>
    <cellStyle name="Output 2 2 2 3 3 6" xfId="15089"/>
    <cellStyle name="Output 2 2 2 3 3 7" xfId="17332"/>
    <cellStyle name="Output 2 2 2 3 4" xfId="2295"/>
    <cellStyle name="Output 2 2 2 3 4 2" xfId="5522"/>
    <cellStyle name="Output 2 2 2 3 4 3" xfId="8049"/>
    <cellStyle name="Output 2 2 2 3 4 4" xfId="10563"/>
    <cellStyle name="Output 2 2 2 3 4 5" xfId="12867"/>
    <cellStyle name="Output 2 2 2 3 4 6" xfId="15331"/>
    <cellStyle name="Output 2 2 2 3 4 7" xfId="17575"/>
    <cellStyle name="Output 2 2 2 3 5" xfId="2597"/>
    <cellStyle name="Output 2 2 2 3 5 2" xfId="5824"/>
    <cellStyle name="Output 2 2 2 3 5 3" xfId="8351"/>
    <cellStyle name="Output 2 2 2 3 5 4" xfId="10865"/>
    <cellStyle name="Output 2 2 2 3 5 5" xfId="13169"/>
    <cellStyle name="Output 2 2 2 3 5 6" xfId="15633"/>
    <cellStyle name="Output 2 2 2 3 5 7" xfId="17876"/>
    <cellStyle name="Output 2 2 2 3 6" xfId="2771"/>
    <cellStyle name="Output 2 2 2 3 6 2" xfId="5997"/>
    <cellStyle name="Output 2 2 2 3 6 3" xfId="8525"/>
    <cellStyle name="Output 2 2 2 3 6 4" xfId="11039"/>
    <cellStyle name="Output 2 2 2 3 6 5" xfId="13342"/>
    <cellStyle name="Output 2 2 2 3 6 6" xfId="15807"/>
    <cellStyle name="Output 2 2 2 3 6 7" xfId="18048"/>
    <cellStyle name="Output 2 2 2 3 7" xfId="2405"/>
    <cellStyle name="Output 2 2 2 3 7 2" xfId="5632"/>
    <cellStyle name="Output 2 2 2 3 7 3" xfId="8159"/>
    <cellStyle name="Output 2 2 2 3 7 4" xfId="10673"/>
    <cellStyle name="Output 2 2 2 3 7 5" xfId="12977"/>
    <cellStyle name="Output 2 2 2 3 7 6" xfId="15441"/>
    <cellStyle name="Output 2 2 2 3 7 7" xfId="17685"/>
    <cellStyle name="Output 2 2 2 3 8" xfId="3187"/>
    <cellStyle name="Output 2 2 2 3 8 2" xfId="6412"/>
    <cellStyle name="Output 2 2 2 3 8 3" xfId="8941"/>
    <cellStyle name="Output 2 2 2 3 8 4" xfId="11452"/>
    <cellStyle name="Output 2 2 2 3 8 5" xfId="13757"/>
    <cellStyle name="Output 2 2 2 3 8 6" xfId="16221"/>
    <cellStyle name="Output 2 2 2 3 8 7" xfId="18461"/>
    <cellStyle name="Output 2 2 2 3 9" xfId="2585"/>
    <cellStyle name="Output 2 2 2 3 9 2" xfId="5812"/>
    <cellStyle name="Output 2 2 2 3 9 3" xfId="8339"/>
    <cellStyle name="Output 2 2 2 3 9 4" xfId="10853"/>
    <cellStyle name="Output 2 2 2 3 9 5" xfId="13157"/>
    <cellStyle name="Output 2 2 2 3 9 6" xfId="15621"/>
    <cellStyle name="Output 2 2 2 3 9 7" xfId="17865"/>
    <cellStyle name="Output 2 2 2 4" xfId="677"/>
    <cellStyle name="Output 2 2 2 4 10" xfId="1246"/>
    <cellStyle name="Output 2 2 2 4 10 2" xfId="4475"/>
    <cellStyle name="Output 2 2 2 4 10 3" xfId="7001"/>
    <cellStyle name="Output 2 2 2 4 10 4" xfId="9529"/>
    <cellStyle name="Output 2 2 2 4 10 5" xfId="11824"/>
    <cellStyle name="Output 2 2 2 4 10 6" xfId="14291"/>
    <cellStyle name="Output 2 2 2 4 10 7" xfId="16541"/>
    <cellStyle name="Output 2 2 2 4 11" xfId="3976"/>
    <cellStyle name="Output 2 2 2 4 12" xfId="4274"/>
    <cellStyle name="Output 2 2 2 4 13" xfId="3529"/>
    <cellStyle name="Output 2 2 2 4 14" xfId="14060"/>
    <cellStyle name="Output 2 2 2 4 15" xfId="20138"/>
    <cellStyle name="Output 2 2 2 4 16" xfId="20779"/>
    <cellStyle name="Output 2 2 2 4 2" xfId="1955"/>
    <cellStyle name="Output 2 2 2 4 2 2" xfId="5184"/>
    <cellStyle name="Output 2 2 2 4 2 3" xfId="7709"/>
    <cellStyle name="Output 2 2 2 4 2 4" xfId="10225"/>
    <cellStyle name="Output 2 2 2 4 2 5" xfId="12529"/>
    <cellStyle name="Output 2 2 2 4 2 6" xfId="14994"/>
    <cellStyle name="Output 2 2 2 4 2 7" xfId="17238"/>
    <cellStyle name="Output 2 2 2 4 3" xfId="2201"/>
    <cellStyle name="Output 2 2 2 4 3 2" xfId="5428"/>
    <cellStyle name="Output 2 2 2 4 3 3" xfId="7955"/>
    <cellStyle name="Output 2 2 2 4 3 4" xfId="10469"/>
    <cellStyle name="Output 2 2 2 4 3 5" xfId="12773"/>
    <cellStyle name="Output 2 2 2 4 3 6" xfId="15237"/>
    <cellStyle name="Output 2 2 2 4 3 7" xfId="17481"/>
    <cellStyle name="Output 2 2 2 4 4" xfId="2451"/>
    <cellStyle name="Output 2 2 2 4 4 2" xfId="5678"/>
    <cellStyle name="Output 2 2 2 4 4 3" xfId="8205"/>
    <cellStyle name="Output 2 2 2 4 4 4" xfId="10719"/>
    <cellStyle name="Output 2 2 2 4 4 5" xfId="13023"/>
    <cellStyle name="Output 2 2 2 4 4 6" xfId="15487"/>
    <cellStyle name="Output 2 2 2 4 4 7" xfId="17731"/>
    <cellStyle name="Output 2 2 2 4 5" xfId="1487"/>
    <cellStyle name="Output 2 2 2 4 5 2" xfId="4716"/>
    <cellStyle name="Output 2 2 2 4 5 3" xfId="7241"/>
    <cellStyle name="Output 2 2 2 4 5 4" xfId="9768"/>
    <cellStyle name="Output 2 2 2 4 5 5" xfId="12062"/>
    <cellStyle name="Output 2 2 2 4 5 6" xfId="14532"/>
    <cellStyle name="Output 2 2 2 4 5 7" xfId="16778"/>
    <cellStyle name="Output 2 2 2 4 6" xfId="2909"/>
    <cellStyle name="Output 2 2 2 4 6 2" xfId="6135"/>
    <cellStyle name="Output 2 2 2 4 6 3" xfId="8663"/>
    <cellStyle name="Output 2 2 2 4 6 4" xfId="11176"/>
    <cellStyle name="Output 2 2 2 4 6 5" xfId="13480"/>
    <cellStyle name="Output 2 2 2 4 6 6" xfId="15943"/>
    <cellStyle name="Output 2 2 2 4 6 7" xfId="18186"/>
    <cellStyle name="Output 2 2 2 4 7" xfId="3093"/>
    <cellStyle name="Output 2 2 2 4 7 2" xfId="6318"/>
    <cellStyle name="Output 2 2 2 4 7 3" xfId="8847"/>
    <cellStyle name="Output 2 2 2 4 7 4" xfId="11358"/>
    <cellStyle name="Output 2 2 2 4 7 5" xfId="13663"/>
    <cellStyle name="Output 2 2 2 4 7 6" xfId="16127"/>
    <cellStyle name="Output 2 2 2 4 7 7" xfId="18367"/>
    <cellStyle name="Output 2 2 2 4 8" xfId="3292"/>
    <cellStyle name="Output 2 2 2 4 8 2" xfId="6517"/>
    <cellStyle name="Output 2 2 2 4 8 3" xfId="9046"/>
    <cellStyle name="Output 2 2 2 4 8 4" xfId="11557"/>
    <cellStyle name="Output 2 2 2 4 8 5" xfId="13861"/>
    <cellStyle name="Output 2 2 2 4 8 6" xfId="16326"/>
    <cellStyle name="Output 2 2 2 4 8 7" xfId="18565"/>
    <cellStyle name="Output 2 2 2 4 9" xfId="3441"/>
    <cellStyle name="Output 2 2 2 4 9 2" xfId="6666"/>
    <cellStyle name="Output 2 2 2 4 9 3" xfId="9195"/>
    <cellStyle name="Output 2 2 2 4 9 4" xfId="11706"/>
    <cellStyle name="Output 2 2 2 4 9 5" xfId="14010"/>
    <cellStyle name="Output 2 2 2 4 9 6" xfId="16475"/>
    <cellStyle name="Output 2 2 2 4 9 7" xfId="18714"/>
    <cellStyle name="Output 2 2 2 5" xfId="659"/>
    <cellStyle name="Output 2 2 2 5 10" xfId="1229"/>
    <cellStyle name="Output 2 2 2 5 10 2" xfId="4458"/>
    <cellStyle name="Output 2 2 2 5 10 3" xfId="6985"/>
    <cellStyle name="Output 2 2 2 5 10 4" xfId="9512"/>
    <cellStyle name="Output 2 2 2 5 10 5" xfId="11808"/>
    <cellStyle name="Output 2 2 2 5 10 6" xfId="14274"/>
    <cellStyle name="Output 2 2 2 5 10 7" xfId="16525"/>
    <cellStyle name="Output 2 2 2 5 11" xfId="3959"/>
    <cellStyle name="Output 2 2 2 5 12" xfId="3593"/>
    <cellStyle name="Output 2 2 2 5 13" xfId="9421"/>
    <cellStyle name="Output 2 2 2 5 14" xfId="6925"/>
    <cellStyle name="Output 2 2 2 5 15" xfId="20175"/>
    <cellStyle name="Output 2 2 2 5 16" xfId="20813"/>
    <cellStyle name="Output 2 2 2 5 2" xfId="1937"/>
    <cellStyle name="Output 2 2 2 5 2 2" xfId="5166"/>
    <cellStyle name="Output 2 2 2 5 2 3" xfId="7691"/>
    <cellStyle name="Output 2 2 2 5 2 4" xfId="10207"/>
    <cellStyle name="Output 2 2 2 5 2 5" xfId="12511"/>
    <cellStyle name="Output 2 2 2 5 2 6" xfId="14976"/>
    <cellStyle name="Output 2 2 2 5 2 7" xfId="17220"/>
    <cellStyle name="Output 2 2 2 5 3" xfId="2183"/>
    <cellStyle name="Output 2 2 2 5 3 2" xfId="5411"/>
    <cellStyle name="Output 2 2 2 5 3 3" xfId="7937"/>
    <cellStyle name="Output 2 2 2 5 3 4" xfId="10452"/>
    <cellStyle name="Output 2 2 2 5 3 5" xfId="12756"/>
    <cellStyle name="Output 2 2 2 5 3 6" xfId="15220"/>
    <cellStyle name="Output 2 2 2 5 3 7" xfId="17464"/>
    <cellStyle name="Output 2 2 2 5 4" xfId="2435"/>
    <cellStyle name="Output 2 2 2 5 4 2" xfId="5662"/>
    <cellStyle name="Output 2 2 2 5 4 3" xfId="8189"/>
    <cellStyle name="Output 2 2 2 5 4 4" xfId="10703"/>
    <cellStyle name="Output 2 2 2 5 4 5" xfId="13007"/>
    <cellStyle name="Output 2 2 2 5 4 6" xfId="15471"/>
    <cellStyle name="Output 2 2 2 5 4 7" xfId="17715"/>
    <cellStyle name="Output 2 2 2 5 5" xfId="2402"/>
    <cellStyle name="Output 2 2 2 5 5 2" xfId="5629"/>
    <cellStyle name="Output 2 2 2 5 5 3" xfId="8156"/>
    <cellStyle name="Output 2 2 2 5 5 4" xfId="10670"/>
    <cellStyle name="Output 2 2 2 5 5 5" xfId="12974"/>
    <cellStyle name="Output 2 2 2 5 5 6" xfId="15438"/>
    <cellStyle name="Output 2 2 2 5 5 7" xfId="17682"/>
    <cellStyle name="Output 2 2 2 5 6" xfId="2893"/>
    <cellStyle name="Output 2 2 2 5 6 2" xfId="6119"/>
    <cellStyle name="Output 2 2 2 5 6 3" xfId="8647"/>
    <cellStyle name="Output 2 2 2 5 6 4" xfId="11160"/>
    <cellStyle name="Output 2 2 2 5 6 5" xfId="13464"/>
    <cellStyle name="Output 2 2 2 5 6 6" xfId="15927"/>
    <cellStyle name="Output 2 2 2 5 6 7" xfId="18170"/>
    <cellStyle name="Output 2 2 2 5 7" xfId="3077"/>
    <cellStyle name="Output 2 2 2 5 7 2" xfId="6302"/>
    <cellStyle name="Output 2 2 2 5 7 3" xfId="8831"/>
    <cellStyle name="Output 2 2 2 5 7 4" xfId="11342"/>
    <cellStyle name="Output 2 2 2 5 7 5" xfId="13647"/>
    <cellStyle name="Output 2 2 2 5 7 6" xfId="16111"/>
    <cellStyle name="Output 2 2 2 5 7 7" xfId="18351"/>
    <cellStyle name="Output 2 2 2 5 8" xfId="3274"/>
    <cellStyle name="Output 2 2 2 5 8 2" xfId="6499"/>
    <cellStyle name="Output 2 2 2 5 8 3" xfId="9028"/>
    <cellStyle name="Output 2 2 2 5 8 4" xfId="11539"/>
    <cellStyle name="Output 2 2 2 5 8 5" xfId="13843"/>
    <cellStyle name="Output 2 2 2 5 8 6" xfId="16308"/>
    <cellStyle name="Output 2 2 2 5 8 7" xfId="18547"/>
    <cellStyle name="Output 2 2 2 5 9" xfId="2884"/>
    <cellStyle name="Output 2 2 2 5 9 2" xfId="6110"/>
    <cellStyle name="Output 2 2 2 5 9 3" xfId="8638"/>
    <cellStyle name="Output 2 2 2 5 9 4" xfId="11151"/>
    <cellStyle name="Output 2 2 2 5 9 5" xfId="13455"/>
    <cellStyle name="Output 2 2 2 5 9 6" xfId="15918"/>
    <cellStyle name="Output 2 2 2 5 9 7" xfId="18161"/>
    <cellStyle name="Output 2 2 2 6" xfId="647"/>
    <cellStyle name="Output 2 2 2 6 10" xfId="1218"/>
    <cellStyle name="Output 2 2 2 6 10 2" xfId="4447"/>
    <cellStyle name="Output 2 2 2 6 10 3" xfId="6977"/>
    <cellStyle name="Output 2 2 2 6 10 4" xfId="9503"/>
    <cellStyle name="Output 2 2 2 6 10 5" xfId="11801"/>
    <cellStyle name="Output 2 2 2 6 10 6" xfId="14266"/>
    <cellStyle name="Output 2 2 2 6 10 7" xfId="16521"/>
    <cellStyle name="Output 2 2 2 6 11" xfId="3947"/>
    <cellStyle name="Output 2 2 2 6 12" xfId="3784"/>
    <cellStyle name="Output 2 2 2 6 13" xfId="6916"/>
    <cellStyle name="Output 2 2 2 6 14" xfId="10381"/>
    <cellStyle name="Output 2 2 2 6 15" xfId="20571"/>
    <cellStyle name="Output 2 2 2 6 16" xfId="20857"/>
    <cellStyle name="Output 2 2 2 6 2" xfId="1926"/>
    <cellStyle name="Output 2 2 2 6 2 2" xfId="5155"/>
    <cellStyle name="Output 2 2 2 6 2 3" xfId="7680"/>
    <cellStyle name="Output 2 2 2 6 2 4" xfId="10197"/>
    <cellStyle name="Output 2 2 2 6 2 5" xfId="12501"/>
    <cellStyle name="Output 2 2 2 6 2 6" xfId="14965"/>
    <cellStyle name="Output 2 2 2 6 2 7" xfId="17210"/>
    <cellStyle name="Output 2 2 2 6 3" xfId="2174"/>
    <cellStyle name="Output 2 2 2 6 3 2" xfId="5402"/>
    <cellStyle name="Output 2 2 2 6 3 3" xfId="7928"/>
    <cellStyle name="Output 2 2 2 6 3 4" xfId="10444"/>
    <cellStyle name="Output 2 2 2 6 3 5" xfId="12747"/>
    <cellStyle name="Output 2 2 2 6 3 6" xfId="15212"/>
    <cellStyle name="Output 2 2 2 6 3 7" xfId="17456"/>
    <cellStyle name="Output 2 2 2 6 4" xfId="2425"/>
    <cellStyle name="Output 2 2 2 6 4 2" xfId="5652"/>
    <cellStyle name="Output 2 2 2 6 4 3" xfId="8179"/>
    <cellStyle name="Output 2 2 2 6 4 4" xfId="10693"/>
    <cellStyle name="Output 2 2 2 6 4 5" xfId="12997"/>
    <cellStyle name="Output 2 2 2 6 4 6" xfId="15461"/>
    <cellStyle name="Output 2 2 2 6 4 7" xfId="17705"/>
    <cellStyle name="Output 2 2 2 6 5" xfId="2540"/>
    <cellStyle name="Output 2 2 2 6 5 2" xfId="5767"/>
    <cellStyle name="Output 2 2 2 6 5 3" xfId="8294"/>
    <cellStyle name="Output 2 2 2 6 5 4" xfId="10808"/>
    <cellStyle name="Output 2 2 2 6 5 5" xfId="13112"/>
    <cellStyle name="Output 2 2 2 6 5 6" xfId="15576"/>
    <cellStyle name="Output 2 2 2 6 5 7" xfId="17820"/>
    <cellStyle name="Output 2 2 2 6 6" xfId="2882"/>
    <cellStyle name="Output 2 2 2 6 6 2" xfId="6108"/>
    <cellStyle name="Output 2 2 2 6 6 3" xfId="8636"/>
    <cellStyle name="Output 2 2 2 6 6 4" xfId="11149"/>
    <cellStyle name="Output 2 2 2 6 6 5" xfId="13453"/>
    <cellStyle name="Output 2 2 2 6 6 6" xfId="15916"/>
    <cellStyle name="Output 2 2 2 6 6 7" xfId="18159"/>
    <cellStyle name="Output 2 2 2 6 7" xfId="3067"/>
    <cellStyle name="Output 2 2 2 6 7 2" xfId="6293"/>
    <cellStyle name="Output 2 2 2 6 7 3" xfId="8821"/>
    <cellStyle name="Output 2 2 2 6 7 4" xfId="11333"/>
    <cellStyle name="Output 2 2 2 6 7 5" xfId="13638"/>
    <cellStyle name="Output 2 2 2 6 7 6" xfId="16101"/>
    <cellStyle name="Output 2 2 2 6 7 7" xfId="18343"/>
    <cellStyle name="Output 2 2 2 6 8" xfId="3265"/>
    <cellStyle name="Output 2 2 2 6 8 2" xfId="6490"/>
    <cellStyle name="Output 2 2 2 6 8 3" xfId="9019"/>
    <cellStyle name="Output 2 2 2 6 8 4" xfId="11530"/>
    <cellStyle name="Output 2 2 2 6 8 5" xfId="13834"/>
    <cellStyle name="Output 2 2 2 6 8 6" xfId="16299"/>
    <cellStyle name="Output 2 2 2 6 8 7" xfId="18538"/>
    <cellStyle name="Output 2 2 2 6 9" xfId="2577"/>
    <cellStyle name="Output 2 2 2 6 9 2" xfId="5804"/>
    <cellStyle name="Output 2 2 2 6 9 3" xfId="8331"/>
    <cellStyle name="Output 2 2 2 6 9 4" xfId="10845"/>
    <cellStyle name="Output 2 2 2 6 9 5" xfId="13149"/>
    <cellStyle name="Output 2 2 2 6 9 6" xfId="15613"/>
    <cellStyle name="Output 2 2 2 6 9 7" xfId="17857"/>
    <cellStyle name="Output 2 2 2 7" xfId="1514"/>
    <cellStyle name="Output 2 2 2 7 10" xfId="20888"/>
    <cellStyle name="Output 2 2 2 7 2" xfId="4743"/>
    <cellStyle name="Output 2 2 2 7 3" xfId="7268"/>
    <cellStyle name="Output 2 2 2 7 4" xfId="9795"/>
    <cellStyle name="Output 2 2 2 7 5" xfId="12089"/>
    <cellStyle name="Output 2 2 2 7 6" xfId="14559"/>
    <cellStyle name="Output 2 2 2 7 7" xfId="16805"/>
    <cellStyle name="Output 2 2 2 7 8" xfId="20249"/>
    <cellStyle name="Output 2 2 2 7 9" xfId="20602"/>
    <cellStyle name="Output 2 2 2 8" xfId="1416"/>
    <cellStyle name="Output 2 2 2 8 10" xfId="20920"/>
    <cellStyle name="Output 2 2 2 8 2" xfId="4645"/>
    <cellStyle name="Output 2 2 2 8 3" xfId="7170"/>
    <cellStyle name="Output 2 2 2 8 4" xfId="9697"/>
    <cellStyle name="Output 2 2 2 8 5" xfId="11991"/>
    <cellStyle name="Output 2 2 2 8 6" xfId="14461"/>
    <cellStyle name="Output 2 2 2 8 7" xfId="16707"/>
    <cellStyle name="Output 2 2 2 8 8" xfId="20283"/>
    <cellStyle name="Output 2 2 2 8 9" xfId="20635"/>
    <cellStyle name="Output 2 2 2 9" xfId="2105"/>
    <cellStyle name="Output 2 2 2 9 10" xfId="20942"/>
    <cellStyle name="Output 2 2 2 9 2" xfId="5333"/>
    <cellStyle name="Output 2 2 2 9 3" xfId="7859"/>
    <cellStyle name="Output 2 2 2 9 4" xfId="10375"/>
    <cellStyle name="Output 2 2 2 9 5" xfId="12678"/>
    <cellStyle name="Output 2 2 2 9 6" xfId="15144"/>
    <cellStyle name="Output 2 2 2 9 7" xfId="17387"/>
    <cellStyle name="Output 2 2 2 9 8" xfId="20305"/>
    <cellStyle name="Output 2 2 2 9 9" xfId="20657"/>
    <cellStyle name="Output 2 2 20" xfId="18996"/>
    <cellStyle name="Output 2 2 21" xfId="19111"/>
    <cellStyle name="Output 2 2 22" xfId="18745"/>
    <cellStyle name="Output 2 2 23" xfId="19017"/>
    <cellStyle name="Output 2 2 24" xfId="18748"/>
    <cellStyle name="Output 2 2 25" xfId="19308"/>
    <cellStyle name="Output 2 2 26" xfId="19332"/>
    <cellStyle name="Output 2 2 27" xfId="19421"/>
    <cellStyle name="Output 2 2 28" xfId="19293"/>
    <cellStyle name="Output 2 2 29" xfId="19684"/>
    <cellStyle name="Output 2 2 3" xfId="371"/>
    <cellStyle name="Output 2 2 3 10" xfId="2537"/>
    <cellStyle name="Output 2 2 3 10 10" xfId="20977"/>
    <cellStyle name="Output 2 2 3 10 2" xfId="5764"/>
    <cellStyle name="Output 2 2 3 10 3" xfId="8291"/>
    <cellStyle name="Output 2 2 3 10 4" xfId="10805"/>
    <cellStyle name="Output 2 2 3 10 5" xfId="13109"/>
    <cellStyle name="Output 2 2 3 10 6" xfId="15573"/>
    <cellStyle name="Output 2 2 3 10 7" xfId="17817"/>
    <cellStyle name="Output 2 2 3 10 8" xfId="20340"/>
    <cellStyle name="Output 2 2 3 10 9" xfId="20692"/>
    <cellStyle name="Output 2 2 3 11" xfId="2798"/>
    <cellStyle name="Output 2 2 3 11 2" xfId="6024"/>
    <cellStyle name="Output 2 2 3 11 3" xfId="8552"/>
    <cellStyle name="Output 2 2 3 11 4" xfId="11066"/>
    <cellStyle name="Output 2 2 3 11 5" xfId="13369"/>
    <cellStyle name="Output 2 2 3 11 6" xfId="15834"/>
    <cellStyle name="Output 2 2 3 11 7" xfId="18075"/>
    <cellStyle name="Output 2 2 3 12" xfId="2803"/>
    <cellStyle name="Output 2 2 3 12 2" xfId="6029"/>
    <cellStyle name="Output 2 2 3 12 3" xfId="8557"/>
    <cellStyle name="Output 2 2 3 12 4" xfId="11070"/>
    <cellStyle name="Output 2 2 3 12 5" xfId="13374"/>
    <cellStyle name="Output 2 2 3 12 6" xfId="15838"/>
    <cellStyle name="Output 2 2 3 12 7" xfId="18080"/>
    <cellStyle name="Output 2 2 3 13" xfId="953"/>
    <cellStyle name="Output 2 2 3 13 2" xfId="4216"/>
    <cellStyle name="Output 2 2 3 13 3" xfId="6758"/>
    <cellStyle name="Output 2 2 3 13 4" xfId="9288"/>
    <cellStyle name="Output 2 2 3 13 5" xfId="3816"/>
    <cellStyle name="Output 2 2 3 13 6" xfId="14087"/>
    <cellStyle name="Output 2 2 3 13 7" xfId="4112"/>
    <cellStyle name="Output 2 2 3 14" xfId="3518"/>
    <cellStyle name="Output 2 2 3 15" xfId="3564"/>
    <cellStyle name="Output 2 2 3 16" xfId="9269"/>
    <cellStyle name="Output 2 2 3 17" xfId="14233"/>
    <cellStyle name="Output 2 2 3 18" xfId="18965"/>
    <cellStyle name="Output 2 2 3 19" xfId="19103"/>
    <cellStyle name="Output 2 2 3 2" xfId="604"/>
    <cellStyle name="Output 2 2 3 2 10" xfId="1175"/>
    <cellStyle name="Output 2 2 3 2 10 2" xfId="4407"/>
    <cellStyle name="Output 2 2 3 2 10 3" xfId="6942"/>
    <cellStyle name="Output 2 2 3 2 10 4" xfId="9472"/>
    <cellStyle name="Output 2 2 3 2 10 5" xfId="11776"/>
    <cellStyle name="Output 2 2 3 2 10 6" xfId="14239"/>
    <cellStyle name="Output 2 2 3 2 10 7" xfId="16506"/>
    <cellStyle name="Output 2 2 3 2 11" xfId="3915"/>
    <cellStyle name="Output 2 2 3 2 12" xfId="4346"/>
    <cellStyle name="Output 2 2 3 2 13" xfId="4448"/>
    <cellStyle name="Output 2 2 3 2 14" xfId="12228"/>
    <cellStyle name="Output 2 2 3 2 15" xfId="20106"/>
    <cellStyle name="Output 2 2 3 2 16" xfId="20749"/>
    <cellStyle name="Output 2 2 3 2 2" xfId="1887"/>
    <cellStyle name="Output 2 2 3 2 2 2" xfId="5116"/>
    <cellStyle name="Output 2 2 3 2 2 3" xfId="7641"/>
    <cellStyle name="Output 2 2 3 2 2 4" xfId="10158"/>
    <cellStyle name="Output 2 2 3 2 2 5" xfId="12462"/>
    <cellStyle name="Output 2 2 3 2 2 6" xfId="14926"/>
    <cellStyle name="Output 2 2 3 2 2 7" xfId="17171"/>
    <cellStyle name="Output 2 2 3 2 3" xfId="2136"/>
    <cellStyle name="Output 2 2 3 2 3 2" xfId="5364"/>
    <cellStyle name="Output 2 2 3 2 3 3" xfId="7890"/>
    <cellStyle name="Output 2 2 3 2 3 4" xfId="10406"/>
    <cellStyle name="Output 2 2 3 2 3 5" xfId="12709"/>
    <cellStyle name="Output 2 2 3 2 3 6" xfId="15174"/>
    <cellStyle name="Output 2 2 3 2 3 7" xfId="17418"/>
    <cellStyle name="Output 2 2 3 2 4" xfId="2388"/>
    <cellStyle name="Output 2 2 3 2 4 2" xfId="5615"/>
    <cellStyle name="Output 2 2 3 2 4 3" xfId="8142"/>
    <cellStyle name="Output 2 2 3 2 4 4" xfId="10656"/>
    <cellStyle name="Output 2 2 3 2 4 5" xfId="12960"/>
    <cellStyle name="Output 2 2 3 2 4 6" xfId="15424"/>
    <cellStyle name="Output 2 2 3 2 4 7" xfId="17668"/>
    <cellStyle name="Output 2 2 3 2 5" xfId="2076"/>
    <cellStyle name="Output 2 2 3 2 5 2" xfId="5304"/>
    <cellStyle name="Output 2 2 3 2 5 3" xfId="7830"/>
    <cellStyle name="Output 2 2 3 2 5 4" xfId="10346"/>
    <cellStyle name="Output 2 2 3 2 5 5" xfId="12649"/>
    <cellStyle name="Output 2 2 3 2 5 6" xfId="15115"/>
    <cellStyle name="Output 2 2 3 2 5 7" xfId="17358"/>
    <cellStyle name="Output 2 2 3 2 6" xfId="2850"/>
    <cellStyle name="Output 2 2 3 2 6 2" xfId="6076"/>
    <cellStyle name="Output 2 2 3 2 6 3" xfId="8604"/>
    <cellStyle name="Output 2 2 3 2 6 4" xfId="11117"/>
    <cellStyle name="Output 2 2 3 2 6 5" xfId="13421"/>
    <cellStyle name="Output 2 2 3 2 6 6" xfId="15884"/>
    <cellStyle name="Output 2 2 3 2 6 7" xfId="18127"/>
    <cellStyle name="Output 2 2 3 2 7" xfId="3038"/>
    <cellStyle name="Output 2 2 3 2 7 2" xfId="6264"/>
    <cellStyle name="Output 2 2 3 2 7 3" xfId="8792"/>
    <cellStyle name="Output 2 2 3 2 7 4" xfId="11304"/>
    <cellStyle name="Output 2 2 3 2 7 5" xfId="13609"/>
    <cellStyle name="Output 2 2 3 2 7 6" xfId="16072"/>
    <cellStyle name="Output 2 2 3 2 7 7" xfId="18314"/>
    <cellStyle name="Output 2 2 3 2 8" xfId="3241"/>
    <cellStyle name="Output 2 2 3 2 8 2" xfId="6466"/>
    <cellStyle name="Output 2 2 3 2 8 3" xfId="8995"/>
    <cellStyle name="Output 2 2 3 2 8 4" xfId="11506"/>
    <cellStyle name="Output 2 2 3 2 8 5" xfId="13810"/>
    <cellStyle name="Output 2 2 3 2 8 6" xfId="16275"/>
    <cellStyle name="Output 2 2 3 2 8 7" xfId="18514"/>
    <cellStyle name="Output 2 2 3 2 9" xfId="3395"/>
    <cellStyle name="Output 2 2 3 2 9 2" xfId="6620"/>
    <cellStyle name="Output 2 2 3 2 9 3" xfId="9149"/>
    <cellStyle name="Output 2 2 3 2 9 4" xfId="11660"/>
    <cellStyle name="Output 2 2 3 2 9 5" xfId="13964"/>
    <cellStyle name="Output 2 2 3 2 9 6" xfId="16429"/>
    <cellStyle name="Output 2 2 3 2 9 7" xfId="18668"/>
    <cellStyle name="Output 2 2 3 20" xfId="19139"/>
    <cellStyle name="Output 2 2 3 21" xfId="19175"/>
    <cellStyle name="Output 2 2 3 22" xfId="19203"/>
    <cellStyle name="Output 2 2 3 23" xfId="19231"/>
    <cellStyle name="Output 2 2 3 24" xfId="19259"/>
    <cellStyle name="Output 2 2 3 25" xfId="19558"/>
    <cellStyle name="Output 2 2 3 26" xfId="19592"/>
    <cellStyle name="Output 2 2 3 27" xfId="19618"/>
    <cellStyle name="Output 2 2 3 28" xfId="19643"/>
    <cellStyle name="Output 2 2 3 29" xfId="19934"/>
    <cellStyle name="Output 2 2 3 3" xfId="700"/>
    <cellStyle name="Output 2 2 3 3 10" xfId="1269"/>
    <cellStyle name="Output 2 2 3 3 10 2" xfId="4498"/>
    <cellStyle name="Output 2 2 3 3 10 3" xfId="7024"/>
    <cellStyle name="Output 2 2 3 3 10 4" xfId="9552"/>
    <cellStyle name="Output 2 2 3 3 10 5" xfId="11847"/>
    <cellStyle name="Output 2 2 3 3 10 6" xfId="14314"/>
    <cellStyle name="Output 2 2 3 3 10 7" xfId="16564"/>
    <cellStyle name="Output 2 2 3 3 11" xfId="3999"/>
    <cellStyle name="Output 2 2 3 3 12" xfId="4342"/>
    <cellStyle name="Output 2 2 3 3 13" xfId="6973"/>
    <cellStyle name="Output 2 2 3 3 14" xfId="14227"/>
    <cellStyle name="Output 2 2 3 3 15" xfId="20140"/>
    <cellStyle name="Output 2 2 3 3 16" xfId="20781"/>
    <cellStyle name="Output 2 2 3 3 2" xfId="1978"/>
    <cellStyle name="Output 2 2 3 3 2 2" xfId="5207"/>
    <cellStyle name="Output 2 2 3 3 2 3" xfId="7732"/>
    <cellStyle name="Output 2 2 3 3 2 4" xfId="10248"/>
    <cellStyle name="Output 2 2 3 3 2 5" xfId="12552"/>
    <cellStyle name="Output 2 2 3 3 2 6" xfId="15017"/>
    <cellStyle name="Output 2 2 3 3 2 7" xfId="17261"/>
    <cellStyle name="Output 2 2 3 3 3" xfId="2224"/>
    <cellStyle name="Output 2 2 3 3 3 2" xfId="5451"/>
    <cellStyle name="Output 2 2 3 3 3 3" xfId="7978"/>
    <cellStyle name="Output 2 2 3 3 3 4" xfId="10492"/>
    <cellStyle name="Output 2 2 3 3 3 5" xfId="12796"/>
    <cellStyle name="Output 2 2 3 3 3 6" xfId="15260"/>
    <cellStyle name="Output 2 2 3 3 3 7" xfId="17504"/>
    <cellStyle name="Output 2 2 3 3 4" xfId="2474"/>
    <cellStyle name="Output 2 2 3 3 4 2" xfId="5701"/>
    <cellStyle name="Output 2 2 3 3 4 3" xfId="8228"/>
    <cellStyle name="Output 2 2 3 3 4 4" xfId="10742"/>
    <cellStyle name="Output 2 2 3 3 4 5" xfId="13046"/>
    <cellStyle name="Output 2 2 3 3 4 6" xfId="15510"/>
    <cellStyle name="Output 2 2 3 3 4 7" xfId="17754"/>
    <cellStyle name="Output 2 2 3 3 5" xfId="1740"/>
    <cellStyle name="Output 2 2 3 3 5 2" xfId="4969"/>
    <cellStyle name="Output 2 2 3 3 5 3" xfId="7494"/>
    <cellStyle name="Output 2 2 3 3 5 4" xfId="10014"/>
    <cellStyle name="Output 2 2 3 3 5 5" xfId="12315"/>
    <cellStyle name="Output 2 2 3 3 5 6" xfId="14781"/>
    <cellStyle name="Output 2 2 3 3 5 7" xfId="17026"/>
    <cellStyle name="Output 2 2 3 3 6" xfId="2932"/>
    <cellStyle name="Output 2 2 3 3 6 2" xfId="6158"/>
    <cellStyle name="Output 2 2 3 3 6 3" xfId="8686"/>
    <cellStyle name="Output 2 2 3 3 6 4" xfId="11199"/>
    <cellStyle name="Output 2 2 3 3 6 5" xfId="13503"/>
    <cellStyle name="Output 2 2 3 3 6 6" xfId="15966"/>
    <cellStyle name="Output 2 2 3 3 6 7" xfId="18209"/>
    <cellStyle name="Output 2 2 3 3 7" xfId="3116"/>
    <cellStyle name="Output 2 2 3 3 7 2" xfId="6341"/>
    <cellStyle name="Output 2 2 3 3 7 3" xfId="8870"/>
    <cellStyle name="Output 2 2 3 3 7 4" xfId="11381"/>
    <cellStyle name="Output 2 2 3 3 7 5" xfId="13686"/>
    <cellStyle name="Output 2 2 3 3 7 6" xfId="16150"/>
    <cellStyle name="Output 2 2 3 3 7 7" xfId="18390"/>
    <cellStyle name="Output 2 2 3 3 8" xfId="3315"/>
    <cellStyle name="Output 2 2 3 3 8 2" xfId="6540"/>
    <cellStyle name="Output 2 2 3 3 8 3" xfId="9069"/>
    <cellStyle name="Output 2 2 3 3 8 4" xfId="11580"/>
    <cellStyle name="Output 2 2 3 3 8 5" xfId="13884"/>
    <cellStyle name="Output 2 2 3 3 8 6" xfId="16349"/>
    <cellStyle name="Output 2 2 3 3 8 7" xfId="18588"/>
    <cellStyle name="Output 2 2 3 3 9" xfId="1820"/>
    <cellStyle name="Output 2 2 3 3 9 2" xfId="5049"/>
    <cellStyle name="Output 2 2 3 3 9 3" xfId="7574"/>
    <cellStyle name="Output 2 2 3 3 9 4" xfId="10092"/>
    <cellStyle name="Output 2 2 3 3 9 5" xfId="12395"/>
    <cellStyle name="Output 2 2 3 3 9 6" xfId="14860"/>
    <cellStyle name="Output 2 2 3 3 9 7" xfId="17104"/>
    <cellStyle name="Output 2 2 3 30" xfId="21160"/>
    <cellStyle name="Output 2 2 3 4" xfId="400"/>
    <cellStyle name="Output 2 2 3 4 10" xfId="973"/>
    <cellStyle name="Output 2 2 3 4 10 2" xfId="4236"/>
    <cellStyle name="Output 2 2 3 4 10 3" xfId="6777"/>
    <cellStyle name="Output 2 2 3 4 10 4" xfId="9307"/>
    <cellStyle name="Output 2 2 3 4 10 5" xfId="9660"/>
    <cellStyle name="Output 2 2 3 4 10 6" xfId="14106"/>
    <cellStyle name="Output 2 2 3 4 10 7" xfId="14268"/>
    <cellStyle name="Output 2 2 3 4 11" xfId="3747"/>
    <cellStyle name="Output 2 2 3 4 12" xfId="3938"/>
    <cellStyle name="Output 2 2 3 4 13" xfId="9429"/>
    <cellStyle name="Output 2 2 3 4 14" xfId="14076"/>
    <cellStyle name="Output 2 2 3 4 15" xfId="20177"/>
    <cellStyle name="Output 2 2 3 4 16" xfId="20815"/>
    <cellStyle name="Output 2 2 3 4 2" xfId="1703"/>
    <cellStyle name="Output 2 2 3 4 2 2" xfId="4932"/>
    <cellStyle name="Output 2 2 3 4 2 3" xfId="7457"/>
    <cellStyle name="Output 2 2 3 4 2 4" xfId="9979"/>
    <cellStyle name="Output 2 2 3 4 2 5" xfId="12278"/>
    <cellStyle name="Output 2 2 3 4 2 6" xfId="14745"/>
    <cellStyle name="Output 2 2 3 4 2 7" xfId="16990"/>
    <cellStyle name="Output 2 2 3 4 3" xfId="1384"/>
    <cellStyle name="Output 2 2 3 4 3 2" xfId="4613"/>
    <cellStyle name="Output 2 2 3 4 3 3" xfId="7138"/>
    <cellStyle name="Output 2 2 3 4 3 4" xfId="9667"/>
    <cellStyle name="Output 2 2 3 4 3 5" xfId="11960"/>
    <cellStyle name="Output 2 2 3 4 3 6" xfId="14429"/>
    <cellStyle name="Output 2 2 3 4 3 7" xfId="16677"/>
    <cellStyle name="Output 2 2 3 4 4" xfId="1916"/>
    <cellStyle name="Output 2 2 3 4 4 2" xfId="5145"/>
    <cellStyle name="Output 2 2 3 4 4 3" xfId="7670"/>
    <cellStyle name="Output 2 2 3 4 4 4" xfId="10187"/>
    <cellStyle name="Output 2 2 3 4 4 5" xfId="12491"/>
    <cellStyle name="Output 2 2 3 4 4 6" xfId="14955"/>
    <cellStyle name="Output 2 2 3 4 4 7" xfId="17200"/>
    <cellStyle name="Output 2 2 3 4 5" xfId="1874"/>
    <cellStyle name="Output 2 2 3 4 5 2" xfId="5103"/>
    <cellStyle name="Output 2 2 3 4 5 3" xfId="7628"/>
    <cellStyle name="Output 2 2 3 4 5 4" xfId="10145"/>
    <cellStyle name="Output 2 2 3 4 5 5" xfId="12449"/>
    <cellStyle name="Output 2 2 3 4 5 6" xfId="14913"/>
    <cellStyle name="Output 2 2 3 4 5 7" xfId="17158"/>
    <cellStyle name="Output 2 2 3 4 6" xfId="2674"/>
    <cellStyle name="Output 2 2 3 4 6 2" xfId="5901"/>
    <cellStyle name="Output 2 2 3 4 6 3" xfId="8428"/>
    <cellStyle name="Output 2 2 3 4 6 4" xfId="10942"/>
    <cellStyle name="Output 2 2 3 4 6 5" xfId="13246"/>
    <cellStyle name="Output 2 2 3 4 6 6" xfId="15710"/>
    <cellStyle name="Output 2 2 3 4 6 7" xfId="17952"/>
    <cellStyle name="Output 2 2 3 4 7" xfId="2627"/>
    <cellStyle name="Output 2 2 3 4 7 2" xfId="5854"/>
    <cellStyle name="Output 2 2 3 4 7 3" xfId="8381"/>
    <cellStyle name="Output 2 2 3 4 7 4" xfId="10895"/>
    <cellStyle name="Output 2 2 3 4 7 5" xfId="13199"/>
    <cellStyle name="Output 2 2 3 4 7 6" xfId="15663"/>
    <cellStyle name="Output 2 2 3 4 7 7" xfId="17906"/>
    <cellStyle name="Output 2 2 3 4 8" xfId="2096"/>
    <cellStyle name="Output 2 2 3 4 8 2" xfId="5324"/>
    <cellStyle name="Output 2 2 3 4 8 3" xfId="7850"/>
    <cellStyle name="Output 2 2 3 4 8 4" xfId="10366"/>
    <cellStyle name="Output 2 2 3 4 8 5" xfId="12669"/>
    <cellStyle name="Output 2 2 3 4 8 6" xfId="15135"/>
    <cellStyle name="Output 2 2 3 4 8 7" xfId="17378"/>
    <cellStyle name="Output 2 2 3 4 9" xfId="3416"/>
    <cellStyle name="Output 2 2 3 4 9 2" xfId="6641"/>
    <cellStyle name="Output 2 2 3 4 9 3" xfId="9170"/>
    <cellStyle name="Output 2 2 3 4 9 4" xfId="11681"/>
    <cellStyle name="Output 2 2 3 4 9 5" xfId="13985"/>
    <cellStyle name="Output 2 2 3 4 9 6" xfId="16450"/>
    <cellStyle name="Output 2 2 3 4 9 7" xfId="18689"/>
    <cellStyle name="Output 2 2 3 5" xfId="679"/>
    <cellStyle name="Output 2 2 3 5 10" xfId="1248"/>
    <cellStyle name="Output 2 2 3 5 10 2" xfId="4477"/>
    <cellStyle name="Output 2 2 3 5 10 3" xfId="7003"/>
    <cellStyle name="Output 2 2 3 5 10 4" xfId="9531"/>
    <cellStyle name="Output 2 2 3 5 10 5" xfId="11826"/>
    <cellStyle name="Output 2 2 3 5 10 6" xfId="14293"/>
    <cellStyle name="Output 2 2 3 5 10 7" xfId="16543"/>
    <cellStyle name="Output 2 2 3 5 11" xfId="3978"/>
    <cellStyle name="Output 2 2 3 5 12" xfId="4137"/>
    <cellStyle name="Output 2 2 3 5 13" xfId="4070"/>
    <cellStyle name="Output 2 2 3 5 14" xfId="9844"/>
    <cellStyle name="Output 2 2 3 5 15" xfId="20573"/>
    <cellStyle name="Output 2 2 3 5 16" xfId="20859"/>
    <cellStyle name="Output 2 2 3 5 2" xfId="1957"/>
    <cellStyle name="Output 2 2 3 5 2 2" xfId="5186"/>
    <cellStyle name="Output 2 2 3 5 2 3" xfId="7711"/>
    <cellStyle name="Output 2 2 3 5 2 4" xfId="10227"/>
    <cellStyle name="Output 2 2 3 5 2 5" xfId="12531"/>
    <cellStyle name="Output 2 2 3 5 2 6" xfId="14996"/>
    <cellStyle name="Output 2 2 3 5 2 7" xfId="17240"/>
    <cellStyle name="Output 2 2 3 5 3" xfId="2203"/>
    <cellStyle name="Output 2 2 3 5 3 2" xfId="5430"/>
    <cellStyle name="Output 2 2 3 5 3 3" xfId="7957"/>
    <cellStyle name="Output 2 2 3 5 3 4" xfId="10471"/>
    <cellStyle name="Output 2 2 3 5 3 5" xfId="12775"/>
    <cellStyle name="Output 2 2 3 5 3 6" xfId="15239"/>
    <cellStyle name="Output 2 2 3 5 3 7" xfId="17483"/>
    <cellStyle name="Output 2 2 3 5 4" xfId="2453"/>
    <cellStyle name="Output 2 2 3 5 4 2" xfId="5680"/>
    <cellStyle name="Output 2 2 3 5 4 3" xfId="8207"/>
    <cellStyle name="Output 2 2 3 5 4 4" xfId="10721"/>
    <cellStyle name="Output 2 2 3 5 4 5" xfId="13025"/>
    <cellStyle name="Output 2 2 3 5 4 6" xfId="15489"/>
    <cellStyle name="Output 2 2 3 5 4 7" xfId="17733"/>
    <cellStyle name="Output 2 2 3 5 5" xfId="1545"/>
    <cellStyle name="Output 2 2 3 5 5 2" xfId="4774"/>
    <cellStyle name="Output 2 2 3 5 5 3" xfId="7299"/>
    <cellStyle name="Output 2 2 3 5 5 4" xfId="9825"/>
    <cellStyle name="Output 2 2 3 5 5 5" xfId="12120"/>
    <cellStyle name="Output 2 2 3 5 5 6" xfId="14590"/>
    <cellStyle name="Output 2 2 3 5 5 7" xfId="16835"/>
    <cellStyle name="Output 2 2 3 5 6" xfId="2911"/>
    <cellStyle name="Output 2 2 3 5 6 2" xfId="6137"/>
    <cellStyle name="Output 2 2 3 5 6 3" xfId="8665"/>
    <cellStyle name="Output 2 2 3 5 6 4" xfId="11178"/>
    <cellStyle name="Output 2 2 3 5 6 5" xfId="13482"/>
    <cellStyle name="Output 2 2 3 5 6 6" xfId="15945"/>
    <cellStyle name="Output 2 2 3 5 6 7" xfId="18188"/>
    <cellStyle name="Output 2 2 3 5 7" xfId="3095"/>
    <cellStyle name="Output 2 2 3 5 7 2" xfId="6320"/>
    <cellStyle name="Output 2 2 3 5 7 3" xfId="8849"/>
    <cellStyle name="Output 2 2 3 5 7 4" xfId="11360"/>
    <cellStyle name="Output 2 2 3 5 7 5" xfId="13665"/>
    <cellStyle name="Output 2 2 3 5 7 6" xfId="16129"/>
    <cellStyle name="Output 2 2 3 5 7 7" xfId="18369"/>
    <cellStyle name="Output 2 2 3 5 8" xfId="3294"/>
    <cellStyle name="Output 2 2 3 5 8 2" xfId="6519"/>
    <cellStyle name="Output 2 2 3 5 8 3" xfId="9048"/>
    <cellStyle name="Output 2 2 3 5 8 4" xfId="11559"/>
    <cellStyle name="Output 2 2 3 5 8 5" xfId="13863"/>
    <cellStyle name="Output 2 2 3 5 8 6" xfId="16328"/>
    <cellStyle name="Output 2 2 3 5 8 7" xfId="18567"/>
    <cellStyle name="Output 2 2 3 5 9" xfId="3421"/>
    <cellStyle name="Output 2 2 3 5 9 2" xfId="6646"/>
    <cellStyle name="Output 2 2 3 5 9 3" xfId="9175"/>
    <cellStyle name="Output 2 2 3 5 9 4" xfId="11686"/>
    <cellStyle name="Output 2 2 3 5 9 5" xfId="13990"/>
    <cellStyle name="Output 2 2 3 5 9 6" xfId="16455"/>
    <cellStyle name="Output 2 2 3 5 9 7" xfId="18694"/>
    <cellStyle name="Output 2 2 3 6" xfId="1675"/>
    <cellStyle name="Output 2 2 3 6 10" xfId="20890"/>
    <cellStyle name="Output 2 2 3 6 2" xfId="4904"/>
    <cellStyle name="Output 2 2 3 6 3" xfId="7429"/>
    <cellStyle name="Output 2 2 3 6 4" xfId="9951"/>
    <cellStyle name="Output 2 2 3 6 5" xfId="12250"/>
    <cellStyle name="Output 2 2 3 6 6" xfId="14717"/>
    <cellStyle name="Output 2 2 3 6 7" xfId="16962"/>
    <cellStyle name="Output 2 2 3 6 8" xfId="20251"/>
    <cellStyle name="Output 2 2 3 6 9" xfId="20604"/>
    <cellStyle name="Output 2 2 3 7" xfId="1578"/>
    <cellStyle name="Output 2 2 3 7 10" xfId="20922"/>
    <cellStyle name="Output 2 2 3 7 2" xfId="4807"/>
    <cellStyle name="Output 2 2 3 7 3" xfId="7332"/>
    <cellStyle name="Output 2 2 3 7 4" xfId="9858"/>
    <cellStyle name="Output 2 2 3 7 5" xfId="12153"/>
    <cellStyle name="Output 2 2 3 7 6" xfId="14622"/>
    <cellStyle name="Output 2 2 3 7 7" xfId="16867"/>
    <cellStyle name="Output 2 2 3 7 8" xfId="20285"/>
    <cellStyle name="Output 2 2 3 7 9" xfId="20637"/>
    <cellStyle name="Output 2 2 3 8" xfId="1341"/>
    <cellStyle name="Output 2 2 3 8 10" xfId="20944"/>
    <cellStyle name="Output 2 2 3 8 2" xfId="4570"/>
    <cellStyle name="Output 2 2 3 8 3" xfId="7096"/>
    <cellStyle name="Output 2 2 3 8 4" xfId="9624"/>
    <cellStyle name="Output 2 2 3 8 5" xfId="11918"/>
    <cellStyle name="Output 2 2 3 8 6" xfId="14386"/>
    <cellStyle name="Output 2 2 3 8 7" xfId="16635"/>
    <cellStyle name="Output 2 2 3 8 8" xfId="20307"/>
    <cellStyle name="Output 2 2 3 8 9" xfId="20659"/>
    <cellStyle name="Output 2 2 3 9" xfId="1686"/>
    <cellStyle name="Output 2 2 3 9 10" xfId="20952"/>
    <cellStyle name="Output 2 2 3 9 2" xfId="4915"/>
    <cellStyle name="Output 2 2 3 9 3" xfId="7440"/>
    <cellStyle name="Output 2 2 3 9 4" xfId="9962"/>
    <cellStyle name="Output 2 2 3 9 5" xfId="12261"/>
    <cellStyle name="Output 2 2 3 9 6" xfId="14728"/>
    <cellStyle name="Output 2 2 3 9 7" xfId="16973"/>
    <cellStyle name="Output 2 2 3 9 8" xfId="20315"/>
    <cellStyle name="Output 2 2 3 9 9" xfId="20667"/>
    <cellStyle name="Output 2 2 4" xfId="496"/>
    <cellStyle name="Output 2 2 4 10" xfId="1068"/>
    <cellStyle name="Output 2 2 4 10 2" xfId="4317"/>
    <cellStyle name="Output 2 2 4 10 3" xfId="6859"/>
    <cellStyle name="Output 2 2 4 10 4" xfId="9390"/>
    <cellStyle name="Output 2 2 4 10 5" xfId="11715"/>
    <cellStyle name="Output 2 2 4 10 6" xfId="14176"/>
    <cellStyle name="Output 2 2 4 10 7" xfId="6749"/>
    <cellStyle name="Output 2 2 4 11" xfId="3826"/>
    <cellStyle name="Output 2 2 4 12" xfId="3683"/>
    <cellStyle name="Output 2 2 4 13" xfId="4356"/>
    <cellStyle name="Output 2 2 4 14" xfId="15080"/>
    <cellStyle name="Output 2 2 4 15" xfId="19937"/>
    <cellStyle name="Output 2 2 4 16" xfId="19667"/>
    <cellStyle name="Output 2 2 4 2" xfId="1788"/>
    <cellStyle name="Output 2 2 4 2 2" xfId="5017"/>
    <cellStyle name="Output 2 2 4 2 3" xfId="7542"/>
    <cellStyle name="Output 2 2 4 2 4" xfId="10061"/>
    <cellStyle name="Output 2 2 4 2 5" xfId="12363"/>
    <cellStyle name="Output 2 2 4 2 6" xfId="14829"/>
    <cellStyle name="Output 2 2 4 2 7" xfId="17073"/>
    <cellStyle name="Output 2 2 4 3" xfId="2049"/>
    <cellStyle name="Output 2 2 4 3 2" xfId="5277"/>
    <cellStyle name="Output 2 2 4 3 3" xfId="7803"/>
    <cellStyle name="Output 2 2 4 3 4" xfId="10319"/>
    <cellStyle name="Output 2 2 4 3 5" xfId="12622"/>
    <cellStyle name="Output 2 2 4 3 6" xfId="15088"/>
    <cellStyle name="Output 2 2 4 3 7" xfId="17331"/>
    <cellStyle name="Output 2 2 4 4" xfId="2294"/>
    <cellStyle name="Output 2 2 4 4 2" xfId="5521"/>
    <cellStyle name="Output 2 2 4 4 3" xfId="8048"/>
    <cellStyle name="Output 2 2 4 4 4" xfId="10562"/>
    <cellStyle name="Output 2 2 4 4 5" xfId="12866"/>
    <cellStyle name="Output 2 2 4 4 6" xfId="15330"/>
    <cellStyle name="Output 2 2 4 4 7" xfId="17574"/>
    <cellStyle name="Output 2 2 4 5" xfId="1549"/>
    <cellStyle name="Output 2 2 4 5 2" xfId="4778"/>
    <cellStyle name="Output 2 2 4 5 3" xfId="7303"/>
    <cellStyle name="Output 2 2 4 5 4" xfId="9829"/>
    <cellStyle name="Output 2 2 4 5 5" xfId="12124"/>
    <cellStyle name="Output 2 2 4 5 6" xfId="14594"/>
    <cellStyle name="Output 2 2 4 5 7" xfId="16839"/>
    <cellStyle name="Output 2 2 4 6" xfId="2770"/>
    <cellStyle name="Output 2 2 4 6 2" xfId="5996"/>
    <cellStyle name="Output 2 2 4 6 3" xfId="8524"/>
    <cellStyle name="Output 2 2 4 6 4" xfId="11038"/>
    <cellStyle name="Output 2 2 4 6 5" xfId="13341"/>
    <cellStyle name="Output 2 2 4 6 6" xfId="15806"/>
    <cellStyle name="Output 2 2 4 6 7" xfId="18047"/>
    <cellStyle name="Output 2 2 4 7" xfId="1520"/>
    <cellStyle name="Output 2 2 4 7 2" xfId="4749"/>
    <cellStyle name="Output 2 2 4 7 3" xfId="7274"/>
    <cellStyle name="Output 2 2 4 7 4" xfId="9801"/>
    <cellStyle name="Output 2 2 4 7 5" xfId="12095"/>
    <cellStyle name="Output 2 2 4 7 6" xfId="14565"/>
    <cellStyle name="Output 2 2 4 7 7" xfId="16811"/>
    <cellStyle name="Output 2 2 4 8" xfId="3186"/>
    <cellStyle name="Output 2 2 4 8 2" xfId="6411"/>
    <cellStyle name="Output 2 2 4 8 3" xfId="8940"/>
    <cellStyle name="Output 2 2 4 8 4" xfId="11451"/>
    <cellStyle name="Output 2 2 4 8 5" xfId="13756"/>
    <cellStyle name="Output 2 2 4 8 6" xfId="16220"/>
    <cellStyle name="Output 2 2 4 8 7" xfId="18460"/>
    <cellStyle name="Output 2 2 4 9" xfId="1648"/>
    <cellStyle name="Output 2 2 4 9 2" xfId="4877"/>
    <cellStyle name="Output 2 2 4 9 3" xfId="7402"/>
    <cellStyle name="Output 2 2 4 9 4" xfId="9927"/>
    <cellStyle name="Output 2 2 4 9 5" xfId="12223"/>
    <cellStyle name="Output 2 2 4 9 6" xfId="14691"/>
    <cellStyle name="Output 2 2 4 9 7" xfId="16937"/>
    <cellStyle name="Output 2 2 5" xfId="740"/>
    <cellStyle name="Output 2 2 5 10" xfId="1309"/>
    <cellStyle name="Output 2 2 5 10 2" xfId="4538"/>
    <cellStyle name="Output 2 2 5 10 3" xfId="7064"/>
    <cellStyle name="Output 2 2 5 10 4" xfId="9592"/>
    <cellStyle name="Output 2 2 5 10 5" xfId="11887"/>
    <cellStyle name="Output 2 2 5 10 6" xfId="14354"/>
    <cellStyle name="Output 2 2 5 10 7" xfId="16604"/>
    <cellStyle name="Output 2 2 5 11" xfId="4039"/>
    <cellStyle name="Output 2 2 5 12" xfId="3648"/>
    <cellStyle name="Output 2 2 5 13" xfId="3713"/>
    <cellStyle name="Output 2 2 5 14" xfId="14224"/>
    <cellStyle name="Output 2 2 5 15" xfId="20094"/>
    <cellStyle name="Output 2 2 5 16" xfId="20737"/>
    <cellStyle name="Output 2 2 5 2" xfId="2018"/>
    <cellStyle name="Output 2 2 5 2 2" xfId="5247"/>
    <cellStyle name="Output 2 2 5 2 3" xfId="7772"/>
    <cellStyle name="Output 2 2 5 2 4" xfId="10288"/>
    <cellStyle name="Output 2 2 5 2 5" xfId="12592"/>
    <cellStyle name="Output 2 2 5 2 6" xfId="15057"/>
    <cellStyle name="Output 2 2 5 2 7" xfId="17301"/>
    <cellStyle name="Output 2 2 5 3" xfId="2264"/>
    <cellStyle name="Output 2 2 5 3 2" xfId="5491"/>
    <cellStyle name="Output 2 2 5 3 3" xfId="8018"/>
    <cellStyle name="Output 2 2 5 3 4" xfId="10532"/>
    <cellStyle name="Output 2 2 5 3 5" xfId="12836"/>
    <cellStyle name="Output 2 2 5 3 6" xfId="15300"/>
    <cellStyle name="Output 2 2 5 3 7" xfId="17544"/>
    <cellStyle name="Output 2 2 5 4" xfId="2514"/>
    <cellStyle name="Output 2 2 5 4 2" xfId="5741"/>
    <cellStyle name="Output 2 2 5 4 3" xfId="8268"/>
    <cellStyle name="Output 2 2 5 4 4" xfId="10782"/>
    <cellStyle name="Output 2 2 5 4 5" xfId="13086"/>
    <cellStyle name="Output 2 2 5 4 6" xfId="15550"/>
    <cellStyle name="Output 2 2 5 4 7" xfId="17794"/>
    <cellStyle name="Output 2 2 5 5" xfId="2742"/>
    <cellStyle name="Output 2 2 5 5 2" xfId="5968"/>
    <cellStyle name="Output 2 2 5 5 3" xfId="8496"/>
    <cellStyle name="Output 2 2 5 5 4" xfId="11010"/>
    <cellStyle name="Output 2 2 5 5 5" xfId="13313"/>
    <cellStyle name="Output 2 2 5 5 6" xfId="15778"/>
    <cellStyle name="Output 2 2 5 5 7" xfId="18019"/>
    <cellStyle name="Output 2 2 5 6" xfId="2972"/>
    <cellStyle name="Output 2 2 5 6 2" xfId="6198"/>
    <cellStyle name="Output 2 2 5 6 3" xfId="8726"/>
    <cellStyle name="Output 2 2 5 6 4" xfId="11239"/>
    <cellStyle name="Output 2 2 5 6 5" xfId="13543"/>
    <cellStyle name="Output 2 2 5 6 6" xfId="16006"/>
    <cellStyle name="Output 2 2 5 6 7" xfId="18249"/>
    <cellStyle name="Output 2 2 5 7" xfId="3156"/>
    <cellStyle name="Output 2 2 5 7 2" xfId="6381"/>
    <cellStyle name="Output 2 2 5 7 3" xfId="8910"/>
    <cellStyle name="Output 2 2 5 7 4" xfId="11421"/>
    <cellStyle name="Output 2 2 5 7 5" xfId="13726"/>
    <cellStyle name="Output 2 2 5 7 6" xfId="16190"/>
    <cellStyle name="Output 2 2 5 7 7" xfId="18430"/>
    <cellStyle name="Output 2 2 5 8" xfId="3355"/>
    <cellStyle name="Output 2 2 5 8 2" xfId="6580"/>
    <cellStyle name="Output 2 2 5 8 3" xfId="9109"/>
    <cellStyle name="Output 2 2 5 8 4" xfId="11620"/>
    <cellStyle name="Output 2 2 5 8 5" xfId="13924"/>
    <cellStyle name="Output 2 2 5 8 6" xfId="16389"/>
    <cellStyle name="Output 2 2 5 8 7" xfId="18628"/>
    <cellStyle name="Output 2 2 5 9" xfId="2547"/>
    <cellStyle name="Output 2 2 5 9 2" xfId="5774"/>
    <cellStyle name="Output 2 2 5 9 3" xfId="8301"/>
    <cellStyle name="Output 2 2 5 9 4" xfId="10815"/>
    <cellStyle name="Output 2 2 5 9 5" xfId="13119"/>
    <cellStyle name="Output 2 2 5 9 6" xfId="15583"/>
    <cellStyle name="Output 2 2 5 9 7" xfId="17827"/>
    <cellStyle name="Output 2 2 6" xfId="408"/>
    <cellStyle name="Output 2 2 6 10" xfId="981"/>
    <cellStyle name="Output 2 2 6 10 2" xfId="4244"/>
    <cellStyle name="Output 2 2 6 10 3" xfId="6785"/>
    <cellStyle name="Output 2 2 6 10 4" xfId="9315"/>
    <cellStyle name="Output 2 2 6 10 5" xfId="6828"/>
    <cellStyle name="Output 2 2 6 10 6" xfId="14114"/>
    <cellStyle name="Output 2 2 6 10 7" xfId="6889"/>
    <cellStyle name="Output 2 2 6 11" xfId="3755"/>
    <cellStyle name="Output 2 2 6 12" xfId="4387"/>
    <cellStyle name="Output 2 2 6 13" xfId="9371"/>
    <cellStyle name="Output 2 2 6 14" xfId="14267"/>
    <cellStyle name="Output 2 2 6 15" xfId="20072"/>
    <cellStyle name="Output 2 2 6 16" xfId="20498"/>
    <cellStyle name="Output 2 2 6 17" xfId="20714"/>
    <cellStyle name="Output 2 2 6 2" xfId="1711"/>
    <cellStyle name="Output 2 2 6 2 2" xfId="4940"/>
    <cellStyle name="Output 2 2 6 2 3" xfId="7465"/>
    <cellStyle name="Output 2 2 6 2 4" xfId="9987"/>
    <cellStyle name="Output 2 2 6 2 5" xfId="12286"/>
    <cellStyle name="Output 2 2 6 2 6" xfId="14753"/>
    <cellStyle name="Output 2 2 6 2 7" xfId="16998"/>
    <cellStyle name="Output 2 2 6 3" xfId="1404"/>
    <cellStyle name="Output 2 2 6 3 2" xfId="4633"/>
    <cellStyle name="Output 2 2 6 3 3" xfId="7158"/>
    <cellStyle name="Output 2 2 6 3 4" xfId="9685"/>
    <cellStyle name="Output 2 2 6 3 5" xfId="11979"/>
    <cellStyle name="Output 2 2 6 3 6" xfId="14449"/>
    <cellStyle name="Output 2 2 6 3 7" xfId="16695"/>
    <cellStyle name="Output 2 2 6 4" xfId="1614"/>
    <cellStyle name="Output 2 2 6 4 2" xfId="4843"/>
    <cellStyle name="Output 2 2 6 4 3" xfId="7368"/>
    <cellStyle name="Output 2 2 6 4 4" xfId="9893"/>
    <cellStyle name="Output 2 2 6 4 5" xfId="12189"/>
    <cellStyle name="Output 2 2 6 4 6" xfId="14657"/>
    <cellStyle name="Output 2 2 6 4 7" xfId="16903"/>
    <cellStyle name="Output 2 2 6 5" xfId="1485"/>
    <cellStyle name="Output 2 2 6 5 2" xfId="4714"/>
    <cellStyle name="Output 2 2 6 5 3" xfId="7239"/>
    <cellStyle name="Output 2 2 6 5 4" xfId="9766"/>
    <cellStyle name="Output 2 2 6 5 5" xfId="12060"/>
    <cellStyle name="Output 2 2 6 5 6" xfId="14530"/>
    <cellStyle name="Output 2 2 6 5 7" xfId="16776"/>
    <cellStyle name="Output 2 2 6 6" xfId="1836"/>
    <cellStyle name="Output 2 2 6 6 2" xfId="5065"/>
    <cellStyle name="Output 2 2 6 6 3" xfId="7590"/>
    <cellStyle name="Output 2 2 6 6 4" xfId="10107"/>
    <cellStyle name="Output 2 2 6 6 5" xfId="12411"/>
    <cellStyle name="Output 2 2 6 6 6" xfId="14875"/>
    <cellStyle name="Output 2 2 6 6 7" xfId="17120"/>
    <cellStyle name="Output 2 2 6 7" xfId="2609"/>
    <cellStyle name="Output 2 2 6 7 2" xfId="5836"/>
    <cellStyle name="Output 2 2 6 7 3" xfId="8363"/>
    <cellStyle name="Output 2 2 6 7 4" xfId="10877"/>
    <cellStyle name="Output 2 2 6 7 5" xfId="13181"/>
    <cellStyle name="Output 2 2 6 7 6" xfId="15645"/>
    <cellStyle name="Output 2 2 6 7 7" xfId="17888"/>
    <cellStyle name="Output 2 2 6 8" xfId="1833"/>
    <cellStyle name="Output 2 2 6 8 2" xfId="5062"/>
    <cellStyle name="Output 2 2 6 8 3" xfId="7587"/>
    <cellStyle name="Output 2 2 6 8 4" xfId="10104"/>
    <cellStyle name="Output 2 2 6 8 5" xfId="12408"/>
    <cellStyle name="Output 2 2 6 8 6" xfId="14872"/>
    <cellStyle name="Output 2 2 6 8 7" xfId="17117"/>
    <cellStyle name="Output 2 2 6 9" xfId="3217"/>
    <cellStyle name="Output 2 2 6 9 2" xfId="6442"/>
    <cellStyle name="Output 2 2 6 9 3" xfId="8971"/>
    <cellStyle name="Output 2 2 6 9 4" xfId="11482"/>
    <cellStyle name="Output 2 2 6 9 5" xfId="13786"/>
    <cellStyle name="Output 2 2 6 9 6" xfId="16251"/>
    <cellStyle name="Output 2 2 6 9 7" xfId="18490"/>
    <cellStyle name="Output 2 2 7" xfId="701"/>
    <cellStyle name="Output 2 2 7 10" xfId="1270"/>
    <cellStyle name="Output 2 2 7 10 2" xfId="4499"/>
    <cellStyle name="Output 2 2 7 10 3" xfId="7025"/>
    <cellStyle name="Output 2 2 7 10 4" xfId="9553"/>
    <cellStyle name="Output 2 2 7 10 5" xfId="11848"/>
    <cellStyle name="Output 2 2 7 10 6" xfId="14315"/>
    <cellStyle name="Output 2 2 7 10 7" xfId="16565"/>
    <cellStyle name="Output 2 2 7 11" xfId="4000"/>
    <cellStyle name="Output 2 2 7 12" xfId="3852"/>
    <cellStyle name="Output 2 2 7 13" xfId="3592"/>
    <cellStyle name="Output 2 2 7 14" xfId="9857"/>
    <cellStyle name="Output 2 2 7 15" xfId="20535"/>
    <cellStyle name="Output 2 2 7 16" xfId="20802"/>
    <cellStyle name="Output 2 2 7 2" xfId="1979"/>
    <cellStyle name="Output 2 2 7 2 2" xfId="5208"/>
    <cellStyle name="Output 2 2 7 2 3" xfId="7733"/>
    <cellStyle name="Output 2 2 7 2 4" xfId="10249"/>
    <cellStyle name="Output 2 2 7 2 5" xfId="12553"/>
    <cellStyle name="Output 2 2 7 2 6" xfId="15018"/>
    <cellStyle name="Output 2 2 7 2 7" xfId="17262"/>
    <cellStyle name="Output 2 2 7 3" xfId="2225"/>
    <cellStyle name="Output 2 2 7 3 2" xfId="5452"/>
    <cellStyle name="Output 2 2 7 3 3" xfId="7979"/>
    <cellStyle name="Output 2 2 7 3 4" xfId="10493"/>
    <cellStyle name="Output 2 2 7 3 5" xfId="12797"/>
    <cellStyle name="Output 2 2 7 3 6" xfId="15261"/>
    <cellStyle name="Output 2 2 7 3 7" xfId="17505"/>
    <cellStyle name="Output 2 2 7 4" xfId="2475"/>
    <cellStyle name="Output 2 2 7 4 2" xfId="5702"/>
    <cellStyle name="Output 2 2 7 4 3" xfId="8229"/>
    <cellStyle name="Output 2 2 7 4 4" xfId="10743"/>
    <cellStyle name="Output 2 2 7 4 5" xfId="13047"/>
    <cellStyle name="Output 2 2 7 4 6" xfId="15511"/>
    <cellStyle name="Output 2 2 7 4 7" xfId="17755"/>
    <cellStyle name="Output 2 2 7 5" xfId="1632"/>
    <cellStyle name="Output 2 2 7 5 2" xfId="4861"/>
    <cellStyle name="Output 2 2 7 5 3" xfId="7386"/>
    <cellStyle name="Output 2 2 7 5 4" xfId="9911"/>
    <cellStyle name="Output 2 2 7 5 5" xfId="12207"/>
    <cellStyle name="Output 2 2 7 5 6" xfId="14675"/>
    <cellStyle name="Output 2 2 7 5 7" xfId="16921"/>
    <cellStyle name="Output 2 2 7 6" xfId="2933"/>
    <cellStyle name="Output 2 2 7 6 2" xfId="6159"/>
    <cellStyle name="Output 2 2 7 6 3" xfId="8687"/>
    <cellStyle name="Output 2 2 7 6 4" xfId="11200"/>
    <cellStyle name="Output 2 2 7 6 5" xfId="13504"/>
    <cellStyle name="Output 2 2 7 6 6" xfId="15967"/>
    <cellStyle name="Output 2 2 7 6 7" xfId="18210"/>
    <cellStyle name="Output 2 2 7 7" xfId="3117"/>
    <cellStyle name="Output 2 2 7 7 2" xfId="6342"/>
    <cellStyle name="Output 2 2 7 7 3" xfId="8871"/>
    <cellStyle name="Output 2 2 7 7 4" xfId="11382"/>
    <cellStyle name="Output 2 2 7 7 5" xfId="13687"/>
    <cellStyle name="Output 2 2 7 7 6" xfId="16151"/>
    <cellStyle name="Output 2 2 7 7 7" xfId="18391"/>
    <cellStyle name="Output 2 2 7 8" xfId="3316"/>
    <cellStyle name="Output 2 2 7 8 2" xfId="6541"/>
    <cellStyle name="Output 2 2 7 8 3" xfId="9070"/>
    <cellStyle name="Output 2 2 7 8 4" xfId="11581"/>
    <cellStyle name="Output 2 2 7 8 5" xfId="13885"/>
    <cellStyle name="Output 2 2 7 8 6" xfId="16350"/>
    <cellStyle name="Output 2 2 7 8 7" xfId="18589"/>
    <cellStyle name="Output 2 2 7 9" xfId="1657"/>
    <cellStyle name="Output 2 2 7 9 2" xfId="4886"/>
    <cellStyle name="Output 2 2 7 9 3" xfId="7411"/>
    <cellStyle name="Output 2 2 7 9 4" xfId="9934"/>
    <cellStyle name="Output 2 2 7 9 5" xfId="12232"/>
    <cellStyle name="Output 2 2 7 9 6" xfId="14699"/>
    <cellStyle name="Output 2 2 7 9 7" xfId="16945"/>
    <cellStyle name="Output 2 2 8" xfId="1453"/>
    <cellStyle name="Output 2 2 8 10" xfId="20843"/>
    <cellStyle name="Output 2 2 8 2" xfId="4682"/>
    <cellStyle name="Output 2 2 8 3" xfId="7207"/>
    <cellStyle name="Output 2 2 8 4" xfId="9734"/>
    <cellStyle name="Output 2 2 8 5" xfId="12028"/>
    <cellStyle name="Output 2 2 8 6" xfId="14498"/>
    <cellStyle name="Output 2 2 8 7" xfId="16744"/>
    <cellStyle name="Output 2 2 8 8" xfId="20204"/>
    <cellStyle name="Output 2 2 8 9" xfId="20557"/>
    <cellStyle name="Output 2 2 9" xfId="1488"/>
    <cellStyle name="Output 2 2 9 10" xfId="20878"/>
    <cellStyle name="Output 2 2 9 2" xfId="4717"/>
    <cellStyle name="Output 2 2 9 3" xfId="7242"/>
    <cellStyle name="Output 2 2 9 4" xfId="9769"/>
    <cellStyle name="Output 2 2 9 5" xfId="12063"/>
    <cellStyle name="Output 2 2 9 6" xfId="14533"/>
    <cellStyle name="Output 2 2 9 7" xfId="16779"/>
    <cellStyle name="Output 2 2 9 8" xfId="20239"/>
    <cellStyle name="Output 2 2 9 9" xfId="20592"/>
    <cellStyle name="Output 2 20" xfId="18735"/>
    <cellStyle name="Output 2 21" xfId="19094"/>
    <cellStyle name="Output 2 22" xfId="19129"/>
    <cellStyle name="Output 2 23" xfId="19167"/>
    <cellStyle name="Output 2 24" xfId="19195"/>
    <cellStyle name="Output 2 25" xfId="19147"/>
    <cellStyle name="Output 2 26" xfId="19356"/>
    <cellStyle name="Output 2 27" xfId="19546"/>
    <cellStyle name="Output 2 28" xfId="19584"/>
    <cellStyle name="Output 2 29" xfId="19610"/>
    <cellStyle name="Output 2 3" xfId="182"/>
    <cellStyle name="Output 2 3 10" xfId="1742"/>
    <cellStyle name="Output 2 3 10 10" xfId="20739"/>
    <cellStyle name="Output 2 3 10 2" xfId="4971"/>
    <cellStyle name="Output 2 3 10 3" xfId="7496"/>
    <cellStyle name="Output 2 3 10 4" xfId="10016"/>
    <cellStyle name="Output 2 3 10 5" xfId="12317"/>
    <cellStyle name="Output 2 3 10 6" xfId="14783"/>
    <cellStyle name="Output 2 3 10 7" xfId="17028"/>
    <cellStyle name="Output 2 3 10 8" xfId="20096"/>
    <cellStyle name="Output 2 3 10 9" xfId="20515"/>
    <cellStyle name="Output 2 3 11" xfId="2876"/>
    <cellStyle name="Output 2 3 11 2" xfId="6102"/>
    <cellStyle name="Output 2 3 11 3" xfId="8630"/>
    <cellStyle name="Output 2 3 11 4" xfId="11143"/>
    <cellStyle name="Output 2 3 11 5" xfId="13447"/>
    <cellStyle name="Output 2 3 11 6" xfId="15910"/>
    <cellStyle name="Output 2 3 11 7" xfId="18153"/>
    <cellStyle name="Output 2 3 12" xfId="1878"/>
    <cellStyle name="Output 2 3 12 2" xfId="5107"/>
    <cellStyle name="Output 2 3 12 3" xfId="7632"/>
    <cellStyle name="Output 2 3 12 4" xfId="10149"/>
    <cellStyle name="Output 2 3 12 5" xfId="12453"/>
    <cellStyle name="Output 2 3 12 6" xfId="14917"/>
    <cellStyle name="Output 2 3 12 7" xfId="17162"/>
    <cellStyle name="Output 2 3 13" xfId="812"/>
    <cellStyle name="Output 2 3 13 2" xfId="4099"/>
    <cellStyle name="Output 2 3 13 3" xfId="3470"/>
    <cellStyle name="Output 2 3 13 4" xfId="4451"/>
    <cellStyle name="Output 2 3 13 5" xfId="4196"/>
    <cellStyle name="Output 2 3 13 6" xfId="14016"/>
    <cellStyle name="Output 2 3 13 7" xfId="6670"/>
    <cellStyle name="Output 2 3 14" xfId="3585"/>
    <cellStyle name="Output 2 3 15" xfId="6961"/>
    <cellStyle name="Output 2 3 16" xfId="11792"/>
    <cellStyle name="Output 2 3 17" xfId="18807"/>
    <cellStyle name="Output 2 3 18" xfId="19000"/>
    <cellStyle name="Output 2 3 19" xfId="19075"/>
    <cellStyle name="Output 2 3 2" xfId="372"/>
    <cellStyle name="Output 2 3 2 10" xfId="2645"/>
    <cellStyle name="Output 2 3 2 10 10" xfId="20978"/>
    <cellStyle name="Output 2 3 2 10 2" xfId="5872"/>
    <cellStyle name="Output 2 3 2 10 3" xfId="8399"/>
    <cellStyle name="Output 2 3 2 10 4" xfId="10913"/>
    <cellStyle name="Output 2 3 2 10 5" xfId="13217"/>
    <cellStyle name="Output 2 3 2 10 6" xfId="15681"/>
    <cellStyle name="Output 2 3 2 10 7" xfId="17924"/>
    <cellStyle name="Output 2 3 2 10 8" xfId="20341"/>
    <cellStyle name="Output 2 3 2 10 9" xfId="20693"/>
    <cellStyle name="Output 2 3 2 11" xfId="2867"/>
    <cellStyle name="Output 2 3 2 11 2" xfId="6093"/>
    <cellStyle name="Output 2 3 2 11 3" xfId="8621"/>
    <cellStyle name="Output 2 3 2 11 4" xfId="11134"/>
    <cellStyle name="Output 2 3 2 11 5" xfId="13438"/>
    <cellStyle name="Output 2 3 2 11 6" xfId="15901"/>
    <cellStyle name="Output 2 3 2 11 7" xfId="18144"/>
    <cellStyle name="Output 2 3 2 12" xfId="1879"/>
    <cellStyle name="Output 2 3 2 12 2" xfId="5108"/>
    <cellStyle name="Output 2 3 2 12 3" xfId="7633"/>
    <cellStyle name="Output 2 3 2 12 4" xfId="10150"/>
    <cellStyle name="Output 2 3 2 12 5" xfId="12454"/>
    <cellStyle name="Output 2 3 2 12 6" xfId="14918"/>
    <cellStyle name="Output 2 3 2 12 7" xfId="17163"/>
    <cellStyle name="Output 2 3 2 13" xfId="954"/>
    <cellStyle name="Output 2 3 2 13 2" xfId="4217"/>
    <cellStyle name="Output 2 3 2 13 3" xfId="6759"/>
    <cellStyle name="Output 2 3 2 13 4" xfId="9289"/>
    <cellStyle name="Output 2 3 2 13 5" xfId="4424"/>
    <cellStyle name="Output 2 3 2 13 6" xfId="14088"/>
    <cellStyle name="Output 2 3 2 13 7" xfId="10972"/>
    <cellStyle name="Output 2 3 2 14" xfId="3568"/>
    <cellStyle name="Output 2 3 2 15" xfId="6727"/>
    <cellStyle name="Output 2 3 2 16" xfId="9430"/>
    <cellStyle name="Output 2 3 2 17" xfId="9280"/>
    <cellStyle name="Output 2 3 2 18" xfId="18966"/>
    <cellStyle name="Output 2 3 2 19" xfId="19104"/>
    <cellStyle name="Output 2 3 2 2" xfId="606"/>
    <cellStyle name="Output 2 3 2 2 10" xfId="1177"/>
    <cellStyle name="Output 2 3 2 2 10 2" xfId="4409"/>
    <cellStyle name="Output 2 3 2 2 10 3" xfId="6944"/>
    <cellStyle name="Output 2 3 2 2 10 4" xfId="9474"/>
    <cellStyle name="Output 2 3 2 2 10 5" xfId="11778"/>
    <cellStyle name="Output 2 3 2 2 10 6" xfId="14241"/>
    <cellStyle name="Output 2 3 2 2 10 7" xfId="16508"/>
    <cellStyle name="Output 2 3 2 2 11" xfId="3917"/>
    <cellStyle name="Output 2 3 2 2 12" xfId="4148"/>
    <cellStyle name="Output 2 3 2 2 13" xfId="6921"/>
    <cellStyle name="Output 2 3 2 2 14" xfId="4185"/>
    <cellStyle name="Output 2 3 2 2 15" xfId="20107"/>
    <cellStyle name="Output 2 3 2 2 16" xfId="20750"/>
    <cellStyle name="Output 2 3 2 2 2" xfId="1889"/>
    <cellStyle name="Output 2 3 2 2 2 2" xfId="5118"/>
    <cellStyle name="Output 2 3 2 2 2 3" xfId="7643"/>
    <cellStyle name="Output 2 3 2 2 2 4" xfId="10160"/>
    <cellStyle name="Output 2 3 2 2 2 5" xfId="12464"/>
    <cellStyle name="Output 2 3 2 2 2 6" xfId="14928"/>
    <cellStyle name="Output 2 3 2 2 2 7" xfId="17173"/>
    <cellStyle name="Output 2 3 2 2 3" xfId="2138"/>
    <cellStyle name="Output 2 3 2 2 3 2" xfId="5366"/>
    <cellStyle name="Output 2 3 2 2 3 3" xfId="7892"/>
    <cellStyle name="Output 2 3 2 2 3 4" xfId="10408"/>
    <cellStyle name="Output 2 3 2 2 3 5" xfId="12711"/>
    <cellStyle name="Output 2 3 2 2 3 6" xfId="15176"/>
    <cellStyle name="Output 2 3 2 2 3 7" xfId="17420"/>
    <cellStyle name="Output 2 3 2 2 4" xfId="2390"/>
    <cellStyle name="Output 2 3 2 2 4 2" xfId="5617"/>
    <cellStyle name="Output 2 3 2 2 4 3" xfId="8144"/>
    <cellStyle name="Output 2 3 2 2 4 4" xfId="10658"/>
    <cellStyle name="Output 2 3 2 2 4 5" xfId="12962"/>
    <cellStyle name="Output 2 3 2 2 4 6" xfId="15426"/>
    <cellStyle name="Output 2 3 2 2 4 7" xfId="17670"/>
    <cellStyle name="Output 2 3 2 2 5" xfId="2626"/>
    <cellStyle name="Output 2 3 2 2 5 2" xfId="5853"/>
    <cellStyle name="Output 2 3 2 2 5 3" xfId="8380"/>
    <cellStyle name="Output 2 3 2 2 5 4" xfId="10894"/>
    <cellStyle name="Output 2 3 2 2 5 5" xfId="13198"/>
    <cellStyle name="Output 2 3 2 2 5 6" xfId="15662"/>
    <cellStyle name="Output 2 3 2 2 5 7" xfId="17905"/>
    <cellStyle name="Output 2 3 2 2 6" xfId="2852"/>
    <cellStyle name="Output 2 3 2 2 6 2" xfId="6078"/>
    <cellStyle name="Output 2 3 2 2 6 3" xfId="8606"/>
    <cellStyle name="Output 2 3 2 2 6 4" xfId="11119"/>
    <cellStyle name="Output 2 3 2 2 6 5" xfId="13423"/>
    <cellStyle name="Output 2 3 2 2 6 6" xfId="15886"/>
    <cellStyle name="Output 2 3 2 2 6 7" xfId="18129"/>
    <cellStyle name="Output 2 3 2 2 7" xfId="3040"/>
    <cellStyle name="Output 2 3 2 2 7 2" xfId="6266"/>
    <cellStyle name="Output 2 3 2 2 7 3" xfId="8794"/>
    <cellStyle name="Output 2 3 2 2 7 4" xfId="11306"/>
    <cellStyle name="Output 2 3 2 2 7 5" xfId="13611"/>
    <cellStyle name="Output 2 3 2 2 7 6" xfId="16074"/>
    <cellStyle name="Output 2 3 2 2 7 7" xfId="18316"/>
    <cellStyle name="Output 2 3 2 2 8" xfId="3243"/>
    <cellStyle name="Output 2 3 2 2 8 2" xfId="6468"/>
    <cellStyle name="Output 2 3 2 2 8 3" xfId="8997"/>
    <cellStyle name="Output 2 3 2 2 8 4" xfId="11508"/>
    <cellStyle name="Output 2 3 2 2 8 5" xfId="13812"/>
    <cellStyle name="Output 2 3 2 2 8 6" xfId="16277"/>
    <cellStyle name="Output 2 3 2 2 8 7" xfId="18516"/>
    <cellStyle name="Output 2 3 2 2 9" xfId="3432"/>
    <cellStyle name="Output 2 3 2 2 9 2" xfId="6657"/>
    <cellStyle name="Output 2 3 2 2 9 3" xfId="9186"/>
    <cellStyle name="Output 2 3 2 2 9 4" xfId="11697"/>
    <cellStyle name="Output 2 3 2 2 9 5" xfId="14001"/>
    <cellStyle name="Output 2 3 2 2 9 6" xfId="16466"/>
    <cellStyle name="Output 2 3 2 2 9 7" xfId="18705"/>
    <cellStyle name="Output 2 3 2 20" xfId="19140"/>
    <cellStyle name="Output 2 3 2 21" xfId="19176"/>
    <cellStyle name="Output 2 3 2 22" xfId="19204"/>
    <cellStyle name="Output 2 3 2 23" xfId="19232"/>
    <cellStyle name="Output 2 3 2 24" xfId="19260"/>
    <cellStyle name="Output 2 3 2 25" xfId="19559"/>
    <cellStyle name="Output 2 3 2 26" xfId="19593"/>
    <cellStyle name="Output 2 3 2 27" xfId="19619"/>
    <cellStyle name="Output 2 3 2 28" xfId="19644"/>
    <cellStyle name="Output 2 3 2 29" xfId="20066"/>
    <cellStyle name="Output 2 3 2 3" xfId="501"/>
    <cellStyle name="Output 2 3 2 3 10" xfId="1073"/>
    <cellStyle name="Output 2 3 2 3 10 2" xfId="4322"/>
    <cellStyle name="Output 2 3 2 3 10 3" xfId="6864"/>
    <cellStyle name="Output 2 3 2 3 10 4" xfId="9395"/>
    <cellStyle name="Output 2 3 2 3 10 5" xfId="11720"/>
    <cellStyle name="Output 2 3 2 3 10 6" xfId="14181"/>
    <cellStyle name="Output 2 3 2 3 10 7" xfId="3458"/>
    <cellStyle name="Output 2 3 2 3 11" xfId="3831"/>
    <cellStyle name="Output 2 3 2 3 12" xfId="3793"/>
    <cellStyle name="Output 2 3 2 3 13" xfId="3724"/>
    <cellStyle name="Output 2 3 2 3 14" xfId="14436"/>
    <cellStyle name="Output 2 3 2 3 15" xfId="20141"/>
    <cellStyle name="Output 2 3 2 3 16" xfId="20782"/>
    <cellStyle name="Output 2 3 2 3 2" xfId="1793"/>
    <cellStyle name="Output 2 3 2 3 2 2" xfId="5022"/>
    <cellStyle name="Output 2 3 2 3 2 3" xfId="7547"/>
    <cellStyle name="Output 2 3 2 3 2 4" xfId="10066"/>
    <cellStyle name="Output 2 3 2 3 2 5" xfId="12368"/>
    <cellStyle name="Output 2 3 2 3 2 6" xfId="14834"/>
    <cellStyle name="Output 2 3 2 3 2 7" xfId="17078"/>
    <cellStyle name="Output 2 3 2 3 3" xfId="2054"/>
    <cellStyle name="Output 2 3 2 3 3 2" xfId="5282"/>
    <cellStyle name="Output 2 3 2 3 3 3" xfId="7808"/>
    <cellStyle name="Output 2 3 2 3 3 4" xfId="10324"/>
    <cellStyle name="Output 2 3 2 3 3 5" xfId="12627"/>
    <cellStyle name="Output 2 3 2 3 3 6" xfId="15093"/>
    <cellStyle name="Output 2 3 2 3 3 7" xfId="17336"/>
    <cellStyle name="Output 2 3 2 3 4" xfId="2299"/>
    <cellStyle name="Output 2 3 2 3 4 2" xfId="5526"/>
    <cellStyle name="Output 2 3 2 3 4 3" xfId="8053"/>
    <cellStyle name="Output 2 3 2 3 4 4" xfId="10567"/>
    <cellStyle name="Output 2 3 2 3 4 5" xfId="12871"/>
    <cellStyle name="Output 2 3 2 3 4 6" xfId="15335"/>
    <cellStyle name="Output 2 3 2 3 4 7" xfId="17579"/>
    <cellStyle name="Output 2 3 2 3 5" xfId="1633"/>
    <cellStyle name="Output 2 3 2 3 5 2" xfId="4862"/>
    <cellStyle name="Output 2 3 2 3 5 3" xfId="7387"/>
    <cellStyle name="Output 2 3 2 3 5 4" xfId="9912"/>
    <cellStyle name="Output 2 3 2 3 5 5" xfId="12208"/>
    <cellStyle name="Output 2 3 2 3 5 6" xfId="14676"/>
    <cellStyle name="Output 2 3 2 3 5 7" xfId="16922"/>
    <cellStyle name="Output 2 3 2 3 6" xfId="2775"/>
    <cellStyle name="Output 2 3 2 3 6 2" xfId="6001"/>
    <cellStyle name="Output 2 3 2 3 6 3" xfId="8529"/>
    <cellStyle name="Output 2 3 2 3 6 4" xfId="11043"/>
    <cellStyle name="Output 2 3 2 3 6 5" xfId="13346"/>
    <cellStyle name="Output 2 3 2 3 6 6" xfId="15811"/>
    <cellStyle name="Output 2 3 2 3 6 7" xfId="18052"/>
    <cellStyle name="Output 2 3 2 3 7" xfId="1655"/>
    <cellStyle name="Output 2 3 2 3 7 2" xfId="4884"/>
    <cellStyle name="Output 2 3 2 3 7 3" xfId="7409"/>
    <cellStyle name="Output 2 3 2 3 7 4" xfId="9933"/>
    <cellStyle name="Output 2 3 2 3 7 5" xfId="12230"/>
    <cellStyle name="Output 2 3 2 3 7 6" xfId="14698"/>
    <cellStyle name="Output 2 3 2 3 7 7" xfId="16943"/>
    <cellStyle name="Output 2 3 2 3 8" xfId="3191"/>
    <cellStyle name="Output 2 3 2 3 8 2" xfId="6416"/>
    <cellStyle name="Output 2 3 2 3 8 3" xfId="8945"/>
    <cellStyle name="Output 2 3 2 3 8 4" xfId="11456"/>
    <cellStyle name="Output 2 3 2 3 8 5" xfId="13761"/>
    <cellStyle name="Output 2 3 2 3 8 6" xfId="16225"/>
    <cellStyle name="Output 2 3 2 3 8 7" xfId="18465"/>
    <cellStyle name="Output 2 3 2 3 9" xfId="3258"/>
    <cellStyle name="Output 2 3 2 3 9 2" xfId="6483"/>
    <cellStyle name="Output 2 3 2 3 9 3" xfId="9012"/>
    <cellStyle name="Output 2 3 2 3 9 4" xfId="11523"/>
    <cellStyle name="Output 2 3 2 3 9 5" xfId="13827"/>
    <cellStyle name="Output 2 3 2 3 9 6" xfId="16292"/>
    <cellStyle name="Output 2 3 2 3 9 7" xfId="18531"/>
    <cellStyle name="Output 2 3 2 30" xfId="21161"/>
    <cellStyle name="Output 2 3 2 4" xfId="749"/>
    <cellStyle name="Output 2 3 2 4 10" xfId="1318"/>
    <cellStyle name="Output 2 3 2 4 10 2" xfId="4547"/>
    <cellStyle name="Output 2 3 2 4 10 3" xfId="7073"/>
    <cellStyle name="Output 2 3 2 4 10 4" xfId="9601"/>
    <cellStyle name="Output 2 3 2 4 10 5" xfId="11896"/>
    <cellStyle name="Output 2 3 2 4 10 6" xfId="14363"/>
    <cellStyle name="Output 2 3 2 4 10 7" xfId="16613"/>
    <cellStyle name="Output 2 3 2 4 11" xfId="4048"/>
    <cellStyle name="Output 2 3 2 4 12" xfId="4126"/>
    <cellStyle name="Output 2 3 2 4 13" xfId="9348"/>
    <cellStyle name="Output 2 3 2 4 14" xfId="4363"/>
    <cellStyle name="Output 2 3 2 4 15" xfId="20178"/>
    <cellStyle name="Output 2 3 2 4 16" xfId="20816"/>
    <cellStyle name="Output 2 3 2 4 2" xfId="2027"/>
    <cellStyle name="Output 2 3 2 4 2 2" xfId="5256"/>
    <cellStyle name="Output 2 3 2 4 2 3" xfId="7781"/>
    <cellStyle name="Output 2 3 2 4 2 4" xfId="10297"/>
    <cellStyle name="Output 2 3 2 4 2 5" xfId="12601"/>
    <cellStyle name="Output 2 3 2 4 2 6" xfId="15066"/>
    <cellStyle name="Output 2 3 2 4 2 7" xfId="17310"/>
    <cellStyle name="Output 2 3 2 4 3" xfId="2273"/>
    <cellStyle name="Output 2 3 2 4 3 2" xfId="5500"/>
    <cellStyle name="Output 2 3 2 4 3 3" xfId="8027"/>
    <cellStyle name="Output 2 3 2 4 3 4" xfId="10541"/>
    <cellStyle name="Output 2 3 2 4 3 5" xfId="12845"/>
    <cellStyle name="Output 2 3 2 4 3 6" xfId="15309"/>
    <cellStyle name="Output 2 3 2 4 3 7" xfId="17553"/>
    <cellStyle name="Output 2 3 2 4 4" xfId="2523"/>
    <cellStyle name="Output 2 3 2 4 4 2" xfId="5750"/>
    <cellStyle name="Output 2 3 2 4 4 3" xfId="8277"/>
    <cellStyle name="Output 2 3 2 4 4 4" xfId="10791"/>
    <cellStyle name="Output 2 3 2 4 4 5" xfId="13095"/>
    <cellStyle name="Output 2 3 2 4 4 6" xfId="15559"/>
    <cellStyle name="Output 2 3 2 4 4 7" xfId="17803"/>
    <cellStyle name="Output 2 3 2 4 5" xfId="2751"/>
    <cellStyle name="Output 2 3 2 4 5 2" xfId="5977"/>
    <cellStyle name="Output 2 3 2 4 5 3" xfId="8505"/>
    <cellStyle name="Output 2 3 2 4 5 4" xfId="11019"/>
    <cellStyle name="Output 2 3 2 4 5 5" xfId="13322"/>
    <cellStyle name="Output 2 3 2 4 5 6" xfId="15787"/>
    <cellStyle name="Output 2 3 2 4 5 7" xfId="18028"/>
    <cellStyle name="Output 2 3 2 4 6" xfId="2981"/>
    <cellStyle name="Output 2 3 2 4 6 2" xfId="6207"/>
    <cellStyle name="Output 2 3 2 4 6 3" xfId="8735"/>
    <cellStyle name="Output 2 3 2 4 6 4" xfId="11248"/>
    <cellStyle name="Output 2 3 2 4 6 5" xfId="13552"/>
    <cellStyle name="Output 2 3 2 4 6 6" xfId="16015"/>
    <cellStyle name="Output 2 3 2 4 6 7" xfId="18258"/>
    <cellStyle name="Output 2 3 2 4 7" xfId="3165"/>
    <cellStyle name="Output 2 3 2 4 7 2" xfId="6390"/>
    <cellStyle name="Output 2 3 2 4 7 3" xfId="8919"/>
    <cellStyle name="Output 2 3 2 4 7 4" xfId="11430"/>
    <cellStyle name="Output 2 3 2 4 7 5" xfId="13735"/>
    <cellStyle name="Output 2 3 2 4 7 6" xfId="16199"/>
    <cellStyle name="Output 2 3 2 4 7 7" xfId="18439"/>
    <cellStyle name="Output 2 3 2 4 8" xfId="3364"/>
    <cellStyle name="Output 2 3 2 4 8 2" xfId="6589"/>
    <cellStyle name="Output 2 3 2 4 8 3" xfId="9118"/>
    <cellStyle name="Output 2 3 2 4 8 4" xfId="11629"/>
    <cellStyle name="Output 2 3 2 4 8 5" xfId="13933"/>
    <cellStyle name="Output 2 3 2 4 8 6" xfId="16398"/>
    <cellStyle name="Output 2 3 2 4 8 7" xfId="18637"/>
    <cellStyle name="Output 2 3 2 4 9" xfId="3028"/>
    <cellStyle name="Output 2 3 2 4 9 2" xfId="6254"/>
    <cellStyle name="Output 2 3 2 4 9 3" xfId="8782"/>
    <cellStyle name="Output 2 3 2 4 9 4" xfId="11295"/>
    <cellStyle name="Output 2 3 2 4 9 5" xfId="13599"/>
    <cellStyle name="Output 2 3 2 4 9 6" xfId="16062"/>
    <cellStyle name="Output 2 3 2 4 9 7" xfId="18305"/>
    <cellStyle name="Output 2 3 2 5" xfId="748"/>
    <cellStyle name="Output 2 3 2 5 10" xfId="1317"/>
    <cellStyle name="Output 2 3 2 5 10 2" xfId="4546"/>
    <cellStyle name="Output 2 3 2 5 10 3" xfId="7072"/>
    <cellStyle name="Output 2 3 2 5 10 4" xfId="9600"/>
    <cellStyle name="Output 2 3 2 5 10 5" xfId="11895"/>
    <cellStyle name="Output 2 3 2 5 10 6" xfId="14362"/>
    <cellStyle name="Output 2 3 2 5 10 7" xfId="16612"/>
    <cellStyle name="Output 2 3 2 5 11" xfId="4047"/>
    <cellStyle name="Output 2 3 2 5 12" xfId="3622"/>
    <cellStyle name="Output 2 3 2 5 13" xfId="4362"/>
    <cellStyle name="Output 2 3 2 5 14" xfId="4396"/>
    <cellStyle name="Output 2 3 2 5 15" xfId="20574"/>
    <cellStyle name="Output 2 3 2 5 16" xfId="20860"/>
    <cellStyle name="Output 2 3 2 5 2" xfId="2026"/>
    <cellStyle name="Output 2 3 2 5 2 2" xfId="5255"/>
    <cellStyle name="Output 2 3 2 5 2 3" xfId="7780"/>
    <cellStyle name="Output 2 3 2 5 2 4" xfId="10296"/>
    <cellStyle name="Output 2 3 2 5 2 5" xfId="12600"/>
    <cellStyle name="Output 2 3 2 5 2 6" xfId="15065"/>
    <cellStyle name="Output 2 3 2 5 2 7" xfId="17309"/>
    <cellStyle name="Output 2 3 2 5 3" xfId="2272"/>
    <cellStyle name="Output 2 3 2 5 3 2" xfId="5499"/>
    <cellStyle name="Output 2 3 2 5 3 3" xfId="8026"/>
    <cellStyle name="Output 2 3 2 5 3 4" xfId="10540"/>
    <cellStyle name="Output 2 3 2 5 3 5" xfId="12844"/>
    <cellStyle name="Output 2 3 2 5 3 6" xfId="15308"/>
    <cellStyle name="Output 2 3 2 5 3 7" xfId="17552"/>
    <cellStyle name="Output 2 3 2 5 4" xfId="2522"/>
    <cellStyle name="Output 2 3 2 5 4 2" xfId="5749"/>
    <cellStyle name="Output 2 3 2 5 4 3" xfId="8276"/>
    <cellStyle name="Output 2 3 2 5 4 4" xfId="10790"/>
    <cellStyle name="Output 2 3 2 5 4 5" xfId="13094"/>
    <cellStyle name="Output 2 3 2 5 4 6" xfId="15558"/>
    <cellStyle name="Output 2 3 2 5 4 7" xfId="17802"/>
    <cellStyle name="Output 2 3 2 5 5" xfId="2750"/>
    <cellStyle name="Output 2 3 2 5 5 2" xfId="5976"/>
    <cellStyle name="Output 2 3 2 5 5 3" xfId="8504"/>
    <cellStyle name="Output 2 3 2 5 5 4" xfId="11018"/>
    <cellStyle name="Output 2 3 2 5 5 5" xfId="13321"/>
    <cellStyle name="Output 2 3 2 5 5 6" xfId="15786"/>
    <cellStyle name="Output 2 3 2 5 5 7" xfId="18027"/>
    <cellStyle name="Output 2 3 2 5 6" xfId="2980"/>
    <cellStyle name="Output 2 3 2 5 6 2" xfId="6206"/>
    <cellStyle name="Output 2 3 2 5 6 3" xfId="8734"/>
    <cellStyle name="Output 2 3 2 5 6 4" xfId="11247"/>
    <cellStyle name="Output 2 3 2 5 6 5" xfId="13551"/>
    <cellStyle name="Output 2 3 2 5 6 6" xfId="16014"/>
    <cellStyle name="Output 2 3 2 5 6 7" xfId="18257"/>
    <cellStyle name="Output 2 3 2 5 7" xfId="3164"/>
    <cellStyle name="Output 2 3 2 5 7 2" xfId="6389"/>
    <cellStyle name="Output 2 3 2 5 7 3" xfId="8918"/>
    <cellStyle name="Output 2 3 2 5 7 4" xfId="11429"/>
    <cellStyle name="Output 2 3 2 5 7 5" xfId="13734"/>
    <cellStyle name="Output 2 3 2 5 7 6" xfId="16198"/>
    <cellStyle name="Output 2 3 2 5 7 7" xfId="18438"/>
    <cellStyle name="Output 2 3 2 5 8" xfId="3363"/>
    <cellStyle name="Output 2 3 2 5 8 2" xfId="6588"/>
    <cellStyle name="Output 2 3 2 5 8 3" xfId="9117"/>
    <cellStyle name="Output 2 3 2 5 8 4" xfId="11628"/>
    <cellStyle name="Output 2 3 2 5 8 5" xfId="13932"/>
    <cellStyle name="Output 2 3 2 5 8 6" xfId="16397"/>
    <cellStyle name="Output 2 3 2 5 8 7" xfId="18636"/>
    <cellStyle name="Output 2 3 2 5 9" xfId="2102"/>
    <cellStyle name="Output 2 3 2 5 9 2" xfId="5330"/>
    <cellStyle name="Output 2 3 2 5 9 3" xfId="7856"/>
    <cellStyle name="Output 2 3 2 5 9 4" xfId="10372"/>
    <cellStyle name="Output 2 3 2 5 9 5" xfId="12675"/>
    <cellStyle name="Output 2 3 2 5 9 6" xfId="15141"/>
    <cellStyle name="Output 2 3 2 5 9 7" xfId="17384"/>
    <cellStyle name="Output 2 3 2 6" xfId="1676"/>
    <cellStyle name="Output 2 3 2 6 10" xfId="20891"/>
    <cellStyle name="Output 2 3 2 6 2" xfId="4905"/>
    <cellStyle name="Output 2 3 2 6 3" xfId="7430"/>
    <cellStyle name="Output 2 3 2 6 4" xfId="9952"/>
    <cellStyle name="Output 2 3 2 6 5" xfId="12251"/>
    <cellStyle name="Output 2 3 2 6 6" xfId="14718"/>
    <cellStyle name="Output 2 3 2 6 7" xfId="16963"/>
    <cellStyle name="Output 2 3 2 6 8" xfId="20252"/>
    <cellStyle name="Output 2 3 2 6 9" xfId="20605"/>
    <cellStyle name="Output 2 3 2 7" xfId="1466"/>
    <cellStyle name="Output 2 3 2 7 10" xfId="20923"/>
    <cellStyle name="Output 2 3 2 7 2" xfId="4695"/>
    <cellStyle name="Output 2 3 2 7 3" xfId="7220"/>
    <cellStyle name="Output 2 3 2 7 4" xfId="9747"/>
    <cellStyle name="Output 2 3 2 7 5" xfId="12041"/>
    <cellStyle name="Output 2 3 2 7 6" xfId="14511"/>
    <cellStyle name="Output 2 3 2 7 7" xfId="16757"/>
    <cellStyle name="Output 2 3 2 7 8" xfId="20286"/>
    <cellStyle name="Output 2 3 2 7 9" xfId="20638"/>
    <cellStyle name="Output 2 3 2 8" xfId="2358"/>
    <cellStyle name="Output 2 3 2 8 10" xfId="20945"/>
    <cellStyle name="Output 2 3 2 8 2" xfId="5585"/>
    <cellStyle name="Output 2 3 2 8 3" xfId="8112"/>
    <cellStyle name="Output 2 3 2 8 4" xfId="10626"/>
    <cellStyle name="Output 2 3 2 8 5" xfId="12930"/>
    <cellStyle name="Output 2 3 2 8 6" xfId="15394"/>
    <cellStyle name="Output 2 3 2 8 7" xfId="17638"/>
    <cellStyle name="Output 2 3 2 8 8" xfId="20308"/>
    <cellStyle name="Output 2 3 2 8 9" xfId="20660"/>
    <cellStyle name="Output 2 3 2 9" xfId="1474"/>
    <cellStyle name="Output 2 3 2 9 10" xfId="20953"/>
    <cellStyle name="Output 2 3 2 9 2" xfId="4703"/>
    <cellStyle name="Output 2 3 2 9 3" xfId="7228"/>
    <cellStyle name="Output 2 3 2 9 4" xfId="9755"/>
    <cellStyle name="Output 2 3 2 9 5" xfId="12049"/>
    <cellStyle name="Output 2 3 2 9 6" xfId="14519"/>
    <cellStyle name="Output 2 3 2 9 7" xfId="16765"/>
    <cellStyle name="Output 2 3 2 9 8" xfId="20316"/>
    <cellStyle name="Output 2 3 2 9 9" xfId="20668"/>
    <cellStyle name="Output 2 3 20" xfId="18805"/>
    <cellStyle name="Output 2 3 21" xfId="19027"/>
    <cellStyle name="Output 2 3 22" xfId="19084"/>
    <cellStyle name="Output 2 3 23" xfId="19062"/>
    <cellStyle name="Output 2 3 24" xfId="19396"/>
    <cellStyle name="Output 2 3 25" xfId="19331"/>
    <cellStyle name="Output 2 3 26" xfId="19279"/>
    <cellStyle name="Output 2 3 27" xfId="19565"/>
    <cellStyle name="Output 2 3 28" xfId="19686"/>
    <cellStyle name="Output 2 3 3" xfId="498"/>
    <cellStyle name="Output 2 3 3 10" xfId="1070"/>
    <cellStyle name="Output 2 3 3 10 2" xfId="4319"/>
    <cellStyle name="Output 2 3 3 10 3" xfId="6861"/>
    <cellStyle name="Output 2 3 3 10 4" xfId="9392"/>
    <cellStyle name="Output 2 3 3 10 5" xfId="11717"/>
    <cellStyle name="Output 2 3 3 10 6" xfId="14178"/>
    <cellStyle name="Output 2 3 3 10 7" xfId="3815"/>
    <cellStyle name="Output 2 3 3 11" xfId="3828"/>
    <cellStyle name="Output 2 3 3 12" xfId="3563"/>
    <cellStyle name="Output 2 3 3 13" xfId="4376"/>
    <cellStyle name="Output 2 3 3 14" xfId="14576"/>
    <cellStyle name="Output 2 3 3 15" xfId="20079"/>
    <cellStyle name="Output 2 3 3 16" xfId="20723"/>
    <cellStyle name="Output 2 3 3 2" xfId="1790"/>
    <cellStyle name="Output 2 3 3 2 2" xfId="5019"/>
    <cellStyle name="Output 2 3 3 2 3" xfId="7544"/>
    <cellStyle name="Output 2 3 3 2 4" xfId="10063"/>
    <cellStyle name="Output 2 3 3 2 5" xfId="12365"/>
    <cellStyle name="Output 2 3 3 2 6" xfId="14831"/>
    <cellStyle name="Output 2 3 3 2 7" xfId="17075"/>
    <cellStyle name="Output 2 3 3 3" xfId="2051"/>
    <cellStyle name="Output 2 3 3 3 2" xfId="5279"/>
    <cellStyle name="Output 2 3 3 3 3" xfId="7805"/>
    <cellStyle name="Output 2 3 3 3 4" xfId="10321"/>
    <cellStyle name="Output 2 3 3 3 5" xfId="12624"/>
    <cellStyle name="Output 2 3 3 3 6" xfId="15090"/>
    <cellStyle name="Output 2 3 3 3 7" xfId="17333"/>
    <cellStyle name="Output 2 3 3 4" xfId="2296"/>
    <cellStyle name="Output 2 3 3 4 2" xfId="5523"/>
    <cellStyle name="Output 2 3 3 4 3" xfId="8050"/>
    <cellStyle name="Output 2 3 3 4 4" xfId="10564"/>
    <cellStyle name="Output 2 3 3 4 5" xfId="12868"/>
    <cellStyle name="Output 2 3 3 4 6" xfId="15332"/>
    <cellStyle name="Output 2 3 3 4 7" xfId="17576"/>
    <cellStyle name="Output 2 3 3 5" xfId="2367"/>
    <cellStyle name="Output 2 3 3 5 2" xfId="5594"/>
    <cellStyle name="Output 2 3 3 5 3" xfId="8121"/>
    <cellStyle name="Output 2 3 3 5 4" xfId="10635"/>
    <cellStyle name="Output 2 3 3 5 5" xfId="12939"/>
    <cellStyle name="Output 2 3 3 5 6" xfId="15403"/>
    <cellStyle name="Output 2 3 3 5 7" xfId="17647"/>
    <cellStyle name="Output 2 3 3 6" xfId="2772"/>
    <cellStyle name="Output 2 3 3 6 2" xfId="5998"/>
    <cellStyle name="Output 2 3 3 6 3" xfId="8526"/>
    <cellStyle name="Output 2 3 3 6 4" xfId="11040"/>
    <cellStyle name="Output 2 3 3 6 5" xfId="13343"/>
    <cellStyle name="Output 2 3 3 6 6" xfId="15808"/>
    <cellStyle name="Output 2 3 3 6 7" xfId="18049"/>
    <cellStyle name="Output 2 3 3 7" xfId="2561"/>
    <cellStyle name="Output 2 3 3 7 2" xfId="5788"/>
    <cellStyle name="Output 2 3 3 7 3" xfId="8315"/>
    <cellStyle name="Output 2 3 3 7 4" xfId="10829"/>
    <cellStyle name="Output 2 3 3 7 5" xfId="13133"/>
    <cellStyle name="Output 2 3 3 7 6" xfId="15597"/>
    <cellStyle name="Output 2 3 3 7 7" xfId="17841"/>
    <cellStyle name="Output 2 3 3 8" xfId="3188"/>
    <cellStyle name="Output 2 3 3 8 2" xfId="6413"/>
    <cellStyle name="Output 2 3 3 8 3" xfId="8942"/>
    <cellStyle name="Output 2 3 3 8 4" xfId="11453"/>
    <cellStyle name="Output 2 3 3 8 5" xfId="13758"/>
    <cellStyle name="Output 2 3 3 8 6" xfId="16222"/>
    <cellStyle name="Output 2 3 3 8 7" xfId="18462"/>
    <cellStyle name="Output 2 3 3 9" xfId="1354"/>
    <cellStyle name="Output 2 3 3 9 2" xfId="4583"/>
    <cellStyle name="Output 2 3 3 9 3" xfId="7109"/>
    <cellStyle name="Output 2 3 3 9 4" xfId="9637"/>
    <cellStyle name="Output 2 3 3 9 5" xfId="11931"/>
    <cellStyle name="Output 2 3 3 9 6" xfId="14399"/>
    <cellStyle name="Output 2 3 3 9 7" xfId="16648"/>
    <cellStyle name="Output 2 3 4" xfId="426"/>
    <cellStyle name="Output 2 3 4 10" xfId="998"/>
    <cellStyle name="Output 2 3 4 10 2" xfId="4261"/>
    <cellStyle name="Output 2 3 4 10 3" xfId="6802"/>
    <cellStyle name="Output 2 3 4 10 4" xfId="9332"/>
    <cellStyle name="Output 2 3 4 10 5" xfId="4436"/>
    <cellStyle name="Output 2 3 4 10 6" xfId="14131"/>
    <cellStyle name="Output 2 3 4 10 7" xfId="3575"/>
    <cellStyle name="Output 2 3 4 11" xfId="3773"/>
    <cellStyle name="Output 2 3 4 12" xfId="3691"/>
    <cellStyle name="Output 2 3 4 13" xfId="9459"/>
    <cellStyle name="Output 2 3 4 14" xfId="3535"/>
    <cellStyle name="Output 2 3 4 15" xfId="20020"/>
    <cellStyle name="Output 2 3 4 16" xfId="20433"/>
    <cellStyle name="Output 2 3 4 2" xfId="1729"/>
    <cellStyle name="Output 2 3 4 2 2" xfId="4958"/>
    <cellStyle name="Output 2 3 4 2 3" xfId="7483"/>
    <cellStyle name="Output 2 3 4 2 4" xfId="10004"/>
    <cellStyle name="Output 2 3 4 2 5" xfId="12304"/>
    <cellStyle name="Output 2 3 4 2 6" xfId="14771"/>
    <cellStyle name="Output 2 3 4 2 7" xfId="17015"/>
    <cellStyle name="Output 2 3 4 3" xfId="1560"/>
    <cellStyle name="Output 2 3 4 3 2" xfId="4789"/>
    <cellStyle name="Output 2 3 4 3 3" xfId="7314"/>
    <cellStyle name="Output 2 3 4 3 4" xfId="9840"/>
    <cellStyle name="Output 2 3 4 3 5" xfId="12135"/>
    <cellStyle name="Output 2 3 4 3 6" xfId="14605"/>
    <cellStyle name="Output 2 3 4 3 7" xfId="16850"/>
    <cellStyle name="Output 2 3 4 4" xfId="1917"/>
    <cellStyle name="Output 2 3 4 4 2" xfId="5146"/>
    <cellStyle name="Output 2 3 4 4 3" xfId="7671"/>
    <cellStyle name="Output 2 3 4 4 4" xfId="10188"/>
    <cellStyle name="Output 2 3 4 4 5" xfId="12492"/>
    <cellStyle name="Output 2 3 4 4 6" xfId="14956"/>
    <cellStyle name="Output 2 3 4 4 7" xfId="17201"/>
    <cellStyle name="Output 2 3 4 5" xfId="2362"/>
    <cellStyle name="Output 2 3 4 5 2" xfId="5589"/>
    <cellStyle name="Output 2 3 4 5 3" xfId="8116"/>
    <cellStyle name="Output 2 3 4 5 4" xfId="10630"/>
    <cellStyle name="Output 2 3 4 5 5" xfId="12934"/>
    <cellStyle name="Output 2 3 4 5 6" xfId="15398"/>
    <cellStyle name="Output 2 3 4 5 7" xfId="17642"/>
    <cellStyle name="Output 2 3 4 6" xfId="2580"/>
    <cellStyle name="Output 2 3 4 6 2" xfId="5807"/>
    <cellStyle name="Output 2 3 4 6 3" xfId="8334"/>
    <cellStyle name="Output 2 3 4 6 4" xfId="10848"/>
    <cellStyle name="Output 2 3 4 6 5" xfId="13152"/>
    <cellStyle name="Output 2 3 4 6 6" xfId="15616"/>
    <cellStyle name="Output 2 3 4 6 7" xfId="17860"/>
    <cellStyle name="Output 2 3 4 7" xfId="2117"/>
    <cellStyle name="Output 2 3 4 7 2" xfId="5345"/>
    <cellStyle name="Output 2 3 4 7 3" xfId="7871"/>
    <cellStyle name="Output 2 3 4 7 4" xfId="10387"/>
    <cellStyle name="Output 2 3 4 7 5" xfId="12690"/>
    <cellStyle name="Output 2 3 4 7 6" xfId="15155"/>
    <cellStyle name="Output 2 3 4 7 7" xfId="17399"/>
    <cellStyle name="Output 2 3 4 8" xfId="2838"/>
    <cellStyle name="Output 2 3 4 8 2" xfId="6064"/>
    <cellStyle name="Output 2 3 4 8 3" xfId="8592"/>
    <cellStyle name="Output 2 3 4 8 4" xfId="11105"/>
    <cellStyle name="Output 2 3 4 8 5" xfId="13409"/>
    <cellStyle name="Output 2 3 4 8 6" xfId="15872"/>
    <cellStyle name="Output 2 3 4 8 7" xfId="18115"/>
    <cellStyle name="Output 2 3 4 9" xfId="2630"/>
    <cellStyle name="Output 2 3 4 9 2" xfId="5857"/>
    <cellStyle name="Output 2 3 4 9 3" xfId="8384"/>
    <cellStyle name="Output 2 3 4 9 4" xfId="10898"/>
    <cellStyle name="Output 2 3 4 9 5" xfId="13202"/>
    <cellStyle name="Output 2 3 4 9 6" xfId="15666"/>
    <cellStyle name="Output 2 3 4 9 7" xfId="17909"/>
    <cellStyle name="Output 2 3 5" xfId="502"/>
    <cellStyle name="Output 2 3 5 10" xfId="1074"/>
    <cellStyle name="Output 2 3 5 10 2" xfId="4323"/>
    <cellStyle name="Output 2 3 5 10 3" xfId="6865"/>
    <cellStyle name="Output 2 3 5 10 4" xfId="9396"/>
    <cellStyle name="Output 2 3 5 10 5" xfId="11721"/>
    <cellStyle name="Output 2 3 5 10 6" xfId="14182"/>
    <cellStyle name="Output 2 3 5 10 7" xfId="9268"/>
    <cellStyle name="Output 2 3 5 11" xfId="3832"/>
    <cellStyle name="Output 2 3 5 12" xfId="4163"/>
    <cellStyle name="Output 2 3 5 13" xfId="9255"/>
    <cellStyle name="Output 2 3 5 14" xfId="14376"/>
    <cellStyle name="Output 2 3 5 15" xfId="19993"/>
    <cellStyle name="Output 2 3 5 16" xfId="20430"/>
    <cellStyle name="Output 2 3 5 17" xfId="20407"/>
    <cellStyle name="Output 2 3 5 2" xfId="1794"/>
    <cellStyle name="Output 2 3 5 2 2" xfId="5023"/>
    <cellStyle name="Output 2 3 5 2 3" xfId="7548"/>
    <cellStyle name="Output 2 3 5 2 4" xfId="10067"/>
    <cellStyle name="Output 2 3 5 2 5" xfId="12369"/>
    <cellStyle name="Output 2 3 5 2 6" xfId="14835"/>
    <cellStyle name="Output 2 3 5 2 7" xfId="17079"/>
    <cellStyle name="Output 2 3 5 3" xfId="2055"/>
    <cellStyle name="Output 2 3 5 3 2" xfId="5283"/>
    <cellStyle name="Output 2 3 5 3 3" xfId="7809"/>
    <cellStyle name="Output 2 3 5 3 4" xfId="10325"/>
    <cellStyle name="Output 2 3 5 3 5" xfId="12628"/>
    <cellStyle name="Output 2 3 5 3 6" xfId="15094"/>
    <cellStyle name="Output 2 3 5 3 7" xfId="17337"/>
    <cellStyle name="Output 2 3 5 4" xfId="2300"/>
    <cellStyle name="Output 2 3 5 4 2" xfId="5527"/>
    <cellStyle name="Output 2 3 5 4 3" xfId="8054"/>
    <cellStyle name="Output 2 3 5 4 4" xfId="10568"/>
    <cellStyle name="Output 2 3 5 4 5" xfId="12872"/>
    <cellStyle name="Output 2 3 5 4 6" xfId="15336"/>
    <cellStyle name="Output 2 3 5 4 7" xfId="17580"/>
    <cellStyle name="Output 2 3 5 5" xfId="2554"/>
    <cellStyle name="Output 2 3 5 5 2" xfId="5781"/>
    <cellStyle name="Output 2 3 5 5 3" xfId="8308"/>
    <cellStyle name="Output 2 3 5 5 4" xfId="10822"/>
    <cellStyle name="Output 2 3 5 5 5" xfId="13126"/>
    <cellStyle name="Output 2 3 5 5 6" xfId="15590"/>
    <cellStyle name="Output 2 3 5 5 7" xfId="17834"/>
    <cellStyle name="Output 2 3 5 6" xfId="2776"/>
    <cellStyle name="Output 2 3 5 6 2" xfId="6002"/>
    <cellStyle name="Output 2 3 5 6 3" xfId="8530"/>
    <cellStyle name="Output 2 3 5 6 4" xfId="11044"/>
    <cellStyle name="Output 2 3 5 6 5" xfId="13347"/>
    <cellStyle name="Output 2 3 5 6 6" xfId="15812"/>
    <cellStyle name="Output 2 3 5 6 7" xfId="18053"/>
    <cellStyle name="Output 2 3 5 7" xfId="1345"/>
    <cellStyle name="Output 2 3 5 7 2" xfId="4574"/>
    <cellStyle name="Output 2 3 5 7 3" xfId="7100"/>
    <cellStyle name="Output 2 3 5 7 4" xfId="9628"/>
    <cellStyle name="Output 2 3 5 7 5" xfId="11922"/>
    <cellStyle name="Output 2 3 5 7 6" xfId="14390"/>
    <cellStyle name="Output 2 3 5 7 7" xfId="16639"/>
    <cellStyle name="Output 2 3 5 8" xfId="3192"/>
    <cellStyle name="Output 2 3 5 8 2" xfId="6417"/>
    <cellStyle name="Output 2 3 5 8 3" xfId="8946"/>
    <cellStyle name="Output 2 3 5 8 4" xfId="11457"/>
    <cellStyle name="Output 2 3 5 8 5" xfId="13762"/>
    <cellStyle name="Output 2 3 5 8 6" xfId="16226"/>
    <cellStyle name="Output 2 3 5 8 7" xfId="18466"/>
    <cellStyle name="Output 2 3 5 9" xfId="3384"/>
    <cellStyle name="Output 2 3 5 9 2" xfId="6609"/>
    <cellStyle name="Output 2 3 5 9 3" xfId="9138"/>
    <cellStyle name="Output 2 3 5 9 4" xfId="11649"/>
    <cellStyle name="Output 2 3 5 9 5" xfId="13953"/>
    <cellStyle name="Output 2 3 5 9 6" xfId="16418"/>
    <cellStyle name="Output 2 3 5 9 7" xfId="18657"/>
    <cellStyle name="Output 2 3 6" xfId="746"/>
    <cellStyle name="Output 2 3 6 10" xfId="1315"/>
    <cellStyle name="Output 2 3 6 10 2" xfId="4544"/>
    <cellStyle name="Output 2 3 6 10 3" xfId="7070"/>
    <cellStyle name="Output 2 3 6 10 4" xfId="9598"/>
    <cellStyle name="Output 2 3 6 10 5" xfId="11893"/>
    <cellStyle name="Output 2 3 6 10 6" xfId="14360"/>
    <cellStyle name="Output 2 3 6 10 7" xfId="16610"/>
    <cellStyle name="Output 2 3 6 11" xfId="4045"/>
    <cellStyle name="Output 2 3 6 12" xfId="3607"/>
    <cellStyle name="Output 2 3 6 13" xfId="4111"/>
    <cellStyle name="Output 2 3 6 14" xfId="14050"/>
    <cellStyle name="Output 2 3 6 15" xfId="20398"/>
    <cellStyle name="Output 2 3 6 16" xfId="20216"/>
    <cellStyle name="Output 2 3 6 2" xfId="2024"/>
    <cellStyle name="Output 2 3 6 2 2" xfId="5253"/>
    <cellStyle name="Output 2 3 6 2 3" xfId="7778"/>
    <cellStyle name="Output 2 3 6 2 4" xfId="10294"/>
    <cellStyle name="Output 2 3 6 2 5" xfId="12598"/>
    <cellStyle name="Output 2 3 6 2 6" xfId="15063"/>
    <cellStyle name="Output 2 3 6 2 7" xfId="17307"/>
    <cellStyle name="Output 2 3 6 3" xfId="2270"/>
    <cellStyle name="Output 2 3 6 3 2" xfId="5497"/>
    <cellStyle name="Output 2 3 6 3 3" xfId="8024"/>
    <cellStyle name="Output 2 3 6 3 4" xfId="10538"/>
    <cellStyle name="Output 2 3 6 3 5" xfId="12842"/>
    <cellStyle name="Output 2 3 6 3 6" xfId="15306"/>
    <cellStyle name="Output 2 3 6 3 7" xfId="17550"/>
    <cellStyle name="Output 2 3 6 4" xfId="2520"/>
    <cellStyle name="Output 2 3 6 4 2" xfId="5747"/>
    <cellStyle name="Output 2 3 6 4 3" xfId="8274"/>
    <cellStyle name="Output 2 3 6 4 4" xfId="10788"/>
    <cellStyle name="Output 2 3 6 4 5" xfId="13092"/>
    <cellStyle name="Output 2 3 6 4 6" xfId="15556"/>
    <cellStyle name="Output 2 3 6 4 7" xfId="17800"/>
    <cellStyle name="Output 2 3 6 5" xfId="2748"/>
    <cellStyle name="Output 2 3 6 5 2" xfId="5974"/>
    <cellStyle name="Output 2 3 6 5 3" xfId="8502"/>
    <cellStyle name="Output 2 3 6 5 4" xfId="11016"/>
    <cellStyle name="Output 2 3 6 5 5" xfId="13319"/>
    <cellStyle name="Output 2 3 6 5 6" xfId="15784"/>
    <cellStyle name="Output 2 3 6 5 7" xfId="18025"/>
    <cellStyle name="Output 2 3 6 6" xfId="2978"/>
    <cellStyle name="Output 2 3 6 6 2" xfId="6204"/>
    <cellStyle name="Output 2 3 6 6 3" xfId="8732"/>
    <cellStyle name="Output 2 3 6 6 4" xfId="11245"/>
    <cellStyle name="Output 2 3 6 6 5" xfId="13549"/>
    <cellStyle name="Output 2 3 6 6 6" xfId="16012"/>
    <cellStyle name="Output 2 3 6 6 7" xfId="18255"/>
    <cellStyle name="Output 2 3 6 7" xfId="3162"/>
    <cellStyle name="Output 2 3 6 7 2" xfId="6387"/>
    <cellStyle name="Output 2 3 6 7 3" xfId="8916"/>
    <cellStyle name="Output 2 3 6 7 4" xfId="11427"/>
    <cellStyle name="Output 2 3 6 7 5" xfId="13732"/>
    <cellStyle name="Output 2 3 6 7 6" xfId="16196"/>
    <cellStyle name="Output 2 3 6 7 7" xfId="18436"/>
    <cellStyle name="Output 2 3 6 8" xfId="3361"/>
    <cellStyle name="Output 2 3 6 8 2" xfId="6586"/>
    <cellStyle name="Output 2 3 6 8 3" xfId="9115"/>
    <cellStyle name="Output 2 3 6 8 4" xfId="11626"/>
    <cellStyle name="Output 2 3 6 8 5" xfId="13930"/>
    <cellStyle name="Output 2 3 6 8 6" xfId="16395"/>
    <cellStyle name="Output 2 3 6 8 7" xfId="18634"/>
    <cellStyle name="Output 2 3 6 9" xfId="2836"/>
    <cellStyle name="Output 2 3 6 9 2" xfId="6062"/>
    <cellStyle name="Output 2 3 6 9 3" xfId="8590"/>
    <cellStyle name="Output 2 3 6 9 4" xfId="11103"/>
    <cellStyle name="Output 2 3 6 9 5" xfId="13407"/>
    <cellStyle name="Output 2 3 6 9 6" xfId="15870"/>
    <cellStyle name="Output 2 3 6 9 7" xfId="18113"/>
    <cellStyle name="Output 2 3 7" xfId="1495"/>
    <cellStyle name="Output 2 3 7 10" xfId="20822"/>
    <cellStyle name="Output 2 3 7 2" xfId="4724"/>
    <cellStyle name="Output 2 3 7 3" xfId="7249"/>
    <cellStyle name="Output 2 3 7 4" xfId="9776"/>
    <cellStyle name="Output 2 3 7 5" xfId="12070"/>
    <cellStyle name="Output 2 3 7 6" xfId="14540"/>
    <cellStyle name="Output 2 3 7 7" xfId="16786"/>
    <cellStyle name="Output 2 3 7 8" xfId="20184"/>
    <cellStyle name="Output 2 3 7 9" xfId="20546"/>
    <cellStyle name="Output 2 3 8" xfId="1486"/>
    <cellStyle name="Output 2 3 8 10" xfId="19908"/>
    <cellStyle name="Output 2 3 8 2" xfId="4715"/>
    <cellStyle name="Output 2 3 8 3" xfId="7240"/>
    <cellStyle name="Output 2 3 8 4" xfId="9767"/>
    <cellStyle name="Output 2 3 8 5" xfId="12061"/>
    <cellStyle name="Output 2 3 8 6" xfId="14531"/>
    <cellStyle name="Output 2 3 8 7" xfId="16777"/>
    <cellStyle name="Output 2 3 8 8" xfId="20062"/>
    <cellStyle name="Output 2 3 8 9" xfId="20488"/>
    <cellStyle name="Output 2 3 9" xfId="1854"/>
    <cellStyle name="Output 2 3 9 10" xfId="19952"/>
    <cellStyle name="Output 2 3 9 2" xfId="5083"/>
    <cellStyle name="Output 2 3 9 3" xfId="7608"/>
    <cellStyle name="Output 2 3 9 4" xfId="10125"/>
    <cellStyle name="Output 2 3 9 5" xfId="12429"/>
    <cellStyle name="Output 2 3 9 6" xfId="14893"/>
    <cellStyle name="Output 2 3 9 7" xfId="17138"/>
    <cellStyle name="Output 2 3 9 8" xfId="19974"/>
    <cellStyle name="Output 2 3 9 9" xfId="20416"/>
    <cellStyle name="Output 2 30" xfId="19683"/>
    <cellStyle name="Output 2 4" xfId="373"/>
    <cellStyle name="Output 2 4 10" xfId="1902"/>
    <cellStyle name="Output 2 4 10 10" xfId="20979"/>
    <cellStyle name="Output 2 4 10 2" xfId="5131"/>
    <cellStyle name="Output 2 4 10 3" xfId="7656"/>
    <cellStyle name="Output 2 4 10 4" xfId="10173"/>
    <cellStyle name="Output 2 4 10 5" xfId="12477"/>
    <cellStyle name="Output 2 4 10 6" xfId="14941"/>
    <cellStyle name="Output 2 4 10 7" xfId="17186"/>
    <cellStyle name="Output 2 4 10 8" xfId="20342"/>
    <cellStyle name="Output 2 4 10 9" xfId="20694"/>
    <cellStyle name="Output 2 4 11" xfId="2613"/>
    <cellStyle name="Output 2 4 11 2" xfId="5840"/>
    <cellStyle name="Output 2 4 11 3" xfId="8367"/>
    <cellStyle name="Output 2 4 11 4" xfId="10881"/>
    <cellStyle name="Output 2 4 11 5" xfId="13185"/>
    <cellStyle name="Output 2 4 11 6" xfId="15649"/>
    <cellStyle name="Output 2 4 11 7" xfId="17892"/>
    <cellStyle name="Output 2 4 12" xfId="1471"/>
    <cellStyle name="Output 2 4 12 2" xfId="4700"/>
    <cellStyle name="Output 2 4 12 3" xfId="7225"/>
    <cellStyle name="Output 2 4 12 4" xfId="9752"/>
    <cellStyle name="Output 2 4 12 5" xfId="12046"/>
    <cellStyle name="Output 2 4 12 6" xfId="14516"/>
    <cellStyle name="Output 2 4 12 7" xfId="16762"/>
    <cellStyle name="Output 2 4 13" xfId="955"/>
    <cellStyle name="Output 2 4 13 2" xfId="4218"/>
    <cellStyle name="Output 2 4 13 3" xfId="6760"/>
    <cellStyle name="Output 2 4 13 4" xfId="9290"/>
    <cellStyle name="Output 2 4 13 5" xfId="3522"/>
    <cellStyle name="Output 2 4 13 6" xfId="14089"/>
    <cellStyle name="Output 2 4 13 7" xfId="14041"/>
    <cellStyle name="Output 2 4 14" xfId="3517"/>
    <cellStyle name="Output 2 4 15" xfId="6920"/>
    <cellStyle name="Output 2 4 16" xfId="4198"/>
    <cellStyle name="Output 2 4 17" xfId="3500"/>
    <cellStyle name="Output 2 4 18" xfId="18967"/>
    <cellStyle name="Output 2 4 19" xfId="19105"/>
    <cellStyle name="Output 2 4 2" xfId="603"/>
    <cellStyle name="Output 2 4 2 10" xfId="1174"/>
    <cellStyle name="Output 2 4 2 10 2" xfId="4406"/>
    <cellStyle name="Output 2 4 2 10 3" xfId="6941"/>
    <cellStyle name="Output 2 4 2 10 4" xfId="9471"/>
    <cellStyle name="Output 2 4 2 10 5" xfId="11775"/>
    <cellStyle name="Output 2 4 2 10 6" xfId="14238"/>
    <cellStyle name="Output 2 4 2 10 7" xfId="16505"/>
    <cellStyle name="Output 2 4 2 11" xfId="3914"/>
    <cellStyle name="Output 2 4 2 12" xfId="4147"/>
    <cellStyle name="Output 2 4 2 13" xfId="4397"/>
    <cellStyle name="Output 2 4 2 14" xfId="9251"/>
    <cellStyle name="Output 2 4 2 15" xfId="20108"/>
    <cellStyle name="Output 2 4 2 16" xfId="20751"/>
    <cellStyle name="Output 2 4 2 2" xfId="1886"/>
    <cellStyle name="Output 2 4 2 2 2" xfId="5115"/>
    <cellStyle name="Output 2 4 2 2 3" xfId="7640"/>
    <cellStyle name="Output 2 4 2 2 4" xfId="10157"/>
    <cellStyle name="Output 2 4 2 2 5" xfId="12461"/>
    <cellStyle name="Output 2 4 2 2 6" xfId="14925"/>
    <cellStyle name="Output 2 4 2 2 7" xfId="17170"/>
    <cellStyle name="Output 2 4 2 3" xfId="2135"/>
    <cellStyle name="Output 2 4 2 3 2" xfId="5363"/>
    <cellStyle name="Output 2 4 2 3 3" xfId="7889"/>
    <cellStyle name="Output 2 4 2 3 4" xfId="10405"/>
    <cellStyle name="Output 2 4 2 3 5" xfId="12708"/>
    <cellStyle name="Output 2 4 2 3 6" xfId="15173"/>
    <cellStyle name="Output 2 4 2 3 7" xfId="17417"/>
    <cellStyle name="Output 2 4 2 4" xfId="2387"/>
    <cellStyle name="Output 2 4 2 4 2" xfId="5614"/>
    <cellStyle name="Output 2 4 2 4 3" xfId="8141"/>
    <cellStyle name="Output 2 4 2 4 4" xfId="10655"/>
    <cellStyle name="Output 2 4 2 4 5" xfId="12959"/>
    <cellStyle name="Output 2 4 2 4 6" xfId="15423"/>
    <cellStyle name="Output 2 4 2 4 7" xfId="17667"/>
    <cellStyle name="Output 2 4 2 5" xfId="2371"/>
    <cellStyle name="Output 2 4 2 5 2" xfId="5598"/>
    <cellStyle name="Output 2 4 2 5 3" xfId="8125"/>
    <cellStyle name="Output 2 4 2 5 4" xfId="10639"/>
    <cellStyle name="Output 2 4 2 5 5" xfId="12943"/>
    <cellStyle name="Output 2 4 2 5 6" xfId="15407"/>
    <cellStyle name="Output 2 4 2 5 7" xfId="17651"/>
    <cellStyle name="Output 2 4 2 6" xfId="2849"/>
    <cellStyle name="Output 2 4 2 6 2" xfId="6075"/>
    <cellStyle name="Output 2 4 2 6 3" xfId="8603"/>
    <cellStyle name="Output 2 4 2 6 4" xfId="11116"/>
    <cellStyle name="Output 2 4 2 6 5" xfId="13420"/>
    <cellStyle name="Output 2 4 2 6 6" xfId="15883"/>
    <cellStyle name="Output 2 4 2 6 7" xfId="18126"/>
    <cellStyle name="Output 2 4 2 7" xfId="3037"/>
    <cellStyle name="Output 2 4 2 7 2" xfId="6263"/>
    <cellStyle name="Output 2 4 2 7 3" xfId="8791"/>
    <cellStyle name="Output 2 4 2 7 4" xfId="11303"/>
    <cellStyle name="Output 2 4 2 7 5" xfId="13608"/>
    <cellStyle name="Output 2 4 2 7 6" xfId="16071"/>
    <cellStyle name="Output 2 4 2 7 7" xfId="18313"/>
    <cellStyle name="Output 2 4 2 8" xfId="3240"/>
    <cellStyle name="Output 2 4 2 8 2" xfId="6465"/>
    <cellStyle name="Output 2 4 2 8 3" xfId="8994"/>
    <cellStyle name="Output 2 4 2 8 4" xfId="11505"/>
    <cellStyle name="Output 2 4 2 8 5" xfId="13809"/>
    <cellStyle name="Output 2 4 2 8 6" xfId="16274"/>
    <cellStyle name="Output 2 4 2 8 7" xfId="18513"/>
    <cellStyle name="Output 2 4 2 9" xfId="3425"/>
    <cellStyle name="Output 2 4 2 9 2" xfId="6650"/>
    <cellStyle name="Output 2 4 2 9 3" xfId="9179"/>
    <cellStyle name="Output 2 4 2 9 4" xfId="11690"/>
    <cellStyle name="Output 2 4 2 9 5" xfId="13994"/>
    <cellStyle name="Output 2 4 2 9 6" xfId="16459"/>
    <cellStyle name="Output 2 4 2 9 7" xfId="18698"/>
    <cellStyle name="Output 2 4 20" xfId="19141"/>
    <cellStyle name="Output 2 4 21" xfId="19177"/>
    <cellStyle name="Output 2 4 22" xfId="19205"/>
    <cellStyle name="Output 2 4 23" xfId="19233"/>
    <cellStyle name="Output 2 4 24" xfId="19261"/>
    <cellStyle name="Output 2 4 25" xfId="19560"/>
    <cellStyle name="Output 2 4 26" xfId="19594"/>
    <cellStyle name="Output 2 4 27" xfId="19620"/>
    <cellStyle name="Output 2 4 28" xfId="19645"/>
    <cellStyle name="Output 2 4 29" xfId="20084"/>
    <cellStyle name="Output 2 4 3" xfId="669"/>
    <cellStyle name="Output 2 4 3 10" xfId="1238"/>
    <cellStyle name="Output 2 4 3 10 2" xfId="4467"/>
    <cellStyle name="Output 2 4 3 10 3" xfId="6993"/>
    <cellStyle name="Output 2 4 3 10 4" xfId="9521"/>
    <cellStyle name="Output 2 4 3 10 5" xfId="11816"/>
    <cellStyle name="Output 2 4 3 10 6" xfId="14283"/>
    <cellStyle name="Output 2 4 3 10 7" xfId="16533"/>
    <cellStyle name="Output 2 4 3 11" xfId="3968"/>
    <cellStyle name="Output 2 4 3 12" xfId="3854"/>
    <cellStyle name="Output 2 4 3 13" xfId="6441"/>
    <cellStyle name="Output 2 4 3 14" xfId="11766"/>
    <cellStyle name="Output 2 4 3 15" xfId="20142"/>
    <cellStyle name="Output 2 4 3 16" xfId="20783"/>
    <cellStyle name="Output 2 4 3 2" xfId="1947"/>
    <cellStyle name="Output 2 4 3 2 2" xfId="5176"/>
    <cellStyle name="Output 2 4 3 2 3" xfId="7701"/>
    <cellStyle name="Output 2 4 3 2 4" xfId="10217"/>
    <cellStyle name="Output 2 4 3 2 5" xfId="12521"/>
    <cellStyle name="Output 2 4 3 2 6" xfId="14986"/>
    <cellStyle name="Output 2 4 3 2 7" xfId="17230"/>
    <cellStyle name="Output 2 4 3 3" xfId="2193"/>
    <cellStyle name="Output 2 4 3 3 2" xfId="5420"/>
    <cellStyle name="Output 2 4 3 3 3" xfId="7947"/>
    <cellStyle name="Output 2 4 3 3 4" xfId="10461"/>
    <cellStyle name="Output 2 4 3 3 5" xfId="12765"/>
    <cellStyle name="Output 2 4 3 3 6" xfId="15229"/>
    <cellStyle name="Output 2 4 3 3 7" xfId="17473"/>
    <cellStyle name="Output 2 4 3 4" xfId="2443"/>
    <cellStyle name="Output 2 4 3 4 2" xfId="5670"/>
    <cellStyle name="Output 2 4 3 4 3" xfId="8197"/>
    <cellStyle name="Output 2 4 3 4 4" xfId="10711"/>
    <cellStyle name="Output 2 4 3 4 5" xfId="13015"/>
    <cellStyle name="Output 2 4 3 4 6" xfId="15479"/>
    <cellStyle name="Output 2 4 3 4 7" xfId="17723"/>
    <cellStyle name="Output 2 4 3 5" xfId="2083"/>
    <cellStyle name="Output 2 4 3 5 2" xfId="5311"/>
    <cellStyle name="Output 2 4 3 5 3" xfId="7837"/>
    <cellStyle name="Output 2 4 3 5 4" xfId="10353"/>
    <cellStyle name="Output 2 4 3 5 5" xfId="12656"/>
    <cellStyle name="Output 2 4 3 5 6" xfId="15122"/>
    <cellStyle name="Output 2 4 3 5 7" xfId="17365"/>
    <cellStyle name="Output 2 4 3 6" xfId="2901"/>
    <cellStyle name="Output 2 4 3 6 2" xfId="6127"/>
    <cellStyle name="Output 2 4 3 6 3" xfId="8655"/>
    <cellStyle name="Output 2 4 3 6 4" xfId="11168"/>
    <cellStyle name="Output 2 4 3 6 5" xfId="13472"/>
    <cellStyle name="Output 2 4 3 6 6" xfId="15935"/>
    <cellStyle name="Output 2 4 3 6 7" xfId="18178"/>
    <cellStyle name="Output 2 4 3 7" xfId="3085"/>
    <cellStyle name="Output 2 4 3 7 2" xfId="6310"/>
    <cellStyle name="Output 2 4 3 7 3" xfId="8839"/>
    <cellStyle name="Output 2 4 3 7 4" xfId="11350"/>
    <cellStyle name="Output 2 4 3 7 5" xfId="13655"/>
    <cellStyle name="Output 2 4 3 7 6" xfId="16119"/>
    <cellStyle name="Output 2 4 3 7 7" xfId="18359"/>
    <cellStyle name="Output 2 4 3 8" xfId="3284"/>
    <cellStyle name="Output 2 4 3 8 2" xfId="6509"/>
    <cellStyle name="Output 2 4 3 8 3" xfId="9038"/>
    <cellStyle name="Output 2 4 3 8 4" xfId="11549"/>
    <cellStyle name="Output 2 4 3 8 5" xfId="13853"/>
    <cellStyle name="Output 2 4 3 8 6" xfId="16318"/>
    <cellStyle name="Output 2 4 3 8 7" xfId="18557"/>
    <cellStyle name="Output 2 4 3 9" xfId="2103"/>
    <cellStyle name="Output 2 4 3 9 2" xfId="5331"/>
    <cellStyle name="Output 2 4 3 9 3" xfId="7857"/>
    <cellStyle name="Output 2 4 3 9 4" xfId="10373"/>
    <cellStyle name="Output 2 4 3 9 5" xfId="12676"/>
    <cellStyle name="Output 2 4 3 9 6" xfId="15142"/>
    <cellStyle name="Output 2 4 3 9 7" xfId="17385"/>
    <cellStyle name="Output 2 4 30" xfId="21162"/>
    <cellStyle name="Output 2 4 4" xfId="716"/>
    <cellStyle name="Output 2 4 4 10" xfId="1285"/>
    <cellStyle name="Output 2 4 4 10 2" xfId="4514"/>
    <cellStyle name="Output 2 4 4 10 3" xfId="7040"/>
    <cellStyle name="Output 2 4 4 10 4" xfId="9568"/>
    <cellStyle name="Output 2 4 4 10 5" xfId="11863"/>
    <cellStyle name="Output 2 4 4 10 6" xfId="14330"/>
    <cellStyle name="Output 2 4 4 10 7" xfId="16580"/>
    <cellStyle name="Output 2 4 4 11" xfId="4015"/>
    <cellStyle name="Output 2 4 4 12" xfId="3625"/>
    <cellStyle name="Output 2 4 4 13" xfId="6745"/>
    <cellStyle name="Output 2 4 4 14" xfId="6970"/>
    <cellStyle name="Output 2 4 4 15" xfId="20179"/>
    <cellStyle name="Output 2 4 4 16" xfId="20817"/>
    <cellStyle name="Output 2 4 4 2" xfId="1994"/>
    <cellStyle name="Output 2 4 4 2 2" xfId="5223"/>
    <cellStyle name="Output 2 4 4 2 3" xfId="7748"/>
    <cellStyle name="Output 2 4 4 2 4" xfId="10264"/>
    <cellStyle name="Output 2 4 4 2 5" xfId="12568"/>
    <cellStyle name="Output 2 4 4 2 6" xfId="15033"/>
    <cellStyle name="Output 2 4 4 2 7" xfId="17277"/>
    <cellStyle name="Output 2 4 4 3" xfId="2240"/>
    <cellStyle name="Output 2 4 4 3 2" xfId="5467"/>
    <cellStyle name="Output 2 4 4 3 3" xfId="7994"/>
    <cellStyle name="Output 2 4 4 3 4" xfId="10508"/>
    <cellStyle name="Output 2 4 4 3 5" xfId="12812"/>
    <cellStyle name="Output 2 4 4 3 6" xfId="15276"/>
    <cellStyle name="Output 2 4 4 3 7" xfId="17520"/>
    <cellStyle name="Output 2 4 4 4" xfId="2490"/>
    <cellStyle name="Output 2 4 4 4 2" xfId="5717"/>
    <cellStyle name="Output 2 4 4 4 3" xfId="8244"/>
    <cellStyle name="Output 2 4 4 4 4" xfId="10758"/>
    <cellStyle name="Output 2 4 4 4 5" xfId="13062"/>
    <cellStyle name="Output 2 4 4 4 6" xfId="15526"/>
    <cellStyle name="Output 2 4 4 4 7" xfId="17770"/>
    <cellStyle name="Output 2 4 4 5" xfId="2718"/>
    <cellStyle name="Output 2 4 4 5 2" xfId="5944"/>
    <cellStyle name="Output 2 4 4 5 3" xfId="8472"/>
    <cellStyle name="Output 2 4 4 5 4" xfId="10986"/>
    <cellStyle name="Output 2 4 4 5 5" xfId="13289"/>
    <cellStyle name="Output 2 4 4 5 6" xfId="15754"/>
    <cellStyle name="Output 2 4 4 5 7" xfId="17995"/>
    <cellStyle name="Output 2 4 4 6" xfId="2948"/>
    <cellStyle name="Output 2 4 4 6 2" xfId="6174"/>
    <cellStyle name="Output 2 4 4 6 3" xfId="8702"/>
    <cellStyle name="Output 2 4 4 6 4" xfId="11215"/>
    <cellStyle name="Output 2 4 4 6 5" xfId="13519"/>
    <cellStyle name="Output 2 4 4 6 6" xfId="15982"/>
    <cellStyle name="Output 2 4 4 6 7" xfId="18225"/>
    <cellStyle name="Output 2 4 4 7" xfId="3132"/>
    <cellStyle name="Output 2 4 4 7 2" xfId="6357"/>
    <cellStyle name="Output 2 4 4 7 3" xfId="8886"/>
    <cellStyle name="Output 2 4 4 7 4" xfId="11397"/>
    <cellStyle name="Output 2 4 4 7 5" xfId="13702"/>
    <cellStyle name="Output 2 4 4 7 6" xfId="16166"/>
    <cellStyle name="Output 2 4 4 7 7" xfId="18406"/>
    <cellStyle name="Output 2 4 4 8" xfId="3331"/>
    <cellStyle name="Output 2 4 4 8 2" xfId="6556"/>
    <cellStyle name="Output 2 4 4 8 3" xfId="9085"/>
    <cellStyle name="Output 2 4 4 8 4" xfId="11596"/>
    <cellStyle name="Output 2 4 4 8 5" xfId="13900"/>
    <cellStyle name="Output 2 4 4 8 6" xfId="16365"/>
    <cellStyle name="Output 2 4 4 8 7" xfId="18604"/>
    <cellStyle name="Output 2 4 4 9" xfId="2570"/>
    <cellStyle name="Output 2 4 4 9 2" xfId="5797"/>
    <cellStyle name="Output 2 4 4 9 3" xfId="8324"/>
    <cellStyle name="Output 2 4 4 9 4" xfId="10838"/>
    <cellStyle name="Output 2 4 4 9 5" xfId="13142"/>
    <cellStyle name="Output 2 4 4 9 6" xfId="15606"/>
    <cellStyle name="Output 2 4 4 9 7" xfId="17850"/>
    <cellStyle name="Output 2 4 5" xfId="397"/>
    <cellStyle name="Output 2 4 5 10" xfId="970"/>
    <cellStyle name="Output 2 4 5 10 2" xfId="4233"/>
    <cellStyle name="Output 2 4 5 10 3" xfId="6774"/>
    <cellStyle name="Output 2 4 5 10 4" xfId="9304"/>
    <cellStyle name="Output 2 4 5 10 5" xfId="4157"/>
    <cellStyle name="Output 2 4 5 10 6" xfId="14103"/>
    <cellStyle name="Output 2 4 5 10 7" xfId="4158"/>
    <cellStyle name="Output 2 4 5 11" xfId="3744"/>
    <cellStyle name="Output 2 4 5 12" xfId="3867"/>
    <cellStyle name="Output 2 4 5 13" xfId="11481"/>
    <cellStyle name="Output 2 4 5 14" xfId="4208"/>
    <cellStyle name="Output 2 4 5 15" xfId="20575"/>
    <cellStyle name="Output 2 4 5 16" xfId="20861"/>
    <cellStyle name="Output 2 4 5 2" xfId="1700"/>
    <cellStyle name="Output 2 4 5 2 2" xfId="4929"/>
    <cellStyle name="Output 2 4 5 2 3" xfId="7454"/>
    <cellStyle name="Output 2 4 5 2 4" xfId="9976"/>
    <cellStyle name="Output 2 4 5 2 5" xfId="12275"/>
    <cellStyle name="Output 2 4 5 2 6" xfId="14742"/>
    <cellStyle name="Output 2 4 5 2 7" xfId="16987"/>
    <cellStyle name="Output 2 4 5 3" xfId="1538"/>
    <cellStyle name="Output 2 4 5 3 2" xfId="4767"/>
    <cellStyle name="Output 2 4 5 3 3" xfId="7292"/>
    <cellStyle name="Output 2 4 5 3 4" xfId="9818"/>
    <cellStyle name="Output 2 4 5 3 5" xfId="12113"/>
    <cellStyle name="Output 2 4 5 3 6" xfId="14583"/>
    <cellStyle name="Output 2 4 5 3 7" xfId="16828"/>
    <cellStyle name="Output 2 4 5 4" xfId="1478"/>
    <cellStyle name="Output 2 4 5 4 2" xfId="4707"/>
    <cellStyle name="Output 2 4 5 4 3" xfId="7232"/>
    <cellStyle name="Output 2 4 5 4 4" xfId="9759"/>
    <cellStyle name="Output 2 4 5 4 5" xfId="12053"/>
    <cellStyle name="Output 2 4 5 4 6" xfId="14523"/>
    <cellStyle name="Output 2 4 5 4 7" xfId="16769"/>
    <cellStyle name="Output 2 4 5 5" xfId="1599"/>
    <cellStyle name="Output 2 4 5 5 2" xfId="4828"/>
    <cellStyle name="Output 2 4 5 5 3" xfId="7353"/>
    <cellStyle name="Output 2 4 5 5 4" xfId="9879"/>
    <cellStyle name="Output 2 4 5 5 5" xfId="12174"/>
    <cellStyle name="Output 2 4 5 5 6" xfId="14643"/>
    <cellStyle name="Output 2 4 5 5 7" xfId="16888"/>
    <cellStyle name="Output 2 4 5 6" xfId="2579"/>
    <cellStyle name="Output 2 4 5 6 2" xfId="5806"/>
    <cellStyle name="Output 2 4 5 6 3" xfId="8333"/>
    <cellStyle name="Output 2 4 5 6 4" xfId="10847"/>
    <cellStyle name="Output 2 4 5 6 5" xfId="13151"/>
    <cellStyle name="Output 2 4 5 6 6" xfId="15615"/>
    <cellStyle name="Output 2 4 5 6 7" xfId="17859"/>
    <cellStyle name="Output 2 4 5 7" xfId="2631"/>
    <cellStyle name="Output 2 4 5 7 2" xfId="5858"/>
    <cellStyle name="Output 2 4 5 7 3" xfId="8385"/>
    <cellStyle name="Output 2 4 5 7 4" xfId="10899"/>
    <cellStyle name="Output 2 4 5 7 5" xfId="13203"/>
    <cellStyle name="Output 2 4 5 7 6" xfId="15667"/>
    <cellStyle name="Output 2 4 5 7 7" xfId="17910"/>
    <cellStyle name="Output 2 4 5 8" xfId="2874"/>
    <cellStyle name="Output 2 4 5 8 2" xfId="6100"/>
    <cellStyle name="Output 2 4 5 8 3" xfId="8628"/>
    <cellStyle name="Output 2 4 5 8 4" xfId="11141"/>
    <cellStyle name="Output 2 4 5 8 5" xfId="13445"/>
    <cellStyle name="Output 2 4 5 8 6" xfId="15908"/>
    <cellStyle name="Output 2 4 5 8 7" xfId="18151"/>
    <cellStyle name="Output 2 4 5 9" xfId="3256"/>
    <cellStyle name="Output 2 4 5 9 2" xfId="6481"/>
    <cellStyle name="Output 2 4 5 9 3" xfId="9010"/>
    <cellStyle name="Output 2 4 5 9 4" xfId="11521"/>
    <cellStyle name="Output 2 4 5 9 5" xfId="13825"/>
    <cellStyle name="Output 2 4 5 9 6" xfId="16290"/>
    <cellStyle name="Output 2 4 5 9 7" xfId="18529"/>
    <cellStyle name="Output 2 4 6" xfId="1677"/>
    <cellStyle name="Output 2 4 6 10" xfId="20892"/>
    <cellStyle name="Output 2 4 6 2" xfId="4906"/>
    <cellStyle name="Output 2 4 6 3" xfId="7431"/>
    <cellStyle name="Output 2 4 6 4" xfId="9953"/>
    <cellStyle name="Output 2 4 6 5" xfId="12252"/>
    <cellStyle name="Output 2 4 6 6" xfId="14719"/>
    <cellStyle name="Output 2 4 6 7" xfId="16964"/>
    <cellStyle name="Output 2 4 6 8" xfId="20253"/>
    <cellStyle name="Output 2 4 6 9" xfId="20606"/>
    <cellStyle name="Output 2 4 7" xfId="1741"/>
    <cellStyle name="Output 2 4 7 10" xfId="20924"/>
    <cellStyle name="Output 2 4 7 2" xfId="4970"/>
    <cellStyle name="Output 2 4 7 3" xfId="7495"/>
    <cellStyle name="Output 2 4 7 4" xfId="10015"/>
    <cellStyle name="Output 2 4 7 5" xfId="12316"/>
    <cellStyle name="Output 2 4 7 6" xfId="14782"/>
    <cellStyle name="Output 2 4 7 7" xfId="17027"/>
    <cellStyle name="Output 2 4 7 8" xfId="20287"/>
    <cellStyle name="Output 2 4 7 9" xfId="20639"/>
    <cellStyle name="Output 2 4 8" xfId="1602"/>
    <cellStyle name="Output 2 4 8 10" xfId="20946"/>
    <cellStyle name="Output 2 4 8 2" xfId="4831"/>
    <cellStyle name="Output 2 4 8 3" xfId="7356"/>
    <cellStyle name="Output 2 4 8 4" xfId="9882"/>
    <cellStyle name="Output 2 4 8 5" xfId="12177"/>
    <cellStyle name="Output 2 4 8 6" xfId="14646"/>
    <cellStyle name="Output 2 4 8 7" xfId="16891"/>
    <cellStyle name="Output 2 4 8 8" xfId="20309"/>
    <cellStyle name="Output 2 4 8 9" xfId="20661"/>
    <cellStyle name="Output 2 4 9" xfId="1930"/>
    <cellStyle name="Output 2 4 9 10" xfId="20954"/>
    <cellStyle name="Output 2 4 9 2" xfId="5159"/>
    <cellStyle name="Output 2 4 9 3" xfId="7684"/>
    <cellStyle name="Output 2 4 9 4" xfId="10201"/>
    <cellStyle name="Output 2 4 9 5" xfId="12505"/>
    <cellStyle name="Output 2 4 9 6" xfId="14969"/>
    <cellStyle name="Output 2 4 9 7" xfId="17214"/>
    <cellStyle name="Output 2 4 9 8" xfId="20317"/>
    <cellStyle name="Output 2 4 9 9" xfId="20669"/>
    <cellStyle name="Output 2 5" xfId="495"/>
    <cellStyle name="Output 2 5 10" xfId="1067"/>
    <cellStyle name="Output 2 5 10 2" xfId="4316"/>
    <cellStyle name="Output 2 5 10 3" xfId="6858"/>
    <cellStyle name="Output 2 5 10 4" xfId="9389"/>
    <cellStyle name="Output 2 5 10 5" xfId="11714"/>
    <cellStyle name="Output 2 5 10 6" xfId="14175"/>
    <cellStyle name="Output 2 5 10 7" xfId="6975"/>
    <cellStyle name="Output 2 5 11" xfId="3825"/>
    <cellStyle name="Output 2 5 12" xfId="3935"/>
    <cellStyle name="Output 2 5 13" xfId="7285"/>
    <cellStyle name="Output 2 5 14" xfId="15740"/>
    <cellStyle name="Output 2 5 15" xfId="20002"/>
    <cellStyle name="Output 2 5 16" xfId="20476"/>
    <cellStyle name="Output 2 5 2" xfId="1787"/>
    <cellStyle name="Output 2 5 2 2" xfId="5016"/>
    <cellStyle name="Output 2 5 2 3" xfId="7541"/>
    <cellStyle name="Output 2 5 2 4" xfId="10060"/>
    <cellStyle name="Output 2 5 2 5" xfId="12362"/>
    <cellStyle name="Output 2 5 2 6" xfId="14828"/>
    <cellStyle name="Output 2 5 2 7" xfId="17072"/>
    <cellStyle name="Output 2 5 3" xfId="2048"/>
    <cellStyle name="Output 2 5 3 2" xfId="5276"/>
    <cellStyle name="Output 2 5 3 3" xfId="7802"/>
    <cellStyle name="Output 2 5 3 4" xfId="10318"/>
    <cellStyle name="Output 2 5 3 5" xfId="12621"/>
    <cellStyle name="Output 2 5 3 6" xfId="15087"/>
    <cellStyle name="Output 2 5 3 7" xfId="17330"/>
    <cellStyle name="Output 2 5 4" xfId="2293"/>
    <cellStyle name="Output 2 5 4 2" xfId="5520"/>
    <cellStyle name="Output 2 5 4 3" xfId="8047"/>
    <cellStyle name="Output 2 5 4 4" xfId="10561"/>
    <cellStyle name="Output 2 5 4 5" xfId="12865"/>
    <cellStyle name="Output 2 5 4 6" xfId="15329"/>
    <cellStyle name="Output 2 5 4 7" xfId="17573"/>
    <cellStyle name="Output 2 5 5" xfId="1823"/>
    <cellStyle name="Output 2 5 5 2" xfId="5052"/>
    <cellStyle name="Output 2 5 5 3" xfId="7577"/>
    <cellStyle name="Output 2 5 5 4" xfId="10095"/>
    <cellStyle name="Output 2 5 5 5" xfId="12398"/>
    <cellStyle name="Output 2 5 5 6" xfId="14863"/>
    <cellStyle name="Output 2 5 5 7" xfId="17107"/>
    <cellStyle name="Output 2 5 6" xfId="2769"/>
    <cellStyle name="Output 2 5 6 2" xfId="5995"/>
    <cellStyle name="Output 2 5 6 3" xfId="8523"/>
    <cellStyle name="Output 2 5 6 4" xfId="11037"/>
    <cellStyle name="Output 2 5 6 5" xfId="13340"/>
    <cellStyle name="Output 2 5 6 6" xfId="15805"/>
    <cellStyle name="Output 2 5 6 7" xfId="18046"/>
    <cellStyle name="Output 2 5 7" xfId="2109"/>
    <cellStyle name="Output 2 5 7 2" xfId="5337"/>
    <cellStyle name="Output 2 5 7 3" xfId="7863"/>
    <cellStyle name="Output 2 5 7 4" xfId="10379"/>
    <cellStyle name="Output 2 5 7 5" xfId="12682"/>
    <cellStyle name="Output 2 5 7 6" xfId="15148"/>
    <cellStyle name="Output 2 5 7 7" xfId="17391"/>
    <cellStyle name="Output 2 5 8" xfId="3185"/>
    <cellStyle name="Output 2 5 8 2" xfId="6410"/>
    <cellStyle name="Output 2 5 8 3" xfId="8939"/>
    <cellStyle name="Output 2 5 8 4" xfId="11450"/>
    <cellStyle name="Output 2 5 8 5" xfId="13755"/>
    <cellStyle name="Output 2 5 8 6" xfId="16219"/>
    <cellStyle name="Output 2 5 8 7" xfId="18459"/>
    <cellStyle name="Output 2 5 9" xfId="3412"/>
    <cellStyle name="Output 2 5 9 2" xfId="6637"/>
    <cellStyle name="Output 2 5 9 3" xfId="9166"/>
    <cellStyle name="Output 2 5 9 4" xfId="11677"/>
    <cellStyle name="Output 2 5 9 5" xfId="13981"/>
    <cellStyle name="Output 2 5 9 6" xfId="16446"/>
    <cellStyle name="Output 2 5 9 7" xfId="18685"/>
    <cellStyle name="Output 2 6" xfId="710"/>
    <cellStyle name="Output 2 6 10" xfId="1279"/>
    <cellStyle name="Output 2 6 10 2" xfId="4508"/>
    <cellStyle name="Output 2 6 10 3" xfId="7034"/>
    <cellStyle name="Output 2 6 10 4" xfId="9562"/>
    <cellStyle name="Output 2 6 10 5" xfId="11857"/>
    <cellStyle name="Output 2 6 10 6" xfId="14324"/>
    <cellStyle name="Output 2 6 10 7" xfId="16574"/>
    <cellStyle name="Output 2 6 11" xfId="4009"/>
    <cellStyle name="Output 2 6 12" xfId="3512"/>
    <cellStyle name="Output 2 6 13" xfId="3478"/>
    <cellStyle name="Output 2 6 14" xfId="11744"/>
    <cellStyle name="Output 2 6 15" xfId="19980"/>
    <cellStyle name="Output 2 6 16" xfId="20394"/>
    <cellStyle name="Output 2 6 2" xfId="1988"/>
    <cellStyle name="Output 2 6 2 2" xfId="5217"/>
    <cellStyle name="Output 2 6 2 3" xfId="7742"/>
    <cellStyle name="Output 2 6 2 4" xfId="10258"/>
    <cellStyle name="Output 2 6 2 5" xfId="12562"/>
    <cellStyle name="Output 2 6 2 6" xfId="15027"/>
    <cellStyle name="Output 2 6 2 7" xfId="17271"/>
    <cellStyle name="Output 2 6 3" xfId="2234"/>
    <cellStyle name="Output 2 6 3 2" xfId="5461"/>
    <cellStyle name="Output 2 6 3 3" xfId="7988"/>
    <cellStyle name="Output 2 6 3 4" xfId="10502"/>
    <cellStyle name="Output 2 6 3 5" xfId="12806"/>
    <cellStyle name="Output 2 6 3 6" xfId="15270"/>
    <cellStyle name="Output 2 6 3 7" xfId="17514"/>
    <cellStyle name="Output 2 6 4" xfId="2484"/>
    <cellStyle name="Output 2 6 4 2" xfId="5711"/>
    <cellStyle name="Output 2 6 4 3" xfId="8238"/>
    <cellStyle name="Output 2 6 4 4" xfId="10752"/>
    <cellStyle name="Output 2 6 4 5" xfId="13056"/>
    <cellStyle name="Output 2 6 4 6" xfId="15520"/>
    <cellStyle name="Output 2 6 4 7" xfId="17764"/>
    <cellStyle name="Output 2 6 5" xfId="2712"/>
    <cellStyle name="Output 2 6 5 2" xfId="5938"/>
    <cellStyle name="Output 2 6 5 3" xfId="8466"/>
    <cellStyle name="Output 2 6 5 4" xfId="10980"/>
    <cellStyle name="Output 2 6 5 5" xfId="13283"/>
    <cellStyle name="Output 2 6 5 6" xfId="15748"/>
    <cellStyle name="Output 2 6 5 7" xfId="17989"/>
    <cellStyle name="Output 2 6 6" xfId="2942"/>
    <cellStyle name="Output 2 6 6 2" xfId="6168"/>
    <cellStyle name="Output 2 6 6 3" xfId="8696"/>
    <cellStyle name="Output 2 6 6 4" xfId="11209"/>
    <cellStyle name="Output 2 6 6 5" xfId="13513"/>
    <cellStyle name="Output 2 6 6 6" xfId="15976"/>
    <cellStyle name="Output 2 6 6 7" xfId="18219"/>
    <cellStyle name="Output 2 6 7" xfId="3126"/>
    <cellStyle name="Output 2 6 7 2" xfId="6351"/>
    <cellStyle name="Output 2 6 7 3" xfId="8880"/>
    <cellStyle name="Output 2 6 7 4" xfId="11391"/>
    <cellStyle name="Output 2 6 7 5" xfId="13696"/>
    <cellStyle name="Output 2 6 7 6" xfId="16160"/>
    <cellStyle name="Output 2 6 7 7" xfId="18400"/>
    <cellStyle name="Output 2 6 8" xfId="3325"/>
    <cellStyle name="Output 2 6 8 2" xfId="6550"/>
    <cellStyle name="Output 2 6 8 3" xfId="9079"/>
    <cellStyle name="Output 2 6 8 4" xfId="11590"/>
    <cellStyle name="Output 2 6 8 5" xfId="13894"/>
    <cellStyle name="Output 2 6 8 6" xfId="16359"/>
    <cellStyle name="Output 2 6 8 7" xfId="18598"/>
    <cellStyle name="Output 2 6 9" xfId="3380"/>
    <cellStyle name="Output 2 6 9 2" xfId="6605"/>
    <cellStyle name="Output 2 6 9 3" xfId="9134"/>
    <cellStyle name="Output 2 6 9 4" xfId="11645"/>
    <cellStyle name="Output 2 6 9 5" xfId="13949"/>
    <cellStyle name="Output 2 6 9 6" xfId="16414"/>
    <cellStyle name="Output 2 6 9 7" xfId="18653"/>
    <cellStyle name="Output 2 7" xfId="754"/>
    <cellStyle name="Output 2 7 10" xfId="1323"/>
    <cellStyle name="Output 2 7 10 2" xfId="4552"/>
    <cellStyle name="Output 2 7 10 3" xfId="7078"/>
    <cellStyle name="Output 2 7 10 4" xfId="9606"/>
    <cellStyle name="Output 2 7 10 5" xfId="11901"/>
    <cellStyle name="Output 2 7 10 6" xfId="14368"/>
    <cellStyle name="Output 2 7 10 7" xfId="16618"/>
    <cellStyle name="Output 2 7 11" xfId="4053"/>
    <cellStyle name="Output 2 7 12" xfId="4125"/>
    <cellStyle name="Output 2 7 13" xfId="4560"/>
    <cellStyle name="Output 2 7 14" xfId="6963"/>
    <cellStyle name="Output 2 7 15" xfId="20052"/>
    <cellStyle name="Output 2 7 16" xfId="20480"/>
    <cellStyle name="Output 2 7 17" xfId="20146"/>
    <cellStyle name="Output 2 7 2" xfId="2032"/>
    <cellStyle name="Output 2 7 2 2" xfId="5261"/>
    <cellStyle name="Output 2 7 2 3" xfId="7786"/>
    <cellStyle name="Output 2 7 2 4" xfId="10302"/>
    <cellStyle name="Output 2 7 2 5" xfId="12606"/>
    <cellStyle name="Output 2 7 2 6" xfId="15071"/>
    <cellStyle name="Output 2 7 2 7" xfId="17315"/>
    <cellStyle name="Output 2 7 3" xfId="2278"/>
    <cellStyle name="Output 2 7 3 2" xfId="5505"/>
    <cellStyle name="Output 2 7 3 3" xfId="8032"/>
    <cellStyle name="Output 2 7 3 4" xfId="10546"/>
    <cellStyle name="Output 2 7 3 5" xfId="12850"/>
    <cellStyle name="Output 2 7 3 6" xfId="15314"/>
    <cellStyle name="Output 2 7 3 7" xfId="17558"/>
    <cellStyle name="Output 2 7 4" xfId="2528"/>
    <cellStyle name="Output 2 7 4 2" xfId="5755"/>
    <cellStyle name="Output 2 7 4 3" xfId="8282"/>
    <cellStyle name="Output 2 7 4 4" xfId="10796"/>
    <cellStyle name="Output 2 7 4 5" xfId="13100"/>
    <cellStyle name="Output 2 7 4 6" xfId="15564"/>
    <cellStyle name="Output 2 7 4 7" xfId="17808"/>
    <cellStyle name="Output 2 7 5" xfId="2756"/>
    <cellStyle name="Output 2 7 5 2" xfId="5982"/>
    <cellStyle name="Output 2 7 5 3" xfId="8510"/>
    <cellStyle name="Output 2 7 5 4" xfId="11024"/>
    <cellStyle name="Output 2 7 5 5" xfId="13327"/>
    <cellStyle name="Output 2 7 5 6" xfId="15792"/>
    <cellStyle name="Output 2 7 5 7" xfId="18033"/>
    <cellStyle name="Output 2 7 6" xfId="2986"/>
    <cellStyle name="Output 2 7 6 2" xfId="6212"/>
    <cellStyle name="Output 2 7 6 3" xfId="8740"/>
    <cellStyle name="Output 2 7 6 4" xfId="11253"/>
    <cellStyle name="Output 2 7 6 5" xfId="13557"/>
    <cellStyle name="Output 2 7 6 6" xfId="16020"/>
    <cellStyle name="Output 2 7 6 7" xfId="18263"/>
    <cellStyle name="Output 2 7 7" xfId="3170"/>
    <cellStyle name="Output 2 7 7 2" xfId="6395"/>
    <cellStyle name="Output 2 7 7 3" xfId="8924"/>
    <cellStyle name="Output 2 7 7 4" xfId="11435"/>
    <cellStyle name="Output 2 7 7 5" xfId="13740"/>
    <cellStyle name="Output 2 7 7 6" xfId="16204"/>
    <cellStyle name="Output 2 7 7 7" xfId="18444"/>
    <cellStyle name="Output 2 7 8" xfId="3369"/>
    <cellStyle name="Output 2 7 8 2" xfId="6594"/>
    <cellStyle name="Output 2 7 8 3" xfId="9123"/>
    <cellStyle name="Output 2 7 8 4" xfId="11634"/>
    <cellStyle name="Output 2 7 8 5" xfId="13938"/>
    <cellStyle name="Output 2 7 8 6" xfId="16403"/>
    <cellStyle name="Output 2 7 8 7" xfId="18642"/>
    <cellStyle name="Output 2 7 9" xfId="3005"/>
    <cellStyle name="Output 2 7 9 2" xfId="6231"/>
    <cellStyle name="Output 2 7 9 3" xfId="8759"/>
    <cellStyle name="Output 2 7 9 4" xfId="11272"/>
    <cellStyle name="Output 2 7 9 5" xfId="13576"/>
    <cellStyle name="Output 2 7 9 6" xfId="16039"/>
    <cellStyle name="Output 2 7 9 7" xfId="18282"/>
    <cellStyle name="Output 2 8" xfId="403"/>
    <cellStyle name="Output 2 8 10" xfId="976"/>
    <cellStyle name="Output 2 8 10 2" xfId="4239"/>
    <cellStyle name="Output 2 8 10 3" xfId="6780"/>
    <cellStyle name="Output 2 8 10 4" xfId="9310"/>
    <cellStyle name="Output 2 8 10 5" xfId="3871"/>
    <cellStyle name="Output 2 8 10 6" xfId="14109"/>
    <cellStyle name="Output 2 8 10 7" xfId="6820"/>
    <cellStyle name="Output 2 8 11" xfId="3750"/>
    <cellStyle name="Output 2 8 12" xfId="3567"/>
    <cellStyle name="Output 2 8 13" xfId="9498"/>
    <cellStyle name="Output 2 8 14" xfId="11743"/>
    <cellStyle name="Output 2 8 15" xfId="20412"/>
    <cellStyle name="Output 2 8 16" xfId="19863"/>
    <cellStyle name="Output 2 8 2" xfId="1706"/>
    <cellStyle name="Output 2 8 2 2" xfId="4935"/>
    <cellStyle name="Output 2 8 2 3" xfId="7460"/>
    <cellStyle name="Output 2 8 2 4" xfId="9982"/>
    <cellStyle name="Output 2 8 2 5" xfId="12281"/>
    <cellStyle name="Output 2 8 2 6" xfId="14748"/>
    <cellStyle name="Output 2 8 2 7" xfId="16993"/>
    <cellStyle name="Output 2 8 3" xfId="1382"/>
    <cellStyle name="Output 2 8 3 2" xfId="4611"/>
    <cellStyle name="Output 2 8 3 3" xfId="7136"/>
    <cellStyle name="Output 2 8 3 4" xfId="9665"/>
    <cellStyle name="Output 2 8 3 5" xfId="11958"/>
    <cellStyle name="Output 2 8 3 6" xfId="14427"/>
    <cellStyle name="Output 2 8 3 7" xfId="16675"/>
    <cellStyle name="Output 2 8 4" xfId="1337"/>
    <cellStyle name="Output 2 8 4 2" xfId="4566"/>
    <cellStyle name="Output 2 8 4 3" xfId="7092"/>
    <cellStyle name="Output 2 8 4 4" xfId="9620"/>
    <cellStyle name="Output 2 8 4 5" xfId="11914"/>
    <cellStyle name="Output 2 8 4 6" xfId="14382"/>
    <cellStyle name="Output 2 8 4 7" xfId="16631"/>
    <cellStyle name="Output 2 8 5" xfId="1472"/>
    <cellStyle name="Output 2 8 5 2" xfId="4701"/>
    <cellStyle name="Output 2 8 5 3" xfId="7226"/>
    <cellStyle name="Output 2 8 5 4" xfId="9753"/>
    <cellStyle name="Output 2 8 5 5" xfId="12047"/>
    <cellStyle name="Output 2 8 5 6" xfId="14517"/>
    <cellStyle name="Output 2 8 5 7" xfId="16763"/>
    <cellStyle name="Output 2 8 6" xfId="1371"/>
    <cellStyle name="Output 2 8 6 2" xfId="4600"/>
    <cellStyle name="Output 2 8 6 3" xfId="7126"/>
    <cellStyle name="Output 2 8 6 4" xfId="9654"/>
    <cellStyle name="Output 2 8 6 5" xfId="11948"/>
    <cellStyle name="Output 2 8 6 6" xfId="14416"/>
    <cellStyle name="Output 2 8 6 7" xfId="16665"/>
    <cellStyle name="Output 2 8 7" xfId="2795"/>
    <cellStyle name="Output 2 8 7 2" xfId="6021"/>
    <cellStyle name="Output 2 8 7 3" xfId="8549"/>
    <cellStyle name="Output 2 8 7 4" xfId="11063"/>
    <cellStyle name="Output 2 8 7 5" xfId="13366"/>
    <cellStyle name="Output 2 8 7 6" xfId="15831"/>
    <cellStyle name="Output 2 8 7 7" xfId="18072"/>
    <cellStyle name="Output 2 8 8" xfId="2158"/>
    <cellStyle name="Output 2 8 8 2" xfId="5386"/>
    <cellStyle name="Output 2 8 8 3" xfId="7912"/>
    <cellStyle name="Output 2 8 8 4" xfId="10428"/>
    <cellStyle name="Output 2 8 8 5" xfId="12731"/>
    <cellStyle name="Output 2 8 8 6" xfId="15196"/>
    <cellStyle name="Output 2 8 8 7" xfId="17440"/>
    <cellStyle name="Output 2 8 9" xfId="1661"/>
    <cellStyle name="Output 2 8 9 2" xfId="4890"/>
    <cellStyle name="Output 2 8 9 3" xfId="7415"/>
    <cellStyle name="Output 2 8 9 4" xfId="9938"/>
    <cellStyle name="Output 2 8 9 5" xfId="12236"/>
    <cellStyle name="Output 2 8 9 6" xfId="14703"/>
    <cellStyle name="Output 2 8 9 7" xfId="16949"/>
    <cellStyle name="Output 2 9" xfId="1389"/>
    <cellStyle name="Output 2 9 10" xfId="19877"/>
    <cellStyle name="Output 2 9 2" xfId="4618"/>
    <cellStyle name="Output 2 9 3" xfId="7143"/>
    <cellStyle name="Output 2 9 4" xfId="9672"/>
    <cellStyle name="Output 2 9 5" xfId="11965"/>
    <cellStyle name="Output 2 9 6" xfId="14434"/>
    <cellStyle name="Output 2 9 7" xfId="16682"/>
    <cellStyle name="Output 2 9 8" xfId="20008"/>
    <cellStyle name="Output 2 9 9" xfId="20444"/>
    <cellStyle name="Output 3" xfId="183"/>
    <cellStyle name="Output 3 10" xfId="2403"/>
    <cellStyle name="Output 3 10 10" xfId="20807"/>
    <cellStyle name="Output 3 10 2" xfId="5630"/>
    <cellStyle name="Output 3 10 3" xfId="8157"/>
    <cellStyle name="Output 3 10 4" xfId="10671"/>
    <cellStyle name="Output 3 10 5" xfId="12975"/>
    <cellStyle name="Output 3 10 6" xfId="15439"/>
    <cellStyle name="Output 3 10 7" xfId="17683"/>
    <cellStyle name="Output 3 10 8" xfId="20168"/>
    <cellStyle name="Output 3 10 9" xfId="20541"/>
    <cellStyle name="Output 3 11" xfId="2650"/>
    <cellStyle name="Output 3 11 2" xfId="5877"/>
    <cellStyle name="Output 3 11 3" xfId="8404"/>
    <cellStyle name="Output 3 11 4" xfId="10918"/>
    <cellStyle name="Output 3 11 5" xfId="13222"/>
    <cellStyle name="Output 3 11 6" xfId="15686"/>
    <cellStyle name="Output 3 11 7" xfId="17929"/>
    <cellStyle name="Output 3 12" xfId="2378"/>
    <cellStyle name="Output 3 12 2" xfId="5605"/>
    <cellStyle name="Output 3 12 3" xfId="8132"/>
    <cellStyle name="Output 3 12 4" xfId="10646"/>
    <cellStyle name="Output 3 12 5" xfId="12950"/>
    <cellStyle name="Output 3 12 6" xfId="15414"/>
    <cellStyle name="Output 3 12 7" xfId="17658"/>
    <cellStyle name="Output 3 13" xfId="813"/>
    <cellStyle name="Output 3 13 2" xfId="4100"/>
    <cellStyle name="Output 3 13 3" xfId="3469"/>
    <cellStyle name="Output 3 13 4" xfId="4220"/>
    <cellStyle name="Output 3 13 5" xfId="3873"/>
    <cellStyle name="Output 3 13 6" xfId="14017"/>
    <cellStyle name="Output 3 13 7" xfId="6967"/>
    <cellStyle name="Output 3 14" xfId="3586"/>
    <cellStyle name="Output 3 15" xfId="6891"/>
    <cellStyle name="Output 3 16" xfId="7086"/>
    <cellStyle name="Output 3 17" xfId="18808"/>
    <cellStyle name="Output 3 18" xfId="19001"/>
    <cellStyle name="Output 3 19" xfId="19012"/>
    <cellStyle name="Output 3 2" xfId="374"/>
    <cellStyle name="Output 3 2 10" xfId="1848"/>
    <cellStyle name="Output 3 2 10 10" xfId="20980"/>
    <cellStyle name="Output 3 2 10 2" xfId="5077"/>
    <cellStyle name="Output 3 2 10 3" xfId="7602"/>
    <cellStyle name="Output 3 2 10 4" xfId="10119"/>
    <cellStyle name="Output 3 2 10 5" xfId="12423"/>
    <cellStyle name="Output 3 2 10 6" xfId="14887"/>
    <cellStyle name="Output 3 2 10 7" xfId="17132"/>
    <cellStyle name="Output 3 2 10 8" xfId="20343"/>
    <cellStyle name="Output 3 2 10 9" xfId="20695"/>
    <cellStyle name="Output 3 2 11" xfId="1918"/>
    <cellStyle name="Output 3 2 11 2" xfId="5147"/>
    <cellStyle name="Output 3 2 11 3" xfId="7672"/>
    <cellStyle name="Output 3 2 11 4" xfId="10189"/>
    <cellStyle name="Output 3 2 11 5" xfId="12493"/>
    <cellStyle name="Output 3 2 11 6" xfId="14957"/>
    <cellStyle name="Output 3 2 11 7" xfId="17202"/>
    <cellStyle name="Output 3 2 12" xfId="3019"/>
    <cellStyle name="Output 3 2 12 2" xfId="6245"/>
    <cellStyle name="Output 3 2 12 3" xfId="8773"/>
    <cellStyle name="Output 3 2 12 4" xfId="11286"/>
    <cellStyle name="Output 3 2 12 5" xfId="13590"/>
    <cellStyle name="Output 3 2 12 6" xfId="16053"/>
    <cellStyle name="Output 3 2 12 7" xfId="18296"/>
    <cellStyle name="Output 3 2 13" xfId="956"/>
    <cellStyle name="Output 3 2 13 2" xfId="4219"/>
    <cellStyle name="Output 3 2 13 3" xfId="6761"/>
    <cellStyle name="Output 3 2 13 4" xfId="9291"/>
    <cellStyle name="Output 3 2 13 5" xfId="6971"/>
    <cellStyle name="Output 3 2 13 6" xfId="14090"/>
    <cellStyle name="Output 3 2 13 7" xfId="14269"/>
    <cellStyle name="Output 3 2 14" xfId="4281"/>
    <cellStyle name="Output 3 2 15" xfId="4347"/>
    <cellStyle name="Output 3 2 16" xfId="9270"/>
    <cellStyle name="Output 3 2 17" xfId="14080"/>
    <cellStyle name="Output 3 2 18" xfId="18968"/>
    <cellStyle name="Output 3 2 19" xfId="19106"/>
    <cellStyle name="Output 3 2 2" xfId="607"/>
    <cellStyle name="Output 3 2 2 10" xfId="1178"/>
    <cellStyle name="Output 3 2 2 10 2" xfId="4410"/>
    <cellStyle name="Output 3 2 2 10 3" xfId="6945"/>
    <cellStyle name="Output 3 2 2 10 4" xfId="9475"/>
    <cellStyle name="Output 3 2 2 10 5" xfId="11779"/>
    <cellStyle name="Output 3 2 2 10 6" xfId="14242"/>
    <cellStyle name="Output 3 2 2 10 7" xfId="16509"/>
    <cellStyle name="Output 3 2 2 11" xfId="3918"/>
    <cellStyle name="Output 3 2 2 12" xfId="4425"/>
    <cellStyle name="Output 3 2 2 13" xfId="9249"/>
    <cellStyle name="Output 3 2 2 14" xfId="3536"/>
    <cellStyle name="Output 3 2 2 15" xfId="20109"/>
    <cellStyle name="Output 3 2 2 16" xfId="20752"/>
    <cellStyle name="Output 3 2 2 2" xfId="1890"/>
    <cellStyle name="Output 3 2 2 2 2" xfId="5119"/>
    <cellStyle name="Output 3 2 2 2 3" xfId="7644"/>
    <cellStyle name="Output 3 2 2 2 4" xfId="10161"/>
    <cellStyle name="Output 3 2 2 2 5" xfId="12465"/>
    <cellStyle name="Output 3 2 2 2 6" xfId="14929"/>
    <cellStyle name="Output 3 2 2 2 7" xfId="17174"/>
    <cellStyle name="Output 3 2 2 3" xfId="2139"/>
    <cellStyle name="Output 3 2 2 3 2" xfId="5367"/>
    <cellStyle name="Output 3 2 2 3 3" xfId="7893"/>
    <cellStyle name="Output 3 2 2 3 4" xfId="10409"/>
    <cellStyle name="Output 3 2 2 3 5" xfId="12712"/>
    <cellStyle name="Output 3 2 2 3 6" xfId="15177"/>
    <cellStyle name="Output 3 2 2 3 7" xfId="17421"/>
    <cellStyle name="Output 3 2 2 4" xfId="2391"/>
    <cellStyle name="Output 3 2 2 4 2" xfId="5618"/>
    <cellStyle name="Output 3 2 2 4 3" xfId="8145"/>
    <cellStyle name="Output 3 2 2 4 4" xfId="10659"/>
    <cellStyle name="Output 3 2 2 4 5" xfId="12963"/>
    <cellStyle name="Output 3 2 2 4 6" xfId="15427"/>
    <cellStyle name="Output 3 2 2 4 7" xfId="17671"/>
    <cellStyle name="Output 3 2 2 5" xfId="2155"/>
    <cellStyle name="Output 3 2 2 5 2" xfId="5383"/>
    <cellStyle name="Output 3 2 2 5 3" xfId="7909"/>
    <cellStyle name="Output 3 2 2 5 4" xfId="10425"/>
    <cellStyle name="Output 3 2 2 5 5" xfId="12728"/>
    <cellStyle name="Output 3 2 2 5 6" xfId="15193"/>
    <cellStyle name="Output 3 2 2 5 7" xfId="17437"/>
    <cellStyle name="Output 3 2 2 6" xfId="2853"/>
    <cellStyle name="Output 3 2 2 6 2" xfId="6079"/>
    <cellStyle name="Output 3 2 2 6 3" xfId="8607"/>
    <cellStyle name="Output 3 2 2 6 4" xfId="11120"/>
    <cellStyle name="Output 3 2 2 6 5" xfId="13424"/>
    <cellStyle name="Output 3 2 2 6 6" xfId="15887"/>
    <cellStyle name="Output 3 2 2 6 7" xfId="18130"/>
    <cellStyle name="Output 3 2 2 7" xfId="3041"/>
    <cellStyle name="Output 3 2 2 7 2" xfId="6267"/>
    <cellStyle name="Output 3 2 2 7 3" xfId="8795"/>
    <cellStyle name="Output 3 2 2 7 4" xfId="11307"/>
    <cellStyle name="Output 3 2 2 7 5" xfId="13612"/>
    <cellStyle name="Output 3 2 2 7 6" xfId="16075"/>
    <cellStyle name="Output 3 2 2 7 7" xfId="18317"/>
    <cellStyle name="Output 3 2 2 8" xfId="3244"/>
    <cellStyle name="Output 3 2 2 8 2" xfId="6469"/>
    <cellStyle name="Output 3 2 2 8 3" xfId="8998"/>
    <cellStyle name="Output 3 2 2 8 4" xfId="11509"/>
    <cellStyle name="Output 3 2 2 8 5" xfId="13813"/>
    <cellStyle name="Output 3 2 2 8 6" xfId="16278"/>
    <cellStyle name="Output 3 2 2 8 7" xfId="18517"/>
    <cellStyle name="Output 3 2 2 9" xfId="3430"/>
    <cellStyle name="Output 3 2 2 9 2" xfId="6655"/>
    <cellStyle name="Output 3 2 2 9 3" xfId="9184"/>
    <cellStyle name="Output 3 2 2 9 4" xfId="11695"/>
    <cellStyle name="Output 3 2 2 9 5" xfId="13999"/>
    <cellStyle name="Output 3 2 2 9 6" xfId="16464"/>
    <cellStyle name="Output 3 2 2 9 7" xfId="18703"/>
    <cellStyle name="Output 3 2 20" xfId="19142"/>
    <cellStyle name="Output 3 2 21" xfId="19178"/>
    <cellStyle name="Output 3 2 22" xfId="19206"/>
    <cellStyle name="Output 3 2 23" xfId="19234"/>
    <cellStyle name="Output 3 2 24" xfId="19262"/>
    <cellStyle name="Output 3 2 25" xfId="19561"/>
    <cellStyle name="Output 3 2 26" xfId="19595"/>
    <cellStyle name="Output 3 2 27" xfId="19621"/>
    <cellStyle name="Output 3 2 28" xfId="19646"/>
    <cellStyle name="Output 3 2 29" xfId="19935"/>
    <cellStyle name="Output 3 2 3" xfId="705"/>
    <cellStyle name="Output 3 2 3 10" xfId="1274"/>
    <cellStyle name="Output 3 2 3 10 2" xfId="4503"/>
    <cellStyle name="Output 3 2 3 10 3" xfId="7029"/>
    <cellStyle name="Output 3 2 3 10 4" xfId="9557"/>
    <cellStyle name="Output 3 2 3 10 5" xfId="11852"/>
    <cellStyle name="Output 3 2 3 10 6" xfId="14319"/>
    <cellStyle name="Output 3 2 3 10 7" xfId="16569"/>
    <cellStyle name="Output 3 2 3 11" xfId="4004"/>
    <cellStyle name="Output 3 2 3 12" xfId="3658"/>
    <cellStyle name="Output 3 2 3 13" xfId="9450"/>
    <cellStyle name="Output 3 2 3 14" xfId="14149"/>
    <cellStyle name="Output 3 2 3 15" xfId="20143"/>
    <cellStyle name="Output 3 2 3 16" xfId="20784"/>
    <cellStyle name="Output 3 2 3 2" xfId="1983"/>
    <cellStyle name="Output 3 2 3 2 2" xfId="5212"/>
    <cellStyle name="Output 3 2 3 2 3" xfId="7737"/>
    <cellStyle name="Output 3 2 3 2 4" xfId="10253"/>
    <cellStyle name="Output 3 2 3 2 5" xfId="12557"/>
    <cellStyle name="Output 3 2 3 2 6" xfId="15022"/>
    <cellStyle name="Output 3 2 3 2 7" xfId="17266"/>
    <cellStyle name="Output 3 2 3 3" xfId="2229"/>
    <cellStyle name="Output 3 2 3 3 2" xfId="5456"/>
    <cellStyle name="Output 3 2 3 3 3" xfId="7983"/>
    <cellStyle name="Output 3 2 3 3 4" xfId="10497"/>
    <cellStyle name="Output 3 2 3 3 5" xfId="12801"/>
    <cellStyle name="Output 3 2 3 3 6" xfId="15265"/>
    <cellStyle name="Output 3 2 3 3 7" xfId="17509"/>
    <cellStyle name="Output 3 2 3 4" xfId="2479"/>
    <cellStyle name="Output 3 2 3 4 2" xfId="5706"/>
    <cellStyle name="Output 3 2 3 4 3" xfId="8233"/>
    <cellStyle name="Output 3 2 3 4 4" xfId="10747"/>
    <cellStyle name="Output 3 2 3 4 5" xfId="13051"/>
    <cellStyle name="Output 3 2 3 4 6" xfId="15515"/>
    <cellStyle name="Output 3 2 3 4 7" xfId="17759"/>
    <cellStyle name="Output 3 2 3 5" xfId="2707"/>
    <cellStyle name="Output 3 2 3 5 2" xfId="5933"/>
    <cellStyle name="Output 3 2 3 5 3" xfId="8461"/>
    <cellStyle name="Output 3 2 3 5 4" xfId="10975"/>
    <cellStyle name="Output 3 2 3 5 5" xfId="13278"/>
    <cellStyle name="Output 3 2 3 5 6" xfId="15743"/>
    <cellStyle name="Output 3 2 3 5 7" xfId="17984"/>
    <cellStyle name="Output 3 2 3 6" xfId="2937"/>
    <cellStyle name="Output 3 2 3 6 2" xfId="6163"/>
    <cellStyle name="Output 3 2 3 6 3" xfId="8691"/>
    <cellStyle name="Output 3 2 3 6 4" xfId="11204"/>
    <cellStyle name="Output 3 2 3 6 5" xfId="13508"/>
    <cellStyle name="Output 3 2 3 6 6" xfId="15971"/>
    <cellStyle name="Output 3 2 3 6 7" xfId="18214"/>
    <cellStyle name="Output 3 2 3 7" xfId="3121"/>
    <cellStyle name="Output 3 2 3 7 2" xfId="6346"/>
    <cellStyle name="Output 3 2 3 7 3" xfId="8875"/>
    <cellStyle name="Output 3 2 3 7 4" xfId="11386"/>
    <cellStyle name="Output 3 2 3 7 5" xfId="13691"/>
    <cellStyle name="Output 3 2 3 7 6" xfId="16155"/>
    <cellStyle name="Output 3 2 3 7 7" xfId="18395"/>
    <cellStyle name="Output 3 2 3 8" xfId="3320"/>
    <cellStyle name="Output 3 2 3 8 2" xfId="6545"/>
    <cellStyle name="Output 3 2 3 8 3" xfId="9074"/>
    <cellStyle name="Output 3 2 3 8 4" xfId="11585"/>
    <cellStyle name="Output 3 2 3 8 5" xfId="13889"/>
    <cellStyle name="Output 3 2 3 8 6" xfId="16354"/>
    <cellStyle name="Output 3 2 3 8 7" xfId="18593"/>
    <cellStyle name="Output 3 2 3 9" xfId="3004"/>
    <cellStyle name="Output 3 2 3 9 2" xfId="6230"/>
    <cellStyle name="Output 3 2 3 9 3" xfId="8758"/>
    <cellStyle name="Output 3 2 3 9 4" xfId="11271"/>
    <cellStyle name="Output 3 2 3 9 5" xfId="13575"/>
    <cellStyle name="Output 3 2 3 9 6" xfId="16038"/>
    <cellStyle name="Output 3 2 3 9 7" xfId="18281"/>
    <cellStyle name="Output 3 2 30" xfId="21163"/>
    <cellStyle name="Output 3 2 4" xfId="646"/>
    <cellStyle name="Output 3 2 4 10" xfId="1217"/>
    <cellStyle name="Output 3 2 4 10 2" xfId="4446"/>
    <cellStyle name="Output 3 2 4 10 3" xfId="6976"/>
    <cellStyle name="Output 3 2 4 10 4" xfId="9502"/>
    <cellStyle name="Output 3 2 4 10 5" xfId="11800"/>
    <cellStyle name="Output 3 2 4 10 6" xfId="14265"/>
    <cellStyle name="Output 3 2 4 10 7" xfId="16520"/>
    <cellStyle name="Output 3 2 4 11" xfId="3946"/>
    <cellStyle name="Output 3 2 4 12" xfId="4272"/>
    <cellStyle name="Output 3 2 4 13" xfId="9491"/>
    <cellStyle name="Output 3 2 4 14" xfId="14206"/>
    <cellStyle name="Output 3 2 4 15" xfId="20180"/>
    <cellStyle name="Output 3 2 4 16" xfId="20818"/>
    <cellStyle name="Output 3 2 4 2" xfId="1925"/>
    <cellStyle name="Output 3 2 4 2 2" xfId="5154"/>
    <cellStyle name="Output 3 2 4 2 3" xfId="7679"/>
    <cellStyle name="Output 3 2 4 2 4" xfId="10196"/>
    <cellStyle name="Output 3 2 4 2 5" xfId="12500"/>
    <cellStyle name="Output 3 2 4 2 6" xfId="14964"/>
    <cellStyle name="Output 3 2 4 2 7" xfId="17209"/>
    <cellStyle name="Output 3 2 4 3" xfId="2173"/>
    <cellStyle name="Output 3 2 4 3 2" xfId="5401"/>
    <cellStyle name="Output 3 2 4 3 3" xfId="7927"/>
    <cellStyle name="Output 3 2 4 3 4" xfId="10443"/>
    <cellStyle name="Output 3 2 4 3 5" xfId="12746"/>
    <cellStyle name="Output 3 2 4 3 6" xfId="15211"/>
    <cellStyle name="Output 3 2 4 3 7" xfId="17455"/>
    <cellStyle name="Output 3 2 4 4" xfId="2424"/>
    <cellStyle name="Output 3 2 4 4 2" xfId="5651"/>
    <cellStyle name="Output 3 2 4 4 3" xfId="8178"/>
    <cellStyle name="Output 3 2 4 4 4" xfId="10692"/>
    <cellStyle name="Output 3 2 4 4 5" xfId="12996"/>
    <cellStyle name="Output 3 2 4 4 6" xfId="15460"/>
    <cellStyle name="Output 3 2 4 4 7" xfId="17704"/>
    <cellStyle name="Output 3 2 4 5" xfId="2686"/>
    <cellStyle name="Output 3 2 4 5 2" xfId="5913"/>
    <cellStyle name="Output 3 2 4 5 3" xfId="8440"/>
    <cellStyle name="Output 3 2 4 5 4" xfId="10954"/>
    <cellStyle name="Output 3 2 4 5 5" xfId="13258"/>
    <cellStyle name="Output 3 2 4 5 6" xfId="15722"/>
    <cellStyle name="Output 3 2 4 5 7" xfId="17964"/>
    <cellStyle name="Output 3 2 4 6" xfId="2881"/>
    <cellStyle name="Output 3 2 4 6 2" xfId="6107"/>
    <cellStyle name="Output 3 2 4 6 3" xfId="8635"/>
    <cellStyle name="Output 3 2 4 6 4" xfId="11148"/>
    <cellStyle name="Output 3 2 4 6 5" xfId="13452"/>
    <cellStyle name="Output 3 2 4 6 6" xfId="15915"/>
    <cellStyle name="Output 3 2 4 6 7" xfId="18158"/>
    <cellStyle name="Output 3 2 4 7" xfId="3066"/>
    <cellStyle name="Output 3 2 4 7 2" xfId="6292"/>
    <cellStyle name="Output 3 2 4 7 3" xfId="8820"/>
    <cellStyle name="Output 3 2 4 7 4" xfId="11332"/>
    <cellStyle name="Output 3 2 4 7 5" xfId="13637"/>
    <cellStyle name="Output 3 2 4 7 6" xfId="16100"/>
    <cellStyle name="Output 3 2 4 7 7" xfId="18342"/>
    <cellStyle name="Output 3 2 4 8" xfId="3264"/>
    <cellStyle name="Output 3 2 4 8 2" xfId="6489"/>
    <cellStyle name="Output 3 2 4 8 3" xfId="9018"/>
    <cellStyle name="Output 3 2 4 8 4" xfId="11529"/>
    <cellStyle name="Output 3 2 4 8 5" xfId="13833"/>
    <cellStyle name="Output 3 2 4 8 6" xfId="16298"/>
    <cellStyle name="Output 3 2 4 8 7" xfId="18537"/>
    <cellStyle name="Output 3 2 4 9" xfId="1503"/>
    <cellStyle name="Output 3 2 4 9 2" xfId="4732"/>
    <cellStyle name="Output 3 2 4 9 3" xfId="7257"/>
    <cellStyle name="Output 3 2 4 9 4" xfId="9784"/>
    <cellStyle name="Output 3 2 4 9 5" xfId="12078"/>
    <cellStyle name="Output 3 2 4 9 6" xfId="14548"/>
    <cellStyle name="Output 3 2 4 9 7" xfId="16794"/>
    <cellStyle name="Output 3 2 5" xfId="469"/>
    <cellStyle name="Output 3 2 5 10" xfId="1041"/>
    <cellStyle name="Output 3 2 5 10 2" xfId="4298"/>
    <cellStyle name="Output 3 2 5 10 3" xfId="6838"/>
    <cellStyle name="Output 3 2 5 10 4" xfId="9367"/>
    <cellStyle name="Output 3 2 5 10 5" xfId="4395"/>
    <cellStyle name="Output 3 2 5 10 6" xfId="14162"/>
    <cellStyle name="Output 3 2 5 10 7" xfId="3943"/>
    <cellStyle name="Output 3 2 5 11" xfId="3806"/>
    <cellStyle name="Output 3 2 5 12" xfId="3794"/>
    <cellStyle name="Output 3 2 5 13" xfId="4086"/>
    <cellStyle name="Output 3 2 5 14" xfId="11758"/>
    <cellStyle name="Output 3 2 5 15" xfId="20576"/>
    <cellStyle name="Output 3 2 5 16" xfId="20862"/>
    <cellStyle name="Output 3 2 5 2" xfId="1768"/>
    <cellStyle name="Output 3 2 5 2 2" xfId="4997"/>
    <cellStyle name="Output 3 2 5 2 3" xfId="7522"/>
    <cellStyle name="Output 3 2 5 2 4" xfId="10041"/>
    <cellStyle name="Output 3 2 5 2 5" xfId="12343"/>
    <cellStyle name="Output 3 2 5 2 6" xfId="14809"/>
    <cellStyle name="Output 3 2 5 2 7" xfId="17053"/>
    <cellStyle name="Output 3 2 5 3" xfId="1366"/>
    <cellStyle name="Output 3 2 5 3 2" xfId="4595"/>
    <cellStyle name="Output 3 2 5 3 3" xfId="7121"/>
    <cellStyle name="Output 3 2 5 3 4" xfId="9649"/>
    <cellStyle name="Output 3 2 5 3 5" xfId="11943"/>
    <cellStyle name="Output 3 2 5 3 6" xfId="14411"/>
    <cellStyle name="Output 3 2 5 3 7" xfId="16660"/>
    <cellStyle name="Output 3 2 5 4" xfId="1679"/>
    <cellStyle name="Output 3 2 5 4 2" xfId="4908"/>
    <cellStyle name="Output 3 2 5 4 3" xfId="7433"/>
    <cellStyle name="Output 3 2 5 4 4" xfId="9955"/>
    <cellStyle name="Output 3 2 5 4 5" xfId="12254"/>
    <cellStyle name="Output 3 2 5 4 6" xfId="14721"/>
    <cellStyle name="Output 3 2 5 4 7" xfId="16966"/>
    <cellStyle name="Output 3 2 5 5" xfId="2421"/>
    <cellStyle name="Output 3 2 5 5 2" xfId="5648"/>
    <cellStyle name="Output 3 2 5 5 3" xfId="8175"/>
    <cellStyle name="Output 3 2 5 5 4" xfId="10689"/>
    <cellStyle name="Output 3 2 5 5 5" xfId="12993"/>
    <cellStyle name="Output 3 2 5 5 6" xfId="15457"/>
    <cellStyle name="Output 3 2 5 5 7" xfId="17701"/>
    <cellStyle name="Output 3 2 5 6" xfId="2592"/>
    <cellStyle name="Output 3 2 5 6 2" xfId="5819"/>
    <cellStyle name="Output 3 2 5 6 3" xfId="8346"/>
    <cellStyle name="Output 3 2 5 6 4" xfId="10860"/>
    <cellStyle name="Output 3 2 5 6 5" xfId="13164"/>
    <cellStyle name="Output 3 2 5 6 6" xfId="15628"/>
    <cellStyle name="Output 3 2 5 6 7" xfId="17871"/>
    <cellStyle name="Output 3 2 5 7" xfId="2593"/>
    <cellStyle name="Output 3 2 5 7 2" xfId="5820"/>
    <cellStyle name="Output 3 2 5 7 3" xfId="8347"/>
    <cellStyle name="Output 3 2 5 7 4" xfId="10861"/>
    <cellStyle name="Output 3 2 5 7 5" xfId="13165"/>
    <cellStyle name="Output 3 2 5 7 6" xfId="15629"/>
    <cellStyle name="Output 3 2 5 7 7" xfId="17872"/>
    <cellStyle name="Output 3 2 5 8" xfId="2124"/>
    <cellStyle name="Output 3 2 5 8 2" xfId="5352"/>
    <cellStyle name="Output 3 2 5 8 3" xfId="7878"/>
    <cellStyle name="Output 3 2 5 8 4" xfId="10394"/>
    <cellStyle name="Output 3 2 5 8 5" xfId="12697"/>
    <cellStyle name="Output 3 2 5 8 6" xfId="15162"/>
    <cellStyle name="Output 3 2 5 8 7" xfId="17406"/>
    <cellStyle name="Output 3 2 5 9" xfId="3413"/>
    <cellStyle name="Output 3 2 5 9 2" xfId="6638"/>
    <cellStyle name="Output 3 2 5 9 3" xfId="9167"/>
    <cellStyle name="Output 3 2 5 9 4" xfId="11678"/>
    <cellStyle name="Output 3 2 5 9 5" xfId="13982"/>
    <cellStyle name="Output 3 2 5 9 6" xfId="16447"/>
    <cellStyle name="Output 3 2 5 9 7" xfId="18686"/>
    <cellStyle name="Output 3 2 6" xfId="1678"/>
    <cellStyle name="Output 3 2 6 10" xfId="20893"/>
    <cellStyle name="Output 3 2 6 2" xfId="4907"/>
    <cellStyle name="Output 3 2 6 3" xfId="7432"/>
    <cellStyle name="Output 3 2 6 4" xfId="9954"/>
    <cellStyle name="Output 3 2 6 5" xfId="12253"/>
    <cellStyle name="Output 3 2 6 6" xfId="14720"/>
    <cellStyle name="Output 3 2 6 7" xfId="16965"/>
    <cellStyle name="Output 3 2 6 8" xfId="20254"/>
    <cellStyle name="Output 3 2 6 9" xfId="20607"/>
    <cellStyle name="Output 3 2 7" xfId="1850"/>
    <cellStyle name="Output 3 2 7 10" xfId="20925"/>
    <cellStyle name="Output 3 2 7 2" xfId="5079"/>
    <cellStyle name="Output 3 2 7 3" xfId="7604"/>
    <cellStyle name="Output 3 2 7 4" xfId="10121"/>
    <cellStyle name="Output 3 2 7 5" xfId="12425"/>
    <cellStyle name="Output 3 2 7 6" xfId="14889"/>
    <cellStyle name="Output 3 2 7 7" xfId="17134"/>
    <cellStyle name="Output 3 2 7 8" xfId="20288"/>
    <cellStyle name="Output 3 2 7 9" xfId="20640"/>
    <cellStyle name="Output 3 2 8" xfId="2324"/>
    <cellStyle name="Output 3 2 8 10" xfId="20947"/>
    <cellStyle name="Output 3 2 8 2" xfId="5551"/>
    <cellStyle name="Output 3 2 8 3" xfId="8078"/>
    <cellStyle name="Output 3 2 8 4" xfId="10592"/>
    <cellStyle name="Output 3 2 8 5" xfId="12896"/>
    <cellStyle name="Output 3 2 8 6" xfId="15360"/>
    <cellStyle name="Output 3 2 8 7" xfId="17604"/>
    <cellStyle name="Output 3 2 8 8" xfId="20310"/>
    <cellStyle name="Output 3 2 8 9" xfId="20662"/>
    <cellStyle name="Output 3 2 9" xfId="1447"/>
    <cellStyle name="Output 3 2 9 10" xfId="20955"/>
    <cellStyle name="Output 3 2 9 2" xfId="4676"/>
    <cellStyle name="Output 3 2 9 3" xfId="7201"/>
    <cellStyle name="Output 3 2 9 4" xfId="9728"/>
    <cellStyle name="Output 3 2 9 5" xfId="12022"/>
    <cellStyle name="Output 3 2 9 6" xfId="14492"/>
    <cellStyle name="Output 3 2 9 7" xfId="16738"/>
    <cellStyle name="Output 3 2 9 8" xfId="20318"/>
    <cellStyle name="Output 3 2 9 9" xfId="20670"/>
    <cellStyle name="Output 3 20" xfId="19016"/>
    <cellStyle name="Output 3 21" xfId="18989"/>
    <cellStyle name="Output 3 22" xfId="19028"/>
    <cellStyle name="Output 3 23" xfId="18998"/>
    <cellStyle name="Output 3 24" xfId="19393"/>
    <cellStyle name="Output 3 25" xfId="19342"/>
    <cellStyle name="Output 3 26" xfId="19357"/>
    <cellStyle name="Output 3 27" xfId="19505"/>
    <cellStyle name="Output 3 28" xfId="19687"/>
    <cellStyle name="Output 3 3" xfId="499"/>
    <cellStyle name="Output 3 3 10" xfId="1071"/>
    <cellStyle name="Output 3 3 10 2" xfId="4320"/>
    <cellStyle name="Output 3 3 10 3" xfId="6862"/>
    <cellStyle name="Output 3 3 10 4" xfId="9393"/>
    <cellStyle name="Output 3 3 10 5" xfId="11718"/>
    <cellStyle name="Output 3 3 10 6" xfId="14179"/>
    <cellStyle name="Output 3 3 10 7" xfId="4194"/>
    <cellStyle name="Output 3 3 11" xfId="3829"/>
    <cellStyle name="Output 3 3 12" xfId="4085"/>
    <cellStyle name="Output 3 3 13" xfId="6983"/>
    <cellStyle name="Output 3 3 14" xfId="14696"/>
    <cellStyle name="Output 3 3 15" xfId="20019"/>
    <cellStyle name="Output 3 3 16" xfId="19883"/>
    <cellStyle name="Output 3 3 2" xfId="1791"/>
    <cellStyle name="Output 3 3 2 2" xfId="5020"/>
    <cellStyle name="Output 3 3 2 3" xfId="7545"/>
    <cellStyle name="Output 3 3 2 4" xfId="10064"/>
    <cellStyle name="Output 3 3 2 5" xfId="12366"/>
    <cellStyle name="Output 3 3 2 6" xfId="14832"/>
    <cellStyle name="Output 3 3 2 7" xfId="17076"/>
    <cellStyle name="Output 3 3 3" xfId="2052"/>
    <cellStyle name="Output 3 3 3 2" xfId="5280"/>
    <cellStyle name="Output 3 3 3 3" xfId="7806"/>
    <cellStyle name="Output 3 3 3 4" xfId="10322"/>
    <cellStyle name="Output 3 3 3 5" xfId="12625"/>
    <cellStyle name="Output 3 3 3 6" xfId="15091"/>
    <cellStyle name="Output 3 3 3 7" xfId="17334"/>
    <cellStyle name="Output 3 3 4" xfId="2297"/>
    <cellStyle name="Output 3 3 4 2" xfId="5524"/>
    <cellStyle name="Output 3 3 4 3" xfId="8051"/>
    <cellStyle name="Output 3 3 4 4" xfId="10565"/>
    <cellStyle name="Output 3 3 4 5" xfId="12869"/>
    <cellStyle name="Output 3 3 4 6" xfId="15333"/>
    <cellStyle name="Output 3 3 4 7" xfId="17577"/>
    <cellStyle name="Output 3 3 5" xfId="1432"/>
    <cellStyle name="Output 3 3 5 2" xfId="4661"/>
    <cellStyle name="Output 3 3 5 3" xfId="7186"/>
    <cellStyle name="Output 3 3 5 4" xfId="9713"/>
    <cellStyle name="Output 3 3 5 5" xfId="12007"/>
    <cellStyle name="Output 3 3 5 6" xfId="14477"/>
    <cellStyle name="Output 3 3 5 7" xfId="16723"/>
    <cellStyle name="Output 3 3 6" xfId="2773"/>
    <cellStyle name="Output 3 3 6 2" xfId="5999"/>
    <cellStyle name="Output 3 3 6 3" xfId="8527"/>
    <cellStyle name="Output 3 3 6 4" xfId="11041"/>
    <cellStyle name="Output 3 3 6 5" xfId="13344"/>
    <cellStyle name="Output 3 3 6 6" xfId="15809"/>
    <cellStyle name="Output 3 3 6 7" xfId="18050"/>
    <cellStyle name="Output 3 3 7" xfId="1847"/>
    <cellStyle name="Output 3 3 7 2" xfId="5076"/>
    <cellStyle name="Output 3 3 7 3" xfId="7601"/>
    <cellStyle name="Output 3 3 7 4" xfId="10118"/>
    <cellStyle name="Output 3 3 7 5" xfId="12422"/>
    <cellStyle name="Output 3 3 7 6" xfId="14886"/>
    <cellStyle name="Output 3 3 7 7" xfId="17131"/>
    <cellStyle name="Output 3 3 8" xfId="3189"/>
    <cellStyle name="Output 3 3 8 2" xfId="6414"/>
    <cellStyle name="Output 3 3 8 3" xfId="8943"/>
    <cellStyle name="Output 3 3 8 4" xfId="11454"/>
    <cellStyle name="Output 3 3 8 5" xfId="13759"/>
    <cellStyle name="Output 3 3 8 6" xfId="16223"/>
    <cellStyle name="Output 3 3 8 7" xfId="18463"/>
    <cellStyle name="Output 3 3 9" xfId="1819"/>
    <cellStyle name="Output 3 3 9 2" xfId="5048"/>
    <cellStyle name="Output 3 3 9 3" xfId="7573"/>
    <cellStyle name="Output 3 3 9 4" xfId="10091"/>
    <cellStyle name="Output 3 3 9 5" xfId="12394"/>
    <cellStyle name="Output 3 3 9 6" xfId="14859"/>
    <cellStyle name="Output 3 3 9 7" xfId="17103"/>
    <cellStyle name="Output 3 4" xfId="711"/>
    <cellStyle name="Output 3 4 10" xfId="1280"/>
    <cellStyle name="Output 3 4 10 2" xfId="4509"/>
    <cellStyle name="Output 3 4 10 3" xfId="7035"/>
    <cellStyle name="Output 3 4 10 4" xfId="9563"/>
    <cellStyle name="Output 3 4 10 5" xfId="11858"/>
    <cellStyle name="Output 3 4 10 6" xfId="14325"/>
    <cellStyle name="Output 3 4 10 7" xfId="16575"/>
    <cellStyle name="Output 3 4 11" xfId="4010"/>
    <cellStyle name="Output 3 4 12" xfId="3511"/>
    <cellStyle name="Output 3 4 13" xfId="9237"/>
    <cellStyle name="Output 3 4 14" xfId="14055"/>
    <cellStyle name="Output 3 4 15" xfId="19947"/>
    <cellStyle name="Output 3 4 16" xfId="20234"/>
    <cellStyle name="Output 3 4 2" xfId="1989"/>
    <cellStyle name="Output 3 4 2 2" xfId="5218"/>
    <cellStyle name="Output 3 4 2 3" xfId="7743"/>
    <cellStyle name="Output 3 4 2 4" xfId="10259"/>
    <cellStyle name="Output 3 4 2 5" xfId="12563"/>
    <cellStyle name="Output 3 4 2 6" xfId="15028"/>
    <cellStyle name="Output 3 4 2 7" xfId="17272"/>
    <cellStyle name="Output 3 4 3" xfId="2235"/>
    <cellStyle name="Output 3 4 3 2" xfId="5462"/>
    <cellStyle name="Output 3 4 3 3" xfId="7989"/>
    <cellStyle name="Output 3 4 3 4" xfId="10503"/>
    <cellStyle name="Output 3 4 3 5" xfId="12807"/>
    <cellStyle name="Output 3 4 3 6" xfId="15271"/>
    <cellStyle name="Output 3 4 3 7" xfId="17515"/>
    <cellStyle name="Output 3 4 4" xfId="2485"/>
    <cellStyle name="Output 3 4 4 2" xfId="5712"/>
    <cellStyle name="Output 3 4 4 3" xfId="8239"/>
    <cellStyle name="Output 3 4 4 4" xfId="10753"/>
    <cellStyle name="Output 3 4 4 5" xfId="13057"/>
    <cellStyle name="Output 3 4 4 6" xfId="15521"/>
    <cellStyle name="Output 3 4 4 7" xfId="17765"/>
    <cellStyle name="Output 3 4 5" xfId="2713"/>
    <cellStyle name="Output 3 4 5 2" xfId="5939"/>
    <cellStyle name="Output 3 4 5 3" xfId="8467"/>
    <cellStyle name="Output 3 4 5 4" xfId="10981"/>
    <cellStyle name="Output 3 4 5 5" xfId="13284"/>
    <cellStyle name="Output 3 4 5 6" xfId="15749"/>
    <cellStyle name="Output 3 4 5 7" xfId="17990"/>
    <cellStyle name="Output 3 4 6" xfId="2943"/>
    <cellStyle name="Output 3 4 6 2" xfId="6169"/>
    <cellStyle name="Output 3 4 6 3" xfId="8697"/>
    <cellStyle name="Output 3 4 6 4" xfId="11210"/>
    <cellStyle name="Output 3 4 6 5" xfId="13514"/>
    <cellStyle name="Output 3 4 6 6" xfId="15977"/>
    <cellStyle name="Output 3 4 6 7" xfId="18220"/>
    <cellStyle name="Output 3 4 7" xfId="3127"/>
    <cellStyle name="Output 3 4 7 2" xfId="6352"/>
    <cellStyle name="Output 3 4 7 3" xfId="8881"/>
    <cellStyle name="Output 3 4 7 4" xfId="11392"/>
    <cellStyle name="Output 3 4 7 5" xfId="13697"/>
    <cellStyle name="Output 3 4 7 6" xfId="16161"/>
    <cellStyle name="Output 3 4 7 7" xfId="18401"/>
    <cellStyle name="Output 3 4 8" xfId="3326"/>
    <cellStyle name="Output 3 4 8 2" xfId="6551"/>
    <cellStyle name="Output 3 4 8 3" xfId="9080"/>
    <cellStyle name="Output 3 4 8 4" xfId="11591"/>
    <cellStyle name="Output 3 4 8 5" xfId="13895"/>
    <cellStyle name="Output 3 4 8 6" xfId="16360"/>
    <cellStyle name="Output 3 4 8 7" xfId="18599"/>
    <cellStyle name="Output 3 4 9" xfId="3427"/>
    <cellStyle name="Output 3 4 9 2" xfId="6652"/>
    <cellStyle name="Output 3 4 9 3" xfId="9181"/>
    <cellStyle name="Output 3 4 9 4" xfId="11692"/>
    <cellStyle name="Output 3 4 9 5" xfId="13996"/>
    <cellStyle name="Output 3 4 9 6" xfId="16461"/>
    <cellStyle name="Output 3 4 9 7" xfId="18700"/>
    <cellStyle name="Output 3 5" xfId="742"/>
    <cellStyle name="Output 3 5 10" xfId="1311"/>
    <cellStyle name="Output 3 5 10 2" xfId="4540"/>
    <cellStyle name="Output 3 5 10 3" xfId="7066"/>
    <cellStyle name="Output 3 5 10 4" xfId="9594"/>
    <cellStyle name="Output 3 5 10 5" xfId="11889"/>
    <cellStyle name="Output 3 5 10 6" xfId="14356"/>
    <cellStyle name="Output 3 5 10 7" xfId="16606"/>
    <cellStyle name="Output 3 5 11" xfId="4041"/>
    <cellStyle name="Output 3 5 12" xfId="3508"/>
    <cellStyle name="Output 3 5 13" xfId="4184"/>
    <cellStyle name="Output 3 5 14" xfId="4435"/>
    <cellStyle name="Output 3 5 15" xfId="19983"/>
    <cellStyle name="Output 3 5 16" xfId="20421"/>
    <cellStyle name="Output 3 5 17" xfId="19867"/>
    <cellStyle name="Output 3 5 2" xfId="2020"/>
    <cellStyle name="Output 3 5 2 2" xfId="5249"/>
    <cellStyle name="Output 3 5 2 3" xfId="7774"/>
    <cellStyle name="Output 3 5 2 4" xfId="10290"/>
    <cellStyle name="Output 3 5 2 5" xfId="12594"/>
    <cellStyle name="Output 3 5 2 6" xfId="15059"/>
    <cellStyle name="Output 3 5 2 7" xfId="17303"/>
    <cellStyle name="Output 3 5 3" xfId="2266"/>
    <cellStyle name="Output 3 5 3 2" xfId="5493"/>
    <cellStyle name="Output 3 5 3 3" xfId="8020"/>
    <cellStyle name="Output 3 5 3 4" xfId="10534"/>
    <cellStyle name="Output 3 5 3 5" xfId="12838"/>
    <cellStyle name="Output 3 5 3 6" xfId="15302"/>
    <cellStyle name="Output 3 5 3 7" xfId="17546"/>
    <cellStyle name="Output 3 5 4" xfId="2516"/>
    <cellStyle name="Output 3 5 4 2" xfId="5743"/>
    <cellStyle name="Output 3 5 4 3" xfId="8270"/>
    <cellStyle name="Output 3 5 4 4" xfId="10784"/>
    <cellStyle name="Output 3 5 4 5" xfId="13088"/>
    <cellStyle name="Output 3 5 4 6" xfId="15552"/>
    <cellStyle name="Output 3 5 4 7" xfId="17796"/>
    <cellStyle name="Output 3 5 5" xfId="2744"/>
    <cellStyle name="Output 3 5 5 2" xfId="5970"/>
    <cellStyle name="Output 3 5 5 3" xfId="8498"/>
    <cellStyle name="Output 3 5 5 4" xfId="11012"/>
    <cellStyle name="Output 3 5 5 5" xfId="13315"/>
    <cellStyle name="Output 3 5 5 6" xfId="15780"/>
    <cellStyle name="Output 3 5 5 7" xfId="18021"/>
    <cellStyle name="Output 3 5 6" xfId="2974"/>
    <cellStyle name="Output 3 5 6 2" xfId="6200"/>
    <cellStyle name="Output 3 5 6 3" xfId="8728"/>
    <cellStyle name="Output 3 5 6 4" xfId="11241"/>
    <cellStyle name="Output 3 5 6 5" xfId="13545"/>
    <cellStyle name="Output 3 5 6 6" xfId="16008"/>
    <cellStyle name="Output 3 5 6 7" xfId="18251"/>
    <cellStyle name="Output 3 5 7" xfId="3158"/>
    <cellStyle name="Output 3 5 7 2" xfId="6383"/>
    <cellStyle name="Output 3 5 7 3" xfId="8912"/>
    <cellStyle name="Output 3 5 7 4" xfId="11423"/>
    <cellStyle name="Output 3 5 7 5" xfId="13728"/>
    <cellStyle name="Output 3 5 7 6" xfId="16192"/>
    <cellStyle name="Output 3 5 7 7" xfId="18432"/>
    <cellStyle name="Output 3 5 8" xfId="3357"/>
    <cellStyle name="Output 3 5 8 2" xfId="6582"/>
    <cellStyle name="Output 3 5 8 3" xfId="9111"/>
    <cellStyle name="Output 3 5 8 4" xfId="11622"/>
    <cellStyle name="Output 3 5 8 5" xfId="13926"/>
    <cellStyle name="Output 3 5 8 6" xfId="16391"/>
    <cellStyle name="Output 3 5 8 7" xfId="18630"/>
    <cellStyle name="Output 3 5 9" xfId="2999"/>
    <cellStyle name="Output 3 5 9 2" xfId="6225"/>
    <cellStyle name="Output 3 5 9 3" xfId="8753"/>
    <cellStyle name="Output 3 5 9 4" xfId="11266"/>
    <cellStyle name="Output 3 5 9 5" xfId="13570"/>
    <cellStyle name="Output 3 5 9 6" xfId="16033"/>
    <cellStyle name="Output 3 5 9 7" xfId="18276"/>
    <cellStyle name="Output 3 6" xfId="465"/>
    <cellStyle name="Output 3 6 10" xfId="1037"/>
    <cellStyle name="Output 3 6 10 2" xfId="4294"/>
    <cellStyle name="Output 3 6 10 3" xfId="6834"/>
    <cellStyle name="Output 3 6 10 4" xfId="9363"/>
    <cellStyle name="Output 3 6 10 5" xfId="6747"/>
    <cellStyle name="Output 3 6 10 6" xfId="14158"/>
    <cellStyle name="Output 3 6 10 7" xfId="4206"/>
    <cellStyle name="Output 3 6 11" xfId="3802"/>
    <cellStyle name="Output 3 6 12" xfId="3686"/>
    <cellStyle name="Output 3 6 13" xfId="9496"/>
    <cellStyle name="Output 3 6 14" xfId="14209"/>
    <cellStyle name="Output 3 6 15" xfId="20459"/>
    <cellStyle name="Output 3 6 16" xfId="19666"/>
    <cellStyle name="Output 3 6 2" xfId="1764"/>
    <cellStyle name="Output 3 6 2 2" xfId="4993"/>
    <cellStyle name="Output 3 6 2 3" xfId="7518"/>
    <cellStyle name="Output 3 6 2 4" xfId="10037"/>
    <cellStyle name="Output 3 6 2 5" xfId="12339"/>
    <cellStyle name="Output 3 6 2 6" xfId="14805"/>
    <cellStyle name="Output 3 6 2 7" xfId="17049"/>
    <cellStyle name="Output 3 6 3" xfId="1392"/>
    <cellStyle name="Output 3 6 3 2" xfId="4621"/>
    <cellStyle name="Output 3 6 3 3" xfId="7146"/>
    <cellStyle name="Output 3 6 3 4" xfId="9674"/>
    <cellStyle name="Output 3 6 3 5" xfId="11967"/>
    <cellStyle name="Output 3 6 3 6" xfId="14437"/>
    <cellStyle name="Output 3 6 3 7" xfId="16684"/>
    <cellStyle name="Output 3 6 4" xfId="1938"/>
    <cellStyle name="Output 3 6 4 2" xfId="5167"/>
    <cellStyle name="Output 3 6 4 3" xfId="7692"/>
    <cellStyle name="Output 3 6 4 4" xfId="10208"/>
    <cellStyle name="Output 3 6 4 5" xfId="12512"/>
    <cellStyle name="Output 3 6 4 6" xfId="14977"/>
    <cellStyle name="Output 3 6 4 7" xfId="17221"/>
    <cellStyle name="Output 3 6 5" xfId="1868"/>
    <cellStyle name="Output 3 6 5 2" xfId="5097"/>
    <cellStyle name="Output 3 6 5 3" xfId="7622"/>
    <cellStyle name="Output 3 6 5 4" xfId="10139"/>
    <cellStyle name="Output 3 6 5 5" xfId="12443"/>
    <cellStyle name="Output 3 6 5 6" xfId="14907"/>
    <cellStyle name="Output 3 6 5 7" xfId="17152"/>
    <cellStyle name="Output 3 6 6" xfId="1600"/>
    <cellStyle name="Output 3 6 6 2" xfId="4829"/>
    <cellStyle name="Output 3 6 6 3" xfId="7354"/>
    <cellStyle name="Output 3 6 6 4" xfId="9880"/>
    <cellStyle name="Output 3 6 6 5" xfId="12175"/>
    <cellStyle name="Output 3 6 6 6" xfId="14644"/>
    <cellStyle name="Output 3 6 6 7" xfId="16889"/>
    <cellStyle name="Output 3 6 7" xfId="1777"/>
    <cellStyle name="Output 3 6 7 2" xfId="5006"/>
    <cellStyle name="Output 3 6 7 3" xfId="7531"/>
    <cellStyle name="Output 3 6 7 4" xfId="10050"/>
    <cellStyle name="Output 3 6 7 5" xfId="12352"/>
    <cellStyle name="Output 3 6 7 6" xfId="14818"/>
    <cellStyle name="Output 3 6 7 7" xfId="17062"/>
    <cellStyle name="Output 3 6 8" xfId="2536"/>
    <cellStyle name="Output 3 6 8 2" xfId="5763"/>
    <cellStyle name="Output 3 6 8 3" xfId="8290"/>
    <cellStyle name="Output 3 6 8 4" xfId="10804"/>
    <cellStyle name="Output 3 6 8 5" xfId="13108"/>
    <cellStyle name="Output 3 6 8 6" xfId="15572"/>
    <cellStyle name="Output 3 6 8 7" xfId="17816"/>
    <cellStyle name="Output 3 6 9" xfId="1504"/>
    <cellStyle name="Output 3 6 9 2" xfId="4733"/>
    <cellStyle name="Output 3 6 9 3" xfId="7258"/>
    <cellStyle name="Output 3 6 9 4" xfId="9785"/>
    <cellStyle name="Output 3 6 9 5" xfId="12079"/>
    <cellStyle name="Output 3 6 9 6" xfId="14549"/>
    <cellStyle name="Output 3 6 9 7" xfId="16795"/>
    <cellStyle name="Output 3 7" xfId="1496"/>
    <cellStyle name="Output 3 7 10" xfId="20821"/>
    <cellStyle name="Output 3 7 2" xfId="4725"/>
    <cellStyle name="Output 3 7 3" xfId="7250"/>
    <cellStyle name="Output 3 7 4" xfId="9777"/>
    <cellStyle name="Output 3 7 5" xfId="12071"/>
    <cellStyle name="Output 3 7 6" xfId="14541"/>
    <cellStyle name="Output 3 7 7" xfId="16787"/>
    <cellStyle name="Output 3 7 8" xfId="20183"/>
    <cellStyle name="Output 3 7 9" xfId="20545"/>
    <cellStyle name="Output 3 8" xfId="1427"/>
    <cellStyle name="Output 3 8 10" xfId="20457"/>
    <cellStyle name="Output 3 8 2" xfId="4656"/>
    <cellStyle name="Output 3 8 3" xfId="7181"/>
    <cellStyle name="Output 3 8 4" xfId="9708"/>
    <cellStyle name="Output 3 8 5" xfId="12002"/>
    <cellStyle name="Output 3 8 6" xfId="14472"/>
    <cellStyle name="Output 3 8 7" xfId="16718"/>
    <cellStyle name="Output 3 8 8" xfId="19941"/>
    <cellStyle name="Output 3 8 9" xfId="20389"/>
    <cellStyle name="Output 3 9" xfId="1772"/>
    <cellStyle name="Output 3 9 10" xfId="20841"/>
    <cellStyle name="Output 3 9 2" xfId="5001"/>
    <cellStyle name="Output 3 9 3" xfId="7526"/>
    <cellStyle name="Output 3 9 4" xfId="10045"/>
    <cellStyle name="Output 3 9 5" xfId="12347"/>
    <cellStyle name="Output 3 9 6" xfId="14813"/>
    <cellStyle name="Output 3 9 7" xfId="17057"/>
    <cellStyle name="Output 3 9 8" xfId="20201"/>
    <cellStyle name="Output 3 9 9" xfId="20554"/>
    <cellStyle name="Output Amounts" xfId="375"/>
    <cellStyle name="Output Column Headings" xfId="230"/>
    <cellStyle name="Output Line Items" xfId="376"/>
    <cellStyle name="Output Line Items 2" xfId="377"/>
    <cellStyle name="Output Line Items 2 2" xfId="661"/>
    <cellStyle name="Output Line Items 2 2 2" xfId="2185"/>
    <cellStyle name="Output Line Items 2 2 2 2" xfId="7939"/>
    <cellStyle name="Output Line Items 2 2 3" xfId="4275"/>
    <cellStyle name="Output Line Items 2 3" xfId="19108"/>
    <cellStyle name="Output Line Items 2 4" xfId="19563"/>
    <cellStyle name="Output Line Items 2 5" xfId="19870"/>
    <cellStyle name="Output Line Items 3" xfId="654"/>
    <cellStyle name="Output Line Items 3 2" xfId="2179"/>
    <cellStyle name="Output Line Items 3 2 2" xfId="7933"/>
    <cellStyle name="Output Line Items 3 3" xfId="3788"/>
    <cellStyle name="Output Line Items 4" xfId="19107"/>
    <cellStyle name="Output Line Items 5" xfId="19562"/>
    <cellStyle name="Output Line Items 6" xfId="19869"/>
    <cellStyle name="Output Report Heading" xfId="378"/>
    <cellStyle name="Output Report Title" xfId="379"/>
    <cellStyle name="Percent" xfId="189" builtinId="5"/>
    <cellStyle name="Percent 2" xfId="121"/>
    <cellStyle name="Percent 2 2" xfId="122"/>
    <cellStyle name="Percent 2 3" xfId="123"/>
    <cellStyle name="Percent 2 3 2" xfId="380"/>
    <cellStyle name="Percent 2 4 2" xfId="231"/>
    <cellStyle name="Percent 2 5" xfId="232"/>
    <cellStyle name="Percent 3" xfId="124"/>
    <cellStyle name="Percent 3 2" xfId="125"/>
    <cellStyle name="Percent 3 2 2" xfId="381"/>
    <cellStyle name="Percent 4" xfId="126"/>
    <cellStyle name="Percent 4 2" xfId="382"/>
    <cellStyle name="Percent 4 2 2" xfId="651"/>
    <cellStyle name="Percent 4 2 2 2" xfId="1222"/>
    <cellStyle name="Percent 4 2 3" xfId="957"/>
    <cellStyle name="Percent 4 2 4" xfId="18969"/>
    <cellStyle name="Percent 4 2 5" xfId="19506"/>
    <cellStyle name="Percent 4 2 6" xfId="19881"/>
    <cellStyle name="Percent 4 2 7" xfId="21164"/>
    <cellStyle name="Percent 5" xfId="215"/>
    <cellStyle name="Percent 5 2" xfId="383"/>
    <cellStyle name="Percent 5 3" xfId="503"/>
    <cellStyle name="Percent 6" xfId="819"/>
    <cellStyle name="Percent 7" xfId="3445"/>
    <cellStyle name="Percent 8" xfId="19668"/>
    <cellStyle name="Protect" xfId="233"/>
    <cellStyle name="Protect blue" xfId="234"/>
    <cellStyle name="Protect blue 10" xfId="19504"/>
    <cellStyle name="Protect blue 10 2" xfId="20161"/>
    <cellStyle name="Protect blue 11" xfId="19282"/>
    <cellStyle name="Protect blue 12" xfId="19545"/>
    <cellStyle name="Protect blue 13" xfId="19885"/>
    <cellStyle name="Protect blue 14" xfId="21062"/>
    <cellStyle name="Protect blue 2" xfId="384"/>
    <cellStyle name="Protect blue 2 10" xfId="19503"/>
    <cellStyle name="Protect blue 2 11" xfId="19542"/>
    <cellStyle name="Protect blue 2 12" xfId="19886"/>
    <cellStyle name="Protect blue 2 13" xfId="21065"/>
    <cellStyle name="Protect blue 2 2" xfId="18857"/>
    <cellStyle name="Protect blue 2 2 2" xfId="19969"/>
    <cellStyle name="Protect blue 2 3" xfId="19034"/>
    <cellStyle name="Protect blue 2 3 2" xfId="20083"/>
    <cellStyle name="Protect blue 2 4" xfId="18876"/>
    <cellStyle name="Protect blue 2 4 2" xfId="19929"/>
    <cellStyle name="Protect blue 2 5" xfId="19008"/>
    <cellStyle name="Protect blue 2 5 2" xfId="20053"/>
    <cellStyle name="Protect blue 2 6" xfId="19126"/>
    <cellStyle name="Protect blue 2 6 2" xfId="20213"/>
    <cellStyle name="Protect blue 2 7" xfId="19161"/>
    <cellStyle name="Protect blue 2 7 2" xfId="19989"/>
    <cellStyle name="Protect blue 2 8" xfId="19406"/>
    <cellStyle name="Protect blue 2 8 2" xfId="20113"/>
    <cellStyle name="Protect blue 2 9" xfId="19286"/>
    <cellStyle name="Protect blue 2 9 2" xfId="20010"/>
    <cellStyle name="Protect blue 3" xfId="18854"/>
    <cellStyle name="Protect blue 3 2" xfId="19979"/>
    <cellStyle name="Protect blue 4" xfId="18957"/>
    <cellStyle name="Protect blue 4 2" xfId="19963"/>
    <cellStyle name="Protect blue 5" xfId="19080"/>
    <cellStyle name="Protect blue 5 2" xfId="19916"/>
    <cellStyle name="Protect blue 6" xfId="18731"/>
    <cellStyle name="Protect blue 6 2" xfId="20159"/>
    <cellStyle name="Protect blue 7" xfId="19041"/>
    <cellStyle name="Protect blue 7 2" xfId="19972"/>
    <cellStyle name="Protect blue 8" xfId="19095"/>
    <cellStyle name="Protect blue 8 2" xfId="20206"/>
    <cellStyle name="Protect blue 9" xfId="19403"/>
    <cellStyle name="Protect blue 9 2" xfId="19921"/>
    <cellStyle name="QIS Heading 3" xfId="127"/>
    <cellStyle name="STYL0 - Style1" xfId="16"/>
    <cellStyle name="STYL1 - Style2" xfId="17"/>
    <cellStyle name="STYL2 - Style3" xfId="18"/>
    <cellStyle name="STYL3 - Style4" xfId="19"/>
    <cellStyle name="STYL4 - Style5" xfId="20"/>
    <cellStyle name="STYL5 - Style6" xfId="21"/>
    <cellStyle name="STYL6 - Style7" xfId="22"/>
    <cellStyle name="STYL7 - Style8" xfId="23"/>
    <cellStyle name="subtotals" xfId="128"/>
    <cellStyle name="Title 2" xfId="64"/>
    <cellStyle name="Total 2" xfId="65"/>
    <cellStyle name="Total 2 10" xfId="1436"/>
    <cellStyle name="Total 2 10 10" xfId="20842"/>
    <cellStyle name="Total 2 10 2" xfId="4665"/>
    <cellStyle name="Total 2 10 3" xfId="7190"/>
    <cellStyle name="Total 2 10 4" xfId="9717"/>
    <cellStyle name="Total 2 10 5" xfId="12011"/>
    <cellStyle name="Total 2 10 6" xfId="14481"/>
    <cellStyle name="Total 2 10 7" xfId="16727"/>
    <cellStyle name="Total 2 10 8" xfId="20202"/>
    <cellStyle name="Total 2 10 9" xfId="20555"/>
    <cellStyle name="Total 2 11" xfId="1776"/>
    <cellStyle name="Total 2 11 10" xfId="20957"/>
    <cellStyle name="Total 2 11 2" xfId="5005"/>
    <cellStyle name="Total 2 11 3" xfId="7530"/>
    <cellStyle name="Total 2 11 4" xfId="10049"/>
    <cellStyle name="Total 2 11 5" xfId="12351"/>
    <cellStyle name="Total 2 11 6" xfId="14817"/>
    <cellStyle name="Total 2 11 7" xfId="17061"/>
    <cellStyle name="Total 2 11 8" xfId="20320"/>
    <cellStyle name="Total 2 11 9" xfId="20672"/>
    <cellStyle name="Total 2 12" xfId="2648"/>
    <cellStyle name="Total 2 12 2" xfId="5875"/>
    <cellStyle name="Total 2 12 3" xfId="8402"/>
    <cellStyle name="Total 2 12 4" xfId="10916"/>
    <cellStyle name="Total 2 12 5" xfId="13220"/>
    <cellStyle name="Total 2 12 6" xfId="15684"/>
    <cellStyle name="Total 2 12 7" xfId="17927"/>
    <cellStyle name="Total 2 13" xfId="2624"/>
    <cellStyle name="Total 2 13 2" xfId="5851"/>
    <cellStyle name="Total 2 13 3" xfId="8378"/>
    <cellStyle name="Total 2 13 4" xfId="10892"/>
    <cellStyle name="Total 2 13 5" xfId="13196"/>
    <cellStyle name="Total 2 13 6" xfId="15660"/>
    <cellStyle name="Total 2 13 7" xfId="17903"/>
    <cellStyle name="Total 2 14" xfId="2591"/>
    <cellStyle name="Total 2 14 2" xfId="5818"/>
    <cellStyle name="Total 2 14 3" xfId="8345"/>
    <cellStyle name="Total 2 14 4" xfId="10859"/>
    <cellStyle name="Total 2 14 5" xfId="13163"/>
    <cellStyle name="Total 2 14 6" xfId="15627"/>
    <cellStyle name="Total 2 14 7" xfId="17870"/>
    <cellStyle name="Total 2 15" xfId="768"/>
    <cellStyle name="Total 2 15 2" xfId="4067"/>
    <cellStyle name="Total 2 15 3" xfId="3617"/>
    <cellStyle name="Total 2 15 4" xfId="3451"/>
    <cellStyle name="Total 2 15 5" xfId="9446"/>
    <cellStyle name="Total 2 15 6" xfId="3710"/>
    <cellStyle name="Total 2 15 7" xfId="14145"/>
    <cellStyle name="Total 2 16" xfId="3496"/>
    <cellStyle name="Total 2 17" xfId="6914"/>
    <cellStyle name="Total 2 18" xfId="4426"/>
    <cellStyle name="Total 2 19" xfId="18723"/>
    <cellStyle name="Total 2 2" xfId="136"/>
    <cellStyle name="Total 2 2 10" xfId="1642"/>
    <cellStyle name="Total 2 2 10 10" xfId="20879"/>
    <cellStyle name="Total 2 2 10 2" xfId="4871"/>
    <cellStyle name="Total 2 2 10 3" xfId="7396"/>
    <cellStyle name="Total 2 2 10 4" xfId="9921"/>
    <cellStyle name="Total 2 2 10 5" xfId="12217"/>
    <cellStyle name="Total 2 2 10 6" xfId="14685"/>
    <cellStyle name="Total 2 2 10 7" xfId="16931"/>
    <cellStyle name="Total 2 2 10 8" xfId="20240"/>
    <cellStyle name="Total 2 2 10 9" xfId="20593"/>
    <cellStyle name="Total 2 2 11" xfId="2584"/>
    <cellStyle name="Total 2 2 11 2" xfId="5811"/>
    <cellStyle name="Total 2 2 11 3" xfId="8338"/>
    <cellStyle name="Total 2 2 11 4" xfId="10852"/>
    <cellStyle name="Total 2 2 11 5" xfId="13156"/>
    <cellStyle name="Total 2 2 11 6" xfId="15620"/>
    <cellStyle name="Total 2 2 11 7" xfId="17864"/>
    <cellStyle name="Total 2 2 12" xfId="2661"/>
    <cellStyle name="Total 2 2 12 2" xfId="5888"/>
    <cellStyle name="Total 2 2 12 3" xfId="8415"/>
    <cellStyle name="Total 2 2 12 4" xfId="10929"/>
    <cellStyle name="Total 2 2 12 5" xfId="13233"/>
    <cellStyle name="Total 2 2 12 6" xfId="15697"/>
    <cellStyle name="Total 2 2 12 7" xfId="17940"/>
    <cellStyle name="Total 2 2 13" xfId="2355"/>
    <cellStyle name="Total 2 2 13 2" xfId="5582"/>
    <cellStyle name="Total 2 2 13 3" xfId="8109"/>
    <cellStyle name="Total 2 2 13 4" xfId="10623"/>
    <cellStyle name="Total 2 2 13 5" xfId="12927"/>
    <cellStyle name="Total 2 2 13 6" xfId="15391"/>
    <cellStyle name="Total 2 2 13 7" xfId="17635"/>
    <cellStyle name="Total 2 2 14" xfId="783"/>
    <cellStyle name="Total 2 2 14 2" xfId="4077"/>
    <cellStyle name="Total 2 2 14 3" xfId="3638"/>
    <cellStyle name="Total 2 2 14 4" xfId="5407"/>
    <cellStyle name="Total 2 2 14 5" xfId="6964"/>
    <cellStyle name="Total 2 2 14 6" xfId="4441"/>
    <cellStyle name="Total 2 2 14 7" xfId="9273"/>
    <cellStyle name="Total 2 2 15" xfId="3549"/>
    <cellStyle name="Total 2 2 16" xfId="4168"/>
    <cellStyle name="Total 2 2 17" xfId="3703"/>
    <cellStyle name="Total 2 2 18" xfId="18782"/>
    <cellStyle name="Total 2 2 19" xfId="18982"/>
    <cellStyle name="Total 2 2 2" xfId="203"/>
    <cellStyle name="Total 2 2 2 10" xfId="1774"/>
    <cellStyle name="Total 2 2 2 10 10" xfId="20981"/>
    <cellStyle name="Total 2 2 2 10 2" xfId="5003"/>
    <cellStyle name="Total 2 2 2 10 3" xfId="7528"/>
    <cellStyle name="Total 2 2 2 10 4" xfId="10047"/>
    <cellStyle name="Total 2 2 2 10 5" xfId="12349"/>
    <cellStyle name="Total 2 2 2 10 6" xfId="14815"/>
    <cellStyle name="Total 2 2 2 10 7" xfId="17059"/>
    <cellStyle name="Total 2 2 2 10 8" xfId="20344"/>
    <cellStyle name="Total 2 2 2 10 9" xfId="20696"/>
    <cellStyle name="Total 2 2 2 11" xfId="2553"/>
    <cellStyle name="Total 2 2 2 11 2" xfId="5780"/>
    <cellStyle name="Total 2 2 2 11 3" xfId="8307"/>
    <cellStyle name="Total 2 2 2 11 4" xfId="10821"/>
    <cellStyle name="Total 2 2 2 11 5" xfId="13125"/>
    <cellStyle name="Total 2 2 2 11 6" xfId="15589"/>
    <cellStyle name="Total 2 2 2 11 7" xfId="17833"/>
    <cellStyle name="Total 2 2 2 12" xfId="2702"/>
    <cellStyle name="Total 2 2 2 12 2" xfId="5929"/>
    <cellStyle name="Total 2 2 2 12 3" xfId="8456"/>
    <cellStyle name="Total 2 2 2 12 4" xfId="10970"/>
    <cellStyle name="Total 2 2 2 12 5" xfId="13274"/>
    <cellStyle name="Total 2 2 2 12 6" xfId="15738"/>
    <cellStyle name="Total 2 2 2 12 7" xfId="17980"/>
    <cellStyle name="Total 2 2 2 13" xfId="833"/>
    <cellStyle name="Total 2 2 2 13 2" xfId="4118"/>
    <cellStyle name="Total 2 2 2 13 3" xfId="6679"/>
    <cellStyle name="Total 2 2 2 13 4" xfId="9207"/>
    <cellStyle name="Total 2 2 2 13 5" xfId="9442"/>
    <cellStyle name="Total 2 2 2 13 6" xfId="14032"/>
    <cellStyle name="Total 2 2 2 13 7" xfId="14142"/>
    <cellStyle name="Total 2 2 2 14" xfId="3604"/>
    <cellStyle name="Total 2 2 2 15" xfId="6827"/>
    <cellStyle name="Total 2 2 2 16" xfId="4189"/>
    <cellStyle name="Total 2 2 2 17" xfId="18970"/>
    <cellStyle name="Total 2 2 2 18" xfId="19114"/>
    <cellStyle name="Total 2 2 2 19" xfId="19148"/>
    <cellStyle name="Total 2 2 2 2" xfId="385"/>
    <cellStyle name="Total 2 2 2 2 10" xfId="2336"/>
    <cellStyle name="Total 2 2 2 2 10 2" xfId="5563"/>
    <cellStyle name="Total 2 2 2 2 10 3" xfId="8090"/>
    <cellStyle name="Total 2 2 2 2 10 4" xfId="10604"/>
    <cellStyle name="Total 2 2 2 2 10 5" xfId="12908"/>
    <cellStyle name="Total 2 2 2 2 10 6" xfId="15372"/>
    <cellStyle name="Total 2 2 2 2 10 7" xfId="17616"/>
    <cellStyle name="Total 2 2 2 2 11" xfId="2824"/>
    <cellStyle name="Total 2 2 2 2 11 2" xfId="6050"/>
    <cellStyle name="Total 2 2 2 2 11 3" xfId="8578"/>
    <cellStyle name="Total 2 2 2 2 11 4" xfId="11091"/>
    <cellStyle name="Total 2 2 2 2 11 5" xfId="13395"/>
    <cellStyle name="Total 2 2 2 2 11 6" xfId="15859"/>
    <cellStyle name="Total 2 2 2 2 11 7" xfId="18101"/>
    <cellStyle name="Total 2 2 2 2 12" xfId="3052"/>
    <cellStyle name="Total 2 2 2 2 12 2" xfId="6278"/>
    <cellStyle name="Total 2 2 2 2 12 3" xfId="8806"/>
    <cellStyle name="Total 2 2 2 2 12 4" xfId="11318"/>
    <cellStyle name="Total 2 2 2 2 12 5" xfId="13623"/>
    <cellStyle name="Total 2 2 2 2 12 6" xfId="16086"/>
    <cellStyle name="Total 2 2 2 2 12 7" xfId="18328"/>
    <cellStyle name="Total 2 2 2 2 13" xfId="958"/>
    <cellStyle name="Total 2 2 2 2 13 2" xfId="4221"/>
    <cellStyle name="Total 2 2 2 2 13 3" xfId="6762"/>
    <cellStyle name="Total 2 2 2 2 13 4" xfId="9292"/>
    <cellStyle name="Total 2 2 2 2 13 5" xfId="3521"/>
    <cellStyle name="Total 2 2 2 2 13 6" xfId="14091"/>
    <cellStyle name="Total 2 2 2 2 13 7" xfId="4290"/>
    <cellStyle name="Total 2 2 2 2 14" xfId="3903"/>
    <cellStyle name="Total 2 2 2 2 15" xfId="6829"/>
    <cellStyle name="Total 2 2 2 2 16" xfId="4306"/>
    <cellStyle name="Total 2 2 2 2 17" xfId="3574"/>
    <cellStyle name="Total 2 2 2 2 18" xfId="18971"/>
    <cellStyle name="Total 2 2 2 2 19" xfId="19115"/>
    <cellStyle name="Total 2 2 2 2 2" xfId="610"/>
    <cellStyle name="Total 2 2 2 2 2 10" xfId="1181"/>
    <cellStyle name="Total 2 2 2 2 2 10 2" xfId="4413"/>
    <cellStyle name="Total 2 2 2 2 2 10 3" xfId="6948"/>
    <cellStyle name="Total 2 2 2 2 2 10 4" xfId="9478"/>
    <cellStyle name="Total 2 2 2 2 2 10 5" xfId="11782"/>
    <cellStyle name="Total 2 2 2 2 2 10 6" xfId="14245"/>
    <cellStyle name="Total 2 2 2 2 2 10 7" xfId="16512"/>
    <cellStyle name="Total 2 2 2 2 2 11" xfId="3921"/>
    <cellStyle name="Total 2 2 2 2 2 12" xfId="3669"/>
    <cellStyle name="Total 2 2 2 2 2 13" xfId="4760"/>
    <cellStyle name="Total 2 2 2 2 2 14" xfId="14066"/>
    <cellStyle name="Total 2 2 2 2 2 15" xfId="20119"/>
    <cellStyle name="Total 2 2 2 2 2 16" xfId="20760"/>
    <cellStyle name="Total 2 2 2 2 2 2" xfId="1893"/>
    <cellStyle name="Total 2 2 2 2 2 2 2" xfId="5122"/>
    <cellStyle name="Total 2 2 2 2 2 2 3" xfId="7647"/>
    <cellStyle name="Total 2 2 2 2 2 2 4" xfId="10164"/>
    <cellStyle name="Total 2 2 2 2 2 2 5" xfId="12468"/>
    <cellStyle name="Total 2 2 2 2 2 2 6" xfId="14932"/>
    <cellStyle name="Total 2 2 2 2 2 2 7" xfId="17177"/>
    <cellStyle name="Total 2 2 2 2 2 3" xfId="2142"/>
    <cellStyle name="Total 2 2 2 2 2 3 2" xfId="5370"/>
    <cellStyle name="Total 2 2 2 2 2 3 3" xfId="7896"/>
    <cellStyle name="Total 2 2 2 2 2 3 4" xfId="10412"/>
    <cellStyle name="Total 2 2 2 2 2 3 5" xfId="12715"/>
    <cellStyle name="Total 2 2 2 2 2 3 6" xfId="15180"/>
    <cellStyle name="Total 2 2 2 2 2 3 7" xfId="17424"/>
    <cellStyle name="Total 2 2 2 2 2 4" xfId="2394"/>
    <cellStyle name="Total 2 2 2 2 2 4 2" xfId="5621"/>
    <cellStyle name="Total 2 2 2 2 2 4 3" xfId="8148"/>
    <cellStyle name="Total 2 2 2 2 2 4 4" xfId="10662"/>
    <cellStyle name="Total 2 2 2 2 2 4 5" xfId="12966"/>
    <cellStyle name="Total 2 2 2 2 2 4 6" xfId="15430"/>
    <cellStyle name="Total 2 2 2 2 2 4 7" xfId="17674"/>
    <cellStyle name="Total 2 2 2 2 2 5" xfId="2415"/>
    <cellStyle name="Total 2 2 2 2 2 5 2" xfId="5642"/>
    <cellStyle name="Total 2 2 2 2 2 5 3" xfId="8169"/>
    <cellStyle name="Total 2 2 2 2 2 5 4" xfId="10683"/>
    <cellStyle name="Total 2 2 2 2 2 5 5" xfId="12987"/>
    <cellStyle name="Total 2 2 2 2 2 5 6" xfId="15451"/>
    <cellStyle name="Total 2 2 2 2 2 5 7" xfId="17695"/>
    <cellStyle name="Total 2 2 2 2 2 6" xfId="2856"/>
    <cellStyle name="Total 2 2 2 2 2 6 2" xfId="6082"/>
    <cellStyle name="Total 2 2 2 2 2 6 3" xfId="8610"/>
    <cellStyle name="Total 2 2 2 2 2 6 4" xfId="11123"/>
    <cellStyle name="Total 2 2 2 2 2 6 5" xfId="13427"/>
    <cellStyle name="Total 2 2 2 2 2 6 6" xfId="15890"/>
    <cellStyle name="Total 2 2 2 2 2 6 7" xfId="18133"/>
    <cellStyle name="Total 2 2 2 2 2 7" xfId="3044"/>
    <cellStyle name="Total 2 2 2 2 2 7 2" xfId="6270"/>
    <cellStyle name="Total 2 2 2 2 2 7 3" xfId="8798"/>
    <cellStyle name="Total 2 2 2 2 2 7 4" xfId="11310"/>
    <cellStyle name="Total 2 2 2 2 2 7 5" xfId="13615"/>
    <cellStyle name="Total 2 2 2 2 2 7 6" xfId="16078"/>
    <cellStyle name="Total 2 2 2 2 2 7 7" xfId="18320"/>
    <cellStyle name="Total 2 2 2 2 2 8" xfId="3247"/>
    <cellStyle name="Total 2 2 2 2 2 8 2" xfId="6472"/>
    <cellStyle name="Total 2 2 2 2 2 8 3" xfId="9001"/>
    <cellStyle name="Total 2 2 2 2 2 8 4" xfId="11512"/>
    <cellStyle name="Total 2 2 2 2 2 8 5" xfId="13816"/>
    <cellStyle name="Total 2 2 2 2 2 8 6" xfId="16281"/>
    <cellStyle name="Total 2 2 2 2 2 8 7" xfId="18520"/>
    <cellStyle name="Total 2 2 2 2 2 9" xfId="3440"/>
    <cellStyle name="Total 2 2 2 2 2 9 2" xfId="6665"/>
    <cellStyle name="Total 2 2 2 2 2 9 3" xfId="9194"/>
    <cellStyle name="Total 2 2 2 2 2 9 4" xfId="11705"/>
    <cellStyle name="Total 2 2 2 2 2 9 5" xfId="14009"/>
    <cellStyle name="Total 2 2 2 2 2 9 6" xfId="16474"/>
    <cellStyle name="Total 2 2 2 2 2 9 7" xfId="18713"/>
    <cellStyle name="Total 2 2 2 2 20" xfId="19149"/>
    <cellStyle name="Total 2 2 2 2 21" xfId="19183"/>
    <cellStyle name="Total 2 2 2 2 22" xfId="19213"/>
    <cellStyle name="Total 2 2 2 2 23" xfId="19236"/>
    <cellStyle name="Total 2 2 2 2 24" xfId="19264"/>
    <cellStyle name="Total 2 2 2 2 25" xfId="19567"/>
    <cellStyle name="Total 2 2 2 2 26" xfId="19599"/>
    <cellStyle name="Total 2 2 2 2 27" xfId="19625"/>
    <cellStyle name="Total 2 2 2 2 28" xfId="19648"/>
    <cellStyle name="Total 2 2 2 2 29" xfId="19780"/>
    <cellStyle name="Total 2 2 2 2 3" xfId="402"/>
    <cellStyle name="Total 2 2 2 2 3 10" xfId="975"/>
    <cellStyle name="Total 2 2 2 2 3 10 2" xfId="4238"/>
    <cellStyle name="Total 2 2 2 2 3 10 3" xfId="6779"/>
    <cellStyle name="Total 2 2 2 2 3 10 4" xfId="9309"/>
    <cellStyle name="Total 2 2 2 2 3 10 5" xfId="3739"/>
    <cellStyle name="Total 2 2 2 2 3 10 6" xfId="14108"/>
    <cellStyle name="Total 2 2 2 2 3 10 7" xfId="6716"/>
    <cellStyle name="Total 2 2 2 2 3 11" xfId="3749"/>
    <cellStyle name="Total 2 2 2 2 3 12" xfId="3695"/>
    <cellStyle name="Total 2 2 2 2 3 13" xfId="9266"/>
    <cellStyle name="Total 2 2 2 2 3 14" xfId="9219"/>
    <cellStyle name="Total 2 2 2 2 3 15" xfId="20148"/>
    <cellStyle name="Total 2 2 2 2 3 16" xfId="20790"/>
    <cellStyle name="Total 2 2 2 2 3 2" xfId="1705"/>
    <cellStyle name="Total 2 2 2 2 3 2 2" xfId="4934"/>
    <cellStyle name="Total 2 2 2 2 3 2 3" xfId="7459"/>
    <cellStyle name="Total 2 2 2 2 3 2 4" xfId="9981"/>
    <cellStyle name="Total 2 2 2 2 3 2 5" xfId="12280"/>
    <cellStyle name="Total 2 2 2 2 3 2 6" xfId="14747"/>
    <cellStyle name="Total 2 2 2 2 3 2 7" xfId="16992"/>
    <cellStyle name="Total 2 2 2 2 3 3" xfId="1383"/>
    <cellStyle name="Total 2 2 2 2 3 3 2" xfId="4612"/>
    <cellStyle name="Total 2 2 2 2 3 3 3" xfId="7137"/>
    <cellStyle name="Total 2 2 2 2 3 3 4" xfId="9666"/>
    <cellStyle name="Total 2 2 2 2 3 3 5" xfId="11959"/>
    <cellStyle name="Total 2 2 2 2 3 3 6" xfId="14428"/>
    <cellStyle name="Total 2 2 2 2 3 3 7" xfId="16676"/>
    <cellStyle name="Total 2 2 2 2 3 4" xfId="1336"/>
    <cellStyle name="Total 2 2 2 2 3 4 2" xfId="4565"/>
    <cellStyle name="Total 2 2 2 2 3 4 3" xfId="7091"/>
    <cellStyle name="Total 2 2 2 2 3 4 4" xfId="9619"/>
    <cellStyle name="Total 2 2 2 2 3 4 5" xfId="11913"/>
    <cellStyle name="Total 2 2 2 2 3 4 6" xfId="14381"/>
    <cellStyle name="Total 2 2 2 2 3 4 7" xfId="16630"/>
    <cellStyle name="Total 2 2 2 2 3 5" xfId="2328"/>
    <cellStyle name="Total 2 2 2 2 3 5 2" xfId="5555"/>
    <cellStyle name="Total 2 2 2 2 3 5 3" xfId="8082"/>
    <cellStyle name="Total 2 2 2 2 3 5 4" xfId="10596"/>
    <cellStyle name="Total 2 2 2 2 3 5 5" xfId="12900"/>
    <cellStyle name="Total 2 2 2 2 3 5 6" xfId="15364"/>
    <cellStyle name="Total 2 2 2 2 3 5 7" xfId="17608"/>
    <cellStyle name="Total 2 2 2 2 3 6" xfId="2679"/>
    <cellStyle name="Total 2 2 2 2 3 6 2" xfId="5906"/>
    <cellStyle name="Total 2 2 2 2 3 6 3" xfId="8433"/>
    <cellStyle name="Total 2 2 2 2 3 6 4" xfId="10947"/>
    <cellStyle name="Total 2 2 2 2 3 6 5" xfId="13251"/>
    <cellStyle name="Total 2 2 2 2 3 6 6" xfId="15715"/>
    <cellStyle name="Total 2 2 2 2 3 6 7" xfId="17957"/>
    <cellStyle name="Total 2 2 2 2 3 7" xfId="1598"/>
    <cellStyle name="Total 2 2 2 2 3 7 2" xfId="4827"/>
    <cellStyle name="Total 2 2 2 2 3 7 3" xfId="7352"/>
    <cellStyle name="Total 2 2 2 2 3 7 4" xfId="9878"/>
    <cellStyle name="Total 2 2 2 2 3 7 5" xfId="12173"/>
    <cellStyle name="Total 2 2 2 2 3 7 6" xfId="14642"/>
    <cellStyle name="Total 2 2 2 2 3 7 7" xfId="16887"/>
    <cellStyle name="Total 2 2 2 2 3 8" xfId="1669"/>
    <cellStyle name="Total 2 2 2 2 3 8 2" xfId="4898"/>
    <cellStyle name="Total 2 2 2 2 3 8 3" xfId="7423"/>
    <cellStyle name="Total 2 2 2 2 3 8 4" xfId="9945"/>
    <cellStyle name="Total 2 2 2 2 3 8 5" xfId="12244"/>
    <cellStyle name="Total 2 2 2 2 3 8 6" xfId="14711"/>
    <cellStyle name="Total 2 2 2 2 3 8 7" xfId="16956"/>
    <cellStyle name="Total 2 2 2 2 3 9" xfId="3226"/>
    <cellStyle name="Total 2 2 2 2 3 9 2" xfId="6451"/>
    <cellStyle name="Total 2 2 2 2 3 9 3" xfId="8980"/>
    <cellStyle name="Total 2 2 2 2 3 9 4" xfId="11491"/>
    <cellStyle name="Total 2 2 2 2 3 9 5" xfId="13795"/>
    <cellStyle name="Total 2 2 2 2 3 9 6" xfId="16260"/>
    <cellStyle name="Total 2 2 2 2 3 9 7" xfId="18499"/>
    <cellStyle name="Total 2 2 2 2 30" xfId="21166"/>
    <cellStyle name="Total 2 2 2 2 4" xfId="421"/>
    <cellStyle name="Total 2 2 2 2 4 10" xfId="993"/>
    <cellStyle name="Total 2 2 2 2 4 10 2" xfId="4256"/>
    <cellStyle name="Total 2 2 2 2 4 10 3" xfId="6797"/>
    <cellStyle name="Total 2 2 2 2 4 10 4" xfId="9327"/>
    <cellStyle name="Total 2 2 2 2 4 10 5" xfId="4378"/>
    <cellStyle name="Total 2 2 2 2 4 10 6" xfId="14126"/>
    <cellStyle name="Total 2 2 2 2 4 10 7" xfId="10311"/>
    <cellStyle name="Total 2 2 2 2 4 11" xfId="3768"/>
    <cellStyle name="Total 2 2 2 2 4 12" xfId="4287"/>
    <cellStyle name="Total 2 2 2 2 4 13" xfId="6742"/>
    <cellStyle name="Total 2 2 2 2 4 14" xfId="14074"/>
    <cellStyle name="Total 2 2 2 2 4 15" xfId="20186"/>
    <cellStyle name="Total 2 2 2 2 4 16" xfId="20824"/>
    <cellStyle name="Total 2 2 2 2 4 2" xfId="1724"/>
    <cellStyle name="Total 2 2 2 2 4 2 2" xfId="4953"/>
    <cellStyle name="Total 2 2 2 2 4 2 3" xfId="7478"/>
    <cellStyle name="Total 2 2 2 2 4 2 4" xfId="9999"/>
    <cellStyle name="Total 2 2 2 2 4 2 5" xfId="12299"/>
    <cellStyle name="Total 2 2 2 2 4 2 6" xfId="14766"/>
    <cellStyle name="Total 2 2 2 2 4 2 7" xfId="17010"/>
    <cellStyle name="Total 2 2 2 2 4 3" xfId="1536"/>
    <cellStyle name="Total 2 2 2 2 4 3 2" xfId="4765"/>
    <cellStyle name="Total 2 2 2 2 4 3 3" xfId="7290"/>
    <cellStyle name="Total 2 2 2 2 4 3 4" xfId="9816"/>
    <cellStyle name="Total 2 2 2 2 4 3 5" xfId="12111"/>
    <cellStyle name="Total 2 2 2 2 4 3 6" xfId="14581"/>
    <cellStyle name="Total 2 2 2 2 4 3 7" xfId="16826"/>
    <cellStyle name="Total 2 2 2 2 4 4" xfId="2181"/>
    <cellStyle name="Total 2 2 2 2 4 4 2" xfId="5409"/>
    <cellStyle name="Total 2 2 2 2 4 4 3" xfId="7935"/>
    <cellStyle name="Total 2 2 2 2 4 4 4" xfId="10450"/>
    <cellStyle name="Total 2 2 2 2 4 4 5" xfId="12754"/>
    <cellStyle name="Total 2 2 2 2 4 4 6" xfId="15218"/>
    <cellStyle name="Total 2 2 2 2 4 4 7" xfId="17462"/>
    <cellStyle name="Total 2 2 2 2 4 5" xfId="2565"/>
    <cellStyle name="Total 2 2 2 2 4 5 2" xfId="5792"/>
    <cellStyle name="Total 2 2 2 2 4 5 3" xfId="8319"/>
    <cellStyle name="Total 2 2 2 2 4 5 4" xfId="10833"/>
    <cellStyle name="Total 2 2 2 2 4 5 5" xfId="13137"/>
    <cellStyle name="Total 2 2 2 2 4 5 6" xfId="15601"/>
    <cellStyle name="Total 2 2 2 2 4 5 7" xfId="17845"/>
    <cellStyle name="Total 2 2 2 2 4 6" xfId="1484"/>
    <cellStyle name="Total 2 2 2 2 4 6 2" xfId="4713"/>
    <cellStyle name="Total 2 2 2 2 4 6 3" xfId="7238"/>
    <cellStyle name="Total 2 2 2 2 4 6 4" xfId="9765"/>
    <cellStyle name="Total 2 2 2 2 4 6 5" xfId="12059"/>
    <cellStyle name="Total 2 2 2 2 4 6 6" xfId="14529"/>
    <cellStyle name="Total 2 2 2 2 4 6 7" xfId="16775"/>
    <cellStyle name="Total 2 2 2 2 4 7" xfId="1852"/>
    <cellStyle name="Total 2 2 2 2 4 7 2" xfId="5081"/>
    <cellStyle name="Total 2 2 2 2 4 7 3" xfId="7606"/>
    <cellStyle name="Total 2 2 2 2 4 7 4" xfId="10123"/>
    <cellStyle name="Total 2 2 2 2 4 7 5" xfId="12427"/>
    <cellStyle name="Total 2 2 2 2 4 7 6" xfId="14891"/>
    <cellStyle name="Total 2 2 2 2 4 7 7" xfId="17136"/>
    <cellStyle name="Total 2 2 2 2 4 8" xfId="2545"/>
    <cellStyle name="Total 2 2 2 2 4 8 2" xfId="5772"/>
    <cellStyle name="Total 2 2 2 2 4 8 3" xfId="8299"/>
    <cellStyle name="Total 2 2 2 2 4 8 4" xfId="10813"/>
    <cellStyle name="Total 2 2 2 2 4 8 5" xfId="13117"/>
    <cellStyle name="Total 2 2 2 2 4 8 6" xfId="15581"/>
    <cellStyle name="Total 2 2 2 2 4 8 7" xfId="17825"/>
    <cellStyle name="Total 2 2 2 2 4 9" xfId="3388"/>
    <cellStyle name="Total 2 2 2 2 4 9 2" xfId="6613"/>
    <cellStyle name="Total 2 2 2 2 4 9 3" xfId="9142"/>
    <cellStyle name="Total 2 2 2 2 4 9 4" xfId="11653"/>
    <cellStyle name="Total 2 2 2 2 4 9 5" xfId="13957"/>
    <cellStyle name="Total 2 2 2 2 4 9 6" xfId="16422"/>
    <cellStyle name="Total 2 2 2 2 4 9 7" xfId="18661"/>
    <cellStyle name="Total 2 2 2 2 5" xfId="478"/>
    <cellStyle name="Total 2 2 2 2 5 10" xfId="1050"/>
    <cellStyle name="Total 2 2 2 2 5 10 2" xfId="4305"/>
    <cellStyle name="Total 2 2 2 2 5 10 3" xfId="6846"/>
    <cellStyle name="Total 2 2 2 2 5 10 4" xfId="9376"/>
    <cellStyle name="Total 2 2 2 2 5 10 5" xfId="3798"/>
    <cellStyle name="Total 2 2 2 2 5 10 6" xfId="14167"/>
    <cellStyle name="Total 2 2 2 2 5 10 7" xfId="3473"/>
    <cellStyle name="Total 2 2 2 2 5 11" xfId="3814"/>
    <cellStyle name="Total 2 2 2 2 5 12" xfId="4430"/>
    <cellStyle name="Total 2 2 2 2 5 13" xfId="10858"/>
    <cellStyle name="Total 2 2 2 2 5 14" xfId="11742"/>
    <cellStyle name="Total 2 2 2 2 5 15" xfId="20579"/>
    <cellStyle name="Total 2 2 2 2 5 16" xfId="20865"/>
    <cellStyle name="Total 2 2 2 2 5 2" xfId="1775"/>
    <cellStyle name="Total 2 2 2 2 5 2 2" xfId="5004"/>
    <cellStyle name="Total 2 2 2 2 5 2 3" xfId="7529"/>
    <cellStyle name="Total 2 2 2 2 5 2 4" xfId="10048"/>
    <cellStyle name="Total 2 2 2 2 5 2 5" xfId="12350"/>
    <cellStyle name="Total 2 2 2 2 5 2 6" xfId="14816"/>
    <cellStyle name="Total 2 2 2 2 5 2 7" xfId="17060"/>
    <cellStyle name="Total 2 2 2 2 5 3" xfId="1357"/>
    <cellStyle name="Total 2 2 2 2 5 3 2" xfId="4586"/>
    <cellStyle name="Total 2 2 2 2 5 3 3" xfId="7112"/>
    <cellStyle name="Total 2 2 2 2 5 3 4" xfId="9640"/>
    <cellStyle name="Total 2 2 2 2 5 3 5" xfId="11934"/>
    <cellStyle name="Total 2 2 2 2 5 3 6" xfId="14402"/>
    <cellStyle name="Total 2 2 2 2 5 3 7" xfId="16651"/>
    <cellStyle name="Total 2 2 2 2 5 4" xfId="1441"/>
    <cellStyle name="Total 2 2 2 2 5 4 2" xfId="4670"/>
    <cellStyle name="Total 2 2 2 2 5 4 3" xfId="7195"/>
    <cellStyle name="Total 2 2 2 2 5 4 4" xfId="9722"/>
    <cellStyle name="Total 2 2 2 2 5 4 5" xfId="12016"/>
    <cellStyle name="Total 2 2 2 2 5 4 6" xfId="14486"/>
    <cellStyle name="Total 2 2 2 2 5 4 7" xfId="16732"/>
    <cellStyle name="Total 2 2 2 2 5 5" xfId="1660"/>
    <cellStyle name="Total 2 2 2 2 5 5 2" xfId="4889"/>
    <cellStyle name="Total 2 2 2 2 5 5 3" xfId="7414"/>
    <cellStyle name="Total 2 2 2 2 5 5 4" xfId="9937"/>
    <cellStyle name="Total 2 2 2 2 5 5 5" xfId="12235"/>
    <cellStyle name="Total 2 2 2 2 5 5 6" xfId="14702"/>
    <cellStyle name="Total 2 2 2 2 5 5 7" xfId="16948"/>
    <cellStyle name="Total 2 2 2 2 5 6" xfId="1582"/>
    <cellStyle name="Total 2 2 2 2 5 6 2" xfId="4811"/>
    <cellStyle name="Total 2 2 2 2 5 6 3" xfId="7336"/>
    <cellStyle name="Total 2 2 2 2 5 6 4" xfId="9862"/>
    <cellStyle name="Total 2 2 2 2 5 6 5" xfId="12157"/>
    <cellStyle name="Total 2 2 2 2 5 6 6" xfId="14626"/>
    <cellStyle name="Total 2 2 2 2 5 6 7" xfId="16871"/>
    <cellStyle name="Total 2 2 2 2 5 7" xfId="2154"/>
    <cellStyle name="Total 2 2 2 2 5 7 2" xfId="5382"/>
    <cellStyle name="Total 2 2 2 2 5 7 3" xfId="7908"/>
    <cellStyle name="Total 2 2 2 2 5 7 4" xfId="10424"/>
    <cellStyle name="Total 2 2 2 2 5 7 5" xfId="12727"/>
    <cellStyle name="Total 2 2 2 2 5 7 6" xfId="15192"/>
    <cellStyle name="Total 2 2 2 2 5 7 7" xfId="17436"/>
    <cellStyle name="Total 2 2 2 2 5 8" xfId="2684"/>
    <cellStyle name="Total 2 2 2 2 5 8 2" xfId="5911"/>
    <cellStyle name="Total 2 2 2 2 5 8 3" xfId="8438"/>
    <cellStyle name="Total 2 2 2 2 5 8 4" xfId="10952"/>
    <cellStyle name="Total 2 2 2 2 5 8 5" xfId="13256"/>
    <cellStyle name="Total 2 2 2 2 5 8 6" xfId="15720"/>
    <cellStyle name="Total 2 2 2 2 5 8 7" xfId="17962"/>
    <cellStyle name="Total 2 2 2 2 5 9" xfId="1445"/>
    <cellStyle name="Total 2 2 2 2 5 9 2" xfId="4674"/>
    <cellStyle name="Total 2 2 2 2 5 9 3" xfId="7199"/>
    <cellStyle name="Total 2 2 2 2 5 9 4" xfId="9726"/>
    <cellStyle name="Total 2 2 2 2 5 9 5" xfId="12020"/>
    <cellStyle name="Total 2 2 2 2 5 9 6" xfId="14490"/>
    <cellStyle name="Total 2 2 2 2 5 9 7" xfId="16736"/>
    <cellStyle name="Total 2 2 2 2 6" xfId="1688"/>
    <cellStyle name="Total 2 2 2 2 6 10" xfId="20897"/>
    <cellStyle name="Total 2 2 2 2 6 2" xfId="4917"/>
    <cellStyle name="Total 2 2 2 2 6 3" xfId="7442"/>
    <cellStyle name="Total 2 2 2 2 6 4" xfId="9964"/>
    <cellStyle name="Total 2 2 2 2 6 5" xfId="12263"/>
    <cellStyle name="Total 2 2 2 2 6 6" xfId="14730"/>
    <cellStyle name="Total 2 2 2 2 6 7" xfId="16975"/>
    <cellStyle name="Total 2 2 2 2 6 8" xfId="20258"/>
    <cellStyle name="Total 2 2 2 2 6 9" xfId="20611"/>
    <cellStyle name="Total 2 2 2 2 7" xfId="1901"/>
    <cellStyle name="Total 2 2 2 2 7 10" xfId="20930"/>
    <cellStyle name="Total 2 2 2 2 7 2" xfId="5130"/>
    <cellStyle name="Total 2 2 2 2 7 3" xfId="7655"/>
    <cellStyle name="Total 2 2 2 2 7 4" xfId="10172"/>
    <cellStyle name="Total 2 2 2 2 7 5" xfId="12476"/>
    <cellStyle name="Total 2 2 2 2 7 6" xfId="14940"/>
    <cellStyle name="Total 2 2 2 2 7 7" xfId="17185"/>
    <cellStyle name="Total 2 2 2 2 7 8" xfId="20293"/>
    <cellStyle name="Total 2 2 2 2 7 9" xfId="20645"/>
    <cellStyle name="Total 2 2 2 2 8" xfId="2113"/>
    <cellStyle name="Total 2 2 2 2 8 10" xfId="20959"/>
    <cellStyle name="Total 2 2 2 2 8 2" xfId="5341"/>
    <cellStyle name="Total 2 2 2 2 8 3" xfId="7867"/>
    <cellStyle name="Total 2 2 2 2 8 4" xfId="10383"/>
    <cellStyle name="Total 2 2 2 2 8 5" xfId="12686"/>
    <cellStyle name="Total 2 2 2 2 8 6" xfId="15151"/>
    <cellStyle name="Total 2 2 2 2 8 7" xfId="17395"/>
    <cellStyle name="Total 2 2 2 2 8 8" xfId="20322"/>
    <cellStyle name="Total 2 2 2 2 8 9" xfId="20674"/>
    <cellStyle name="Total 2 2 2 2 9" xfId="2608"/>
    <cellStyle name="Total 2 2 2 2 9 10" xfId="20982"/>
    <cellStyle name="Total 2 2 2 2 9 2" xfId="5835"/>
    <cellStyle name="Total 2 2 2 2 9 3" xfId="8362"/>
    <cellStyle name="Total 2 2 2 2 9 4" xfId="10876"/>
    <cellStyle name="Total 2 2 2 2 9 5" xfId="13180"/>
    <cellStyle name="Total 2 2 2 2 9 6" xfId="15644"/>
    <cellStyle name="Total 2 2 2 2 9 7" xfId="17887"/>
    <cellStyle name="Total 2 2 2 2 9 8" xfId="20345"/>
    <cellStyle name="Total 2 2 2 2 9 9" xfId="20697"/>
    <cellStyle name="Total 2 2 2 20" xfId="19182"/>
    <cellStyle name="Total 2 2 2 21" xfId="19212"/>
    <cellStyle name="Total 2 2 2 22" xfId="19235"/>
    <cellStyle name="Total 2 2 2 23" xfId="19263"/>
    <cellStyle name="Total 2 2 2 24" xfId="19566"/>
    <cellStyle name="Total 2 2 2 25" xfId="19598"/>
    <cellStyle name="Total 2 2 2 26" xfId="19624"/>
    <cellStyle name="Total 2 2 2 27" xfId="19647"/>
    <cellStyle name="Total 2 2 2 28" xfId="19779"/>
    <cellStyle name="Total 2 2 2 29" xfId="21165"/>
    <cellStyle name="Total 2 2 2 3" xfId="510"/>
    <cellStyle name="Total 2 2 2 3 10" xfId="1081"/>
    <cellStyle name="Total 2 2 2 3 10 2" xfId="4330"/>
    <cellStyle name="Total 2 2 2 3 10 3" xfId="6872"/>
    <cellStyle name="Total 2 2 2 3 10 4" xfId="9403"/>
    <cellStyle name="Total 2 2 2 3 10 5" xfId="11728"/>
    <cellStyle name="Total 2 2 2 3 10 6" xfId="14189"/>
    <cellStyle name="Total 2 2 2 3 10 7" xfId="16481"/>
    <cellStyle name="Total 2 2 2 3 11" xfId="3840"/>
    <cellStyle name="Total 2 2 2 3 12" xfId="4428"/>
    <cellStyle name="Total 2 2 2 3 13" xfId="9253"/>
    <cellStyle name="Total 2 2 2 3 14" xfId="4431"/>
    <cellStyle name="Total 2 2 2 3 15" xfId="20118"/>
    <cellStyle name="Total 2 2 2 3 16" xfId="20759"/>
    <cellStyle name="Total 2 2 2 3 2" xfId="1802"/>
    <cellStyle name="Total 2 2 2 3 2 2" xfId="5031"/>
    <cellStyle name="Total 2 2 2 3 2 3" xfId="7556"/>
    <cellStyle name="Total 2 2 2 3 2 4" xfId="10075"/>
    <cellStyle name="Total 2 2 2 3 2 5" xfId="12377"/>
    <cellStyle name="Total 2 2 2 3 2 6" xfId="14843"/>
    <cellStyle name="Total 2 2 2 3 2 7" xfId="17087"/>
    <cellStyle name="Total 2 2 2 3 3" xfId="2063"/>
    <cellStyle name="Total 2 2 2 3 3 2" xfId="5291"/>
    <cellStyle name="Total 2 2 2 3 3 3" xfId="7817"/>
    <cellStyle name="Total 2 2 2 3 3 4" xfId="10333"/>
    <cellStyle name="Total 2 2 2 3 3 5" xfId="12636"/>
    <cellStyle name="Total 2 2 2 3 3 6" xfId="15102"/>
    <cellStyle name="Total 2 2 2 3 3 7" xfId="17345"/>
    <cellStyle name="Total 2 2 2 3 4" xfId="2308"/>
    <cellStyle name="Total 2 2 2 3 4 2" xfId="5535"/>
    <cellStyle name="Total 2 2 2 3 4 3" xfId="8062"/>
    <cellStyle name="Total 2 2 2 3 4 4" xfId="10576"/>
    <cellStyle name="Total 2 2 2 3 4 5" xfId="12880"/>
    <cellStyle name="Total 2 2 2 3 4 6" xfId="15344"/>
    <cellStyle name="Total 2 2 2 3 4 7" xfId="17588"/>
    <cellStyle name="Total 2 2 2 3 5" xfId="1458"/>
    <cellStyle name="Total 2 2 2 3 5 2" xfId="4687"/>
    <cellStyle name="Total 2 2 2 3 5 3" xfId="7212"/>
    <cellStyle name="Total 2 2 2 3 5 4" xfId="9739"/>
    <cellStyle name="Total 2 2 2 3 5 5" xfId="12033"/>
    <cellStyle name="Total 2 2 2 3 5 6" xfId="14503"/>
    <cellStyle name="Total 2 2 2 3 5 7" xfId="16749"/>
    <cellStyle name="Total 2 2 2 3 6" xfId="2783"/>
    <cellStyle name="Total 2 2 2 3 6 2" xfId="6009"/>
    <cellStyle name="Total 2 2 2 3 6 3" xfId="8537"/>
    <cellStyle name="Total 2 2 2 3 6 4" xfId="11051"/>
    <cellStyle name="Total 2 2 2 3 6 5" xfId="13354"/>
    <cellStyle name="Total 2 2 2 3 6 6" xfId="15819"/>
    <cellStyle name="Total 2 2 2 3 6 7" xfId="18060"/>
    <cellStyle name="Total 2 2 2 3 7" xfId="1502"/>
    <cellStyle name="Total 2 2 2 3 7 2" xfId="4731"/>
    <cellStyle name="Total 2 2 2 3 7 3" xfId="7256"/>
    <cellStyle name="Total 2 2 2 3 7 4" xfId="9783"/>
    <cellStyle name="Total 2 2 2 3 7 5" xfId="12077"/>
    <cellStyle name="Total 2 2 2 3 7 6" xfId="14547"/>
    <cellStyle name="Total 2 2 2 3 7 7" xfId="16793"/>
    <cellStyle name="Total 2 2 2 3 8" xfId="3199"/>
    <cellStyle name="Total 2 2 2 3 8 2" xfId="6424"/>
    <cellStyle name="Total 2 2 2 3 8 3" xfId="8953"/>
    <cellStyle name="Total 2 2 2 3 8 4" xfId="11464"/>
    <cellStyle name="Total 2 2 2 3 8 5" xfId="13769"/>
    <cellStyle name="Total 2 2 2 3 8 6" xfId="16233"/>
    <cellStyle name="Total 2 2 2 3 8 7" xfId="18473"/>
    <cellStyle name="Total 2 2 2 3 9" xfId="3383"/>
    <cellStyle name="Total 2 2 2 3 9 2" xfId="6608"/>
    <cellStyle name="Total 2 2 2 3 9 3" xfId="9137"/>
    <cellStyle name="Total 2 2 2 3 9 4" xfId="11648"/>
    <cellStyle name="Total 2 2 2 3 9 5" xfId="13952"/>
    <cellStyle name="Total 2 2 2 3 9 6" xfId="16417"/>
    <cellStyle name="Total 2 2 2 3 9 7" xfId="18656"/>
    <cellStyle name="Total 2 2 2 4" xfId="423"/>
    <cellStyle name="Total 2 2 2 4 10" xfId="995"/>
    <cellStyle name="Total 2 2 2 4 10 2" xfId="4258"/>
    <cellStyle name="Total 2 2 2 4 10 3" xfId="6799"/>
    <cellStyle name="Total 2 2 2 4 10 4" xfId="9329"/>
    <cellStyle name="Total 2 2 2 4 10 5" xfId="3859"/>
    <cellStyle name="Total 2 2 2 4 10 6" xfId="14128"/>
    <cellStyle name="Total 2 2 2 4 10 7" xfId="11799"/>
    <cellStyle name="Total 2 2 2 4 11" xfId="3770"/>
    <cellStyle name="Total 2 2 2 4 12" xfId="4173"/>
    <cellStyle name="Total 2 2 2 4 13" xfId="9374"/>
    <cellStyle name="Total 2 2 2 4 14" xfId="6890"/>
    <cellStyle name="Total 2 2 2 4 15" xfId="20147"/>
    <cellStyle name="Total 2 2 2 4 16" xfId="20789"/>
    <cellStyle name="Total 2 2 2 4 2" xfId="1726"/>
    <cellStyle name="Total 2 2 2 4 2 2" xfId="4955"/>
    <cellStyle name="Total 2 2 2 4 2 3" xfId="7480"/>
    <cellStyle name="Total 2 2 2 4 2 4" xfId="10001"/>
    <cellStyle name="Total 2 2 2 4 2 5" xfId="12301"/>
    <cellStyle name="Total 2 2 2 4 2 6" xfId="14768"/>
    <cellStyle name="Total 2 2 2 4 2 7" xfId="17012"/>
    <cellStyle name="Total 2 2 2 4 3" xfId="1561"/>
    <cellStyle name="Total 2 2 2 4 3 2" xfId="4790"/>
    <cellStyle name="Total 2 2 2 4 3 3" xfId="7315"/>
    <cellStyle name="Total 2 2 2 4 3 4" xfId="9841"/>
    <cellStyle name="Total 2 2 2 4 3 5" xfId="12136"/>
    <cellStyle name="Total 2 2 2 4 3 6" xfId="14606"/>
    <cellStyle name="Total 2 2 2 4 3 7" xfId="16851"/>
    <cellStyle name="Total 2 2 2 4 4" xfId="1861"/>
    <cellStyle name="Total 2 2 2 4 4 2" xfId="5090"/>
    <cellStyle name="Total 2 2 2 4 4 3" xfId="7615"/>
    <cellStyle name="Total 2 2 2 4 4 4" xfId="10132"/>
    <cellStyle name="Total 2 2 2 4 4 5" xfId="12436"/>
    <cellStyle name="Total 2 2 2 4 4 6" xfId="14900"/>
    <cellStyle name="Total 2 2 2 4 4 7" xfId="17145"/>
    <cellStyle name="Total 2 2 2 4 5" xfId="1575"/>
    <cellStyle name="Total 2 2 2 4 5 2" xfId="4804"/>
    <cellStyle name="Total 2 2 2 4 5 3" xfId="7329"/>
    <cellStyle name="Total 2 2 2 4 5 4" xfId="9855"/>
    <cellStyle name="Total 2 2 2 4 5 5" xfId="12150"/>
    <cellStyle name="Total 2 2 2 4 5 6" xfId="14620"/>
    <cellStyle name="Total 2 2 2 4 5 7" xfId="16864"/>
    <cellStyle name="Total 2 2 2 4 6" xfId="2157"/>
    <cellStyle name="Total 2 2 2 4 6 2" xfId="5385"/>
    <cellStyle name="Total 2 2 2 4 6 3" xfId="7911"/>
    <cellStyle name="Total 2 2 2 4 6 4" xfId="10427"/>
    <cellStyle name="Total 2 2 2 4 6 5" xfId="12730"/>
    <cellStyle name="Total 2 2 2 4 6 6" xfId="15195"/>
    <cellStyle name="Total 2 2 2 4 6 7" xfId="17439"/>
    <cellStyle name="Total 2 2 2 4 7" xfId="2688"/>
    <cellStyle name="Total 2 2 2 4 7 2" xfId="5915"/>
    <cellStyle name="Total 2 2 2 4 7 3" xfId="8442"/>
    <cellStyle name="Total 2 2 2 4 7 4" xfId="10956"/>
    <cellStyle name="Total 2 2 2 4 7 5" xfId="13260"/>
    <cellStyle name="Total 2 2 2 4 7 6" xfId="15724"/>
    <cellStyle name="Total 2 2 2 4 7 7" xfId="17966"/>
    <cellStyle name="Total 2 2 2 4 8" xfId="2361"/>
    <cellStyle name="Total 2 2 2 4 8 2" xfId="5588"/>
    <cellStyle name="Total 2 2 2 4 8 3" xfId="8115"/>
    <cellStyle name="Total 2 2 2 4 8 4" xfId="10629"/>
    <cellStyle name="Total 2 2 2 4 8 5" xfId="12933"/>
    <cellStyle name="Total 2 2 2 4 8 6" xfId="15397"/>
    <cellStyle name="Total 2 2 2 4 8 7" xfId="17641"/>
    <cellStyle name="Total 2 2 2 4 9" xfId="3002"/>
    <cellStyle name="Total 2 2 2 4 9 2" xfId="6228"/>
    <cellStyle name="Total 2 2 2 4 9 3" xfId="8756"/>
    <cellStyle name="Total 2 2 2 4 9 4" xfId="11269"/>
    <cellStyle name="Total 2 2 2 4 9 5" xfId="13573"/>
    <cellStyle name="Total 2 2 2 4 9 6" xfId="16036"/>
    <cellStyle name="Total 2 2 2 4 9 7" xfId="18279"/>
    <cellStyle name="Total 2 2 2 5" xfId="714"/>
    <cellStyle name="Total 2 2 2 5 10" xfId="1283"/>
    <cellStyle name="Total 2 2 2 5 10 2" xfId="4512"/>
    <cellStyle name="Total 2 2 2 5 10 3" xfId="7038"/>
    <cellStyle name="Total 2 2 2 5 10 4" xfId="9566"/>
    <cellStyle name="Total 2 2 2 5 10 5" xfId="11861"/>
    <cellStyle name="Total 2 2 2 5 10 6" xfId="14328"/>
    <cellStyle name="Total 2 2 2 5 10 7" xfId="16578"/>
    <cellStyle name="Total 2 2 2 5 11" xfId="4013"/>
    <cellStyle name="Total 2 2 2 5 12" xfId="3490"/>
    <cellStyle name="Total 2 2 2 5 13" xfId="3886"/>
    <cellStyle name="Total 2 2 2 5 14" xfId="14056"/>
    <cellStyle name="Total 2 2 2 5 15" xfId="20185"/>
    <cellStyle name="Total 2 2 2 5 16" xfId="20823"/>
    <cellStyle name="Total 2 2 2 5 2" xfId="1992"/>
    <cellStyle name="Total 2 2 2 5 2 2" xfId="5221"/>
    <cellStyle name="Total 2 2 2 5 2 3" xfId="7746"/>
    <cellStyle name="Total 2 2 2 5 2 4" xfId="10262"/>
    <cellStyle name="Total 2 2 2 5 2 5" xfId="12566"/>
    <cellStyle name="Total 2 2 2 5 2 6" xfId="15031"/>
    <cellStyle name="Total 2 2 2 5 2 7" xfId="17275"/>
    <cellStyle name="Total 2 2 2 5 3" xfId="2238"/>
    <cellStyle name="Total 2 2 2 5 3 2" xfId="5465"/>
    <cellStyle name="Total 2 2 2 5 3 3" xfId="7992"/>
    <cellStyle name="Total 2 2 2 5 3 4" xfId="10506"/>
    <cellStyle name="Total 2 2 2 5 3 5" xfId="12810"/>
    <cellStyle name="Total 2 2 2 5 3 6" xfId="15274"/>
    <cellStyle name="Total 2 2 2 5 3 7" xfId="17518"/>
    <cellStyle name="Total 2 2 2 5 4" xfId="2488"/>
    <cellStyle name="Total 2 2 2 5 4 2" xfId="5715"/>
    <cellStyle name="Total 2 2 2 5 4 3" xfId="8242"/>
    <cellStyle name="Total 2 2 2 5 4 4" xfId="10756"/>
    <cellStyle name="Total 2 2 2 5 4 5" xfId="13060"/>
    <cellStyle name="Total 2 2 2 5 4 6" xfId="15524"/>
    <cellStyle name="Total 2 2 2 5 4 7" xfId="17768"/>
    <cellStyle name="Total 2 2 2 5 5" xfId="2716"/>
    <cellStyle name="Total 2 2 2 5 5 2" xfId="5942"/>
    <cellStyle name="Total 2 2 2 5 5 3" xfId="8470"/>
    <cellStyle name="Total 2 2 2 5 5 4" xfId="10984"/>
    <cellStyle name="Total 2 2 2 5 5 5" xfId="13287"/>
    <cellStyle name="Total 2 2 2 5 5 6" xfId="15752"/>
    <cellStyle name="Total 2 2 2 5 5 7" xfId="17993"/>
    <cellStyle name="Total 2 2 2 5 6" xfId="2946"/>
    <cellStyle name="Total 2 2 2 5 6 2" xfId="6172"/>
    <cellStyle name="Total 2 2 2 5 6 3" xfId="8700"/>
    <cellStyle name="Total 2 2 2 5 6 4" xfId="11213"/>
    <cellStyle name="Total 2 2 2 5 6 5" xfId="13517"/>
    <cellStyle name="Total 2 2 2 5 6 6" xfId="15980"/>
    <cellStyle name="Total 2 2 2 5 6 7" xfId="18223"/>
    <cellStyle name="Total 2 2 2 5 7" xfId="3130"/>
    <cellStyle name="Total 2 2 2 5 7 2" xfId="6355"/>
    <cellStyle name="Total 2 2 2 5 7 3" xfId="8884"/>
    <cellStyle name="Total 2 2 2 5 7 4" xfId="11395"/>
    <cellStyle name="Total 2 2 2 5 7 5" xfId="13700"/>
    <cellStyle name="Total 2 2 2 5 7 6" xfId="16164"/>
    <cellStyle name="Total 2 2 2 5 7 7" xfId="18404"/>
    <cellStyle name="Total 2 2 2 5 8" xfId="3329"/>
    <cellStyle name="Total 2 2 2 5 8 2" xfId="6554"/>
    <cellStyle name="Total 2 2 2 5 8 3" xfId="9083"/>
    <cellStyle name="Total 2 2 2 5 8 4" xfId="11594"/>
    <cellStyle name="Total 2 2 2 5 8 5" xfId="13898"/>
    <cellStyle name="Total 2 2 2 5 8 6" xfId="16363"/>
    <cellStyle name="Total 2 2 2 5 8 7" xfId="18602"/>
    <cellStyle name="Total 2 2 2 5 9" xfId="2835"/>
    <cellStyle name="Total 2 2 2 5 9 2" xfId="6061"/>
    <cellStyle name="Total 2 2 2 5 9 3" xfId="8589"/>
    <cellStyle name="Total 2 2 2 5 9 4" xfId="11102"/>
    <cellStyle name="Total 2 2 2 5 9 5" xfId="13406"/>
    <cellStyle name="Total 2 2 2 5 9 6" xfId="15869"/>
    <cellStyle name="Total 2 2 2 5 9 7" xfId="18112"/>
    <cellStyle name="Total 2 2 2 6" xfId="756"/>
    <cellStyle name="Total 2 2 2 6 10" xfId="1325"/>
    <cellStyle name="Total 2 2 2 6 10 2" xfId="4554"/>
    <cellStyle name="Total 2 2 2 6 10 3" xfId="7080"/>
    <cellStyle name="Total 2 2 2 6 10 4" xfId="9608"/>
    <cellStyle name="Total 2 2 2 6 10 5" xfId="11903"/>
    <cellStyle name="Total 2 2 2 6 10 6" xfId="14370"/>
    <cellStyle name="Total 2 2 2 6 10 7" xfId="16620"/>
    <cellStyle name="Total 2 2 2 6 11" xfId="4055"/>
    <cellStyle name="Total 2 2 2 6 12" xfId="3949"/>
    <cellStyle name="Total 2 2 2 6 13" xfId="9417"/>
    <cellStyle name="Total 2 2 2 6 14" xfId="14223"/>
    <cellStyle name="Total 2 2 2 6 15" xfId="20578"/>
    <cellStyle name="Total 2 2 2 6 16" xfId="20864"/>
    <cellStyle name="Total 2 2 2 6 2" xfId="2034"/>
    <cellStyle name="Total 2 2 2 6 2 2" xfId="5263"/>
    <cellStyle name="Total 2 2 2 6 2 3" xfId="7788"/>
    <cellStyle name="Total 2 2 2 6 2 4" xfId="10304"/>
    <cellStyle name="Total 2 2 2 6 2 5" xfId="12608"/>
    <cellStyle name="Total 2 2 2 6 2 6" xfId="15073"/>
    <cellStyle name="Total 2 2 2 6 2 7" xfId="17317"/>
    <cellStyle name="Total 2 2 2 6 3" xfId="2280"/>
    <cellStyle name="Total 2 2 2 6 3 2" xfId="5507"/>
    <cellStyle name="Total 2 2 2 6 3 3" xfId="8034"/>
    <cellStyle name="Total 2 2 2 6 3 4" xfId="10548"/>
    <cellStyle name="Total 2 2 2 6 3 5" xfId="12852"/>
    <cellStyle name="Total 2 2 2 6 3 6" xfId="15316"/>
    <cellStyle name="Total 2 2 2 6 3 7" xfId="17560"/>
    <cellStyle name="Total 2 2 2 6 4" xfId="2530"/>
    <cellStyle name="Total 2 2 2 6 4 2" xfId="5757"/>
    <cellStyle name="Total 2 2 2 6 4 3" xfId="8284"/>
    <cellStyle name="Total 2 2 2 6 4 4" xfId="10798"/>
    <cellStyle name="Total 2 2 2 6 4 5" xfId="13102"/>
    <cellStyle name="Total 2 2 2 6 4 6" xfId="15566"/>
    <cellStyle name="Total 2 2 2 6 4 7" xfId="17810"/>
    <cellStyle name="Total 2 2 2 6 5" xfId="2758"/>
    <cellStyle name="Total 2 2 2 6 5 2" xfId="5984"/>
    <cellStyle name="Total 2 2 2 6 5 3" xfId="8512"/>
    <cellStyle name="Total 2 2 2 6 5 4" xfId="11026"/>
    <cellStyle name="Total 2 2 2 6 5 5" xfId="13329"/>
    <cellStyle name="Total 2 2 2 6 5 6" xfId="15794"/>
    <cellStyle name="Total 2 2 2 6 5 7" xfId="18035"/>
    <cellStyle name="Total 2 2 2 6 6" xfId="2988"/>
    <cellStyle name="Total 2 2 2 6 6 2" xfId="6214"/>
    <cellStyle name="Total 2 2 2 6 6 3" xfId="8742"/>
    <cellStyle name="Total 2 2 2 6 6 4" xfId="11255"/>
    <cellStyle name="Total 2 2 2 6 6 5" xfId="13559"/>
    <cellStyle name="Total 2 2 2 6 6 6" xfId="16022"/>
    <cellStyle name="Total 2 2 2 6 6 7" xfId="18265"/>
    <cellStyle name="Total 2 2 2 6 7" xfId="3172"/>
    <cellStyle name="Total 2 2 2 6 7 2" xfId="6397"/>
    <cellStyle name="Total 2 2 2 6 7 3" xfId="8926"/>
    <cellStyle name="Total 2 2 2 6 7 4" xfId="11437"/>
    <cellStyle name="Total 2 2 2 6 7 5" xfId="13742"/>
    <cellStyle name="Total 2 2 2 6 7 6" xfId="16206"/>
    <cellStyle name="Total 2 2 2 6 7 7" xfId="18446"/>
    <cellStyle name="Total 2 2 2 6 8" xfId="3371"/>
    <cellStyle name="Total 2 2 2 6 8 2" xfId="6596"/>
    <cellStyle name="Total 2 2 2 6 8 3" xfId="9125"/>
    <cellStyle name="Total 2 2 2 6 8 4" xfId="11636"/>
    <cellStyle name="Total 2 2 2 6 8 5" xfId="13940"/>
    <cellStyle name="Total 2 2 2 6 8 6" xfId="16405"/>
    <cellStyle name="Total 2 2 2 6 8 7" xfId="18644"/>
    <cellStyle name="Total 2 2 2 6 9" xfId="3214"/>
    <cellStyle name="Total 2 2 2 6 9 2" xfId="6439"/>
    <cellStyle name="Total 2 2 2 6 9 3" xfId="8968"/>
    <cellStyle name="Total 2 2 2 6 9 4" xfId="11479"/>
    <cellStyle name="Total 2 2 2 6 9 5" xfId="13784"/>
    <cellStyle name="Total 2 2 2 6 9 6" xfId="16248"/>
    <cellStyle name="Total 2 2 2 6 9 7" xfId="18488"/>
    <cellStyle name="Total 2 2 2 7" xfId="1515"/>
    <cellStyle name="Total 2 2 2 7 10" xfId="20896"/>
    <cellStyle name="Total 2 2 2 7 2" xfId="4744"/>
    <cellStyle name="Total 2 2 2 7 3" xfId="7269"/>
    <cellStyle name="Total 2 2 2 7 4" xfId="9796"/>
    <cellStyle name="Total 2 2 2 7 5" xfId="12090"/>
    <cellStyle name="Total 2 2 2 7 6" xfId="14560"/>
    <cellStyle name="Total 2 2 2 7 7" xfId="16806"/>
    <cellStyle name="Total 2 2 2 7 8" xfId="20257"/>
    <cellStyle name="Total 2 2 2 7 9" xfId="20610"/>
    <cellStyle name="Total 2 2 2 8" xfId="1415"/>
    <cellStyle name="Total 2 2 2 8 10" xfId="20929"/>
    <cellStyle name="Total 2 2 2 8 2" xfId="4644"/>
    <cellStyle name="Total 2 2 2 8 3" xfId="7169"/>
    <cellStyle name="Total 2 2 2 8 4" xfId="9696"/>
    <cellStyle name="Total 2 2 2 8 5" xfId="11990"/>
    <cellStyle name="Total 2 2 2 8 6" xfId="14460"/>
    <cellStyle name="Total 2 2 2 8 7" xfId="16706"/>
    <cellStyle name="Total 2 2 2 8 8" xfId="20292"/>
    <cellStyle name="Total 2 2 2 8 9" xfId="20644"/>
    <cellStyle name="Total 2 2 2 9" xfId="1516"/>
    <cellStyle name="Total 2 2 2 9 10" xfId="20958"/>
    <cellStyle name="Total 2 2 2 9 2" xfId="4745"/>
    <cellStyle name="Total 2 2 2 9 3" xfId="7270"/>
    <cellStyle name="Total 2 2 2 9 4" xfId="9797"/>
    <cellStyle name="Total 2 2 2 9 5" xfId="12091"/>
    <cellStyle name="Total 2 2 2 9 6" xfId="14561"/>
    <cellStyle name="Total 2 2 2 9 7" xfId="16807"/>
    <cellStyle name="Total 2 2 2 9 8" xfId="20321"/>
    <cellStyle name="Total 2 2 2 9 9" xfId="20673"/>
    <cellStyle name="Total 2 2 20" xfId="18733"/>
    <cellStyle name="Total 2 2 21" xfId="18719"/>
    <cellStyle name="Total 2 2 22" xfId="18732"/>
    <cellStyle name="Total 2 2 23" xfId="19049"/>
    <cellStyle name="Total 2 2 24" xfId="19146"/>
    <cellStyle name="Total 2 2 25" xfId="19275"/>
    <cellStyle name="Total 2 2 26" xfId="19422"/>
    <cellStyle name="Total 2 2 27" xfId="19398"/>
    <cellStyle name="Total 2 2 28" xfId="19530"/>
    <cellStyle name="Total 2 2 29" xfId="19778"/>
    <cellStyle name="Total 2 2 3" xfId="386"/>
    <cellStyle name="Total 2 2 3 10" xfId="1410"/>
    <cellStyle name="Total 2 2 3 10 2" xfId="4639"/>
    <cellStyle name="Total 2 2 3 10 3" xfId="7164"/>
    <cellStyle name="Total 2 2 3 10 4" xfId="9691"/>
    <cellStyle name="Total 2 2 3 10 5" xfId="11985"/>
    <cellStyle name="Total 2 2 3 10 6" xfId="14455"/>
    <cellStyle name="Total 2 2 3 10 7" xfId="16701"/>
    <cellStyle name="Total 2 2 3 11" xfId="2172"/>
    <cellStyle name="Total 2 2 3 11 2" xfId="5400"/>
    <cellStyle name="Total 2 2 3 11 3" xfId="7926"/>
    <cellStyle name="Total 2 2 3 11 4" xfId="10442"/>
    <cellStyle name="Total 2 2 3 11 5" xfId="12745"/>
    <cellStyle name="Total 2 2 3 11 6" xfId="15210"/>
    <cellStyle name="Total 2 2 3 11 7" xfId="17454"/>
    <cellStyle name="Total 2 2 3 12" xfId="2697"/>
    <cellStyle name="Total 2 2 3 12 2" xfId="5924"/>
    <cellStyle name="Total 2 2 3 12 3" xfId="8451"/>
    <cellStyle name="Total 2 2 3 12 4" xfId="10965"/>
    <cellStyle name="Total 2 2 3 12 5" xfId="13269"/>
    <cellStyle name="Total 2 2 3 12 6" xfId="15733"/>
    <cellStyle name="Total 2 2 3 12 7" xfId="17975"/>
    <cellStyle name="Total 2 2 3 13" xfId="959"/>
    <cellStyle name="Total 2 2 3 13 2" xfId="4222"/>
    <cellStyle name="Total 2 2 3 13 3" xfId="6763"/>
    <cellStyle name="Total 2 2 3 13 4" xfId="9293"/>
    <cellStyle name="Total 2 2 3 13 5" xfId="6737"/>
    <cellStyle name="Total 2 2 3 13 6" xfId="14092"/>
    <cellStyle name="Total 2 2 3 13 7" xfId="3628"/>
    <cellStyle name="Total 2 2 3 14" xfId="3698"/>
    <cellStyle name="Total 2 2 3 15" xfId="4286"/>
    <cellStyle name="Total 2 2 3 16" xfId="4181"/>
    <cellStyle name="Total 2 2 3 17" xfId="14079"/>
    <cellStyle name="Total 2 2 3 18" xfId="18972"/>
    <cellStyle name="Total 2 2 3 19" xfId="19116"/>
    <cellStyle name="Total 2 2 3 2" xfId="609"/>
    <cellStyle name="Total 2 2 3 2 10" xfId="1180"/>
    <cellStyle name="Total 2 2 3 2 10 2" xfId="4412"/>
    <cellStyle name="Total 2 2 3 2 10 3" xfId="6947"/>
    <cellStyle name="Total 2 2 3 2 10 4" xfId="9477"/>
    <cellStyle name="Total 2 2 3 2 10 5" xfId="11781"/>
    <cellStyle name="Total 2 2 3 2 10 6" xfId="14244"/>
    <cellStyle name="Total 2 2 3 2 10 7" xfId="16511"/>
    <cellStyle name="Total 2 2 3 2 11" xfId="3920"/>
    <cellStyle name="Total 2 2 3 2 12" xfId="3670"/>
    <cellStyle name="Total 2 2 3 2 13" xfId="3706"/>
    <cellStyle name="Total 2 2 3 2 14" xfId="9359"/>
    <cellStyle name="Total 2 2 3 2 15" xfId="20120"/>
    <cellStyle name="Total 2 2 3 2 16" xfId="20761"/>
    <cellStyle name="Total 2 2 3 2 2" xfId="1892"/>
    <cellStyle name="Total 2 2 3 2 2 2" xfId="5121"/>
    <cellStyle name="Total 2 2 3 2 2 3" xfId="7646"/>
    <cellStyle name="Total 2 2 3 2 2 4" xfId="10163"/>
    <cellStyle name="Total 2 2 3 2 2 5" xfId="12467"/>
    <cellStyle name="Total 2 2 3 2 2 6" xfId="14931"/>
    <cellStyle name="Total 2 2 3 2 2 7" xfId="17176"/>
    <cellStyle name="Total 2 2 3 2 3" xfId="2141"/>
    <cellStyle name="Total 2 2 3 2 3 2" xfId="5369"/>
    <cellStyle name="Total 2 2 3 2 3 3" xfId="7895"/>
    <cellStyle name="Total 2 2 3 2 3 4" xfId="10411"/>
    <cellStyle name="Total 2 2 3 2 3 5" xfId="12714"/>
    <cellStyle name="Total 2 2 3 2 3 6" xfId="15179"/>
    <cellStyle name="Total 2 2 3 2 3 7" xfId="17423"/>
    <cellStyle name="Total 2 2 3 2 4" xfId="2393"/>
    <cellStyle name="Total 2 2 3 2 4 2" xfId="5620"/>
    <cellStyle name="Total 2 2 3 2 4 3" xfId="8147"/>
    <cellStyle name="Total 2 2 3 2 4 4" xfId="10661"/>
    <cellStyle name="Total 2 2 3 2 4 5" xfId="12965"/>
    <cellStyle name="Total 2 2 3 2 4 6" xfId="15429"/>
    <cellStyle name="Total 2 2 3 2 4 7" xfId="17673"/>
    <cellStyle name="Total 2 2 3 2 5" xfId="2622"/>
    <cellStyle name="Total 2 2 3 2 5 2" xfId="5849"/>
    <cellStyle name="Total 2 2 3 2 5 3" xfId="8376"/>
    <cellStyle name="Total 2 2 3 2 5 4" xfId="10890"/>
    <cellStyle name="Total 2 2 3 2 5 5" xfId="13194"/>
    <cellStyle name="Total 2 2 3 2 5 6" xfId="15658"/>
    <cellStyle name="Total 2 2 3 2 5 7" xfId="17901"/>
    <cellStyle name="Total 2 2 3 2 6" xfId="2855"/>
    <cellStyle name="Total 2 2 3 2 6 2" xfId="6081"/>
    <cellStyle name="Total 2 2 3 2 6 3" xfId="8609"/>
    <cellStyle name="Total 2 2 3 2 6 4" xfId="11122"/>
    <cellStyle name="Total 2 2 3 2 6 5" xfId="13426"/>
    <cellStyle name="Total 2 2 3 2 6 6" xfId="15889"/>
    <cellStyle name="Total 2 2 3 2 6 7" xfId="18132"/>
    <cellStyle name="Total 2 2 3 2 7" xfId="3043"/>
    <cellStyle name="Total 2 2 3 2 7 2" xfId="6269"/>
    <cellStyle name="Total 2 2 3 2 7 3" xfId="8797"/>
    <cellStyle name="Total 2 2 3 2 7 4" xfId="11309"/>
    <cellStyle name="Total 2 2 3 2 7 5" xfId="13614"/>
    <cellStyle name="Total 2 2 3 2 7 6" xfId="16077"/>
    <cellStyle name="Total 2 2 3 2 7 7" xfId="18319"/>
    <cellStyle name="Total 2 2 3 2 8" xfId="3246"/>
    <cellStyle name="Total 2 2 3 2 8 2" xfId="6471"/>
    <cellStyle name="Total 2 2 3 2 8 3" xfId="9000"/>
    <cellStyle name="Total 2 2 3 2 8 4" xfId="11511"/>
    <cellStyle name="Total 2 2 3 2 8 5" xfId="13815"/>
    <cellStyle name="Total 2 2 3 2 8 6" xfId="16280"/>
    <cellStyle name="Total 2 2 3 2 8 7" xfId="18519"/>
    <cellStyle name="Total 2 2 3 2 9" xfId="1832"/>
    <cellStyle name="Total 2 2 3 2 9 2" xfId="5061"/>
    <cellStyle name="Total 2 2 3 2 9 3" xfId="7586"/>
    <cellStyle name="Total 2 2 3 2 9 4" xfId="10103"/>
    <cellStyle name="Total 2 2 3 2 9 5" xfId="12407"/>
    <cellStyle name="Total 2 2 3 2 9 6" xfId="14871"/>
    <cellStyle name="Total 2 2 3 2 9 7" xfId="17116"/>
    <cellStyle name="Total 2 2 3 20" xfId="19150"/>
    <cellStyle name="Total 2 2 3 21" xfId="19184"/>
    <cellStyle name="Total 2 2 3 22" xfId="19214"/>
    <cellStyle name="Total 2 2 3 23" xfId="19237"/>
    <cellStyle name="Total 2 2 3 24" xfId="19265"/>
    <cellStyle name="Total 2 2 3 25" xfId="19568"/>
    <cellStyle name="Total 2 2 3 26" xfId="19600"/>
    <cellStyle name="Total 2 2 3 27" xfId="19626"/>
    <cellStyle name="Total 2 2 3 28" xfId="19649"/>
    <cellStyle name="Total 2 2 3 29" xfId="19781"/>
    <cellStyle name="Total 2 2 3 3" xfId="707"/>
    <cellStyle name="Total 2 2 3 3 10" xfId="1276"/>
    <cellStyle name="Total 2 2 3 3 10 2" xfId="4505"/>
    <cellStyle name="Total 2 2 3 3 10 3" xfId="7031"/>
    <cellStyle name="Total 2 2 3 3 10 4" xfId="9559"/>
    <cellStyle name="Total 2 2 3 3 10 5" xfId="11854"/>
    <cellStyle name="Total 2 2 3 3 10 6" xfId="14321"/>
    <cellStyle name="Total 2 2 3 3 10 7" xfId="16571"/>
    <cellStyle name="Total 2 2 3 3 11" xfId="4006"/>
    <cellStyle name="Total 2 2 3 3 12" xfId="3555"/>
    <cellStyle name="Total 2 2 3 3 13" xfId="4620"/>
    <cellStyle name="Total 2 2 3 3 14" xfId="14057"/>
    <cellStyle name="Total 2 2 3 3 15" xfId="20149"/>
    <cellStyle name="Total 2 2 3 3 16" xfId="20791"/>
    <cellStyle name="Total 2 2 3 3 2" xfId="1985"/>
    <cellStyle name="Total 2 2 3 3 2 2" xfId="5214"/>
    <cellStyle name="Total 2 2 3 3 2 3" xfId="7739"/>
    <cellStyle name="Total 2 2 3 3 2 4" xfId="10255"/>
    <cellStyle name="Total 2 2 3 3 2 5" xfId="12559"/>
    <cellStyle name="Total 2 2 3 3 2 6" xfId="15024"/>
    <cellStyle name="Total 2 2 3 3 2 7" xfId="17268"/>
    <cellStyle name="Total 2 2 3 3 3" xfId="2231"/>
    <cellStyle name="Total 2 2 3 3 3 2" xfId="5458"/>
    <cellStyle name="Total 2 2 3 3 3 3" xfId="7985"/>
    <cellStyle name="Total 2 2 3 3 3 4" xfId="10499"/>
    <cellStyle name="Total 2 2 3 3 3 5" xfId="12803"/>
    <cellStyle name="Total 2 2 3 3 3 6" xfId="15267"/>
    <cellStyle name="Total 2 2 3 3 3 7" xfId="17511"/>
    <cellStyle name="Total 2 2 3 3 4" xfId="2481"/>
    <cellStyle name="Total 2 2 3 3 4 2" xfId="5708"/>
    <cellStyle name="Total 2 2 3 3 4 3" xfId="8235"/>
    <cellStyle name="Total 2 2 3 3 4 4" xfId="10749"/>
    <cellStyle name="Total 2 2 3 3 4 5" xfId="13053"/>
    <cellStyle name="Total 2 2 3 3 4 6" xfId="15517"/>
    <cellStyle name="Total 2 2 3 3 4 7" xfId="17761"/>
    <cellStyle name="Total 2 2 3 3 5" xfId="2709"/>
    <cellStyle name="Total 2 2 3 3 5 2" xfId="5935"/>
    <cellStyle name="Total 2 2 3 3 5 3" xfId="8463"/>
    <cellStyle name="Total 2 2 3 3 5 4" xfId="10977"/>
    <cellStyle name="Total 2 2 3 3 5 5" xfId="13280"/>
    <cellStyle name="Total 2 2 3 3 5 6" xfId="15745"/>
    <cellStyle name="Total 2 2 3 3 5 7" xfId="17986"/>
    <cellStyle name="Total 2 2 3 3 6" xfId="2939"/>
    <cellStyle name="Total 2 2 3 3 6 2" xfId="6165"/>
    <cellStyle name="Total 2 2 3 3 6 3" xfId="8693"/>
    <cellStyle name="Total 2 2 3 3 6 4" xfId="11206"/>
    <cellStyle name="Total 2 2 3 3 6 5" xfId="13510"/>
    <cellStyle name="Total 2 2 3 3 6 6" xfId="15973"/>
    <cellStyle name="Total 2 2 3 3 6 7" xfId="18216"/>
    <cellStyle name="Total 2 2 3 3 7" xfId="3123"/>
    <cellStyle name="Total 2 2 3 3 7 2" xfId="6348"/>
    <cellStyle name="Total 2 2 3 3 7 3" xfId="8877"/>
    <cellStyle name="Total 2 2 3 3 7 4" xfId="11388"/>
    <cellStyle name="Total 2 2 3 3 7 5" xfId="13693"/>
    <cellStyle name="Total 2 2 3 3 7 6" xfId="16157"/>
    <cellStyle name="Total 2 2 3 3 7 7" xfId="18397"/>
    <cellStyle name="Total 2 2 3 3 8" xfId="3322"/>
    <cellStyle name="Total 2 2 3 3 8 2" xfId="6547"/>
    <cellStyle name="Total 2 2 3 3 8 3" xfId="9076"/>
    <cellStyle name="Total 2 2 3 3 8 4" xfId="11587"/>
    <cellStyle name="Total 2 2 3 3 8 5" xfId="13891"/>
    <cellStyle name="Total 2 2 3 3 8 6" xfId="16356"/>
    <cellStyle name="Total 2 2 3 3 8 7" xfId="18595"/>
    <cellStyle name="Total 2 2 3 3 9" xfId="3378"/>
    <cellStyle name="Total 2 2 3 3 9 2" xfId="6603"/>
    <cellStyle name="Total 2 2 3 3 9 3" xfId="9132"/>
    <cellStyle name="Total 2 2 3 3 9 4" xfId="11643"/>
    <cellStyle name="Total 2 2 3 3 9 5" xfId="13947"/>
    <cellStyle name="Total 2 2 3 3 9 6" xfId="16412"/>
    <cellStyle name="Total 2 2 3 3 9 7" xfId="18651"/>
    <cellStyle name="Total 2 2 3 30" xfId="21167"/>
    <cellStyle name="Total 2 2 3 4" xfId="682"/>
    <cellStyle name="Total 2 2 3 4 10" xfId="1251"/>
    <cellStyle name="Total 2 2 3 4 10 2" xfId="4480"/>
    <cellStyle name="Total 2 2 3 4 10 3" xfId="7006"/>
    <cellStyle name="Total 2 2 3 4 10 4" xfId="9534"/>
    <cellStyle name="Total 2 2 3 4 10 5" xfId="11829"/>
    <cellStyle name="Total 2 2 3 4 10 6" xfId="14296"/>
    <cellStyle name="Total 2 2 3 4 10 7" xfId="16546"/>
    <cellStyle name="Total 2 2 3 4 11" xfId="3981"/>
    <cellStyle name="Total 2 2 3 4 12" xfId="3662"/>
    <cellStyle name="Total 2 2 3 4 13" xfId="6959"/>
    <cellStyle name="Total 2 2 3 4 14" xfId="6740"/>
    <cellStyle name="Total 2 2 3 4 15" xfId="20187"/>
    <cellStyle name="Total 2 2 3 4 16" xfId="20825"/>
    <cellStyle name="Total 2 2 3 4 2" xfId="1960"/>
    <cellStyle name="Total 2 2 3 4 2 2" xfId="5189"/>
    <cellStyle name="Total 2 2 3 4 2 3" xfId="7714"/>
    <cellStyle name="Total 2 2 3 4 2 4" xfId="10230"/>
    <cellStyle name="Total 2 2 3 4 2 5" xfId="12534"/>
    <cellStyle name="Total 2 2 3 4 2 6" xfId="14999"/>
    <cellStyle name="Total 2 2 3 4 2 7" xfId="17243"/>
    <cellStyle name="Total 2 2 3 4 3" xfId="2206"/>
    <cellStyle name="Total 2 2 3 4 3 2" xfId="5433"/>
    <cellStyle name="Total 2 2 3 4 3 3" xfId="7960"/>
    <cellStyle name="Total 2 2 3 4 3 4" xfId="10474"/>
    <cellStyle name="Total 2 2 3 4 3 5" xfId="12778"/>
    <cellStyle name="Total 2 2 3 4 3 6" xfId="15242"/>
    <cellStyle name="Total 2 2 3 4 3 7" xfId="17486"/>
    <cellStyle name="Total 2 2 3 4 4" xfId="2456"/>
    <cellStyle name="Total 2 2 3 4 4 2" xfId="5683"/>
    <cellStyle name="Total 2 2 3 4 4 3" xfId="8210"/>
    <cellStyle name="Total 2 2 3 4 4 4" xfId="10724"/>
    <cellStyle name="Total 2 2 3 4 4 5" xfId="13028"/>
    <cellStyle name="Total 2 2 3 4 4 6" xfId="15492"/>
    <cellStyle name="Total 2 2 3 4 4 7" xfId="17736"/>
    <cellStyle name="Total 2 2 3 4 5" xfId="1920"/>
    <cellStyle name="Total 2 2 3 4 5 2" xfId="5149"/>
    <cellStyle name="Total 2 2 3 4 5 3" xfId="7674"/>
    <cellStyle name="Total 2 2 3 4 5 4" xfId="10191"/>
    <cellStyle name="Total 2 2 3 4 5 5" xfId="12495"/>
    <cellStyle name="Total 2 2 3 4 5 6" xfId="14959"/>
    <cellStyle name="Total 2 2 3 4 5 7" xfId="17204"/>
    <cellStyle name="Total 2 2 3 4 6" xfId="2914"/>
    <cellStyle name="Total 2 2 3 4 6 2" xfId="6140"/>
    <cellStyle name="Total 2 2 3 4 6 3" xfId="8668"/>
    <cellStyle name="Total 2 2 3 4 6 4" xfId="11181"/>
    <cellStyle name="Total 2 2 3 4 6 5" xfId="13485"/>
    <cellStyle name="Total 2 2 3 4 6 6" xfId="15948"/>
    <cellStyle name="Total 2 2 3 4 6 7" xfId="18191"/>
    <cellStyle name="Total 2 2 3 4 7" xfId="3098"/>
    <cellStyle name="Total 2 2 3 4 7 2" xfId="6323"/>
    <cellStyle name="Total 2 2 3 4 7 3" xfId="8852"/>
    <cellStyle name="Total 2 2 3 4 7 4" xfId="11363"/>
    <cellStyle name="Total 2 2 3 4 7 5" xfId="13668"/>
    <cellStyle name="Total 2 2 3 4 7 6" xfId="16132"/>
    <cellStyle name="Total 2 2 3 4 7 7" xfId="18372"/>
    <cellStyle name="Total 2 2 3 4 8" xfId="3297"/>
    <cellStyle name="Total 2 2 3 4 8 2" xfId="6522"/>
    <cellStyle name="Total 2 2 3 4 8 3" xfId="9051"/>
    <cellStyle name="Total 2 2 3 4 8 4" xfId="11562"/>
    <cellStyle name="Total 2 2 3 4 8 5" xfId="13866"/>
    <cellStyle name="Total 2 2 3 4 8 6" xfId="16331"/>
    <cellStyle name="Total 2 2 3 4 8 7" xfId="18570"/>
    <cellStyle name="Total 2 2 3 4 9" xfId="1444"/>
    <cellStyle name="Total 2 2 3 4 9 2" xfId="4673"/>
    <cellStyle name="Total 2 2 3 4 9 3" xfId="7198"/>
    <cellStyle name="Total 2 2 3 4 9 4" xfId="9725"/>
    <cellStyle name="Total 2 2 3 4 9 5" xfId="12019"/>
    <cellStyle name="Total 2 2 3 4 9 6" xfId="14489"/>
    <cellStyle name="Total 2 2 3 4 9 7" xfId="16735"/>
    <cellStyle name="Total 2 2 3 5" xfId="753"/>
    <cellStyle name="Total 2 2 3 5 10" xfId="1322"/>
    <cellStyle name="Total 2 2 3 5 10 2" xfId="4551"/>
    <cellStyle name="Total 2 2 3 5 10 3" xfId="7077"/>
    <cellStyle name="Total 2 2 3 5 10 4" xfId="9605"/>
    <cellStyle name="Total 2 2 3 5 10 5" xfId="11900"/>
    <cellStyle name="Total 2 2 3 5 10 6" xfId="14367"/>
    <cellStyle name="Total 2 2 3 5 10 7" xfId="16617"/>
    <cellStyle name="Total 2 2 3 5 11" xfId="4052"/>
    <cellStyle name="Total 2 2 3 5 12" xfId="3621"/>
    <cellStyle name="Total 2 2 3 5 13" xfId="3577"/>
    <cellStyle name="Total 2 2 3 5 14" xfId="14143"/>
    <cellStyle name="Total 2 2 3 5 15" xfId="20580"/>
    <cellStyle name="Total 2 2 3 5 16" xfId="20866"/>
    <cellStyle name="Total 2 2 3 5 2" xfId="2031"/>
    <cellStyle name="Total 2 2 3 5 2 2" xfId="5260"/>
    <cellStyle name="Total 2 2 3 5 2 3" xfId="7785"/>
    <cellStyle name="Total 2 2 3 5 2 4" xfId="10301"/>
    <cellStyle name="Total 2 2 3 5 2 5" xfId="12605"/>
    <cellStyle name="Total 2 2 3 5 2 6" xfId="15070"/>
    <cellStyle name="Total 2 2 3 5 2 7" xfId="17314"/>
    <cellStyle name="Total 2 2 3 5 3" xfId="2277"/>
    <cellStyle name="Total 2 2 3 5 3 2" xfId="5504"/>
    <cellStyle name="Total 2 2 3 5 3 3" xfId="8031"/>
    <cellStyle name="Total 2 2 3 5 3 4" xfId="10545"/>
    <cellStyle name="Total 2 2 3 5 3 5" xfId="12849"/>
    <cellStyle name="Total 2 2 3 5 3 6" xfId="15313"/>
    <cellStyle name="Total 2 2 3 5 3 7" xfId="17557"/>
    <cellStyle name="Total 2 2 3 5 4" xfId="2527"/>
    <cellStyle name="Total 2 2 3 5 4 2" xfId="5754"/>
    <cellStyle name="Total 2 2 3 5 4 3" xfId="8281"/>
    <cellStyle name="Total 2 2 3 5 4 4" xfId="10795"/>
    <cellStyle name="Total 2 2 3 5 4 5" xfId="13099"/>
    <cellStyle name="Total 2 2 3 5 4 6" xfId="15563"/>
    <cellStyle name="Total 2 2 3 5 4 7" xfId="17807"/>
    <cellStyle name="Total 2 2 3 5 5" xfId="2755"/>
    <cellStyle name="Total 2 2 3 5 5 2" xfId="5981"/>
    <cellStyle name="Total 2 2 3 5 5 3" xfId="8509"/>
    <cellStyle name="Total 2 2 3 5 5 4" xfId="11023"/>
    <cellStyle name="Total 2 2 3 5 5 5" xfId="13326"/>
    <cellStyle name="Total 2 2 3 5 5 6" xfId="15791"/>
    <cellStyle name="Total 2 2 3 5 5 7" xfId="18032"/>
    <cellStyle name="Total 2 2 3 5 6" xfId="2985"/>
    <cellStyle name="Total 2 2 3 5 6 2" xfId="6211"/>
    <cellStyle name="Total 2 2 3 5 6 3" xfId="8739"/>
    <cellStyle name="Total 2 2 3 5 6 4" xfId="11252"/>
    <cellStyle name="Total 2 2 3 5 6 5" xfId="13556"/>
    <cellStyle name="Total 2 2 3 5 6 6" xfId="16019"/>
    <cellStyle name="Total 2 2 3 5 6 7" xfId="18262"/>
    <cellStyle name="Total 2 2 3 5 7" xfId="3169"/>
    <cellStyle name="Total 2 2 3 5 7 2" xfId="6394"/>
    <cellStyle name="Total 2 2 3 5 7 3" xfId="8923"/>
    <cellStyle name="Total 2 2 3 5 7 4" xfId="11434"/>
    <cellStyle name="Total 2 2 3 5 7 5" xfId="13739"/>
    <cellStyle name="Total 2 2 3 5 7 6" xfId="16203"/>
    <cellStyle name="Total 2 2 3 5 7 7" xfId="18443"/>
    <cellStyle name="Total 2 2 3 5 8" xfId="3368"/>
    <cellStyle name="Total 2 2 3 5 8 2" xfId="6593"/>
    <cellStyle name="Total 2 2 3 5 8 3" xfId="9122"/>
    <cellStyle name="Total 2 2 3 5 8 4" xfId="11633"/>
    <cellStyle name="Total 2 2 3 5 8 5" xfId="13937"/>
    <cellStyle name="Total 2 2 3 5 8 6" xfId="16402"/>
    <cellStyle name="Total 2 2 3 5 8 7" xfId="18641"/>
    <cellStyle name="Total 2 2 3 5 9" xfId="1867"/>
    <cellStyle name="Total 2 2 3 5 9 2" xfId="5096"/>
    <cellStyle name="Total 2 2 3 5 9 3" xfId="7621"/>
    <cellStyle name="Total 2 2 3 5 9 4" xfId="10138"/>
    <cellStyle name="Total 2 2 3 5 9 5" xfId="12442"/>
    <cellStyle name="Total 2 2 3 5 9 6" xfId="14906"/>
    <cellStyle name="Total 2 2 3 5 9 7" xfId="17151"/>
    <cellStyle name="Total 2 2 3 6" xfId="1689"/>
    <cellStyle name="Total 2 2 3 6 10" xfId="20898"/>
    <cellStyle name="Total 2 2 3 6 2" xfId="4918"/>
    <cellStyle name="Total 2 2 3 6 3" xfId="7443"/>
    <cellStyle name="Total 2 2 3 6 4" xfId="9965"/>
    <cellStyle name="Total 2 2 3 6 5" xfId="12264"/>
    <cellStyle name="Total 2 2 3 6 6" xfId="14731"/>
    <cellStyle name="Total 2 2 3 6 7" xfId="16976"/>
    <cellStyle name="Total 2 2 3 6 8" xfId="20259"/>
    <cellStyle name="Total 2 2 3 6 9" xfId="20612"/>
    <cellStyle name="Total 2 2 3 7" xfId="1573"/>
    <cellStyle name="Total 2 2 3 7 10" xfId="20931"/>
    <cellStyle name="Total 2 2 3 7 2" xfId="4802"/>
    <cellStyle name="Total 2 2 3 7 3" xfId="7327"/>
    <cellStyle name="Total 2 2 3 7 4" xfId="9853"/>
    <cellStyle name="Total 2 2 3 7 5" xfId="12148"/>
    <cellStyle name="Total 2 2 3 7 6" xfId="14618"/>
    <cellStyle name="Total 2 2 3 7 7" xfId="16862"/>
    <cellStyle name="Total 2 2 3 7 8" xfId="20294"/>
    <cellStyle name="Total 2 2 3 7 9" xfId="20646"/>
    <cellStyle name="Total 2 2 3 8" xfId="2118"/>
    <cellStyle name="Total 2 2 3 8 10" xfId="20960"/>
    <cellStyle name="Total 2 2 3 8 2" xfId="5346"/>
    <cellStyle name="Total 2 2 3 8 3" xfId="7872"/>
    <cellStyle name="Total 2 2 3 8 4" xfId="10388"/>
    <cellStyle name="Total 2 2 3 8 5" xfId="12691"/>
    <cellStyle name="Total 2 2 3 8 6" xfId="15156"/>
    <cellStyle name="Total 2 2 3 8 7" xfId="17400"/>
    <cellStyle name="Total 2 2 3 8 8" xfId="20323"/>
    <cellStyle name="Total 2 2 3 8 9" xfId="20675"/>
    <cellStyle name="Total 2 2 3 9" xfId="2363"/>
    <cellStyle name="Total 2 2 3 9 10" xfId="20983"/>
    <cellStyle name="Total 2 2 3 9 2" xfId="5590"/>
    <cellStyle name="Total 2 2 3 9 3" xfId="8117"/>
    <cellStyle name="Total 2 2 3 9 4" xfId="10631"/>
    <cellStyle name="Total 2 2 3 9 5" xfId="12935"/>
    <cellStyle name="Total 2 2 3 9 6" xfId="15399"/>
    <cellStyle name="Total 2 2 3 9 7" xfId="17643"/>
    <cellStyle name="Total 2 2 3 9 8" xfId="20346"/>
    <cellStyle name="Total 2 2 3 9 9" xfId="20698"/>
    <cellStyle name="Total 2 2 4" xfId="509"/>
    <cellStyle name="Total 2 2 4 10" xfId="1080"/>
    <cellStyle name="Total 2 2 4 10 2" xfId="4329"/>
    <cellStyle name="Total 2 2 4 10 3" xfId="6871"/>
    <cellStyle name="Total 2 2 4 10 4" xfId="9402"/>
    <cellStyle name="Total 2 2 4 10 5" xfId="11727"/>
    <cellStyle name="Total 2 2 4 10 6" xfId="14188"/>
    <cellStyle name="Total 2 2 4 10 7" xfId="16480"/>
    <cellStyle name="Total 2 2 4 11" xfId="3839"/>
    <cellStyle name="Total 2 2 4 12" xfId="4162"/>
    <cellStyle name="Total 2 2 4 13" xfId="7795"/>
    <cellStyle name="Total 2 2 4 14" xfId="3531"/>
    <cellStyle name="Total 2 2 4 15" xfId="20085"/>
    <cellStyle name="Total 2 2 4 16" xfId="20728"/>
    <cellStyle name="Total 2 2 4 2" xfId="1801"/>
    <cellStyle name="Total 2 2 4 2 2" xfId="5030"/>
    <cellStyle name="Total 2 2 4 2 3" xfId="7555"/>
    <cellStyle name="Total 2 2 4 2 4" xfId="10074"/>
    <cellStyle name="Total 2 2 4 2 5" xfId="12376"/>
    <cellStyle name="Total 2 2 4 2 6" xfId="14842"/>
    <cellStyle name="Total 2 2 4 2 7" xfId="17086"/>
    <cellStyle name="Total 2 2 4 3" xfId="2062"/>
    <cellStyle name="Total 2 2 4 3 2" xfId="5290"/>
    <cellStyle name="Total 2 2 4 3 3" xfId="7816"/>
    <cellStyle name="Total 2 2 4 3 4" xfId="10332"/>
    <cellStyle name="Total 2 2 4 3 5" xfId="12635"/>
    <cellStyle name="Total 2 2 4 3 6" xfId="15101"/>
    <cellStyle name="Total 2 2 4 3 7" xfId="17344"/>
    <cellStyle name="Total 2 2 4 4" xfId="2307"/>
    <cellStyle name="Total 2 2 4 4 2" xfId="5534"/>
    <cellStyle name="Total 2 2 4 4 3" xfId="8061"/>
    <cellStyle name="Total 2 2 4 4 4" xfId="10575"/>
    <cellStyle name="Total 2 2 4 4 5" xfId="12879"/>
    <cellStyle name="Total 2 2 4 4 6" xfId="15343"/>
    <cellStyle name="Total 2 2 4 4 7" xfId="17587"/>
    <cellStyle name="Total 2 2 4 5" xfId="1394"/>
    <cellStyle name="Total 2 2 4 5 2" xfId="4623"/>
    <cellStyle name="Total 2 2 4 5 3" xfId="7148"/>
    <cellStyle name="Total 2 2 4 5 4" xfId="9676"/>
    <cellStyle name="Total 2 2 4 5 5" xfId="11969"/>
    <cellStyle name="Total 2 2 4 5 6" xfId="14439"/>
    <cellStyle name="Total 2 2 4 5 7" xfId="16686"/>
    <cellStyle name="Total 2 2 4 6" xfId="2782"/>
    <cellStyle name="Total 2 2 4 6 2" xfId="6008"/>
    <cellStyle name="Total 2 2 4 6 3" xfId="8536"/>
    <cellStyle name="Total 2 2 4 6 4" xfId="11050"/>
    <cellStyle name="Total 2 2 4 6 5" xfId="13353"/>
    <cellStyle name="Total 2 2 4 6 6" xfId="15818"/>
    <cellStyle name="Total 2 2 4 6 7" xfId="18059"/>
    <cellStyle name="Total 2 2 4 7" xfId="2668"/>
    <cellStyle name="Total 2 2 4 7 2" xfId="5895"/>
    <cellStyle name="Total 2 2 4 7 3" xfId="8422"/>
    <cellStyle name="Total 2 2 4 7 4" xfId="10936"/>
    <cellStyle name="Total 2 2 4 7 5" xfId="13240"/>
    <cellStyle name="Total 2 2 4 7 6" xfId="15704"/>
    <cellStyle name="Total 2 2 4 7 7" xfId="17946"/>
    <cellStyle name="Total 2 2 4 8" xfId="3198"/>
    <cellStyle name="Total 2 2 4 8 2" xfId="6423"/>
    <cellStyle name="Total 2 2 4 8 3" xfId="8952"/>
    <cellStyle name="Total 2 2 4 8 4" xfId="11463"/>
    <cellStyle name="Total 2 2 4 8 5" xfId="13768"/>
    <cellStyle name="Total 2 2 4 8 6" xfId="16232"/>
    <cellStyle name="Total 2 2 4 8 7" xfId="18472"/>
    <cellStyle name="Total 2 2 4 9" xfId="3230"/>
    <cellStyle name="Total 2 2 4 9 2" xfId="6455"/>
    <cellStyle name="Total 2 2 4 9 3" xfId="8984"/>
    <cellStyle name="Total 2 2 4 9 4" xfId="11495"/>
    <cellStyle name="Total 2 2 4 9 5" xfId="13799"/>
    <cellStyle name="Total 2 2 4 9 6" xfId="16264"/>
    <cellStyle name="Total 2 2 4 9 7" xfId="18503"/>
    <cellStyle name="Total 2 2 5" xfId="737"/>
    <cellStyle name="Total 2 2 5 10" xfId="1306"/>
    <cellStyle name="Total 2 2 5 10 2" xfId="4535"/>
    <cellStyle name="Total 2 2 5 10 3" xfId="7061"/>
    <cellStyle name="Total 2 2 5 10 4" xfId="9589"/>
    <cellStyle name="Total 2 2 5 10 5" xfId="11884"/>
    <cellStyle name="Total 2 2 5 10 6" xfId="14351"/>
    <cellStyle name="Total 2 2 5 10 7" xfId="16601"/>
    <cellStyle name="Total 2 2 5 11" xfId="4036"/>
    <cellStyle name="Total 2 2 5 12" xfId="4127"/>
    <cellStyle name="Total 2 2 5 13" xfId="9444"/>
    <cellStyle name="Total 2 2 5 14" xfId="14147"/>
    <cellStyle name="Total 2 2 5 15" xfId="19914"/>
    <cellStyle name="Total 2 2 5 16" xfId="20542"/>
    <cellStyle name="Total 2 2 5 2" xfId="2015"/>
    <cellStyle name="Total 2 2 5 2 2" xfId="5244"/>
    <cellStyle name="Total 2 2 5 2 3" xfId="7769"/>
    <cellStyle name="Total 2 2 5 2 4" xfId="10285"/>
    <cellStyle name="Total 2 2 5 2 5" xfId="12589"/>
    <cellStyle name="Total 2 2 5 2 6" xfId="15054"/>
    <cellStyle name="Total 2 2 5 2 7" xfId="17298"/>
    <cellStyle name="Total 2 2 5 3" xfId="2261"/>
    <cellStyle name="Total 2 2 5 3 2" xfId="5488"/>
    <cellStyle name="Total 2 2 5 3 3" xfId="8015"/>
    <cellStyle name="Total 2 2 5 3 4" xfId="10529"/>
    <cellStyle name="Total 2 2 5 3 5" xfId="12833"/>
    <cellStyle name="Total 2 2 5 3 6" xfId="15297"/>
    <cellStyle name="Total 2 2 5 3 7" xfId="17541"/>
    <cellStyle name="Total 2 2 5 4" xfId="2511"/>
    <cellStyle name="Total 2 2 5 4 2" xfId="5738"/>
    <cellStyle name="Total 2 2 5 4 3" xfId="8265"/>
    <cellStyle name="Total 2 2 5 4 4" xfId="10779"/>
    <cellStyle name="Total 2 2 5 4 5" xfId="13083"/>
    <cellStyle name="Total 2 2 5 4 6" xfId="15547"/>
    <cellStyle name="Total 2 2 5 4 7" xfId="17791"/>
    <cellStyle name="Total 2 2 5 5" xfId="2739"/>
    <cellStyle name="Total 2 2 5 5 2" xfId="5965"/>
    <cellStyle name="Total 2 2 5 5 3" xfId="8493"/>
    <cellStyle name="Total 2 2 5 5 4" xfId="11007"/>
    <cellStyle name="Total 2 2 5 5 5" xfId="13310"/>
    <cellStyle name="Total 2 2 5 5 6" xfId="15775"/>
    <cellStyle name="Total 2 2 5 5 7" xfId="18016"/>
    <cellStyle name="Total 2 2 5 6" xfId="2969"/>
    <cellStyle name="Total 2 2 5 6 2" xfId="6195"/>
    <cellStyle name="Total 2 2 5 6 3" xfId="8723"/>
    <cellStyle name="Total 2 2 5 6 4" xfId="11236"/>
    <cellStyle name="Total 2 2 5 6 5" xfId="13540"/>
    <cellStyle name="Total 2 2 5 6 6" xfId="16003"/>
    <cellStyle name="Total 2 2 5 6 7" xfId="18246"/>
    <cellStyle name="Total 2 2 5 7" xfId="3153"/>
    <cellStyle name="Total 2 2 5 7 2" xfId="6378"/>
    <cellStyle name="Total 2 2 5 7 3" xfId="8907"/>
    <cellStyle name="Total 2 2 5 7 4" xfId="11418"/>
    <cellStyle name="Total 2 2 5 7 5" xfId="13723"/>
    <cellStyle name="Total 2 2 5 7 6" xfId="16187"/>
    <cellStyle name="Total 2 2 5 7 7" xfId="18427"/>
    <cellStyle name="Total 2 2 5 8" xfId="3352"/>
    <cellStyle name="Total 2 2 5 8 2" xfId="6577"/>
    <cellStyle name="Total 2 2 5 8 3" xfId="9106"/>
    <cellStyle name="Total 2 2 5 8 4" xfId="11617"/>
    <cellStyle name="Total 2 2 5 8 5" xfId="13921"/>
    <cellStyle name="Total 2 2 5 8 6" xfId="16386"/>
    <cellStyle name="Total 2 2 5 8 7" xfId="18625"/>
    <cellStyle name="Total 2 2 5 9" xfId="1795"/>
    <cellStyle name="Total 2 2 5 9 2" xfId="5024"/>
    <cellStyle name="Total 2 2 5 9 3" xfId="7549"/>
    <cellStyle name="Total 2 2 5 9 4" xfId="10068"/>
    <cellStyle name="Total 2 2 5 9 5" xfId="12370"/>
    <cellStyle name="Total 2 2 5 9 6" xfId="14836"/>
    <cellStyle name="Total 2 2 5 9 7" xfId="17080"/>
    <cellStyle name="Total 2 2 6" xfId="425"/>
    <cellStyle name="Total 2 2 6 10" xfId="997"/>
    <cellStyle name="Total 2 2 6 10 2" xfId="4260"/>
    <cellStyle name="Total 2 2 6 10 3" xfId="6801"/>
    <cellStyle name="Total 2 2 6 10 4" xfId="9331"/>
    <cellStyle name="Total 2 2 6 10 5" xfId="6825"/>
    <cellStyle name="Total 2 2 6 10 6" xfId="14130"/>
    <cellStyle name="Total 2 2 6 10 7" xfId="3678"/>
    <cellStyle name="Total 2 2 6 11" xfId="3772"/>
    <cellStyle name="Total 2 2 6 12" xfId="3900"/>
    <cellStyle name="Total 2 2 6 13" xfId="9262"/>
    <cellStyle name="Total 2 2 6 14" xfId="3540"/>
    <cellStyle name="Total 2 2 6 15" xfId="20114"/>
    <cellStyle name="Total 2 2 6 16" xfId="20521"/>
    <cellStyle name="Total 2 2 6 17" xfId="20756"/>
    <cellStyle name="Total 2 2 6 2" xfId="1728"/>
    <cellStyle name="Total 2 2 6 2 2" xfId="4957"/>
    <cellStyle name="Total 2 2 6 2 3" xfId="7482"/>
    <cellStyle name="Total 2 2 6 2 4" xfId="10003"/>
    <cellStyle name="Total 2 2 6 2 5" xfId="12303"/>
    <cellStyle name="Total 2 2 6 2 6" xfId="14770"/>
    <cellStyle name="Total 2 2 6 2 7" xfId="17014"/>
    <cellStyle name="Total 2 2 6 3" xfId="1928"/>
    <cellStyle name="Total 2 2 6 3 2" xfId="5157"/>
    <cellStyle name="Total 2 2 6 3 3" xfId="7682"/>
    <cellStyle name="Total 2 2 6 3 4" xfId="10199"/>
    <cellStyle name="Total 2 2 6 3 5" xfId="12503"/>
    <cellStyle name="Total 2 2 6 3 6" xfId="14967"/>
    <cellStyle name="Total 2 2 6 3 7" xfId="17212"/>
    <cellStyle name="Total 2 2 6 4" xfId="1913"/>
    <cellStyle name="Total 2 2 6 4 2" xfId="5142"/>
    <cellStyle name="Total 2 2 6 4 3" xfId="7667"/>
    <cellStyle name="Total 2 2 6 4 4" xfId="10184"/>
    <cellStyle name="Total 2 2 6 4 5" xfId="12488"/>
    <cellStyle name="Total 2 2 6 4 6" xfId="14952"/>
    <cellStyle name="Total 2 2 6 4 7" xfId="17197"/>
    <cellStyle name="Total 2 2 6 5" xfId="2156"/>
    <cellStyle name="Total 2 2 6 5 2" xfId="5384"/>
    <cellStyle name="Total 2 2 6 5 3" xfId="7910"/>
    <cellStyle name="Total 2 2 6 5 4" xfId="10426"/>
    <cellStyle name="Total 2 2 6 5 5" xfId="12729"/>
    <cellStyle name="Total 2 2 6 5 6" xfId="15194"/>
    <cellStyle name="Total 2 2 6 5 7" xfId="17438"/>
    <cellStyle name="Total 2 2 6 6" xfId="1748"/>
    <cellStyle name="Total 2 2 6 6 2" xfId="4977"/>
    <cellStyle name="Total 2 2 6 6 3" xfId="7502"/>
    <cellStyle name="Total 2 2 6 6 4" xfId="10022"/>
    <cellStyle name="Total 2 2 6 6 5" xfId="12323"/>
    <cellStyle name="Total 2 2 6 6 6" xfId="14789"/>
    <cellStyle name="Total 2 2 6 6 7" xfId="17034"/>
    <cellStyle name="Total 2 2 6 7" xfId="2639"/>
    <cellStyle name="Total 2 2 6 7 2" xfId="5866"/>
    <cellStyle name="Total 2 2 6 7 3" xfId="8393"/>
    <cellStyle name="Total 2 2 6 7 4" xfId="10907"/>
    <cellStyle name="Total 2 2 6 7 5" xfId="13211"/>
    <cellStyle name="Total 2 2 6 7 6" xfId="15675"/>
    <cellStyle name="Total 2 2 6 7 7" xfId="17918"/>
    <cellStyle name="Total 2 2 6 8" xfId="3069"/>
    <cellStyle name="Total 2 2 6 8 2" xfId="6295"/>
    <cellStyle name="Total 2 2 6 8 3" xfId="8823"/>
    <cellStyle name="Total 2 2 6 8 4" xfId="11334"/>
    <cellStyle name="Total 2 2 6 8 5" xfId="13640"/>
    <cellStyle name="Total 2 2 6 8 6" xfId="16103"/>
    <cellStyle name="Total 2 2 6 8 7" xfId="18344"/>
    <cellStyle name="Total 2 2 6 9" xfId="3215"/>
    <cellStyle name="Total 2 2 6 9 2" xfId="6440"/>
    <cellStyle name="Total 2 2 6 9 3" xfId="8969"/>
    <cellStyle name="Total 2 2 6 9 4" xfId="11480"/>
    <cellStyle name="Total 2 2 6 9 5" xfId="13785"/>
    <cellStyle name="Total 2 2 6 9 6" xfId="16249"/>
    <cellStyle name="Total 2 2 6 9 7" xfId="18489"/>
    <cellStyle name="Total 2 2 7" xfId="399"/>
    <cellStyle name="Total 2 2 7 10" xfId="972"/>
    <cellStyle name="Total 2 2 7 10 2" xfId="4235"/>
    <cellStyle name="Total 2 2 7 10 3" xfId="6776"/>
    <cellStyle name="Total 2 2 7 10 4" xfId="9306"/>
    <cellStyle name="Total 2 2 7 10 5" xfId="3667"/>
    <cellStyle name="Total 2 2 7 10 6" xfId="14105"/>
    <cellStyle name="Total 2 2 7 10 7" xfId="14039"/>
    <cellStyle name="Total 2 2 7 11" xfId="3746"/>
    <cellStyle name="Total 2 2 7 12" xfId="4434"/>
    <cellStyle name="Total 2 2 7 13" xfId="9265"/>
    <cellStyle name="Total 2 2 7 14" xfId="6741"/>
    <cellStyle name="Total 2 2 7 15" xfId="20551"/>
    <cellStyle name="Total 2 2 7 16" xfId="20838"/>
    <cellStyle name="Total 2 2 7 2" xfId="1702"/>
    <cellStyle name="Total 2 2 7 2 2" xfId="4931"/>
    <cellStyle name="Total 2 2 7 2 3" xfId="7456"/>
    <cellStyle name="Total 2 2 7 2 4" xfId="9978"/>
    <cellStyle name="Total 2 2 7 2 5" xfId="12277"/>
    <cellStyle name="Total 2 2 7 2 6" xfId="14744"/>
    <cellStyle name="Total 2 2 7 2 7" xfId="16989"/>
    <cellStyle name="Total 2 2 7 3" xfId="1462"/>
    <cellStyle name="Total 2 2 7 3 2" xfId="4691"/>
    <cellStyle name="Total 2 2 7 3 3" xfId="7216"/>
    <cellStyle name="Total 2 2 7 3 4" xfId="9743"/>
    <cellStyle name="Total 2 2 7 3 5" xfId="12037"/>
    <cellStyle name="Total 2 2 7 3 6" xfId="14507"/>
    <cellStyle name="Total 2 2 7 3 7" xfId="16753"/>
    <cellStyle name="Total 2 2 7 4" xfId="1334"/>
    <cellStyle name="Total 2 2 7 4 2" xfId="4563"/>
    <cellStyle name="Total 2 2 7 4 3" xfId="7089"/>
    <cellStyle name="Total 2 2 7 4 4" xfId="9617"/>
    <cellStyle name="Total 2 2 7 4 5" xfId="11911"/>
    <cellStyle name="Total 2 2 7 4 6" xfId="14379"/>
    <cellStyle name="Total 2 2 7 4 7" xfId="16628"/>
    <cellStyle name="Total 2 2 7 5" xfId="2410"/>
    <cellStyle name="Total 2 2 7 5 2" xfId="5637"/>
    <cellStyle name="Total 2 2 7 5 3" xfId="8164"/>
    <cellStyle name="Total 2 2 7 5 4" xfId="10678"/>
    <cellStyle name="Total 2 2 7 5 5" xfId="12982"/>
    <cellStyle name="Total 2 2 7 5 6" xfId="15446"/>
    <cellStyle name="Total 2 2 7 5 7" xfId="17690"/>
    <cellStyle name="Total 2 2 7 6" xfId="2662"/>
    <cellStyle name="Total 2 2 7 6 2" xfId="5889"/>
    <cellStyle name="Total 2 2 7 6 3" xfId="8416"/>
    <cellStyle name="Total 2 2 7 6 4" xfId="10930"/>
    <cellStyle name="Total 2 2 7 6 5" xfId="13234"/>
    <cellStyle name="Total 2 2 7 6 6" xfId="15698"/>
    <cellStyle name="Total 2 2 7 6 7" xfId="17941"/>
    <cellStyle name="Total 2 2 7 7" xfId="1489"/>
    <cellStyle name="Total 2 2 7 7 2" xfId="4718"/>
    <cellStyle name="Total 2 2 7 7 3" xfId="7243"/>
    <cellStyle name="Total 2 2 7 7 4" xfId="9770"/>
    <cellStyle name="Total 2 2 7 7 5" xfId="12064"/>
    <cellStyle name="Total 2 2 7 7 6" xfId="14534"/>
    <cellStyle name="Total 2 2 7 7 7" xfId="16780"/>
    <cellStyle name="Total 2 2 7 8" xfId="2550"/>
    <cellStyle name="Total 2 2 7 8 2" xfId="5777"/>
    <cellStyle name="Total 2 2 7 8 3" xfId="8304"/>
    <cellStyle name="Total 2 2 7 8 4" xfId="10818"/>
    <cellStyle name="Total 2 2 7 8 5" xfId="13122"/>
    <cellStyle name="Total 2 2 7 8 6" xfId="15586"/>
    <cellStyle name="Total 2 2 7 8 7" xfId="17830"/>
    <cellStyle name="Total 2 2 7 9" xfId="3389"/>
    <cellStyle name="Total 2 2 7 9 2" xfId="6614"/>
    <cellStyle name="Total 2 2 7 9 3" xfId="9143"/>
    <cellStyle name="Total 2 2 7 9 4" xfId="11654"/>
    <cellStyle name="Total 2 2 7 9 5" xfId="13958"/>
    <cellStyle name="Total 2 2 7 9 6" xfId="16423"/>
    <cellStyle name="Total 2 2 7 9 7" xfId="18662"/>
    <cellStyle name="Total 2 2 8" xfId="1454"/>
    <cellStyle name="Total 2 2 8 10" xfId="20894"/>
    <cellStyle name="Total 2 2 8 2" xfId="4683"/>
    <cellStyle name="Total 2 2 8 3" xfId="7208"/>
    <cellStyle name="Total 2 2 8 4" xfId="9735"/>
    <cellStyle name="Total 2 2 8 5" xfId="12029"/>
    <cellStyle name="Total 2 2 8 6" xfId="14499"/>
    <cellStyle name="Total 2 2 8 7" xfId="16745"/>
    <cellStyle name="Total 2 2 8 8" xfId="20255"/>
    <cellStyle name="Total 2 2 8 9" xfId="20608"/>
    <cellStyle name="Total 2 2 9" xfId="1433"/>
    <cellStyle name="Total 2 2 9 10" xfId="20487"/>
    <cellStyle name="Total 2 2 9 2" xfId="4662"/>
    <cellStyle name="Total 2 2 9 3" xfId="7187"/>
    <cellStyle name="Total 2 2 9 4" xfId="9714"/>
    <cellStyle name="Total 2 2 9 5" xfId="12008"/>
    <cellStyle name="Total 2 2 9 6" xfId="14478"/>
    <cellStyle name="Total 2 2 9 7" xfId="16724"/>
    <cellStyle name="Total 2 2 9 8" xfId="19923"/>
    <cellStyle name="Total 2 2 9 9" xfId="20376"/>
    <cellStyle name="Total 2 20" xfId="18749"/>
    <cellStyle name="Total 2 21" xfId="18720"/>
    <cellStyle name="Total 2 22" xfId="19144"/>
    <cellStyle name="Total 2 23" xfId="19180"/>
    <cellStyle name="Total 2 24" xfId="19211"/>
    <cellStyle name="Total 2 25" xfId="19064"/>
    <cellStyle name="Total 2 26" xfId="19311"/>
    <cellStyle name="Total 2 27" xfId="19288"/>
    <cellStyle name="Total 2 28" xfId="19597"/>
    <cellStyle name="Total 2 29" xfId="19623"/>
    <cellStyle name="Total 2 3" xfId="184"/>
    <cellStyle name="Total 2 3 10" xfId="2691"/>
    <cellStyle name="Total 2 3 10 2" xfId="5918"/>
    <cellStyle name="Total 2 3 10 3" xfId="8445"/>
    <cellStyle name="Total 2 3 10 4" xfId="10959"/>
    <cellStyle name="Total 2 3 10 5" xfId="13263"/>
    <cellStyle name="Total 2 3 10 6" xfId="15727"/>
    <cellStyle name="Total 2 3 10 7" xfId="17969"/>
    <cellStyle name="Total 2 3 11" xfId="2575"/>
    <cellStyle name="Total 2 3 11 2" xfId="5802"/>
    <cellStyle name="Total 2 3 11 3" xfId="8329"/>
    <cellStyle name="Total 2 3 11 4" xfId="10843"/>
    <cellStyle name="Total 2 3 11 5" xfId="13147"/>
    <cellStyle name="Total 2 3 11 6" xfId="15611"/>
    <cellStyle name="Total 2 3 11 7" xfId="17855"/>
    <cellStyle name="Total 2 3 12" xfId="2563"/>
    <cellStyle name="Total 2 3 12 2" xfId="5790"/>
    <cellStyle name="Total 2 3 12 3" xfId="8317"/>
    <cellStyle name="Total 2 3 12 4" xfId="10831"/>
    <cellStyle name="Total 2 3 12 5" xfId="13135"/>
    <cellStyle name="Total 2 3 12 6" xfId="15599"/>
    <cellStyle name="Total 2 3 12 7" xfId="17843"/>
    <cellStyle name="Total 2 3 13" xfId="814"/>
    <cellStyle name="Total 2 3 13 2" xfId="4101"/>
    <cellStyle name="Total 2 3 13 3" xfId="3468"/>
    <cellStyle name="Total 2 3 13 4" xfId="3615"/>
    <cellStyle name="Total 2 3 13 5" xfId="9344"/>
    <cellStyle name="Total 2 3 13 6" xfId="14018"/>
    <cellStyle name="Total 2 3 13 7" xfId="6730"/>
    <cellStyle name="Total 2 3 14" xfId="3587"/>
    <cellStyle name="Total 2 3 15" xfId="3449"/>
    <cellStyle name="Total 2 3 16" xfId="9382"/>
    <cellStyle name="Total 2 3 17" xfId="18809"/>
    <cellStyle name="Total 2 3 18" xfId="19002"/>
    <cellStyle name="Total 2 3 19" xfId="18729"/>
    <cellStyle name="Total 2 3 2" xfId="387"/>
    <cellStyle name="Total 2 3 2 10" xfId="2578"/>
    <cellStyle name="Total 2 3 2 10 2" xfId="5805"/>
    <cellStyle name="Total 2 3 2 10 3" xfId="8332"/>
    <cellStyle name="Total 2 3 2 10 4" xfId="10846"/>
    <cellStyle name="Total 2 3 2 10 5" xfId="13150"/>
    <cellStyle name="Total 2 3 2 10 6" xfId="15614"/>
    <cellStyle name="Total 2 3 2 10 7" xfId="17858"/>
    <cellStyle name="Total 2 3 2 11" xfId="2797"/>
    <cellStyle name="Total 2 3 2 11 2" xfId="6023"/>
    <cellStyle name="Total 2 3 2 11 3" xfId="8551"/>
    <cellStyle name="Total 2 3 2 11 4" xfId="11065"/>
    <cellStyle name="Total 2 3 2 11 5" xfId="13368"/>
    <cellStyle name="Total 2 3 2 11 6" xfId="15833"/>
    <cellStyle name="Total 2 3 2 11 7" xfId="18074"/>
    <cellStyle name="Total 2 3 2 12" xfId="2379"/>
    <cellStyle name="Total 2 3 2 12 2" xfId="5606"/>
    <cellStyle name="Total 2 3 2 12 3" xfId="8133"/>
    <cellStyle name="Total 2 3 2 12 4" xfId="10647"/>
    <cellStyle name="Total 2 3 2 12 5" xfId="12951"/>
    <cellStyle name="Total 2 3 2 12 6" xfId="15415"/>
    <cellStyle name="Total 2 3 2 12 7" xfId="17659"/>
    <cellStyle name="Total 2 3 2 13" xfId="960"/>
    <cellStyle name="Total 2 3 2 13 2" xfId="4223"/>
    <cellStyle name="Total 2 3 2 13 3" xfId="6764"/>
    <cellStyle name="Total 2 3 2 13 4" xfId="9294"/>
    <cellStyle name="Total 2 3 2 13 5" xfId="3475"/>
    <cellStyle name="Total 2 3 2 13 6" xfId="14093"/>
    <cellStyle name="Total 2 3 2 13 7" xfId="3716"/>
    <cellStyle name="Total 2 3 2 14" xfId="3595"/>
    <cellStyle name="Total 2 3 2 15" xfId="6725"/>
    <cellStyle name="Total 2 3 2 16" xfId="3791"/>
    <cellStyle name="Total 2 3 2 17" xfId="14232"/>
    <cellStyle name="Total 2 3 2 18" xfId="18973"/>
    <cellStyle name="Total 2 3 2 19" xfId="19117"/>
    <cellStyle name="Total 2 3 2 2" xfId="611"/>
    <cellStyle name="Total 2 3 2 2 10" xfId="1182"/>
    <cellStyle name="Total 2 3 2 2 10 2" xfId="4414"/>
    <cellStyle name="Total 2 3 2 2 10 3" xfId="6949"/>
    <cellStyle name="Total 2 3 2 2 10 4" xfId="9479"/>
    <cellStyle name="Total 2 3 2 2 10 5" xfId="11783"/>
    <cellStyle name="Total 2 3 2 2 10 6" xfId="14246"/>
    <cellStyle name="Total 2 3 2 2 10 7" xfId="16513"/>
    <cellStyle name="Total 2 3 2 2 11" xfId="3922"/>
    <cellStyle name="Total 2 3 2 2 12" xfId="3560"/>
    <cellStyle name="Total 2 3 2 2 13" xfId="9200"/>
    <cellStyle name="Total 2 3 2 2 14" xfId="14229"/>
    <cellStyle name="Total 2 3 2 2 15" xfId="20121"/>
    <cellStyle name="Total 2 3 2 2 16" xfId="20762"/>
    <cellStyle name="Total 2 3 2 2 2" xfId="1894"/>
    <cellStyle name="Total 2 3 2 2 2 2" xfId="5123"/>
    <cellStyle name="Total 2 3 2 2 2 3" xfId="7648"/>
    <cellStyle name="Total 2 3 2 2 2 4" xfId="10165"/>
    <cellStyle name="Total 2 3 2 2 2 5" xfId="12469"/>
    <cellStyle name="Total 2 3 2 2 2 6" xfId="14933"/>
    <cellStyle name="Total 2 3 2 2 2 7" xfId="17178"/>
    <cellStyle name="Total 2 3 2 2 3" xfId="2143"/>
    <cellStyle name="Total 2 3 2 2 3 2" xfId="5371"/>
    <cellStyle name="Total 2 3 2 2 3 3" xfId="7897"/>
    <cellStyle name="Total 2 3 2 2 3 4" xfId="10413"/>
    <cellStyle name="Total 2 3 2 2 3 5" xfId="12716"/>
    <cellStyle name="Total 2 3 2 2 3 6" xfId="15181"/>
    <cellStyle name="Total 2 3 2 2 3 7" xfId="17425"/>
    <cellStyle name="Total 2 3 2 2 4" xfId="2395"/>
    <cellStyle name="Total 2 3 2 2 4 2" xfId="5622"/>
    <cellStyle name="Total 2 3 2 2 4 3" xfId="8149"/>
    <cellStyle name="Total 2 3 2 2 4 4" xfId="10663"/>
    <cellStyle name="Total 2 3 2 2 4 5" xfId="12967"/>
    <cellStyle name="Total 2 3 2 2 4 6" xfId="15431"/>
    <cellStyle name="Total 2 3 2 2 4 7" xfId="17675"/>
    <cellStyle name="Total 2 3 2 2 5" xfId="1422"/>
    <cellStyle name="Total 2 3 2 2 5 2" xfId="4651"/>
    <cellStyle name="Total 2 3 2 2 5 3" xfId="7176"/>
    <cellStyle name="Total 2 3 2 2 5 4" xfId="9703"/>
    <cellStyle name="Total 2 3 2 2 5 5" xfId="11997"/>
    <cellStyle name="Total 2 3 2 2 5 6" xfId="14467"/>
    <cellStyle name="Total 2 3 2 2 5 7" xfId="16713"/>
    <cellStyle name="Total 2 3 2 2 6" xfId="2857"/>
    <cellStyle name="Total 2 3 2 2 6 2" xfId="6083"/>
    <cellStyle name="Total 2 3 2 2 6 3" xfId="8611"/>
    <cellStyle name="Total 2 3 2 2 6 4" xfId="11124"/>
    <cellStyle name="Total 2 3 2 2 6 5" xfId="13428"/>
    <cellStyle name="Total 2 3 2 2 6 6" xfId="15891"/>
    <cellStyle name="Total 2 3 2 2 6 7" xfId="18134"/>
    <cellStyle name="Total 2 3 2 2 7" xfId="3045"/>
    <cellStyle name="Total 2 3 2 2 7 2" xfId="6271"/>
    <cellStyle name="Total 2 3 2 2 7 3" xfId="8799"/>
    <cellStyle name="Total 2 3 2 2 7 4" xfId="11311"/>
    <cellStyle name="Total 2 3 2 2 7 5" xfId="13616"/>
    <cellStyle name="Total 2 3 2 2 7 6" xfId="16079"/>
    <cellStyle name="Total 2 3 2 2 7 7" xfId="18321"/>
    <cellStyle name="Total 2 3 2 2 8" xfId="3248"/>
    <cellStyle name="Total 2 3 2 2 8 2" xfId="6473"/>
    <cellStyle name="Total 2 3 2 2 8 3" xfId="9002"/>
    <cellStyle name="Total 2 3 2 2 8 4" xfId="11513"/>
    <cellStyle name="Total 2 3 2 2 8 5" xfId="13817"/>
    <cellStyle name="Total 2 3 2 2 8 6" xfId="16282"/>
    <cellStyle name="Total 2 3 2 2 8 7" xfId="18521"/>
    <cellStyle name="Total 2 3 2 2 9" xfId="2408"/>
    <cellStyle name="Total 2 3 2 2 9 2" xfId="5635"/>
    <cellStyle name="Total 2 3 2 2 9 3" xfId="8162"/>
    <cellStyle name="Total 2 3 2 2 9 4" xfId="10676"/>
    <cellStyle name="Total 2 3 2 2 9 5" xfId="12980"/>
    <cellStyle name="Total 2 3 2 2 9 6" xfId="15444"/>
    <cellStyle name="Total 2 3 2 2 9 7" xfId="17688"/>
    <cellStyle name="Total 2 3 2 20" xfId="19151"/>
    <cellStyle name="Total 2 3 2 21" xfId="19185"/>
    <cellStyle name="Total 2 3 2 22" xfId="19215"/>
    <cellStyle name="Total 2 3 2 23" xfId="19238"/>
    <cellStyle name="Total 2 3 2 24" xfId="19266"/>
    <cellStyle name="Total 2 3 2 25" xfId="19569"/>
    <cellStyle name="Total 2 3 2 26" xfId="19601"/>
    <cellStyle name="Total 2 3 2 27" xfId="19627"/>
    <cellStyle name="Total 2 3 2 28" xfId="19650"/>
    <cellStyle name="Total 2 3 2 29" xfId="19782"/>
    <cellStyle name="Total 2 3 2 3" xfId="683"/>
    <cellStyle name="Total 2 3 2 3 10" xfId="1252"/>
    <cellStyle name="Total 2 3 2 3 10 2" xfId="4481"/>
    <cellStyle name="Total 2 3 2 3 10 3" xfId="7007"/>
    <cellStyle name="Total 2 3 2 3 10 4" xfId="9535"/>
    <cellStyle name="Total 2 3 2 3 10 5" xfId="11830"/>
    <cellStyle name="Total 2 3 2 3 10 6" xfId="14297"/>
    <cellStyle name="Total 2 3 2 3 10 7" xfId="16547"/>
    <cellStyle name="Total 2 3 2 3 11" xfId="3982"/>
    <cellStyle name="Total 2 3 2 3 12" xfId="4135"/>
    <cellStyle name="Total 2 3 2 3 13" xfId="6732"/>
    <cellStyle name="Total 2 3 2 3 14" xfId="9356"/>
    <cellStyle name="Total 2 3 2 3 15" xfId="20150"/>
    <cellStyle name="Total 2 3 2 3 16" xfId="20792"/>
    <cellStyle name="Total 2 3 2 3 2" xfId="1961"/>
    <cellStyle name="Total 2 3 2 3 2 2" xfId="5190"/>
    <cellStyle name="Total 2 3 2 3 2 3" xfId="7715"/>
    <cellStyle name="Total 2 3 2 3 2 4" xfId="10231"/>
    <cellStyle name="Total 2 3 2 3 2 5" xfId="12535"/>
    <cellStyle name="Total 2 3 2 3 2 6" xfId="15000"/>
    <cellStyle name="Total 2 3 2 3 2 7" xfId="17244"/>
    <cellStyle name="Total 2 3 2 3 3" xfId="2207"/>
    <cellStyle name="Total 2 3 2 3 3 2" xfId="5434"/>
    <cellStyle name="Total 2 3 2 3 3 3" xfId="7961"/>
    <cellStyle name="Total 2 3 2 3 3 4" xfId="10475"/>
    <cellStyle name="Total 2 3 2 3 3 5" xfId="12779"/>
    <cellStyle name="Total 2 3 2 3 3 6" xfId="15243"/>
    <cellStyle name="Total 2 3 2 3 3 7" xfId="17487"/>
    <cellStyle name="Total 2 3 2 3 4" xfId="2457"/>
    <cellStyle name="Total 2 3 2 3 4 2" xfId="5684"/>
    <cellStyle name="Total 2 3 2 3 4 3" xfId="8211"/>
    <cellStyle name="Total 2 3 2 3 4 4" xfId="10725"/>
    <cellStyle name="Total 2 3 2 3 4 5" xfId="13029"/>
    <cellStyle name="Total 2 3 2 3 4 6" xfId="15493"/>
    <cellStyle name="Total 2 3 2 3 4 7" xfId="17737"/>
    <cellStyle name="Total 2 3 2 3 5" xfId="1355"/>
    <cellStyle name="Total 2 3 2 3 5 2" xfId="4584"/>
    <cellStyle name="Total 2 3 2 3 5 3" xfId="7110"/>
    <cellStyle name="Total 2 3 2 3 5 4" xfId="9638"/>
    <cellStyle name="Total 2 3 2 3 5 5" xfId="11932"/>
    <cellStyle name="Total 2 3 2 3 5 6" xfId="14400"/>
    <cellStyle name="Total 2 3 2 3 5 7" xfId="16649"/>
    <cellStyle name="Total 2 3 2 3 6" xfId="2915"/>
    <cellStyle name="Total 2 3 2 3 6 2" xfId="6141"/>
    <cellStyle name="Total 2 3 2 3 6 3" xfId="8669"/>
    <cellStyle name="Total 2 3 2 3 6 4" xfId="11182"/>
    <cellStyle name="Total 2 3 2 3 6 5" xfId="13486"/>
    <cellStyle name="Total 2 3 2 3 6 6" xfId="15949"/>
    <cellStyle name="Total 2 3 2 3 6 7" xfId="18192"/>
    <cellStyle name="Total 2 3 2 3 7" xfId="3099"/>
    <cellStyle name="Total 2 3 2 3 7 2" xfId="6324"/>
    <cellStyle name="Total 2 3 2 3 7 3" xfId="8853"/>
    <cellStyle name="Total 2 3 2 3 7 4" xfId="11364"/>
    <cellStyle name="Total 2 3 2 3 7 5" xfId="13669"/>
    <cellStyle name="Total 2 3 2 3 7 6" xfId="16133"/>
    <cellStyle name="Total 2 3 2 3 7 7" xfId="18373"/>
    <cellStyle name="Total 2 3 2 3 8" xfId="3298"/>
    <cellStyle name="Total 2 3 2 3 8 2" xfId="6523"/>
    <cellStyle name="Total 2 3 2 3 8 3" xfId="9052"/>
    <cellStyle name="Total 2 3 2 3 8 4" xfId="11563"/>
    <cellStyle name="Total 2 3 2 3 8 5" xfId="13867"/>
    <cellStyle name="Total 2 3 2 3 8 6" xfId="16332"/>
    <cellStyle name="Total 2 3 2 3 8 7" xfId="18571"/>
    <cellStyle name="Total 2 3 2 3 9" xfId="3428"/>
    <cellStyle name="Total 2 3 2 3 9 2" xfId="6653"/>
    <cellStyle name="Total 2 3 2 3 9 3" xfId="9182"/>
    <cellStyle name="Total 2 3 2 3 9 4" xfId="11693"/>
    <cellStyle name="Total 2 3 2 3 9 5" xfId="13997"/>
    <cellStyle name="Total 2 3 2 3 9 6" xfId="16462"/>
    <cellStyle name="Total 2 3 2 3 9 7" xfId="18701"/>
    <cellStyle name="Total 2 3 2 30" xfId="21168"/>
    <cellStyle name="Total 2 3 2 4" xfId="732"/>
    <cellStyle name="Total 2 3 2 4 10" xfId="1301"/>
    <cellStyle name="Total 2 3 2 4 10 2" xfId="4530"/>
    <cellStyle name="Total 2 3 2 4 10 3" xfId="7056"/>
    <cellStyle name="Total 2 3 2 4 10 4" xfId="9584"/>
    <cellStyle name="Total 2 3 2 4 10 5" xfId="11879"/>
    <cellStyle name="Total 2 3 2 4 10 6" xfId="14346"/>
    <cellStyle name="Total 2 3 2 4 10 7" xfId="16596"/>
    <cellStyle name="Total 2 3 2 4 11" xfId="4031"/>
    <cellStyle name="Total 2 3 2 4 12" xfId="3509"/>
    <cellStyle name="Total 2 3 2 4 13" xfId="3676"/>
    <cellStyle name="Total 2 3 2 4 14" xfId="4199"/>
    <cellStyle name="Total 2 3 2 4 15" xfId="20188"/>
    <cellStyle name="Total 2 3 2 4 16" xfId="20826"/>
    <cellStyle name="Total 2 3 2 4 2" xfId="2010"/>
    <cellStyle name="Total 2 3 2 4 2 2" xfId="5239"/>
    <cellStyle name="Total 2 3 2 4 2 3" xfId="7764"/>
    <cellStyle name="Total 2 3 2 4 2 4" xfId="10280"/>
    <cellStyle name="Total 2 3 2 4 2 5" xfId="12584"/>
    <cellStyle name="Total 2 3 2 4 2 6" xfId="15049"/>
    <cellStyle name="Total 2 3 2 4 2 7" xfId="17293"/>
    <cellStyle name="Total 2 3 2 4 3" xfId="2256"/>
    <cellStyle name="Total 2 3 2 4 3 2" xfId="5483"/>
    <cellStyle name="Total 2 3 2 4 3 3" xfId="8010"/>
    <cellStyle name="Total 2 3 2 4 3 4" xfId="10524"/>
    <cellStyle name="Total 2 3 2 4 3 5" xfId="12828"/>
    <cellStyle name="Total 2 3 2 4 3 6" xfId="15292"/>
    <cellStyle name="Total 2 3 2 4 3 7" xfId="17536"/>
    <cellStyle name="Total 2 3 2 4 4" xfId="2506"/>
    <cellStyle name="Total 2 3 2 4 4 2" xfId="5733"/>
    <cellStyle name="Total 2 3 2 4 4 3" xfId="8260"/>
    <cellStyle name="Total 2 3 2 4 4 4" xfId="10774"/>
    <cellStyle name="Total 2 3 2 4 4 5" xfId="13078"/>
    <cellStyle name="Total 2 3 2 4 4 6" xfId="15542"/>
    <cellStyle name="Total 2 3 2 4 4 7" xfId="17786"/>
    <cellStyle name="Total 2 3 2 4 5" xfId="2734"/>
    <cellStyle name="Total 2 3 2 4 5 2" xfId="5960"/>
    <cellStyle name="Total 2 3 2 4 5 3" xfId="8488"/>
    <cellStyle name="Total 2 3 2 4 5 4" xfId="11002"/>
    <cellStyle name="Total 2 3 2 4 5 5" xfId="13305"/>
    <cellStyle name="Total 2 3 2 4 5 6" xfId="15770"/>
    <cellStyle name="Total 2 3 2 4 5 7" xfId="18011"/>
    <cellStyle name="Total 2 3 2 4 6" xfId="2964"/>
    <cellStyle name="Total 2 3 2 4 6 2" xfId="6190"/>
    <cellStyle name="Total 2 3 2 4 6 3" xfId="8718"/>
    <cellStyle name="Total 2 3 2 4 6 4" xfId="11231"/>
    <cellStyle name="Total 2 3 2 4 6 5" xfId="13535"/>
    <cellStyle name="Total 2 3 2 4 6 6" xfId="15998"/>
    <cellStyle name="Total 2 3 2 4 6 7" xfId="18241"/>
    <cellStyle name="Total 2 3 2 4 7" xfId="3148"/>
    <cellStyle name="Total 2 3 2 4 7 2" xfId="6373"/>
    <cellStyle name="Total 2 3 2 4 7 3" xfId="8902"/>
    <cellStyle name="Total 2 3 2 4 7 4" xfId="11413"/>
    <cellStyle name="Total 2 3 2 4 7 5" xfId="13718"/>
    <cellStyle name="Total 2 3 2 4 7 6" xfId="16182"/>
    <cellStyle name="Total 2 3 2 4 7 7" xfId="18422"/>
    <cellStyle name="Total 2 3 2 4 8" xfId="3347"/>
    <cellStyle name="Total 2 3 2 4 8 2" xfId="6572"/>
    <cellStyle name="Total 2 3 2 4 8 3" xfId="9101"/>
    <cellStyle name="Total 2 3 2 4 8 4" xfId="11612"/>
    <cellStyle name="Total 2 3 2 4 8 5" xfId="13916"/>
    <cellStyle name="Total 2 3 2 4 8 6" xfId="16381"/>
    <cellStyle name="Total 2 3 2 4 8 7" xfId="18620"/>
    <cellStyle name="Total 2 3 2 4 9" xfId="1589"/>
    <cellStyle name="Total 2 3 2 4 9 2" xfId="4818"/>
    <cellStyle name="Total 2 3 2 4 9 3" xfId="7343"/>
    <cellStyle name="Total 2 3 2 4 9 4" xfId="9869"/>
    <cellStyle name="Total 2 3 2 4 9 5" xfId="12164"/>
    <cellStyle name="Total 2 3 2 4 9 6" xfId="14633"/>
    <cellStyle name="Total 2 3 2 4 9 7" xfId="16878"/>
    <cellStyle name="Total 2 3 2 5" xfId="489"/>
    <cellStyle name="Total 2 3 2 5 10" xfId="1061"/>
    <cellStyle name="Total 2 3 2 5 10 2" xfId="4310"/>
    <cellStyle name="Total 2 3 2 5 10 3" xfId="6852"/>
    <cellStyle name="Total 2 3 2 5 10 4" xfId="9383"/>
    <cellStyle name="Total 2 3 2 5 10 5" xfId="4389"/>
    <cellStyle name="Total 2 3 2 5 10 6" xfId="14169"/>
    <cellStyle name="Total 2 3 2 5 10 7" xfId="9245"/>
    <cellStyle name="Total 2 3 2 5 11" xfId="3819"/>
    <cellStyle name="Total 2 3 2 5 12" xfId="3684"/>
    <cellStyle name="Total 2 3 2 5 13" xfId="4284"/>
    <cellStyle name="Total 2 3 2 5 14" xfId="6888"/>
    <cellStyle name="Total 2 3 2 5 15" xfId="20581"/>
    <cellStyle name="Total 2 3 2 5 16" xfId="20867"/>
    <cellStyle name="Total 2 3 2 5 2" xfId="1781"/>
    <cellStyle name="Total 2 3 2 5 2 2" xfId="5010"/>
    <cellStyle name="Total 2 3 2 5 2 3" xfId="7535"/>
    <cellStyle name="Total 2 3 2 5 2 4" xfId="10054"/>
    <cellStyle name="Total 2 3 2 5 2 5" xfId="12356"/>
    <cellStyle name="Total 2 3 2 5 2 6" xfId="14822"/>
    <cellStyle name="Total 2 3 2 5 2 7" xfId="17066"/>
    <cellStyle name="Total 2 3 2 5 3" xfId="2042"/>
    <cellStyle name="Total 2 3 2 5 3 2" xfId="5270"/>
    <cellStyle name="Total 2 3 2 5 3 3" xfId="7796"/>
    <cellStyle name="Total 2 3 2 5 3 4" xfId="10312"/>
    <cellStyle name="Total 2 3 2 5 3 5" xfId="12615"/>
    <cellStyle name="Total 2 3 2 5 3 6" xfId="15081"/>
    <cellStyle name="Total 2 3 2 5 3 7" xfId="17324"/>
    <cellStyle name="Total 2 3 2 5 4" xfId="2287"/>
    <cellStyle name="Total 2 3 2 5 4 2" xfId="5514"/>
    <cellStyle name="Total 2 3 2 5 4 3" xfId="8041"/>
    <cellStyle name="Total 2 3 2 5 4 4" xfId="10555"/>
    <cellStyle name="Total 2 3 2 5 4 5" xfId="12859"/>
    <cellStyle name="Total 2 3 2 5 4 6" xfId="15323"/>
    <cellStyle name="Total 2 3 2 5 4 7" xfId="17567"/>
    <cellStyle name="Total 2 3 2 5 5" xfId="2598"/>
    <cellStyle name="Total 2 3 2 5 5 2" xfId="5825"/>
    <cellStyle name="Total 2 3 2 5 5 3" xfId="8352"/>
    <cellStyle name="Total 2 3 2 5 5 4" xfId="10866"/>
    <cellStyle name="Total 2 3 2 5 5 5" xfId="13170"/>
    <cellStyle name="Total 2 3 2 5 5 6" xfId="15634"/>
    <cellStyle name="Total 2 3 2 5 5 7" xfId="17877"/>
    <cellStyle name="Total 2 3 2 5 6" xfId="1353"/>
    <cellStyle name="Total 2 3 2 5 6 2" xfId="4582"/>
    <cellStyle name="Total 2 3 2 5 6 3" xfId="7108"/>
    <cellStyle name="Total 2 3 2 5 6 4" xfId="9636"/>
    <cellStyle name="Total 2 3 2 5 6 5" xfId="11930"/>
    <cellStyle name="Total 2 3 2 5 6 6" xfId="14398"/>
    <cellStyle name="Total 2 3 2 5 6 7" xfId="16647"/>
    <cellStyle name="Total 2 3 2 5 7" xfId="1739"/>
    <cellStyle name="Total 2 3 2 5 7 2" xfId="4968"/>
    <cellStyle name="Total 2 3 2 5 7 3" xfId="7493"/>
    <cellStyle name="Total 2 3 2 5 7 4" xfId="10013"/>
    <cellStyle name="Total 2 3 2 5 7 5" xfId="12314"/>
    <cellStyle name="Total 2 3 2 5 7 6" xfId="14780"/>
    <cellStyle name="Total 2 3 2 5 7 7" xfId="17025"/>
    <cellStyle name="Total 2 3 2 5 8" xfId="3179"/>
    <cellStyle name="Total 2 3 2 5 8 2" xfId="6404"/>
    <cellStyle name="Total 2 3 2 5 8 3" xfId="8933"/>
    <cellStyle name="Total 2 3 2 5 8 4" xfId="11444"/>
    <cellStyle name="Total 2 3 2 5 8 5" xfId="13749"/>
    <cellStyle name="Total 2 3 2 5 8 6" xfId="16213"/>
    <cellStyle name="Total 2 3 2 5 8 7" xfId="18453"/>
    <cellStyle name="Total 2 3 2 5 9" xfId="3031"/>
    <cellStyle name="Total 2 3 2 5 9 2" xfId="6257"/>
    <cellStyle name="Total 2 3 2 5 9 3" xfId="8785"/>
    <cellStyle name="Total 2 3 2 5 9 4" xfId="11297"/>
    <cellStyle name="Total 2 3 2 5 9 5" xfId="13602"/>
    <cellStyle name="Total 2 3 2 5 9 6" xfId="16065"/>
    <cellStyle name="Total 2 3 2 5 9 7" xfId="18307"/>
    <cellStyle name="Total 2 3 2 6" xfId="1690"/>
    <cellStyle name="Total 2 3 2 6 10" xfId="20899"/>
    <cellStyle name="Total 2 3 2 6 2" xfId="4919"/>
    <cellStyle name="Total 2 3 2 6 3" xfId="7444"/>
    <cellStyle name="Total 2 3 2 6 4" xfId="9966"/>
    <cellStyle name="Total 2 3 2 6 5" xfId="12265"/>
    <cellStyle name="Total 2 3 2 6 6" xfId="14732"/>
    <cellStyle name="Total 2 3 2 6 7" xfId="16977"/>
    <cellStyle name="Total 2 3 2 6 8" xfId="20260"/>
    <cellStyle name="Total 2 3 2 6 9" xfId="20613"/>
    <cellStyle name="Total 2 3 2 7" xfId="1572"/>
    <cellStyle name="Total 2 3 2 7 10" xfId="20932"/>
    <cellStyle name="Total 2 3 2 7 2" xfId="4801"/>
    <cellStyle name="Total 2 3 2 7 3" xfId="7326"/>
    <cellStyle name="Total 2 3 2 7 4" xfId="9852"/>
    <cellStyle name="Total 2 3 2 7 5" xfId="12147"/>
    <cellStyle name="Total 2 3 2 7 6" xfId="14617"/>
    <cellStyle name="Total 2 3 2 7 7" xfId="16861"/>
    <cellStyle name="Total 2 3 2 7 8" xfId="20295"/>
    <cellStyle name="Total 2 3 2 7 9" xfId="20647"/>
    <cellStyle name="Total 2 3 2 8" xfId="1758"/>
    <cellStyle name="Total 2 3 2 8 10" xfId="20961"/>
    <cellStyle name="Total 2 3 2 8 2" xfId="4987"/>
    <cellStyle name="Total 2 3 2 8 3" xfId="7512"/>
    <cellStyle name="Total 2 3 2 8 4" xfId="10031"/>
    <cellStyle name="Total 2 3 2 8 5" xfId="12333"/>
    <cellStyle name="Total 2 3 2 8 6" xfId="14799"/>
    <cellStyle name="Total 2 3 2 8 7" xfId="17043"/>
    <cellStyle name="Total 2 3 2 8 8" xfId="20324"/>
    <cellStyle name="Total 2 3 2 8 9" xfId="20676"/>
    <cellStyle name="Total 2 3 2 9" xfId="1493"/>
    <cellStyle name="Total 2 3 2 9 10" xfId="20984"/>
    <cellStyle name="Total 2 3 2 9 2" xfId="4722"/>
    <cellStyle name="Total 2 3 2 9 3" xfId="7247"/>
    <cellStyle name="Total 2 3 2 9 4" xfId="9774"/>
    <cellStyle name="Total 2 3 2 9 5" xfId="12068"/>
    <cellStyle name="Total 2 3 2 9 6" xfId="14538"/>
    <cellStyle name="Total 2 3 2 9 7" xfId="16784"/>
    <cellStyle name="Total 2 3 2 9 8" xfId="20347"/>
    <cellStyle name="Total 2 3 2 9 9" xfId="20699"/>
    <cellStyle name="Total 2 3 20" xfId="19019"/>
    <cellStyle name="Total 2 3 21" xfId="19090"/>
    <cellStyle name="Total 2 3 22" xfId="19110"/>
    <cellStyle name="Total 2 3 23" xfId="18986"/>
    <cellStyle name="Total 2 3 24" xfId="19417"/>
    <cellStyle name="Total 2 3 25" xfId="19305"/>
    <cellStyle name="Total 2 3 26" xfId="19358"/>
    <cellStyle name="Total 2 3 27" xfId="19579"/>
    <cellStyle name="Total 2 3 28" xfId="19669"/>
    <cellStyle name="Total 2 3 3" xfId="511"/>
    <cellStyle name="Total 2 3 3 10" xfId="1082"/>
    <cellStyle name="Total 2 3 3 10 2" xfId="4331"/>
    <cellStyle name="Total 2 3 3 10 3" xfId="6873"/>
    <cellStyle name="Total 2 3 3 10 4" xfId="9404"/>
    <cellStyle name="Total 2 3 3 10 5" xfId="11729"/>
    <cellStyle name="Total 2 3 3 10 6" xfId="14190"/>
    <cellStyle name="Total 2 3 3 10 7" xfId="16482"/>
    <cellStyle name="Total 2 3 3 11" xfId="3841"/>
    <cellStyle name="Total 2 3 3 12" xfId="3934"/>
    <cellStyle name="Total 2 3 3 13" xfId="9425"/>
    <cellStyle name="Total 2 3 3 14" xfId="6735"/>
    <cellStyle name="Total 2 3 3 15" xfId="19982"/>
    <cellStyle name="Total 2 3 3 16" xfId="20028"/>
    <cellStyle name="Total 2 3 3 2" xfId="1803"/>
    <cellStyle name="Total 2 3 3 2 2" xfId="5032"/>
    <cellStyle name="Total 2 3 3 2 3" xfId="7557"/>
    <cellStyle name="Total 2 3 3 2 4" xfId="10076"/>
    <cellStyle name="Total 2 3 3 2 5" xfId="12378"/>
    <cellStyle name="Total 2 3 3 2 6" xfId="14844"/>
    <cellStyle name="Total 2 3 3 2 7" xfId="17088"/>
    <cellStyle name="Total 2 3 3 3" xfId="2064"/>
    <cellStyle name="Total 2 3 3 3 2" xfId="5292"/>
    <cellStyle name="Total 2 3 3 3 3" xfId="7818"/>
    <cellStyle name="Total 2 3 3 3 4" xfId="10334"/>
    <cellStyle name="Total 2 3 3 3 5" xfId="12637"/>
    <cellStyle name="Total 2 3 3 3 6" xfId="15103"/>
    <cellStyle name="Total 2 3 3 3 7" xfId="17346"/>
    <cellStyle name="Total 2 3 3 4" xfId="2309"/>
    <cellStyle name="Total 2 3 3 4 2" xfId="5536"/>
    <cellStyle name="Total 2 3 3 4 3" xfId="8063"/>
    <cellStyle name="Total 2 3 3 4 4" xfId="10577"/>
    <cellStyle name="Total 2 3 3 4 5" xfId="12881"/>
    <cellStyle name="Total 2 3 3 4 6" xfId="15345"/>
    <cellStyle name="Total 2 3 3 4 7" xfId="17589"/>
    <cellStyle name="Total 2 3 3 5" xfId="2548"/>
    <cellStyle name="Total 2 3 3 5 2" xfId="5775"/>
    <cellStyle name="Total 2 3 3 5 3" xfId="8302"/>
    <cellStyle name="Total 2 3 3 5 4" xfId="10816"/>
    <cellStyle name="Total 2 3 3 5 5" xfId="13120"/>
    <cellStyle name="Total 2 3 3 5 6" xfId="15584"/>
    <cellStyle name="Total 2 3 3 5 7" xfId="17828"/>
    <cellStyle name="Total 2 3 3 6" xfId="2784"/>
    <cellStyle name="Total 2 3 3 6 2" xfId="6010"/>
    <cellStyle name="Total 2 3 3 6 3" xfId="8538"/>
    <cellStyle name="Total 2 3 3 6 4" xfId="11052"/>
    <cellStyle name="Total 2 3 3 6 5" xfId="13355"/>
    <cellStyle name="Total 2 3 3 6 6" xfId="15820"/>
    <cellStyle name="Total 2 3 3 6 7" xfId="18061"/>
    <cellStyle name="Total 2 3 3 7" xfId="1683"/>
    <cellStyle name="Total 2 3 3 7 2" xfId="4912"/>
    <cellStyle name="Total 2 3 3 7 3" xfId="7437"/>
    <cellStyle name="Total 2 3 3 7 4" xfId="9959"/>
    <cellStyle name="Total 2 3 3 7 5" xfId="12258"/>
    <cellStyle name="Total 2 3 3 7 6" xfId="14725"/>
    <cellStyle name="Total 2 3 3 7 7" xfId="16970"/>
    <cellStyle name="Total 2 3 3 8" xfId="3200"/>
    <cellStyle name="Total 2 3 3 8 2" xfId="6425"/>
    <cellStyle name="Total 2 3 3 8 3" xfId="8954"/>
    <cellStyle name="Total 2 3 3 8 4" xfId="11465"/>
    <cellStyle name="Total 2 3 3 8 5" xfId="13770"/>
    <cellStyle name="Total 2 3 3 8 6" xfId="16234"/>
    <cellStyle name="Total 2 3 3 8 7" xfId="18474"/>
    <cellStyle name="Total 2 3 3 9" xfId="3411"/>
    <cellStyle name="Total 2 3 3 9 2" xfId="6636"/>
    <cellStyle name="Total 2 3 3 9 3" xfId="9165"/>
    <cellStyle name="Total 2 3 3 9 4" xfId="11676"/>
    <cellStyle name="Total 2 3 3 9 5" xfId="13980"/>
    <cellStyle name="Total 2 3 3 9 6" xfId="16445"/>
    <cellStyle name="Total 2 3 3 9 7" xfId="18684"/>
    <cellStyle name="Total 2 3 4" xfId="673"/>
    <cellStyle name="Total 2 3 4 10" xfId="1242"/>
    <cellStyle name="Total 2 3 4 10 2" xfId="4471"/>
    <cellStyle name="Total 2 3 4 10 3" xfId="6997"/>
    <cellStyle name="Total 2 3 4 10 4" xfId="9525"/>
    <cellStyle name="Total 2 3 4 10 5" xfId="11820"/>
    <cellStyle name="Total 2 3 4 10 6" xfId="14287"/>
    <cellStyle name="Total 2 3 4 10 7" xfId="16537"/>
    <cellStyle name="Total 2 3 4 11" xfId="3972"/>
    <cellStyle name="Total 2 3 4 12" xfId="3664"/>
    <cellStyle name="Total 2 3 4 13" xfId="9243"/>
    <cellStyle name="Total 2 3 4 14" xfId="14062"/>
    <cellStyle name="Total 2 3 4 15" xfId="19924"/>
    <cellStyle name="Total 2 3 4 16" xfId="19851"/>
    <cellStyle name="Total 2 3 4 2" xfId="1951"/>
    <cellStyle name="Total 2 3 4 2 2" xfId="5180"/>
    <cellStyle name="Total 2 3 4 2 3" xfId="7705"/>
    <cellStyle name="Total 2 3 4 2 4" xfId="10221"/>
    <cellStyle name="Total 2 3 4 2 5" xfId="12525"/>
    <cellStyle name="Total 2 3 4 2 6" xfId="14990"/>
    <cellStyle name="Total 2 3 4 2 7" xfId="17234"/>
    <cellStyle name="Total 2 3 4 3" xfId="2197"/>
    <cellStyle name="Total 2 3 4 3 2" xfId="5424"/>
    <cellStyle name="Total 2 3 4 3 3" xfId="7951"/>
    <cellStyle name="Total 2 3 4 3 4" xfId="10465"/>
    <cellStyle name="Total 2 3 4 3 5" xfId="12769"/>
    <cellStyle name="Total 2 3 4 3 6" xfId="15233"/>
    <cellStyle name="Total 2 3 4 3 7" xfId="17477"/>
    <cellStyle name="Total 2 3 4 4" xfId="2447"/>
    <cellStyle name="Total 2 3 4 4 2" xfId="5674"/>
    <cellStyle name="Total 2 3 4 4 3" xfId="8201"/>
    <cellStyle name="Total 2 3 4 4 4" xfId="10715"/>
    <cellStyle name="Total 2 3 4 4 5" xfId="13019"/>
    <cellStyle name="Total 2 3 4 4 6" xfId="15483"/>
    <cellStyle name="Total 2 3 4 4 7" xfId="17727"/>
    <cellStyle name="Total 2 3 4 5" xfId="1835"/>
    <cellStyle name="Total 2 3 4 5 2" xfId="5064"/>
    <cellStyle name="Total 2 3 4 5 3" xfId="7589"/>
    <cellStyle name="Total 2 3 4 5 4" xfId="10106"/>
    <cellStyle name="Total 2 3 4 5 5" xfId="12410"/>
    <cellStyle name="Total 2 3 4 5 6" xfId="14874"/>
    <cellStyle name="Total 2 3 4 5 7" xfId="17119"/>
    <cellStyle name="Total 2 3 4 6" xfId="2905"/>
    <cellStyle name="Total 2 3 4 6 2" xfId="6131"/>
    <cellStyle name="Total 2 3 4 6 3" xfId="8659"/>
    <cellStyle name="Total 2 3 4 6 4" xfId="11172"/>
    <cellStyle name="Total 2 3 4 6 5" xfId="13476"/>
    <cellStyle name="Total 2 3 4 6 6" xfId="15939"/>
    <cellStyle name="Total 2 3 4 6 7" xfId="18182"/>
    <cellStyle name="Total 2 3 4 7" xfId="3089"/>
    <cellStyle name="Total 2 3 4 7 2" xfId="6314"/>
    <cellStyle name="Total 2 3 4 7 3" xfId="8843"/>
    <cellStyle name="Total 2 3 4 7 4" xfId="11354"/>
    <cellStyle name="Total 2 3 4 7 5" xfId="13659"/>
    <cellStyle name="Total 2 3 4 7 6" xfId="16123"/>
    <cellStyle name="Total 2 3 4 7 7" xfId="18363"/>
    <cellStyle name="Total 2 3 4 8" xfId="3288"/>
    <cellStyle name="Total 2 3 4 8 2" xfId="6513"/>
    <cellStyle name="Total 2 3 4 8 3" xfId="9042"/>
    <cellStyle name="Total 2 3 4 8 4" xfId="11553"/>
    <cellStyle name="Total 2 3 4 8 5" xfId="13857"/>
    <cellStyle name="Total 2 3 4 8 6" xfId="16322"/>
    <cellStyle name="Total 2 3 4 8 7" xfId="18561"/>
    <cellStyle name="Total 2 3 4 9" xfId="1482"/>
    <cellStyle name="Total 2 3 4 9 2" xfId="4711"/>
    <cellStyle name="Total 2 3 4 9 3" xfId="7236"/>
    <cellStyle name="Total 2 3 4 9 4" xfId="9763"/>
    <cellStyle name="Total 2 3 4 9 5" xfId="12057"/>
    <cellStyle name="Total 2 3 4 9 6" xfId="14527"/>
    <cellStyle name="Total 2 3 4 9 7" xfId="16773"/>
    <cellStyle name="Total 2 3 5" xfId="744"/>
    <cellStyle name="Total 2 3 5 10" xfId="1313"/>
    <cellStyle name="Total 2 3 5 10 2" xfId="4542"/>
    <cellStyle name="Total 2 3 5 10 3" xfId="7068"/>
    <cellStyle name="Total 2 3 5 10 4" xfId="9596"/>
    <cellStyle name="Total 2 3 5 10 5" xfId="11891"/>
    <cellStyle name="Total 2 3 5 10 6" xfId="14358"/>
    <cellStyle name="Total 2 3 5 10 7" xfId="16608"/>
    <cellStyle name="Total 2 3 5 11" xfId="4043"/>
    <cellStyle name="Total 2 3 5 12" xfId="3612"/>
    <cellStyle name="Total 2 3 5 13" xfId="9448"/>
    <cellStyle name="Total 2 3 5 14" xfId="14201"/>
    <cellStyle name="Total 2 3 5 15" xfId="19971"/>
    <cellStyle name="Total 2 3 5 16" xfId="20414"/>
    <cellStyle name="Total 2 3 5 17" xfId="19864"/>
    <cellStyle name="Total 2 3 5 2" xfId="2022"/>
    <cellStyle name="Total 2 3 5 2 2" xfId="5251"/>
    <cellStyle name="Total 2 3 5 2 3" xfId="7776"/>
    <cellStyle name="Total 2 3 5 2 4" xfId="10292"/>
    <cellStyle name="Total 2 3 5 2 5" xfId="12596"/>
    <cellStyle name="Total 2 3 5 2 6" xfId="15061"/>
    <cellStyle name="Total 2 3 5 2 7" xfId="17305"/>
    <cellStyle name="Total 2 3 5 3" xfId="2268"/>
    <cellStyle name="Total 2 3 5 3 2" xfId="5495"/>
    <cellStyle name="Total 2 3 5 3 3" xfId="8022"/>
    <cellStyle name="Total 2 3 5 3 4" xfId="10536"/>
    <cellStyle name="Total 2 3 5 3 5" xfId="12840"/>
    <cellStyle name="Total 2 3 5 3 6" xfId="15304"/>
    <cellStyle name="Total 2 3 5 3 7" xfId="17548"/>
    <cellStyle name="Total 2 3 5 4" xfId="2518"/>
    <cellStyle name="Total 2 3 5 4 2" xfId="5745"/>
    <cellStyle name="Total 2 3 5 4 3" xfId="8272"/>
    <cellStyle name="Total 2 3 5 4 4" xfId="10786"/>
    <cellStyle name="Total 2 3 5 4 5" xfId="13090"/>
    <cellStyle name="Total 2 3 5 4 6" xfId="15554"/>
    <cellStyle name="Total 2 3 5 4 7" xfId="17798"/>
    <cellStyle name="Total 2 3 5 5" xfId="2746"/>
    <cellStyle name="Total 2 3 5 5 2" xfId="5972"/>
    <cellStyle name="Total 2 3 5 5 3" xfId="8500"/>
    <cellStyle name="Total 2 3 5 5 4" xfId="11014"/>
    <cellStyle name="Total 2 3 5 5 5" xfId="13317"/>
    <cellStyle name="Total 2 3 5 5 6" xfId="15782"/>
    <cellStyle name="Total 2 3 5 5 7" xfId="18023"/>
    <cellStyle name="Total 2 3 5 6" xfId="2976"/>
    <cellStyle name="Total 2 3 5 6 2" xfId="6202"/>
    <cellStyle name="Total 2 3 5 6 3" xfId="8730"/>
    <cellStyle name="Total 2 3 5 6 4" xfId="11243"/>
    <cellStyle name="Total 2 3 5 6 5" xfId="13547"/>
    <cellStyle name="Total 2 3 5 6 6" xfId="16010"/>
    <cellStyle name="Total 2 3 5 6 7" xfId="18253"/>
    <cellStyle name="Total 2 3 5 7" xfId="3160"/>
    <cellStyle name="Total 2 3 5 7 2" xfId="6385"/>
    <cellStyle name="Total 2 3 5 7 3" xfId="8914"/>
    <cellStyle name="Total 2 3 5 7 4" xfId="11425"/>
    <cellStyle name="Total 2 3 5 7 5" xfId="13730"/>
    <cellStyle name="Total 2 3 5 7 6" xfId="16194"/>
    <cellStyle name="Total 2 3 5 7 7" xfId="18434"/>
    <cellStyle name="Total 2 3 5 8" xfId="3359"/>
    <cellStyle name="Total 2 3 5 8 2" xfId="6584"/>
    <cellStyle name="Total 2 3 5 8 3" xfId="9113"/>
    <cellStyle name="Total 2 3 5 8 4" xfId="11624"/>
    <cellStyle name="Total 2 3 5 8 5" xfId="13928"/>
    <cellStyle name="Total 2 3 5 8 6" xfId="16393"/>
    <cellStyle name="Total 2 3 5 8 7" xfId="18632"/>
    <cellStyle name="Total 2 3 5 9" xfId="3276"/>
    <cellStyle name="Total 2 3 5 9 2" xfId="6501"/>
    <cellStyle name="Total 2 3 5 9 3" xfId="9030"/>
    <cellStyle name="Total 2 3 5 9 4" xfId="11541"/>
    <cellStyle name="Total 2 3 5 9 5" xfId="13845"/>
    <cellStyle name="Total 2 3 5 9 6" xfId="16310"/>
    <cellStyle name="Total 2 3 5 9 7" xfId="18549"/>
    <cellStyle name="Total 2 3 6" xfId="676"/>
    <cellStyle name="Total 2 3 6 10" xfId="1245"/>
    <cellStyle name="Total 2 3 6 10 2" xfId="4474"/>
    <cellStyle name="Total 2 3 6 10 3" xfId="7000"/>
    <cellStyle name="Total 2 3 6 10 4" xfId="9528"/>
    <cellStyle name="Total 2 3 6 10 5" xfId="11823"/>
    <cellStyle name="Total 2 3 6 10 6" xfId="14290"/>
    <cellStyle name="Total 2 3 6 10 7" xfId="16540"/>
    <cellStyle name="Total 2 3 6 11" xfId="3975"/>
    <cellStyle name="Total 2 3 6 12" xfId="4081"/>
    <cellStyle name="Total 2 3 6 13" xfId="6969"/>
    <cellStyle name="Total 2 3 6 14" xfId="6923"/>
    <cellStyle name="Total 2 3 6 15" xfId="20532"/>
    <cellStyle name="Total 2 3 6 16" xfId="20788"/>
    <cellStyle name="Total 2 3 6 2" xfId="1954"/>
    <cellStyle name="Total 2 3 6 2 2" xfId="5183"/>
    <cellStyle name="Total 2 3 6 2 3" xfId="7708"/>
    <cellStyle name="Total 2 3 6 2 4" xfId="10224"/>
    <cellStyle name="Total 2 3 6 2 5" xfId="12528"/>
    <cellStyle name="Total 2 3 6 2 6" xfId="14993"/>
    <cellStyle name="Total 2 3 6 2 7" xfId="17237"/>
    <cellStyle name="Total 2 3 6 3" xfId="2200"/>
    <cellStyle name="Total 2 3 6 3 2" xfId="5427"/>
    <cellStyle name="Total 2 3 6 3 3" xfId="7954"/>
    <cellStyle name="Total 2 3 6 3 4" xfId="10468"/>
    <cellStyle name="Total 2 3 6 3 5" xfId="12772"/>
    <cellStyle name="Total 2 3 6 3 6" xfId="15236"/>
    <cellStyle name="Total 2 3 6 3 7" xfId="17480"/>
    <cellStyle name="Total 2 3 6 4" xfId="2450"/>
    <cellStyle name="Total 2 3 6 4 2" xfId="5677"/>
    <cellStyle name="Total 2 3 6 4 3" xfId="8204"/>
    <cellStyle name="Total 2 3 6 4 4" xfId="10718"/>
    <cellStyle name="Total 2 3 6 4 5" xfId="13022"/>
    <cellStyle name="Total 2 3 6 4 6" xfId="15486"/>
    <cellStyle name="Total 2 3 6 4 7" xfId="17730"/>
    <cellStyle name="Total 2 3 6 5" xfId="2184"/>
    <cellStyle name="Total 2 3 6 5 2" xfId="5412"/>
    <cellStyle name="Total 2 3 6 5 3" xfId="7938"/>
    <cellStyle name="Total 2 3 6 5 4" xfId="10453"/>
    <cellStyle name="Total 2 3 6 5 5" xfId="12757"/>
    <cellStyle name="Total 2 3 6 5 6" xfId="15221"/>
    <cellStyle name="Total 2 3 6 5 7" xfId="17465"/>
    <cellStyle name="Total 2 3 6 6" xfId="2908"/>
    <cellStyle name="Total 2 3 6 6 2" xfId="6134"/>
    <cellStyle name="Total 2 3 6 6 3" xfId="8662"/>
    <cellStyle name="Total 2 3 6 6 4" xfId="11175"/>
    <cellStyle name="Total 2 3 6 6 5" xfId="13479"/>
    <cellStyle name="Total 2 3 6 6 6" xfId="15942"/>
    <cellStyle name="Total 2 3 6 6 7" xfId="18185"/>
    <cellStyle name="Total 2 3 6 7" xfId="3092"/>
    <cellStyle name="Total 2 3 6 7 2" xfId="6317"/>
    <cellStyle name="Total 2 3 6 7 3" xfId="8846"/>
    <cellStyle name="Total 2 3 6 7 4" xfId="11357"/>
    <cellStyle name="Total 2 3 6 7 5" xfId="13662"/>
    <cellStyle name="Total 2 3 6 7 6" xfId="16126"/>
    <cellStyle name="Total 2 3 6 7 7" xfId="18366"/>
    <cellStyle name="Total 2 3 6 8" xfId="3291"/>
    <cellStyle name="Total 2 3 6 8 2" xfId="6516"/>
    <cellStyle name="Total 2 3 6 8 3" xfId="9045"/>
    <cellStyle name="Total 2 3 6 8 4" xfId="11556"/>
    <cellStyle name="Total 2 3 6 8 5" xfId="13860"/>
    <cellStyle name="Total 2 3 6 8 6" xfId="16325"/>
    <cellStyle name="Total 2 3 6 8 7" xfId="18564"/>
    <cellStyle name="Total 2 3 6 9" xfId="3021"/>
    <cellStyle name="Total 2 3 6 9 2" xfId="6247"/>
    <cellStyle name="Total 2 3 6 9 3" xfId="8775"/>
    <cellStyle name="Total 2 3 6 9 4" xfId="11288"/>
    <cellStyle name="Total 2 3 6 9 5" xfId="13592"/>
    <cellStyle name="Total 2 3 6 9 6" xfId="16055"/>
    <cellStyle name="Total 2 3 6 9 7" xfId="18298"/>
    <cellStyle name="Total 2 3 7" xfId="1497"/>
    <cellStyle name="Total 2 3 7 10" xfId="19879"/>
    <cellStyle name="Total 2 3 7 2" xfId="4726"/>
    <cellStyle name="Total 2 3 7 3" xfId="7251"/>
    <cellStyle name="Total 2 3 7 4" xfId="9778"/>
    <cellStyle name="Total 2 3 7 5" xfId="12072"/>
    <cellStyle name="Total 2 3 7 6" xfId="14542"/>
    <cellStyle name="Total 2 3 7 7" xfId="16788"/>
    <cellStyle name="Total 2 3 7 8" xfId="20016"/>
    <cellStyle name="Total 2 3 7 9" xfId="20451"/>
    <cellStyle name="Total 2 3 8" xfId="1426"/>
    <cellStyle name="Total 2 3 8 10" xfId="20757"/>
    <cellStyle name="Total 2 3 8 2" xfId="4655"/>
    <cellStyle name="Total 2 3 8 3" xfId="7180"/>
    <cellStyle name="Total 2 3 8 4" xfId="9707"/>
    <cellStyle name="Total 2 3 8 5" xfId="12001"/>
    <cellStyle name="Total 2 3 8 6" xfId="14471"/>
    <cellStyle name="Total 2 3 8 7" xfId="16717"/>
    <cellStyle name="Total 2 3 8 8" xfId="20115"/>
    <cellStyle name="Total 2 3 8 9" xfId="20522"/>
    <cellStyle name="Total 2 3 9" xfId="2126"/>
    <cellStyle name="Total 2 3 9 10" xfId="19854"/>
    <cellStyle name="Total 2 3 9 2" xfId="5354"/>
    <cellStyle name="Total 2 3 9 3" xfId="7880"/>
    <cellStyle name="Total 2 3 9 4" xfId="10396"/>
    <cellStyle name="Total 2 3 9 5" xfId="12699"/>
    <cellStyle name="Total 2 3 9 6" xfId="15164"/>
    <cellStyle name="Total 2 3 9 7" xfId="17408"/>
    <cellStyle name="Total 2 3 9 8" xfId="19945"/>
    <cellStyle name="Total 2 3 9 9" xfId="20393"/>
    <cellStyle name="Total 2 30" xfId="19777"/>
    <cellStyle name="Total 2 4" xfId="388"/>
    <cellStyle name="Total 2 4 10" xfId="2692"/>
    <cellStyle name="Total 2 4 10 2" xfId="5919"/>
    <cellStyle name="Total 2 4 10 3" xfId="8446"/>
    <cellStyle name="Total 2 4 10 4" xfId="10960"/>
    <cellStyle name="Total 2 4 10 5" xfId="13264"/>
    <cellStyle name="Total 2 4 10 6" xfId="15728"/>
    <cellStyle name="Total 2 4 10 7" xfId="17970"/>
    <cellStyle name="Total 2 4 11" xfId="2866"/>
    <cellStyle name="Total 2 4 11 2" xfId="6092"/>
    <cellStyle name="Total 2 4 11 3" xfId="8620"/>
    <cellStyle name="Total 2 4 11 4" xfId="11133"/>
    <cellStyle name="Total 2 4 11 5" xfId="13437"/>
    <cellStyle name="Total 2 4 11 6" xfId="15900"/>
    <cellStyle name="Total 2 4 11 7" xfId="18143"/>
    <cellStyle name="Total 2 4 12" xfId="2641"/>
    <cellStyle name="Total 2 4 12 2" xfId="5868"/>
    <cellStyle name="Total 2 4 12 3" xfId="8395"/>
    <cellStyle name="Total 2 4 12 4" xfId="10909"/>
    <cellStyle name="Total 2 4 12 5" xfId="13213"/>
    <cellStyle name="Total 2 4 12 6" xfId="15677"/>
    <cellStyle name="Total 2 4 12 7" xfId="17920"/>
    <cellStyle name="Total 2 4 13" xfId="961"/>
    <cellStyle name="Total 2 4 13 2" xfId="4224"/>
    <cellStyle name="Total 2 4 13 3" xfId="6765"/>
    <cellStyle name="Total 2 4 13 4" xfId="9295"/>
    <cellStyle name="Total 2 4 13 5" xfId="3544"/>
    <cellStyle name="Total 2 4 13 6" xfId="14094"/>
    <cellStyle name="Total 2 4 13 7" xfId="9431"/>
    <cellStyle name="Total 2 4 14" xfId="4091"/>
    <cellStyle name="Total 2 4 15" xfId="6927"/>
    <cellStyle name="Total 2 4 16" xfId="9267"/>
    <cellStyle name="Total 2 4 17" xfId="9501"/>
    <cellStyle name="Total 2 4 18" xfId="18974"/>
    <cellStyle name="Total 2 4 19" xfId="19118"/>
    <cellStyle name="Total 2 4 2" xfId="608"/>
    <cellStyle name="Total 2 4 2 10" xfId="1179"/>
    <cellStyle name="Total 2 4 2 10 2" xfId="4411"/>
    <cellStyle name="Total 2 4 2 10 3" xfId="6946"/>
    <cellStyle name="Total 2 4 2 10 4" xfId="9476"/>
    <cellStyle name="Total 2 4 2 10 5" xfId="11780"/>
    <cellStyle name="Total 2 4 2 10 6" xfId="14243"/>
    <cellStyle name="Total 2 4 2 10 7" xfId="16510"/>
    <cellStyle name="Total 2 4 2 11" xfId="3919"/>
    <cellStyle name="Total 2 4 2 12" xfId="3933"/>
    <cellStyle name="Total 2 4 2 13" xfId="9453"/>
    <cellStyle name="Total 2 4 2 14" xfId="14153"/>
    <cellStyle name="Total 2 4 2 15" xfId="20122"/>
    <cellStyle name="Total 2 4 2 16" xfId="20763"/>
    <cellStyle name="Total 2 4 2 2" xfId="1891"/>
    <cellStyle name="Total 2 4 2 2 2" xfId="5120"/>
    <cellStyle name="Total 2 4 2 2 3" xfId="7645"/>
    <cellStyle name="Total 2 4 2 2 4" xfId="10162"/>
    <cellStyle name="Total 2 4 2 2 5" xfId="12466"/>
    <cellStyle name="Total 2 4 2 2 6" xfId="14930"/>
    <cellStyle name="Total 2 4 2 2 7" xfId="17175"/>
    <cellStyle name="Total 2 4 2 3" xfId="2140"/>
    <cellStyle name="Total 2 4 2 3 2" xfId="5368"/>
    <cellStyle name="Total 2 4 2 3 3" xfId="7894"/>
    <cellStyle name="Total 2 4 2 3 4" xfId="10410"/>
    <cellStyle name="Total 2 4 2 3 5" xfId="12713"/>
    <cellStyle name="Total 2 4 2 3 6" xfId="15178"/>
    <cellStyle name="Total 2 4 2 3 7" xfId="17422"/>
    <cellStyle name="Total 2 4 2 4" xfId="2392"/>
    <cellStyle name="Total 2 4 2 4 2" xfId="5619"/>
    <cellStyle name="Total 2 4 2 4 3" xfId="8146"/>
    <cellStyle name="Total 2 4 2 4 4" xfId="10660"/>
    <cellStyle name="Total 2 4 2 4 5" xfId="12964"/>
    <cellStyle name="Total 2 4 2 4 6" xfId="15428"/>
    <cellStyle name="Total 2 4 2 4 7" xfId="17672"/>
    <cellStyle name="Total 2 4 2 5" xfId="1400"/>
    <cellStyle name="Total 2 4 2 5 2" xfId="4629"/>
    <cellStyle name="Total 2 4 2 5 3" xfId="7154"/>
    <cellStyle name="Total 2 4 2 5 4" xfId="9681"/>
    <cellStyle name="Total 2 4 2 5 5" xfId="11975"/>
    <cellStyle name="Total 2 4 2 5 6" xfId="14445"/>
    <cellStyle name="Total 2 4 2 5 7" xfId="16691"/>
    <cellStyle name="Total 2 4 2 6" xfId="2854"/>
    <cellStyle name="Total 2 4 2 6 2" xfId="6080"/>
    <cellStyle name="Total 2 4 2 6 3" xfId="8608"/>
    <cellStyle name="Total 2 4 2 6 4" xfId="11121"/>
    <cellStyle name="Total 2 4 2 6 5" xfId="13425"/>
    <cellStyle name="Total 2 4 2 6 6" xfId="15888"/>
    <cellStyle name="Total 2 4 2 6 7" xfId="18131"/>
    <cellStyle name="Total 2 4 2 7" xfId="3042"/>
    <cellStyle name="Total 2 4 2 7 2" xfId="6268"/>
    <cellStyle name="Total 2 4 2 7 3" xfId="8796"/>
    <cellStyle name="Total 2 4 2 7 4" xfId="11308"/>
    <cellStyle name="Total 2 4 2 7 5" xfId="13613"/>
    <cellStyle name="Total 2 4 2 7 6" xfId="16076"/>
    <cellStyle name="Total 2 4 2 7 7" xfId="18318"/>
    <cellStyle name="Total 2 4 2 8" xfId="3245"/>
    <cellStyle name="Total 2 4 2 8 2" xfId="6470"/>
    <cellStyle name="Total 2 4 2 8 3" xfId="8999"/>
    <cellStyle name="Total 2 4 2 8 4" xfId="11510"/>
    <cellStyle name="Total 2 4 2 8 5" xfId="13814"/>
    <cellStyle name="Total 2 4 2 8 6" xfId="16279"/>
    <cellStyle name="Total 2 4 2 8 7" xfId="18518"/>
    <cellStyle name="Total 2 4 2 9" xfId="3426"/>
    <cellStyle name="Total 2 4 2 9 2" xfId="6651"/>
    <cellStyle name="Total 2 4 2 9 3" xfId="9180"/>
    <cellStyle name="Total 2 4 2 9 4" xfId="11691"/>
    <cellStyle name="Total 2 4 2 9 5" xfId="13995"/>
    <cellStyle name="Total 2 4 2 9 6" xfId="16460"/>
    <cellStyle name="Total 2 4 2 9 7" xfId="18699"/>
    <cellStyle name="Total 2 4 20" xfId="19152"/>
    <cellStyle name="Total 2 4 21" xfId="19186"/>
    <cellStyle name="Total 2 4 22" xfId="19216"/>
    <cellStyle name="Total 2 4 23" xfId="19239"/>
    <cellStyle name="Total 2 4 24" xfId="19267"/>
    <cellStyle name="Total 2 4 25" xfId="19570"/>
    <cellStyle name="Total 2 4 26" xfId="19602"/>
    <cellStyle name="Total 2 4 27" xfId="19628"/>
    <cellStyle name="Total 2 4 28" xfId="19651"/>
    <cellStyle name="Total 2 4 29" xfId="19783"/>
    <cellStyle name="Total 2 4 3" xfId="717"/>
    <cellStyle name="Total 2 4 3 10" xfId="1286"/>
    <cellStyle name="Total 2 4 3 10 2" xfId="4515"/>
    <cellStyle name="Total 2 4 3 10 3" xfId="7041"/>
    <cellStyle name="Total 2 4 3 10 4" xfId="9569"/>
    <cellStyle name="Total 2 4 3 10 5" xfId="11864"/>
    <cellStyle name="Total 2 4 3 10 6" xfId="14331"/>
    <cellStyle name="Total 2 4 3 10 7" xfId="16581"/>
    <cellStyle name="Total 2 4 3 11" xfId="4016"/>
    <cellStyle name="Total 2 4 3 12" xfId="3624"/>
    <cellStyle name="Total 2 4 3 13" xfId="3456"/>
    <cellStyle name="Total 2 4 3 14" xfId="3944"/>
    <cellStyle name="Total 2 4 3 15" xfId="20151"/>
    <cellStyle name="Total 2 4 3 16" xfId="20793"/>
    <cellStyle name="Total 2 4 3 2" xfId="1995"/>
    <cellStyle name="Total 2 4 3 2 2" xfId="5224"/>
    <cellStyle name="Total 2 4 3 2 3" xfId="7749"/>
    <cellStyle name="Total 2 4 3 2 4" xfId="10265"/>
    <cellStyle name="Total 2 4 3 2 5" xfId="12569"/>
    <cellStyle name="Total 2 4 3 2 6" xfId="15034"/>
    <cellStyle name="Total 2 4 3 2 7" xfId="17278"/>
    <cellStyle name="Total 2 4 3 3" xfId="2241"/>
    <cellStyle name="Total 2 4 3 3 2" xfId="5468"/>
    <cellStyle name="Total 2 4 3 3 3" xfId="7995"/>
    <cellStyle name="Total 2 4 3 3 4" xfId="10509"/>
    <cellStyle name="Total 2 4 3 3 5" xfId="12813"/>
    <cellStyle name="Total 2 4 3 3 6" xfId="15277"/>
    <cellStyle name="Total 2 4 3 3 7" xfId="17521"/>
    <cellStyle name="Total 2 4 3 4" xfId="2491"/>
    <cellStyle name="Total 2 4 3 4 2" xfId="5718"/>
    <cellStyle name="Total 2 4 3 4 3" xfId="8245"/>
    <cellStyle name="Total 2 4 3 4 4" xfId="10759"/>
    <cellStyle name="Total 2 4 3 4 5" xfId="13063"/>
    <cellStyle name="Total 2 4 3 4 6" xfId="15527"/>
    <cellStyle name="Total 2 4 3 4 7" xfId="17771"/>
    <cellStyle name="Total 2 4 3 5" xfId="2719"/>
    <cellStyle name="Total 2 4 3 5 2" xfId="5945"/>
    <cellStyle name="Total 2 4 3 5 3" xfId="8473"/>
    <cellStyle name="Total 2 4 3 5 4" xfId="10987"/>
    <cellStyle name="Total 2 4 3 5 5" xfId="13290"/>
    <cellStyle name="Total 2 4 3 5 6" xfId="15755"/>
    <cellStyle name="Total 2 4 3 5 7" xfId="17996"/>
    <cellStyle name="Total 2 4 3 6" xfId="2949"/>
    <cellStyle name="Total 2 4 3 6 2" xfId="6175"/>
    <cellStyle name="Total 2 4 3 6 3" xfId="8703"/>
    <cellStyle name="Total 2 4 3 6 4" xfId="11216"/>
    <cellStyle name="Total 2 4 3 6 5" xfId="13520"/>
    <cellStyle name="Total 2 4 3 6 6" xfId="15983"/>
    <cellStyle name="Total 2 4 3 6 7" xfId="18226"/>
    <cellStyle name="Total 2 4 3 7" xfId="3133"/>
    <cellStyle name="Total 2 4 3 7 2" xfId="6358"/>
    <cellStyle name="Total 2 4 3 7 3" xfId="8887"/>
    <cellStyle name="Total 2 4 3 7 4" xfId="11398"/>
    <cellStyle name="Total 2 4 3 7 5" xfId="13703"/>
    <cellStyle name="Total 2 4 3 7 6" xfId="16167"/>
    <cellStyle name="Total 2 4 3 7 7" xfId="18407"/>
    <cellStyle name="Total 2 4 3 8" xfId="3332"/>
    <cellStyle name="Total 2 4 3 8 2" xfId="6557"/>
    <cellStyle name="Total 2 4 3 8 3" xfId="9086"/>
    <cellStyle name="Total 2 4 3 8 4" xfId="11597"/>
    <cellStyle name="Total 2 4 3 8 5" xfId="13901"/>
    <cellStyle name="Total 2 4 3 8 6" xfId="16366"/>
    <cellStyle name="Total 2 4 3 8 7" xfId="18605"/>
    <cellStyle name="Total 2 4 3 9" xfId="2286"/>
    <cellStyle name="Total 2 4 3 9 2" xfId="5513"/>
    <cellStyle name="Total 2 4 3 9 3" xfId="8040"/>
    <cellStyle name="Total 2 4 3 9 4" xfId="10554"/>
    <cellStyle name="Total 2 4 3 9 5" xfId="12858"/>
    <cellStyle name="Total 2 4 3 9 6" xfId="15322"/>
    <cellStyle name="Total 2 4 3 9 7" xfId="17566"/>
    <cellStyle name="Total 2 4 30" xfId="21169"/>
    <cellStyle name="Total 2 4 4" xfId="722"/>
    <cellStyle name="Total 2 4 4 10" xfId="1291"/>
    <cellStyle name="Total 2 4 4 10 2" xfId="4520"/>
    <cellStyle name="Total 2 4 4 10 3" xfId="7046"/>
    <cellStyle name="Total 2 4 4 10 4" xfId="9574"/>
    <cellStyle name="Total 2 4 4 10 5" xfId="11869"/>
    <cellStyle name="Total 2 4 4 10 6" xfId="14336"/>
    <cellStyle name="Total 2 4 4 10 7" xfId="16586"/>
    <cellStyle name="Total 2 4 4 11" xfId="4021"/>
    <cellStyle name="Total 2 4 4 12" xfId="3634"/>
    <cellStyle name="Total 2 4 4 13" xfId="6886"/>
    <cellStyle name="Total 2 4 4 14" xfId="6752"/>
    <cellStyle name="Total 2 4 4 15" xfId="20189"/>
    <cellStyle name="Total 2 4 4 16" xfId="20827"/>
    <cellStyle name="Total 2 4 4 2" xfId="2000"/>
    <cellStyle name="Total 2 4 4 2 2" xfId="5229"/>
    <cellStyle name="Total 2 4 4 2 3" xfId="7754"/>
    <cellStyle name="Total 2 4 4 2 4" xfId="10270"/>
    <cellStyle name="Total 2 4 4 2 5" xfId="12574"/>
    <cellStyle name="Total 2 4 4 2 6" xfId="15039"/>
    <cellStyle name="Total 2 4 4 2 7" xfId="17283"/>
    <cellStyle name="Total 2 4 4 3" xfId="2246"/>
    <cellStyle name="Total 2 4 4 3 2" xfId="5473"/>
    <cellStyle name="Total 2 4 4 3 3" xfId="8000"/>
    <cellStyle name="Total 2 4 4 3 4" xfId="10514"/>
    <cellStyle name="Total 2 4 4 3 5" xfId="12818"/>
    <cellStyle name="Total 2 4 4 3 6" xfId="15282"/>
    <cellStyle name="Total 2 4 4 3 7" xfId="17526"/>
    <cellStyle name="Total 2 4 4 4" xfId="2496"/>
    <cellStyle name="Total 2 4 4 4 2" xfId="5723"/>
    <cellStyle name="Total 2 4 4 4 3" xfId="8250"/>
    <cellStyle name="Total 2 4 4 4 4" xfId="10764"/>
    <cellStyle name="Total 2 4 4 4 5" xfId="13068"/>
    <cellStyle name="Total 2 4 4 4 6" xfId="15532"/>
    <cellStyle name="Total 2 4 4 4 7" xfId="17776"/>
    <cellStyle name="Total 2 4 4 5" xfId="2724"/>
    <cellStyle name="Total 2 4 4 5 2" xfId="5950"/>
    <cellStyle name="Total 2 4 4 5 3" xfId="8478"/>
    <cellStyle name="Total 2 4 4 5 4" xfId="10992"/>
    <cellStyle name="Total 2 4 4 5 5" xfId="13295"/>
    <cellStyle name="Total 2 4 4 5 6" xfId="15760"/>
    <cellStyle name="Total 2 4 4 5 7" xfId="18001"/>
    <cellStyle name="Total 2 4 4 6" xfId="2954"/>
    <cellStyle name="Total 2 4 4 6 2" xfId="6180"/>
    <cellStyle name="Total 2 4 4 6 3" xfId="8708"/>
    <cellStyle name="Total 2 4 4 6 4" xfId="11221"/>
    <cellStyle name="Total 2 4 4 6 5" xfId="13525"/>
    <cellStyle name="Total 2 4 4 6 6" xfId="15988"/>
    <cellStyle name="Total 2 4 4 6 7" xfId="18231"/>
    <cellStyle name="Total 2 4 4 7" xfId="3138"/>
    <cellStyle name="Total 2 4 4 7 2" xfId="6363"/>
    <cellStyle name="Total 2 4 4 7 3" xfId="8892"/>
    <cellStyle name="Total 2 4 4 7 4" xfId="11403"/>
    <cellStyle name="Total 2 4 4 7 5" xfId="13708"/>
    <cellStyle name="Total 2 4 4 7 6" xfId="16172"/>
    <cellStyle name="Total 2 4 4 7 7" xfId="18412"/>
    <cellStyle name="Total 2 4 4 8" xfId="3337"/>
    <cellStyle name="Total 2 4 4 8 2" xfId="6562"/>
    <cellStyle name="Total 2 4 4 8 3" xfId="9091"/>
    <cellStyle name="Total 2 4 4 8 4" xfId="11602"/>
    <cellStyle name="Total 2 4 4 8 5" xfId="13906"/>
    <cellStyle name="Total 2 4 4 8 6" xfId="16371"/>
    <cellStyle name="Total 2 4 4 8 7" xfId="18610"/>
    <cellStyle name="Total 2 4 4 9" xfId="3060"/>
    <cellStyle name="Total 2 4 4 9 2" xfId="6286"/>
    <cellStyle name="Total 2 4 4 9 3" xfId="8814"/>
    <cellStyle name="Total 2 4 4 9 4" xfId="11326"/>
    <cellStyle name="Total 2 4 4 9 5" xfId="13631"/>
    <cellStyle name="Total 2 4 4 9 6" xfId="16094"/>
    <cellStyle name="Total 2 4 4 9 7" xfId="18336"/>
    <cellStyle name="Total 2 4 5" xfId="435"/>
    <cellStyle name="Total 2 4 5 10" xfId="1007"/>
    <cellStyle name="Total 2 4 5 10 2" xfId="4270"/>
    <cellStyle name="Total 2 4 5 10 3" xfId="6811"/>
    <cellStyle name="Total 2 4 5 10 4" xfId="9340"/>
    <cellStyle name="Total 2 4 5 10 5" xfId="3581"/>
    <cellStyle name="Total 2 4 5 10 6" xfId="14139"/>
    <cellStyle name="Total 2 4 5 10 7" xfId="4205"/>
    <cellStyle name="Total 2 4 5 11" xfId="3782"/>
    <cellStyle name="Total 2 4 5 12" xfId="3565"/>
    <cellStyle name="Total 2 4 5 13" xfId="3582"/>
    <cellStyle name="Total 2 4 5 14" xfId="6895"/>
    <cellStyle name="Total 2 4 5 15" xfId="20582"/>
    <cellStyle name="Total 2 4 5 16" xfId="20868"/>
    <cellStyle name="Total 2 4 5 2" xfId="1738"/>
    <cellStyle name="Total 2 4 5 2 2" xfId="4967"/>
    <cellStyle name="Total 2 4 5 2 3" xfId="7492"/>
    <cellStyle name="Total 2 4 5 2 4" xfId="10012"/>
    <cellStyle name="Total 2 4 5 2 5" xfId="12313"/>
    <cellStyle name="Total 2 4 5 2 6" xfId="14779"/>
    <cellStyle name="Total 2 4 5 2 7" xfId="17024"/>
    <cellStyle name="Total 2 4 5 3" xfId="1402"/>
    <cellStyle name="Total 2 4 5 3 2" xfId="4631"/>
    <cellStyle name="Total 2 4 5 3 3" xfId="7156"/>
    <cellStyle name="Total 2 4 5 3 4" xfId="9683"/>
    <cellStyle name="Total 2 4 5 3 5" xfId="11977"/>
    <cellStyle name="Total 2 4 5 3 6" xfId="14447"/>
    <cellStyle name="Total 2 4 5 3 7" xfId="16693"/>
    <cellStyle name="Total 2 4 5 4" xfId="1479"/>
    <cellStyle name="Total 2 4 5 4 2" xfId="4708"/>
    <cellStyle name="Total 2 4 5 4 3" xfId="7233"/>
    <cellStyle name="Total 2 4 5 4 4" xfId="9760"/>
    <cellStyle name="Total 2 4 5 4 5" xfId="12054"/>
    <cellStyle name="Total 2 4 5 4 6" xfId="14524"/>
    <cellStyle name="Total 2 4 5 4 7" xfId="16770"/>
    <cellStyle name="Total 2 4 5 5" xfId="1853"/>
    <cellStyle name="Total 2 4 5 5 2" xfId="5082"/>
    <cellStyle name="Total 2 4 5 5 3" xfId="7607"/>
    <cellStyle name="Total 2 4 5 5 4" xfId="10124"/>
    <cellStyle name="Total 2 4 5 5 5" xfId="12428"/>
    <cellStyle name="Total 2 4 5 5 6" xfId="14892"/>
    <cellStyle name="Total 2 4 5 5 7" xfId="17137"/>
    <cellStyle name="Total 2 4 5 6" xfId="2163"/>
    <cellStyle name="Total 2 4 5 6 2" xfId="5391"/>
    <cellStyle name="Total 2 4 5 6 3" xfId="7917"/>
    <cellStyle name="Total 2 4 5 6 4" xfId="10433"/>
    <cellStyle name="Total 2 4 5 6 5" xfId="12736"/>
    <cellStyle name="Total 2 4 5 6 6" xfId="15201"/>
    <cellStyle name="Total 2 4 5 6 7" xfId="17445"/>
    <cellStyle name="Total 2 4 5 7" xfId="2885"/>
    <cellStyle name="Total 2 4 5 7 2" xfId="6111"/>
    <cellStyle name="Total 2 4 5 7 3" xfId="8639"/>
    <cellStyle name="Total 2 4 5 7 4" xfId="11152"/>
    <cellStyle name="Total 2 4 5 7 5" xfId="13456"/>
    <cellStyle name="Total 2 4 5 7 6" xfId="15919"/>
    <cellStyle name="Total 2 4 5 7 7" xfId="18162"/>
    <cellStyle name="Total 2 4 5 8" xfId="1581"/>
    <cellStyle name="Total 2 4 5 8 2" xfId="4810"/>
    <cellStyle name="Total 2 4 5 8 3" xfId="7335"/>
    <cellStyle name="Total 2 4 5 8 4" xfId="9861"/>
    <cellStyle name="Total 2 4 5 8 5" xfId="12156"/>
    <cellStyle name="Total 2 4 5 8 6" xfId="14625"/>
    <cellStyle name="Total 2 4 5 8 7" xfId="16870"/>
    <cellStyle name="Total 2 4 5 9" xfId="3406"/>
    <cellStyle name="Total 2 4 5 9 2" xfId="6631"/>
    <cellStyle name="Total 2 4 5 9 3" xfId="9160"/>
    <cellStyle name="Total 2 4 5 9 4" xfId="11671"/>
    <cellStyle name="Total 2 4 5 9 5" xfId="13975"/>
    <cellStyle name="Total 2 4 5 9 6" xfId="16440"/>
    <cellStyle name="Total 2 4 5 9 7" xfId="18679"/>
    <cellStyle name="Total 2 4 6" xfId="1691"/>
    <cellStyle name="Total 2 4 6 10" xfId="20900"/>
    <cellStyle name="Total 2 4 6 2" xfId="4920"/>
    <cellStyle name="Total 2 4 6 3" xfId="7445"/>
    <cellStyle name="Total 2 4 6 4" xfId="9967"/>
    <cellStyle name="Total 2 4 6 5" xfId="12266"/>
    <cellStyle name="Total 2 4 6 6" xfId="14733"/>
    <cellStyle name="Total 2 4 6 7" xfId="16978"/>
    <cellStyle name="Total 2 4 6 8" xfId="20261"/>
    <cellStyle name="Total 2 4 6 9" xfId="20614"/>
    <cellStyle name="Total 2 4 7" xfId="1464"/>
    <cellStyle name="Total 2 4 7 10" xfId="20933"/>
    <cellStyle name="Total 2 4 7 2" xfId="4693"/>
    <cellStyle name="Total 2 4 7 3" xfId="7218"/>
    <cellStyle name="Total 2 4 7 4" xfId="9745"/>
    <cellStyle name="Total 2 4 7 5" xfId="12039"/>
    <cellStyle name="Total 2 4 7 6" xfId="14509"/>
    <cellStyle name="Total 2 4 7 7" xfId="16755"/>
    <cellStyle name="Total 2 4 7 8" xfId="20296"/>
    <cellStyle name="Total 2 4 7 9" xfId="20648"/>
    <cellStyle name="Total 2 4 8" xfId="2357"/>
    <cellStyle name="Total 2 4 8 10" xfId="20962"/>
    <cellStyle name="Total 2 4 8 2" xfId="5584"/>
    <cellStyle name="Total 2 4 8 3" xfId="8111"/>
    <cellStyle name="Total 2 4 8 4" xfId="10625"/>
    <cellStyle name="Total 2 4 8 5" xfId="12929"/>
    <cellStyle name="Total 2 4 8 6" xfId="15393"/>
    <cellStyle name="Total 2 4 8 7" xfId="17637"/>
    <cellStyle name="Total 2 4 8 8" xfId="20325"/>
    <cellStyle name="Total 2 4 8 9" xfId="20677"/>
    <cellStyle name="Total 2 4 9" xfId="2420"/>
    <cellStyle name="Total 2 4 9 10" xfId="20985"/>
    <cellStyle name="Total 2 4 9 2" xfId="5647"/>
    <cellStyle name="Total 2 4 9 3" xfId="8174"/>
    <cellStyle name="Total 2 4 9 4" xfId="10688"/>
    <cellStyle name="Total 2 4 9 5" xfId="12992"/>
    <cellStyle name="Total 2 4 9 6" xfId="15456"/>
    <cellStyle name="Total 2 4 9 7" xfId="17700"/>
    <cellStyle name="Total 2 4 9 8" xfId="20348"/>
    <cellStyle name="Total 2 4 9 9" xfId="20700"/>
    <cellStyle name="Total 2 5" xfId="508"/>
    <cellStyle name="Total 2 5 10" xfId="1079"/>
    <cellStyle name="Total 2 5 10 2" xfId="4328"/>
    <cellStyle name="Total 2 5 10 3" xfId="6870"/>
    <cellStyle name="Total 2 5 10 4" xfId="9401"/>
    <cellStyle name="Total 2 5 10 5" xfId="11726"/>
    <cellStyle name="Total 2 5 10 6" xfId="14187"/>
    <cellStyle name="Total 2 5 10 7" xfId="16479"/>
    <cellStyle name="Total 2 5 11" xfId="3838"/>
    <cellStyle name="Total 2 5 12" xfId="3861"/>
    <cellStyle name="Total 2 5 13" xfId="8344"/>
    <cellStyle name="Total 2 5 14" xfId="6934"/>
    <cellStyle name="Total 2 5 15" xfId="20030"/>
    <cellStyle name="Total 2 5 16" xfId="19888"/>
    <cellStyle name="Total 2 5 2" xfId="1800"/>
    <cellStyle name="Total 2 5 2 2" xfId="5029"/>
    <cellStyle name="Total 2 5 2 3" xfId="7554"/>
    <cellStyle name="Total 2 5 2 4" xfId="10073"/>
    <cellStyle name="Total 2 5 2 5" xfId="12375"/>
    <cellStyle name="Total 2 5 2 6" xfId="14841"/>
    <cellStyle name="Total 2 5 2 7" xfId="17085"/>
    <cellStyle name="Total 2 5 3" xfId="2061"/>
    <cellStyle name="Total 2 5 3 2" xfId="5289"/>
    <cellStyle name="Total 2 5 3 3" xfId="7815"/>
    <cellStyle name="Total 2 5 3 4" xfId="10331"/>
    <cellStyle name="Total 2 5 3 5" xfId="12634"/>
    <cellStyle name="Total 2 5 3 6" xfId="15100"/>
    <cellStyle name="Total 2 5 3 7" xfId="17343"/>
    <cellStyle name="Total 2 5 4" xfId="2306"/>
    <cellStyle name="Total 2 5 4 2" xfId="5533"/>
    <cellStyle name="Total 2 5 4 3" xfId="8060"/>
    <cellStyle name="Total 2 5 4 4" xfId="10574"/>
    <cellStyle name="Total 2 5 4 5" xfId="12878"/>
    <cellStyle name="Total 2 5 4 6" xfId="15342"/>
    <cellStyle name="Total 2 5 4 7" xfId="17586"/>
    <cellStyle name="Total 2 5 5" xfId="1542"/>
    <cellStyle name="Total 2 5 5 2" xfId="4771"/>
    <cellStyle name="Total 2 5 5 3" xfId="7296"/>
    <cellStyle name="Total 2 5 5 4" xfId="9822"/>
    <cellStyle name="Total 2 5 5 5" xfId="12117"/>
    <cellStyle name="Total 2 5 5 6" xfId="14587"/>
    <cellStyle name="Total 2 5 5 7" xfId="16832"/>
    <cellStyle name="Total 2 5 6" xfId="2781"/>
    <cellStyle name="Total 2 5 6 2" xfId="6007"/>
    <cellStyle name="Total 2 5 6 3" xfId="8535"/>
    <cellStyle name="Total 2 5 6 4" xfId="11049"/>
    <cellStyle name="Total 2 5 6 5" xfId="13352"/>
    <cellStyle name="Total 2 5 6 6" xfId="15817"/>
    <cellStyle name="Total 2 5 6 7" xfId="18058"/>
    <cellStyle name="Total 2 5 7" xfId="2694"/>
    <cellStyle name="Total 2 5 7 2" xfId="5921"/>
    <cellStyle name="Total 2 5 7 3" xfId="8448"/>
    <cellStyle name="Total 2 5 7 4" xfId="10962"/>
    <cellStyle name="Total 2 5 7 5" xfId="13266"/>
    <cellStyle name="Total 2 5 7 6" xfId="15730"/>
    <cellStyle name="Total 2 5 7 7" xfId="17972"/>
    <cellStyle name="Total 2 5 8" xfId="3197"/>
    <cellStyle name="Total 2 5 8 2" xfId="6422"/>
    <cellStyle name="Total 2 5 8 3" xfId="8951"/>
    <cellStyle name="Total 2 5 8 4" xfId="11462"/>
    <cellStyle name="Total 2 5 8 5" xfId="13767"/>
    <cellStyle name="Total 2 5 8 6" xfId="16231"/>
    <cellStyle name="Total 2 5 8 7" xfId="18471"/>
    <cellStyle name="Total 2 5 9" xfId="3401"/>
    <cellStyle name="Total 2 5 9 2" xfId="6626"/>
    <cellStyle name="Total 2 5 9 3" xfId="9155"/>
    <cellStyle name="Total 2 5 9 4" xfId="11666"/>
    <cellStyle name="Total 2 5 9 5" xfId="13970"/>
    <cellStyle name="Total 2 5 9 6" xfId="16435"/>
    <cellStyle name="Total 2 5 9 7" xfId="18674"/>
    <cellStyle name="Total 2 6" xfId="712"/>
    <cellStyle name="Total 2 6 10" xfId="1281"/>
    <cellStyle name="Total 2 6 10 2" xfId="4510"/>
    <cellStyle name="Total 2 6 10 3" xfId="7036"/>
    <cellStyle name="Total 2 6 10 4" xfId="9564"/>
    <cellStyle name="Total 2 6 10 5" xfId="11859"/>
    <cellStyle name="Total 2 6 10 6" xfId="14326"/>
    <cellStyle name="Total 2 6 10 7" xfId="16576"/>
    <cellStyle name="Total 2 6 11" xfId="4011"/>
    <cellStyle name="Total 2 6 12" xfId="3491"/>
    <cellStyle name="Total 2 6 13" xfId="9488"/>
    <cellStyle name="Total 2 6 14" xfId="14203"/>
    <cellStyle name="Total 2 6 15" xfId="19961"/>
    <cellStyle name="Total 2 6 16" xfId="19859"/>
    <cellStyle name="Total 2 6 2" xfId="1990"/>
    <cellStyle name="Total 2 6 2 2" xfId="5219"/>
    <cellStyle name="Total 2 6 2 3" xfId="7744"/>
    <cellStyle name="Total 2 6 2 4" xfId="10260"/>
    <cellStyle name="Total 2 6 2 5" xfId="12564"/>
    <cellStyle name="Total 2 6 2 6" xfId="15029"/>
    <cellStyle name="Total 2 6 2 7" xfId="17273"/>
    <cellStyle name="Total 2 6 3" xfId="2236"/>
    <cellStyle name="Total 2 6 3 2" xfId="5463"/>
    <cellStyle name="Total 2 6 3 3" xfId="7990"/>
    <cellStyle name="Total 2 6 3 4" xfId="10504"/>
    <cellStyle name="Total 2 6 3 5" xfId="12808"/>
    <cellStyle name="Total 2 6 3 6" xfId="15272"/>
    <cellStyle name="Total 2 6 3 7" xfId="17516"/>
    <cellStyle name="Total 2 6 4" xfId="2486"/>
    <cellStyle name="Total 2 6 4 2" xfId="5713"/>
    <cellStyle name="Total 2 6 4 3" xfId="8240"/>
    <cellStyle name="Total 2 6 4 4" xfId="10754"/>
    <cellStyle name="Total 2 6 4 5" xfId="13058"/>
    <cellStyle name="Total 2 6 4 6" xfId="15522"/>
    <cellStyle name="Total 2 6 4 7" xfId="17766"/>
    <cellStyle name="Total 2 6 5" xfId="2714"/>
    <cellStyle name="Total 2 6 5 2" xfId="5940"/>
    <cellStyle name="Total 2 6 5 3" xfId="8468"/>
    <cellStyle name="Total 2 6 5 4" xfId="10982"/>
    <cellStyle name="Total 2 6 5 5" xfId="13285"/>
    <cellStyle name="Total 2 6 5 6" xfId="15750"/>
    <cellStyle name="Total 2 6 5 7" xfId="17991"/>
    <cellStyle name="Total 2 6 6" xfId="2944"/>
    <cellStyle name="Total 2 6 6 2" xfId="6170"/>
    <cellStyle name="Total 2 6 6 3" xfId="8698"/>
    <cellStyle name="Total 2 6 6 4" xfId="11211"/>
    <cellStyle name="Total 2 6 6 5" xfId="13515"/>
    <cellStyle name="Total 2 6 6 6" xfId="15978"/>
    <cellStyle name="Total 2 6 6 7" xfId="18221"/>
    <cellStyle name="Total 2 6 7" xfId="3128"/>
    <cellStyle name="Total 2 6 7 2" xfId="6353"/>
    <cellStyle name="Total 2 6 7 3" xfId="8882"/>
    <cellStyle name="Total 2 6 7 4" xfId="11393"/>
    <cellStyle name="Total 2 6 7 5" xfId="13698"/>
    <cellStyle name="Total 2 6 7 6" xfId="16162"/>
    <cellStyle name="Total 2 6 7 7" xfId="18402"/>
    <cellStyle name="Total 2 6 8" xfId="3327"/>
    <cellStyle name="Total 2 6 8 2" xfId="6552"/>
    <cellStyle name="Total 2 6 8 3" xfId="9081"/>
    <cellStyle name="Total 2 6 8 4" xfId="11592"/>
    <cellStyle name="Total 2 6 8 5" xfId="13896"/>
    <cellStyle name="Total 2 6 8 6" xfId="16361"/>
    <cellStyle name="Total 2 6 8 7" xfId="18600"/>
    <cellStyle name="Total 2 6 9" xfId="3393"/>
    <cellStyle name="Total 2 6 9 2" xfId="6618"/>
    <cellStyle name="Total 2 6 9 3" xfId="9147"/>
    <cellStyle name="Total 2 6 9 4" xfId="11658"/>
    <cellStyle name="Total 2 6 9 5" xfId="13962"/>
    <cellStyle name="Total 2 6 9 6" xfId="16427"/>
    <cellStyle name="Total 2 6 9 7" xfId="18666"/>
    <cellStyle name="Total 2 7" xfId="750"/>
    <cellStyle name="Total 2 7 10" xfId="1319"/>
    <cellStyle name="Total 2 7 10 2" xfId="4548"/>
    <cellStyle name="Total 2 7 10 3" xfId="7074"/>
    <cellStyle name="Total 2 7 10 4" xfId="9602"/>
    <cellStyle name="Total 2 7 10 5" xfId="11897"/>
    <cellStyle name="Total 2 7 10 6" xfId="14364"/>
    <cellStyle name="Total 2 7 10 7" xfId="16614"/>
    <cellStyle name="Total 2 7 11" xfId="4049"/>
    <cellStyle name="Total 2 7 12" xfId="4456"/>
    <cellStyle name="Total 2 7 13" xfId="4391"/>
    <cellStyle name="Total 2 7 14" xfId="9441"/>
    <cellStyle name="Total 2 7 15" xfId="19998"/>
    <cellStyle name="Total 2 7 16" xfId="20435"/>
    <cellStyle name="Total 2 7 17" xfId="20510"/>
    <cellStyle name="Total 2 7 2" xfId="2028"/>
    <cellStyle name="Total 2 7 2 2" xfId="5257"/>
    <cellStyle name="Total 2 7 2 3" xfId="7782"/>
    <cellStyle name="Total 2 7 2 4" xfId="10298"/>
    <cellStyle name="Total 2 7 2 5" xfId="12602"/>
    <cellStyle name="Total 2 7 2 6" xfId="15067"/>
    <cellStyle name="Total 2 7 2 7" xfId="17311"/>
    <cellStyle name="Total 2 7 3" xfId="2274"/>
    <cellStyle name="Total 2 7 3 2" xfId="5501"/>
    <cellStyle name="Total 2 7 3 3" xfId="8028"/>
    <cellStyle name="Total 2 7 3 4" xfId="10542"/>
    <cellStyle name="Total 2 7 3 5" xfId="12846"/>
    <cellStyle name="Total 2 7 3 6" xfId="15310"/>
    <cellStyle name="Total 2 7 3 7" xfId="17554"/>
    <cellStyle name="Total 2 7 4" xfId="2524"/>
    <cellStyle name="Total 2 7 4 2" xfId="5751"/>
    <cellStyle name="Total 2 7 4 3" xfId="8278"/>
    <cellStyle name="Total 2 7 4 4" xfId="10792"/>
    <cellStyle name="Total 2 7 4 5" xfId="13096"/>
    <cellStyle name="Total 2 7 4 6" xfId="15560"/>
    <cellStyle name="Total 2 7 4 7" xfId="17804"/>
    <cellStyle name="Total 2 7 5" xfId="2752"/>
    <cellStyle name="Total 2 7 5 2" xfId="5978"/>
    <cellStyle name="Total 2 7 5 3" xfId="8506"/>
    <cellStyle name="Total 2 7 5 4" xfId="11020"/>
    <cellStyle name="Total 2 7 5 5" xfId="13323"/>
    <cellStyle name="Total 2 7 5 6" xfId="15788"/>
    <cellStyle name="Total 2 7 5 7" xfId="18029"/>
    <cellStyle name="Total 2 7 6" xfId="2982"/>
    <cellStyle name="Total 2 7 6 2" xfId="6208"/>
    <cellStyle name="Total 2 7 6 3" xfId="8736"/>
    <cellStyle name="Total 2 7 6 4" xfId="11249"/>
    <cellStyle name="Total 2 7 6 5" xfId="13553"/>
    <cellStyle name="Total 2 7 6 6" xfId="16016"/>
    <cellStyle name="Total 2 7 6 7" xfId="18259"/>
    <cellStyle name="Total 2 7 7" xfId="3166"/>
    <cellStyle name="Total 2 7 7 2" xfId="6391"/>
    <cellStyle name="Total 2 7 7 3" xfId="8920"/>
    <cellStyle name="Total 2 7 7 4" xfId="11431"/>
    <cellStyle name="Total 2 7 7 5" xfId="13736"/>
    <cellStyle name="Total 2 7 7 6" xfId="16200"/>
    <cellStyle name="Total 2 7 7 7" xfId="18440"/>
    <cellStyle name="Total 2 7 8" xfId="3365"/>
    <cellStyle name="Total 2 7 8 2" xfId="6590"/>
    <cellStyle name="Total 2 7 8 3" xfId="9119"/>
    <cellStyle name="Total 2 7 8 4" xfId="11630"/>
    <cellStyle name="Total 2 7 8 5" xfId="13934"/>
    <cellStyle name="Total 2 7 8 6" xfId="16399"/>
    <cellStyle name="Total 2 7 8 7" xfId="18638"/>
    <cellStyle name="Total 2 7 9" xfId="2825"/>
    <cellStyle name="Total 2 7 9 2" xfId="6051"/>
    <cellStyle name="Total 2 7 9 3" xfId="8579"/>
    <cellStyle name="Total 2 7 9 4" xfId="11092"/>
    <cellStyle name="Total 2 7 9 5" xfId="13396"/>
    <cellStyle name="Total 2 7 9 6" xfId="15860"/>
    <cellStyle name="Total 2 7 9 7" xfId="18102"/>
    <cellStyle name="Total 2 8" xfId="665"/>
    <cellStyle name="Total 2 8 10" xfId="1234"/>
    <cellStyle name="Total 2 8 10 2" xfId="4463"/>
    <cellStyle name="Total 2 8 10 3" xfId="6989"/>
    <cellStyle name="Total 2 8 10 4" xfId="9517"/>
    <cellStyle name="Total 2 8 10 5" xfId="11812"/>
    <cellStyle name="Total 2 8 10 6" xfId="14279"/>
    <cellStyle name="Total 2 8 10 7" xfId="16529"/>
    <cellStyle name="Total 2 8 11" xfId="3964"/>
    <cellStyle name="Total 2 8 12" xfId="3885"/>
    <cellStyle name="Total 2 8 13" xfId="3855"/>
    <cellStyle name="Total 2 8 14" xfId="14260"/>
    <cellStyle name="Total 2 8 15" xfId="20523"/>
    <cellStyle name="Total 2 8 16" xfId="20758"/>
    <cellStyle name="Total 2 8 2" xfId="1943"/>
    <cellStyle name="Total 2 8 2 2" xfId="5172"/>
    <cellStyle name="Total 2 8 2 3" xfId="7697"/>
    <cellStyle name="Total 2 8 2 4" xfId="10213"/>
    <cellStyle name="Total 2 8 2 5" xfId="12517"/>
    <cellStyle name="Total 2 8 2 6" xfId="14982"/>
    <cellStyle name="Total 2 8 2 7" xfId="17226"/>
    <cellStyle name="Total 2 8 3" xfId="2189"/>
    <cellStyle name="Total 2 8 3 2" xfId="5416"/>
    <cellStyle name="Total 2 8 3 3" xfId="7943"/>
    <cellStyle name="Total 2 8 3 4" xfId="10457"/>
    <cellStyle name="Total 2 8 3 5" xfId="12761"/>
    <cellStyle name="Total 2 8 3 6" xfId="15225"/>
    <cellStyle name="Total 2 8 3 7" xfId="17469"/>
    <cellStyle name="Total 2 8 4" xfId="2439"/>
    <cellStyle name="Total 2 8 4 2" xfId="5666"/>
    <cellStyle name="Total 2 8 4 3" xfId="8193"/>
    <cellStyle name="Total 2 8 4 4" xfId="10707"/>
    <cellStyle name="Total 2 8 4 5" xfId="13011"/>
    <cellStyle name="Total 2 8 4 6" xfId="15475"/>
    <cellStyle name="Total 2 8 4 7" xfId="17719"/>
    <cellStyle name="Total 2 8 5" xfId="1872"/>
    <cellStyle name="Total 2 8 5 2" xfId="5101"/>
    <cellStyle name="Total 2 8 5 3" xfId="7626"/>
    <cellStyle name="Total 2 8 5 4" xfId="10143"/>
    <cellStyle name="Total 2 8 5 5" xfId="12447"/>
    <cellStyle name="Total 2 8 5 6" xfId="14911"/>
    <cellStyle name="Total 2 8 5 7" xfId="17156"/>
    <cellStyle name="Total 2 8 6" xfId="2897"/>
    <cellStyle name="Total 2 8 6 2" xfId="6123"/>
    <cellStyle name="Total 2 8 6 3" xfId="8651"/>
    <cellStyle name="Total 2 8 6 4" xfId="11164"/>
    <cellStyle name="Total 2 8 6 5" xfId="13468"/>
    <cellStyle name="Total 2 8 6 6" xfId="15931"/>
    <cellStyle name="Total 2 8 6 7" xfId="18174"/>
    <cellStyle name="Total 2 8 7" xfId="3081"/>
    <cellStyle name="Total 2 8 7 2" xfId="6306"/>
    <cellStyle name="Total 2 8 7 3" xfId="8835"/>
    <cellStyle name="Total 2 8 7 4" xfId="11346"/>
    <cellStyle name="Total 2 8 7 5" xfId="13651"/>
    <cellStyle name="Total 2 8 7 6" xfId="16115"/>
    <cellStyle name="Total 2 8 7 7" xfId="18355"/>
    <cellStyle name="Total 2 8 8" xfId="3280"/>
    <cellStyle name="Total 2 8 8 2" xfId="6505"/>
    <cellStyle name="Total 2 8 8 3" xfId="9034"/>
    <cellStyle name="Total 2 8 8 4" xfId="11545"/>
    <cellStyle name="Total 2 8 8 5" xfId="13849"/>
    <cellStyle name="Total 2 8 8 6" xfId="16314"/>
    <cellStyle name="Total 2 8 8 7" xfId="18553"/>
    <cellStyle name="Total 2 8 9" xfId="3061"/>
    <cellStyle name="Total 2 8 9 2" xfId="6287"/>
    <cellStyle name="Total 2 8 9 3" xfId="8815"/>
    <cellStyle name="Total 2 8 9 4" xfId="11327"/>
    <cellStyle name="Total 2 8 9 5" xfId="13632"/>
    <cellStyle name="Total 2 8 9 6" xfId="16095"/>
    <cellStyle name="Total 2 8 9 7" xfId="18337"/>
    <cellStyle name="Total 2 9" xfId="1390"/>
    <cellStyle name="Total 2 9 10" xfId="20928"/>
    <cellStyle name="Total 2 9 2" xfId="4619"/>
    <cellStyle name="Total 2 9 3" xfId="7144"/>
    <cellStyle name="Total 2 9 4" xfId="9673"/>
    <cellStyle name="Total 2 9 5" xfId="11966"/>
    <cellStyle name="Total 2 9 6" xfId="14435"/>
    <cellStyle name="Total 2 9 7" xfId="16683"/>
    <cellStyle name="Total 2 9 8" xfId="20291"/>
    <cellStyle name="Total 2 9 9" xfId="20643"/>
    <cellStyle name="Total 3" xfId="129"/>
    <cellStyle name="Total 3 10" xfId="1448"/>
    <cellStyle name="Total 3 10 10" xfId="20409"/>
    <cellStyle name="Total 3 10 2" xfId="4677"/>
    <cellStyle name="Total 3 10 3" xfId="7202"/>
    <cellStyle name="Total 3 10 4" xfId="9729"/>
    <cellStyle name="Total 3 10 5" xfId="12023"/>
    <cellStyle name="Total 3 10 6" xfId="14493"/>
    <cellStyle name="Total 3 10 7" xfId="16739"/>
    <cellStyle name="Total 3 10 8" xfId="19994"/>
    <cellStyle name="Total 3 10 9" xfId="20431"/>
    <cellStyle name="Total 3 11" xfId="1873"/>
    <cellStyle name="Total 3 11 10" xfId="20880"/>
    <cellStyle name="Total 3 11 2" xfId="5102"/>
    <cellStyle name="Total 3 11 3" xfId="7627"/>
    <cellStyle name="Total 3 11 4" xfId="10144"/>
    <cellStyle name="Total 3 11 5" xfId="12448"/>
    <cellStyle name="Total 3 11 6" xfId="14912"/>
    <cellStyle name="Total 3 11 7" xfId="17157"/>
    <cellStyle name="Total 3 11 8" xfId="20241"/>
    <cellStyle name="Total 3 11 9" xfId="20594"/>
    <cellStyle name="Total 3 12" xfId="2342"/>
    <cellStyle name="Total 3 12 10" xfId="20956"/>
    <cellStyle name="Total 3 12 2" xfId="5569"/>
    <cellStyle name="Total 3 12 3" xfId="8096"/>
    <cellStyle name="Total 3 12 4" xfId="10610"/>
    <cellStyle name="Total 3 12 5" xfId="12914"/>
    <cellStyle name="Total 3 12 6" xfId="15378"/>
    <cellStyle name="Total 3 12 7" xfId="17622"/>
    <cellStyle name="Total 3 12 8" xfId="20319"/>
    <cellStyle name="Total 3 12 9" xfId="20671"/>
    <cellStyle name="Total 3 13" xfId="1881"/>
    <cellStyle name="Total 3 13 2" xfId="5110"/>
    <cellStyle name="Total 3 13 3" xfId="7635"/>
    <cellStyle name="Total 3 13 4" xfId="10152"/>
    <cellStyle name="Total 3 13 5" xfId="12456"/>
    <cellStyle name="Total 3 13 6" xfId="14920"/>
    <cellStyle name="Total 3 13 7" xfId="17165"/>
    <cellStyle name="Total 3 14" xfId="2544"/>
    <cellStyle name="Total 3 14 2" xfId="5771"/>
    <cellStyle name="Total 3 14 3" xfId="8298"/>
    <cellStyle name="Total 3 14 4" xfId="10812"/>
    <cellStyle name="Total 3 14 5" xfId="13116"/>
    <cellStyle name="Total 3 14 6" xfId="15580"/>
    <cellStyle name="Total 3 14 7" xfId="17824"/>
    <cellStyle name="Total 3 15" xfId="3027"/>
    <cellStyle name="Total 3 15 2" xfId="6253"/>
    <cellStyle name="Total 3 15 3" xfId="8781"/>
    <cellStyle name="Total 3 15 4" xfId="11294"/>
    <cellStyle name="Total 3 15 5" xfId="13598"/>
    <cellStyle name="Total 3 15 6" xfId="16061"/>
    <cellStyle name="Total 3 15 7" xfId="18304"/>
    <cellStyle name="Total 3 16" xfId="777"/>
    <cellStyle name="Total 3 16 2" xfId="4072"/>
    <cellStyle name="Total 3 16 3" xfId="3605"/>
    <cellStyle name="Total 3 16 4" xfId="3453"/>
    <cellStyle name="Total 3 16 5" xfId="6734"/>
    <cellStyle name="Total 3 16 6" xfId="6814"/>
    <cellStyle name="Total 3 16 7" xfId="14047"/>
    <cellStyle name="Total 3 17" xfId="3542"/>
    <cellStyle name="Total 3 18" xfId="4094"/>
    <cellStyle name="Total 3 19" xfId="11798"/>
    <cellStyle name="Total 3 2" xfId="185"/>
    <cellStyle name="Total 3 2 10" xfId="2582"/>
    <cellStyle name="Total 3 2 10 2" xfId="5809"/>
    <cellStyle name="Total 3 2 10 3" xfId="8336"/>
    <cellStyle name="Total 3 2 10 4" xfId="10850"/>
    <cellStyle name="Total 3 2 10 5" xfId="13154"/>
    <cellStyle name="Total 3 2 10 6" xfId="15618"/>
    <cellStyle name="Total 3 2 10 7" xfId="17862"/>
    <cellStyle name="Total 3 2 11" xfId="1411"/>
    <cellStyle name="Total 3 2 11 2" xfId="4640"/>
    <cellStyle name="Total 3 2 11 3" xfId="7165"/>
    <cellStyle name="Total 3 2 11 4" xfId="9692"/>
    <cellStyle name="Total 3 2 11 5" xfId="11986"/>
    <cellStyle name="Total 3 2 11 6" xfId="14456"/>
    <cellStyle name="Total 3 2 11 7" xfId="16702"/>
    <cellStyle name="Total 3 2 12" xfId="2801"/>
    <cellStyle name="Total 3 2 12 2" xfId="6027"/>
    <cellStyle name="Total 3 2 12 3" xfId="8555"/>
    <cellStyle name="Total 3 2 12 4" xfId="11068"/>
    <cellStyle name="Total 3 2 12 5" xfId="13372"/>
    <cellStyle name="Total 3 2 12 6" xfId="15836"/>
    <cellStyle name="Total 3 2 12 7" xfId="18078"/>
    <cellStyle name="Total 3 2 13" xfId="815"/>
    <cellStyle name="Total 3 2 13 2" xfId="4102"/>
    <cellStyle name="Total 3 2 13 3" xfId="3467"/>
    <cellStyle name="Total 3 2 13 4" xfId="3734"/>
    <cellStyle name="Total 3 2 13 5" xfId="6892"/>
    <cellStyle name="Total 3 2 13 6" xfId="14019"/>
    <cellStyle name="Total 3 2 13 7" xfId="11765"/>
    <cellStyle name="Total 3 2 14" xfId="3588"/>
    <cellStyle name="Total 3 2 15" xfId="3872"/>
    <cellStyle name="Total 3 2 16" xfId="9373"/>
    <cellStyle name="Total 3 2 17" xfId="18810"/>
    <cellStyle name="Total 3 2 18" xfId="19003"/>
    <cellStyle name="Total 3 2 19" xfId="19074"/>
    <cellStyle name="Total 3 2 2" xfId="389"/>
    <cellStyle name="Total 3 2 2 10" xfId="2182"/>
    <cellStyle name="Total 3 2 2 10 2" xfId="5410"/>
    <cellStyle name="Total 3 2 2 10 3" xfId="7936"/>
    <cellStyle name="Total 3 2 2 10 4" xfId="10451"/>
    <cellStyle name="Total 3 2 2 10 5" xfId="12755"/>
    <cellStyle name="Total 3 2 2 10 6" xfId="15219"/>
    <cellStyle name="Total 3 2 2 10 7" xfId="17463"/>
    <cellStyle name="Total 3 2 2 11" xfId="2560"/>
    <cellStyle name="Total 3 2 2 11 2" xfId="5787"/>
    <cellStyle name="Total 3 2 2 11 3" xfId="8314"/>
    <cellStyle name="Total 3 2 2 11 4" xfId="10828"/>
    <cellStyle name="Total 3 2 2 11 5" xfId="13132"/>
    <cellStyle name="Total 3 2 2 11 6" xfId="15596"/>
    <cellStyle name="Total 3 2 2 11 7" xfId="17840"/>
    <cellStyle name="Total 3 2 2 12" xfId="2892"/>
    <cellStyle name="Total 3 2 2 12 2" xfId="6118"/>
    <cellStyle name="Total 3 2 2 12 3" xfId="8646"/>
    <cellStyle name="Total 3 2 2 12 4" xfId="11159"/>
    <cellStyle name="Total 3 2 2 12 5" xfId="13463"/>
    <cellStyle name="Total 3 2 2 12 6" xfId="15926"/>
    <cellStyle name="Total 3 2 2 12 7" xfId="18169"/>
    <cellStyle name="Total 3 2 2 13" xfId="962"/>
    <cellStyle name="Total 3 2 2 13 2" xfId="4225"/>
    <cellStyle name="Total 3 2 2 13 3" xfId="6766"/>
    <cellStyle name="Total 3 2 2 13 4" xfId="9296"/>
    <cellStyle name="Total 3 2 2 13 5" xfId="3932"/>
    <cellStyle name="Total 3 2 2 13 6" xfId="14095"/>
    <cellStyle name="Total 3 2 2 13 7" xfId="3688"/>
    <cellStyle name="Total 3 2 2 14" xfId="4289"/>
    <cellStyle name="Total 3 2 2 15" xfId="4277"/>
    <cellStyle name="Total 3 2 2 16" xfId="9504"/>
    <cellStyle name="Total 3 2 2 17" xfId="11794"/>
    <cellStyle name="Total 3 2 2 18" xfId="18975"/>
    <cellStyle name="Total 3 2 2 19" xfId="19119"/>
    <cellStyle name="Total 3 2 2 2" xfId="613"/>
    <cellStyle name="Total 3 2 2 2 10" xfId="1184"/>
    <cellStyle name="Total 3 2 2 2 10 2" xfId="4416"/>
    <cellStyle name="Total 3 2 2 2 10 3" xfId="6951"/>
    <cellStyle name="Total 3 2 2 2 10 4" xfId="9481"/>
    <cellStyle name="Total 3 2 2 2 10 5" xfId="11785"/>
    <cellStyle name="Total 3 2 2 2 10 6" xfId="14248"/>
    <cellStyle name="Total 3 2 2 2 10 7" xfId="16515"/>
    <cellStyle name="Total 3 2 2 2 11" xfId="3924"/>
    <cellStyle name="Total 3 2 2 2 12" xfId="4278"/>
    <cellStyle name="Total 3 2 2 2 13" xfId="6826"/>
    <cellStyle name="Total 3 2 2 2 14" xfId="13162"/>
    <cellStyle name="Total 3 2 2 2 15" xfId="20123"/>
    <cellStyle name="Total 3 2 2 2 16" xfId="20764"/>
    <cellStyle name="Total 3 2 2 2 2" xfId="1896"/>
    <cellStyle name="Total 3 2 2 2 2 2" xfId="5125"/>
    <cellStyle name="Total 3 2 2 2 2 3" xfId="7650"/>
    <cellStyle name="Total 3 2 2 2 2 4" xfId="10167"/>
    <cellStyle name="Total 3 2 2 2 2 5" xfId="12471"/>
    <cellStyle name="Total 3 2 2 2 2 6" xfId="14935"/>
    <cellStyle name="Total 3 2 2 2 2 7" xfId="17180"/>
    <cellStyle name="Total 3 2 2 2 3" xfId="2145"/>
    <cellStyle name="Total 3 2 2 2 3 2" xfId="5373"/>
    <cellStyle name="Total 3 2 2 2 3 3" xfId="7899"/>
    <cellStyle name="Total 3 2 2 2 3 4" xfId="10415"/>
    <cellStyle name="Total 3 2 2 2 3 5" xfId="12718"/>
    <cellStyle name="Total 3 2 2 2 3 6" xfId="15183"/>
    <cellStyle name="Total 3 2 2 2 3 7" xfId="17427"/>
    <cellStyle name="Total 3 2 2 2 4" xfId="2397"/>
    <cellStyle name="Total 3 2 2 2 4 2" xfId="5624"/>
    <cellStyle name="Total 3 2 2 2 4 3" xfId="8151"/>
    <cellStyle name="Total 3 2 2 2 4 4" xfId="10665"/>
    <cellStyle name="Total 3 2 2 2 4 5" xfId="12969"/>
    <cellStyle name="Total 3 2 2 2 4 6" xfId="15433"/>
    <cellStyle name="Total 3 2 2 2 4 7" xfId="17677"/>
    <cellStyle name="Total 3 2 2 2 5" xfId="1585"/>
    <cellStyle name="Total 3 2 2 2 5 2" xfId="4814"/>
    <cellStyle name="Total 3 2 2 2 5 3" xfId="7339"/>
    <cellStyle name="Total 3 2 2 2 5 4" xfId="9865"/>
    <cellStyle name="Total 3 2 2 2 5 5" xfId="12160"/>
    <cellStyle name="Total 3 2 2 2 5 6" xfId="14629"/>
    <cellStyle name="Total 3 2 2 2 5 7" xfId="16874"/>
    <cellStyle name="Total 3 2 2 2 6" xfId="2859"/>
    <cellStyle name="Total 3 2 2 2 6 2" xfId="6085"/>
    <cellStyle name="Total 3 2 2 2 6 3" xfId="8613"/>
    <cellStyle name="Total 3 2 2 2 6 4" xfId="11126"/>
    <cellStyle name="Total 3 2 2 2 6 5" xfId="13430"/>
    <cellStyle name="Total 3 2 2 2 6 6" xfId="15893"/>
    <cellStyle name="Total 3 2 2 2 6 7" xfId="18136"/>
    <cellStyle name="Total 3 2 2 2 7" xfId="3047"/>
    <cellStyle name="Total 3 2 2 2 7 2" xfId="6273"/>
    <cellStyle name="Total 3 2 2 2 7 3" xfId="8801"/>
    <cellStyle name="Total 3 2 2 2 7 4" xfId="11313"/>
    <cellStyle name="Total 3 2 2 2 7 5" xfId="13618"/>
    <cellStyle name="Total 3 2 2 2 7 6" xfId="16081"/>
    <cellStyle name="Total 3 2 2 2 7 7" xfId="18323"/>
    <cellStyle name="Total 3 2 2 2 8" xfId="3250"/>
    <cellStyle name="Total 3 2 2 2 8 2" xfId="6475"/>
    <cellStyle name="Total 3 2 2 2 8 3" xfId="9004"/>
    <cellStyle name="Total 3 2 2 2 8 4" xfId="11515"/>
    <cellStyle name="Total 3 2 2 2 8 5" xfId="13819"/>
    <cellStyle name="Total 3 2 2 2 8 6" xfId="16284"/>
    <cellStyle name="Total 3 2 2 2 8 7" xfId="18523"/>
    <cellStyle name="Total 3 2 2 2 9" xfId="3396"/>
    <cellStyle name="Total 3 2 2 2 9 2" xfId="6621"/>
    <cellStyle name="Total 3 2 2 2 9 3" xfId="9150"/>
    <cellStyle name="Total 3 2 2 2 9 4" xfId="11661"/>
    <cellStyle name="Total 3 2 2 2 9 5" xfId="13965"/>
    <cellStyle name="Total 3 2 2 2 9 6" xfId="16430"/>
    <cellStyle name="Total 3 2 2 2 9 7" xfId="18669"/>
    <cellStyle name="Total 3 2 2 20" xfId="19153"/>
    <cellStyle name="Total 3 2 2 21" xfId="19187"/>
    <cellStyle name="Total 3 2 2 22" xfId="19217"/>
    <cellStyle name="Total 3 2 2 23" xfId="19240"/>
    <cellStyle name="Total 3 2 2 24" xfId="19268"/>
    <cellStyle name="Total 3 2 2 25" xfId="19571"/>
    <cellStyle name="Total 3 2 2 26" xfId="19603"/>
    <cellStyle name="Total 3 2 2 27" xfId="19629"/>
    <cellStyle name="Total 3 2 2 28" xfId="19652"/>
    <cellStyle name="Total 3 2 2 29" xfId="19804"/>
    <cellStyle name="Total 3 2 2 3" xfId="467"/>
    <cellStyle name="Total 3 2 2 3 10" xfId="1039"/>
    <cellStyle name="Total 3 2 2 3 10 2" xfId="4296"/>
    <cellStyle name="Total 3 2 2 3 10 3" xfId="6836"/>
    <cellStyle name="Total 3 2 2 3 10 4" xfId="9365"/>
    <cellStyle name="Total 3 2 2 3 10 5" xfId="3723"/>
    <cellStyle name="Total 3 2 2 3 10 6" xfId="14160"/>
    <cellStyle name="Total 3 2 2 3 10 7" xfId="4437"/>
    <cellStyle name="Total 3 2 2 3 11" xfId="3804"/>
    <cellStyle name="Total 3 2 2 3 12" xfId="4087"/>
    <cellStyle name="Total 3 2 2 3 13" xfId="7145"/>
    <cellStyle name="Total 3 2 2 3 14" xfId="14071"/>
    <cellStyle name="Total 3 2 2 3 15" xfId="20152"/>
    <cellStyle name="Total 3 2 2 3 16" xfId="20794"/>
    <cellStyle name="Total 3 2 2 3 2" xfId="1766"/>
    <cellStyle name="Total 3 2 2 3 2 2" xfId="4995"/>
    <cellStyle name="Total 3 2 2 3 2 3" xfId="7520"/>
    <cellStyle name="Total 3 2 2 3 2 4" xfId="10039"/>
    <cellStyle name="Total 3 2 2 3 2 5" xfId="12341"/>
    <cellStyle name="Total 3 2 2 3 2 6" xfId="14807"/>
    <cellStyle name="Total 3 2 2 3 2 7" xfId="17051"/>
    <cellStyle name="Total 3 2 2 3 3" xfId="1368"/>
    <cellStyle name="Total 3 2 2 3 3 2" xfId="4597"/>
    <cellStyle name="Total 3 2 2 3 3 3" xfId="7123"/>
    <cellStyle name="Total 3 2 2 3 3 4" xfId="9651"/>
    <cellStyle name="Total 3 2 2 3 3 5" xfId="11945"/>
    <cellStyle name="Total 3 2 2 3 3 6" xfId="14413"/>
    <cellStyle name="Total 3 2 2 3 3 7" xfId="16662"/>
    <cellStyle name="Total 3 2 2 3 4" xfId="1517"/>
    <cellStyle name="Total 3 2 2 3 4 2" xfId="4746"/>
    <cellStyle name="Total 3 2 2 3 4 3" xfId="7271"/>
    <cellStyle name="Total 3 2 2 3 4 4" xfId="9798"/>
    <cellStyle name="Total 3 2 2 3 4 5" xfId="12092"/>
    <cellStyle name="Total 3 2 2 3 4 6" xfId="14562"/>
    <cellStyle name="Total 3 2 2 3 4 7" xfId="16808"/>
    <cellStyle name="Total 3 2 2 3 5" xfId="2412"/>
    <cellStyle name="Total 3 2 2 3 5 2" xfId="5639"/>
    <cellStyle name="Total 3 2 2 3 5 3" xfId="8166"/>
    <cellStyle name="Total 3 2 2 3 5 4" xfId="10680"/>
    <cellStyle name="Total 3 2 2 3 5 5" xfId="12984"/>
    <cellStyle name="Total 3 2 2 3 5 6" xfId="15448"/>
    <cellStyle name="Total 3 2 2 3 5 7" xfId="17692"/>
    <cellStyle name="Total 3 2 2 3 6" xfId="2698"/>
    <cellStyle name="Total 3 2 2 3 6 2" xfId="5925"/>
    <cellStyle name="Total 3 2 2 3 6 3" xfId="8452"/>
    <cellStyle name="Total 3 2 2 3 6 4" xfId="10966"/>
    <cellStyle name="Total 3 2 2 3 6 5" xfId="13270"/>
    <cellStyle name="Total 3 2 2 3 6 6" xfId="15734"/>
    <cellStyle name="Total 3 2 2 3 6 7" xfId="17976"/>
    <cellStyle name="Total 3 2 2 3 7" xfId="2084"/>
    <cellStyle name="Total 3 2 2 3 7 2" xfId="5312"/>
    <cellStyle name="Total 3 2 2 3 7 3" xfId="7838"/>
    <cellStyle name="Total 3 2 2 3 7 4" xfId="10354"/>
    <cellStyle name="Total 3 2 2 3 7 5" xfId="12657"/>
    <cellStyle name="Total 3 2 2 3 7 6" xfId="15123"/>
    <cellStyle name="Total 3 2 2 3 7 7" xfId="17366"/>
    <cellStyle name="Total 3 2 2 3 8" xfId="2583"/>
    <cellStyle name="Total 3 2 2 3 8 2" xfId="5810"/>
    <cellStyle name="Total 3 2 2 3 8 3" xfId="8337"/>
    <cellStyle name="Total 3 2 2 3 8 4" xfId="10851"/>
    <cellStyle name="Total 3 2 2 3 8 5" xfId="13155"/>
    <cellStyle name="Total 3 2 2 3 8 6" xfId="15619"/>
    <cellStyle name="Total 3 2 2 3 8 7" xfId="17863"/>
    <cellStyle name="Total 3 2 2 3 9" xfId="3228"/>
    <cellStyle name="Total 3 2 2 3 9 2" xfId="6453"/>
    <cellStyle name="Total 3 2 2 3 9 3" xfId="8982"/>
    <cellStyle name="Total 3 2 2 3 9 4" xfId="11493"/>
    <cellStyle name="Total 3 2 2 3 9 5" xfId="13797"/>
    <cellStyle name="Total 3 2 2 3 9 6" xfId="16262"/>
    <cellStyle name="Total 3 2 2 3 9 7" xfId="18501"/>
    <cellStyle name="Total 3 2 2 30" xfId="21170"/>
    <cellStyle name="Total 3 2 2 4" xfId="741"/>
    <cellStyle name="Total 3 2 2 4 10" xfId="1310"/>
    <cellStyle name="Total 3 2 2 4 10 2" xfId="4539"/>
    <cellStyle name="Total 3 2 2 4 10 3" xfId="7065"/>
    <cellStyle name="Total 3 2 2 4 10 4" xfId="9593"/>
    <cellStyle name="Total 3 2 2 4 10 5" xfId="11888"/>
    <cellStyle name="Total 3 2 2 4 10 6" xfId="14355"/>
    <cellStyle name="Total 3 2 2 4 10 7" xfId="16605"/>
    <cellStyle name="Total 3 2 2 4 11" xfId="4040"/>
    <cellStyle name="Total 3 2 2 4 12" xfId="3552"/>
    <cellStyle name="Total 3 2 2 4 13" xfId="9349"/>
    <cellStyle name="Total 3 2 2 4 14" xfId="6712"/>
    <cellStyle name="Total 3 2 2 4 15" xfId="20190"/>
    <cellStyle name="Total 3 2 2 4 16" xfId="20828"/>
    <cellStyle name="Total 3 2 2 4 2" xfId="2019"/>
    <cellStyle name="Total 3 2 2 4 2 2" xfId="5248"/>
    <cellStyle name="Total 3 2 2 4 2 3" xfId="7773"/>
    <cellStyle name="Total 3 2 2 4 2 4" xfId="10289"/>
    <cellStyle name="Total 3 2 2 4 2 5" xfId="12593"/>
    <cellStyle name="Total 3 2 2 4 2 6" xfId="15058"/>
    <cellStyle name="Total 3 2 2 4 2 7" xfId="17302"/>
    <cellStyle name="Total 3 2 2 4 3" xfId="2265"/>
    <cellStyle name="Total 3 2 2 4 3 2" xfId="5492"/>
    <cellStyle name="Total 3 2 2 4 3 3" xfId="8019"/>
    <cellStyle name="Total 3 2 2 4 3 4" xfId="10533"/>
    <cellStyle name="Total 3 2 2 4 3 5" xfId="12837"/>
    <cellStyle name="Total 3 2 2 4 3 6" xfId="15301"/>
    <cellStyle name="Total 3 2 2 4 3 7" xfId="17545"/>
    <cellStyle name="Total 3 2 2 4 4" xfId="2515"/>
    <cellStyle name="Total 3 2 2 4 4 2" xfId="5742"/>
    <cellStyle name="Total 3 2 2 4 4 3" xfId="8269"/>
    <cellStyle name="Total 3 2 2 4 4 4" xfId="10783"/>
    <cellStyle name="Total 3 2 2 4 4 5" xfId="13087"/>
    <cellStyle name="Total 3 2 2 4 4 6" xfId="15551"/>
    <cellStyle name="Total 3 2 2 4 4 7" xfId="17795"/>
    <cellStyle name="Total 3 2 2 4 5" xfId="2743"/>
    <cellStyle name="Total 3 2 2 4 5 2" xfId="5969"/>
    <cellStyle name="Total 3 2 2 4 5 3" xfId="8497"/>
    <cellStyle name="Total 3 2 2 4 5 4" xfId="11011"/>
    <cellStyle name="Total 3 2 2 4 5 5" xfId="13314"/>
    <cellStyle name="Total 3 2 2 4 5 6" xfId="15779"/>
    <cellStyle name="Total 3 2 2 4 5 7" xfId="18020"/>
    <cellStyle name="Total 3 2 2 4 6" xfId="2973"/>
    <cellStyle name="Total 3 2 2 4 6 2" xfId="6199"/>
    <cellStyle name="Total 3 2 2 4 6 3" xfId="8727"/>
    <cellStyle name="Total 3 2 2 4 6 4" xfId="11240"/>
    <cellStyle name="Total 3 2 2 4 6 5" xfId="13544"/>
    <cellStyle name="Total 3 2 2 4 6 6" xfId="16007"/>
    <cellStyle name="Total 3 2 2 4 6 7" xfId="18250"/>
    <cellStyle name="Total 3 2 2 4 7" xfId="3157"/>
    <cellStyle name="Total 3 2 2 4 7 2" xfId="6382"/>
    <cellStyle name="Total 3 2 2 4 7 3" xfId="8911"/>
    <cellStyle name="Total 3 2 2 4 7 4" xfId="11422"/>
    <cellStyle name="Total 3 2 2 4 7 5" xfId="13727"/>
    <cellStyle name="Total 3 2 2 4 7 6" xfId="16191"/>
    <cellStyle name="Total 3 2 2 4 7 7" xfId="18431"/>
    <cellStyle name="Total 3 2 2 4 8" xfId="3356"/>
    <cellStyle name="Total 3 2 2 4 8 2" xfId="6581"/>
    <cellStyle name="Total 3 2 2 4 8 3" xfId="9110"/>
    <cellStyle name="Total 3 2 2 4 8 4" xfId="11621"/>
    <cellStyle name="Total 3 2 2 4 8 5" xfId="13925"/>
    <cellStyle name="Total 3 2 2 4 8 6" xfId="16390"/>
    <cellStyle name="Total 3 2 2 4 8 7" xfId="18629"/>
    <cellStyle name="Total 3 2 2 4 9" xfId="3025"/>
    <cellStyle name="Total 3 2 2 4 9 2" xfId="6251"/>
    <cellStyle name="Total 3 2 2 4 9 3" xfId="8779"/>
    <cellStyle name="Total 3 2 2 4 9 4" xfId="11292"/>
    <cellStyle name="Total 3 2 2 4 9 5" xfId="13596"/>
    <cellStyle name="Total 3 2 2 4 9 6" xfId="16059"/>
    <cellStyle name="Total 3 2 2 4 9 7" xfId="18302"/>
    <cellStyle name="Total 3 2 2 5" xfId="687"/>
    <cellStyle name="Total 3 2 2 5 10" xfId="1256"/>
    <cellStyle name="Total 3 2 2 5 10 2" xfId="4485"/>
    <cellStyle name="Total 3 2 2 5 10 3" xfId="7011"/>
    <cellStyle name="Total 3 2 2 5 10 4" xfId="9539"/>
    <cellStyle name="Total 3 2 2 5 10 5" xfId="11834"/>
    <cellStyle name="Total 3 2 2 5 10 6" xfId="14301"/>
    <cellStyle name="Total 3 2 2 5 10 7" xfId="16551"/>
    <cellStyle name="Total 3 2 2 5 11" xfId="3986"/>
    <cellStyle name="Total 3 2 2 5 12" xfId="4422"/>
    <cellStyle name="Total 3 2 2 5 13" xfId="6823"/>
    <cellStyle name="Total 3 2 2 5 14" xfId="3461"/>
    <cellStyle name="Total 3 2 2 5 15" xfId="20583"/>
    <cellStyle name="Total 3 2 2 5 16" xfId="20869"/>
    <cellStyle name="Total 3 2 2 5 2" xfId="1965"/>
    <cellStyle name="Total 3 2 2 5 2 2" xfId="5194"/>
    <cellStyle name="Total 3 2 2 5 2 3" xfId="7719"/>
    <cellStyle name="Total 3 2 2 5 2 4" xfId="10235"/>
    <cellStyle name="Total 3 2 2 5 2 5" xfId="12539"/>
    <cellStyle name="Total 3 2 2 5 2 6" xfId="15004"/>
    <cellStyle name="Total 3 2 2 5 2 7" xfId="17248"/>
    <cellStyle name="Total 3 2 2 5 3" xfId="2211"/>
    <cellStyle name="Total 3 2 2 5 3 2" xfId="5438"/>
    <cellStyle name="Total 3 2 2 5 3 3" xfId="7965"/>
    <cellStyle name="Total 3 2 2 5 3 4" xfId="10479"/>
    <cellStyle name="Total 3 2 2 5 3 5" xfId="12783"/>
    <cellStyle name="Total 3 2 2 5 3 6" xfId="15247"/>
    <cellStyle name="Total 3 2 2 5 3 7" xfId="17491"/>
    <cellStyle name="Total 3 2 2 5 4" xfId="2461"/>
    <cellStyle name="Total 3 2 2 5 4 2" xfId="5688"/>
    <cellStyle name="Total 3 2 2 5 4 3" xfId="8215"/>
    <cellStyle name="Total 3 2 2 5 4 4" xfId="10729"/>
    <cellStyle name="Total 3 2 2 5 4 5" xfId="13033"/>
    <cellStyle name="Total 3 2 2 5 4 6" xfId="15497"/>
    <cellStyle name="Total 3 2 2 5 4 7" xfId="17741"/>
    <cellStyle name="Total 3 2 2 5 5" xfId="2150"/>
    <cellStyle name="Total 3 2 2 5 5 2" xfId="5378"/>
    <cellStyle name="Total 3 2 2 5 5 3" xfId="7904"/>
    <cellStyle name="Total 3 2 2 5 5 4" xfId="10420"/>
    <cellStyle name="Total 3 2 2 5 5 5" xfId="12723"/>
    <cellStyle name="Total 3 2 2 5 5 6" xfId="15188"/>
    <cellStyle name="Total 3 2 2 5 5 7" xfId="17432"/>
    <cellStyle name="Total 3 2 2 5 6" xfId="2919"/>
    <cellStyle name="Total 3 2 2 5 6 2" xfId="6145"/>
    <cellStyle name="Total 3 2 2 5 6 3" xfId="8673"/>
    <cellStyle name="Total 3 2 2 5 6 4" xfId="11186"/>
    <cellStyle name="Total 3 2 2 5 6 5" xfId="13490"/>
    <cellStyle name="Total 3 2 2 5 6 6" xfId="15953"/>
    <cellStyle name="Total 3 2 2 5 6 7" xfId="18196"/>
    <cellStyle name="Total 3 2 2 5 7" xfId="3103"/>
    <cellStyle name="Total 3 2 2 5 7 2" xfId="6328"/>
    <cellStyle name="Total 3 2 2 5 7 3" xfId="8857"/>
    <cellStyle name="Total 3 2 2 5 7 4" xfId="11368"/>
    <cellStyle name="Total 3 2 2 5 7 5" xfId="13673"/>
    <cellStyle name="Total 3 2 2 5 7 6" xfId="16137"/>
    <cellStyle name="Total 3 2 2 5 7 7" xfId="18377"/>
    <cellStyle name="Total 3 2 2 5 8" xfId="3302"/>
    <cellStyle name="Total 3 2 2 5 8 2" xfId="6527"/>
    <cellStyle name="Total 3 2 2 5 8 3" xfId="9056"/>
    <cellStyle name="Total 3 2 2 5 8 4" xfId="11567"/>
    <cellStyle name="Total 3 2 2 5 8 5" xfId="13871"/>
    <cellStyle name="Total 3 2 2 5 8 6" xfId="16336"/>
    <cellStyle name="Total 3 2 2 5 8 7" xfId="18575"/>
    <cellStyle name="Total 3 2 2 5 9" xfId="3418"/>
    <cellStyle name="Total 3 2 2 5 9 2" xfId="6643"/>
    <cellStyle name="Total 3 2 2 5 9 3" xfId="9172"/>
    <cellStyle name="Total 3 2 2 5 9 4" xfId="11683"/>
    <cellStyle name="Total 3 2 2 5 9 5" xfId="13987"/>
    <cellStyle name="Total 3 2 2 5 9 6" xfId="16452"/>
    <cellStyle name="Total 3 2 2 5 9 7" xfId="18691"/>
    <cellStyle name="Total 3 2 2 6" xfId="1692"/>
    <cellStyle name="Total 3 2 2 6 10" xfId="20901"/>
    <cellStyle name="Total 3 2 2 6 2" xfId="4921"/>
    <cellStyle name="Total 3 2 2 6 3" xfId="7446"/>
    <cellStyle name="Total 3 2 2 6 4" xfId="9968"/>
    <cellStyle name="Total 3 2 2 6 5" xfId="12267"/>
    <cellStyle name="Total 3 2 2 6 6" xfId="14734"/>
    <cellStyle name="Total 3 2 2 6 7" xfId="16979"/>
    <cellStyle name="Total 3 2 2 6 8" xfId="20262"/>
    <cellStyle name="Total 3 2 2 6 9" xfId="20615"/>
    <cellStyle name="Total 3 2 2 7" xfId="1408"/>
    <cellStyle name="Total 3 2 2 7 10" xfId="20934"/>
    <cellStyle name="Total 3 2 2 7 2" xfId="4637"/>
    <cellStyle name="Total 3 2 2 7 3" xfId="7162"/>
    <cellStyle name="Total 3 2 2 7 4" xfId="9689"/>
    <cellStyle name="Total 3 2 2 7 5" xfId="11983"/>
    <cellStyle name="Total 3 2 2 7 6" xfId="14453"/>
    <cellStyle name="Total 3 2 2 7 7" xfId="16699"/>
    <cellStyle name="Total 3 2 2 7 8" xfId="20297"/>
    <cellStyle name="Total 3 2 2 7 9" xfId="20649"/>
    <cellStyle name="Total 3 2 2 8" xfId="1373"/>
    <cellStyle name="Total 3 2 2 8 10" xfId="20963"/>
    <cellStyle name="Total 3 2 2 8 2" xfId="4602"/>
    <cellStyle name="Total 3 2 2 8 3" xfId="7128"/>
    <cellStyle name="Total 3 2 2 8 4" xfId="9656"/>
    <cellStyle name="Total 3 2 2 8 5" xfId="11950"/>
    <cellStyle name="Total 3 2 2 8 6" xfId="14418"/>
    <cellStyle name="Total 3 2 2 8 7" xfId="16667"/>
    <cellStyle name="Total 3 2 2 8 8" xfId="20326"/>
    <cellStyle name="Total 3 2 2 8 9" xfId="20678"/>
    <cellStyle name="Total 3 2 2 9" xfId="2427"/>
    <cellStyle name="Total 3 2 2 9 10" xfId="20986"/>
    <cellStyle name="Total 3 2 2 9 2" xfId="5654"/>
    <cellStyle name="Total 3 2 2 9 3" xfId="8181"/>
    <cellStyle name="Total 3 2 2 9 4" xfId="10695"/>
    <cellStyle name="Total 3 2 2 9 5" xfId="12999"/>
    <cellStyle name="Total 3 2 2 9 6" xfId="15463"/>
    <cellStyle name="Total 3 2 2 9 7" xfId="17707"/>
    <cellStyle name="Total 3 2 2 9 8" xfId="20349"/>
    <cellStyle name="Total 3 2 2 9 9" xfId="20701"/>
    <cellStyle name="Total 3 2 20" xfId="18987"/>
    <cellStyle name="Total 3 2 21" xfId="19023"/>
    <cellStyle name="Total 3 2 22" xfId="19113"/>
    <cellStyle name="Total 3 2 23" xfId="19194"/>
    <cellStyle name="Total 3 2 24" xfId="19416"/>
    <cellStyle name="Total 3 2 25" xfId="19400"/>
    <cellStyle name="Total 3 2 26" xfId="19315"/>
    <cellStyle name="Total 3 2 27" xfId="19537"/>
    <cellStyle name="Total 3 2 28" xfId="19803"/>
    <cellStyle name="Total 3 2 3" xfId="513"/>
    <cellStyle name="Total 3 2 3 10" xfId="1084"/>
    <cellStyle name="Total 3 2 3 10 2" xfId="4333"/>
    <cellStyle name="Total 3 2 3 10 3" xfId="6875"/>
    <cellStyle name="Total 3 2 3 10 4" xfId="9406"/>
    <cellStyle name="Total 3 2 3 10 5" xfId="11731"/>
    <cellStyle name="Total 3 2 3 10 6" xfId="14192"/>
    <cellStyle name="Total 3 2 3 10 7" xfId="16484"/>
    <cellStyle name="Total 3 2 3 11" xfId="3843"/>
    <cellStyle name="Total 3 2 3 12" xfId="3679"/>
    <cellStyle name="Total 3 2 3 13" xfId="9254"/>
    <cellStyle name="Total 3 2 3 14" xfId="3948"/>
    <cellStyle name="Total 3 2 3 15" xfId="20078"/>
    <cellStyle name="Total 3 2 3 16" xfId="20722"/>
    <cellStyle name="Total 3 2 3 2" xfId="1805"/>
    <cellStyle name="Total 3 2 3 2 2" xfId="5034"/>
    <cellStyle name="Total 3 2 3 2 3" xfId="7559"/>
    <cellStyle name="Total 3 2 3 2 4" xfId="10078"/>
    <cellStyle name="Total 3 2 3 2 5" xfId="12380"/>
    <cellStyle name="Total 3 2 3 2 6" xfId="14846"/>
    <cellStyle name="Total 3 2 3 2 7" xfId="17090"/>
    <cellStyle name="Total 3 2 3 3" xfId="2066"/>
    <cellStyle name="Total 3 2 3 3 2" xfId="5294"/>
    <cellStyle name="Total 3 2 3 3 3" xfId="7820"/>
    <cellStyle name="Total 3 2 3 3 4" xfId="10336"/>
    <cellStyle name="Total 3 2 3 3 5" xfId="12639"/>
    <cellStyle name="Total 3 2 3 3 6" xfId="15105"/>
    <cellStyle name="Total 3 2 3 3 7" xfId="17348"/>
    <cellStyle name="Total 3 2 3 4" xfId="2311"/>
    <cellStyle name="Total 3 2 3 4 2" xfId="5538"/>
    <cellStyle name="Total 3 2 3 4 3" xfId="8065"/>
    <cellStyle name="Total 3 2 3 4 4" xfId="10579"/>
    <cellStyle name="Total 3 2 3 4 5" xfId="12883"/>
    <cellStyle name="Total 3 2 3 4 6" xfId="15347"/>
    <cellStyle name="Total 3 2 3 4 7" xfId="17591"/>
    <cellStyle name="Total 3 2 3 5" xfId="1908"/>
    <cellStyle name="Total 3 2 3 5 2" xfId="5137"/>
    <cellStyle name="Total 3 2 3 5 3" xfId="7662"/>
    <cellStyle name="Total 3 2 3 5 4" xfId="10179"/>
    <cellStyle name="Total 3 2 3 5 5" xfId="12483"/>
    <cellStyle name="Total 3 2 3 5 6" xfId="14947"/>
    <cellStyle name="Total 3 2 3 5 7" xfId="17192"/>
    <cellStyle name="Total 3 2 3 6" xfId="2786"/>
    <cellStyle name="Total 3 2 3 6 2" xfId="6012"/>
    <cellStyle name="Total 3 2 3 6 3" xfId="8540"/>
    <cellStyle name="Total 3 2 3 6 4" xfId="11054"/>
    <cellStyle name="Total 3 2 3 6 5" xfId="13357"/>
    <cellStyle name="Total 3 2 3 6 6" xfId="15822"/>
    <cellStyle name="Total 3 2 3 6 7" xfId="18063"/>
    <cellStyle name="Total 3 2 3 7" xfId="1858"/>
    <cellStyle name="Total 3 2 3 7 2" xfId="5087"/>
    <cellStyle name="Total 3 2 3 7 3" xfId="7612"/>
    <cellStyle name="Total 3 2 3 7 4" xfId="10129"/>
    <cellStyle name="Total 3 2 3 7 5" xfId="12433"/>
    <cellStyle name="Total 3 2 3 7 6" xfId="14897"/>
    <cellStyle name="Total 3 2 3 7 7" xfId="17142"/>
    <cellStyle name="Total 3 2 3 8" xfId="3202"/>
    <cellStyle name="Total 3 2 3 8 2" xfId="6427"/>
    <cellStyle name="Total 3 2 3 8 3" xfId="8956"/>
    <cellStyle name="Total 3 2 3 8 4" xfId="11467"/>
    <cellStyle name="Total 3 2 3 8 5" xfId="13772"/>
    <cellStyle name="Total 3 2 3 8 6" xfId="16236"/>
    <cellStyle name="Total 3 2 3 8 7" xfId="18476"/>
    <cellStyle name="Total 3 2 3 9" xfId="2368"/>
    <cellStyle name="Total 3 2 3 9 2" xfId="5595"/>
    <cellStyle name="Total 3 2 3 9 3" xfId="8122"/>
    <cellStyle name="Total 3 2 3 9 4" xfId="10636"/>
    <cellStyle name="Total 3 2 3 9 5" xfId="12940"/>
    <cellStyle name="Total 3 2 3 9 6" xfId="15404"/>
    <cellStyle name="Total 3 2 3 9 7" xfId="17648"/>
    <cellStyle name="Total 3 2 4" xfId="696"/>
    <cellStyle name="Total 3 2 4 10" xfId="1265"/>
    <cellStyle name="Total 3 2 4 10 2" xfId="4494"/>
    <cellStyle name="Total 3 2 4 10 3" xfId="7020"/>
    <cellStyle name="Total 3 2 4 10 4" xfId="9548"/>
    <cellStyle name="Total 3 2 4 10 5" xfId="11843"/>
    <cellStyle name="Total 3 2 4 10 6" xfId="14310"/>
    <cellStyle name="Total 3 2 4 10 7" xfId="16560"/>
    <cellStyle name="Total 3 2 4 11" xfId="3995"/>
    <cellStyle name="Total 3 2 4 12" xfId="4373"/>
    <cellStyle name="Total 3 2 4 13" xfId="9489"/>
    <cellStyle name="Total 3 2 4 14" xfId="14023"/>
    <cellStyle name="Total 3 2 4 15" xfId="20075"/>
    <cellStyle name="Total 3 2 4 16" xfId="20718"/>
    <cellStyle name="Total 3 2 4 2" xfId="1974"/>
    <cellStyle name="Total 3 2 4 2 2" xfId="5203"/>
    <cellStyle name="Total 3 2 4 2 3" xfId="7728"/>
    <cellStyle name="Total 3 2 4 2 4" xfId="10244"/>
    <cellStyle name="Total 3 2 4 2 5" xfId="12548"/>
    <cellStyle name="Total 3 2 4 2 6" xfId="15013"/>
    <cellStyle name="Total 3 2 4 2 7" xfId="17257"/>
    <cellStyle name="Total 3 2 4 3" xfId="2220"/>
    <cellStyle name="Total 3 2 4 3 2" xfId="5447"/>
    <cellStyle name="Total 3 2 4 3 3" xfId="7974"/>
    <cellStyle name="Total 3 2 4 3 4" xfId="10488"/>
    <cellStyle name="Total 3 2 4 3 5" xfId="12792"/>
    <cellStyle name="Total 3 2 4 3 6" xfId="15256"/>
    <cellStyle name="Total 3 2 4 3 7" xfId="17500"/>
    <cellStyle name="Total 3 2 4 4" xfId="2470"/>
    <cellStyle name="Total 3 2 4 4 2" xfId="5697"/>
    <cellStyle name="Total 3 2 4 4 3" xfId="8224"/>
    <cellStyle name="Total 3 2 4 4 4" xfId="10738"/>
    <cellStyle name="Total 3 2 4 4 5" xfId="13042"/>
    <cellStyle name="Total 3 2 4 4 6" xfId="15506"/>
    <cellStyle name="Total 3 2 4 4 7" xfId="17750"/>
    <cellStyle name="Total 3 2 4 5" xfId="1526"/>
    <cellStyle name="Total 3 2 4 5 2" xfId="4755"/>
    <cellStyle name="Total 3 2 4 5 3" xfId="7280"/>
    <cellStyle name="Total 3 2 4 5 4" xfId="9807"/>
    <cellStyle name="Total 3 2 4 5 5" xfId="12101"/>
    <cellStyle name="Total 3 2 4 5 6" xfId="14571"/>
    <cellStyle name="Total 3 2 4 5 7" xfId="16817"/>
    <cellStyle name="Total 3 2 4 6" xfId="2928"/>
    <cellStyle name="Total 3 2 4 6 2" xfId="6154"/>
    <cellStyle name="Total 3 2 4 6 3" xfId="8682"/>
    <cellStyle name="Total 3 2 4 6 4" xfId="11195"/>
    <cellStyle name="Total 3 2 4 6 5" xfId="13499"/>
    <cellStyle name="Total 3 2 4 6 6" xfId="15962"/>
    <cellStyle name="Total 3 2 4 6 7" xfId="18205"/>
    <cellStyle name="Total 3 2 4 7" xfId="3112"/>
    <cellStyle name="Total 3 2 4 7 2" xfId="6337"/>
    <cellStyle name="Total 3 2 4 7 3" xfId="8866"/>
    <cellStyle name="Total 3 2 4 7 4" xfId="11377"/>
    <cellStyle name="Total 3 2 4 7 5" xfId="13682"/>
    <cellStyle name="Total 3 2 4 7 6" xfId="16146"/>
    <cellStyle name="Total 3 2 4 7 7" xfId="18386"/>
    <cellStyle name="Total 3 2 4 8" xfId="3311"/>
    <cellStyle name="Total 3 2 4 8 2" xfId="6536"/>
    <cellStyle name="Total 3 2 4 8 3" xfId="9065"/>
    <cellStyle name="Total 3 2 4 8 4" xfId="11576"/>
    <cellStyle name="Total 3 2 4 8 5" xfId="13880"/>
    <cellStyle name="Total 3 2 4 8 6" xfId="16345"/>
    <cellStyle name="Total 3 2 4 8 7" xfId="18584"/>
    <cellStyle name="Total 3 2 4 9" xfId="3267"/>
    <cellStyle name="Total 3 2 4 9 2" xfId="6492"/>
    <cellStyle name="Total 3 2 4 9 3" xfId="9021"/>
    <cellStyle name="Total 3 2 4 9 4" xfId="11532"/>
    <cellStyle name="Total 3 2 4 9 5" xfId="13836"/>
    <cellStyle name="Total 3 2 4 9 6" xfId="16301"/>
    <cellStyle name="Total 3 2 4 9 7" xfId="18540"/>
    <cellStyle name="Total 3 2 5" xfId="680"/>
    <cellStyle name="Total 3 2 5 10" xfId="1249"/>
    <cellStyle name="Total 3 2 5 10 2" xfId="4478"/>
    <cellStyle name="Total 3 2 5 10 3" xfId="7004"/>
    <cellStyle name="Total 3 2 5 10 4" xfId="9532"/>
    <cellStyle name="Total 3 2 5 10 5" xfId="11827"/>
    <cellStyle name="Total 3 2 5 10 6" xfId="14294"/>
    <cellStyle name="Total 3 2 5 10 7" xfId="16544"/>
    <cellStyle name="Total 3 2 5 11" xfId="3979"/>
    <cellStyle name="Total 3 2 5 12" xfId="4374"/>
    <cellStyle name="Total 3 2 5 13" xfId="9242"/>
    <cellStyle name="Total 3 2 5 14" xfId="14061"/>
    <cellStyle name="Total 3 2 5 15" xfId="19919"/>
    <cellStyle name="Total 3 2 5 16" xfId="20373"/>
    <cellStyle name="Total 3 2 5 17" xfId="19850"/>
    <cellStyle name="Total 3 2 5 2" xfId="1958"/>
    <cellStyle name="Total 3 2 5 2 2" xfId="5187"/>
    <cellStyle name="Total 3 2 5 2 3" xfId="7712"/>
    <cellStyle name="Total 3 2 5 2 4" xfId="10228"/>
    <cellStyle name="Total 3 2 5 2 5" xfId="12532"/>
    <cellStyle name="Total 3 2 5 2 6" xfId="14997"/>
    <cellStyle name="Total 3 2 5 2 7" xfId="17241"/>
    <cellStyle name="Total 3 2 5 3" xfId="2204"/>
    <cellStyle name="Total 3 2 5 3 2" xfId="5431"/>
    <cellStyle name="Total 3 2 5 3 3" xfId="7958"/>
    <cellStyle name="Total 3 2 5 3 4" xfId="10472"/>
    <cellStyle name="Total 3 2 5 3 5" xfId="12776"/>
    <cellStyle name="Total 3 2 5 3 6" xfId="15240"/>
    <cellStyle name="Total 3 2 5 3 7" xfId="17484"/>
    <cellStyle name="Total 3 2 5 4" xfId="2454"/>
    <cellStyle name="Total 3 2 5 4 2" xfId="5681"/>
    <cellStyle name="Total 3 2 5 4 3" xfId="8208"/>
    <cellStyle name="Total 3 2 5 4 4" xfId="10722"/>
    <cellStyle name="Total 3 2 5 4 5" xfId="13026"/>
    <cellStyle name="Total 3 2 5 4 6" xfId="15490"/>
    <cellStyle name="Total 3 2 5 4 7" xfId="17734"/>
    <cellStyle name="Total 3 2 5 5" xfId="1611"/>
    <cellStyle name="Total 3 2 5 5 2" xfId="4840"/>
    <cellStyle name="Total 3 2 5 5 3" xfId="7365"/>
    <cellStyle name="Total 3 2 5 5 4" xfId="9890"/>
    <cellStyle name="Total 3 2 5 5 5" xfId="12186"/>
    <cellStyle name="Total 3 2 5 5 6" xfId="14654"/>
    <cellStyle name="Total 3 2 5 5 7" xfId="16900"/>
    <cellStyle name="Total 3 2 5 6" xfId="2912"/>
    <cellStyle name="Total 3 2 5 6 2" xfId="6138"/>
    <cellStyle name="Total 3 2 5 6 3" xfId="8666"/>
    <cellStyle name="Total 3 2 5 6 4" xfId="11179"/>
    <cellStyle name="Total 3 2 5 6 5" xfId="13483"/>
    <cellStyle name="Total 3 2 5 6 6" xfId="15946"/>
    <cellStyle name="Total 3 2 5 6 7" xfId="18189"/>
    <cellStyle name="Total 3 2 5 7" xfId="3096"/>
    <cellStyle name="Total 3 2 5 7 2" xfId="6321"/>
    <cellStyle name="Total 3 2 5 7 3" xfId="8850"/>
    <cellStyle name="Total 3 2 5 7 4" xfId="11361"/>
    <cellStyle name="Total 3 2 5 7 5" xfId="13666"/>
    <cellStyle name="Total 3 2 5 7 6" xfId="16130"/>
    <cellStyle name="Total 3 2 5 7 7" xfId="18370"/>
    <cellStyle name="Total 3 2 5 8" xfId="3295"/>
    <cellStyle name="Total 3 2 5 8 2" xfId="6520"/>
    <cellStyle name="Total 3 2 5 8 3" xfId="9049"/>
    <cellStyle name="Total 3 2 5 8 4" xfId="11560"/>
    <cellStyle name="Total 3 2 5 8 5" xfId="13864"/>
    <cellStyle name="Total 3 2 5 8 6" xfId="16329"/>
    <cellStyle name="Total 3 2 5 8 7" xfId="18568"/>
    <cellStyle name="Total 3 2 5 9" xfId="1752"/>
    <cellStyle name="Total 3 2 5 9 2" xfId="4981"/>
    <cellStyle name="Total 3 2 5 9 3" xfId="7506"/>
    <cellStyle name="Total 3 2 5 9 4" xfId="10026"/>
    <cellStyle name="Total 3 2 5 9 5" xfId="12327"/>
    <cellStyle name="Total 3 2 5 9 6" xfId="14793"/>
    <cellStyle name="Total 3 2 5 9 7" xfId="17038"/>
    <cellStyle name="Total 3 2 6" xfId="688"/>
    <cellStyle name="Total 3 2 6 10" xfId="1257"/>
    <cellStyle name="Total 3 2 6 10 2" xfId="4486"/>
    <cellStyle name="Total 3 2 6 10 3" xfId="7012"/>
    <cellStyle name="Total 3 2 6 10 4" xfId="9540"/>
    <cellStyle name="Total 3 2 6 10 5" xfId="11835"/>
    <cellStyle name="Total 3 2 6 10 6" xfId="14302"/>
    <cellStyle name="Total 3 2 6 10 7" xfId="16552"/>
    <cellStyle name="Total 3 2 6 11" xfId="3987"/>
    <cellStyle name="Total 3 2 6 12" xfId="3930"/>
    <cellStyle name="Total 3 2 6 13" xfId="9241"/>
    <cellStyle name="Total 3 2 6 14" xfId="3945"/>
    <cellStyle name="Total 3 2 6 15" xfId="20453"/>
    <cellStyle name="Total 3 2 6 16" xfId="20556"/>
    <cellStyle name="Total 3 2 6 2" xfId="1966"/>
    <cellStyle name="Total 3 2 6 2 2" xfId="5195"/>
    <cellStyle name="Total 3 2 6 2 3" xfId="7720"/>
    <cellStyle name="Total 3 2 6 2 4" xfId="10236"/>
    <cellStyle name="Total 3 2 6 2 5" xfId="12540"/>
    <cellStyle name="Total 3 2 6 2 6" xfId="15005"/>
    <cellStyle name="Total 3 2 6 2 7" xfId="17249"/>
    <cellStyle name="Total 3 2 6 3" xfId="2212"/>
    <cellStyle name="Total 3 2 6 3 2" xfId="5439"/>
    <cellStyle name="Total 3 2 6 3 3" xfId="7966"/>
    <cellStyle name="Total 3 2 6 3 4" xfId="10480"/>
    <cellStyle name="Total 3 2 6 3 5" xfId="12784"/>
    <cellStyle name="Total 3 2 6 3 6" xfId="15248"/>
    <cellStyle name="Total 3 2 6 3 7" xfId="17492"/>
    <cellStyle name="Total 3 2 6 4" xfId="2462"/>
    <cellStyle name="Total 3 2 6 4 2" xfId="5689"/>
    <cellStyle name="Total 3 2 6 4 3" xfId="8216"/>
    <cellStyle name="Total 3 2 6 4 4" xfId="10730"/>
    <cellStyle name="Total 3 2 6 4 5" xfId="13034"/>
    <cellStyle name="Total 3 2 6 4 6" xfId="15498"/>
    <cellStyle name="Total 3 2 6 4 7" xfId="17742"/>
    <cellStyle name="Total 3 2 6 5" xfId="2301"/>
    <cellStyle name="Total 3 2 6 5 2" xfId="5528"/>
    <cellStyle name="Total 3 2 6 5 3" xfId="8055"/>
    <cellStyle name="Total 3 2 6 5 4" xfId="10569"/>
    <cellStyle name="Total 3 2 6 5 5" xfId="12873"/>
    <cellStyle name="Total 3 2 6 5 6" xfId="15337"/>
    <cellStyle name="Total 3 2 6 5 7" xfId="17581"/>
    <cellStyle name="Total 3 2 6 6" xfId="2920"/>
    <cellStyle name="Total 3 2 6 6 2" xfId="6146"/>
    <cellStyle name="Total 3 2 6 6 3" xfId="8674"/>
    <cellStyle name="Total 3 2 6 6 4" xfId="11187"/>
    <cellStyle name="Total 3 2 6 6 5" xfId="13491"/>
    <cellStyle name="Total 3 2 6 6 6" xfId="15954"/>
    <cellStyle name="Total 3 2 6 6 7" xfId="18197"/>
    <cellStyle name="Total 3 2 6 7" xfId="3104"/>
    <cellStyle name="Total 3 2 6 7 2" xfId="6329"/>
    <cellStyle name="Total 3 2 6 7 3" xfId="8858"/>
    <cellStyle name="Total 3 2 6 7 4" xfId="11369"/>
    <cellStyle name="Total 3 2 6 7 5" xfId="13674"/>
    <cellStyle name="Total 3 2 6 7 6" xfId="16138"/>
    <cellStyle name="Total 3 2 6 7 7" xfId="18378"/>
    <cellStyle name="Total 3 2 6 8" xfId="3303"/>
    <cellStyle name="Total 3 2 6 8 2" xfId="6528"/>
    <cellStyle name="Total 3 2 6 8 3" xfId="9057"/>
    <cellStyle name="Total 3 2 6 8 4" xfId="11568"/>
    <cellStyle name="Total 3 2 6 8 5" xfId="13872"/>
    <cellStyle name="Total 3 2 6 8 6" xfId="16337"/>
    <cellStyle name="Total 3 2 6 8 7" xfId="18576"/>
    <cellStyle name="Total 3 2 6 9" xfId="3437"/>
    <cellStyle name="Total 3 2 6 9 2" xfId="6662"/>
    <cellStyle name="Total 3 2 6 9 3" xfId="9191"/>
    <cellStyle name="Total 3 2 6 9 4" xfId="11702"/>
    <cellStyle name="Total 3 2 6 9 5" xfId="14006"/>
    <cellStyle name="Total 3 2 6 9 6" xfId="16471"/>
    <cellStyle name="Total 3 2 6 9 7" xfId="18710"/>
    <cellStyle name="Total 3 2 7" xfId="1498"/>
    <cellStyle name="Total 3 2 7 10" xfId="19855"/>
    <cellStyle name="Total 3 2 7 2" xfId="4727"/>
    <cellStyle name="Total 3 2 7 3" xfId="7252"/>
    <cellStyle name="Total 3 2 7 4" xfId="9779"/>
    <cellStyle name="Total 3 2 7 5" xfId="12073"/>
    <cellStyle name="Total 3 2 7 6" xfId="14543"/>
    <cellStyle name="Total 3 2 7 7" xfId="16789"/>
    <cellStyle name="Total 3 2 7 8" xfId="19948"/>
    <cellStyle name="Total 3 2 7 9" xfId="20395"/>
    <cellStyle name="Total 3 2 8" xfId="1629"/>
    <cellStyle name="Total 3 2 8 10" xfId="20730"/>
    <cellStyle name="Total 3 2 8 2" xfId="4858"/>
    <cellStyle name="Total 3 2 8 3" xfId="7383"/>
    <cellStyle name="Total 3 2 8 4" xfId="9908"/>
    <cellStyle name="Total 3 2 8 5" xfId="12204"/>
    <cellStyle name="Total 3 2 8 6" xfId="14672"/>
    <cellStyle name="Total 3 2 8 7" xfId="16918"/>
    <cellStyle name="Total 3 2 8 8" xfId="20087"/>
    <cellStyle name="Total 3 2 8 9" xfId="20507"/>
    <cellStyle name="Total 3 2 9" xfId="1652"/>
    <cellStyle name="Total 3 2 9 10" xfId="20840"/>
    <cellStyle name="Total 3 2 9 2" xfId="4881"/>
    <cellStyle name="Total 3 2 9 3" xfId="7406"/>
    <cellStyle name="Total 3 2 9 4" xfId="9931"/>
    <cellStyle name="Total 3 2 9 5" xfId="12227"/>
    <cellStyle name="Total 3 2 9 6" xfId="14695"/>
    <cellStyle name="Total 3 2 9 7" xfId="16941"/>
    <cellStyle name="Total 3 2 9 8" xfId="20200"/>
    <cellStyle name="Total 3 2 9 9" xfId="20553"/>
    <cellStyle name="Total 3 20" xfId="18724"/>
    <cellStyle name="Total 3 21" xfId="18751"/>
    <cellStyle name="Total 3 22" xfId="19112"/>
    <cellStyle name="Total 3 23" xfId="19143"/>
    <cellStyle name="Total 3 24" xfId="19179"/>
    <cellStyle name="Total 3 25" xfId="19210"/>
    <cellStyle name="Total 3 26" xfId="18758"/>
    <cellStyle name="Total 3 27" xfId="19281"/>
    <cellStyle name="Total 3 28" xfId="19276"/>
    <cellStyle name="Total 3 29" xfId="19596"/>
    <cellStyle name="Total 3 3" xfId="186"/>
    <cellStyle name="Total 3 3 10" xfId="2680"/>
    <cellStyle name="Total 3 3 10 2" xfId="5907"/>
    <cellStyle name="Total 3 3 10 3" xfId="8434"/>
    <cellStyle name="Total 3 3 10 4" xfId="10948"/>
    <cellStyle name="Total 3 3 10 5" xfId="13252"/>
    <cellStyle name="Total 3 3 10 6" xfId="15716"/>
    <cellStyle name="Total 3 3 10 7" xfId="17958"/>
    <cellStyle name="Total 3 3 11" xfId="1446"/>
    <cellStyle name="Total 3 3 11 2" xfId="4675"/>
    <cellStyle name="Total 3 3 11 3" xfId="7200"/>
    <cellStyle name="Total 3 3 11 4" xfId="9727"/>
    <cellStyle name="Total 3 3 11 5" xfId="12021"/>
    <cellStyle name="Total 3 3 11 6" xfId="14491"/>
    <cellStyle name="Total 3 3 11 7" xfId="16737"/>
    <cellStyle name="Total 3 3 12" xfId="2634"/>
    <cellStyle name="Total 3 3 12 2" xfId="5861"/>
    <cellStyle name="Total 3 3 12 3" xfId="8388"/>
    <cellStyle name="Total 3 3 12 4" xfId="10902"/>
    <cellStyle name="Total 3 3 12 5" xfId="13206"/>
    <cellStyle name="Total 3 3 12 6" xfId="15670"/>
    <cellStyle name="Total 3 3 12 7" xfId="17913"/>
    <cellStyle name="Total 3 3 13" xfId="816"/>
    <cellStyle name="Total 3 3 13 2" xfId="4103"/>
    <cellStyle name="Total 3 3 13 3" xfId="3466"/>
    <cellStyle name="Total 3 3 13 4" xfId="3833"/>
    <cellStyle name="Total 3 3 13 5" xfId="9223"/>
    <cellStyle name="Total 3 3 13 6" xfId="14020"/>
    <cellStyle name="Total 3 3 13 7" xfId="11767"/>
    <cellStyle name="Total 3 3 14" xfId="3589"/>
    <cellStyle name="Total 3 3 15" xfId="3717"/>
    <cellStyle name="Total 3 3 16" xfId="11757"/>
    <cellStyle name="Total 3 3 17" xfId="18811"/>
    <cellStyle name="Total 3 3 18" xfId="19004"/>
    <cellStyle name="Total 3 3 19" xfId="19073"/>
    <cellStyle name="Total 3 3 2" xfId="390"/>
    <cellStyle name="Total 3 3 2 10" xfId="2097"/>
    <cellStyle name="Total 3 3 2 10 2" xfId="5325"/>
    <cellStyle name="Total 3 3 2 10 3" xfId="7851"/>
    <cellStyle name="Total 3 3 2 10 4" xfId="10367"/>
    <cellStyle name="Total 3 3 2 10 5" xfId="12670"/>
    <cellStyle name="Total 3 3 2 10 6" xfId="15136"/>
    <cellStyle name="Total 3 3 2 10 7" xfId="17379"/>
    <cellStyle name="Total 3 3 2 11" xfId="1682"/>
    <cellStyle name="Total 3 3 2 11 2" xfId="4911"/>
    <cellStyle name="Total 3 3 2 11 3" xfId="7436"/>
    <cellStyle name="Total 3 3 2 11 4" xfId="9958"/>
    <cellStyle name="Total 3 3 2 11 5" xfId="12257"/>
    <cellStyle name="Total 3 3 2 11 6" xfId="14724"/>
    <cellStyle name="Total 3 3 2 11 7" xfId="16969"/>
    <cellStyle name="Total 3 3 2 12" xfId="2081"/>
    <cellStyle name="Total 3 3 2 12 2" xfId="5309"/>
    <cellStyle name="Total 3 3 2 12 3" xfId="7835"/>
    <cellStyle name="Total 3 3 2 12 4" xfId="10351"/>
    <cellStyle name="Total 3 3 2 12 5" xfId="12654"/>
    <cellStyle name="Total 3 3 2 12 6" xfId="15120"/>
    <cellStyle name="Total 3 3 2 12 7" xfId="17363"/>
    <cellStyle name="Total 3 3 2 13" xfId="963"/>
    <cellStyle name="Total 3 3 2 13 2" xfId="4226"/>
    <cellStyle name="Total 3 3 2 13 3" xfId="6767"/>
    <cellStyle name="Total 3 3 2 13 4" xfId="9297"/>
    <cellStyle name="Total 3 3 2 13 5" xfId="4427"/>
    <cellStyle name="Total 3 3 2 13 6" xfId="14096"/>
    <cellStyle name="Total 3 3 2 13 7" xfId="4144"/>
    <cellStyle name="Total 3 3 2 14" xfId="3797"/>
    <cellStyle name="Total 3 3 2 15" xfId="3702"/>
    <cellStyle name="Total 3 3 2 16" xfId="3637"/>
    <cellStyle name="Total 3 3 2 17" xfId="14077"/>
    <cellStyle name="Total 3 3 2 18" xfId="18976"/>
    <cellStyle name="Total 3 3 2 19" xfId="19120"/>
    <cellStyle name="Total 3 3 2 2" xfId="614"/>
    <cellStyle name="Total 3 3 2 2 10" xfId="1185"/>
    <cellStyle name="Total 3 3 2 2 10 2" xfId="4417"/>
    <cellStyle name="Total 3 3 2 2 10 3" xfId="6952"/>
    <cellStyle name="Total 3 3 2 2 10 4" xfId="9482"/>
    <cellStyle name="Total 3 3 2 2 10 5" xfId="11786"/>
    <cellStyle name="Total 3 3 2 2 10 6" xfId="14249"/>
    <cellStyle name="Total 3 3 2 2 10 7" xfId="16516"/>
    <cellStyle name="Total 3 3 2 2 11" xfId="3925"/>
    <cellStyle name="Total 3 3 2 2 12" xfId="3790"/>
    <cellStyle name="Total 3 3 2 2 13" xfId="9248"/>
    <cellStyle name="Total 3 3 2 2 14" xfId="14064"/>
    <cellStyle name="Total 3 3 2 2 15" xfId="20124"/>
    <cellStyle name="Total 3 3 2 2 16" xfId="20765"/>
    <cellStyle name="Total 3 3 2 2 2" xfId="1897"/>
    <cellStyle name="Total 3 3 2 2 2 2" xfId="5126"/>
    <cellStyle name="Total 3 3 2 2 2 3" xfId="7651"/>
    <cellStyle name="Total 3 3 2 2 2 4" xfId="10168"/>
    <cellStyle name="Total 3 3 2 2 2 5" xfId="12472"/>
    <cellStyle name="Total 3 3 2 2 2 6" xfId="14936"/>
    <cellStyle name="Total 3 3 2 2 2 7" xfId="17181"/>
    <cellStyle name="Total 3 3 2 2 3" xfId="2146"/>
    <cellStyle name="Total 3 3 2 2 3 2" xfId="5374"/>
    <cellStyle name="Total 3 3 2 2 3 3" xfId="7900"/>
    <cellStyle name="Total 3 3 2 2 3 4" xfId="10416"/>
    <cellStyle name="Total 3 3 2 2 3 5" xfId="12719"/>
    <cellStyle name="Total 3 3 2 2 3 6" xfId="15184"/>
    <cellStyle name="Total 3 3 2 2 3 7" xfId="17428"/>
    <cellStyle name="Total 3 3 2 2 4" xfId="2398"/>
    <cellStyle name="Total 3 3 2 2 4 2" xfId="5625"/>
    <cellStyle name="Total 3 3 2 2 4 3" xfId="8152"/>
    <cellStyle name="Total 3 3 2 2 4 4" xfId="10666"/>
    <cellStyle name="Total 3 3 2 2 4 5" xfId="12970"/>
    <cellStyle name="Total 3 3 2 2 4 6" xfId="15434"/>
    <cellStyle name="Total 3 3 2 2 4 7" xfId="17678"/>
    <cellStyle name="Total 3 3 2 2 5" xfId="1753"/>
    <cellStyle name="Total 3 3 2 2 5 2" xfId="4982"/>
    <cellStyle name="Total 3 3 2 2 5 3" xfId="7507"/>
    <cellStyle name="Total 3 3 2 2 5 4" xfId="10027"/>
    <cellStyle name="Total 3 3 2 2 5 5" xfId="12328"/>
    <cellStyle name="Total 3 3 2 2 5 6" xfId="14794"/>
    <cellStyle name="Total 3 3 2 2 5 7" xfId="17039"/>
    <cellStyle name="Total 3 3 2 2 6" xfId="2860"/>
    <cellStyle name="Total 3 3 2 2 6 2" xfId="6086"/>
    <cellStyle name="Total 3 3 2 2 6 3" xfId="8614"/>
    <cellStyle name="Total 3 3 2 2 6 4" xfId="11127"/>
    <cellStyle name="Total 3 3 2 2 6 5" xfId="13431"/>
    <cellStyle name="Total 3 3 2 2 6 6" xfId="15894"/>
    <cellStyle name="Total 3 3 2 2 6 7" xfId="18137"/>
    <cellStyle name="Total 3 3 2 2 7" xfId="3048"/>
    <cellStyle name="Total 3 3 2 2 7 2" xfId="6274"/>
    <cellStyle name="Total 3 3 2 2 7 3" xfId="8802"/>
    <cellStyle name="Total 3 3 2 2 7 4" xfId="11314"/>
    <cellStyle name="Total 3 3 2 2 7 5" xfId="13619"/>
    <cellStyle name="Total 3 3 2 2 7 6" xfId="16082"/>
    <cellStyle name="Total 3 3 2 2 7 7" xfId="18324"/>
    <cellStyle name="Total 3 3 2 2 8" xfId="3251"/>
    <cellStyle name="Total 3 3 2 2 8 2" xfId="6476"/>
    <cellStyle name="Total 3 3 2 2 8 3" xfId="9005"/>
    <cellStyle name="Total 3 3 2 2 8 4" xfId="11516"/>
    <cellStyle name="Total 3 3 2 2 8 5" xfId="13820"/>
    <cellStyle name="Total 3 3 2 2 8 6" xfId="16285"/>
    <cellStyle name="Total 3 3 2 2 8 7" xfId="18524"/>
    <cellStyle name="Total 3 3 2 2 9" xfId="3259"/>
    <cellStyle name="Total 3 3 2 2 9 2" xfId="6484"/>
    <cellStyle name="Total 3 3 2 2 9 3" xfId="9013"/>
    <cellStyle name="Total 3 3 2 2 9 4" xfId="11524"/>
    <cellStyle name="Total 3 3 2 2 9 5" xfId="13828"/>
    <cellStyle name="Total 3 3 2 2 9 6" xfId="16293"/>
    <cellStyle name="Total 3 3 2 2 9 7" xfId="18532"/>
    <cellStyle name="Total 3 3 2 20" xfId="19154"/>
    <cellStyle name="Total 3 3 2 21" xfId="19188"/>
    <cellStyle name="Total 3 3 2 22" xfId="19218"/>
    <cellStyle name="Total 3 3 2 23" xfId="19241"/>
    <cellStyle name="Total 3 3 2 24" xfId="19269"/>
    <cellStyle name="Total 3 3 2 25" xfId="19572"/>
    <cellStyle name="Total 3 3 2 26" xfId="19604"/>
    <cellStyle name="Total 3 3 2 27" xfId="19630"/>
    <cellStyle name="Total 3 3 2 28" xfId="19653"/>
    <cellStyle name="Total 3 3 2 29" xfId="19806"/>
    <cellStyle name="Total 3 3 2 3" xfId="738"/>
    <cellStyle name="Total 3 3 2 3 10" xfId="1307"/>
    <cellStyle name="Total 3 3 2 3 10 2" xfId="4536"/>
    <cellStyle name="Total 3 3 2 3 10 3" xfId="7062"/>
    <cellStyle name="Total 3 3 2 3 10 4" xfId="9590"/>
    <cellStyle name="Total 3 3 2 3 10 5" xfId="11885"/>
    <cellStyle name="Total 3 3 2 3 10 6" xfId="14352"/>
    <cellStyle name="Total 3 3 2 3 10 7" xfId="16602"/>
    <cellStyle name="Total 3 3 2 3 11" xfId="4037"/>
    <cellStyle name="Total 3 3 2 3 12" xfId="4450"/>
    <cellStyle name="Total 3 3 2 3 13" xfId="6708"/>
    <cellStyle name="Total 3 3 2 3 14" xfId="4082"/>
    <cellStyle name="Total 3 3 2 3 15" xfId="20153"/>
    <cellStyle name="Total 3 3 2 3 16" xfId="20795"/>
    <cellStyle name="Total 3 3 2 3 2" xfId="2016"/>
    <cellStyle name="Total 3 3 2 3 2 2" xfId="5245"/>
    <cellStyle name="Total 3 3 2 3 2 3" xfId="7770"/>
    <cellStyle name="Total 3 3 2 3 2 4" xfId="10286"/>
    <cellStyle name="Total 3 3 2 3 2 5" xfId="12590"/>
    <cellStyle name="Total 3 3 2 3 2 6" xfId="15055"/>
    <cellStyle name="Total 3 3 2 3 2 7" xfId="17299"/>
    <cellStyle name="Total 3 3 2 3 3" xfId="2262"/>
    <cellStyle name="Total 3 3 2 3 3 2" xfId="5489"/>
    <cellStyle name="Total 3 3 2 3 3 3" xfId="8016"/>
    <cellStyle name="Total 3 3 2 3 3 4" xfId="10530"/>
    <cellStyle name="Total 3 3 2 3 3 5" xfId="12834"/>
    <cellStyle name="Total 3 3 2 3 3 6" xfId="15298"/>
    <cellStyle name="Total 3 3 2 3 3 7" xfId="17542"/>
    <cellStyle name="Total 3 3 2 3 4" xfId="2512"/>
    <cellStyle name="Total 3 3 2 3 4 2" xfId="5739"/>
    <cellStyle name="Total 3 3 2 3 4 3" xfId="8266"/>
    <cellStyle name="Total 3 3 2 3 4 4" xfId="10780"/>
    <cellStyle name="Total 3 3 2 3 4 5" xfId="13084"/>
    <cellStyle name="Total 3 3 2 3 4 6" xfId="15548"/>
    <cellStyle name="Total 3 3 2 3 4 7" xfId="17792"/>
    <cellStyle name="Total 3 3 2 3 5" xfId="2740"/>
    <cellStyle name="Total 3 3 2 3 5 2" xfId="5966"/>
    <cellStyle name="Total 3 3 2 3 5 3" xfId="8494"/>
    <cellStyle name="Total 3 3 2 3 5 4" xfId="11008"/>
    <cellStyle name="Total 3 3 2 3 5 5" xfId="13311"/>
    <cellStyle name="Total 3 3 2 3 5 6" xfId="15776"/>
    <cellStyle name="Total 3 3 2 3 5 7" xfId="18017"/>
    <cellStyle name="Total 3 3 2 3 6" xfId="2970"/>
    <cellStyle name="Total 3 3 2 3 6 2" xfId="6196"/>
    <cellStyle name="Total 3 3 2 3 6 3" xfId="8724"/>
    <cellStyle name="Total 3 3 2 3 6 4" xfId="11237"/>
    <cellStyle name="Total 3 3 2 3 6 5" xfId="13541"/>
    <cellStyle name="Total 3 3 2 3 6 6" xfId="16004"/>
    <cellStyle name="Total 3 3 2 3 6 7" xfId="18247"/>
    <cellStyle name="Total 3 3 2 3 7" xfId="3154"/>
    <cellStyle name="Total 3 3 2 3 7 2" xfId="6379"/>
    <cellStyle name="Total 3 3 2 3 7 3" xfId="8908"/>
    <cellStyle name="Total 3 3 2 3 7 4" xfId="11419"/>
    <cellStyle name="Total 3 3 2 3 7 5" xfId="13724"/>
    <cellStyle name="Total 3 3 2 3 7 6" xfId="16188"/>
    <cellStyle name="Total 3 3 2 3 7 7" xfId="18428"/>
    <cellStyle name="Total 3 3 2 3 8" xfId="3353"/>
    <cellStyle name="Total 3 3 2 3 8 2" xfId="6578"/>
    <cellStyle name="Total 3 3 2 3 8 3" xfId="9107"/>
    <cellStyle name="Total 3 3 2 3 8 4" xfId="11618"/>
    <cellStyle name="Total 3 3 2 3 8 5" xfId="13922"/>
    <cellStyle name="Total 3 3 2 3 8 6" xfId="16387"/>
    <cellStyle name="Total 3 3 2 3 8 7" xfId="18626"/>
    <cellStyle name="Total 3 3 2 3 9" xfId="2166"/>
    <cellStyle name="Total 3 3 2 3 9 2" xfId="5394"/>
    <cellStyle name="Total 3 3 2 3 9 3" xfId="7920"/>
    <cellStyle name="Total 3 3 2 3 9 4" xfId="10436"/>
    <cellStyle name="Total 3 3 2 3 9 5" xfId="12739"/>
    <cellStyle name="Total 3 3 2 3 9 6" xfId="15204"/>
    <cellStyle name="Total 3 3 2 3 9 7" xfId="17448"/>
    <cellStyle name="Total 3 3 2 30" xfId="21171"/>
    <cellStyle name="Total 3 3 2 4" xfId="664"/>
    <cellStyle name="Total 3 3 2 4 10" xfId="1233"/>
    <cellStyle name="Total 3 3 2 4 10 2" xfId="4462"/>
    <cellStyle name="Total 3 3 2 4 10 3" xfId="6988"/>
    <cellStyle name="Total 3 3 2 4 10 4" xfId="9516"/>
    <cellStyle name="Total 3 3 2 4 10 5" xfId="11811"/>
    <cellStyle name="Total 3 3 2 4 10 6" xfId="14278"/>
    <cellStyle name="Total 3 3 2 4 10 7" xfId="16528"/>
    <cellStyle name="Total 3 3 2 4 11" xfId="3963"/>
    <cellStyle name="Total 3 3 2 4 12" xfId="4375"/>
    <cellStyle name="Total 3 3 2 4 13" xfId="5165"/>
    <cellStyle name="Total 3 3 2 4 14" xfId="14063"/>
    <cellStyle name="Total 3 3 2 4 15" xfId="20191"/>
    <cellStyle name="Total 3 3 2 4 16" xfId="20829"/>
    <cellStyle name="Total 3 3 2 4 2" xfId="1942"/>
    <cellStyle name="Total 3 3 2 4 2 2" xfId="5171"/>
    <cellStyle name="Total 3 3 2 4 2 3" xfId="7696"/>
    <cellStyle name="Total 3 3 2 4 2 4" xfId="10212"/>
    <cellStyle name="Total 3 3 2 4 2 5" xfId="12516"/>
    <cellStyle name="Total 3 3 2 4 2 6" xfId="14981"/>
    <cellStyle name="Total 3 3 2 4 2 7" xfId="17225"/>
    <cellStyle name="Total 3 3 2 4 3" xfId="2188"/>
    <cellStyle name="Total 3 3 2 4 3 2" xfId="5415"/>
    <cellStyle name="Total 3 3 2 4 3 3" xfId="7942"/>
    <cellStyle name="Total 3 3 2 4 3 4" xfId="10456"/>
    <cellStyle name="Total 3 3 2 4 3 5" xfId="12760"/>
    <cellStyle name="Total 3 3 2 4 3 6" xfId="15224"/>
    <cellStyle name="Total 3 3 2 4 3 7" xfId="17468"/>
    <cellStyle name="Total 3 3 2 4 4" xfId="2438"/>
    <cellStyle name="Total 3 3 2 4 4 2" xfId="5665"/>
    <cellStyle name="Total 3 3 2 4 4 3" xfId="8192"/>
    <cellStyle name="Total 3 3 2 4 4 4" xfId="10706"/>
    <cellStyle name="Total 3 3 2 4 4 5" xfId="13010"/>
    <cellStyle name="Total 3 3 2 4 4 6" xfId="15474"/>
    <cellStyle name="Total 3 3 2 4 4 7" xfId="17718"/>
    <cellStyle name="Total 3 3 2 4 5" xfId="2098"/>
    <cellStyle name="Total 3 3 2 4 5 2" xfId="5326"/>
    <cellStyle name="Total 3 3 2 4 5 3" xfId="7852"/>
    <cellStyle name="Total 3 3 2 4 5 4" xfId="10368"/>
    <cellStyle name="Total 3 3 2 4 5 5" xfId="12671"/>
    <cellStyle name="Total 3 3 2 4 5 6" xfId="15137"/>
    <cellStyle name="Total 3 3 2 4 5 7" xfId="17380"/>
    <cellStyle name="Total 3 3 2 4 6" xfId="2896"/>
    <cellStyle name="Total 3 3 2 4 6 2" xfId="6122"/>
    <cellStyle name="Total 3 3 2 4 6 3" xfId="8650"/>
    <cellStyle name="Total 3 3 2 4 6 4" xfId="11163"/>
    <cellStyle name="Total 3 3 2 4 6 5" xfId="13467"/>
    <cellStyle name="Total 3 3 2 4 6 6" xfId="15930"/>
    <cellStyle name="Total 3 3 2 4 6 7" xfId="18173"/>
    <cellStyle name="Total 3 3 2 4 7" xfId="3080"/>
    <cellStyle name="Total 3 3 2 4 7 2" xfId="6305"/>
    <cellStyle name="Total 3 3 2 4 7 3" xfId="8834"/>
    <cellStyle name="Total 3 3 2 4 7 4" xfId="11345"/>
    <cellStyle name="Total 3 3 2 4 7 5" xfId="13650"/>
    <cellStyle name="Total 3 3 2 4 7 6" xfId="16114"/>
    <cellStyle name="Total 3 3 2 4 7 7" xfId="18354"/>
    <cellStyle name="Total 3 3 2 4 8" xfId="3279"/>
    <cellStyle name="Total 3 3 2 4 8 2" xfId="6504"/>
    <cellStyle name="Total 3 3 2 4 8 3" xfId="9033"/>
    <cellStyle name="Total 3 3 2 4 8 4" xfId="11544"/>
    <cellStyle name="Total 3 3 2 4 8 5" xfId="13848"/>
    <cellStyle name="Total 3 3 2 4 8 6" xfId="16313"/>
    <cellStyle name="Total 3 3 2 4 8 7" xfId="18552"/>
    <cellStyle name="Total 3 3 2 4 9" xfId="2844"/>
    <cellStyle name="Total 3 3 2 4 9 2" xfId="6070"/>
    <cellStyle name="Total 3 3 2 4 9 3" xfId="8598"/>
    <cellStyle name="Total 3 3 2 4 9 4" xfId="11111"/>
    <cellStyle name="Total 3 3 2 4 9 5" xfId="13415"/>
    <cellStyle name="Total 3 3 2 4 9 6" xfId="15878"/>
    <cellStyle name="Total 3 3 2 4 9 7" xfId="18121"/>
    <cellStyle name="Total 3 3 2 5" xfId="404"/>
    <cellStyle name="Total 3 3 2 5 10" xfId="977"/>
    <cellStyle name="Total 3 3 2 5 10 2" xfId="4240"/>
    <cellStyle name="Total 3 3 2 5 10 3" xfId="6781"/>
    <cellStyle name="Total 3 3 2 5 10 4" xfId="9311"/>
    <cellStyle name="Total 3 3 2 5 10 5" xfId="4345"/>
    <cellStyle name="Total 3 3 2 5 10 6" xfId="14110"/>
    <cellStyle name="Total 3 3 2 5 10 7" xfId="3457"/>
    <cellStyle name="Total 3 3 2 5 11" xfId="3751"/>
    <cellStyle name="Total 3 3 2 5 12" xfId="4090"/>
    <cellStyle name="Total 3 3 2 5 13" xfId="3817"/>
    <cellStyle name="Total 3 3 2 5 14" xfId="9272"/>
    <cellStyle name="Total 3 3 2 5 15" xfId="20584"/>
    <cellStyle name="Total 3 3 2 5 16" xfId="20870"/>
    <cellStyle name="Total 3 3 2 5 2" xfId="1707"/>
    <cellStyle name="Total 3 3 2 5 2 2" xfId="4936"/>
    <cellStyle name="Total 3 3 2 5 2 3" xfId="7461"/>
    <cellStyle name="Total 3 3 2 5 2 4" xfId="9983"/>
    <cellStyle name="Total 3 3 2 5 2 5" xfId="12282"/>
    <cellStyle name="Total 3 3 2 5 2 6" xfId="14749"/>
    <cellStyle name="Total 3 3 2 5 2 7" xfId="16994"/>
    <cellStyle name="Total 3 3 2 5 3" xfId="1381"/>
    <cellStyle name="Total 3 3 2 5 3 2" xfId="4610"/>
    <cellStyle name="Total 3 3 2 5 3 3" xfId="7135"/>
    <cellStyle name="Total 3 3 2 5 3 4" xfId="9664"/>
    <cellStyle name="Total 3 3 2 5 3 5" xfId="11957"/>
    <cellStyle name="Total 3 3 2 5 3 6" xfId="14426"/>
    <cellStyle name="Total 3 3 2 5 3 7" xfId="16674"/>
    <cellStyle name="Total 3 3 2 5 4" xfId="1338"/>
    <cellStyle name="Total 3 3 2 5 4 2" xfId="4567"/>
    <cellStyle name="Total 3 3 2 5 4 3" xfId="7093"/>
    <cellStyle name="Total 3 3 2 5 4 4" xfId="9621"/>
    <cellStyle name="Total 3 3 2 5 4 5" xfId="11915"/>
    <cellStyle name="Total 3 3 2 5 4 6" xfId="14383"/>
    <cellStyle name="Total 3 3 2 5 4 7" xfId="16632"/>
    <cellStyle name="Total 3 3 2 5 5" xfId="1641"/>
    <cellStyle name="Total 3 3 2 5 5 2" xfId="4870"/>
    <cellStyle name="Total 3 3 2 5 5 3" xfId="7395"/>
    <cellStyle name="Total 3 3 2 5 5 4" xfId="9920"/>
    <cellStyle name="Total 3 3 2 5 5 5" xfId="12216"/>
    <cellStyle name="Total 3 3 2 5 5 6" xfId="14684"/>
    <cellStyle name="Total 3 3 2 5 5 7" xfId="16930"/>
    <cellStyle name="Total 3 3 2 5 6" xfId="2127"/>
    <cellStyle name="Total 3 3 2 5 6 2" xfId="5355"/>
    <cellStyle name="Total 3 3 2 5 6 3" xfId="7881"/>
    <cellStyle name="Total 3 3 2 5 6 4" xfId="10397"/>
    <cellStyle name="Total 3 3 2 5 6 5" xfId="12700"/>
    <cellStyle name="Total 3 3 2 5 6 6" xfId="15165"/>
    <cellStyle name="Total 3 3 2 5 6 7" xfId="17409"/>
    <cellStyle name="Total 3 3 2 5 7" xfId="2864"/>
    <cellStyle name="Total 3 3 2 5 7 2" xfId="6090"/>
    <cellStyle name="Total 3 3 2 5 7 3" xfId="8618"/>
    <cellStyle name="Total 3 3 2 5 7 4" xfId="11131"/>
    <cellStyle name="Total 3 3 2 5 7 5" xfId="13435"/>
    <cellStyle name="Total 3 3 2 5 7 6" xfId="15898"/>
    <cellStyle name="Total 3 3 2 5 7 7" xfId="18141"/>
    <cellStyle name="Total 3 3 2 5 8" xfId="1821"/>
    <cellStyle name="Total 3 3 2 5 8 2" xfId="5050"/>
    <cellStyle name="Total 3 3 2 5 8 3" xfId="7575"/>
    <cellStyle name="Total 3 3 2 5 8 4" xfId="10093"/>
    <cellStyle name="Total 3 3 2 5 8 5" xfId="12396"/>
    <cellStyle name="Total 3 3 2 5 8 6" xfId="14861"/>
    <cellStyle name="Total 3 3 2 5 8 7" xfId="17105"/>
    <cellStyle name="Total 3 3 2 5 9" xfId="1859"/>
    <cellStyle name="Total 3 3 2 5 9 2" xfId="5088"/>
    <cellStyle name="Total 3 3 2 5 9 3" xfId="7613"/>
    <cellStyle name="Total 3 3 2 5 9 4" xfId="10130"/>
    <cellStyle name="Total 3 3 2 5 9 5" xfId="12434"/>
    <cellStyle name="Total 3 3 2 5 9 6" xfId="14898"/>
    <cellStyle name="Total 3 3 2 5 9 7" xfId="17143"/>
    <cellStyle name="Total 3 3 2 6" xfId="1693"/>
    <cellStyle name="Total 3 3 2 6 10" xfId="20902"/>
    <cellStyle name="Total 3 3 2 6 2" xfId="4922"/>
    <cellStyle name="Total 3 3 2 6 3" xfId="7447"/>
    <cellStyle name="Total 3 3 2 6 4" xfId="9969"/>
    <cellStyle name="Total 3 3 2 6 5" xfId="12268"/>
    <cellStyle name="Total 3 3 2 6 6" xfId="14735"/>
    <cellStyle name="Total 3 3 2 6 7" xfId="16980"/>
    <cellStyle name="Total 3 3 2 6 8" xfId="20263"/>
    <cellStyle name="Total 3 3 2 6 9" xfId="20616"/>
    <cellStyle name="Total 3 3 2 7" xfId="1407"/>
    <cellStyle name="Total 3 3 2 7 10" xfId="20935"/>
    <cellStyle name="Total 3 3 2 7 2" xfId="4636"/>
    <cellStyle name="Total 3 3 2 7 3" xfId="7161"/>
    <cellStyle name="Total 3 3 2 7 4" xfId="9688"/>
    <cellStyle name="Total 3 3 2 7 5" xfId="11982"/>
    <cellStyle name="Total 3 3 2 7 6" xfId="14452"/>
    <cellStyle name="Total 3 3 2 7 7" xfId="16698"/>
    <cellStyle name="Total 3 3 2 7 8" xfId="20298"/>
    <cellStyle name="Total 3 3 2 7 9" xfId="20650"/>
    <cellStyle name="Total 3 3 2 8" xfId="2323"/>
    <cellStyle name="Total 3 3 2 8 10" xfId="20964"/>
    <cellStyle name="Total 3 3 2 8 2" xfId="5550"/>
    <cellStyle name="Total 3 3 2 8 3" xfId="8077"/>
    <cellStyle name="Total 3 3 2 8 4" xfId="10591"/>
    <cellStyle name="Total 3 3 2 8 5" xfId="12895"/>
    <cellStyle name="Total 3 3 2 8 6" xfId="15359"/>
    <cellStyle name="Total 3 3 2 8 7" xfId="17603"/>
    <cellStyle name="Total 3 3 2 8 8" xfId="20327"/>
    <cellStyle name="Total 3 3 2 8 9" xfId="20679"/>
    <cellStyle name="Total 3 3 2 9" xfId="2569"/>
    <cellStyle name="Total 3 3 2 9 10" xfId="20987"/>
    <cellStyle name="Total 3 3 2 9 2" xfId="5796"/>
    <cellStyle name="Total 3 3 2 9 3" xfId="8323"/>
    <cellStyle name="Total 3 3 2 9 4" xfId="10837"/>
    <cellStyle name="Total 3 3 2 9 5" xfId="13141"/>
    <cellStyle name="Total 3 3 2 9 6" xfId="15605"/>
    <cellStyle name="Total 3 3 2 9 7" xfId="17849"/>
    <cellStyle name="Total 3 3 2 9 8" xfId="20350"/>
    <cellStyle name="Total 3 3 2 9 9" xfId="20702"/>
    <cellStyle name="Total 3 3 20" xfId="18769"/>
    <cellStyle name="Total 3 3 21" xfId="19032"/>
    <cellStyle name="Total 3 3 22" xfId="19038"/>
    <cellStyle name="Total 3 3 23" xfId="18984"/>
    <cellStyle name="Total 3 3 24" xfId="19415"/>
    <cellStyle name="Total 3 3 25" xfId="19298"/>
    <cellStyle name="Total 3 3 26" xfId="19399"/>
    <cellStyle name="Total 3 3 27" xfId="19284"/>
    <cellStyle name="Total 3 3 28" xfId="19805"/>
    <cellStyle name="Total 3 3 3" xfId="514"/>
    <cellStyle name="Total 3 3 3 10" xfId="1085"/>
    <cellStyle name="Total 3 3 3 10 2" xfId="4334"/>
    <cellStyle name="Total 3 3 3 10 3" xfId="6876"/>
    <cellStyle name="Total 3 3 3 10 4" xfId="9407"/>
    <cellStyle name="Total 3 3 3 10 5" xfId="11732"/>
    <cellStyle name="Total 3 3 3 10 6" xfId="14193"/>
    <cellStyle name="Total 3 3 3 10 7" xfId="16485"/>
    <cellStyle name="Total 3 3 3 11" xfId="3844"/>
    <cellStyle name="Total 3 3 3 12" xfId="3562"/>
    <cellStyle name="Total 3 3 3 13" xfId="9494"/>
    <cellStyle name="Total 3 3 3 14" xfId="4445"/>
    <cellStyle name="Total 3 3 3 15" xfId="20077"/>
    <cellStyle name="Total 3 3 3 16" xfId="20721"/>
    <cellStyle name="Total 3 3 3 2" xfId="1806"/>
    <cellStyle name="Total 3 3 3 2 2" xfId="5035"/>
    <cellStyle name="Total 3 3 3 2 3" xfId="7560"/>
    <cellStyle name="Total 3 3 3 2 4" xfId="10079"/>
    <cellStyle name="Total 3 3 3 2 5" xfId="12381"/>
    <cellStyle name="Total 3 3 3 2 6" xfId="14847"/>
    <cellStyle name="Total 3 3 3 2 7" xfId="17091"/>
    <cellStyle name="Total 3 3 3 3" xfId="2067"/>
    <cellStyle name="Total 3 3 3 3 2" xfId="5295"/>
    <cellStyle name="Total 3 3 3 3 3" xfId="7821"/>
    <cellStyle name="Total 3 3 3 3 4" xfId="10337"/>
    <cellStyle name="Total 3 3 3 3 5" xfId="12640"/>
    <cellStyle name="Total 3 3 3 3 6" xfId="15106"/>
    <cellStyle name="Total 3 3 3 3 7" xfId="17349"/>
    <cellStyle name="Total 3 3 3 4" xfId="2312"/>
    <cellStyle name="Total 3 3 3 4 2" xfId="5539"/>
    <cellStyle name="Total 3 3 3 4 3" xfId="8066"/>
    <cellStyle name="Total 3 3 3 4 4" xfId="10580"/>
    <cellStyle name="Total 3 3 3 4 5" xfId="12884"/>
    <cellStyle name="Total 3 3 3 4 6" xfId="15348"/>
    <cellStyle name="Total 3 3 3 4 7" xfId="17592"/>
    <cellStyle name="Total 3 3 3 5" xfId="2552"/>
    <cellStyle name="Total 3 3 3 5 2" xfId="5779"/>
    <cellStyle name="Total 3 3 3 5 3" xfId="8306"/>
    <cellStyle name="Total 3 3 3 5 4" xfId="10820"/>
    <cellStyle name="Total 3 3 3 5 5" xfId="13124"/>
    <cellStyle name="Total 3 3 3 5 6" xfId="15588"/>
    <cellStyle name="Total 3 3 3 5 7" xfId="17832"/>
    <cellStyle name="Total 3 3 3 6" xfId="2787"/>
    <cellStyle name="Total 3 3 3 6 2" xfId="6013"/>
    <cellStyle name="Total 3 3 3 6 3" xfId="8541"/>
    <cellStyle name="Total 3 3 3 6 4" xfId="11055"/>
    <cellStyle name="Total 3 3 3 6 5" xfId="13358"/>
    <cellStyle name="Total 3 3 3 6 6" xfId="15823"/>
    <cellStyle name="Total 3 3 3 6 7" xfId="18064"/>
    <cellStyle name="Total 3 3 3 7" xfId="1508"/>
    <cellStyle name="Total 3 3 3 7 2" xfId="4737"/>
    <cellStyle name="Total 3 3 3 7 3" xfId="7262"/>
    <cellStyle name="Total 3 3 3 7 4" xfId="9789"/>
    <cellStyle name="Total 3 3 3 7 5" xfId="12083"/>
    <cellStyle name="Total 3 3 3 7 6" xfId="14553"/>
    <cellStyle name="Total 3 3 3 7 7" xfId="16799"/>
    <cellStyle name="Total 3 3 3 8" xfId="3203"/>
    <cellStyle name="Total 3 3 3 8 2" xfId="6428"/>
    <cellStyle name="Total 3 3 3 8 3" xfId="8957"/>
    <cellStyle name="Total 3 3 3 8 4" xfId="11468"/>
    <cellStyle name="Total 3 3 3 8 5" xfId="13773"/>
    <cellStyle name="Total 3 3 3 8 6" xfId="16237"/>
    <cellStyle name="Total 3 3 3 8 7" xfId="18477"/>
    <cellStyle name="Total 3 3 3 9" xfId="3233"/>
    <cellStyle name="Total 3 3 3 9 2" xfId="6458"/>
    <cellStyle name="Total 3 3 3 9 3" xfId="8987"/>
    <cellStyle name="Total 3 3 3 9 4" xfId="11498"/>
    <cellStyle name="Total 3 3 3 9 5" xfId="13802"/>
    <cellStyle name="Total 3 3 3 9 6" xfId="16267"/>
    <cellStyle name="Total 3 3 3 9 7" xfId="18506"/>
    <cellStyle name="Total 3 3 4" xfId="663"/>
    <cellStyle name="Total 3 3 4 10" xfId="1232"/>
    <cellStyle name="Total 3 3 4 10 2" xfId="4461"/>
    <cellStyle name="Total 3 3 4 10 3" xfId="6987"/>
    <cellStyle name="Total 3 3 4 10 4" xfId="9515"/>
    <cellStyle name="Total 3 3 4 10 5" xfId="11810"/>
    <cellStyle name="Total 3 3 4 10 6" xfId="14277"/>
    <cellStyle name="Total 3 3 4 10 7" xfId="16527"/>
    <cellStyle name="Total 3 3 4 11" xfId="3962"/>
    <cellStyle name="Total 3 3 4 12" xfId="4140"/>
    <cellStyle name="Total 3 3 4 13" xfId="6699"/>
    <cellStyle name="Total 3 3 4 14" xfId="9259"/>
    <cellStyle name="Total 3 3 4 15" xfId="19925"/>
    <cellStyle name="Total 3 3 4 16" xfId="19665"/>
    <cellStyle name="Total 3 3 4 2" xfId="1941"/>
    <cellStyle name="Total 3 3 4 2 2" xfId="5170"/>
    <cellStyle name="Total 3 3 4 2 3" xfId="7695"/>
    <cellStyle name="Total 3 3 4 2 4" xfId="10211"/>
    <cellStyle name="Total 3 3 4 2 5" xfId="12515"/>
    <cellStyle name="Total 3 3 4 2 6" xfId="14980"/>
    <cellStyle name="Total 3 3 4 2 7" xfId="17224"/>
    <cellStyle name="Total 3 3 4 3" xfId="2187"/>
    <cellStyle name="Total 3 3 4 3 2" xfId="5414"/>
    <cellStyle name="Total 3 3 4 3 3" xfId="7941"/>
    <cellStyle name="Total 3 3 4 3 4" xfId="10455"/>
    <cellStyle name="Total 3 3 4 3 5" xfId="12759"/>
    <cellStyle name="Total 3 3 4 3 6" xfId="15223"/>
    <cellStyle name="Total 3 3 4 3 7" xfId="17467"/>
    <cellStyle name="Total 3 3 4 4" xfId="2437"/>
    <cellStyle name="Total 3 3 4 4 2" xfId="5664"/>
    <cellStyle name="Total 3 3 4 4 3" xfId="8191"/>
    <cellStyle name="Total 3 3 4 4 4" xfId="10705"/>
    <cellStyle name="Total 3 3 4 4 5" xfId="13009"/>
    <cellStyle name="Total 3 3 4 4 6" xfId="15473"/>
    <cellStyle name="Total 3 3 4 4 7" xfId="17717"/>
    <cellStyle name="Total 3 3 4 5" xfId="2542"/>
    <cellStyle name="Total 3 3 4 5 2" xfId="5769"/>
    <cellStyle name="Total 3 3 4 5 3" xfId="8296"/>
    <cellStyle name="Total 3 3 4 5 4" xfId="10810"/>
    <cellStyle name="Total 3 3 4 5 5" xfId="13114"/>
    <cellStyle name="Total 3 3 4 5 6" xfId="15578"/>
    <cellStyle name="Total 3 3 4 5 7" xfId="17822"/>
    <cellStyle name="Total 3 3 4 6" xfId="2895"/>
    <cellStyle name="Total 3 3 4 6 2" xfId="6121"/>
    <cellStyle name="Total 3 3 4 6 3" xfId="8649"/>
    <cellStyle name="Total 3 3 4 6 4" xfId="11162"/>
    <cellStyle name="Total 3 3 4 6 5" xfId="13466"/>
    <cellStyle name="Total 3 3 4 6 6" xfId="15929"/>
    <cellStyle name="Total 3 3 4 6 7" xfId="18172"/>
    <cellStyle name="Total 3 3 4 7" xfId="3079"/>
    <cellStyle name="Total 3 3 4 7 2" xfId="6304"/>
    <cellStyle name="Total 3 3 4 7 3" xfId="8833"/>
    <cellStyle name="Total 3 3 4 7 4" xfId="11344"/>
    <cellStyle name="Total 3 3 4 7 5" xfId="13649"/>
    <cellStyle name="Total 3 3 4 7 6" xfId="16113"/>
    <cellStyle name="Total 3 3 4 7 7" xfId="18353"/>
    <cellStyle name="Total 3 3 4 8" xfId="3278"/>
    <cellStyle name="Total 3 3 4 8 2" xfId="6503"/>
    <cellStyle name="Total 3 3 4 8 3" xfId="9032"/>
    <cellStyle name="Total 3 3 4 8 4" xfId="11543"/>
    <cellStyle name="Total 3 3 4 8 5" xfId="13847"/>
    <cellStyle name="Total 3 3 4 8 6" xfId="16312"/>
    <cellStyle name="Total 3 3 4 8 7" xfId="18551"/>
    <cellStyle name="Total 3 3 4 9" xfId="3055"/>
    <cellStyle name="Total 3 3 4 9 2" xfId="6281"/>
    <cellStyle name="Total 3 3 4 9 3" xfId="8809"/>
    <cellStyle name="Total 3 3 4 9 4" xfId="11321"/>
    <cellStyle name="Total 3 3 4 9 5" xfId="13626"/>
    <cellStyle name="Total 3 3 4 9 6" xfId="16089"/>
    <cellStyle name="Total 3 3 4 9 7" xfId="18331"/>
    <cellStyle name="Total 3 3 5" xfId="521"/>
    <cellStyle name="Total 3 3 5 10" xfId="1092"/>
    <cellStyle name="Total 3 3 5 10 2" xfId="4341"/>
    <cellStyle name="Total 3 3 5 10 3" xfId="6883"/>
    <cellStyle name="Total 3 3 5 10 4" xfId="9414"/>
    <cellStyle name="Total 3 3 5 10 5" xfId="11739"/>
    <cellStyle name="Total 3 3 5 10 6" xfId="14200"/>
    <cellStyle name="Total 3 3 5 10 7" xfId="16492"/>
    <cellStyle name="Total 3 3 5 11" xfId="3851"/>
    <cellStyle name="Total 3 3 5 12" xfId="4160"/>
    <cellStyle name="Total 3 3 5 13" xfId="6931"/>
    <cellStyle name="Total 3 3 5 14" xfId="14069"/>
    <cellStyle name="Total 3 3 5 15" xfId="19992"/>
    <cellStyle name="Total 3 3 5 16" xfId="20429"/>
    <cellStyle name="Total 3 3 5 17" xfId="20372"/>
    <cellStyle name="Total 3 3 5 2" xfId="1813"/>
    <cellStyle name="Total 3 3 5 2 2" xfId="5042"/>
    <cellStyle name="Total 3 3 5 2 3" xfId="7567"/>
    <cellStyle name="Total 3 3 5 2 4" xfId="10086"/>
    <cellStyle name="Total 3 3 5 2 5" xfId="12388"/>
    <cellStyle name="Total 3 3 5 2 6" xfId="14854"/>
    <cellStyle name="Total 3 3 5 2 7" xfId="17098"/>
    <cellStyle name="Total 3 3 5 3" xfId="2074"/>
    <cellStyle name="Total 3 3 5 3 2" xfId="5302"/>
    <cellStyle name="Total 3 3 5 3 3" xfId="7828"/>
    <cellStyle name="Total 3 3 5 3 4" xfId="10344"/>
    <cellStyle name="Total 3 3 5 3 5" xfId="12647"/>
    <cellStyle name="Total 3 3 5 3 6" xfId="15113"/>
    <cellStyle name="Total 3 3 5 3 7" xfId="17356"/>
    <cellStyle name="Total 3 3 5 4" xfId="2319"/>
    <cellStyle name="Total 3 3 5 4 2" xfId="5546"/>
    <cellStyle name="Total 3 3 5 4 3" xfId="8073"/>
    <cellStyle name="Total 3 3 5 4 4" xfId="10587"/>
    <cellStyle name="Total 3 3 5 4 5" xfId="12891"/>
    <cellStyle name="Total 3 3 5 4 6" xfId="15355"/>
    <cellStyle name="Total 3 3 5 4 7" xfId="17599"/>
    <cellStyle name="Total 3 3 5 5" xfId="2595"/>
    <cellStyle name="Total 3 3 5 5 2" xfId="5822"/>
    <cellStyle name="Total 3 3 5 5 3" xfId="8349"/>
    <cellStyle name="Total 3 3 5 5 4" xfId="10863"/>
    <cellStyle name="Total 3 3 5 5 5" xfId="13167"/>
    <cellStyle name="Total 3 3 5 5 6" xfId="15631"/>
    <cellStyle name="Total 3 3 5 5 7" xfId="17874"/>
    <cellStyle name="Total 3 3 5 6" xfId="2794"/>
    <cellStyle name="Total 3 3 5 6 2" xfId="6020"/>
    <cellStyle name="Total 3 3 5 6 3" xfId="8548"/>
    <cellStyle name="Total 3 3 5 6 4" xfId="11062"/>
    <cellStyle name="Total 3 3 5 6 5" xfId="13365"/>
    <cellStyle name="Total 3 3 5 6 6" xfId="15830"/>
    <cellStyle name="Total 3 3 5 6 7" xfId="18071"/>
    <cellStyle name="Total 3 3 5 7" xfId="2998"/>
    <cellStyle name="Total 3 3 5 7 2" xfId="6224"/>
    <cellStyle name="Total 3 3 5 7 3" xfId="8752"/>
    <cellStyle name="Total 3 3 5 7 4" xfId="11265"/>
    <cellStyle name="Total 3 3 5 7 5" xfId="13569"/>
    <cellStyle name="Total 3 3 5 7 6" xfId="16032"/>
    <cellStyle name="Total 3 3 5 7 7" xfId="18275"/>
    <cellStyle name="Total 3 3 5 8" xfId="3210"/>
    <cellStyle name="Total 3 3 5 8 2" xfId="6435"/>
    <cellStyle name="Total 3 3 5 8 3" xfId="8964"/>
    <cellStyle name="Total 3 3 5 8 4" xfId="11475"/>
    <cellStyle name="Total 3 3 5 8 5" xfId="13780"/>
    <cellStyle name="Total 3 3 5 8 6" xfId="16244"/>
    <cellStyle name="Total 3 3 5 8 7" xfId="18484"/>
    <cellStyle name="Total 3 3 5 9" xfId="3064"/>
    <cellStyle name="Total 3 3 5 9 2" xfId="6290"/>
    <cellStyle name="Total 3 3 5 9 3" xfId="8818"/>
    <cellStyle name="Total 3 3 5 9 4" xfId="11330"/>
    <cellStyle name="Total 3 3 5 9 5" xfId="13635"/>
    <cellStyle name="Total 3 3 5 9 6" xfId="16098"/>
    <cellStyle name="Total 3 3 5 9 7" xfId="18340"/>
    <cellStyle name="Total 3 3 6" xfId="755"/>
    <cellStyle name="Total 3 3 6 10" xfId="1324"/>
    <cellStyle name="Total 3 3 6 10 2" xfId="4553"/>
    <cellStyle name="Total 3 3 6 10 3" xfId="7079"/>
    <cellStyle name="Total 3 3 6 10 4" xfId="9607"/>
    <cellStyle name="Total 3 3 6 10 5" xfId="11902"/>
    <cellStyle name="Total 3 3 6 10 6" xfId="14369"/>
    <cellStyle name="Total 3 3 6 10 7" xfId="16619"/>
    <cellStyle name="Total 3 3 6 11" xfId="4054"/>
    <cellStyle name="Total 3 3 6 12" xfId="4449"/>
    <cellStyle name="Total 3 3 6 13" xfId="9228"/>
    <cellStyle name="Total 3 3 6 14" xfId="14048"/>
    <cellStyle name="Total 3 3 6 15" xfId="20531"/>
    <cellStyle name="Total 3 3 6 16" xfId="20787"/>
    <cellStyle name="Total 3 3 6 2" xfId="2033"/>
    <cellStyle name="Total 3 3 6 2 2" xfId="5262"/>
    <cellStyle name="Total 3 3 6 2 3" xfId="7787"/>
    <cellStyle name="Total 3 3 6 2 4" xfId="10303"/>
    <cellStyle name="Total 3 3 6 2 5" xfId="12607"/>
    <cellStyle name="Total 3 3 6 2 6" xfId="15072"/>
    <cellStyle name="Total 3 3 6 2 7" xfId="17316"/>
    <cellStyle name="Total 3 3 6 3" xfId="2279"/>
    <cellStyle name="Total 3 3 6 3 2" xfId="5506"/>
    <cellStyle name="Total 3 3 6 3 3" xfId="8033"/>
    <cellStyle name="Total 3 3 6 3 4" xfId="10547"/>
    <cellStyle name="Total 3 3 6 3 5" xfId="12851"/>
    <cellStyle name="Total 3 3 6 3 6" xfId="15315"/>
    <cellStyle name="Total 3 3 6 3 7" xfId="17559"/>
    <cellStyle name="Total 3 3 6 4" xfId="2529"/>
    <cellStyle name="Total 3 3 6 4 2" xfId="5756"/>
    <cellStyle name="Total 3 3 6 4 3" xfId="8283"/>
    <cellStyle name="Total 3 3 6 4 4" xfId="10797"/>
    <cellStyle name="Total 3 3 6 4 5" xfId="13101"/>
    <cellStyle name="Total 3 3 6 4 6" xfId="15565"/>
    <cellStyle name="Total 3 3 6 4 7" xfId="17809"/>
    <cellStyle name="Total 3 3 6 5" xfId="2757"/>
    <cellStyle name="Total 3 3 6 5 2" xfId="5983"/>
    <cellStyle name="Total 3 3 6 5 3" xfId="8511"/>
    <cellStyle name="Total 3 3 6 5 4" xfId="11025"/>
    <cellStyle name="Total 3 3 6 5 5" xfId="13328"/>
    <cellStyle name="Total 3 3 6 5 6" xfId="15793"/>
    <cellStyle name="Total 3 3 6 5 7" xfId="18034"/>
    <cellStyle name="Total 3 3 6 6" xfId="2987"/>
    <cellStyle name="Total 3 3 6 6 2" xfId="6213"/>
    <cellStyle name="Total 3 3 6 6 3" xfId="8741"/>
    <cellStyle name="Total 3 3 6 6 4" xfId="11254"/>
    <cellStyle name="Total 3 3 6 6 5" xfId="13558"/>
    <cellStyle name="Total 3 3 6 6 6" xfId="16021"/>
    <cellStyle name="Total 3 3 6 6 7" xfId="18264"/>
    <cellStyle name="Total 3 3 6 7" xfId="3171"/>
    <cellStyle name="Total 3 3 6 7 2" xfId="6396"/>
    <cellStyle name="Total 3 3 6 7 3" xfId="8925"/>
    <cellStyle name="Total 3 3 6 7 4" xfId="11436"/>
    <cellStyle name="Total 3 3 6 7 5" xfId="13741"/>
    <cellStyle name="Total 3 3 6 7 6" xfId="16205"/>
    <cellStyle name="Total 3 3 6 7 7" xfId="18445"/>
    <cellStyle name="Total 3 3 6 8" xfId="3370"/>
    <cellStyle name="Total 3 3 6 8 2" xfId="6595"/>
    <cellStyle name="Total 3 3 6 8 3" xfId="9124"/>
    <cellStyle name="Total 3 3 6 8 4" xfId="11635"/>
    <cellStyle name="Total 3 3 6 8 5" xfId="13939"/>
    <cellStyle name="Total 3 3 6 8 6" xfId="16404"/>
    <cellStyle name="Total 3 3 6 8 7" xfId="18643"/>
    <cellStyle name="Total 3 3 6 9" xfId="3063"/>
    <cellStyle name="Total 3 3 6 9 2" xfId="6289"/>
    <cellStyle name="Total 3 3 6 9 3" xfId="8817"/>
    <cellStyle name="Total 3 3 6 9 4" xfId="11329"/>
    <cellStyle name="Total 3 3 6 9 5" xfId="13634"/>
    <cellStyle name="Total 3 3 6 9 6" xfId="16097"/>
    <cellStyle name="Total 3 3 6 9 7" xfId="18339"/>
    <cellStyle name="Total 3 3 7" xfId="1499"/>
    <cellStyle name="Total 3 3 7 10" xfId="20426"/>
    <cellStyle name="Total 3 3 7 2" xfId="4728"/>
    <cellStyle name="Total 3 3 7 3" xfId="7253"/>
    <cellStyle name="Total 3 3 7 4" xfId="9780"/>
    <cellStyle name="Total 3 3 7 5" xfId="12074"/>
    <cellStyle name="Total 3 3 7 6" xfId="14544"/>
    <cellStyle name="Total 3 3 7 7" xfId="16790"/>
    <cellStyle name="Total 3 3 7 8" xfId="20023"/>
    <cellStyle name="Total 3 3 7 9" xfId="20455"/>
    <cellStyle name="Total 3 3 8" xfId="1425"/>
    <cellStyle name="Total 3 3 8 10" xfId="20462"/>
    <cellStyle name="Total 3 3 8 2" xfId="4654"/>
    <cellStyle name="Total 3 3 8 3" xfId="7179"/>
    <cellStyle name="Total 3 3 8 4" xfId="9706"/>
    <cellStyle name="Total 3 3 8 5" xfId="12000"/>
    <cellStyle name="Total 3 3 8 6" xfId="14470"/>
    <cellStyle name="Total 3 3 8 7" xfId="16716"/>
    <cellStyle name="Total 3 3 8 8" xfId="20007"/>
    <cellStyle name="Total 3 3 8 9" xfId="20442"/>
    <cellStyle name="Total 3 3 9" xfId="2338"/>
    <cellStyle name="Total 3 3 9 10" xfId="20911"/>
    <cellStyle name="Total 3 3 9 2" xfId="5565"/>
    <cellStyle name="Total 3 3 9 3" xfId="8092"/>
    <cellStyle name="Total 3 3 9 4" xfId="10606"/>
    <cellStyle name="Total 3 3 9 5" xfId="12910"/>
    <cellStyle name="Total 3 3 9 6" xfId="15374"/>
    <cellStyle name="Total 3 3 9 7" xfId="17618"/>
    <cellStyle name="Total 3 3 9 8" xfId="20274"/>
    <cellStyle name="Total 3 3 9 9" xfId="20626"/>
    <cellStyle name="Total 3 30" xfId="19622"/>
    <cellStyle name="Total 3 31" xfId="19784"/>
    <cellStyle name="Total 3 4" xfId="198"/>
    <cellStyle name="Total 3 4 10" xfId="1838"/>
    <cellStyle name="Total 3 4 10 10" xfId="20988"/>
    <cellStyle name="Total 3 4 10 2" xfId="5067"/>
    <cellStyle name="Total 3 4 10 3" xfId="7592"/>
    <cellStyle name="Total 3 4 10 4" xfId="10109"/>
    <cellStyle name="Total 3 4 10 5" xfId="12413"/>
    <cellStyle name="Total 3 4 10 6" xfId="14877"/>
    <cellStyle name="Total 3 4 10 7" xfId="17122"/>
    <cellStyle name="Total 3 4 10 8" xfId="20351"/>
    <cellStyle name="Total 3 4 10 9" xfId="20703"/>
    <cellStyle name="Total 3 4 11" xfId="2875"/>
    <cellStyle name="Total 3 4 11 2" xfId="6101"/>
    <cellStyle name="Total 3 4 11 3" xfId="8629"/>
    <cellStyle name="Total 3 4 11 4" xfId="11142"/>
    <cellStyle name="Total 3 4 11 5" xfId="13446"/>
    <cellStyle name="Total 3 4 11 6" xfId="15909"/>
    <cellStyle name="Total 3 4 11 7" xfId="18152"/>
    <cellStyle name="Total 3 4 12" xfId="2659"/>
    <cellStyle name="Total 3 4 12 2" xfId="5886"/>
    <cellStyle name="Total 3 4 12 3" xfId="8413"/>
    <cellStyle name="Total 3 4 12 4" xfId="10927"/>
    <cellStyle name="Total 3 4 12 5" xfId="13231"/>
    <cellStyle name="Total 3 4 12 6" xfId="15695"/>
    <cellStyle name="Total 3 4 12 7" xfId="17938"/>
    <cellStyle name="Total 3 4 13" xfId="828"/>
    <cellStyle name="Total 3 4 13 2" xfId="4113"/>
    <cellStyle name="Total 3 4 13 3" xfId="6674"/>
    <cellStyle name="Total 3 4 13 4" xfId="9202"/>
    <cellStyle name="Total 3 4 13 5" xfId="3594"/>
    <cellStyle name="Total 3 4 13 6" xfId="14027"/>
    <cellStyle name="Total 3 4 13 7" xfId="14222"/>
    <cellStyle name="Total 3 4 14" xfId="3599"/>
    <cellStyle name="Total 3 4 15" xfId="6702"/>
    <cellStyle name="Total 3 4 16" xfId="6893"/>
    <cellStyle name="Total 3 4 17" xfId="18977"/>
    <cellStyle name="Total 3 4 18" xfId="19121"/>
    <cellStyle name="Total 3 4 19" xfId="19155"/>
    <cellStyle name="Total 3 4 2" xfId="391"/>
    <cellStyle name="Total 3 4 2 10" xfId="2099"/>
    <cellStyle name="Total 3 4 2 10 2" xfId="5327"/>
    <cellStyle name="Total 3 4 2 10 3" xfId="7853"/>
    <cellStyle name="Total 3 4 2 10 4" xfId="10369"/>
    <cellStyle name="Total 3 4 2 10 5" xfId="12672"/>
    <cellStyle name="Total 3 4 2 10 6" xfId="15138"/>
    <cellStyle name="Total 3 4 2 10 7" xfId="17381"/>
    <cellStyle name="Total 3 4 2 11" xfId="2543"/>
    <cellStyle name="Total 3 4 2 11 2" xfId="5770"/>
    <cellStyle name="Total 3 4 2 11 3" xfId="8297"/>
    <cellStyle name="Total 3 4 2 11 4" xfId="10811"/>
    <cellStyle name="Total 3 4 2 11 5" xfId="13115"/>
    <cellStyle name="Total 3 4 2 11 6" xfId="15579"/>
    <cellStyle name="Total 3 4 2 11 7" xfId="17823"/>
    <cellStyle name="Total 3 4 2 12" xfId="2665"/>
    <cellStyle name="Total 3 4 2 12 2" xfId="5892"/>
    <cellStyle name="Total 3 4 2 12 3" xfId="8419"/>
    <cellStyle name="Total 3 4 2 12 4" xfId="10933"/>
    <cellStyle name="Total 3 4 2 12 5" xfId="13237"/>
    <cellStyle name="Total 3 4 2 12 6" xfId="15701"/>
    <cellStyle name="Total 3 4 2 12 7" xfId="17944"/>
    <cellStyle name="Total 3 4 2 13" xfId="964"/>
    <cellStyle name="Total 3 4 2 13 2" xfId="4227"/>
    <cellStyle name="Total 3 4 2 13 3" xfId="6768"/>
    <cellStyle name="Total 3 4 2 13 4" xfId="9298"/>
    <cellStyle name="Total 3 4 2 13 5" xfId="6739"/>
    <cellStyle name="Total 3 4 2 13 6" xfId="14097"/>
    <cellStyle name="Total 3 4 2 13 7" xfId="9275"/>
    <cellStyle name="Total 3 4 2 14" xfId="4179"/>
    <cellStyle name="Total 3 4 2 15" xfId="6723"/>
    <cellStyle name="Total 3 4 2 16" xfId="3627"/>
    <cellStyle name="Total 3 4 2 17" xfId="14211"/>
    <cellStyle name="Total 3 4 2 18" xfId="18978"/>
    <cellStyle name="Total 3 4 2 19" xfId="19122"/>
    <cellStyle name="Total 3 4 2 2" xfId="615"/>
    <cellStyle name="Total 3 4 2 2 10" xfId="1186"/>
    <cellStyle name="Total 3 4 2 2 10 2" xfId="4418"/>
    <cellStyle name="Total 3 4 2 2 10 3" xfId="6953"/>
    <cellStyle name="Total 3 4 2 2 10 4" xfId="9483"/>
    <cellStyle name="Total 3 4 2 2 10 5" xfId="11787"/>
    <cellStyle name="Total 3 4 2 2 10 6" xfId="14250"/>
    <cellStyle name="Total 3 4 2 2 10 7" xfId="16517"/>
    <cellStyle name="Total 3 4 2 2 11" xfId="3926"/>
    <cellStyle name="Total 3 4 2 2 12" xfId="4146"/>
    <cellStyle name="Total 3 4 2 2 13" xfId="9455"/>
    <cellStyle name="Total 3 4 2 2 14" xfId="14207"/>
    <cellStyle name="Total 3 4 2 2 15" xfId="20126"/>
    <cellStyle name="Total 3 4 2 2 16" xfId="20767"/>
    <cellStyle name="Total 3 4 2 2 2" xfId="1898"/>
    <cellStyle name="Total 3 4 2 2 2 2" xfId="5127"/>
    <cellStyle name="Total 3 4 2 2 2 3" xfId="7652"/>
    <cellStyle name="Total 3 4 2 2 2 4" xfId="10169"/>
    <cellStyle name="Total 3 4 2 2 2 5" xfId="12473"/>
    <cellStyle name="Total 3 4 2 2 2 6" xfId="14937"/>
    <cellStyle name="Total 3 4 2 2 2 7" xfId="17182"/>
    <cellStyle name="Total 3 4 2 2 3" xfId="2147"/>
    <cellStyle name="Total 3 4 2 2 3 2" xfId="5375"/>
    <cellStyle name="Total 3 4 2 2 3 3" xfId="7901"/>
    <cellStyle name="Total 3 4 2 2 3 4" xfId="10417"/>
    <cellStyle name="Total 3 4 2 2 3 5" xfId="12720"/>
    <cellStyle name="Total 3 4 2 2 3 6" xfId="15185"/>
    <cellStyle name="Total 3 4 2 2 3 7" xfId="17429"/>
    <cellStyle name="Total 3 4 2 2 4" xfId="2399"/>
    <cellStyle name="Total 3 4 2 2 4 2" xfId="5626"/>
    <cellStyle name="Total 3 4 2 2 4 3" xfId="8153"/>
    <cellStyle name="Total 3 4 2 2 4 4" xfId="10667"/>
    <cellStyle name="Total 3 4 2 2 4 5" xfId="12971"/>
    <cellStyle name="Total 3 4 2 2 4 6" xfId="15435"/>
    <cellStyle name="Total 3 4 2 2 4 7" xfId="17679"/>
    <cellStyle name="Total 3 4 2 2 5" xfId="2417"/>
    <cellStyle name="Total 3 4 2 2 5 2" xfId="5644"/>
    <cellStyle name="Total 3 4 2 2 5 3" xfId="8171"/>
    <cellStyle name="Total 3 4 2 2 5 4" xfId="10685"/>
    <cellStyle name="Total 3 4 2 2 5 5" xfId="12989"/>
    <cellStyle name="Total 3 4 2 2 5 6" xfId="15453"/>
    <cellStyle name="Total 3 4 2 2 5 7" xfId="17697"/>
    <cellStyle name="Total 3 4 2 2 6" xfId="2861"/>
    <cellStyle name="Total 3 4 2 2 6 2" xfId="6087"/>
    <cellStyle name="Total 3 4 2 2 6 3" xfId="8615"/>
    <cellStyle name="Total 3 4 2 2 6 4" xfId="11128"/>
    <cellStyle name="Total 3 4 2 2 6 5" xfId="13432"/>
    <cellStyle name="Total 3 4 2 2 6 6" xfId="15895"/>
    <cellStyle name="Total 3 4 2 2 6 7" xfId="18138"/>
    <cellStyle name="Total 3 4 2 2 7" xfId="3049"/>
    <cellStyle name="Total 3 4 2 2 7 2" xfId="6275"/>
    <cellStyle name="Total 3 4 2 2 7 3" xfId="8803"/>
    <cellStyle name="Total 3 4 2 2 7 4" xfId="11315"/>
    <cellStyle name="Total 3 4 2 2 7 5" xfId="13620"/>
    <cellStyle name="Total 3 4 2 2 7 6" xfId="16083"/>
    <cellStyle name="Total 3 4 2 2 7 7" xfId="18325"/>
    <cellStyle name="Total 3 4 2 2 8" xfId="3252"/>
    <cellStyle name="Total 3 4 2 2 8 2" xfId="6477"/>
    <cellStyle name="Total 3 4 2 2 8 3" xfId="9006"/>
    <cellStyle name="Total 3 4 2 2 8 4" xfId="11517"/>
    <cellStyle name="Total 3 4 2 2 8 5" xfId="13821"/>
    <cellStyle name="Total 3 4 2 2 8 6" xfId="16286"/>
    <cellStyle name="Total 3 4 2 2 8 7" xfId="18525"/>
    <cellStyle name="Total 3 4 2 2 9" xfId="3431"/>
    <cellStyle name="Total 3 4 2 2 9 2" xfId="6656"/>
    <cellStyle name="Total 3 4 2 2 9 3" xfId="9185"/>
    <cellStyle name="Total 3 4 2 2 9 4" xfId="11696"/>
    <cellStyle name="Total 3 4 2 2 9 5" xfId="14000"/>
    <cellStyle name="Total 3 4 2 2 9 6" xfId="16465"/>
    <cellStyle name="Total 3 4 2 2 9 7" xfId="18704"/>
    <cellStyle name="Total 3 4 2 20" xfId="19156"/>
    <cellStyle name="Total 3 4 2 21" xfId="19190"/>
    <cellStyle name="Total 3 4 2 22" xfId="19220"/>
    <cellStyle name="Total 3 4 2 23" xfId="19243"/>
    <cellStyle name="Total 3 4 2 24" xfId="19271"/>
    <cellStyle name="Total 3 4 2 25" xfId="19574"/>
    <cellStyle name="Total 3 4 2 26" xfId="19606"/>
    <cellStyle name="Total 3 4 2 27" xfId="19632"/>
    <cellStyle name="Total 3 4 2 28" xfId="19655"/>
    <cellStyle name="Total 3 4 2 29" xfId="19809"/>
    <cellStyle name="Total 3 4 2 3" xfId="462"/>
    <cellStyle name="Total 3 4 2 3 10" xfId="1034"/>
    <cellStyle name="Total 3 4 2 3 10 2" xfId="4291"/>
    <cellStyle name="Total 3 4 2 3 10 3" xfId="6831"/>
    <cellStyle name="Total 3 4 2 3 10 4" xfId="9360"/>
    <cellStyle name="Total 3 4 2 3 10 5" xfId="6974"/>
    <cellStyle name="Total 3 4 2 3 10 6" xfId="14155"/>
    <cellStyle name="Total 3 4 2 3 10 7" xfId="9381"/>
    <cellStyle name="Total 3 4 2 3 11" xfId="3799"/>
    <cellStyle name="Total 3 4 2 3 12" xfId="4167"/>
    <cellStyle name="Total 3 4 2 3 13" xfId="9426"/>
    <cellStyle name="Total 3 4 2 3 14" xfId="6718"/>
    <cellStyle name="Total 3 4 2 3 15" xfId="20155"/>
    <cellStyle name="Total 3 4 2 3 16" xfId="20797"/>
    <cellStyle name="Total 3 4 2 3 2" xfId="1761"/>
    <cellStyle name="Total 3 4 2 3 2 2" xfId="4990"/>
    <cellStyle name="Total 3 4 2 3 2 3" xfId="7515"/>
    <cellStyle name="Total 3 4 2 3 2 4" xfId="10034"/>
    <cellStyle name="Total 3 4 2 3 2 5" xfId="12336"/>
    <cellStyle name="Total 3 4 2 3 2 6" xfId="14802"/>
    <cellStyle name="Total 3 4 2 3 2 7" xfId="17046"/>
    <cellStyle name="Total 3 4 2 3 3" xfId="1393"/>
    <cellStyle name="Total 3 4 2 3 3 2" xfId="4622"/>
    <cellStyle name="Total 3 4 2 3 3 3" xfId="7147"/>
    <cellStyle name="Total 3 4 2 3 3 4" xfId="9675"/>
    <cellStyle name="Total 3 4 2 3 3 5" xfId="11968"/>
    <cellStyle name="Total 3 4 2 3 3 6" xfId="14438"/>
    <cellStyle name="Total 3 4 2 3 3 7" xfId="16685"/>
    <cellStyle name="Total 3 4 2 3 4" xfId="1645"/>
    <cellStyle name="Total 3 4 2 3 4 2" xfId="4874"/>
    <cellStyle name="Total 3 4 2 3 4 3" xfId="7399"/>
    <cellStyle name="Total 3 4 2 3 4 4" xfId="9924"/>
    <cellStyle name="Total 3 4 2 3 4 5" xfId="12220"/>
    <cellStyle name="Total 3 4 2 3 4 6" xfId="14688"/>
    <cellStyle name="Total 3 4 2 3 4 7" xfId="16934"/>
    <cellStyle name="Total 3 4 2 3 5" xfId="1857"/>
    <cellStyle name="Total 3 4 2 3 5 2" xfId="5086"/>
    <cellStyle name="Total 3 4 2 3 5 3" xfId="7611"/>
    <cellStyle name="Total 3 4 2 3 5 4" xfId="10128"/>
    <cellStyle name="Total 3 4 2 3 5 5" xfId="12432"/>
    <cellStyle name="Total 3 4 2 3 5 6" xfId="14896"/>
    <cellStyle name="Total 3 4 2 3 5 7" xfId="17141"/>
    <cellStyle name="Total 3 4 2 3 6" xfId="2689"/>
    <cellStyle name="Total 3 4 2 3 6 2" xfId="5916"/>
    <cellStyle name="Total 3 4 2 3 6 3" xfId="8443"/>
    <cellStyle name="Total 3 4 2 3 6 4" xfId="10957"/>
    <cellStyle name="Total 3 4 2 3 6 5" xfId="13261"/>
    <cellStyle name="Total 3 4 2 3 6 6" xfId="15725"/>
    <cellStyle name="Total 3 4 2 3 6 7" xfId="17967"/>
    <cellStyle name="Total 3 4 2 3 7" xfId="1434"/>
    <cellStyle name="Total 3 4 2 3 7 2" xfId="4663"/>
    <cellStyle name="Total 3 4 2 3 7 3" xfId="7188"/>
    <cellStyle name="Total 3 4 2 3 7 4" xfId="9715"/>
    <cellStyle name="Total 3 4 2 3 7 5" xfId="12009"/>
    <cellStyle name="Total 3 4 2 3 7 6" xfId="14479"/>
    <cellStyle name="Total 3 4 2 3 7 7" xfId="16725"/>
    <cellStyle name="Total 3 4 2 3 8" xfId="2599"/>
    <cellStyle name="Total 3 4 2 3 8 2" xfId="5826"/>
    <cellStyle name="Total 3 4 2 3 8 3" xfId="8353"/>
    <cellStyle name="Total 3 4 2 3 8 4" xfId="10867"/>
    <cellStyle name="Total 3 4 2 3 8 5" xfId="13171"/>
    <cellStyle name="Total 3 4 2 3 8 6" xfId="15635"/>
    <cellStyle name="Total 3 4 2 3 8 7" xfId="17878"/>
    <cellStyle name="Total 3 4 2 3 9" xfId="2813"/>
    <cellStyle name="Total 3 4 2 3 9 2" xfId="6039"/>
    <cellStyle name="Total 3 4 2 3 9 3" xfId="8567"/>
    <cellStyle name="Total 3 4 2 3 9 4" xfId="11080"/>
    <cellStyle name="Total 3 4 2 3 9 5" xfId="13384"/>
    <cellStyle name="Total 3 4 2 3 9 6" xfId="15848"/>
    <cellStyle name="Total 3 4 2 3 9 7" xfId="18090"/>
    <cellStyle name="Total 3 4 2 30" xfId="21173"/>
    <cellStyle name="Total 3 4 2 4" xfId="466"/>
    <cellStyle name="Total 3 4 2 4 10" xfId="1038"/>
    <cellStyle name="Total 3 4 2 4 10 2" xfId="4295"/>
    <cellStyle name="Total 3 4 2 4 10 3" xfId="6835"/>
    <cellStyle name="Total 3 4 2 4 10 4" xfId="9364"/>
    <cellStyle name="Total 3 4 2 4 10 5" xfId="3530"/>
    <cellStyle name="Total 3 4 2 4 10 6" xfId="14159"/>
    <cellStyle name="Total 3 4 2 4 10 7" xfId="3729"/>
    <cellStyle name="Total 3 4 2 4 11" xfId="3803"/>
    <cellStyle name="Total 3 4 2 4 12" xfId="3596"/>
    <cellStyle name="Total 3 4 2 4 13" xfId="3856"/>
    <cellStyle name="Total 3 4 2 4 14" xfId="11793"/>
    <cellStyle name="Total 3 4 2 4 15" xfId="20193"/>
    <cellStyle name="Total 3 4 2 4 16" xfId="20831"/>
    <cellStyle name="Total 3 4 2 4 2" xfId="1765"/>
    <cellStyle name="Total 3 4 2 4 2 2" xfId="4994"/>
    <cellStyle name="Total 3 4 2 4 2 3" xfId="7519"/>
    <cellStyle name="Total 3 4 2 4 2 4" xfId="10038"/>
    <cellStyle name="Total 3 4 2 4 2 5" xfId="12340"/>
    <cellStyle name="Total 3 4 2 4 2 6" xfId="14806"/>
    <cellStyle name="Total 3 4 2 4 2 7" xfId="17050"/>
    <cellStyle name="Total 3 4 2 4 3" xfId="1369"/>
    <cellStyle name="Total 3 4 2 4 3 2" xfId="4598"/>
    <cellStyle name="Total 3 4 2 4 3 3" xfId="7124"/>
    <cellStyle name="Total 3 4 2 4 3 4" xfId="9652"/>
    <cellStyle name="Total 3 4 2 4 3 5" xfId="11946"/>
    <cellStyle name="Total 3 4 2 4 3 6" xfId="14414"/>
    <cellStyle name="Total 3 4 2 4 3 7" xfId="16663"/>
    <cellStyle name="Total 3 4 2 4 4" xfId="1668"/>
    <cellStyle name="Total 3 4 2 4 4 2" xfId="4897"/>
    <cellStyle name="Total 3 4 2 4 4 3" xfId="7422"/>
    <cellStyle name="Total 3 4 2 4 4 4" xfId="9944"/>
    <cellStyle name="Total 3 4 2 4 4 5" xfId="12243"/>
    <cellStyle name="Total 3 4 2 4 4 6" xfId="14710"/>
    <cellStyle name="Total 3 4 2 4 4 7" xfId="16955"/>
    <cellStyle name="Total 3 4 2 4 5" xfId="2600"/>
    <cellStyle name="Total 3 4 2 4 5 2" xfId="5827"/>
    <cellStyle name="Total 3 4 2 4 5 3" xfId="8354"/>
    <cellStyle name="Total 3 4 2 4 5 4" xfId="10868"/>
    <cellStyle name="Total 3 4 2 4 5 5" xfId="13172"/>
    <cellStyle name="Total 3 4 2 4 5 6" xfId="15636"/>
    <cellStyle name="Total 3 4 2 4 5 7" xfId="17879"/>
    <cellStyle name="Total 3 4 2 4 6" xfId="2652"/>
    <cellStyle name="Total 3 4 2 4 6 2" xfId="5879"/>
    <cellStyle name="Total 3 4 2 4 6 3" xfId="8406"/>
    <cellStyle name="Total 3 4 2 4 6 4" xfId="10920"/>
    <cellStyle name="Total 3 4 2 4 6 5" xfId="13224"/>
    <cellStyle name="Total 3 4 2 4 6 6" xfId="15688"/>
    <cellStyle name="Total 3 4 2 4 6 7" xfId="17931"/>
    <cellStyle name="Total 3 4 2 4 7" xfId="2601"/>
    <cellStyle name="Total 3 4 2 4 7 2" xfId="5828"/>
    <cellStyle name="Total 3 4 2 4 7 3" xfId="8355"/>
    <cellStyle name="Total 3 4 2 4 7 4" xfId="10869"/>
    <cellStyle name="Total 3 4 2 4 7 5" xfId="13173"/>
    <cellStyle name="Total 3 4 2 4 7 6" xfId="15637"/>
    <cellStyle name="Total 3 4 2 4 7 7" xfId="17880"/>
    <cellStyle name="Total 3 4 2 4 8" xfId="1597"/>
    <cellStyle name="Total 3 4 2 4 8 2" xfId="4826"/>
    <cellStyle name="Total 3 4 2 4 8 3" xfId="7351"/>
    <cellStyle name="Total 3 4 2 4 8 4" xfId="9877"/>
    <cellStyle name="Total 3 4 2 4 8 5" xfId="12172"/>
    <cellStyle name="Total 3 4 2 4 8 6" xfId="14641"/>
    <cellStyle name="Total 3 4 2 4 8 7" xfId="16886"/>
    <cellStyle name="Total 3 4 2 4 9" xfId="3405"/>
    <cellStyle name="Total 3 4 2 4 9 2" xfId="6630"/>
    <cellStyle name="Total 3 4 2 4 9 3" xfId="9159"/>
    <cellStyle name="Total 3 4 2 4 9 4" xfId="11670"/>
    <cellStyle name="Total 3 4 2 4 9 5" xfId="13974"/>
    <cellStyle name="Total 3 4 2 4 9 6" xfId="16439"/>
    <cellStyle name="Total 3 4 2 4 9 7" xfId="18678"/>
    <cellStyle name="Total 3 4 2 5" xfId="674"/>
    <cellStyle name="Total 3 4 2 5 10" xfId="1243"/>
    <cellStyle name="Total 3 4 2 5 10 2" xfId="4472"/>
    <cellStyle name="Total 3 4 2 5 10 3" xfId="6998"/>
    <cellStyle name="Total 3 4 2 5 10 4" xfId="9526"/>
    <cellStyle name="Total 3 4 2 5 10 5" xfId="11821"/>
    <cellStyle name="Total 3 4 2 5 10 6" xfId="14288"/>
    <cellStyle name="Total 3 4 2 5 10 7" xfId="16538"/>
    <cellStyle name="Total 3 4 2 5 11" xfId="3973"/>
    <cellStyle name="Total 3 4 2 5 12" xfId="3663"/>
    <cellStyle name="Total 3 4 2 5 13" xfId="9440"/>
    <cellStyle name="Total 3 4 2 5 14" xfId="14228"/>
    <cellStyle name="Total 3 4 2 5 15" xfId="20586"/>
    <cellStyle name="Total 3 4 2 5 16" xfId="20872"/>
    <cellStyle name="Total 3 4 2 5 2" xfId="1952"/>
    <cellStyle name="Total 3 4 2 5 2 2" xfId="5181"/>
    <cellStyle name="Total 3 4 2 5 2 3" xfId="7706"/>
    <cellStyle name="Total 3 4 2 5 2 4" xfId="10222"/>
    <cellStyle name="Total 3 4 2 5 2 5" xfId="12526"/>
    <cellStyle name="Total 3 4 2 5 2 6" xfId="14991"/>
    <cellStyle name="Total 3 4 2 5 2 7" xfId="17235"/>
    <cellStyle name="Total 3 4 2 5 3" xfId="2198"/>
    <cellStyle name="Total 3 4 2 5 3 2" xfId="5425"/>
    <cellStyle name="Total 3 4 2 5 3 3" xfId="7952"/>
    <cellStyle name="Total 3 4 2 5 3 4" xfId="10466"/>
    <cellStyle name="Total 3 4 2 5 3 5" xfId="12770"/>
    <cellStyle name="Total 3 4 2 5 3 6" xfId="15234"/>
    <cellStyle name="Total 3 4 2 5 3 7" xfId="17478"/>
    <cellStyle name="Total 3 4 2 5 4" xfId="2448"/>
    <cellStyle name="Total 3 4 2 5 4 2" xfId="5675"/>
    <cellStyle name="Total 3 4 2 5 4 3" xfId="8202"/>
    <cellStyle name="Total 3 4 2 5 4 4" xfId="10716"/>
    <cellStyle name="Total 3 4 2 5 4 5" xfId="13020"/>
    <cellStyle name="Total 3 4 2 5 4 6" xfId="15484"/>
    <cellStyle name="Total 3 4 2 5 4 7" xfId="17728"/>
    <cellStyle name="Total 3 4 2 5 5" xfId="1818"/>
    <cellStyle name="Total 3 4 2 5 5 2" xfId="5047"/>
    <cellStyle name="Total 3 4 2 5 5 3" xfId="7572"/>
    <cellStyle name="Total 3 4 2 5 5 4" xfId="10090"/>
    <cellStyle name="Total 3 4 2 5 5 5" xfId="12393"/>
    <cellStyle name="Total 3 4 2 5 5 6" xfId="14858"/>
    <cellStyle name="Total 3 4 2 5 5 7" xfId="17102"/>
    <cellStyle name="Total 3 4 2 5 6" xfId="2906"/>
    <cellStyle name="Total 3 4 2 5 6 2" xfId="6132"/>
    <cellStyle name="Total 3 4 2 5 6 3" xfId="8660"/>
    <cellStyle name="Total 3 4 2 5 6 4" xfId="11173"/>
    <cellStyle name="Total 3 4 2 5 6 5" xfId="13477"/>
    <cellStyle name="Total 3 4 2 5 6 6" xfId="15940"/>
    <cellStyle name="Total 3 4 2 5 6 7" xfId="18183"/>
    <cellStyle name="Total 3 4 2 5 7" xfId="3090"/>
    <cellStyle name="Total 3 4 2 5 7 2" xfId="6315"/>
    <cellStyle name="Total 3 4 2 5 7 3" xfId="8844"/>
    <cellStyle name="Total 3 4 2 5 7 4" xfId="11355"/>
    <cellStyle name="Total 3 4 2 5 7 5" xfId="13660"/>
    <cellStyle name="Total 3 4 2 5 7 6" xfId="16124"/>
    <cellStyle name="Total 3 4 2 5 7 7" xfId="18364"/>
    <cellStyle name="Total 3 4 2 5 8" xfId="3289"/>
    <cellStyle name="Total 3 4 2 5 8 2" xfId="6514"/>
    <cellStyle name="Total 3 4 2 5 8 3" xfId="9043"/>
    <cellStyle name="Total 3 4 2 5 8 4" xfId="11554"/>
    <cellStyle name="Total 3 4 2 5 8 5" xfId="13858"/>
    <cellStyle name="Total 3 4 2 5 8 6" xfId="16323"/>
    <cellStyle name="Total 3 4 2 5 8 7" xfId="18562"/>
    <cellStyle name="Total 3 4 2 5 9" xfId="1419"/>
    <cellStyle name="Total 3 4 2 5 9 2" xfId="4648"/>
    <cellStyle name="Total 3 4 2 5 9 3" xfId="7173"/>
    <cellStyle name="Total 3 4 2 5 9 4" xfId="9700"/>
    <cellStyle name="Total 3 4 2 5 9 5" xfId="11994"/>
    <cellStyle name="Total 3 4 2 5 9 6" xfId="14464"/>
    <cellStyle name="Total 3 4 2 5 9 7" xfId="16710"/>
    <cellStyle name="Total 3 4 2 6" xfId="1694"/>
    <cellStyle name="Total 3 4 2 6 10" xfId="20904"/>
    <cellStyle name="Total 3 4 2 6 2" xfId="4923"/>
    <cellStyle name="Total 3 4 2 6 3" xfId="7448"/>
    <cellStyle name="Total 3 4 2 6 4" xfId="9970"/>
    <cellStyle name="Total 3 4 2 6 5" xfId="12269"/>
    <cellStyle name="Total 3 4 2 6 6" xfId="14736"/>
    <cellStyle name="Total 3 4 2 6 7" xfId="16981"/>
    <cellStyle name="Total 3 4 2 6 8" xfId="20265"/>
    <cellStyle name="Total 3 4 2 6 9" xfId="20618"/>
    <cellStyle name="Total 3 4 2 7" xfId="1406"/>
    <cellStyle name="Total 3 4 2 7 10" xfId="20937"/>
    <cellStyle name="Total 3 4 2 7 2" xfId="4635"/>
    <cellStyle name="Total 3 4 2 7 3" xfId="7160"/>
    <cellStyle name="Total 3 4 2 7 4" xfId="9687"/>
    <cellStyle name="Total 3 4 2 7 5" xfId="11981"/>
    <cellStyle name="Total 3 4 2 7 6" xfId="14451"/>
    <cellStyle name="Total 3 4 2 7 7" xfId="16697"/>
    <cellStyle name="Total 3 4 2 7 8" xfId="20300"/>
    <cellStyle name="Total 3 4 2 7 9" xfId="20652"/>
    <cellStyle name="Total 3 4 2 8" xfId="2404"/>
    <cellStyle name="Total 3 4 2 8 10" xfId="20966"/>
    <cellStyle name="Total 3 4 2 8 2" xfId="5631"/>
    <cellStyle name="Total 3 4 2 8 3" xfId="8158"/>
    <cellStyle name="Total 3 4 2 8 4" xfId="10672"/>
    <cellStyle name="Total 3 4 2 8 5" xfId="12976"/>
    <cellStyle name="Total 3 4 2 8 6" xfId="15440"/>
    <cellStyle name="Total 3 4 2 8 7" xfId="17684"/>
    <cellStyle name="Total 3 4 2 8 8" xfId="20329"/>
    <cellStyle name="Total 3 4 2 8 9" xfId="20681"/>
    <cellStyle name="Total 3 4 2 9" xfId="2120"/>
    <cellStyle name="Total 3 4 2 9 10" xfId="20989"/>
    <cellStyle name="Total 3 4 2 9 2" xfId="5348"/>
    <cellStyle name="Total 3 4 2 9 3" xfId="7874"/>
    <cellStyle name="Total 3 4 2 9 4" xfId="10390"/>
    <cellStyle name="Total 3 4 2 9 5" xfId="12693"/>
    <cellStyle name="Total 3 4 2 9 6" xfId="15158"/>
    <cellStyle name="Total 3 4 2 9 7" xfId="17402"/>
    <cellStyle name="Total 3 4 2 9 8" xfId="20352"/>
    <cellStyle name="Total 3 4 2 9 9" xfId="20704"/>
    <cellStyle name="Total 3 4 20" xfId="19189"/>
    <cellStyle name="Total 3 4 21" xfId="19219"/>
    <cellStyle name="Total 3 4 22" xfId="19242"/>
    <cellStyle name="Total 3 4 23" xfId="19270"/>
    <cellStyle name="Total 3 4 24" xfId="19573"/>
    <cellStyle name="Total 3 4 25" xfId="19605"/>
    <cellStyle name="Total 3 4 26" xfId="19631"/>
    <cellStyle name="Total 3 4 27" xfId="19654"/>
    <cellStyle name="Total 3 4 28" xfId="19808"/>
    <cellStyle name="Total 3 4 29" xfId="21172"/>
    <cellStyle name="Total 3 4 3" xfId="515"/>
    <cellStyle name="Total 3 4 3 10" xfId="1086"/>
    <cellStyle name="Total 3 4 3 10 2" xfId="4335"/>
    <cellStyle name="Total 3 4 3 10 3" xfId="6877"/>
    <cellStyle name="Total 3 4 3 10 4" xfId="9408"/>
    <cellStyle name="Total 3 4 3 10 5" xfId="11733"/>
    <cellStyle name="Total 3 4 3 10 6" xfId="14194"/>
    <cellStyle name="Total 3 4 3 10 7" xfId="16486"/>
    <cellStyle name="Total 3 4 3 11" xfId="3845"/>
    <cellStyle name="Total 3 4 3 12" xfId="3516"/>
    <cellStyle name="Total 3 4 3 13" xfId="6698"/>
    <cellStyle name="Total 3 4 3 14" xfId="9378"/>
    <cellStyle name="Total 3 4 3 15" xfId="20125"/>
    <cellStyle name="Total 3 4 3 16" xfId="20766"/>
    <cellStyle name="Total 3 4 3 2" xfId="1807"/>
    <cellStyle name="Total 3 4 3 2 2" xfId="5036"/>
    <cellStyle name="Total 3 4 3 2 3" xfId="7561"/>
    <cellStyle name="Total 3 4 3 2 4" xfId="10080"/>
    <cellStyle name="Total 3 4 3 2 5" xfId="12382"/>
    <cellStyle name="Total 3 4 3 2 6" xfId="14848"/>
    <cellStyle name="Total 3 4 3 2 7" xfId="17092"/>
    <cellStyle name="Total 3 4 3 3" xfId="2068"/>
    <cellStyle name="Total 3 4 3 3 2" xfId="5296"/>
    <cellStyle name="Total 3 4 3 3 3" xfId="7822"/>
    <cellStyle name="Total 3 4 3 3 4" xfId="10338"/>
    <cellStyle name="Total 3 4 3 3 5" xfId="12641"/>
    <cellStyle name="Total 3 4 3 3 6" xfId="15107"/>
    <cellStyle name="Total 3 4 3 3 7" xfId="17350"/>
    <cellStyle name="Total 3 4 3 4" xfId="2313"/>
    <cellStyle name="Total 3 4 3 4 2" xfId="5540"/>
    <cellStyle name="Total 3 4 3 4 3" xfId="8067"/>
    <cellStyle name="Total 3 4 3 4 4" xfId="10581"/>
    <cellStyle name="Total 3 4 3 4 5" xfId="12885"/>
    <cellStyle name="Total 3 4 3 4 6" xfId="15349"/>
    <cellStyle name="Total 3 4 3 4 7" xfId="17593"/>
    <cellStyle name="Total 3 4 3 5" xfId="2332"/>
    <cellStyle name="Total 3 4 3 5 2" xfId="5559"/>
    <cellStyle name="Total 3 4 3 5 3" xfId="8086"/>
    <cellStyle name="Total 3 4 3 5 4" xfId="10600"/>
    <cellStyle name="Total 3 4 3 5 5" xfId="12904"/>
    <cellStyle name="Total 3 4 3 5 6" xfId="15368"/>
    <cellStyle name="Total 3 4 3 5 7" xfId="17612"/>
    <cellStyle name="Total 3 4 3 6" xfId="2788"/>
    <cellStyle name="Total 3 4 3 6 2" xfId="6014"/>
    <cellStyle name="Total 3 4 3 6 3" xfId="8542"/>
    <cellStyle name="Total 3 4 3 6 4" xfId="11056"/>
    <cellStyle name="Total 3 4 3 6 5" xfId="13359"/>
    <cellStyle name="Total 3 4 3 6 6" xfId="15824"/>
    <cellStyle name="Total 3 4 3 6 7" xfId="18065"/>
    <cellStyle name="Total 3 4 3 7" xfId="2433"/>
    <cellStyle name="Total 3 4 3 7 2" xfId="5660"/>
    <cellStyle name="Total 3 4 3 7 3" xfId="8187"/>
    <cellStyle name="Total 3 4 3 7 4" xfId="10701"/>
    <cellStyle name="Total 3 4 3 7 5" xfId="13005"/>
    <cellStyle name="Total 3 4 3 7 6" xfId="15469"/>
    <cellStyle name="Total 3 4 3 7 7" xfId="17713"/>
    <cellStyle name="Total 3 4 3 8" xfId="3204"/>
    <cellStyle name="Total 3 4 3 8 2" xfId="6429"/>
    <cellStyle name="Total 3 4 3 8 3" xfId="8958"/>
    <cellStyle name="Total 3 4 3 8 4" xfId="11469"/>
    <cellStyle name="Total 3 4 3 8 5" xfId="13774"/>
    <cellStyle name="Total 3 4 3 8 6" xfId="16238"/>
    <cellStyle name="Total 3 4 3 8 7" xfId="18478"/>
    <cellStyle name="Total 3 4 3 9" xfId="2343"/>
    <cellStyle name="Total 3 4 3 9 2" xfId="5570"/>
    <cellStyle name="Total 3 4 3 9 3" xfId="8097"/>
    <cellStyle name="Total 3 4 3 9 4" xfId="10611"/>
    <cellStyle name="Total 3 4 3 9 5" xfId="12915"/>
    <cellStyle name="Total 3 4 3 9 6" xfId="15379"/>
    <cellStyle name="Total 3 4 3 9 7" xfId="17623"/>
    <cellStyle name="Total 3 4 4" xfId="427"/>
    <cellStyle name="Total 3 4 4 10" xfId="999"/>
    <cellStyle name="Total 3 4 4 10 2" xfId="4262"/>
    <cellStyle name="Total 3 4 4 10 3" xfId="6803"/>
    <cellStyle name="Total 3 4 4 10 4" xfId="9333"/>
    <cellStyle name="Total 3 4 4 10 5" xfId="3559"/>
    <cellStyle name="Total 3 4 4 10 6" xfId="14132"/>
    <cellStyle name="Total 3 4 4 10 7" xfId="6901"/>
    <cellStyle name="Total 3 4 4 11" xfId="3774"/>
    <cellStyle name="Total 3 4 4 12" xfId="4171"/>
    <cellStyle name="Total 3 4 4 13" xfId="6704"/>
    <cellStyle name="Total 3 4 4 14" xfId="14166"/>
    <cellStyle name="Total 3 4 4 15" xfId="20154"/>
    <cellStyle name="Total 3 4 4 16" xfId="20796"/>
    <cellStyle name="Total 3 4 4 2" xfId="1730"/>
    <cellStyle name="Total 3 4 4 2 2" xfId="4959"/>
    <cellStyle name="Total 3 4 4 2 3" xfId="7484"/>
    <cellStyle name="Total 3 4 4 2 4" xfId="10005"/>
    <cellStyle name="Total 3 4 4 2 5" xfId="12305"/>
    <cellStyle name="Total 3 4 4 2 6" xfId="14772"/>
    <cellStyle name="Total 3 4 4 2 7" xfId="17016"/>
    <cellStyle name="Total 3 4 4 3" xfId="1519"/>
    <cellStyle name="Total 3 4 4 3 2" xfId="4748"/>
    <cellStyle name="Total 3 4 4 3 3" xfId="7273"/>
    <cellStyle name="Total 3 4 4 3 4" xfId="9800"/>
    <cellStyle name="Total 3 4 4 3 5" xfId="12094"/>
    <cellStyle name="Total 3 4 4 3 6" xfId="14564"/>
    <cellStyle name="Total 3 4 4 3 7" xfId="16810"/>
    <cellStyle name="Total 3 4 4 4" xfId="1826"/>
    <cellStyle name="Total 3 4 4 4 2" xfId="5055"/>
    <cellStyle name="Total 3 4 4 4 3" xfId="7580"/>
    <cellStyle name="Total 3 4 4 4 4" xfId="10098"/>
    <cellStyle name="Total 3 4 4 4 5" xfId="12401"/>
    <cellStyle name="Total 3 4 4 4 6" xfId="14866"/>
    <cellStyle name="Total 3 4 4 4 7" xfId="17110"/>
    <cellStyle name="Total 3 4 4 5" xfId="1684"/>
    <cellStyle name="Total 3 4 4 5 2" xfId="4913"/>
    <cellStyle name="Total 3 4 4 5 3" xfId="7438"/>
    <cellStyle name="Total 3 4 4 5 4" xfId="9960"/>
    <cellStyle name="Total 3 4 4 5 5" xfId="12259"/>
    <cellStyle name="Total 3 4 4 5 6" xfId="14726"/>
    <cellStyle name="Total 3 4 4 5 7" xfId="16971"/>
    <cellStyle name="Total 3 4 4 6" xfId="1332"/>
    <cellStyle name="Total 3 4 4 6 2" xfId="4561"/>
    <cellStyle name="Total 3 4 4 6 3" xfId="7087"/>
    <cellStyle name="Total 3 4 4 6 4" xfId="9615"/>
    <cellStyle name="Total 3 4 4 6 5" xfId="11909"/>
    <cellStyle name="Total 3 4 4 6 6" xfId="14377"/>
    <cellStyle name="Total 3 4 4 6 7" xfId="16626"/>
    <cellStyle name="Total 3 4 4 7" xfId="1631"/>
    <cellStyle name="Total 3 4 4 7 2" xfId="4860"/>
    <cellStyle name="Total 3 4 4 7 3" xfId="7385"/>
    <cellStyle name="Total 3 4 4 7 4" xfId="9910"/>
    <cellStyle name="Total 3 4 4 7 5" xfId="12206"/>
    <cellStyle name="Total 3 4 4 7 6" xfId="14674"/>
    <cellStyle name="Total 3 4 4 7 7" xfId="16920"/>
    <cellStyle name="Total 3 4 4 8" xfId="1397"/>
    <cellStyle name="Total 3 4 4 8 2" xfId="4626"/>
    <cellStyle name="Total 3 4 4 8 3" xfId="7151"/>
    <cellStyle name="Total 3 4 4 8 4" xfId="9679"/>
    <cellStyle name="Total 3 4 4 8 5" xfId="11972"/>
    <cellStyle name="Total 3 4 4 8 6" xfId="14442"/>
    <cellStyle name="Total 3 4 4 8 7" xfId="16689"/>
    <cellStyle name="Total 3 4 4 9" xfId="3407"/>
    <cellStyle name="Total 3 4 4 9 2" xfId="6632"/>
    <cellStyle name="Total 3 4 4 9 3" xfId="9161"/>
    <cellStyle name="Total 3 4 4 9 4" xfId="11672"/>
    <cellStyle name="Total 3 4 4 9 5" xfId="13976"/>
    <cellStyle name="Total 3 4 4 9 6" xfId="16441"/>
    <cellStyle name="Total 3 4 4 9 7" xfId="18680"/>
    <cellStyle name="Total 3 4 5" xfId="751"/>
    <cellStyle name="Total 3 4 5 10" xfId="1320"/>
    <cellStyle name="Total 3 4 5 10 2" xfId="4549"/>
    <cellStyle name="Total 3 4 5 10 3" xfId="7075"/>
    <cellStyle name="Total 3 4 5 10 4" xfId="9603"/>
    <cellStyle name="Total 3 4 5 10 5" xfId="11898"/>
    <cellStyle name="Total 3 4 5 10 6" xfId="14365"/>
    <cellStyle name="Total 3 4 5 10 7" xfId="16615"/>
    <cellStyle name="Total 3 4 5 11" xfId="4050"/>
    <cellStyle name="Total 3 4 5 12" xfId="3957"/>
    <cellStyle name="Total 3 4 5 13" xfId="9230"/>
    <cellStyle name="Total 3 4 5 14" xfId="3863"/>
    <cellStyle name="Total 3 4 5 15" xfId="20192"/>
    <cellStyle name="Total 3 4 5 16" xfId="20830"/>
    <cellStyle name="Total 3 4 5 2" xfId="2029"/>
    <cellStyle name="Total 3 4 5 2 2" xfId="5258"/>
    <cellStyle name="Total 3 4 5 2 3" xfId="7783"/>
    <cellStyle name="Total 3 4 5 2 4" xfId="10299"/>
    <cellStyle name="Total 3 4 5 2 5" xfId="12603"/>
    <cellStyle name="Total 3 4 5 2 6" xfId="15068"/>
    <cellStyle name="Total 3 4 5 2 7" xfId="17312"/>
    <cellStyle name="Total 3 4 5 3" xfId="2275"/>
    <cellStyle name="Total 3 4 5 3 2" xfId="5502"/>
    <cellStyle name="Total 3 4 5 3 3" xfId="8029"/>
    <cellStyle name="Total 3 4 5 3 4" xfId="10543"/>
    <cellStyle name="Total 3 4 5 3 5" xfId="12847"/>
    <cellStyle name="Total 3 4 5 3 6" xfId="15311"/>
    <cellStyle name="Total 3 4 5 3 7" xfId="17555"/>
    <cellStyle name="Total 3 4 5 4" xfId="2525"/>
    <cellStyle name="Total 3 4 5 4 2" xfId="5752"/>
    <cellStyle name="Total 3 4 5 4 3" xfId="8279"/>
    <cellStyle name="Total 3 4 5 4 4" xfId="10793"/>
    <cellStyle name="Total 3 4 5 4 5" xfId="13097"/>
    <cellStyle name="Total 3 4 5 4 6" xfId="15561"/>
    <cellStyle name="Total 3 4 5 4 7" xfId="17805"/>
    <cellStyle name="Total 3 4 5 5" xfId="2753"/>
    <cellStyle name="Total 3 4 5 5 2" xfId="5979"/>
    <cellStyle name="Total 3 4 5 5 3" xfId="8507"/>
    <cellStyle name="Total 3 4 5 5 4" xfId="11021"/>
    <cellStyle name="Total 3 4 5 5 5" xfId="13324"/>
    <cellStyle name="Total 3 4 5 5 6" xfId="15789"/>
    <cellStyle name="Total 3 4 5 5 7" xfId="18030"/>
    <cellStyle name="Total 3 4 5 6" xfId="2983"/>
    <cellStyle name="Total 3 4 5 6 2" xfId="6209"/>
    <cellStyle name="Total 3 4 5 6 3" xfId="8737"/>
    <cellStyle name="Total 3 4 5 6 4" xfId="11250"/>
    <cellStyle name="Total 3 4 5 6 5" xfId="13554"/>
    <cellStyle name="Total 3 4 5 6 6" xfId="16017"/>
    <cellStyle name="Total 3 4 5 6 7" xfId="18260"/>
    <cellStyle name="Total 3 4 5 7" xfId="3167"/>
    <cellStyle name="Total 3 4 5 7 2" xfId="6392"/>
    <cellStyle name="Total 3 4 5 7 3" xfId="8921"/>
    <cellStyle name="Total 3 4 5 7 4" xfId="11432"/>
    <cellStyle name="Total 3 4 5 7 5" xfId="13737"/>
    <cellStyle name="Total 3 4 5 7 6" xfId="16201"/>
    <cellStyle name="Total 3 4 5 7 7" xfId="18441"/>
    <cellStyle name="Total 3 4 5 8" xfId="3366"/>
    <cellStyle name="Total 3 4 5 8 2" xfId="6591"/>
    <cellStyle name="Total 3 4 5 8 3" xfId="9120"/>
    <cellStyle name="Total 3 4 5 8 4" xfId="11631"/>
    <cellStyle name="Total 3 4 5 8 5" xfId="13935"/>
    <cellStyle name="Total 3 4 5 8 6" xfId="16400"/>
    <cellStyle name="Total 3 4 5 8 7" xfId="18639"/>
    <cellStyle name="Total 3 4 5 9" xfId="3007"/>
    <cellStyle name="Total 3 4 5 9 2" xfId="6233"/>
    <cellStyle name="Total 3 4 5 9 3" xfId="8761"/>
    <cellStyle name="Total 3 4 5 9 4" xfId="11274"/>
    <cellStyle name="Total 3 4 5 9 5" xfId="13578"/>
    <cellStyle name="Total 3 4 5 9 6" xfId="16041"/>
    <cellStyle name="Total 3 4 5 9 7" xfId="18284"/>
    <cellStyle name="Total 3 4 6" xfId="752"/>
    <cellStyle name="Total 3 4 6 10" xfId="1321"/>
    <cellStyle name="Total 3 4 6 10 2" xfId="4550"/>
    <cellStyle name="Total 3 4 6 10 3" xfId="7076"/>
    <cellStyle name="Total 3 4 6 10 4" xfId="9604"/>
    <cellStyle name="Total 3 4 6 10 5" xfId="11899"/>
    <cellStyle name="Total 3 4 6 10 6" xfId="14366"/>
    <cellStyle name="Total 3 4 6 10 7" xfId="16616"/>
    <cellStyle name="Total 3 4 6 11" xfId="4051"/>
    <cellStyle name="Total 3 4 6 12" xfId="3646"/>
    <cellStyle name="Total 3 4 6 13" xfId="9447"/>
    <cellStyle name="Total 3 4 6 14" xfId="6715"/>
    <cellStyle name="Total 3 4 6 15" xfId="20585"/>
    <cellStyle name="Total 3 4 6 16" xfId="20871"/>
    <cellStyle name="Total 3 4 6 2" xfId="2030"/>
    <cellStyle name="Total 3 4 6 2 2" xfId="5259"/>
    <cellStyle name="Total 3 4 6 2 3" xfId="7784"/>
    <cellStyle name="Total 3 4 6 2 4" xfId="10300"/>
    <cellStyle name="Total 3 4 6 2 5" xfId="12604"/>
    <cellStyle name="Total 3 4 6 2 6" xfId="15069"/>
    <cellStyle name="Total 3 4 6 2 7" xfId="17313"/>
    <cellStyle name="Total 3 4 6 3" xfId="2276"/>
    <cellStyle name="Total 3 4 6 3 2" xfId="5503"/>
    <cellStyle name="Total 3 4 6 3 3" xfId="8030"/>
    <cellStyle name="Total 3 4 6 3 4" xfId="10544"/>
    <cellStyle name="Total 3 4 6 3 5" xfId="12848"/>
    <cellStyle name="Total 3 4 6 3 6" xfId="15312"/>
    <cellStyle name="Total 3 4 6 3 7" xfId="17556"/>
    <cellStyle name="Total 3 4 6 4" xfId="2526"/>
    <cellStyle name="Total 3 4 6 4 2" xfId="5753"/>
    <cellStyle name="Total 3 4 6 4 3" xfId="8280"/>
    <cellStyle name="Total 3 4 6 4 4" xfId="10794"/>
    <cellStyle name="Total 3 4 6 4 5" xfId="13098"/>
    <cellStyle name="Total 3 4 6 4 6" xfId="15562"/>
    <cellStyle name="Total 3 4 6 4 7" xfId="17806"/>
    <cellStyle name="Total 3 4 6 5" xfId="2754"/>
    <cellStyle name="Total 3 4 6 5 2" xfId="5980"/>
    <cellStyle name="Total 3 4 6 5 3" xfId="8508"/>
    <cellStyle name="Total 3 4 6 5 4" xfId="11022"/>
    <cellStyle name="Total 3 4 6 5 5" xfId="13325"/>
    <cellStyle name="Total 3 4 6 5 6" xfId="15790"/>
    <cellStyle name="Total 3 4 6 5 7" xfId="18031"/>
    <cellStyle name="Total 3 4 6 6" xfId="2984"/>
    <cellStyle name="Total 3 4 6 6 2" xfId="6210"/>
    <cellStyle name="Total 3 4 6 6 3" xfId="8738"/>
    <cellStyle name="Total 3 4 6 6 4" xfId="11251"/>
    <cellStyle name="Total 3 4 6 6 5" xfId="13555"/>
    <cellStyle name="Total 3 4 6 6 6" xfId="16018"/>
    <cellStyle name="Total 3 4 6 6 7" xfId="18261"/>
    <cellStyle name="Total 3 4 6 7" xfId="3168"/>
    <cellStyle name="Total 3 4 6 7 2" xfId="6393"/>
    <cellStyle name="Total 3 4 6 7 3" xfId="8922"/>
    <cellStyle name="Total 3 4 6 7 4" xfId="11433"/>
    <cellStyle name="Total 3 4 6 7 5" xfId="13738"/>
    <cellStyle name="Total 3 4 6 7 6" xfId="16202"/>
    <cellStyle name="Total 3 4 6 7 7" xfId="18442"/>
    <cellStyle name="Total 3 4 6 8" xfId="3367"/>
    <cellStyle name="Total 3 4 6 8 2" xfId="6592"/>
    <cellStyle name="Total 3 4 6 8 3" xfId="9121"/>
    <cellStyle name="Total 3 4 6 8 4" xfId="11632"/>
    <cellStyle name="Total 3 4 6 8 5" xfId="13936"/>
    <cellStyle name="Total 3 4 6 8 6" xfId="16401"/>
    <cellStyle name="Total 3 4 6 8 7" xfId="18640"/>
    <cellStyle name="Total 3 4 6 9" xfId="2840"/>
    <cellStyle name="Total 3 4 6 9 2" xfId="6066"/>
    <cellStyle name="Total 3 4 6 9 3" xfId="8594"/>
    <cellStyle name="Total 3 4 6 9 4" xfId="11107"/>
    <cellStyle name="Total 3 4 6 9 5" xfId="13411"/>
    <cellStyle name="Total 3 4 6 9 6" xfId="15874"/>
    <cellStyle name="Total 3 4 6 9 7" xfId="18117"/>
    <cellStyle name="Total 3 4 7" xfId="1510"/>
    <cellStyle name="Total 3 4 7 10" xfId="20903"/>
    <cellStyle name="Total 3 4 7 2" xfId="4739"/>
    <cellStyle name="Total 3 4 7 3" xfId="7264"/>
    <cellStyle name="Total 3 4 7 4" xfId="9791"/>
    <cellStyle name="Total 3 4 7 5" xfId="12085"/>
    <cellStyle name="Total 3 4 7 6" xfId="14555"/>
    <cellStyle name="Total 3 4 7 7" xfId="16801"/>
    <cellStyle name="Total 3 4 7 8" xfId="20264"/>
    <cellStyle name="Total 3 4 7 9" xfId="20617"/>
    <cellStyle name="Total 3 4 8" xfId="1418"/>
    <cellStyle name="Total 3 4 8 10" xfId="20936"/>
    <cellStyle name="Total 3 4 8 2" xfId="4647"/>
    <cellStyle name="Total 3 4 8 3" xfId="7172"/>
    <cellStyle name="Total 3 4 8 4" xfId="9699"/>
    <cellStyle name="Total 3 4 8 5" xfId="11993"/>
    <cellStyle name="Total 3 4 8 6" xfId="14463"/>
    <cellStyle name="Total 3 4 8 7" xfId="16709"/>
    <cellStyle name="Total 3 4 8 8" xfId="20299"/>
    <cellStyle name="Total 3 4 8 9" xfId="20651"/>
    <cellStyle name="Total 3 4 9" xfId="2372"/>
    <cellStyle name="Total 3 4 9 10" xfId="20965"/>
    <cellStyle name="Total 3 4 9 2" xfId="5599"/>
    <cellStyle name="Total 3 4 9 3" xfId="8126"/>
    <cellStyle name="Total 3 4 9 4" xfId="10640"/>
    <cellStyle name="Total 3 4 9 5" xfId="12944"/>
    <cellStyle name="Total 3 4 9 6" xfId="15408"/>
    <cellStyle name="Total 3 4 9 7" xfId="17652"/>
    <cellStyle name="Total 3 4 9 8" xfId="20328"/>
    <cellStyle name="Total 3 4 9 9" xfId="20680"/>
    <cellStyle name="Total 3 5" xfId="392"/>
    <cellStyle name="Total 3 5 10" xfId="2696"/>
    <cellStyle name="Total 3 5 10 2" xfId="5923"/>
    <cellStyle name="Total 3 5 10 3" xfId="8450"/>
    <cellStyle name="Total 3 5 10 4" xfId="10964"/>
    <cellStyle name="Total 3 5 10 5" xfId="13268"/>
    <cellStyle name="Total 3 5 10 6" xfId="15732"/>
    <cellStyle name="Total 3 5 10 7" xfId="17974"/>
    <cellStyle name="Total 3 5 11" xfId="1757"/>
    <cellStyle name="Total 3 5 11 2" xfId="4986"/>
    <cellStyle name="Total 3 5 11 3" xfId="7511"/>
    <cellStyle name="Total 3 5 11 4" xfId="10030"/>
    <cellStyle name="Total 3 5 11 5" xfId="12332"/>
    <cellStyle name="Total 3 5 11 6" xfId="14798"/>
    <cellStyle name="Total 3 5 11 7" xfId="17042"/>
    <cellStyle name="Total 3 5 12" xfId="1750"/>
    <cellStyle name="Total 3 5 12 2" xfId="4979"/>
    <cellStyle name="Total 3 5 12 3" xfId="7504"/>
    <cellStyle name="Total 3 5 12 4" xfId="10024"/>
    <cellStyle name="Total 3 5 12 5" xfId="12325"/>
    <cellStyle name="Total 3 5 12 6" xfId="14791"/>
    <cellStyle name="Total 3 5 12 7" xfId="17036"/>
    <cellStyle name="Total 3 5 13" xfId="965"/>
    <cellStyle name="Total 3 5 13 2" xfId="4228"/>
    <cellStyle name="Total 3 5 13 3" xfId="6769"/>
    <cellStyle name="Total 3 5 13 4" xfId="9299"/>
    <cellStyle name="Total 3 5 13 5" xfId="6972"/>
    <cellStyle name="Total 3 5 13 6" xfId="14098"/>
    <cellStyle name="Total 3 5 13 7" xfId="3672"/>
    <cellStyle name="Total 3 5 14" xfId="4388"/>
    <cellStyle name="Total 3 5 15" xfId="6894"/>
    <cellStyle name="Total 3 5 16" xfId="6936"/>
    <cellStyle name="Total 3 5 17" xfId="6714"/>
    <cellStyle name="Total 3 5 18" xfId="18979"/>
    <cellStyle name="Total 3 5 19" xfId="19123"/>
    <cellStyle name="Total 3 5 2" xfId="612"/>
    <cellStyle name="Total 3 5 2 10" xfId="1183"/>
    <cellStyle name="Total 3 5 2 10 2" xfId="4415"/>
    <cellStyle name="Total 3 5 2 10 3" xfId="6950"/>
    <cellStyle name="Total 3 5 2 10 4" xfId="9480"/>
    <cellStyle name="Total 3 5 2 10 5" xfId="11784"/>
    <cellStyle name="Total 3 5 2 10 6" xfId="14247"/>
    <cellStyle name="Total 3 5 2 10 7" xfId="16514"/>
    <cellStyle name="Total 3 5 2 11" xfId="3923"/>
    <cellStyle name="Total 3 5 2 12" xfId="4083"/>
    <cellStyle name="Total 3 5 2 13" xfId="9357"/>
    <cellStyle name="Total 3 5 2 14" xfId="9258"/>
    <cellStyle name="Total 3 5 2 15" xfId="20127"/>
    <cellStyle name="Total 3 5 2 16" xfId="20768"/>
    <cellStyle name="Total 3 5 2 2" xfId="1895"/>
    <cellStyle name="Total 3 5 2 2 2" xfId="5124"/>
    <cellStyle name="Total 3 5 2 2 3" xfId="7649"/>
    <cellStyle name="Total 3 5 2 2 4" xfId="10166"/>
    <cellStyle name="Total 3 5 2 2 5" xfId="12470"/>
    <cellStyle name="Total 3 5 2 2 6" xfId="14934"/>
    <cellStyle name="Total 3 5 2 2 7" xfId="17179"/>
    <cellStyle name="Total 3 5 2 3" xfId="2144"/>
    <cellStyle name="Total 3 5 2 3 2" xfId="5372"/>
    <cellStyle name="Total 3 5 2 3 3" xfId="7898"/>
    <cellStyle name="Total 3 5 2 3 4" xfId="10414"/>
    <cellStyle name="Total 3 5 2 3 5" xfId="12717"/>
    <cellStyle name="Total 3 5 2 3 6" xfId="15182"/>
    <cellStyle name="Total 3 5 2 3 7" xfId="17426"/>
    <cellStyle name="Total 3 5 2 4" xfId="2396"/>
    <cellStyle name="Total 3 5 2 4 2" xfId="5623"/>
    <cellStyle name="Total 3 5 2 4 3" xfId="8150"/>
    <cellStyle name="Total 3 5 2 4 4" xfId="10664"/>
    <cellStyle name="Total 3 5 2 4 5" xfId="12968"/>
    <cellStyle name="Total 3 5 2 4 6" xfId="15432"/>
    <cellStyle name="Total 3 5 2 4 7" xfId="17676"/>
    <cellStyle name="Total 3 5 2 5" xfId="2333"/>
    <cellStyle name="Total 3 5 2 5 2" xfId="5560"/>
    <cellStyle name="Total 3 5 2 5 3" xfId="8087"/>
    <cellStyle name="Total 3 5 2 5 4" xfId="10601"/>
    <cellStyle name="Total 3 5 2 5 5" xfId="12905"/>
    <cellStyle name="Total 3 5 2 5 6" xfId="15369"/>
    <cellStyle name="Total 3 5 2 5 7" xfId="17613"/>
    <cellStyle name="Total 3 5 2 6" xfId="2858"/>
    <cellStyle name="Total 3 5 2 6 2" xfId="6084"/>
    <cellStyle name="Total 3 5 2 6 3" xfId="8612"/>
    <cellStyle name="Total 3 5 2 6 4" xfId="11125"/>
    <cellStyle name="Total 3 5 2 6 5" xfId="13429"/>
    <cellStyle name="Total 3 5 2 6 6" xfId="15892"/>
    <cellStyle name="Total 3 5 2 6 7" xfId="18135"/>
    <cellStyle name="Total 3 5 2 7" xfId="3046"/>
    <cellStyle name="Total 3 5 2 7 2" xfId="6272"/>
    <cellStyle name="Total 3 5 2 7 3" xfId="8800"/>
    <cellStyle name="Total 3 5 2 7 4" xfId="11312"/>
    <cellStyle name="Total 3 5 2 7 5" xfId="13617"/>
    <cellStyle name="Total 3 5 2 7 6" xfId="16080"/>
    <cellStyle name="Total 3 5 2 7 7" xfId="18322"/>
    <cellStyle name="Total 3 5 2 8" xfId="3249"/>
    <cellStyle name="Total 3 5 2 8 2" xfId="6474"/>
    <cellStyle name="Total 3 5 2 8 3" xfId="9003"/>
    <cellStyle name="Total 3 5 2 8 4" xfId="11514"/>
    <cellStyle name="Total 3 5 2 8 5" xfId="13818"/>
    <cellStyle name="Total 3 5 2 8 6" xfId="16283"/>
    <cellStyle name="Total 3 5 2 8 7" xfId="18522"/>
    <cellStyle name="Total 3 5 2 9" xfId="1621"/>
    <cellStyle name="Total 3 5 2 9 2" xfId="4850"/>
    <cellStyle name="Total 3 5 2 9 3" xfId="7375"/>
    <cellStyle name="Total 3 5 2 9 4" xfId="9900"/>
    <cellStyle name="Total 3 5 2 9 5" xfId="12196"/>
    <cellStyle name="Total 3 5 2 9 6" xfId="14664"/>
    <cellStyle name="Total 3 5 2 9 7" xfId="16910"/>
    <cellStyle name="Total 3 5 20" xfId="19157"/>
    <cellStyle name="Total 3 5 21" xfId="19191"/>
    <cellStyle name="Total 3 5 22" xfId="19221"/>
    <cellStyle name="Total 3 5 23" xfId="19244"/>
    <cellStyle name="Total 3 5 24" xfId="19272"/>
    <cellStyle name="Total 3 5 25" xfId="19575"/>
    <cellStyle name="Total 3 5 26" xfId="19607"/>
    <cellStyle name="Total 3 5 27" xfId="19633"/>
    <cellStyle name="Total 3 5 28" xfId="19656"/>
    <cellStyle name="Total 3 5 29" xfId="19810"/>
    <cellStyle name="Total 3 5 3" xfId="718"/>
    <cellStyle name="Total 3 5 3 10" xfId="1287"/>
    <cellStyle name="Total 3 5 3 10 2" xfId="4516"/>
    <cellStyle name="Total 3 5 3 10 3" xfId="7042"/>
    <cellStyle name="Total 3 5 3 10 4" xfId="9570"/>
    <cellStyle name="Total 3 5 3 10 5" xfId="11865"/>
    <cellStyle name="Total 3 5 3 10 6" xfId="14332"/>
    <cellStyle name="Total 3 5 3 10 7" xfId="16582"/>
    <cellStyle name="Total 3 5 3 11" xfId="4017"/>
    <cellStyle name="Total 3 5 3 12" xfId="3655"/>
    <cellStyle name="Total 3 5 3 13" xfId="9350"/>
    <cellStyle name="Total 3 5 3 14" xfId="9276"/>
    <cellStyle name="Total 3 5 3 15" xfId="20156"/>
    <cellStyle name="Total 3 5 3 16" xfId="20798"/>
    <cellStyle name="Total 3 5 3 2" xfId="1996"/>
    <cellStyle name="Total 3 5 3 2 2" xfId="5225"/>
    <cellStyle name="Total 3 5 3 2 3" xfId="7750"/>
    <cellStyle name="Total 3 5 3 2 4" xfId="10266"/>
    <cellStyle name="Total 3 5 3 2 5" xfId="12570"/>
    <cellStyle name="Total 3 5 3 2 6" xfId="15035"/>
    <cellStyle name="Total 3 5 3 2 7" xfId="17279"/>
    <cellStyle name="Total 3 5 3 3" xfId="2242"/>
    <cellStyle name="Total 3 5 3 3 2" xfId="5469"/>
    <cellStyle name="Total 3 5 3 3 3" xfId="7996"/>
    <cellStyle name="Total 3 5 3 3 4" xfId="10510"/>
    <cellStyle name="Total 3 5 3 3 5" xfId="12814"/>
    <cellStyle name="Total 3 5 3 3 6" xfId="15278"/>
    <cellStyle name="Total 3 5 3 3 7" xfId="17522"/>
    <cellStyle name="Total 3 5 3 4" xfId="2492"/>
    <cellStyle name="Total 3 5 3 4 2" xfId="5719"/>
    <cellStyle name="Total 3 5 3 4 3" xfId="8246"/>
    <cellStyle name="Total 3 5 3 4 4" xfId="10760"/>
    <cellStyle name="Total 3 5 3 4 5" xfId="13064"/>
    <cellStyle name="Total 3 5 3 4 6" xfId="15528"/>
    <cellStyle name="Total 3 5 3 4 7" xfId="17772"/>
    <cellStyle name="Total 3 5 3 5" xfId="2720"/>
    <cellStyle name="Total 3 5 3 5 2" xfId="5946"/>
    <cellStyle name="Total 3 5 3 5 3" xfId="8474"/>
    <cellStyle name="Total 3 5 3 5 4" xfId="10988"/>
    <cellStyle name="Total 3 5 3 5 5" xfId="13291"/>
    <cellStyle name="Total 3 5 3 5 6" xfId="15756"/>
    <cellStyle name="Total 3 5 3 5 7" xfId="17997"/>
    <cellStyle name="Total 3 5 3 6" xfId="2950"/>
    <cellStyle name="Total 3 5 3 6 2" xfId="6176"/>
    <cellStyle name="Total 3 5 3 6 3" xfId="8704"/>
    <cellStyle name="Total 3 5 3 6 4" xfId="11217"/>
    <cellStyle name="Total 3 5 3 6 5" xfId="13521"/>
    <cellStyle name="Total 3 5 3 6 6" xfId="15984"/>
    <cellStyle name="Total 3 5 3 6 7" xfId="18227"/>
    <cellStyle name="Total 3 5 3 7" xfId="3134"/>
    <cellStyle name="Total 3 5 3 7 2" xfId="6359"/>
    <cellStyle name="Total 3 5 3 7 3" xfId="8888"/>
    <cellStyle name="Total 3 5 3 7 4" xfId="11399"/>
    <cellStyle name="Total 3 5 3 7 5" xfId="13704"/>
    <cellStyle name="Total 3 5 3 7 6" xfId="16168"/>
    <cellStyle name="Total 3 5 3 7 7" xfId="18408"/>
    <cellStyle name="Total 3 5 3 8" xfId="3333"/>
    <cellStyle name="Total 3 5 3 8 2" xfId="6558"/>
    <cellStyle name="Total 3 5 3 8 3" xfId="9087"/>
    <cellStyle name="Total 3 5 3 8 4" xfId="11598"/>
    <cellStyle name="Total 3 5 3 8 5" xfId="13902"/>
    <cellStyle name="Total 3 5 3 8 6" xfId="16367"/>
    <cellStyle name="Total 3 5 3 8 7" xfId="18606"/>
    <cellStyle name="Total 3 5 3 9" xfId="1922"/>
    <cellStyle name="Total 3 5 3 9 2" xfId="5151"/>
    <cellStyle name="Total 3 5 3 9 3" xfId="7676"/>
    <cellStyle name="Total 3 5 3 9 4" xfId="10193"/>
    <cellStyle name="Total 3 5 3 9 5" xfId="12497"/>
    <cellStyle name="Total 3 5 3 9 6" xfId="14961"/>
    <cellStyle name="Total 3 5 3 9 7" xfId="17206"/>
    <cellStyle name="Total 3 5 30" xfId="21174"/>
    <cellStyle name="Total 3 5 4" xfId="697"/>
    <cellStyle name="Total 3 5 4 10" xfId="1266"/>
    <cellStyle name="Total 3 5 4 10 2" xfId="4495"/>
    <cellStyle name="Total 3 5 4 10 3" xfId="7021"/>
    <cellStyle name="Total 3 5 4 10 4" xfId="9549"/>
    <cellStyle name="Total 3 5 4 10 5" xfId="11844"/>
    <cellStyle name="Total 3 5 4 10 6" xfId="14311"/>
    <cellStyle name="Total 3 5 4 10 7" xfId="16561"/>
    <cellStyle name="Total 3 5 4 11" xfId="3996"/>
    <cellStyle name="Total 3 5 4 12" xfId="3883"/>
    <cellStyle name="Total 3 5 4 13" xfId="4169"/>
    <cellStyle name="Total 3 5 4 14" xfId="14150"/>
    <cellStyle name="Total 3 5 4 15" xfId="20194"/>
    <cellStyle name="Total 3 5 4 16" xfId="20832"/>
    <cellStyle name="Total 3 5 4 2" xfId="1975"/>
    <cellStyle name="Total 3 5 4 2 2" xfId="5204"/>
    <cellStyle name="Total 3 5 4 2 3" xfId="7729"/>
    <cellStyle name="Total 3 5 4 2 4" xfId="10245"/>
    <cellStyle name="Total 3 5 4 2 5" xfId="12549"/>
    <cellStyle name="Total 3 5 4 2 6" xfId="15014"/>
    <cellStyle name="Total 3 5 4 2 7" xfId="17258"/>
    <cellStyle name="Total 3 5 4 3" xfId="2221"/>
    <cellStyle name="Total 3 5 4 3 2" xfId="5448"/>
    <cellStyle name="Total 3 5 4 3 3" xfId="7975"/>
    <cellStyle name="Total 3 5 4 3 4" xfId="10489"/>
    <cellStyle name="Total 3 5 4 3 5" xfId="12793"/>
    <cellStyle name="Total 3 5 4 3 6" xfId="15257"/>
    <cellStyle name="Total 3 5 4 3 7" xfId="17501"/>
    <cellStyle name="Total 3 5 4 4" xfId="2471"/>
    <cellStyle name="Total 3 5 4 4 2" xfId="5698"/>
    <cellStyle name="Total 3 5 4 4 3" xfId="8225"/>
    <cellStyle name="Total 3 5 4 4 4" xfId="10739"/>
    <cellStyle name="Total 3 5 4 4 5" xfId="13043"/>
    <cellStyle name="Total 3 5 4 4 6" xfId="15507"/>
    <cellStyle name="Total 3 5 4 4 7" xfId="17751"/>
    <cellStyle name="Total 3 5 4 5" xfId="2176"/>
    <cellStyle name="Total 3 5 4 5 2" xfId="5404"/>
    <cellStyle name="Total 3 5 4 5 3" xfId="7930"/>
    <cellStyle name="Total 3 5 4 5 4" xfId="10446"/>
    <cellStyle name="Total 3 5 4 5 5" xfId="12749"/>
    <cellStyle name="Total 3 5 4 5 6" xfId="15214"/>
    <cellStyle name="Total 3 5 4 5 7" xfId="17458"/>
    <cellStyle name="Total 3 5 4 6" xfId="2929"/>
    <cellStyle name="Total 3 5 4 6 2" xfId="6155"/>
    <cellStyle name="Total 3 5 4 6 3" xfId="8683"/>
    <cellStyle name="Total 3 5 4 6 4" xfId="11196"/>
    <cellStyle name="Total 3 5 4 6 5" xfId="13500"/>
    <cellStyle name="Total 3 5 4 6 6" xfId="15963"/>
    <cellStyle name="Total 3 5 4 6 7" xfId="18206"/>
    <cellStyle name="Total 3 5 4 7" xfId="3113"/>
    <cellStyle name="Total 3 5 4 7 2" xfId="6338"/>
    <cellStyle name="Total 3 5 4 7 3" xfId="8867"/>
    <cellStyle name="Total 3 5 4 7 4" xfId="11378"/>
    <cellStyle name="Total 3 5 4 7 5" xfId="13683"/>
    <cellStyle name="Total 3 5 4 7 6" xfId="16147"/>
    <cellStyle name="Total 3 5 4 7 7" xfId="18387"/>
    <cellStyle name="Total 3 5 4 8" xfId="3312"/>
    <cellStyle name="Total 3 5 4 8 2" xfId="6537"/>
    <cellStyle name="Total 3 5 4 8 3" xfId="9066"/>
    <cellStyle name="Total 3 5 4 8 4" xfId="11577"/>
    <cellStyle name="Total 3 5 4 8 5" xfId="13881"/>
    <cellStyle name="Total 3 5 4 8 6" xfId="16346"/>
    <cellStyle name="Total 3 5 4 8 7" xfId="18585"/>
    <cellStyle name="Total 3 5 4 9" xfId="3377"/>
    <cellStyle name="Total 3 5 4 9 2" xfId="6602"/>
    <cellStyle name="Total 3 5 4 9 3" xfId="9131"/>
    <cellStyle name="Total 3 5 4 9 4" xfId="11642"/>
    <cellStyle name="Total 3 5 4 9 5" xfId="13946"/>
    <cellStyle name="Total 3 5 4 9 6" xfId="16411"/>
    <cellStyle name="Total 3 5 4 9 7" xfId="18650"/>
    <cellStyle name="Total 3 5 5" xfId="709"/>
    <cellStyle name="Total 3 5 5 10" xfId="1278"/>
    <cellStyle name="Total 3 5 5 10 2" xfId="4507"/>
    <cellStyle name="Total 3 5 5 10 3" xfId="7033"/>
    <cellStyle name="Total 3 5 5 10 4" xfId="9561"/>
    <cellStyle name="Total 3 5 5 10 5" xfId="11856"/>
    <cellStyle name="Total 3 5 5 10 6" xfId="14323"/>
    <cellStyle name="Total 3 5 5 10 7" xfId="16573"/>
    <cellStyle name="Total 3 5 5 11" xfId="4008"/>
    <cellStyle name="Total 3 5 5 12" xfId="4068"/>
    <cellStyle name="Total 3 5 5 13" xfId="9419"/>
    <cellStyle name="Total 3 5 5 14" xfId="9427"/>
    <cellStyle name="Total 3 5 5 15" xfId="20587"/>
    <cellStyle name="Total 3 5 5 16" xfId="20873"/>
    <cellStyle name="Total 3 5 5 2" xfId="1987"/>
    <cellStyle name="Total 3 5 5 2 2" xfId="5216"/>
    <cellStyle name="Total 3 5 5 2 3" xfId="7741"/>
    <cellStyle name="Total 3 5 5 2 4" xfId="10257"/>
    <cellStyle name="Total 3 5 5 2 5" xfId="12561"/>
    <cellStyle name="Total 3 5 5 2 6" xfId="15026"/>
    <cellStyle name="Total 3 5 5 2 7" xfId="17270"/>
    <cellStyle name="Total 3 5 5 3" xfId="2233"/>
    <cellStyle name="Total 3 5 5 3 2" xfId="5460"/>
    <cellStyle name="Total 3 5 5 3 3" xfId="7987"/>
    <cellStyle name="Total 3 5 5 3 4" xfId="10501"/>
    <cellStyle name="Total 3 5 5 3 5" xfId="12805"/>
    <cellStyle name="Total 3 5 5 3 6" xfId="15269"/>
    <cellStyle name="Total 3 5 5 3 7" xfId="17513"/>
    <cellStyle name="Total 3 5 5 4" xfId="2483"/>
    <cellStyle name="Total 3 5 5 4 2" xfId="5710"/>
    <cellStyle name="Total 3 5 5 4 3" xfId="8237"/>
    <cellStyle name="Total 3 5 5 4 4" xfId="10751"/>
    <cellStyle name="Total 3 5 5 4 5" xfId="13055"/>
    <cellStyle name="Total 3 5 5 4 6" xfId="15519"/>
    <cellStyle name="Total 3 5 5 4 7" xfId="17763"/>
    <cellStyle name="Total 3 5 5 5" xfId="2711"/>
    <cellStyle name="Total 3 5 5 5 2" xfId="5937"/>
    <cellStyle name="Total 3 5 5 5 3" xfId="8465"/>
    <cellStyle name="Total 3 5 5 5 4" xfId="10979"/>
    <cellStyle name="Total 3 5 5 5 5" xfId="13282"/>
    <cellStyle name="Total 3 5 5 5 6" xfId="15747"/>
    <cellStyle name="Total 3 5 5 5 7" xfId="17988"/>
    <cellStyle name="Total 3 5 5 6" xfId="2941"/>
    <cellStyle name="Total 3 5 5 6 2" xfId="6167"/>
    <cellStyle name="Total 3 5 5 6 3" xfId="8695"/>
    <cellStyle name="Total 3 5 5 6 4" xfId="11208"/>
    <cellStyle name="Total 3 5 5 6 5" xfId="13512"/>
    <cellStyle name="Total 3 5 5 6 6" xfId="15975"/>
    <cellStyle name="Total 3 5 5 6 7" xfId="18218"/>
    <cellStyle name="Total 3 5 5 7" xfId="3125"/>
    <cellStyle name="Total 3 5 5 7 2" xfId="6350"/>
    <cellStyle name="Total 3 5 5 7 3" xfId="8879"/>
    <cellStyle name="Total 3 5 5 7 4" xfId="11390"/>
    <cellStyle name="Total 3 5 5 7 5" xfId="13695"/>
    <cellStyle name="Total 3 5 5 7 6" xfId="16159"/>
    <cellStyle name="Total 3 5 5 7 7" xfId="18399"/>
    <cellStyle name="Total 3 5 5 8" xfId="3324"/>
    <cellStyle name="Total 3 5 5 8 2" xfId="6549"/>
    <cellStyle name="Total 3 5 5 8 3" xfId="9078"/>
    <cellStyle name="Total 3 5 5 8 4" xfId="11589"/>
    <cellStyle name="Total 3 5 5 8 5" xfId="13893"/>
    <cellStyle name="Total 3 5 5 8 6" xfId="16358"/>
    <cellStyle name="Total 3 5 5 8 7" xfId="18597"/>
    <cellStyle name="Total 3 5 5 9" xfId="3273"/>
    <cellStyle name="Total 3 5 5 9 2" xfId="6498"/>
    <cellStyle name="Total 3 5 5 9 3" xfId="9027"/>
    <cellStyle name="Total 3 5 5 9 4" xfId="11538"/>
    <cellStyle name="Total 3 5 5 9 5" xfId="13842"/>
    <cellStyle name="Total 3 5 5 9 6" xfId="16307"/>
    <cellStyle name="Total 3 5 5 9 7" xfId="18546"/>
    <cellStyle name="Total 3 5 6" xfId="1695"/>
    <cellStyle name="Total 3 5 6 10" xfId="20905"/>
    <cellStyle name="Total 3 5 6 2" xfId="4924"/>
    <cellStyle name="Total 3 5 6 3" xfId="7449"/>
    <cellStyle name="Total 3 5 6 4" xfId="9971"/>
    <cellStyle name="Total 3 5 6 5" xfId="12270"/>
    <cellStyle name="Total 3 5 6 6" xfId="14737"/>
    <cellStyle name="Total 3 5 6 7" xfId="16982"/>
    <cellStyle name="Total 3 5 6 8" xfId="20266"/>
    <cellStyle name="Total 3 5 6 9" xfId="20619"/>
    <cellStyle name="Total 3 5 7" xfId="1387"/>
    <cellStyle name="Total 3 5 7 10" xfId="20938"/>
    <cellStyle name="Total 3 5 7 2" xfId="4616"/>
    <cellStyle name="Total 3 5 7 3" xfId="7141"/>
    <cellStyle name="Total 3 5 7 4" xfId="9670"/>
    <cellStyle name="Total 3 5 7 5" xfId="11963"/>
    <cellStyle name="Total 3 5 7 6" xfId="14432"/>
    <cellStyle name="Total 3 5 7 7" xfId="16680"/>
    <cellStyle name="Total 3 5 7 8" xfId="20301"/>
    <cellStyle name="Total 3 5 7 9" xfId="20653"/>
    <cellStyle name="Total 3 5 8" xfId="1507"/>
    <cellStyle name="Total 3 5 8 10" xfId="20967"/>
    <cellStyle name="Total 3 5 8 2" xfId="4736"/>
    <cellStyle name="Total 3 5 8 3" xfId="7261"/>
    <cellStyle name="Total 3 5 8 4" xfId="9788"/>
    <cellStyle name="Total 3 5 8 5" xfId="12082"/>
    <cellStyle name="Total 3 5 8 6" xfId="14552"/>
    <cellStyle name="Total 3 5 8 7" xfId="16798"/>
    <cellStyle name="Total 3 5 8 8" xfId="20330"/>
    <cellStyle name="Total 3 5 8 9" xfId="20682"/>
    <cellStyle name="Total 3 5 9" xfId="1651"/>
    <cellStyle name="Total 3 5 9 10" xfId="20990"/>
    <cellStyle name="Total 3 5 9 2" xfId="4880"/>
    <cellStyle name="Total 3 5 9 3" xfId="7405"/>
    <cellStyle name="Total 3 5 9 4" xfId="9930"/>
    <cellStyle name="Total 3 5 9 5" xfId="12226"/>
    <cellStyle name="Total 3 5 9 6" xfId="14694"/>
    <cellStyle name="Total 3 5 9 7" xfId="16940"/>
    <cellStyle name="Total 3 5 9 8" xfId="20353"/>
    <cellStyle name="Total 3 5 9 9" xfId="20705"/>
    <cellStyle name="Total 3 6" xfId="512"/>
    <cellStyle name="Total 3 6 10" xfId="1083"/>
    <cellStyle name="Total 3 6 10 2" xfId="4332"/>
    <cellStyle name="Total 3 6 10 3" xfId="6874"/>
    <cellStyle name="Total 3 6 10 4" xfId="9405"/>
    <cellStyle name="Total 3 6 10 5" xfId="11730"/>
    <cellStyle name="Total 3 6 10 6" xfId="14191"/>
    <cellStyle name="Total 3 6 10 7" xfId="16483"/>
    <cellStyle name="Total 3 6 11" xfId="3842"/>
    <cellStyle name="Total 3 6 12" xfId="3680"/>
    <cellStyle name="Total 3 6 13" xfId="3893"/>
    <cellStyle name="Total 3 6 14" xfId="3887"/>
    <cellStyle name="Total 3 6 15" xfId="20039"/>
    <cellStyle name="Total 3 6 16" xfId="19896"/>
    <cellStyle name="Total 3 6 2" xfId="1804"/>
    <cellStyle name="Total 3 6 2 2" xfId="5033"/>
    <cellStyle name="Total 3 6 2 3" xfId="7558"/>
    <cellStyle name="Total 3 6 2 4" xfId="10077"/>
    <cellStyle name="Total 3 6 2 5" xfId="12379"/>
    <cellStyle name="Total 3 6 2 6" xfId="14845"/>
    <cellStyle name="Total 3 6 2 7" xfId="17089"/>
    <cellStyle name="Total 3 6 3" xfId="2065"/>
    <cellStyle name="Total 3 6 3 2" xfId="5293"/>
    <cellStyle name="Total 3 6 3 3" xfId="7819"/>
    <cellStyle name="Total 3 6 3 4" xfId="10335"/>
    <cellStyle name="Total 3 6 3 5" xfId="12638"/>
    <cellStyle name="Total 3 6 3 6" xfId="15104"/>
    <cellStyle name="Total 3 6 3 7" xfId="17347"/>
    <cellStyle name="Total 3 6 4" xfId="2310"/>
    <cellStyle name="Total 3 6 4 2" xfId="5537"/>
    <cellStyle name="Total 3 6 4 3" xfId="8064"/>
    <cellStyle name="Total 3 6 4 4" xfId="10578"/>
    <cellStyle name="Total 3 6 4 5" xfId="12882"/>
    <cellStyle name="Total 3 6 4 6" xfId="15346"/>
    <cellStyle name="Total 3 6 4 7" xfId="17590"/>
    <cellStyle name="Total 3 6 5" xfId="2414"/>
    <cellStyle name="Total 3 6 5 2" xfId="5641"/>
    <cellStyle name="Total 3 6 5 3" xfId="8168"/>
    <cellStyle name="Total 3 6 5 4" xfId="10682"/>
    <cellStyle name="Total 3 6 5 5" xfId="12986"/>
    <cellStyle name="Total 3 6 5 6" xfId="15450"/>
    <cellStyle name="Total 3 6 5 7" xfId="17694"/>
    <cellStyle name="Total 3 6 6" xfId="2785"/>
    <cellStyle name="Total 3 6 6 2" xfId="6011"/>
    <cellStyle name="Total 3 6 6 3" xfId="8539"/>
    <cellStyle name="Total 3 6 6 4" xfId="11053"/>
    <cellStyle name="Total 3 6 6 5" xfId="13356"/>
    <cellStyle name="Total 3 6 6 6" xfId="15821"/>
    <cellStyle name="Total 3 6 6 7" xfId="18062"/>
    <cellStyle name="Total 3 6 7" xfId="2040"/>
    <cellStyle name="Total 3 6 7 2" xfId="5269"/>
    <cellStyle name="Total 3 6 7 3" xfId="7794"/>
    <cellStyle name="Total 3 6 7 4" xfId="10310"/>
    <cellStyle name="Total 3 6 7 5" xfId="12614"/>
    <cellStyle name="Total 3 6 7 6" xfId="15079"/>
    <cellStyle name="Total 3 6 7 7" xfId="17323"/>
    <cellStyle name="Total 3 6 8" xfId="3201"/>
    <cellStyle name="Total 3 6 8 2" xfId="6426"/>
    <cellStyle name="Total 3 6 8 3" xfId="8955"/>
    <cellStyle name="Total 3 6 8 4" xfId="11466"/>
    <cellStyle name="Total 3 6 8 5" xfId="13771"/>
    <cellStyle name="Total 3 6 8 6" xfId="16235"/>
    <cellStyle name="Total 3 6 8 7" xfId="18475"/>
    <cellStyle name="Total 3 6 9" xfId="2614"/>
    <cellStyle name="Total 3 6 9 2" xfId="5841"/>
    <cellStyle name="Total 3 6 9 3" xfId="8368"/>
    <cellStyle name="Total 3 6 9 4" xfId="10882"/>
    <cellStyle name="Total 3 6 9 5" xfId="13186"/>
    <cellStyle name="Total 3 6 9 6" xfId="15650"/>
    <cellStyle name="Total 3 6 9 7" xfId="17893"/>
    <cellStyle name="Total 3 7" xfId="728"/>
    <cellStyle name="Total 3 7 10" xfId="1297"/>
    <cellStyle name="Total 3 7 10 2" xfId="4526"/>
    <cellStyle name="Total 3 7 10 3" xfId="7052"/>
    <cellStyle name="Total 3 7 10 4" xfId="9580"/>
    <cellStyle name="Total 3 7 10 5" xfId="11875"/>
    <cellStyle name="Total 3 7 10 6" xfId="14342"/>
    <cellStyle name="Total 3 7 10 7" xfId="16592"/>
    <cellStyle name="Total 3 7 11" xfId="4027"/>
    <cellStyle name="Total 3 7 12" xfId="3485"/>
    <cellStyle name="Total 3 7 13" xfId="9487"/>
    <cellStyle name="Total 3 7 14" xfId="14202"/>
    <cellStyle name="Total 3 7 15" xfId="19949"/>
    <cellStyle name="Total 3 7 16" xfId="20236"/>
    <cellStyle name="Total 3 7 2" xfId="2006"/>
    <cellStyle name="Total 3 7 2 2" xfId="5235"/>
    <cellStyle name="Total 3 7 2 3" xfId="7760"/>
    <cellStyle name="Total 3 7 2 4" xfId="10276"/>
    <cellStyle name="Total 3 7 2 5" xfId="12580"/>
    <cellStyle name="Total 3 7 2 6" xfId="15045"/>
    <cellStyle name="Total 3 7 2 7" xfId="17289"/>
    <cellStyle name="Total 3 7 3" xfId="2252"/>
    <cellStyle name="Total 3 7 3 2" xfId="5479"/>
    <cellStyle name="Total 3 7 3 3" xfId="8006"/>
    <cellStyle name="Total 3 7 3 4" xfId="10520"/>
    <cellStyle name="Total 3 7 3 5" xfId="12824"/>
    <cellStyle name="Total 3 7 3 6" xfId="15288"/>
    <cellStyle name="Total 3 7 3 7" xfId="17532"/>
    <cellStyle name="Total 3 7 4" xfId="2502"/>
    <cellStyle name="Total 3 7 4 2" xfId="5729"/>
    <cellStyle name="Total 3 7 4 3" xfId="8256"/>
    <cellStyle name="Total 3 7 4 4" xfId="10770"/>
    <cellStyle name="Total 3 7 4 5" xfId="13074"/>
    <cellStyle name="Total 3 7 4 6" xfId="15538"/>
    <cellStyle name="Total 3 7 4 7" xfId="17782"/>
    <cellStyle name="Total 3 7 5" xfId="2730"/>
    <cellStyle name="Total 3 7 5 2" xfId="5956"/>
    <cellStyle name="Total 3 7 5 3" xfId="8484"/>
    <cellStyle name="Total 3 7 5 4" xfId="10998"/>
    <cellStyle name="Total 3 7 5 5" xfId="13301"/>
    <cellStyle name="Total 3 7 5 6" xfId="15766"/>
    <cellStyle name="Total 3 7 5 7" xfId="18007"/>
    <cellStyle name="Total 3 7 6" xfId="2960"/>
    <cellStyle name="Total 3 7 6 2" xfId="6186"/>
    <cellStyle name="Total 3 7 6 3" xfId="8714"/>
    <cellStyle name="Total 3 7 6 4" xfId="11227"/>
    <cellStyle name="Total 3 7 6 5" xfId="13531"/>
    <cellStyle name="Total 3 7 6 6" xfId="15994"/>
    <cellStyle name="Total 3 7 6 7" xfId="18237"/>
    <cellStyle name="Total 3 7 7" xfId="3144"/>
    <cellStyle name="Total 3 7 7 2" xfId="6369"/>
    <cellStyle name="Total 3 7 7 3" xfId="8898"/>
    <cellStyle name="Total 3 7 7 4" xfId="11409"/>
    <cellStyle name="Total 3 7 7 5" xfId="13714"/>
    <cellStyle name="Total 3 7 7 6" xfId="16178"/>
    <cellStyle name="Total 3 7 7 7" xfId="18418"/>
    <cellStyle name="Total 3 7 8" xfId="3343"/>
    <cellStyle name="Total 3 7 8 2" xfId="6568"/>
    <cellStyle name="Total 3 7 8 3" xfId="9097"/>
    <cellStyle name="Total 3 7 8 4" xfId="11608"/>
    <cellStyle name="Total 3 7 8 5" xfId="13912"/>
    <cellStyle name="Total 3 7 8 6" xfId="16377"/>
    <cellStyle name="Total 3 7 8 7" xfId="18616"/>
    <cellStyle name="Total 3 7 9" xfId="2629"/>
    <cellStyle name="Total 3 7 9 2" xfId="5856"/>
    <cellStyle name="Total 3 7 9 3" xfId="8383"/>
    <cellStyle name="Total 3 7 9 4" xfId="10897"/>
    <cellStyle name="Total 3 7 9 5" xfId="13201"/>
    <cellStyle name="Total 3 7 9 6" xfId="15665"/>
    <cellStyle name="Total 3 7 9 7" xfId="17908"/>
    <cellStyle name="Total 3 8" xfId="405"/>
    <cellStyle name="Total 3 8 10" xfId="978"/>
    <cellStyle name="Total 3 8 10 2" xfId="4241"/>
    <cellStyle name="Total 3 8 10 3" xfId="6782"/>
    <cellStyle name="Total 3 8 10 4" xfId="9312"/>
    <cellStyle name="Total 3 8 10 5" xfId="4394"/>
    <cellStyle name="Total 3 8 10 6" xfId="14111"/>
    <cellStyle name="Total 3 8 10 7" xfId="6728"/>
    <cellStyle name="Total 3 8 11" xfId="3752"/>
    <cellStyle name="Total 3 8 12" xfId="4288"/>
    <cellStyle name="Total 3 8 13" xfId="4455"/>
    <cellStyle name="Total 3 8 14" xfId="9499"/>
    <cellStyle name="Total 3 8 15" xfId="20041"/>
    <cellStyle name="Total 3 8 16" xfId="20469"/>
    <cellStyle name="Total 3 8 17" xfId="19898"/>
    <cellStyle name="Total 3 8 2" xfId="1708"/>
    <cellStyle name="Total 3 8 2 2" xfId="4937"/>
    <cellStyle name="Total 3 8 2 3" xfId="7462"/>
    <cellStyle name="Total 3 8 2 4" xfId="9984"/>
    <cellStyle name="Total 3 8 2 5" xfId="12283"/>
    <cellStyle name="Total 3 8 2 6" xfId="14750"/>
    <cellStyle name="Total 3 8 2 7" xfId="16995"/>
    <cellStyle name="Total 3 8 3" xfId="1380"/>
    <cellStyle name="Total 3 8 3 2" xfId="4609"/>
    <cellStyle name="Total 3 8 3 3" xfId="7134"/>
    <cellStyle name="Total 3 8 3 4" xfId="9663"/>
    <cellStyle name="Total 3 8 3 5" xfId="11956"/>
    <cellStyle name="Total 3 8 3 6" xfId="14425"/>
    <cellStyle name="Total 3 8 3 7" xfId="16673"/>
    <cellStyle name="Total 3 8 4" xfId="1339"/>
    <cellStyle name="Total 3 8 4 2" xfId="4568"/>
    <cellStyle name="Total 3 8 4 3" xfId="7094"/>
    <cellStyle name="Total 3 8 4 4" xfId="9622"/>
    <cellStyle name="Total 3 8 4 5" xfId="11916"/>
    <cellStyle name="Total 3 8 4 6" xfId="14384"/>
    <cellStyle name="Total 3 8 4 7" xfId="16633"/>
    <cellStyle name="Total 3 8 5" xfId="2078"/>
    <cellStyle name="Total 3 8 5 2" xfId="5306"/>
    <cellStyle name="Total 3 8 5 3" xfId="7832"/>
    <cellStyle name="Total 3 8 5 4" xfId="10348"/>
    <cellStyle name="Total 3 8 5 5" xfId="12651"/>
    <cellStyle name="Total 3 8 5 6" xfId="15117"/>
    <cellStyle name="Total 3 8 5 7" xfId="17360"/>
    <cellStyle name="Total 3 8 6" xfId="2669"/>
    <cellStyle name="Total 3 8 6 2" xfId="5896"/>
    <cellStyle name="Total 3 8 6 3" xfId="8423"/>
    <cellStyle name="Total 3 8 6 4" xfId="10937"/>
    <cellStyle name="Total 3 8 6 5" xfId="13241"/>
    <cellStyle name="Total 3 8 6 6" xfId="15705"/>
    <cellStyle name="Total 3 8 6 7" xfId="17947"/>
    <cellStyle name="Total 3 8 7" xfId="2670"/>
    <cellStyle name="Total 3 8 7 2" xfId="5897"/>
    <cellStyle name="Total 3 8 7 3" xfId="8424"/>
    <cellStyle name="Total 3 8 7 4" xfId="10938"/>
    <cellStyle name="Total 3 8 7 5" xfId="13242"/>
    <cellStyle name="Total 3 8 7 6" xfId="15706"/>
    <cellStyle name="Total 3 8 7 7" xfId="17948"/>
    <cellStyle name="Total 3 8 8" xfId="2381"/>
    <cellStyle name="Total 3 8 8 2" xfId="5608"/>
    <cellStyle name="Total 3 8 8 3" xfId="8135"/>
    <cellStyle name="Total 3 8 8 4" xfId="10649"/>
    <cellStyle name="Total 3 8 8 5" xfId="12953"/>
    <cellStyle name="Total 3 8 8 6" xfId="15417"/>
    <cellStyle name="Total 3 8 8 7" xfId="17661"/>
    <cellStyle name="Total 3 8 9" xfId="2693"/>
    <cellStyle name="Total 3 8 9 2" xfId="5920"/>
    <cellStyle name="Total 3 8 9 3" xfId="8447"/>
    <cellStyle name="Total 3 8 9 4" xfId="10961"/>
    <cellStyle name="Total 3 8 9 5" xfId="13265"/>
    <cellStyle name="Total 3 8 9 6" xfId="15729"/>
    <cellStyle name="Total 3 8 9 7" xfId="17971"/>
    <cellStyle name="Total 3 9" xfId="747"/>
    <cellStyle name="Total 3 9 10" xfId="1316"/>
    <cellStyle name="Total 3 9 10 2" xfId="4545"/>
    <cellStyle name="Total 3 9 10 3" xfId="7071"/>
    <cellStyle name="Total 3 9 10 4" xfId="9599"/>
    <cellStyle name="Total 3 9 10 5" xfId="11894"/>
    <cellStyle name="Total 3 9 10 6" xfId="14361"/>
    <cellStyle name="Total 3 9 10 7" xfId="16611"/>
    <cellStyle name="Total 3 9 11" xfId="4046"/>
    <cellStyle name="Total 3 9 12" xfId="3647"/>
    <cellStyle name="Total 3 9 13" xfId="3474"/>
    <cellStyle name="Total 3 9 14" xfId="14256"/>
    <cellStyle name="Total 3 9 15" xfId="20371"/>
    <cellStyle name="Total 3 9 16" xfId="20467"/>
    <cellStyle name="Total 3 9 2" xfId="2025"/>
    <cellStyle name="Total 3 9 2 2" xfId="5254"/>
    <cellStyle name="Total 3 9 2 3" xfId="7779"/>
    <cellStyle name="Total 3 9 2 4" xfId="10295"/>
    <cellStyle name="Total 3 9 2 5" xfId="12599"/>
    <cellStyle name="Total 3 9 2 6" xfId="15064"/>
    <cellStyle name="Total 3 9 2 7" xfId="17308"/>
    <cellStyle name="Total 3 9 3" xfId="2271"/>
    <cellStyle name="Total 3 9 3 2" xfId="5498"/>
    <cellStyle name="Total 3 9 3 3" xfId="8025"/>
    <cellStyle name="Total 3 9 3 4" xfId="10539"/>
    <cellStyle name="Total 3 9 3 5" xfId="12843"/>
    <cellStyle name="Total 3 9 3 6" xfId="15307"/>
    <cellStyle name="Total 3 9 3 7" xfId="17551"/>
    <cellStyle name="Total 3 9 4" xfId="2521"/>
    <cellStyle name="Total 3 9 4 2" xfId="5748"/>
    <cellStyle name="Total 3 9 4 3" xfId="8275"/>
    <cellStyle name="Total 3 9 4 4" xfId="10789"/>
    <cellStyle name="Total 3 9 4 5" xfId="13093"/>
    <cellStyle name="Total 3 9 4 6" xfId="15557"/>
    <cellStyle name="Total 3 9 4 7" xfId="17801"/>
    <cellStyle name="Total 3 9 5" xfId="2749"/>
    <cellStyle name="Total 3 9 5 2" xfId="5975"/>
    <cellStyle name="Total 3 9 5 3" xfId="8503"/>
    <cellStyle name="Total 3 9 5 4" xfId="11017"/>
    <cellStyle name="Total 3 9 5 5" xfId="13320"/>
    <cellStyle name="Total 3 9 5 6" xfId="15785"/>
    <cellStyle name="Total 3 9 5 7" xfId="18026"/>
    <cellStyle name="Total 3 9 6" xfId="2979"/>
    <cellStyle name="Total 3 9 6 2" xfId="6205"/>
    <cellStyle name="Total 3 9 6 3" xfId="8733"/>
    <cellStyle name="Total 3 9 6 4" xfId="11246"/>
    <cellStyle name="Total 3 9 6 5" xfId="13550"/>
    <cellStyle name="Total 3 9 6 6" xfId="16013"/>
    <cellStyle name="Total 3 9 6 7" xfId="18256"/>
    <cellStyle name="Total 3 9 7" xfId="3163"/>
    <cellStyle name="Total 3 9 7 2" xfId="6388"/>
    <cellStyle name="Total 3 9 7 3" xfId="8917"/>
    <cellStyle name="Total 3 9 7 4" xfId="11428"/>
    <cellStyle name="Total 3 9 7 5" xfId="13733"/>
    <cellStyle name="Total 3 9 7 6" xfId="16197"/>
    <cellStyle name="Total 3 9 7 7" xfId="18437"/>
    <cellStyle name="Total 3 9 8" xfId="3362"/>
    <cellStyle name="Total 3 9 8 2" xfId="6587"/>
    <cellStyle name="Total 3 9 8 3" xfId="9116"/>
    <cellStyle name="Total 3 9 8 4" xfId="11627"/>
    <cellStyle name="Total 3 9 8 5" xfId="13931"/>
    <cellStyle name="Total 3 9 8 6" xfId="16396"/>
    <cellStyle name="Total 3 9 8 7" xfId="18635"/>
    <cellStyle name="Total 3 9 9" xfId="1638"/>
    <cellStyle name="Total 3 9 9 2" xfId="4867"/>
    <cellStyle name="Total 3 9 9 3" xfId="7392"/>
    <cellStyle name="Total 3 9 9 4" xfId="9917"/>
    <cellStyle name="Total 3 9 9 5" xfId="12213"/>
    <cellStyle name="Total 3 9 9 6" xfId="14681"/>
    <cellStyle name="Total 3 9 9 7" xfId="16927"/>
    <cellStyle name="Total 4" xfId="187"/>
    <cellStyle name="Total 4 10" xfId="2647"/>
    <cellStyle name="Total 4 10 2" xfId="5874"/>
    <cellStyle name="Total 4 10 3" xfId="8401"/>
    <cellStyle name="Total 4 10 4" xfId="10915"/>
    <cellStyle name="Total 4 10 5" xfId="13219"/>
    <cellStyle name="Total 4 10 6" xfId="15683"/>
    <cellStyle name="Total 4 10 7" xfId="17926"/>
    <cellStyle name="Total 4 11" xfId="2839"/>
    <cellStyle name="Total 4 11 2" xfId="6065"/>
    <cellStyle name="Total 4 11 3" xfId="8593"/>
    <cellStyle name="Total 4 11 4" xfId="11106"/>
    <cellStyle name="Total 4 11 5" xfId="13410"/>
    <cellStyle name="Total 4 11 6" xfId="15873"/>
    <cellStyle name="Total 4 11 7" xfId="18116"/>
    <cellStyle name="Total 4 12" xfId="2880"/>
    <cellStyle name="Total 4 12 2" xfId="6106"/>
    <cellStyle name="Total 4 12 3" xfId="8634"/>
    <cellStyle name="Total 4 12 4" xfId="11147"/>
    <cellStyle name="Total 4 12 5" xfId="13451"/>
    <cellStyle name="Total 4 12 6" xfId="15914"/>
    <cellStyle name="Total 4 12 7" xfId="18157"/>
    <cellStyle name="Total 4 13" xfId="817"/>
    <cellStyle name="Total 4 13 2" xfId="4104"/>
    <cellStyle name="Total 4 13 3" xfId="3465"/>
    <cellStyle name="Total 4 13 4" xfId="4106"/>
    <cellStyle name="Total 4 13 5" xfId="9443"/>
    <cellStyle name="Total 4 13 6" xfId="14021"/>
    <cellStyle name="Total 4 13 7" xfId="6922"/>
    <cellStyle name="Total 4 14" xfId="3590"/>
    <cellStyle name="Total 4 15" xfId="6691"/>
    <cellStyle name="Total 4 16" xfId="4110"/>
    <cellStyle name="Total 4 17" xfId="18812"/>
    <cellStyle name="Total 4 18" xfId="19005"/>
    <cellStyle name="Total 4 19" xfId="19011"/>
    <cellStyle name="Total 4 2" xfId="393"/>
    <cellStyle name="Total 4 2 10" xfId="2589"/>
    <cellStyle name="Total 4 2 10 2" xfId="5816"/>
    <cellStyle name="Total 4 2 10 3" xfId="8343"/>
    <cellStyle name="Total 4 2 10 4" xfId="10857"/>
    <cellStyle name="Total 4 2 10 5" xfId="13161"/>
    <cellStyle name="Total 4 2 10 6" xfId="15625"/>
    <cellStyle name="Total 4 2 10 7" xfId="17869"/>
    <cellStyle name="Total 4 2 11" xfId="2823"/>
    <cellStyle name="Total 4 2 11 2" xfId="6049"/>
    <cellStyle name="Total 4 2 11 3" xfId="8577"/>
    <cellStyle name="Total 4 2 11 4" xfId="11090"/>
    <cellStyle name="Total 4 2 11 5" xfId="13394"/>
    <cellStyle name="Total 4 2 11 6" xfId="15858"/>
    <cellStyle name="Total 4 2 11 7" xfId="18100"/>
    <cellStyle name="Total 4 2 12" xfId="2153"/>
    <cellStyle name="Total 4 2 12 2" xfId="5381"/>
    <cellStyle name="Total 4 2 12 3" xfId="7907"/>
    <cellStyle name="Total 4 2 12 4" xfId="10423"/>
    <cellStyle name="Total 4 2 12 5" xfId="12726"/>
    <cellStyle name="Total 4 2 12 6" xfId="15191"/>
    <cellStyle name="Total 4 2 12 7" xfId="17435"/>
    <cellStyle name="Total 4 2 13" xfId="966"/>
    <cellStyle name="Total 4 2 13 2" xfId="4229"/>
    <cellStyle name="Total 4 2 13 3" xfId="6770"/>
    <cellStyle name="Total 4 2 13 4" xfId="9300"/>
    <cellStyle name="Total 4 2 13 5" xfId="3543"/>
    <cellStyle name="Total 4 2 13 6" xfId="14099"/>
    <cellStyle name="Total 4 2 13 7" xfId="6721"/>
    <cellStyle name="Total 4 2 14" xfId="3902"/>
    <cellStyle name="Total 4 2 15" xfId="4382"/>
    <cellStyle name="Total 4 2 16" xfId="4209"/>
    <cellStyle name="Total 4 2 17" xfId="14078"/>
    <cellStyle name="Total 4 2 18" xfId="18980"/>
    <cellStyle name="Total 4 2 19" xfId="19124"/>
    <cellStyle name="Total 4 2 2" xfId="616"/>
    <cellStyle name="Total 4 2 2 10" xfId="1187"/>
    <cellStyle name="Total 4 2 2 10 2" xfId="4419"/>
    <cellStyle name="Total 4 2 2 10 3" xfId="6954"/>
    <cellStyle name="Total 4 2 2 10 4" xfId="9484"/>
    <cellStyle name="Total 4 2 2 10 5" xfId="11788"/>
    <cellStyle name="Total 4 2 2 10 6" xfId="14251"/>
    <cellStyle name="Total 4 2 2 10 7" xfId="16518"/>
    <cellStyle name="Total 4 2 2 11" xfId="3927"/>
    <cellStyle name="Total 4 2 2 12" xfId="4379"/>
    <cellStyle name="Total 4 2 2 13" xfId="6817"/>
    <cellStyle name="Total 4 2 2 14" xfId="11759"/>
    <cellStyle name="Total 4 2 2 15" xfId="20128"/>
    <cellStyle name="Total 4 2 2 16" xfId="20769"/>
    <cellStyle name="Total 4 2 2 2" xfId="1899"/>
    <cellStyle name="Total 4 2 2 2 2" xfId="5128"/>
    <cellStyle name="Total 4 2 2 2 3" xfId="7653"/>
    <cellStyle name="Total 4 2 2 2 4" xfId="10170"/>
    <cellStyle name="Total 4 2 2 2 5" xfId="12474"/>
    <cellStyle name="Total 4 2 2 2 6" xfId="14938"/>
    <cellStyle name="Total 4 2 2 2 7" xfId="17183"/>
    <cellStyle name="Total 4 2 2 3" xfId="2148"/>
    <cellStyle name="Total 4 2 2 3 2" xfId="5376"/>
    <cellStyle name="Total 4 2 2 3 3" xfId="7902"/>
    <cellStyle name="Total 4 2 2 3 4" xfId="10418"/>
    <cellStyle name="Total 4 2 2 3 5" xfId="12721"/>
    <cellStyle name="Total 4 2 2 3 6" xfId="15186"/>
    <cellStyle name="Total 4 2 2 3 7" xfId="17430"/>
    <cellStyle name="Total 4 2 2 4" xfId="2400"/>
    <cellStyle name="Total 4 2 2 4 2" xfId="5627"/>
    <cellStyle name="Total 4 2 2 4 3" xfId="8154"/>
    <cellStyle name="Total 4 2 2 4 4" xfId="10668"/>
    <cellStyle name="Total 4 2 2 4 5" xfId="12972"/>
    <cellStyle name="Total 4 2 2 4 6" xfId="15436"/>
    <cellStyle name="Total 4 2 2 4 7" xfId="17680"/>
    <cellStyle name="Total 4 2 2 5" xfId="1352"/>
    <cellStyle name="Total 4 2 2 5 2" xfId="4581"/>
    <cellStyle name="Total 4 2 2 5 3" xfId="7107"/>
    <cellStyle name="Total 4 2 2 5 4" xfId="9635"/>
    <cellStyle name="Total 4 2 2 5 5" xfId="11929"/>
    <cellStyle name="Total 4 2 2 5 6" xfId="14397"/>
    <cellStyle name="Total 4 2 2 5 7" xfId="16646"/>
    <cellStyle name="Total 4 2 2 6" xfId="2862"/>
    <cellStyle name="Total 4 2 2 6 2" xfId="6088"/>
    <cellStyle name="Total 4 2 2 6 3" xfId="8616"/>
    <cellStyle name="Total 4 2 2 6 4" xfId="11129"/>
    <cellStyle name="Total 4 2 2 6 5" xfId="13433"/>
    <cellStyle name="Total 4 2 2 6 6" xfId="15896"/>
    <cellStyle name="Total 4 2 2 6 7" xfId="18139"/>
    <cellStyle name="Total 4 2 2 7" xfId="3050"/>
    <cellStyle name="Total 4 2 2 7 2" xfId="6276"/>
    <cellStyle name="Total 4 2 2 7 3" xfId="8804"/>
    <cellStyle name="Total 4 2 2 7 4" xfId="11316"/>
    <cellStyle name="Total 4 2 2 7 5" xfId="13621"/>
    <cellStyle name="Total 4 2 2 7 6" xfId="16084"/>
    <cellStyle name="Total 4 2 2 7 7" xfId="18326"/>
    <cellStyle name="Total 4 2 2 8" xfId="3253"/>
    <cellStyle name="Total 4 2 2 8 2" xfId="6478"/>
    <cellStyle name="Total 4 2 2 8 3" xfId="9007"/>
    <cellStyle name="Total 4 2 2 8 4" xfId="11518"/>
    <cellStyle name="Total 4 2 2 8 5" xfId="13822"/>
    <cellStyle name="Total 4 2 2 8 6" xfId="16287"/>
    <cellStyle name="Total 4 2 2 8 7" xfId="18526"/>
    <cellStyle name="Total 4 2 2 9" xfId="3422"/>
    <cellStyle name="Total 4 2 2 9 2" xfId="6647"/>
    <cellStyle name="Total 4 2 2 9 3" xfId="9176"/>
    <cellStyle name="Total 4 2 2 9 4" xfId="11687"/>
    <cellStyle name="Total 4 2 2 9 5" xfId="13991"/>
    <cellStyle name="Total 4 2 2 9 6" xfId="16456"/>
    <cellStyle name="Total 4 2 2 9 7" xfId="18695"/>
    <cellStyle name="Total 4 2 20" xfId="19158"/>
    <cellStyle name="Total 4 2 21" xfId="19192"/>
    <cellStyle name="Total 4 2 22" xfId="19222"/>
    <cellStyle name="Total 4 2 23" xfId="19245"/>
    <cellStyle name="Total 4 2 24" xfId="19273"/>
    <cellStyle name="Total 4 2 25" xfId="19576"/>
    <cellStyle name="Total 4 2 26" xfId="19608"/>
    <cellStyle name="Total 4 2 27" xfId="19634"/>
    <cellStyle name="Total 4 2 28" xfId="19657"/>
    <cellStyle name="Total 4 2 29" xfId="19845"/>
    <cellStyle name="Total 4 2 3" xfId="470"/>
    <cellStyle name="Total 4 2 3 10" xfId="1042"/>
    <cellStyle name="Total 4 2 3 10 2" xfId="4299"/>
    <cellStyle name="Total 4 2 3 10 3" xfId="6839"/>
    <cellStyle name="Total 4 2 3 10 4" xfId="9368"/>
    <cellStyle name="Total 4 2 3 10 5" xfId="4204"/>
    <cellStyle name="Total 4 2 3 10 6" xfId="14163"/>
    <cellStyle name="Total 4 2 3 10 7" xfId="11807"/>
    <cellStyle name="Total 4 2 3 11" xfId="3807"/>
    <cellStyle name="Total 4 2 3 12" xfId="4166"/>
    <cellStyle name="Total 4 2 3 13" xfId="3897"/>
    <cellStyle name="Total 4 2 3 14" xfId="4088"/>
    <cellStyle name="Total 4 2 3 15" xfId="20157"/>
    <cellStyle name="Total 4 2 3 16" xfId="20799"/>
    <cellStyle name="Total 4 2 3 2" xfId="1769"/>
    <cellStyle name="Total 4 2 3 2 2" xfId="4998"/>
    <cellStyle name="Total 4 2 3 2 3" xfId="7523"/>
    <cellStyle name="Total 4 2 3 2 4" xfId="10042"/>
    <cellStyle name="Total 4 2 3 2 5" xfId="12344"/>
    <cellStyle name="Total 4 2 3 2 6" xfId="14810"/>
    <cellStyle name="Total 4 2 3 2 7" xfId="17054"/>
    <cellStyle name="Total 4 2 3 3" xfId="1365"/>
    <cellStyle name="Total 4 2 3 3 2" xfId="4594"/>
    <cellStyle name="Total 4 2 3 3 3" xfId="7120"/>
    <cellStyle name="Total 4 2 3 3 4" xfId="9648"/>
    <cellStyle name="Total 4 2 3 3 5" xfId="11942"/>
    <cellStyle name="Total 4 2 3 3 6" xfId="14410"/>
    <cellStyle name="Total 4 2 3 3 7" xfId="16659"/>
    <cellStyle name="Total 4 2 3 4" xfId="1541"/>
    <cellStyle name="Total 4 2 3 4 2" xfId="4770"/>
    <cellStyle name="Total 4 2 3 4 3" xfId="7295"/>
    <cellStyle name="Total 4 2 3 4 4" xfId="9821"/>
    <cellStyle name="Total 4 2 3 4 5" xfId="12116"/>
    <cellStyle name="Total 4 2 3 4 6" xfId="14586"/>
    <cellStyle name="Total 4 2 3 4 7" xfId="16831"/>
    <cellStyle name="Total 4 2 3 5" xfId="1449"/>
    <cellStyle name="Total 4 2 3 5 2" xfId="4678"/>
    <cellStyle name="Total 4 2 3 5 3" xfId="7203"/>
    <cellStyle name="Total 4 2 3 5 4" xfId="9730"/>
    <cellStyle name="Total 4 2 3 5 5" xfId="12024"/>
    <cellStyle name="Total 4 2 3 5 6" xfId="14494"/>
    <cellStyle name="Total 4 2 3 5 7" xfId="16740"/>
    <cellStyle name="Total 4 2 3 6" xfId="2690"/>
    <cellStyle name="Total 4 2 3 6 2" xfId="5917"/>
    <cellStyle name="Total 4 2 3 6 3" xfId="8444"/>
    <cellStyle name="Total 4 2 3 6 4" xfId="10958"/>
    <cellStyle name="Total 4 2 3 6 5" xfId="13262"/>
    <cellStyle name="Total 4 2 3 6 6" xfId="15726"/>
    <cellStyle name="Total 4 2 3 6 7" xfId="17968"/>
    <cellStyle name="Total 4 2 3 7" xfId="1465"/>
    <cellStyle name="Total 4 2 3 7 2" xfId="4694"/>
    <cellStyle name="Total 4 2 3 7 3" xfId="7219"/>
    <cellStyle name="Total 4 2 3 7 4" xfId="9746"/>
    <cellStyle name="Total 4 2 3 7 5" xfId="12040"/>
    <cellStyle name="Total 4 2 3 7 6" xfId="14510"/>
    <cellStyle name="Total 4 2 3 7 7" xfId="16756"/>
    <cellStyle name="Total 4 2 3 8" xfId="1814"/>
    <cellStyle name="Total 4 2 3 8 2" xfId="5043"/>
    <cellStyle name="Total 4 2 3 8 3" xfId="7568"/>
    <cellStyle name="Total 4 2 3 8 4" xfId="10087"/>
    <cellStyle name="Total 4 2 3 8 5" xfId="12389"/>
    <cellStyle name="Total 4 2 3 8 6" xfId="14855"/>
    <cellStyle name="Total 4 2 3 8 7" xfId="17099"/>
    <cellStyle name="Total 4 2 3 9" xfId="2810"/>
    <cellStyle name="Total 4 2 3 9 2" xfId="6036"/>
    <cellStyle name="Total 4 2 3 9 3" xfId="8564"/>
    <cellStyle name="Total 4 2 3 9 4" xfId="11077"/>
    <cellStyle name="Total 4 2 3 9 5" xfId="13381"/>
    <cellStyle name="Total 4 2 3 9 6" xfId="15845"/>
    <cellStyle name="Total 4 2 3 9 7" xfId="18087"/>
    <cellStyle name="Total 4 2 30" xfId="21175"/>
    <cellStyle name="Total 4 2 4" xfId="653"/>
    <cellStyle name="Total 4 2 4 10" xfId="1224"/>
    <cellStyle name="Total 4 2 4 10 2" xfId="4453"/>
    <cellStyle name="Total 4 2 4 10 3" xfId="6981"/>
    <cellStyle name="Total 4 2 4 10 4" xfId="9509"/>
    <cellStyle name="Total 4 2 4 10 5" xfId="11804"/>
    <cellStyle name="Total 4 2 4 10 6" xfId="14271"/>
    <cellStyle name="Total 4 2 4 10 7" xfId="16523"/>
    <cellStyle name="Total 4 2 4 11" xfId="3953"/>
    <cellStyle name="Total 4 2 4 12" xfId="4276"/>
    <cellStyle name="Total 4 2 4 13" xfId="3858"/>
    <cellStyle name="Total 4 2 4 14" xfId="3689"/>
    <cellStyle name="Total 4 2 4 15" xfId="20195"/>
    <cellStyle name="Total 4 2 4 16" xfId="20833"/>
    <cellStyle name="Total 4 2 4 2" xfId="1932"/>
    <cellStyle name="Total 4 2 4 2 2" xfId="5161"/>
    <cellStyle name="Total 4 2 4 2 3" xfId="7686"/>
    <cellStyle name="Total 4 2 4 2 4" xfId="10203"/>
    <cellStyle name="Total 4 2 4 2 5" xfId="12507"/>
    <cellStyle name="Total 4 2 4 2 6" xfId="14971"/>
    <cellStyle name="Total 4 2 4 2 7" xfId="17216"/>
    <cellStyle name="Total 4 2 4 3" xfId="2178"/>
    <cellStyle name="Total 4 2 4 3 2" xfId="5406"/>
    <cellStyle name="Total 4 2 4 3 3" xfId="7932"/>
    <cellStyle name="Total 4 2 4 3 4" xfId="10448"/>
    <cellStyle name="Total 4 2 4 3 5" xfId="12751"/>
    <cellStyle name="Total 4 2 4 3 6" xfId="15216"/>
    <cellStyle name="Total 4 2 4 3 7" xfId="17460"/>
    <cellStyle name="Total 4 2 4 4" xfId="2430"/>
    <cellStyle name="Total 4 2 4 4 2" xfId="5657"/>
    <cellStyle name="Total 4 2 4 4 3" xfId="8184"/>
    <cellStyle name="Total 4 2 4 4 4" xfId="10698"/>
    <cellStyle name="Total 4 2 4 4 5" xfId="13002"/>
    <cellStyle name="Total 4 2 4 4 6" xfId="15466"/>
    <cellStyle name="Total 4 2 4 4 7" xfId="17710"/>
    <cellStyle name="Total 4 2 4 5" xfId="2322"/>
    <cellStyle name="Total 4 2 4 5 2" xfId="5549"/>
    <cellStyle name="Total 4 2 4 5 3" xfId="8076"/>
    <cellStyle name="Total 4 2 4 5 4" xfId="10590"/>
    <cellStyle name="Total 4 2 4 5 5" xfId="12894"/>
    <cellStyle name="Total 4 2 4 5 6" xfId="15358"/>
    <cellStyle name="Total 4 2 4 5 7" xfId="17602"/>
    <cellStyle name="Total 4 2 4 6" xfId="2887"/>
    <cellStyle name="Total 4 2 4 6 2" xfId="6113"/>
    <cellStyle name="Total 4 2 4 6 3" xfId="8641"/>
    <cellStyle name="Total 4 2 4 6 4" xfId="11154"/>
    <cellStyle name="Total 4 2 4 6 5" xfId="13458"/>
    <cellStyle name="Total 4 2 4 6 6" xfId="15921"/>
    <cellStyle name="Total 4 2 4 6 7" xfId="18164"/>
    <cellStyle name="Total 4 2 4 7" xfId="3072"/>
    <cellStyle name="Total 4 2 4 7 2" xfId="6298"/>
    <cellStyle name="Total 4 2 4 7 3" xfId="8826"/>
    <cellStyle name="Total 4 2 4 7 4" xfId="11337"/>
    <cellStyle name="Total 4 2 4 7 5" xfId="13643"/>
    <cellStyle name="Total 4 2 4 7 6" xfId="16106"/>
    <cellStyle name="Total 4 2 4 7 7" xfId="18347"/>
    <cellStyle name="Total 4 2 4 8" xfId="3269"/>
    <cellStyle name="Total 4 2 4 8 2" xfId="6494"/>
    <cellStyle name="Total 4 2 4 8 3" xfId="9023"/>
    <cellStyle name="Total 4 2 4 8 4" xfId="11534"/>
    <cellStyle name="Total 4 2 4 8 5" xfId="13838"/>
    <cellStyle name="Total 4 2 4 8 6" xfId="16303"/>
    <cellStyle name="Total 4 2 4 8 7" xfId="18542"/>
    <cellStyle name="Total 4 2 4 9" xfId="3229"/>
    <cellStyle name="Total 4 2 4 9 2" xfId="6454"/>
    <cellStyle name="Total 4 2 4 9 3" xfId="8983"/>
    <cellStyle name="Total 4 2 4 9 4" xfId="11494"/>
    <cellStyle name="Total 4 2 4 9 5" xfId="13798"/>
    <cellStyle name="Total 4 2 4 9 6" xfId="16263"/>
    <cellStyle name="Total 4 2 4 9 7" xfId="18502"/>
    <cellStyle name="Total 4 2 5" xfId="726"/>
    <cellStyle name="Total 4 2 5 10" xfId="1295"/>
    <cellStyle name="Total 4 2 5 10 2" xfId="4524"/>
    <cellStyle name="Total 4 2 5 10 3" xfId="7050"/>
    <cellStyle name="Total 4 2 5 10 4" xfId="9578"/>
    <cellStyle name="Total 4 2 5 10 5" xfId="11873"/>
    <cellStyle name="Total 4 2 5 10 6" xfId="14340"/>
    <cellStyle name="Total 4 2 5 10 7" xfId="16590"/>
    <cellStyle name="Total 4 2 5 11" xfId="4025"/>
    <cellStyle name="Total 4 2 5 12" xfId="3487"/>
    <cellStyle name="Total 4 2 5 13" xfId="4195"/>
    <cellStyle name="Total 4 2 5 14" xfId="6968"/>
    <cellStyle name="Total 4 2 5 15" xfId="20588"/>
    <cellStyle name="Total 4 2 5 16" xfId="20874"/>
    <cellStyle name="Total 4 2 5 2" xfId="2004"/>
    <cellStyle name="Total 4 2 5 2 2" xfId="5233"/>
    <cellStyle name="Total 4 2 5 2 3" xfId="7758"/>
    <cellStyle name="Total 4 2 5 2 4" xfId="10274"/>
    <cellStyle name="Total 4 2 5 2 5" xfId="12578"/>
    <cellStyle name="Total 4 2 5 2 6" xfId="15043"/>
    <cellStyle name="Total 4 2 5 2 7" xfId="17287"/>
    <cellStyle name="Total 4 2 5 3" xfId="2250"/>
    <cellStyle name="Total 4 2 5 3 2" xfId="5477"/>
    <cellStyle name="Total 4 2 5 3 3" xfId="8004"/>
    <cellStyle name="Total 4 2 5 3 4" xfId="10518"/>
    <cellStyle name="Total 4 2 5 3 5" xfId="12822"/>
    <cellStyle name="Total 4 2 5 3 6" xfId="15286"/>
    <cellStyle name="Total 4 2 5 3 7" xfId="17530"/>
    <cellStyle name="Total 4 2 5 4" xfId="2500"/>
    <cellStyle name="Total 4 2 5 4 2" xfId="5727"/>
    <cellStyle name="Total 4 2 5 4 3" xfId="8254"/>
    <cellStyle name="Total 4 2 5 4 4" xfId="10768"/>
    <cellStyle name="Total 4 2 5 4 5" xfId="13072"/>
    <cellStyle name="Total 4 2 5 4 6" xfId="15536"/>
    <cellStyle name="Total 4 2 5 4 7" xfId="17780"/>
    <cellStyle name="Total 4 2 5 5" xfId="2728"/>
    <cellStyle name="Total 4 2 5 5 2" xfId="5954"/>
    <cellStyle name="Total 4 2 5 5 3" xfId="8482"/>
    <cellStyle name="Total 4 2 5 5 4" xfId="10996"/>
    <cellStyle name="Total 4 2 5 5 5" xfId="13299"/>
    <cellStyle name="Total 4 2 5 5 6" xfId="15764"/>
    <cellStyle name="Total 4 2 5 5 7" xfId="18005"/>
    <cellStyle name="Total 4 2 5 6" xfId="2958"/>
    <cellStyle name="Total 4 2 5 6 2" xfId="6184"/>
    <cellStyle name="Total 4 2 5 6 3" xfId="8712"/>
    <cellStyle name="Total 4 2 5 6 4" xfId="11225"/>
    <cellStyle name="Total 4 2 5 6 5" xfId="13529"/>
    <cellStyle name="Total 4 2 5 6 6" xfId="15992"/>
    <cellStyle name="Total 4 2 5 6 7" xfId="18235"/>
    <cellStyle name="Total 4 2 5 7" xfId="3142"/>
    <cellStyle name="Total 4 2 5 7 2" xfId="6367"/>
    <cellStyle name="Total 4 2 5 7 3" xfId="8896"/>
    <cellStyle name="Total 4 2 5 7 4" xfId="11407"/>
    <cellStyle name="Total 4 2 5 7 5" xfId="13712"/>
    <cellStyle name="Total 4 2 5 7 6" xfId="16176"/>
    <cellStyle name="Total 4 2 5 7 7" xfId="18416"/>
    <cellStyle name="Total 4 2 5 8" xfId="3341"/>
    <cellStyle name="Total 4 2 5 8 2" xfId="6566"/>
    <cellStyle name="Total 4 2 5 8 3" xfId="9095"/>
    <cellStyle name="Total 4 2 5 8 4" xfId="11606"/>
    <cellStyle name="Total 4 2 5 8 5" xfId="13910"/>
    <cellStyle name="Total 4 2 5 8 6" xfId="16375"/>
    <cellStyle name="Total 4 2 5 8 7" xfId="18614"/>
    <cellStyle name="Total 4 2 5 9" xfId="2619"/>
    <cellStyle name="Total 4 2 5 9 2" xfId="5846"/>
    <cellStyle name="Total 4 2 5 9 3" xfId="8373"/>
    <cellStyle name="Total 4 2 5 9 4" xfId="10887"/>
    <cellStyle name="Total 4 2 5 9 5" xfId="13191"/>
    <cellStyle name="Total 4 2 5 9 6" xfId="15655"/>
    <cellStyle name="Total 4 2 5 9 7" xfId="17898"/>
    <cellStyle name="Total 4 2 6" xfId="1696"/>
    <cellStyle name="Total 4 2 6 10" xfId="20906"/>
    <cellStyle name="Total 4 2 6 2" xfId="4925"/>
    <cellStyle name="Total 4 2 6 3" xfId="7450"/>
    <cellStyle name="Total 4 2 6 4" xfId="9972"/>
    <cellStyle name="Total 4 2 6 5" xfId="12271"/>
    <cellStyle name="Total 4 2 6 6" xfId="14738"/>
    <cellStyle name="Total 4 2 6 7" xfId="16983"/>
    <cellStyle name="Total 4 2 6 8" xfId="20267"/>
    <cellStyle name="Total 4 2 6 9" xfId="20620"/>
    <cellStyle name="Total 4 2 7" xfId="1405"/>
    <cellStyle name="Total 4 2 7 10" xfId="20939"/>
    <cellStyle name="Total 4 2 7 2" xfId="4634"/>
    <cellStyle name="Total 4 2 7 3" xfId="7159"/>
    <cellStyle name="Total 4 2 7 4" xfId="9686"/>
    <cellStyle name="Total 4 2 7 5" xfId="11980"/>
    <cellStyle name="Total 4 2 7 6" xfId="14450"/>
    <cellStyle name="Total 4 2 7 7" xfId="16696"/>
    <cellStyle name="Total 4 2 7 8" xfId="20302"/>
    <cellStyle name="Total 4 2 7 9" xfId="20654"/>
    <cellStyle name="Total 4 2 8" xfId="1601"/>
    <cellStyle name="Total 4 2 8 10" xfId="20968"/>
    <cellStyle name="Total 4 2 8 2" xfId="4830"/>
    <cellStyle name="Total 4 2 8 3" xfId="7355"/>
    <cellStyle name="Total 4 2 8 4" xfId="9881"/>
    <cellStyle name="Total 4 2 8 5" xfId="12176"/>
    <cellStyle name="Total 4 2 8 6" xfId="14645"/>
    <cellStyle name="Total 4 2 8 7" xfId="16890"/>
    <cellStyle name="Total 4 2 8 8" xfId="20331"/>
    <cellStyle name="Total 4 2 8 9" xfId="20683"/>
    <cellStyle name="Total 4 2 9" xfId="2607"/>
    <cellStyle name="Total 4 2 9 10" xfId="20991"/>
    <cellStyle name="Total 4 2 9 2" xfId="5834"/>
    <cellStyle name="Total 4 2 9 3" xfId="8361"/>
    <cellStyle name="Total 4 2 9 4" xfId="10875"/>
    <cellStyle name="Total 4 2 9 5" xfId="13179"/>
    <cellStyle name="Total 4 2 9 6" xfId="15643"/>
    <cellStyle name="Total 4 2 9 7" xfId="17886"/>
    <cellStyle name="Total 4 2 9 8" xfId="20354"/>
    <cellStyle name="Total 4 2 9 9" xfId="20706"/>
    <cellStyle name="Total 4 20" xfId="18728"/>
    <cellStyle name="Total 4 21" xfId="19067"/>
    <cellStyle name="Total 4 22" xfId="19082"/>
    <cellStyle name="Total 4 23" xfId="19166"/>
    <cellStyle name="Total 4 24" xfId="19395"/>
    <cellStyle name="Total 4 25" xfId="19535"/>
    <cellStyle name="Total 4 26" xfId="19410"/>
    <cellStyle name="Total 4 27" xfId="19498"/>
    <cellStyle name="Total 4 28" xfId="19844"/>
    <cellStyle name="Total 4 3" xfId="516"/>
    <cellStyle name="Total 4 3 10" xfId="1087"/>
    <cellStyle name="Total 4 3 10 2" xfId="4336"/>
    <cellStyle name="Total 4 3 10 3" xfId="6878"/>
    <cellStyle name="Total 4 3 10 4" xfId="9409"/>
    <cellStyle name="Total 4 3 10 5" xfId="11734"/>
    <cellStyle name="Total 4 3 10 6" xfId="14195"/>
    <cellStyle name="Total 4 3 10 7" xfId="16487"/>
    <cellStyle name="Total 4 3 11" xfId="3846"/>
    <cellStyle name="Total 4 3 12" xfId="3515"/>
    <cellStyle name="Total 4 3 13" xfId="8458"/>
    <cellStyle name="Total 4 3 14" xfId="9250"/>
    <cellStyle name="Total 4 3 15" xfId="20018"/>
    <cellStyle name="Total 4 3 16" xfId="19882"/>
    <cellStyle name="Total 4 3 2" xfId="1808"/>
    <cellStyle name="Total 4 3 2 2" xfId="5037"/>
    <cellStyle name="Total 4 3 2 3" xfId="7562"/>
    <cellStyle name="Total 4 3 2 4" xfId="10081"/>
    <cellStyle name="Total 4 3 2 5" xfId="12383"/>
    <cellStyle name="Total 4 3 2 6" xfId="14849"/>
    <cellStyle name="Total 4 3 2 7" xfId="17093"/>
    <cellStyle name="Total 4 3 3" xfId="2069"/>
    <cellStyle name="Total 4 3 3 2" xfId="5297"/>
    <cellStyle name="Total 4 3 3 3" xfId="7823"/>
    <cellStyle name="Total 4 3 3 4" xfId="10339"/>
    <cellStyle name="Total 4 3 3 5" xfId="12642"/>
    <cellStyle name="Total 4 3 3 6" xfId="15108"/>
    <cellStyle name="Total 4 3 3 7" xfId="17351"/>
    <cellStyle name="Total 4 3 4" xfId="2314"/>
    <cellStyle name="Total 4 3 4 2" xfId="5541"/>
    <cellStyle name="Total 4 3 4 3" xfId="8068"/>
    <cellStyle name="Total 4 3 4 4" xfId="10582"/>
    <cellStyle name="Total 4 3 4 5" xfId="12886"/>
    <cellStyle name="Total 4 3 4 6" xfId="15350"/>
    <cellStyle name="Total 4 3 4 7" xfId="17594"/>
    <cellStyle name="Total 4 3 5" xfId="2369"/>
    <cellStyle name="Total 4 3 5 2" xfId="5596"/>
    <cellStyle name="Total 4 3 5 3" xfId="8123"/>
    <cellStyle name="Total 4 3 5 4" xfId="10637"/>
    <cellStyle name="Total 4 3 5 5" xfId="12941"/>
    <cellStyle name="Total 4 3 5 6" xfId="15405"/>
    <cellStyle name="Total 4 3 5 7" xfId="17649"/>
    <cellStyle name="Total 4 3 6" xfId="2789"/>
    <cellStyle name="Total 4 3 6 2" xfId="6015"/>
    <cellStyle name="Total 4 3 6 3" xfId="8543"/>
    <cellStyle name="Total 4 3 6 4" xfId="11057"/>
    <cellStyle name="Total 4 3 6 5" xfId="13360"/>
    <cellStyle name="Total 4 3 6 6" xfId="15825"/>
    <cellStyle name="Total 4 3 6 7" xfId="18066"/>
    <cellStyle name="Total 4 3 7" xfId="1481"/>
    <cellStyle name="Total 4 3 7 2" xfId="4710"/>
    <cellStyle name="Total 4 3 7 3" xfId="7235"/>
    <cellStyle name="Total 4 3 7 4" xfId="9762"/>
    <cellStyle name="Total 4 3 7 5" xfId="12056"/>
    <cellStyle name="Total 4 3 7 6" xfId="14526"/>
    <cellStyle name="Total 4 3 7 7" xfId="16772"/>
    <cellStyle name="Total 4 3 8" xfId="3205"/>
    <cellStyle name="Total 4 3 8 2" xfId="6430"/>
    <cellStyle name="Total 4 3 8 3" xfId="8959"/>
    <cellStyle name="Total 4 3 8 4" xfId="11470"/>
    <cellStyle name="Total 4 3 8 5" xfId="13775"/>
    <cellStyle name="Total 4 3 8 6" xfId="16239"/>
    <cellStyle name="Total 4 3 8 7" xfId="18479"/>
    <cellStyle name="Total 4 3 9" xfId="3399"/>
    <cellStyle name="Total 4 3 9 2" xfId="6624"/>
    <cellStyle name="Total 4 3 9 3" xfId="9153"/>
    <cellStyle name="Total 4 3 9 4" xfId="11664"/>
    <cellStyle name="Total 4 3 9 5" xfId="13968"/>
    <cellStyle name="Total 4 3 9 6" xfId="16433"/>
    <cellStyle name="Total 4 3 9 7" xfId="18672"/>
    <cellStyle name="Total 4 4" xfId="721"/>
    <cellStyle name="Total 4 4 10" xfId="1290"/>
    <cellStyle name="Total 4 4 10 2" xfId="4519"/>
    <cellStyle name="Total 4 4 10 3" xfId="7045"/>
    <cellStyle name="Total 4 4 10 4" xfId="9573"/>
    <cellStyle name="Total 4 4 10 5" xfId="11868"/>
    <cellStyle name="Total 4 4 10 6" xfId="14335"/>
    <cellStyle name="Total 4 4 10 7" xfId="16585"/>
    <cellStyle name="Total 4 4 11" xfId="4020"/>
    <cellStyle name="Total 4 4 12" xfId="3652"/>
    <cellStyle name="Total 4 4 13" xfId="9449"/>
    <cellStyle name="Total 4 4 14" xfId="14148"/>
    <cellStyle name="Total 4 4 15" xfId="19964"/>
    <cellStyle name="Total 4 4 16" xfId="19861"/>
    <cellStyle name="Total 4 4 2" xfId="1999"/>
    <cellStyle name="Total 4 4 2 2" xfId="5228"/>
    <cellStyle name="Total 4 4 2 3" xfId="7753"/>
    <cellStyle name="Total 4 4 2 4" xfId="10269"/>
    <cellStyle name="Total 4 4 2 5" xfId="12573"/>
    <cellStyle name="Total 4 4 2 6" xfId="15038"/>
    <cellStyle name="Total 4 4 2 7" xfId="17282"/>
    <cellStyle name="Total 4 4 3" xfId="2245"/>
    <cellStyle name="Total 4 4 3 2" xfId="5472"/>
    <cellStyle name="Total 4 4 3 3" xfId="7999"/>
    <cellStyle name="Total 4 4 3 4" xfId="10513"/>
    <cellStyle name="Total 4 4 3 5" xfId="12817"/>
    <cellStyle name="Total 4 4 3 6" xfId="15281"/>
    <cellStyle name="Total 4 4 3 7" xfId="17525"/>
    <cellStyle name="Total 4 4 4" xfId="2495"/>
    <cellStyle name="Total 4 4 4 2" xfId="5722"/>
    <cellStyle name="Total 4 4 4 3" xfId="8249"/>
    <cellStyle name="Total 4 4 4 4" xfId="10763"/>
    <cellStyle name="Total 4 4 4 5" xfId="13067"/>
    <cellStyle name="Total 4 4 4 6" xfId="15531"/>
    <cellStyle name="Total 4 4 4 7" xfId="17775"/>
    <cellStyle name="Total 4 4 5" xfId="2723"/>
    <cellStyle name="Total 4 4 5 2" xfId="5949"/>
    <cellStyle name="Total 4 4 5 3" xfId="8477"/>
    <cellStyle name="Total 4 4 5 4" xfId="10991"/>
    <cellStyle name="Total 4 4 5 5" xfId="13294"/>
    <cellStyle name="Total 4 4 5 6" xfId="15759"/>
    <cellStyle name="Total 4 4 5 7" xfId="18000"/>
    <cellStyle name="Total 4 4 6" xfId="2953"/>
    <cellStyle name="Total 4 4 6 2" xfId="6179"/>
    <cellStyle name="Total 4 4 6 3" xfId="8707"/>
    <cellStyle name="Total 4 4 6 4" xfId="11220"/>
    <cellStyle name="Total 4 4 6 5" xfId="13524"/>
    <cellStyle name="Total 4 4 6 6" xfId="15987"/>
    <cellStyle name="Total 4 4 6 7" xfId="18230"/>
    <cellStyle name="Total 4 4 7" xfId="3137"/>
    <cellStyle name="Total 4 4 7 2" xfId="6362"/>
    <cellStyle name="Total 4 4 7 3" xfId="8891"/>
    <cellStyle name="Total 4 4 7 4" xfId="11402"/>
    <cellStyle name="Total 4 4 7 5" xfId="13707"/>
    <cellStyle name="Total 4 4 7 6" xfId="16171"/>
    <cellStyle name="Total 4 4 7 7" xfId="18411"/>
    <cellStyle name="Total 4 4 8" xfId="3336"/>
    <cellStyle name="Total 4 4 8 2" xfId="6561"/>
    <cellStyle name="Total 4 4 8 3" xfId="9090"/>
    <cellStyle name="Total 4 4 8 4" xfId="11601"/>
    <cellStyle name="Total 4 4 8 5" xfId="13905"/>
    <cellStyle name="Total 4 4 8 6" xfId="16370"/>
    <cellStyle name="Total 4 4 8 7" xfId="18609"/>
    <cellStyle name="Total 4 4 9" xfId="3266"/>
    <cellStyle name="Total 4 4 9 2" xfId="6491"/>
    <cellStyle name="Total 4 4 9 3" xfId="9020"/>
    <cellStyle name="Total 4 4 9 4" xfId="11531"/>
    <cellStyle name="Total 4 4 9 5" xfId="13835"/>
    <cellStyle name="Total 4 4 9 6" xfId="16300"/>
    <cellStyle name="Total 4 4 9 7" xfId="18539"/>
    <cellStyle name="Total 4 5" xfId="504"/>
    <cellStyle name="Total 4 5 10" xfId="1075"/>
    <cellStyle name="Total 4 5 10 2" xfId="4324"/>
    <cellStyle name="Total 4 5 10 3" xfId="6866"/>
    <cellStyle name="Total 4 5 10 4" xfId="9397"/>
    <cellStyle name="Total 4 5 10 5" xfId="11722"/>
    <cellStyle name="Total 4 5 10 6" xfId="14183"/>
    <cellStyle name="Total 4 5 10 7" xfId="6726"/>
    <cellStyle name="Total 4 5 11" xfId="3834"/>
    <cellStyle name="Total 4 5 12" xfId="3896"/>
    <cellStyle name="Total 4 5 13" xfId="6711"/>
    <cellStyle name="Total 4 5 14" xfId="11746"/>
    <cellStyle name="Total 4 5 15" xfId="20035"/>
    <cellStyle name="Total 4 5 16" xfId="20464"/>
    <cellStyle name="Total 4 5 17" xfId="19893"/>
    <cellStyle name="Total 4 5 2" xfId="1796"/>
    <cellStyle name="Total 4 5 2 2" xfId="5025"/>
    <cellStyle name="Total 4 5 2 3" xfId="7550"/>
    <cellStyle name="Total 4 5 2 4" xfId="10069"/>
    <cellStyle name="Total 4 5 2 5" xfId="12371"/>
    <cellStyle name="Total 4 5 2 6" xfId="14837"/>
    <cellStyle name="Total 4 5 2 7" xfId="17081"/>
    <cellStyle name="Total 4 5 3" xfId="2057"/>
    <cellStyle name="Total 4 5 3 2" xfId="5285"/>
    <cellStyle name="Total 4 5 3 3" xfId="7811"/>
    <cellStyle name="Total 4 5 3 4" xfId="10327"/>
    <cellStyle name="Total 4 5 3 5" xfId="12630"/>
    <cellStyle name="Total 4 5 3 6" xfId="15096"/>
    <cellStyle name="Total 4 5 3 7" xfId="17339"/>
    <cellStyle name="Total 4 5 4" xfId="2302"/>
    <cellStyle name="Total 4 5 4 2" xfId="5529"/>
    <cellStyle name="Total 4 5 4 3" xfId="8056"/>
    <cellStyle name="Total 4 5 4 4" xfId="10570"/>
    <cellStyle name="Total 4 5 4 5" xfId="12874"/>
    <cellStyle name="Total 4 5 4 6" xfId="15338"/>
    <cellStyle name="Total 4 5 4 7" xfId="17582"/>
    <cellStyle name="Total 4 5 5" xfId="1829"/>
    <cellStyle name="Total 4 5 5 2" xfId="5058"/>
    <cellStyle name="Total 4 5 5 3" xfId="7583"/>
    <cellStyle name="Total 4 5 5 4" xfId="10100"/>
    <cellStyle name="Total 4 5 5 5" xfId="12404"/>
    <cellStyle name="Total 4 5 5 6" xfId="14868"/>
    <cellStyle name="Total 4 5 5 7" xfId="17113"/>
    <cellStyle name="Total 4 5 6" xfId="2777"/>
    <cellStyle name="Total 4 5 6 2" xfId="6003"/>
    <cellStyle name="Total 4 5 6 3" xfId="8531"/>
    <cellStyle name="Total 4 5 6 4" xfId="11045"/>
    <cellStyle name="Total 4 5 6 5" xfId="13348"/>
    <cellStyle name="Total 4 5 6 6" xfId="15813"/>
    <cellStyle name="Total 4 5 6 7" xfId="18054"/>
    <cellStyle name="Total 4 5 7" xfId="2571"/>
    <cellStyle name="Total 4 5 7 2" xfId="5798"/>
    <cellStyle name="Total 4 5 7 3" xfId="8325"/>
    <cellStyle name="Total 4 5 7 4" xfId="10839"/>
    <cellStyle name="Total 4 5 7 5" xfId="13143"/>
    <cellStyle name="Total 4 5 7 6" xfId="15607"/>
    <cellStyle name="Total 4 5 7 7" xfId="17851"/>
    <cellStyle name="Total 4 5 8" xfId="3193"/>
    <cellStyle name="Total 4 5 8 2" xfId="6418"/>
    <cellStyle name="Total 4 5 8 3" xfId="8947"/>
    <cellStyle name="Total 4 5 8 4" xfId="11458"/>
    <cellStyle name="Total 4 5 8 5" xfId="13763"/>
    <cellStyle name="Total 4 5 8 6" xfId="16227"/>
    <cellStyle name="Total 4 5 8 7" xfId="18467"/>
    <cellStyle name="Total 4 5 9" xfId="3213"/>
    <cellStyle name="Total 4 5 9 2" xfId="6438"/>
    <cellStyle name="Total 4 5 9 3" xfId="8967"/>
    <cellStyle name="Total 4 5 9 4" xfId="11478"/>
    <cellStyle name="Total 4 5 9 5" xfId="13783"/>
    <cellStyle name="Total 4 5 9 6" xfId="16247"/>
    <cellStyle name="Total 4 5 9 7" xfId="18487"/>
    <cellStyle name="Total 4 6" xfId="757"/>
    <cellStyle name="Total 4 6 10" xfId="1326"/>
    <cellStyle name="Total 4 6 10 2" xfId="4555"/>
    <cellStyle name="Total 4 6 10 3" xfId="7081"/>
    <cellStyle name="Total 4 6 10 4" xfId="9609"/>
    <cellStyle name="Total 4 6 10 5" xfId="11904"/>
    <cellStyle name="Total 4 6 10 6" xfId="14371"/>
    <cellStyle name="Total 4 6 10 7" xfId="16621"/>
    <cellStyle name="Total 4 6 11" xfId="4056"/>
    <cellStyle name="Total 4 6 12" xfId="3645"/>
    <cellStyle name="Total 4 6 13" xfId="3705"/>
    <cellStyle name="Total 4 6 14" xfId="9458"/>
    <cellStyle name="Total 4 6 15" xfId="20530"/>
    <cellStyle name="Total 4 6 16" xfId="20786"/>
    <cellStyle name="Total 4 6 2" xfId="2035"/>
    <cellStyle name="Total 4 6 2 2" xfId="5264"/>
    <cellStyle name="Total 4 6 2 3" xfId="7789"/>
    <cellStyle name="Total 4 6 2 4" xfId="10305"/>
    <cellStyle name="Total 4 6 2 5" xfId="12609"/>
    <cellStyle name="Total 4 6 2 6" xfId="15074"/>
    <cellStyle name="Total 4 6 2 7" xfId="17318"/>
    <cellStyle name="Total 4 6 3" xfId="2281"/>
    <cellStyle name="Total 4 6 3 2" xfId="5508"/>
    <cellStyle name="Total 4 6 3 3" xfId="8035"/>
    <cellStyle name="Total 4 6 3 4" xfId="10549"/>
    <cellStyle name="Total 4 6 3 5" xfId="12853"/>
    <cellStyle name="Total 4 6 3 6" xfId="15317"/>
    <cellStyle name="Total 4 6 3 7" xfId="17561"/>
    <cellStyle name="Total 4 6 4" xfId="2531"/>
    <cellStyle name="Total 4 6 4 2" xfId="5758"/>
    <cellStyle name="Total 4 6 4 3" xfId="8285"/>
    <cellStyle name="Total 4 6 4 4" xfId="10799"/>
    <cellStyle name="Total 4 6 4 5" xfId="13103"/>
    <cellStyle name="Total 4 6 4 6" xfId="15567"/>
    <cellStyle name="Total 4 6 4 7" xfId="17811"/>
    <cellStyle name="Total 4 6 5" xfId="2759"/>
    <cellStyle name="Total 4 6 5 2" xfId="5985"/>
    <cellStyle name="Total 4 6 5 3" xfId="8513"/>
    <cellStyle name="Total 4 6 5 4" xfId="11027"/>
    <cellStyle name="Total 4 6 5 5" xfId="13330"/>
    <cellStyle name="Total 4 6 5 6" xfId="15795"/>
    <cellStyle name="Total 4 6 5 7" xfId="18036"/>
    <cellStyle name="Total 4 6 6" xfId="2989"/>
    <cellStyle name="Total 4 6 6 2" xfId="6215"/>
    <cellStyle name="Total 4 6 6 3" xfId="8743"/>
    <cellStyle name="Total 4 6 6 4" xfId="11256"/>
    <cellStyle name="Total 4 6 6 5" xfId="13560"/>
    <cellStyle name="Total 4 6 6 6" xfId="16023"/>
    <cellStyle name="Total 4 6 6 7" xfId="18266"/>
    <cellStyle name="Total 4 6 7" xfId="3173"/>
    <cellStyle name="Total 4 6 7 2" xfId="6398"/>
    <cellStyle name="Total 4 6 7 3" xfId="8927"/>
    <cellStyle name="Total 4 6 7 4" xfId="11438"/>
    <cellStyle name="Total 4 6 7 5" xfId="13743"/>
    <cellStyle name="Total 4 6 7 6" xfId="16207"/>
    <cellStyle name="Total 4 6 7 7" xfId="18447"/>
    <cellStyle name="Total 4 6 8" xfId="3372"/>
    <cellStyle name="Total 4 6 8 2" xfId="6597"/>
    <cellStyle name="Total 4 6 8 3" xfId="9126"/>
    <cellStyle name="Total 4 6 8 4" xfId="11637"/>
    <cellStyle name="Total 4 6 8 5" xfId="13941"/>
    <cellStyle name="Total 4 6 8 6" xfId="16406"/>
    <cellStyle name="Total 4 6 8 7" xfId="18645"/>
    <cellStyle name="Total 4 6 9" xfId="2671"/>
    <cellStyle name="Total 4 6 9 2" xfId="5898"/>
    <cellStyle name="Total 4 6 9 3" xfId="8425"/>
    <cellStyle name="Total 4 6 9 4" xfId="10939"/>
    <cellStyle name="Total 4 6 9 5" xfId="13243"/>
    <cellStyle name="Total 4 6 9 6" xfId="15707"/>
    <cellStyle name="Total 4 6 9 7" xfId="17949"/>
    <cellStyle name="Total 4 7" xfId="1500"/>
    <cellStyle name="Total 4 7 10" xfId="19878"/>
    <cellStyle name="Total 4 7 2" xfId="4729"/>
    <cellStyle name="Total 4 7 3" xfId="7254"/>
    <cellStyle name="Total 4 7 4" xfId="9781"/>
    <cellStyle name="Total 4 7 5" xfId="12075"/>
    <cellStyle name="Total 4 7 6" xfId="14545"/>
    <cellStyle name="Total 4 7 7" xfId="16791"/>
    <cellStyle name="Total 4 7 8" xfId="20015"/>
    <cellStyle name="Total 4 7 9" xfId="20450"/>
    <cellStyle name="Total 4 8" xfId="1424"/>
    <cellStyle name="Total 4 8 10" xfId="20805"/>
    <cellStyle name="Total 4 8 2" xfId="4653"/>
    <cellStyle name="Total 4 8 3" xfId="7178"/>
    <cellStyle name="Total 4 8 4" xfId="9705"/>
    <cellStyle name="Total 4 8 5" xfId="11999"/>
    <cellStyle name="Total 4 8 6" xfId="14469"/>
    <cellStyle name="Total 4 8 7" xfId="16715"/>
    <cellStyle name="Total 4 8 8" xfId="20166"/>
    <cellStyle name="Total 4 8 9" xfId="20539"/>
    <cellStyle name="Total 4 9" xfId="2419"/>
    <cellStyle name="Total 4 9 10" xfId="20909"/>
    <cellStyle name="Total 4 9 2" xfId="5646"/>
    <cellStyle name="Total 4 9 3" xfId="8173"/>
    <cellStyle name="Total 4 9 4" xfId="10687"/>
    <cellStyle name="Total 4 9 5" xfId="12991"/>
    <cellStyle name="Total 4 9 6" xfId="15455"/>
    <cellStyle name="Total 4 9 7" xfId="17699"/>
    <cellStyle name="Total 4 9 8" xfId="20270"/>
    <cellStyle name="Total 4 9 9" xfId="20623"/>
    <cellStyle name="Total 5" xfId="188"/>
    <cellStyle name="Total 5 10" xfId="1550"/>
    <cellStyle name="Total 5 10 2" xfId="4779"/>
    <cellStyle name="Total 5 10 3" xfId="7304"/>
    <cellStyle name="Total 5 10 4" xfId="9830"/>
    <cellStyle name="Total 5 10 5" xfId="12125"/>
    <cellStyle name="Total 5 10 6" xfId="14595"/>
    <cellStyle name="Total 5 10 7" xfId="16840"/>
    <cellStyle name="Total 5 11" xfId="2660"/>
    <cellStyle name="Total 5 11 2" xfId="5887"/>
    <cellStyle name="Total 5 11 3" xfId="8414"/>
    <cellStyle name="Total 5 11 4" xfId="10928"/>
    <cellStyle name="Total 5 11 5" xfId="13232"/>
    <cellStyle name="Total 5 11 6" xfId="15696"/>
    <cellStyle name="Total 5 11 7" xfId="17939"/>
    <cellStyle name="Total 5 12" xfId="2806"/>
    <cellStyle name="Total 5 12 2" xfId="6032"/>
    <cellStyle name="Total 5 12 3" xfId="8560"/>
    <cellStyle name="Total 5 12 4" xfId="11073"/>
    <cellStyle name="Total 5 12 5" xfId="13377"/>
    <cellStyle name="Total 5 12 6" xfId="15841"/>
    <cellStyle name="Total 5 12 7" xfId="18083"/>
    <cellStyle name="Total 5 13" xfId="818"/>
    <cellStyle name="Total 5 13 2" xfId="4105"/>
    <cellStyle name="Total 5 13 3" xfId="3464"/>
    <cellStyle name="Total 5 13 4" xfId="3631"/>
    <cellStyle name="Total 5 13 5" xfId="6819"/>
    <cellStyle name="Total 5 13 6" xfId="14022"/>
    <cellStyle name="Total 5 13 7" xfId="14141"/>
    <cellStyle name="Total 5 14" xfId="3591"/>
    <cellStyle name="Total 5 15" xfId="3477"/>
    <cellStyle name="Total 5 16" xfId="4361"/>
    <cellStyle name="Total 5 17" xfId="18813"/>
    <cellStyle name="Total 5 18" xfId="19006"/>
    <cellStyle name="Total 5 19" xfId="19072"/>
    <cellStyle name="Total 5 2" xfId="394"/>
    <cellStyle name="Total 5 2 10" xfId="2642"/>
    <cellStyle name="Total 5 2 10 2" xfId="5869"/>
    <cellStyle name="Total 5 2 10 3" xfId="8396"/>
    <cellStyle name="Total 5 2 10 4" xfId="10910"/>
    <cellStyle name="Total 5 2 10 5" xfId="13214"/>
    <cellStyle name="Total 5 2 10 6" xfId="15678"/>
    <cellStyle name="Total 5 2 10 7" xfId="17921"/>
    <cellStyle name="Total 5 2 11" xfId="1927"/>
    <cellStyle name="Total 5 2 11 2" xfId="5156"/>
    <cellStyle name="Total 5 2 11 3" xfId="7681"/>
    <cellStyle name="Total 5 2 11 4" xfId="10198"/>
    <cellStyle name="Total 5 2 11 5" xfId="12502"/>
    <cellStyle name="Total 5 2 11 6" xfId="14966"/>
    <cellStyle name="Total 5 2 11 7" xfId="17211"/>
    <cellStyle name="Total 5 2 12" xfId="2339"/>
    <cellStyle name="Total 5 2 12 2" xfId="5566"/>
    <cellStyle name="Total 5 2 12 3" xfId="8093"/>
    <cellStyle name="Total 5 2 12 4" xfId="10607"/>
    <cellStyle name="Total 5 2 12 5" xfId="12911"/>
    <cellStyle name="Total 5 2 12 6" xfId="15375"/>
    <cellStyle name="Total 5 2 12 7" xfId="17619"/>
    <cellStyle name="Total 5 2 13" xfId="967"/>
    <cellStyle name="Total 5 2 13 2" xfId="4230"/>
    <cellStyle name="Total 5 2 13 3" xfId="6771"/>
    <cellStyle name="Total 5 2 13 4" xfId="9301"/>
    <cellStyle name="Total 5 2 13 5" xfId="3741"/>
    <cellStyle name="Total 5 2 13 6" xfId="14100"/>
    <cellStyle name="Total 5 2 13 7" xfId="14040"/>
    <cellStyle name="Total 5 2 14" xfId="3697"/>
    <cellStyle name="Total 5 2 15" xfId="6724"/>
    <cellStyle name="Total 5 2 16" xfId="6751"/>
    <cellStyle name="Total 5 2 17" xfId="14264"/>
    <cellStyle name="Total 5 2 18" xfId="18981"/>
    <cellStyle name="Total 5 2 19" xfId="19125"/>
    <cellStyle name="Total 5 2 2" xfId="617"/>
    <cellStyle name="Total 5 2 2 10" xfId="1188"/>
    <cellStyle name="Total 5 2 2 10 2" xfId="4420"/>
    <cellStyle name="Total 5 2 2 10 3" xfId="6955"/>
    <cellStyle name="Total 5 2 2 10 4" xfId="9485"/>
    <cellStyle name="Total 5 2 2 10 5" xfId="11789"/>
    <cellStyle name="Total 5 2 2 10 6" xfId="14252"/>
    <cellStyle name="Total 5 2 2 10 7" xfId="16519"/>
    <cellStyle name="Total 5 2 2 11" xfId="3928"/>
    <cellStyle name="Total 5 2 2 12" xfId="3888"/>
    <cellStyle name="Total 5 2 2 13" xfId="4377"/>
    <cellStyle name="Total 5 2 2 14" xfId="14065"/>
    <cellStyle name="Total 5 2 2 15" xfId="20129"/>
    <cellStyle name="Total 5 2 2 16" xfId="20770"/>
    <cellStyle name="Total 5 2 2 2" xfId="1900"/>
    <cellStyle name="Total 5 2 2 2 2" xfId="5129"/>
    <cellStyle name="Total 5 2 2 2 3" xfId="7654"/>
    <cellStyle name="Total 5 2 2 2 4" xfId="10171"/>
    <cellStyle name="Total 5 2 2 2 5" xfId="12475"/>
    <cellStyle name="Total 5 2 2 2 6" xfId="14939"/>
    <cellStyle name="Total 5 2 2 2 7" xfId="17184"/>
    <cellStyle name="Total 5 2 2 3" xfId="2149"/>
    <cellStyle name="Total 5 2 2 3 2" xfId="5377"/>
    <cellStyle name="Total 5 2 2 3 3" xfId="7903"/>
    <cellStyle name="Total 5 2 2 3 4" xfId="10419"/>
    <cellStyle name="Total 5 2 2 3 5" xfId="12722"/>
    <cellStyle name="Total 5 2 2 3 6" xfId="15187"/>
    <cellStyle name="Total 5 2 2 3 7" xfId="17431"/>
    <cellStyle name="Total 5 2 2 4" xfId="2401"/>
    <cellStyle name="Total 5 2 2 4 2" xfId="5628"/>
    <cellStyle name="Total 5 2 2 4 3" xfId="8155"/>
    <cellStyle name="Total 5 2 2 4 4" xfId="10669"/>
    <cellStyle name="Total 5 2 2 4 5" xfId="12973"/>
    <cellStyle name="Total 5 2 2 4 6" xfId="15437"/>
    <cellStyle name="Total 5 2 2 4 7" xfId="17681"/>
    <cellStyle name="Total 5 2 2 5" xfId="1473"/>
    <cellStyle name="Total 5 2 2 5 2" xfId="4702"/>
    <cellStyle name="Total 5 2 2 5 3" xfId="7227"/>
    <cellStyle name="Total 5 2 2 5 4" xfId="9754"/>
    <cellStyle name="Total 5 2 2 5 5" xfId="12048"/>
    <cellStyle name="Total 5 2 2 5 6" xfId="14518"/>
    <cellStyle name="Total 5 2 2 5 7" xfId="16764"/>
    <cellStyle name="Total 5 2 2 6" xfId="2863"/>
    <cellStyle name="Total 5 2 2 6 2" xfId="6089"/>
    <cellStyle name="Total 5 2 2 6 3" xfId="8617"/>
    <cellStyle name="Total 5 2 2 6 4" xfId="11130"/>
    <cellStyle name="Total 5 2 2 6 5" xfId="13434"/>
    <cellStyle name="Total 5 2 2 6 6" xfId="15897"/>
    <cellStyle name="Total 5 2 2 6 7" xfId="18140"/>
    <cellStyle name="Total 5 2 2 7" xfId="3051"/>
    <cellStyle name="Total 5 2 2 7 2" xfId="6277"/>
    <cellStyle name="Total 5 2 2 7 3" xfId="8805"/>
    <cellStyle name="Total 5 2 2 7 4" xfId="11317"/>
    <cellStyle name="Total 5 2 2 7 5" xfId="13622"/>
    <cellStyle name="Total 5 2 2 7 6" xfId="16085"/>
    <cellStyle name="Total 5 2 2 7 7" xfId="18327"/>
    <cellStyle name="Total 5 2 2 8" xfId="3254"/>
    <cellStyle name="Total 5 2 2 8 2" xfId="6479"/>
    <cellStyle name="Total 5 2 2 8 3" xfId="9008"/>
    <cellStyle name="Total 5 2 2 8 4" xfId="11519"/>
    <cellStyle name="Total 5 2 2 8 5" xfId="13823"/>
    <cellStyle name="Total 5 2 2 8 6" xfId="16288"/>
    <cellStyle name="Total 5 2 2 8 7" xfId="18527"/>
    <cellStyle name="Total 5 2 2 9" xfId="3423"/>
    <cellStyle name="Total 5 2 2 9 2" xfId="6648"/>
    <cellStyle name="Total 5 2 2 9 3" xfId="9177"/>
    <cellStyle name="Total 5 2 2 9 4" xfId="11688"/>
    <cellStyle name="Total 5 2 2 9 5" xfId="13992"/>
    <cellStyle name="Total 5 2 2 9 6" xfId="16457"/>
    <cellStyle name="Total 5 2 2 9 7" xfId="18696"/>
    <cellStyle name="Total 5 2 20" xfId="19159"/>
    <cellStyle name="Total 5 2 21" xfId="19193"/>
    <cellStyle name="Total 5 2 22" xfId="19223"/>
    <cellStyle name="Total 5 2 23" xfId="19246"/>
    <cellStyle name="Total 5 2 24" xfId="19274"/>
    <cellStyle name="Total 5 2 25" xfId="19577"/>
    <cellStyle name="Total 5 2 26" xfId="19609"/>
    <cellStyle name="Total 5 2 27" xfId="19635"/>
    <cellStyle name="Total 5 2 28" xfId="19658"/>
    <cellStyle name="Total 5 2 29" xfId="19911"/>
    <cellStyle name="Total 5 2 3" xfId="671"/>
    <cellStyle name="Total 5 2 3 10" xfId="1240"/>
    <cellStyle name="Total 5 2 3 10 2" xfId="4469"/>
    <cellStyle name="Total 5 2 3 10 3" xfId="6995"/>
    <cellStyle name="Total 5 2 3 10 4" xfId="9523"/>
    <cellStyle name="Total 5 2 3 10 5" xfId="11818"/>
    <cellStyle name="Total 5 2 3 10 6" xfId="14285"/>
    <cellStyle name="Total 5 2 3 10 7" xfId="16535"/>
    <cellStyle name="Total 5 2 3 11" xfId="3970"/>
    <cellStyle name="Total 5 2 3 12" xfId="4423"/>
    <cellStyle name="Total 5 2 3 13" xfId="9341"/>
    <cellStyle name="Total 5 2 3 14" xfId="14151"/>
    <cellStyle name="Total 5 2 3 15" xfId="20158"/>
    <cellStyle name="Total 5 2 3 16" xfId="20800"/>
    <cellStyle name="Total 5 2 3 2" xfId="1949"/>
    <cellStyle name="Total 5 2 3 2 2" xfId="5178"/>
    <cellStyle name="Total 5 2 3 2 3" xfId="7703"/>
    <cellStyle name="Total 5 2 3 2 4" xfId="10219"/>
    <cellStyle name="Total 5 2 3 2 5" xfId="12523"/>
    <cellStyle name="Total 5 2 3 2 6" xfId="14988"/>
    <cellStyle name="Total 5 2 3 2 7" xfId="17232"/>
    <cellStyle name="Total 5 2 3 3" xfId="2195"/>
    <cellStyle name="Total 5 2 3 3 2" xfId="5422"/>
    <cellStyle name="Total 5 2 3 3 3" xfId="7949"/>
    <cellStyle name="Total 5 2 3 3 4" xfId="10463"/>
    <cellStyle name="Total 5 2 3 3 5" xfId="12767"/>
    <cellStyle name="Total 5 2 3 3 6" xfId="15231"/>
    <cellStyle name="Total 5 2 3 3 7" xfId="17475"/>
    <cellStyle name="Total 5 2 3 4" xfId="2445"/>
    <cellStyle name="Total 5 2 3 4 2" xfId="5672"/>
    <cellStyle name="Total 5 2 3 4 3" xfId="8199"/>
    <cellStyle name="Total 5 2 3 4 4" xfId="10713"/>
    <cellStyle name="Total 5 2 3 4 5" xfId="13017"/>
    <cellStyle name="Total 5 2 3 4 6" xfId="15481"/>
    <cellStyle name="Total 5 2 3 4 7" xfId="17725"/>
    <cellStyle name="Total 5 2 3 5" xfId="1596"/>
    <cellStyle name="Total 5 2 3 5 2" xfId="4825"/>
    <cellStyle name="Total 5 2 3 5 3" xfId="7350"/>
    <cellStyle name="Total 5 2 3 5 4" xfId="9876"/>
    <cellStyle name="Total 5 2 3 5 5" xfId="12171"/>
    <cellStyle name="Total 5 2 3 5 6" xfId="14640"/>
    <cellStyle name="Total 5 2 3 5 7" xfId="16885"/>
    <cellStyle name="Total 5 2 3 6" xfId="2903"/>
    <cellStyle name="Total 5 2 3 6 2" xfId="6129"/>
    <cellStyle name="Total 5 2 3 6 3" xfId="8657"/>
    <cellStyle name="Total 5 2 3 6 4" xfId="11170"/>
    <cellStyle name="Total 5 2 3 6 5" xfId="13474"/>
    <cellStyle name="Total 5 2 3 6 6" xfId="15937"/>
    <cellStyle name="Total 5 2 3 6 7" xfId="18180"/>
    <cellStyle name="Total 5 2 3 7" xfId="3087"/>
    <cellStyle name="Total 5 2 3 7 2" xfId="6312"/>
    <cellStyle name="Total 5 2 3 7 3" xfId="8841"/>
    <cellStyle name="Total 5 2 3 7 4" xfId="11352"/>
    <cellStyle name="Total 5 2 3 7 5" xfId="13657"/>
    <cellStyle name="Total 5 2 3 7 6" xfId="16121"/>
    <cellStyle name="Total 5 2 3 7 7" xfId="18361"/>
    <cellStyle name="Total 5 2 3 8" xfId="3286"/>
    <cellStyle name="Total 5 2 3 8 2" xfId="6511"/>
    <cellStyle name="Total 5 2 3 8 3" xfId="9040"/>
    <cellStyle name="Total 5 2 3 8 4" xfId="11551"/>
    <cellStyle name="Total 5 2 3 8 5" xfId="13855"/>
    <cellStyle name="Total 5 2 3 8 6" xfId="16320"/>
    <cellStyle name="Total 5 2 3 8 7" xfId="18559"/>
    <cellStyle name="Total 5 2 3 9" xfId="3178"/>
    <cellStyle name="Total 5 2 3 9 2" xfId="6403"/>
    <cellStyle name="Total 5 2 3 9 3" xfId="8932"/>
    <cellStyle name="Total 5 2 3 9 4" xfId="11443"/>
    <cellStyle name="Total 5 2 3 9 5" xfId="13748"/>
    <cellStyle name="Total 5 2 3 9 6" xfId="16212"/>
    <cellStyle name="Total 5 2 3 9 7" xfId="18452"/>
    <cellStyle name="Total 5 2 30" xfId="21176"/>
    <cellStyle name="Total 5 2 4" xfId="419"/>
    <cellStyle name="Total 5 2 4 10" xfId="991"/>
    <cellStyle name="Total 5 2 4 10 2" xfId="4254"/>
    <cellStyle name="Total 5 2 4 10 3" xfId="6795"/>
    <cellStyle name="Total 5 2 4 10 4" xfId="9325"/>
    <cellStyle name="Total 5 2 4 10 5" xfId="3711"/>
    <cellStyle name="Total 5 2 4 10 6" xfId="14124"/>
    <cellStyle name="Total 5 2 4 10 7" xfId="6815"/>
    <cellStyle name="Total 5 2 4 11" xfId="3766"/>
    <cellStyle name="Total 5 2 4 12" xfId="3566"/>
    <cellStyle name="Total 5 2 4 13" xfId="6919"/>
    <cellStyle name="Total 5 2 4 14" xfId="14210"/>
    <cellStyle name="Total 5 2 4 15" xfId="20196"/>
    <cellStyle name="Total 5 2 4 16" xfId="20834"/>
    <cellStyle name="Total 5 2 4 2" xfId="1722"/>
    <cellStyle name="Total 5 2 4 2 2" xfId="4951"/>
    <cellStyle name="Total 5 2 4 2 3" xfId="7476"/>
    <cellStyle name="Total 5 2 4 2 4" xfId="9997"/>
    <cellStyle name="Total 5 2 4 2 5" xfId="12297"/>
    <cellStyle name="Total 5 2 4 2 6" xfId="14764"/>
    <cellStyle name="Total 5 2 4 2 7" xfId="17008"/>
    <cellStyle name="Total 5 2 4 3" xfId="1518"/>
    <cellStyle name="Total 5 2 4 3 2" xfId="4747"/>
    <cellStyle name="Total 5 2 4 3 3" xfId="7272"/>
    <cellStyle name="Total 5 2 4 3 4" xfId="9799"/>
    <cellStyle name="Total 5 2 4 3 5" xfId="12093"/>
    <cellStyle name="Total 5 2 4 3 6" xfId="14563"/>
    <cellStyle name="Total 5 2 4 3 7" xfId="16809"/>
    <cellStyle name="Total 5 2 4 4" xfId="1615"/>
    <cellStyle name="Total 5 2 4 4 2" xfId="4844"/>
    <cellStyle name="Total 5 2 4 4 3" xfId="7369"/>
    <cellStyle name="Total 5 2 4 4 4" xfId="9894"/>
    <cellStyle name="Total 5 2 4 4 5" xfId="12190"/>
    <cellStyle name="Total 5 2 4 4 6" xfId="14658"/>
    <cellStyle name="Total 5 2 4 4 7" xfId="16904"/>
    <cellStyle name="Total 5 2 4 5" xfId="2373"/>
    <cellStyle name="Total 5 2 4 5 2" xfId="5600"/>
    <cellStyle name="Total 5 2 4 5 3" xfId="8127"/>
    <cellStyle name="Total 5 2 4 5 4" xfId="10641"/>
    <cellStyle name="Total 5 2 4 5 5" xfId="12945"/>
    <cellStyle name="Total 5 2 4 5 6" xfId="15409"/>
    <cellStyle name="Total 5 2 4 5 7" xfId="17653"/>
    <cellStyle name="Total 5 2 4 6" xfId="1635"/>
    <cellStyle name="Total 5 2 4 6 2" xfId="4864"/>
    <cellStyle name="Total 5 2 4 6 3" xfId="7389"/>
    <cellStyle name="Total 5 2 4 6 4" xfId="9914"/>
    <cellStyle name="Total 5 2 4 6 5" xfId="12210"/>
    <cellStyle name="Total 5 2 4 6 6" xfId="14678"/>
    <cellStyle name="Total 5 2 4 6 7" xfId="16924"/>
    <cellStyle name="Total 5 2 4 7" xfId="1586"/>
    <cellStyle name="Total 5 2 4 7 2" xfId="4815"/>
    <cellStyle name="Total 5 2 4 7 3" xfId="7340"/>
    <cellStyle name="Total 5 2 4 7 4" xfId="9866"/>
    <cellStyle name="Total 5 2 4 7 5" xfId="12161"/>
    <cellStyle name="Total 5 2 4 7 6" xfId="14630"/>
    <cellStyle name="Total 5 2 4 7 7" xfId="16875"/>
    <cellStyle name="Total 5 2 4 8" xfId="1480"/>
    <cellStyle name="Total 5 2 4 8 2" xfId="4709"/>
    <cellStyle name="Total 5 2 4 8 3" xfId="7234"/>
    <cellStyle name="Total 5 2 4 8 4" xfId="9761"/>
    <cellStyle name="Total 5 2 4 8 5" xfId="12055"/>
    <cellStyle name="Total 5 2 4 8 6" xfId="14525"/>
    <cellStyle name="Total 5 2 4 8 7" xfId="16771"/>
    <cellStyle name="Total 5 2 4 9" xfId="3408"/>
    <cellStyle name="Total 5 2 4 9 2" xfId="6633"/>
    <cellStyle name="Total 5 2 4 9 3" xfId="9162"/>
    <cellStyle name="Total 5 2 4 9 4" xfId="11673"/>
    <cellStyle name="Total 5 2 4 9 5" xfId="13977"/>
    <cellStyle name="Total 5 2 4 9 6" xfId="16442"/>
    <cellStyle name="Total 5 2 4 9 7" xfId="18681"/>
    <cellStyle name="Total 5 2 5" xfId="686"/>
    <cellStyle name="Total 5 2 5 10" xfId="1255"/>
    <cellStyle name="Total 5 2 5 10 2" xfId="4484"/>
    <cellStyle name="Total 5 2 5 10 3" xfId="7010"/>
    <cellStyle name="Total 5 2 5 10 4" xfId="9538"/>
    <cellStyle name="Total 5 2 5 10 5" xfId="11833"/>
    <cellStyle name="Total 5 2 5 10 6" xfId="14300"/>
    <cellStyle name="Total 5 2 5 10 7" xfId="16550"/>
    <cellStyle name="Total 5 2 5 11" xfId="3985"/>
    <cellStyle name="Total 5 2 5 12" xfId="4136"/>
    <cellStyle name="Total 5 2 5 13" xfId="9352"/>
    <cellStyle name="Total 5 2 5 14" xfId="6844"/>
    <cellStyle name="Total 5 2 5 15" xfId="20589"/>
    <cellStyle name="Total 5 2 5 16" xfId="20875"/>
    <cellStyle name="Total 5 2 5 2" xfId="1964"/>
    <cellStyle name="Total 5 2 5 2 2" xfId="5193"/>
    <cellStyle name="Total 5 2 5 2 3" xfId="7718"/>
    <cellStyle name="Total 5 2 5 2 4" xfId="10234"/>
    <cellStyle name="Total 5 2 5 2 5" xfId="12538"/>
    <cellStyle name="Total 5 2 5 2 6" xfId="15003"/>
    <cellStyle name="Total 5 2 5 2 7" xfId="17247"/>
    <cellStyle name="Total 5 2 5 3" xfId="2210"/>
    <cellStyle name="Total 5 2 5 3 2" xfId="5437"/>
    <cellStyle name="Total 5 2 5 3 3" xfId="7964"/>
    <cellStyle name="Total 5 2 5 3 4" xfId="10478"/>
    <cellStyle name="Total 5 2 5 3 5" xfId="12782"/>
    <cellStyle name="Total 5 2 5 3 6" xfId="15246"/>
    <cellStyle name="Total 5 2 5 3 7" xfId="17490"/>
    <cellStyle name="Total 5 2 5 4" xfId="2460"/>
    <cellStyle name="Total 5 2 5 4 2" xfId="5687"/>
    <cellStyle name="Total 5 2 5 4 3" xfId="8214"/>
    <cellStyle name="Total 5 2 5 4 4" xfId="10728"/>
    <cellStyle name="Total 5 2 5 4 5" xfId="13032"/>
    <cellStyle name="Total 5 2 5 4 6" xfId="15496"/>
    <cellStyle name="Total 5 2 5 4 7" xfId="17740"/>
    <cellStyle name="Total 5 2 5 5" xfId="1636"/>
    <cellStyle name="Total 5 2 5 5 2" xfId="4865"/>
    <cellStyle name="Total 5 2 5 5 3" xfId="7390"/>
    <cellStyle name="Total 5 2 5 5 4" xfId="9915"/>
    <cellStyle name="Total 5 2 5 5 5" xfId="12211"/>
    <cellStyle name="Total 5 2 5 5 6" xfId="14679"/>
    <cellStyle name="Total 5 2 5 5 7" xfId="16925"/>
    <cellStyle name="Total 5 2 5 6" xfId="2918"/>
    <cellStyle name="Total 5 2 5 6 2" xfId="6144"/>
    <cellStyle name="Total 5 2 5 6 3" xfId="8672"/>
    <cellStyle name="Total 5 2 5 6 4" xfId="11185"/>
    <cellStyle name="Total 5 2 5 6 5" xfId="13489"/>
    <cellStyle name="Total 5 2 5 6 6" xfId="15952"/>
    <cellStyle name="Total 5 2 5 6 7" xfId="18195"/>
    <cellStyle name="Total 5 2 5 7" xfId="3102"/>
    <cellStyle name="Total 5 2 5 7 2" xfId="6327"/>
    <cellStyle name="Total 5 2 5 7 3" xfId="8856"/>
    <cellStyle name="Total 5 2 5 7 4" xfId="11367"/>
    <cellStyle name="Total 5 2 5 7 5" xfId="13672"/>
    <cellStyle name="Total 5 2 5 7 6" xfId="16136"/>
    <cellStyle name="Total 5 2 5 7 7" xfId="18376"/>
    <cellStyle name="Total 5 2 5 8" xfId="3301"/>
    <cellStyle name="Total 5 2 5 8 2" xfId="6526"/>
    <cellStyle name="Total 5 2 5 8 3" xfId="9055"/>
    <cellStyle name="Total 5 2 5 8 4" xfId="11566"/>
    <cellStyle name="Total 5 2 5 8 5" xfId="13870"/>
    <cellStyle name="Total 5 2 5 8 6" xfId="16335"/>
    <cellStyle name="Total 5 2 5 8 7" xfId="18574"/>
    <cellStyle name="Total 5 2 5 9" xfId="2106"/>
    <cellStyle name="Total 5 2 5 9 2" xfId="5334"/>
    <cellStyle name="Total 5 2 5 9 3" xfId="7860"/>
    <cellStyle name="Total 5 2 5 9 4" xfId="10376"/>
    <cellStyle name="Total 5 2 5 9 5" xfId="12679"/>
    <cellStyle name="Total 5 2 5 9 6" xfId="15145"/>
    <cellStyle name="Total 5 2 5 9 7" xfId="17388"/>
    <cellStyle name="Total 5 2 6" xfId="1697"/>
    <cellStyle name="Total 5 2 6 10" xfId="20907"/>
    <cellStyle name="Total 5 2 6 2" xfId="4926"/>
    <cellStyle name="Total 5 2 6 3" xfId="7451"/>
    <cellStyle name="Total 5 2 6 4" xfId="9973"/>
    <cellStyle name="Total 5 2 6 5" xfId="12272"/>
    <cellStyle name="Total 5 2 6 6" xfId="14739"/>
    <cellStyle name="Total 5 2 6 7" xfId="16984"/>
    <cellStyle name="Total 5 2 6 8" xfId="20268"/>
    <cellStyle name="Total 5 2 6 9" xfId="20621"/>
    <cellStyle name="Total 5 2 7" xfId="1386"/>
    <cellStyle name="Total 5 2 7 10" xfId="20940"/>
    <cellStyle name="Total 5 2 7 2" xfId="4615"/>
    <cellStyle name="Total 5 2 7 3" xfId="7140"/>
    <cellStyle name="Total 5 2 7 4" xfId="9669"/>
    <cellStyle name="Total 5 2 7 5" xfId="11962"/>
    <cellStyle name="Total 5 2 7 6" xfId="14431"/>
    <cellStyle name="Total 5 2 7 7" xfId="16679"/>
    <cellStyle name="Total 5 2 7 8" xfId="20303"/>
    <cellStyle name="Total 5 2 7 9" xfId="20655"/>
    <cellStyle name="Total 5 2 8" xfId="1362"/>
    <cellStyle name="Total 5 2 8 10" xfId="20969"/>
    <cellStyle name="Total 5 2 8 2" xfId="4591"/>
    <cellStyle name="Total 5 2 8 3" xfId="7117"/>
    <cellStyle name="Total 5 2 8 4" xfId="9645"/>
    <cellStyle name="Total 5 2 8 5" xfId="11939"/>
    <cellStyle name="Total 5 2 8 6" xfId="14407"/>
    <cellStyle name="Total 5 2 8 7" xfId="16656"/>
    <cellStyle name="Total 5 2 8 8" xfId="20332"/>
    <cellStyle name="Total 5 2 8 9" xfId="20684"/>
    <cellStyle name="Total 5 2 9" xfId="1459"/>
    <cellStyle name="Total 5 2 9 10" xfId="20992"/>
    <cellStyle name="Total 5 2 9 2" xfId="4688"/>
    <cellStyle name="Total 5 2 9 3" xfId="7213"/>
    <cellStyle name="Total 5 2 9 4" xfId="9740"/>
    <cellStyle name="Total 5 2 9 5" xfId="12034"/>
    <cellStyle name="Total 5 2 9 6" xfId="14504"/>
    <cellStyle name="Total 5 2 9 7" xfId="16750"/>
    <cellStyle name="Total 5 2 9 8" xfId="20355"/>
    <cellStyle name="Total 5 2 9 9" xfId="20707"/>
    <cellStyle name="Total 5 20" xfId="18750"/>
    <cellStyle name="Total 5 21" xfId="19036"/>
    <cellStyle name="Total 5 22" xfId="18791"/>
    <cellStyle name="Total 5 23" xfId="18861"/>
    <cellStyle name="Total 5 24" xfId="19414"/>
    <cellStyle name="Total 5 25" xfId="19534"/>
    <cellStyle name="Total 5 26" xfId="19408"/>
    <cellStyle name="Total 5 27" xfId="19564"/>
    <cellStyle name="Total 5 28" xfId="19847"/>
    <cellStyle name="Total 5 3" xfId="517"/>
    <cellStyle name="Total 5 3 10" xfId="1088"/>
    <cellStyle name="Total 5 3 10 2" xfId="4337"/>
    <cellStyle name="Total 5 3 10 3" xfId="6879"/>
    <cellStyle name="Total 5 3 10 4" xfId="9410"/>
    <cellStyle name="Total 5 3 10 5" xfId="11735"/>
    <cellStyle name="Total 5 3 10 6" xfId="14196"/>
    <cellStyle name="Total 5 3 10 7" xfId="16488"/>
    <cellStyle name="Total 5 3 11" xfId="3847"/>
    <cellStyle name="Total 5 3 12" xfId="4069"/>
    <cellStyle name="Total 5 3 13" xfId="4190"/>
    <cellStyle name="Total 5 3 14" xfId="11770"/>
    <cellStyle name="Total 5 3 15" xfId="19981"/>
    <cellStyle name="Total 5 3 16" xfId="20225"/>
    <cellStyle name="Total 5 3 2" xfId="1809"/>
    <cellStyle name="Total 5 3 2 2" xfId="5038"/>
    <cellStyle name="Total 5 3 2 3" xfId="7563"/>
    <cellStyle name="Total 5 3 2 4" xfId="10082"/>
    <cellStyle name="Total 5 3 2 5" xfId="12384"/>
    <cellStyle name="Total 5 3 2 6" xfId="14850"/>
    <cellStyle name="Total 5 3 2 7" xfId="17094"/>
    <cellStyle name="Total 5 3 3" xfId="2070"/>
    <cellStyle name="Total 5 3 3 2" xfId="5298"/>
    <cellStyle name="Total 5 3 3 3" xfId="7824"/>
    <cellStyle name="Total 5 3 3 4" xfId="10340"/>
    <cellStyle name="Total 5 3 3 5" xfId="12643"/>
    <cellStyle name="Total 5 3 3 6" xfId="15109"/>
    <cellStyle name="Total 5 3 3 7" xfId="17352"/>
    <cellStyle name="Total 5 3 4" xfId="2315"/>
    <cellStyle name="Total 5 3 4 2" xfId="5542"/>
    <cellStyle name="Total 5 3 4 3" xfId="8069"/>
    <cellStyle name="Total 5 3 4 4" xfId="10583"/>
    <cellStyle name="Total 5 3 4 5" xfId="12887"/>
    <cellStyle name="Total 5 3 4 6" xfId="15351"/>
    <cellStyle name="Total 5 3 4 7" xfId="17595"/>
    <cellStyle name="Total 5 3 5" xfId="1822"/>
    <cellStyle name="Total 5 3 5 2" xfId="5051"/>
    <cellStyle name="Total 5 3 5 3" xfId="7576"/>
    <cellStyle name="Total 5 3 5 4" xfId="10094"/>
    <cellStyle name="Total 5 3 5 5" xfId="12397"/>
    <cellStyle name="Total 5 3 5 6" xfId="14862"/>
    <cellStyle name="Total 5 3 5 7" xfId="17106"/>
    <cellStyle name="Total 5 3 6" xfId="2790"/>
    <cellStyle name="Total 5 3 6 2" xfId="6016"/>
    <cellStyle name="Total 5 3 6 3" xfId="8544"/>
    <cellStyle name="Total 5 3 6 4" xfId="11058"/>
    <cellStyle name="Total 5 3 6 5" xfId="13361"/>
    <cellStyle name="Total 5 3 6 6" xfId="15826"/>
    <cellStyle name="Total 5 3 6 7" xfId="18067"/>
    <cellStyle name="Total 5 3 7" xfId="2994"/>
    <cellStyle name="Total 5 3 7 2" xfId="6220"/>
    <cellStyle name="Total 5 3 7 3" xfId="8748"/>
    <cellStyle name="Total 5 3 7 4" xfId="11261"/>
    <cellStyle name="Total 5 3 7 5" xfId="13565"/>
    <cellStyle name="Total 5 3 7 6" xfId="16028"/>
    <cellStyle name="Total 5 3 7 7" xfId="18271"/>
    <cellStyle name="Total 5 3 8" xfId="3206"/>
    <cellStyle name="Total 5 3 8 2" xfId="6431"/>
    <cellStyle name="Total 5 3 8 3" xfId="8960"/>
    <cellStyle name="Total 5 3 8 4" xfId="11471"/>
    <cellStyle name="Total 5 3 8 5" xfId="13776"/>
    <cellStyle name="Total 5 3 8 6" xfId="16240"/>
    <cellStyle name="Total 5 3 8 7" xfId="18480"/>
    <cellStyle name="Total 5 3 9" xfId="1469"/>
    <cellStyle name="Total 5 3 9 2" xfId="4698"/>
    <cellStyle name="Total 5 3 9 3" xfId="7223"/>
    <cellStyle name="Total 5 3 9 4" xfId="9750"/>
    <cellStyle name="Total 5 3 9 5" xfId="12044"/>
    <cellStyle name="Total 5 3 9 6" xfId="14514"/>
    <cellStyle name="Total 5 3 9 7" xfId="16760"/>
    <cellStyle name="Total 5 4" xfId="468"/>
    <cellStyle name="Total 5 4 10" xfId="1040"/>
    <cellStyle name="Total 5 4 10 2" xfId="4297"/>
    <cellStyle name="Total 5 4 10 3" xfId="6837"/>
    <cellStyle name="Total 5 4 10 4" xfId="9366"/>
    <cellStyle name="Total 5 4 10 5" xfId="3561"/>
    <cellStyle name="Total 5 4 10 6" xfId="14161"/>
    <cellStyle name="Total 5 4 10 7" xfId="9244"/>
    <cellStyle name="Total 5 4 11" xfId="3805"/>
    <cellStyle name="Total 5 4 12" xfId="4285"/>
    <cellStyle name="Total 5 4 13" xfId="7690"/>
    <cellStyle name="Total 5 4 14" xfId="14262"/>
    <cellStyle name="Total 5 4 15" xfId="20071"/>
    <cellStyle name="Total 5 4 16" xfId="20713"/>
    <cellStyle name="Total 5 4 2" xfId="1767"/>
    <cellStyle name="Total 5 4 2 2" xfId="4996"/>
    <cellStyle name="Total 5 4 2 3" xfId="7521"/>
    <cellStyle name="Total 5 4 2 4" xfId="10040"/>
    <cellStyle name="Total 5 4 2 5" xfId="12342"/>
    <cellStyle name="Total 5 4 2 6" xfId="14808"/>
    <cellStyle name="Total 5 4 2 7" xfId="17052"/>
    <cellStyle name="Total 5 4 3" xfId="1367"/>
    <cellStyle name="Total 5 4 3 2" xfId="4596"/>
    <cellStyle name="Total 5 4 3 3" xfId="7122"/>
    <cellStyle name="Total 5 4 3 4" xfId="9650"/>
    <cellStyle name="Total 5 4 3 5" xfId="11944"/>
    <cellStyle name="Total 5 4 3 6" xfId="14412"/>
    <cellStyle name="Total 5 4 3 7" xfId="16661"/>
    <cellStyle name="Total 5 4 4" xfId="1440"/>
    <cellStyle name="Total 5 4 4 2" xfId="4669"/>
    <cellStyle name="Total 5 4 4 3" xfId="7194"/>
    <cellStyle name="Total 5 4 4 4" xfId="9721"/>
    <cellStyle name="Total 5 4 4 5" xfId="12015"/>
    <cellStyle name="Total 5 4 4 6" xfId="14485"/>
    <cellStyle name="Total 5 4 4 7" xfId="16731"/>
    <cellStyle name="Total 5 4 5" xfId="2330"/>
    <cellStyle name="Total 5 4 5 2" xfId="5557"/>
    <cellStyle name="Total 5 4 5 3" xfId="8084"/>
    <cellStyle name="Total 5 4 5 4" xfId="10598"/>
    <cellStyle name="Total 5 4 5 5" xfId="12902"/>
    <cellStyle name="Total 5 4 5 6" xfId="15366"/>
    <cellStyle name="Total 5 4 5 7" xfId="17610"/>
    <cellStyle name="Total 5 4 6" xfId="1780"/>
    <cellStyle name="Total 5 4 6 2" xfId="5009"/>
    <cellStyle name="Total 5 4 6 3" xfId="7534"/>
    <cellStyle name="Total 5 4 6 4" xfId="10053"/>
    <cellStyle name="Total 5 4 6 5" xfId="12355"/>
    <cellStyle name="Total 5 4 6 6" xfId="14821"/>
    <cellStyle name="Total 5 4 6 7" xfId="17065"/>
    <cellStyle name="Total 5 4 7" xfId="2682"/>
    <cellStyle name="Total 5 4 7 2" xfId="5909"/>
    <cellStyle name="Total 5 4 7 3" xfId="8436"/>
    <cellStyle name="Total 5 4 7 4" xfId="10950"/>
    <cellStyle name="Total 5 4 7 5" xfId="13254"/>
    <cellStyle name="Total 5 4 7 6" xfId="15718"/>
    <cellStyle name="Total 5 4 7 7" xfId="17960"/>
    <cellStyle name="Total 5 4 8" xfId="2085"/>
    <cellStyle name="Total 5 4 8 2" xfId="5313"/>
    <cellStyle name="Total 5 4 8 3" xfId="7839"/>
    <cellStyle name="Total 5 4 8 4" xfId="10355"/>
    <cellStyle name="Total 5 4 8 5" xfId="12658"/>
    <cellStyle name="Total 5 4 8 6" xfId="15124"/>
    <cellStyle name="Total 5 4 8 7" xfId="17367"/>
    <cellStyle name="Total 5 4 9" xfId="3386"/>
    <cellStyle name="Total 5 4 9 2" xfId="6611"/>
    <cellStyle name="Total 5 4 9 3" xfId="9140"/>
    <cellStyle name="Total 5 4 9 4" xfId="11651"/>
    <cellStyle name="Total 5 4 9 5" xfId="13955"/>
    <cellStyle name="Total 5 4 9 6" xfId="16420"/>
    <cellStyle name="Total 5 4 9 7" xfId="18659"/>
    <cellStyle name="Total 5 5" xfId="672"/>
    <cellStyle name="Total 5 5 10" xfId="1241"/>
    <cellStyle name="Total 5 5 10 2" xfId="4470"/>
    <cellStyle name="Total 5 5 10 3" xfId="6996"/>
    <cellStyle name="Total 5 5 10 4" xfId="9524"/>
    <cellStyle name="Total 5 5 10 5" xfId="11819"/>
    <cellStyle name="Total 5 5 10 6" xfId="14286"/>
    <cellStyle name="Total 5 5 10 7" xfId="16536"/>
    <cellStyle name="Total 5 5 11" xfId="3971"/>
    <cellStyle name="Total 5 5 12" xfId="3931"/>
    <cellStyle name="Total 5 5 13" xfId="6924"/>
    <cellStyle name="Total 5 5 14" xfId="6705"/>
    <cellStyle name="Total 5 5 15" xfId="19973"/>
    <cellStyle name="Total 5 5 16" xfId="20415"/>
    <cellStyle name="Total 5 5 17" xfId="20223"/>
    <cellStyle name="Total 5 5 2" xfId="1950"/>
    <cellStyle name="Total 5 5 2 2" xfId="5179"/>
    <cellStyle name="Total 5 5 2 3" xfId="7704"/>
    <cellStyle name="Total 5 5 2 4" xfId="10220"/>
    <cellStyle name="Total 5 5 2 5" xfId="12524"/>
    <cellStyle name="Total 5 5 2 6" xfId="14989"/>
    <cellStyle name="Total 5 5 2 7" xfId="17233"/>
    <cellStyle name="Total 5 5 3" xfId="2196"/>
    <cellStyle name="Total 5 5 3 2" xfId="5423"/>
    <cellStyle name="Total 5 5 3 3" xfId="7950"/>
    <cellStyle name="Total 5 5 3 4" xfId="10464"/>
    <cellStyle name="Total 5 5 3 5" xfId="12768"/>
    <cellStyle name="Total 5 5 3 6" xfId="15232"/>
    <cellStyle name="Total 5 5 3 7" xfId="17476"/>
    <cellStyle name="Total 5 5 4" xfId="2446"/>
    <cellStyle name="Total 5 5 4 2" xfId="5673"/>
    <cellStyle name="Total 5 5 4 3" xfId="8200"/>
    <cellStyle name="Total 5 5 4 4" xfId="10714"/>
    <cellStyle name="Total 5 5 4 5" xfId="13018"/>
    <cellStyle name="Total 5 5 4 6" xfId="15482"/>
    <cellStyle name="Total 5 5 4 7" xfId="17726"/>
    <cellStyle name="Total 5 5 5" xfId="1608"/>
    <cellStyle name="Total 5 5 5 2" xfId="4837"/>
    <cellStyle name="Total 5 5 5 3" xfId="7362"/>
    <cellStyle name="Total 5 5 5 4" xfId="9887"/>
    <cellStyle name="Total 5 5 5 5" xfId="12183"/>
    <cellStyle name="Total 5 5 5 6" xfId="14651"/>
    <cellStyle name="Total 5 5 5 7" xfId="16897"/>
    <cellStyle name="Total 5 5 6" xfId="2904"/>
    <cellStyle name="Total 5 5 6 2" xfId="6130"/>
    <cellStyle name="Total 5 5 6 3" xfId="8658"/>
    <cellStyle name="Total 5 5 6 4" xfId="11171"/>
    <cellStyle name="Total 5 5 6 5" xfId="13475"/>
    <cellStyle name="Total 5 5 6 6" xfId="15938"/>
    <cellStyle name="Total 5 5 6 7" xfId="18181"/>
    <cellStyle name="Total 5 5 7" xfId="3088"/>
    <cellStyle name="Total 5 5 7 2" xfId="6313"/>
    <cellStyle name="Total 5 5 7 3" xfId="8842"/>
    <cellStyle name="Total 5 5 7 4" xfId="11353"/>
    <cellStyle name="Total 5 5 7 5" xfId="13658"/>
    <cellStyle name="Total 5 5 7 6" xfId="16122"/>
    <cellStyle name="Total 5 5 7 7" xfId="18362"/>
    <cellStyle name="Total 5 5 8" xfId="3287"/>
    <cellStyle name="Total 5 5 8 2" xfId="6512"/>
    <cellStyle name="Total 5 5 8 3" xfId="9041"/>
    <cellStyle name="Total 5 5 8 4" xfId="11552"/>
    <cellStyle name="Total 5 5 8 5" xfId="13856"/>
    <cellStyle name="Total 5 5 8 6" xfId="16321"/>
    <cellStyle name="Total 5 5 8 7" xfId="18560"/>
    <cellStyle name="Total 5 5 9" xfId="2888"/>
    <cellStyle name="Total 5 5 9 2" xfId="6114"/>
    <cellStyle name="Total 5 5 9 3" xfId="8642"/>
    <cellStyle name="Total 5 5 9 4" xfId="11155"/>
    <cellStyle name="Total 5 5 9 5" xfId="13459"/>
    <cellStyle name="Total 5 5 9 6" xfId="15922"/>
    <cellStyle name="Total 5 5 9 7" xfId="18165"/>
    <cellStyle name="Total 5 6" xfId="736"/>
    <cellStyle name="Total 5 6 10" xfId="1305"/>
    <cellStyle name="Total 5 6 10 2" xfId="4534"/>
    <cellStyle name="Total 5 6 10 3" xfId="7060"/>
    <cellStyle name="Total 5 6 10 4" xfId="9588"/>
    <cellStyle name="Total 5 6 10 5" xfId="11883"/>
    <cellStyle name="Total 5 6 10 6" xfId="14350"/>
    <cellStyle name="Total 5 6 10 7" xfId="16600"/>
    <cellStyle name="Total 5 6 11" xfId="4035"/>
    <cellStyle name="Total 5 6 12" xfId="3649"/>
    <cellStyle name="Total 5 6 13" xfId="9232"/>
    <cellStyle name="Total 5 6 14" xfId="6978"/>
    <cellStyle name="Total 5 6 15" xfId="20512"/>
    <cellStyle name="Total 5 6 16" xfId="20735"/>
    <cellStyle name="Total 5 6 2" xfId="2014"/>
    <cellStyle name="Total 5 6 2 2" xfId="5243"/>
    <cellStyle name="Total 5 6 2 3" xfId="7768"/>
    <cellStyle name="Total 5 6 2 4" xfId="10284"/>
    <cellStyle name="Total 5 6 2 5" xfId="12588"/>
    <cellStyle name="Total 5 6 2 6" xfId="15053"/>
    <cellStyle name="Total 5 6 2 7" xfId="17297"/>
    <cellStyle name="Total 5 6 3" xfId="2260"/>
    <cellStyle name="Total 5 6 3 2" xfId="5487"/>
    <cellStyle name="Total 5 6 3 3" xfId="8014"/>
    <cellStyle name="Total 5 6 3 4" xfId="10528"/>
    <cellStyle name="Total 5 6 3 5" xfId="12832"/>
    <cellStyle name="Total 5 6 3 6" xfId="15296"/>
    <cellStyle name="Total 5 6 3 7" xfId="17540"/>
    <cellStyle name="Total 5 6 4" xfId="2510"/>
    <cellStyle name="Total 5 6 4 2" xfId="5737"/>
    <cellStyle name="Total 5 6 4 3" xfId="8264"/>
    <cellStyle name="Total 5 6 4 4" xfId="10778"/>
    <cellStyle name="Total 5 6 4 5" xfId="13082"/>
    <cellStyle name="Total 5 6 4 6" xfId="15546"/>
    <cellStyle name="Total 5 6 4 7" xfId="17790"/>
    <cellStyle name="Total 5 6 5" xfId="2738"/>
    <cellStyle name="Total 5 6 5 2" xfId="5964"/>
    <cellStyle name="Total 5 6 5 3" xfId="8492"/>
    <cellStyle name="Total 5 6 5 4" xfId="11006"/>
    <cellStyle name="Total 5 6 5 5" xfId="13309"/>
    <cellStyle name="Total 5 6 5 6" xfId="15774"/>
    <cellStyle name="Total 5 6 5 7" xfId="18015"/>
    <cellStyle name="Total 5 6 6" xfId="2968"/>
    <cellStyle name="Total 5 6 6 2" xfId="6194"/>
    <cellStyle name="Total 5 6 6 3" xfId="8722"/>
    <cellStyle name="Total 5 6 6 4" xfId="11235"/>
    <cellStyle name="Total 5 6 6 5" xfId="13539"/>
    <cellStyle name="Total 5 6 6 6" xfId="16002"/>
    <cellStyle name="Total 5 6 6 7" xfId="18245"/>
    <cellStyle name="Total 5 6 7" xfId="3152"/>
    <cellStyle name="Total 5 6 7 2" xfId="6377"/>
    <cellStyle name="Total 5 6 7 3" xfId="8906"/>
    <cellStyle name="Total 5 6 7 4" xfId="11417"/>
    <cellStyle name="Total 5 6 7 5" xfId="13722"/>
    <cellStyle name="Total 5 6 7 6" xfId="16186"/>
    <cellStyle name="Total 5 6 7 7" xfId="18426"/>
    <cellStyle name="Total 5 6 8" xfId="3351"/>
    <cellStyle name="Total 5 6 8 2" xfId="6576"/>
    <cellStyle name="Total 5 6 8 3" xfId="9105"/>
    <cellStyle name="Total 5 6 8 4" xfId="11616"/>
    <cellStyle name="Total 5 6 8 5" xfId="13920"/>
    <cellStyle name="Total 5 6 8 6" xfId="16385"/>
    <cellStyle name="Total 5 6 8 7" xfId="18624"/>
    <cellStyle name="Total 5 6 9" xfId="3275"/>
    <cellStyle name="Total 5 6 9 2" xfId="6500"/>
    <cellStyle name="Total 5 6 9 3" xfId="9029"/>
    <cellStyle name="Total 5 6 9 4" xfId="11540"/>
    <cellStyle name="Total 5 6 9 5" xfId="13844"/>
    <cellStyle name="Total 5 6 9 6" xfId="16309"/>
    <cellStyle name="Total 5 6 9 7" xfId="18548"/>
    <cellStyle name="Total 5 7" xfId="1501"/>
    <cellStyle name="Total 5 7 10" xfId="20220"/>
    <cellStyle name="Total 5 7 2" xfId="4730"/>
    <cellStyle name="Total 5 7 3" xfId="7255"/>
    <cellStyle name="Total 5 7 4" xfId="9782"/>
    <cellStyle name="Total 5 7 5" xfId="12076"/>
    <cellStyle name="Total 5 7 6" xfId="14546"/>
    <cellStyle name="Total 5 7 7" xfId="16792"/>
    <cellStyle name="Total 5 7 8" xfId="19959"/>
    <cellStyle name="Total 5 7 9" xfId="20406"/>
    <cellStyle name="Total 5 8" xfId="1540"/>
    <cellStyle name="Total 5 8 10" xfId="19865"/>
    <cellStyle name="Total 5 8 2" xfId="4769"/>
    <cellStyle name="Total 5 8 3" xfId="7294"/>
    <cellStyle name="Total 5 8 4" xfId="9820"/>
    <cellStyle name="Total 5 8 5" xfId="12115"/>
    <cellStyle name="Total 5 8 6" xfId="14585"/>
    <cellStyle name="Total 5 8 7" xfId="16830"/>
    <cellStyle name="Total 5 8 8" xfId="19975"/>
    <cellStyle name="Total 5 8 9" xfId="20417"/>
    <cellStyle name="Total 5 9" xfId="1606"/>
    <cellStyle name="Total 5 9 10" xfId="20912"/>
    <cellStyle name="Total 5 9 2" xfId="4835"/>
    <cellStyle name="Total 5 9 3" xfId="7360"/>
    <cellStyle name="Total 5 9 4" xfId="9885"/>
    <cellStyle name="Total 5 9 5" xfId="12181"/>
    <cellStyle name="Total 5 9 6" xfId="14649"/>
    <cellStyle name="Total 5 9 7" xfId="16895"/>
    <cellStyle name="Total 5 9 8" xfId="20275"/>
    <cellStyle name="Total 5 9 9" xfId="20627"/>
    <cellStyle name="UnitValuation" xfId="130"/>
    <cellStyle name="Unlocked Input" xfId="131"/>
    <cellStyle name="Warning Text 2" xfId="6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22"/>
      </font>
    </dxf>
  </dxfs>
  <tableStyles count="0" defaultTableStyle="TableStyleMedium2" defaultPivotStyle="PivotStyleLight16"/>
  <colors>
    <mruColors>
      <color rgb="FFFFFFCC"/>
      <color rgb="FFCCFFFF"/>
      <color rgb="FFCCFFCC"/>
      <color rgb="FF00FFFF"/>
      <color rgb="FF0000FF"/>
      <color rgb="FF99FFCC"/>
      <color rgb="FF9966FF"/>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styles" Target="styles.xml"/><Relationship Id="rId9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0</xdr:row>
      <xdr:rowOff>37353</xdr:rowOff>
    </xdr:from>
    <xdr:to>
      <xdr:col>2</xdr:col>
      <xdr:colOff>657411</xdr:colOff>
      <xdr:row>1</xdr:row>
      <xdr:rowOff>590177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2" y="37353"/>
          <a:ext cx="2099234" cy="747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entral-portal/FISDInsuranceReportingForms/Shared%20Documents/Annual%20Act%20Accounts/TT%20Insurance%20Act%20Annual%20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2009</v>
          </cell>
        </row>
        <row r="16">
          <cell r="B16">
            <v>40178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entral-bank.org.t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0"/>
  <sheetViews>
    <sheetView tabSelected="1" zoomScale="85" zoomScaleNormal="85" zoomScaleSheetLayoutView="98" workbookViewId="0">
      <selection activeCell="A2" sqref="A2:F2"/>
    </sheetView>
  </sheetViews>
  <sheetFormatPr defaultColWidth="0" defaultRowHeight="15.5" zeroHeight="1" outlineLevelCol="1"/>
  <cols>
    <col min="1" max="1" width="8.84375" style="1544" customWidth="1"/>
    <col min="2" max="3" width="8.84375" style="1545" customWidth="1"/>
    <col min="4" max="4" width="37.765625" style="1577" customWidth="1"/>
    <col min="5" max="5" width="13.53515625" style="1545" customWidth="1"/>
    <col min="6" max="6" width="20.765625" style="24" customWidth="1"/>
    <col min="7" max="7" width="0.69140625" style="6" customWidth="1"/>
    <col min="8" max="14" width="8.84375" style="6" hidden="1" customWidth="1"/>
    <col min="15" max="15" width="8.765625" style="6" hidden="1" customWidth="1"/>
    <col min="16" max="39" width="8.84375" style="6" hidden="1" customWidth="1"/>
    <col min="40" max="40" width="51.23046875" style="6" hidden="1" customWidth="1"/>
    <col min="41" max="42" width="8.84375" style="6" hidden="1" customWidth="1"/>
    <col min="43" max="16384" width="8.84375" style="6" hidden="1" outlineLevel="1"/>
  </cols>
  <sheetData>
    <row r="1" spans="1:40">
      <c r="A1" s="4246"/>
      <c r="B1" s="4247"/>
      <c r="C1" s="4247"/>
      <c r="D1" s="4248"/>
      <c r="E1" s="4247"/>
      <c r="F1" s="4249"/>
      <c r="G1" s="1751"/>
    </row>
    <row r="2" spans="1:40" ht="84.75" customHeight="1">
      <c r="A2" s="5015" t="s">
        <v>0</v>
      </c>
      <c r="B2" s="5016"/>
      <c r="C2" s="5016"/>
      <c r="D2" s="5016"/>
      <c r="E2" s="5016"/>
      <c r="F2" s="5017"/>
      <c r="G2" s="1751"/>
    </row>
    <row r="3" spans="1:40" ht="45.75" customHeight="1" thickBot="1">
      <c r="A3" s="5018" t="s">
        <v>1</v>
      </c>
      <c r="B3" s="5019"/>
      <c r="C3" s="5019"/>
      <c r="D3" s="5019"/>
      <c r="E3" s="5019"/>
      <c r="F3" s="5020"/>
      <c r="G3" s="1751"/>
      <c r="AN3" s="332" t="s">
        <v>2</v>
      </c>
    </row>
    <row r="4" spans="1:40" ht="20.5" thickTop="1">
      <c r="A4" s="4233"/>
      <c r="B4" s="39"/>
      <c r="C4" s="39"/>
      <c r="D4" s="1573"/>
      <c r="E4" s="39"/>
      <c r="F4" s="4234"/>
      <c r="G4" s="1751"/>
      <c r="AN4" s="333" t="s">
        <v>2042</v>
      </c>
    </row>
    <row r="5" spans="1:40" ht="31" thickBot="1">
      <c r="A5" s="5021" t="s">
        <v>4</v>
      </c>
      <c r="B5" s="5022"/>
      <c r="C5" s="5022"/>
      <c r="D5" s="5022"/>
      <c r="E5" s="5022"/>
      <c r="F5" s="5023"/>
      <c r="G5" s="1751"/>
      <c r="AN5" s="332" t="s">
        <v>3</v>
      </c>
    </row>
    <row r="6" spans="1:40" ht="21" customHeight="1" thickTop="1">
      <c r="A6" s="4235"/>
      <c r="B6" s="40"/>
      <c r="C6" s="40"/>
      <c r="D6" s="1575"/>
      <c r="E6" s="1497"/>
      <c r="F6" s="4236"/>
      <c r="G6" s="1751"/>
      <c r="AN6" s="333" t="s">
        <v>5</v>
      </c>
    </row>
    <row r="7" spans="1:40" ht="30" customHeight="1">
      <c r="A7" s="5024" t="s">
        <v>2040</v>
      </c>
      <c r="B7" s="5025"/>
      <c r="C7" s="5025"/>
      <c r="D7" s="5025"/>
      <c r="E7" s="5025"/>
      <c r="F7" s="5026"/>
      <c r="G7" s="1751"/>
      <c r="AN7" s="333" t="s">
        <v>2043</v>
      </c>
    </row>
    <row r="8" spans="1:40" ht="30" customHeight="1" thickBot="1">
      <c r="A8" s="5027" t="s">
        <v>7</v>
      </c>
      <c r="B8" s="5007"/>
      <c r="C8" s="5007"/>
      <c r="D8" s="5007"/>
      <c r="E8" s="5007"/>
      <c r="F8" s="5008"/>
      <c r="G8" s="1751"/>
      <c r="AN8" s="333" t="s">
        <v>6</v>
      </c>
    </row>
    <row r="9" spans="1:40" ht="15.75" customHeight="1" thickTop="1">
      <c r="A9" s="4233"/>
      <c r="B9" s="39"/>
      <c r="C9" s="39"/>
      <c r="D9" s="1573"/>
      <c r="E9" s="39"/>
      <c r="F9" s="4234"/>
      <c r="G9" s="1751"/>
      <c r="AN9" s="332" t="s">
        <v>2041</v>
      </c>
    </row>
    <row r="10" spans="1:40" ht="20">
      <c r="A10" s="4237"/>
      <c r="B10" s="35"/>
      <c r="C10" s="35"/>
      <c r="D10" s="1499"/>
      <c r="E10" s="35"/>
      <c r="F10" s="4238"/>
      <c r="G10" s="1751"/>
      <c r="AN10" s="333" t="s">
        <v>8</v>
      </c>
    </row>
    <row r="11" spans="1:40" ht="20">
      <c r="A11" s="4237"/>
      <c r="B11" s="35"/>
      <c r="C11" s="35"/>
      <c r="D11" s="1499"/>
      <c r="E11" s="35"/>
      <c r="F11" s="4238"/>
      <c r="G11" s="1751"/>
      <c r="AN11" s="332" t="s">
        <v>9</v>
      </c>
    </row>
    <row r="12" spans="1:40" ht="20">
      <c r="A12" s="4237"/>
      <c r="B12" s="35"/>
      <c r="C12" s="35"/>
      <c r="D12" s="1499"/>
      <c r="E12" s="35"/>
      <c r="F12" s="4238"/>
      <c r="G12" s="1751"/>
      <c r="AN12" s="332" t="s">
        <v>2045</v>
      </c>
    </row>
    <row r="13" spans="1:40" ht="20.5" thickBot="1">
      <c r="A13" s="4239"/>
      <c r="B13" s="36"/>
      <c r="C13" s="36"/>
      <c r="D13" s="1574"/>
      <c r="E13" s="36"/>
      <c r="F13" s="4240"/>
      <c r="G13" s="1751"/>
      <c r="AN13" s="333" t="s">
        <v>10</v>
      </c>
    </row>
    <row r="14" spans="1:40" ht="33" customHeight="1" thickTop="1" thickBot="1">
      <c r="A14" s="4979" t="s">
        <v>2</v>
      </c>
      <c r="B14" s="4980"/>
      <c r="C14" s="4980"/>
      <c r="D14" s="4980"/>
      <c r="E14" s="4980"/>
      <c r="F14" s="4981"/>
      <c r="G14" s="1751"/>
      <c r="AN14" s="332" t="s">
        <v>11</v>
      </c>
    </row>
    <row r="15" spans="1:40" ht="33" customHeight="1" thickTop="1" thickBot="1">
      <c r="A15" s="4979" t="s">
        <v>12</v>
      </c>
      <c r="B15" s="4980"/>
      <c r="C15" s="4980"/>
      <c r="D15" s="4980"/>
      <c r="E15" s="4980"/>
      <c r="F15" s="4981"/>
      <c r="G15" s="1751"/>
      <c r="AN15" s="333" t="s">
        <v>15</v>
      </c>
    </row>
    <row r="16" spans="1:40" ht="33" customHeight="1" thickTop="1" thickBot="1">
      <c r="A16" s="4979" t="s">
        <v>13</v>
      </c>
      <c r="B16" s="4980"/>
      <c r="C16" s="4980"/>
      <c r="D16" s="4980"/>
      <c r="E16" s="4976" t="s">
        <v>14</v>
      </c>
      <c r="F16" s="4241"/>
      <c r="G16" s="1751"/>
      <c r="AN16" s="332" t="s">
        <v>16</v>
      </c>
    </row>
    <row r="17" spans="1:40" ht="20.5" thickTop="1">
      <c r="A17" s="4233"/>
      <c r="B17" s="39"/>
      <c r="C17" s="39"/>
      <c r="D17" s="1573"/>
      <c r="E17" s="39"/>
      <c r="F17" s="4234"/>
      <c r="G17" s="1751"/>
      <c r="AN17" s="333" t="s">
        <v>17</v>
      </c>
    </row>
    <row r="18" spans="1:40" ht="20">
      <c r="A18" s="4237"/>
      <c r="B18" s="35"/>
      <c r="C18" s="35"/>
      <c r="D18" s="1499"/>
      <c r="E18" s="35"/>
      <c r="F18" s="4238"/>
      <c r="G18" s="1751"/>
      <c r="AN18" s="332" t="s">
        <v>19</v>
      </c>
    </row>
    <row r="19" spans="1:40" ht="30" thickBot="1">
      <c r="A19" s="5003" t="s">
        <v>18</v>
      </c>
      <c r="B19" s="5004"/>
      <c r="C19" s="5004"/>
      <c r="D19" s="5004"/>
      <c r="E19" s="5004"/>
      <c r="F19" s="5005"/>
      <c r="G19" s="1751"/>
      <c r="AN19" s="333" t="s">
        <v>20</v>
      </c>
    </row>
    <row r="20" spans="1:40" ht="31.5" thickTop="1" thickBot="1">
      <c r="A20" s="4988"/>
      <c r="B20" s="4989"/>
      <c r="C20" s="4989"/>
      <c r="D20" s="4989"/>
      <c r="E20" s="4989"/>
      <c r="F20" s="4990"/>
      <c r="G20" s="1751"/>
      <c r="AN20" s="332" t="s">
        <v>2044</v>
      </c>
    </row>
    <row r="21" spans="1:40" ht="16" thickTop="1">
      <c r="A21" s="4237"/>
      <c r="B21" s="35"/>
      <c r="C21" s="35"/>
      <c r="D21" s="1499"/>
      <c r="E21" s="35"/>
      <c r="F21" s="4238"/>
      <c r="G21" s="1751"/>
    </row>
    <row r="22" spans="1:40" ht="27" customHeight="1" thickBot="1">
      <c r="A22" s="5006" t="s">
        <v>21</v>
      </c>
      <c r="B22" s="5007"/>
      <c r="C22" s="5007"/>
      <c r="D22" s="5007"/>
      <c r="E22" s="5007"/>
      <c r="F22" s="5008"/>
      <c r="G22" s="1751"/>
    </row>
    <row r="23" spans="1:40" ht="30.75" customHeight="1" thickTop="1" thickBot="1">
      <c r="A23" s="4991"/>
      <c r="B23" s="4992"/>
      <c r="C23" s="4992"/>
      <c r="D23" s="4992"/>
      <c r="E23" s="4992"/>
      <c r="F23" s="4993"/>
      <c r="G23" s="1751"/>
    </row>
    <row r="24" spans="1:40" ht="15.75" customHeight="1" thickTop="1">
      <c r="A24" s="5012" t="s">
        <v>2562</v>
      </c>
      <c r="B24" s="5013"/>
      <c r="C24" s="5013"/>
      <c r="D24" s="5013"/>
      <c r="E24" s="5013"/>
      <c r="F24" s="5014"/>
      <c r="G24" s="1751"/>
    </row>
    <row r="25" spans="1:40">
      <c r="A25" s="4237"/>
      <c r="B25" s="35"/>
      <c r="C25" s="41"/>
      <c r="D25" s="1499"/>
      <c r="E25" s="35"/>
      <c r="F25" s="4238"/>
      <c r="G25" s="1751"/>
    </row>
    <row r="26" spans="1:40">
      <c r="A26" s="4237"/>
      <c r="B26" s="35"/>
      <c r="C26" s="41"/>
      <c r="D26" s="1499"/>
      <c r="E26" s="35"/>
      <c r="F26" s="4238"/>
      <c r="G26" s="1751"/>
    </row>
    <row r="27" spans="1:40">
      <c r="A27" s="4237"/>
      <c r="B27" s="35"/>
      <c r="C27" s="41"/>
      <c r="D27" s="1499"/>
      <c r="E27" s="35"/>
      <c r="F27" s="4238"/>
      <c r="G27" s="1751"/>
    </row>
    <row r="28" spans="1:40" ht="20">
      <c r="A28" s="4982"/>
      <c r="B28" s="4983"/>
      <c r="C28" s="4983"/>
      <c r="D28" s="4983"/>
      <c r="E28" s="4983"/>
      <c r="F28" s="4984"/>
      <c r="G28" s="1751"/>
    </row>
    <row r="29" spans="1:40" ht="30.5">
      <c r="A29" s="5000"/>
      <c r="B29" s="5001"/>
      <c r="C29" s="5001"/>
      <c r="D29" s="5001"/>
      <c r="E29" s="5001"/>
      <c r="F29" s="5002"/>
      <c r="G29" s="1751"/>
    </row>
    <row r="30" spans="1:40" ht="30" thickBot="1">
      <c r="A30" s="5009" t="s">
        <v>22</v>
      </c>
      <c r="B30" s="5010"/>
      <c r="C30" s="5010"/>
      <c r="D30" s="5010"/>
      <c r="E30" s="5010"/>
      <c r="F30" s="5011"/>
      <c r="G30" s="1751"/>
    </row>
    <row r="31" spans="1:40" ht="21" thickTop="1" thickBot="1">
      <c r="A31" s="4994"/>
      <c r="B31" s="4995"/>
      <c r="C31" s="4995"/>
      <c r="D31" s="4995"/>
      <c r="E31" s="4995"/>
      <c r="F31" s="4996"/>
      <c r="G31" s="1751"/>
    </row>
    <row r="32" spans="1:40" ht="16" thickTop="1">
      <c r="A32" s="4997" t="s">
        <v>2562</v>
      </c>
      <c r="B32" s="4998"/>
      <c r="C32" s="4998"/>
      <c r="D32" s="4998"/>
      <c r="E32" s="4998"/>
      <c r="F32" s="4999"/>
      <c r="G32" s="1751"/>
    </row>
    <row r="33" spans="1:7">
      <c r="A33" s="4237"/>
      <c r="B33" s="35"/>
      <c r="C33" s="42"/>
      <c r="D33" s="1499"/>
      <c r="E33" s="35"/>
      <c r="F33" s="4238"/>
      <c r="G33" s="1751"/>
    </row>
    <row r="34" spans="1:7">
      <c r="A34" s="4237"/>
      <c r="B34" s="35"/>
      <c r="C34" s="41"/>
      <c r="D34" s="1499"/>
      <c r="E34" s="35"/>
      <c r="F34" s="4238"/>
      <c r="G34" s="1751"/>
    </row>
    <row r="35" spans="1:7">
      <c r="A35" s="4237"/>
      <c r="B35" s="35"/>
      <c r="C35" s="35"/>
      <c r="D35" s="1499"/>
      <c r="E35" s="35"/>
      <c r="F35" s="4238"/>
      <c r="G35" s="1751"/>
    </row>
    <row r="36" spans="1:7">
      <c r="A36" s="4237"/>
      <c r="B36" s="35"/>
      <c r="C36" s="35"/>
      <c r="D36" s="1499"/>
      <c r="E36" s="35"/>
      <c r="F36" s="4238"/>
      <c r="G36" s="1751"/>
    </row>
    <row r="37" spans="1:7">
      <c r="A37" s="4237"/>
      <c r="B37" s="35"/>
      <c r="C37" s="35"/>
      <c r="D37" s="1499"/>
      <c r="E37" s="35"/>
      <c r="F37" s="4238"/>
      <c r="G37" s="1751"/>
    </row>
    <row r="38" spans="1:7">
      <c r="A38" s="4237"/>
      <c r="B38" s="35"/>
      <c r="C38" s="35"/>
      <c r="D38" s="1499"/>
      <c r="E38" s="35"/>
      <c r="F38" s="4238"/>
      <c r="G38" s="1751"/>
    </row>
    <row r="39" spans="1:7">
      <c r="A39" s="4237"/>
      <c r="B39" s="35"/>
      <c r="C39" s="35"/>
      <c r="D39" s="1499"/>
      <c r="E39" s="35"/>
      <c r="F39" s="4238"/>
      <c r="G39" s="1751"/>
    </row>
    <row r="40" spans="1:7">
      <c r="A40" s="4237"/>
      <c r="B40" s="35"/>
      <c r="C40" s="35"/>
      <c r="D40" s="1499"/>
      <c r="E40" s="35"/>
      <c r="F40" s="4238"/>
      <c r="G40" s="1751"/>
    </row>
    <row r="41" spans="1:7">
      <c r="A41" s="4985" t="s">
        <v>23</v>
      </c>
      <c r="B41" s="4986"/>
      <c r="C41" s="4986"/>
      <c r="D41" s="4986"/>
      <c r="E41" s="4986"/>
      <c r="F41" s="4987"/>
      <c r="G41" s="1751"/>
    </row>
    <row r="42" spans="1:7">
      <c r="A42" s="4237"/>
      <c r="B42" s="35"/>
      <c r="C42" s="35"/>
      <c r="D42" s="1499"/>
      <c r="E42" s="35"/>
      <c r="F42" s="4238"/>
      <c r="G42" s="1751"/>
    </row>
    <row r="43" spans="1:7" ht="18">
      <c r="A43" s="4237"/>
      <c r="B43" s="35"/>
      <c r="C43" s="43"/>
      <c r="D43" s="1499"/>
      <c r="E43" s="35"/>
      <c r="F43" s="4238"/>
      <c r="G43" s="1751"/>
    </row>
    <row r="44" spans="1:7">
      <c r="A44" s="4237"/>
      <c r="B44" s="35"/>
      <c r="C44" s="44"/>
      <c r="D44" s="1499"/>
      <c r="E44" s="35"/>
      <c r="F44" s="4238"/>
      <c r="G44" s="1751"/>
    </row>
    <row r="45" spans="1:7">
      <c r="A45" s="4977" t="s">
        <v>24</v>
      </c>
      <c r="B45" s="1578"/>
      <c r="C45" s="35"/>
      <c r="D45" s="1499"/>
      <c r="E45" s="35"/>
      <c r="F45" s="4978" t="s">
        <v>2571</v>
      </c>
      <c r="G45" s="1751"/>
    </row>
    <row r="46" spans="1:7" ht="16" thickBot="1">
      <c r="A46" s="4242"/>
      <c r="B46" s="4243"/>
      <c r="C46" s="4243"/>
      <c r="D46" s="4244"/>
      <c r="E46" s="4243"/>
      <c r="F46" s="4245"/>
      <c r="G46" s="1751"/>
    </row>
    <row r="47" spans="1:7" hidden="1">
      <c r="A47" s="1541"/>
      <c r="B47" s="3"/>
      <c r="C47" s="3"/>
      <c r="D47" s="1576"/>
      <c r="E47" s="3"/>
    </row>
    <row r="48" spans="1:7" hidden="1">
      <c r="A48" s="1541"/>
      <c r="B48" s="3"/>
      <c r="C48" s="1542" t="s">
        <v>25</v>
      </c>
      <c r="D48" s="1576"/>
      <c r="E48" s="3"/>
    </row>
    <row r="49" spans="1:5" hidden="1">
      <c r="A49" s="1541"/>
      <c r="B49" s="3"/>
      <c r="C49" s="3"/>
      <c r="D49" s="1576"/>
      <c r="E49" s="3"/>
    </row>
    <row r="50" spans="1:5" hidden="1">
      <c r="A50" s="1543" t="s">
        <v>26</v>
      </c>
      <c r="B50" s="3"/>
      <c r="C50" s="3"/>
      <c r="D50" s="1576"/>
      <c r="E50" s="3"/>
    </row>
  </sheetData>
  <sheetProtection password="DF61" sheet="1" objects="1" scenarios="1"/>
  <sortState ref="AN4:AN20">
    <sortCondition ref="AN4"/>
  </sortState>
  <mergeCells count="19">
    <mergeCell ref="A2:F2"/>
    <mergeCell ref="A3:F3"/>
    <mergeCell ref="A5:F5"/>
    <mergeCell ref="A7:F7"/>
    <mergeCell ref="A8:F8"/>
    <mergeCell ref="A14:F14"/>
    <mergeCell ref="A15:F15"/>
    <mergeCell ref="A28:F28"/>
    <mergeCell ref="A16:D16"/>
    <mergeCell ref="A41:F41"/>
    <mergeCell ref="A20:F20"/>
    <mergeCell ref="A23:F23"/>
    <mergeCell ref="A31:F31"/>
    <mergeCell ref="A32:F32"/>
    <mergeCell ref="A29:F29"/>
    <mergeCell ref="A19:F19"/>
    <mergeCell ref="A22:F22"/>
    <mergeCell ref="A30:F30"/>
    <mergeCell ref="A24:F24"/>
  </mergeCells>
  <phoneticPr fontId="14" type="noConversion"/>
  <dataValidations count="2">
    <dataValidation type="date" operator="greaterThanOrEqual" allowBlank="1" showInputMessage="1" showErrorMessage="1" error="Only Dates ending on or after January 1, 2020 can be entered on this shedule!" sqref="A31:F31">
      <formula1>43831</formula1>
    </dataValidation>
    <dataValidation type="list" allowBlank="1" showInputMessage="1" showErrorMessage="1" sqref="A14:F14">
      <formula1>$AN$3:$AN$20</formula1>
    </dataValidation>
  </dataValidations>
  <printOptions horizontalCentered="1"/>
  <pageMargins left="0.5" right="0.5" top="0.98425196850393704" bottom="0.59055118110236204" header="0.59055118110236204" footer="0.59055118110236204"/>
  <pageSetup paperSize="5" scale="75" orientation="portrait" r:id="rId1"/>
  <headerFooter alignWithMargins="0">
    <oddHeader>&amp;R&amp;"Times New Roman,Bold"PROTECTED WHEN COMPLETED</oddHeader>
  </headerFooter>
  <ignoredErrors>
    <ignoredError sqref="A5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F81"/>
  <sheetViews>
    <sheetView view="pageBreakPreview" zoomScale="96" zoomScaleNormal="100" zoomScaleSheetLayoutView="96" workbookViewId="0">
      <selection activeCell="D2" sqref="D2"/>
    </sheetView>
  </sheetViews>
  <sheetFormatPr defaultColWidth="0" defaultRowHeight="15.5" zeroHeight="1"/>
  <cols>
    <col min="1" max="1" width="29.23046875" style="639" customWidth="1"/>
    <col min="2" max="2" width="12.23046875" style="639" customWidth="1"/>
    <col min="3" max="3" width="24.765625" style="639" customWidth="1"/>
    <col min="4" max="4" width="18.4609375" style="639" customWidth="1"/>
    <col min="5" max="5" width="12.69140625" style="639" customWidth="1"/>
    <col min="6" max="6" width="0" style="98" hidden="1" customWidth="1"/>
    <col min="7" max="16384" width="8.765625" style="98" hidden="1"/>
  </cols>
  <sheetData>
    <row r="1" spans="1:5">
      <c r="A1" s="5052" t="s">
        <v>224</v>
      </c>
      <c r="B1" s="5052"/>
      <c r="C1" s="5052"/>
      <c r="D1" s="5052"/>
      <c r="E1" s="5052"/>
    </row>
    <row r="2" spans="1:5">
      <c r="A2" s="110"/>
      <c r="B2" s="1779"/>
      <c r="C2" s="1780"/>
      <c r="D2" s="69" t="s">
        <v>225</v>
      </c>
      <c r="E2" s="110"/>
    </row>
    <row r="3" spans="1:5">
      <c r="A3" s="673" t="str">
        <f>+Cover!A14</f>
        <v>Select Name of Insurer/ Financial Holding Company</v>
      </c>
      <c r="B3" s="4349"/>
      <c r="C3" s="4350"/>
      <c r="D3" s="4350"/>
      <c r="E3" s="102"/>
    </row>
    <row r="4" spans="1:5">
      <c r="A4" s="4351" t="str">
        <f>+ToC!A3</f>
        <v>Insurer/Financial Holding Company</v>
      </c>
      <c r="B4" s="108"/>
      <c r="C4" s="4352"/>
      <c r="D4" s="102"/>
      <c r="E4" s="102"/>
    </row>
    <row r="5" spans="1:5">
      <c r="A5" s="4351"/>
      <c r="B5" s="108"/>
      <c r="C5" s="4352"/>
      <c r="D5" s="102"/>
      <c r="E5" s="4353"/>
    </row>
    <row r="6" spans="1:5">
      <c r="A6" s="4351" t="str">
        <f>+ToC!A5</f>
        <v>LONG-TERM INSURERS ANNUAL RETURN</v>
      </c>
      <c r="B6" s="108"/>
      <c r="C6" s="4352"/>
      <c r="D6" s="102"/>
      <c r="E6" s="4353"/>
    </row>
    <row r="7" spans="1:5">
      <c r="A7" s="4354" t="str">
        <f>+ToC!A6</f>
        <v>FOR THE YEAR ENDED:</v>
      </c>
      <c r="B7" s="102"/>
      <c r="C7" s="102"/>
      <c r="D7" s="5168">
        <f>Cover!A23</f>
        <v>0</v>
      </c>
      <c r="E7" s="5169"/>
    </row>
    <row r="8" spans="1:5">
      <c r="A8" s="4355"/>
      <c r="B8" s="4355"/>
      <c r="C8" s="4355"/>
      <c r="D8" s="4356"/>
      <c r="E8" s="4353"/>
    </row>
    <row r="9" spans="1:5">
      <c r="A9" s="5157" t="s">
        <v>226</v>
      </c>
      <c r="B9" s="5157"/>
      <c r="C9" s="5157"/>
      <c r="D9" s="5157"/>
      <c r="E9" s="5157"/>
    </row>
    <row r="10" spans="1:5">
      <c r="A10" s="102"/>
      <c r="B10" s="102"/>
      <c r="C10" s="102"/>
      <c r="D10" s="4327"/>
      <c r="E10" s="102"/>
    </row>
    <row r="11" spans="1:5" ht="20.149999999999999" customHeight="1">
      <c r="A11" s="4357"/>
      <c r="B11" s="4358"/>
      <c r="C11" s="4359"/>
      <c r="D11" s="4360"/>
      <c r="E11" s="4361"/>
    </row>
    <row r="12" spans="1:5" ht="20.149999999999999" customHeight="1">
      <c r="A12" s="4362" t="s">
        <v>2127</v>
      </c>
      <c r="B12" s="4363"/>
      <c r="C12" s="1877"/>
      <c r="D12" s="4363"/>
      <c r="E12" s="4364"/>
    </row>
    <row r="13" spans="1:5" ht="20.149999999999999" customHeight="1">
      <c r="A13" s="4365" t="s">
        <v>227</v>
      </c>
      <c r="B13" s="5155" t="s">
        <v>228</v>
      </c>
      <c r="C13" s="5156"/>
      <c r="D13" s="4366"/>
      <c r="E13" s="4367"/>
    </row>
    <row r="14" spans="1:5" ht="20.149999999999999" customHeight="1">
      <c r="A14" s="4368"/>
      <c r="B14" s="4369"/>
      <c r="C14" s="4369"/>
      <c r="D14" s="4369"/>
      <c r="E14" s="4369"/>
    </row>
    <row r="15" spans="1:5" ht="20.149999999999999" customHeight="1">
      <c r="A15" s="4370"/>
      <c r="B15" s="4371"/>
      <c r="C15" s="4371"/>
      <c r="D15" s="4371"/>
      <c r="E15" s="4372"/>
    </row>
    <row r="16" spans="1:5" ht="20.149999999999999" customHeight="1">
      <c r="A16" s="4373" t="s">
        <v>229</v>
      </c>
      <c r="B16" s="4374"/>
      <c r="C16" s="4374"/>
      <c r="D16" s="4374"/>
      <c r="E16" s="4375"/>
    </row>
    <row r="17" spans="1:5" ht="20.149999999999999" customHeight="1">
      <c r="A17" s="4376" t="s">
        <v>230</v>
      </c>
      <c r="B17" s="5158" t="str">
        <f>+Cover!A15</f>
        <v>Please Enter the Address of the Financial Institution</v>
      </c>
      <c r="C17" s="5159"/>
      <c r="D17" s="5160"/>
      <c r="E17" s="4364"/>
    </row>
    <row r="18" spans="1:5" ht="20.149999999999999" customHeight="1">
      <c r="A18" s="4377"/>
      <c r="B18" s="5161" t="str">
        <f>+Cover!A16</f>
        <v>Please Enter the City in which the Financial Institution resides</v>
      </c>
      <c r="C18" s="5162"/>
      <c r="D18" s="4378" t="s">
        <v>143</v>
      </c>
      <c r="E18" s="4367">
        <f>+Cover!F16</f>
        <v>0</v>
      </c>
    </row>
    <row r="19" spans="1:5" ht="20.149999999999999" customHeight="1">
      <c r="A19" s="4377"/>
      <c r="B19" s="5163"/>
      <c r="C19" s="5164"/>
      <c r="D19" s="1683"/>
      <c r="E19" s="4364"/>
    </row>
    <row r="20" spans="1:5" ht="20.149999999999999" customHeight="1">
      <c r="A20" s="4376" t="s">
        <v>231</v>
      </c>
      <c r="B20" s="5165"/>
      <c r="C20" s="5166"/>
      <c r="D20" s="1683"/>
      <c r="E20" s="4364"/>
    </row>
    <row r="21" spans="1:5" ht="20.149999999999999" customHeight="1">
      <c r="A21" s="4376" t="s">
        <v>232</v>
      </c>
      <c r="B21" s="5161"/>
      <c r="C21" s="5167"/>
      <c r="D21" s="1683"/>
      <c r="E21" s="4364"/>
    </row>
    <row r="22" spans="1:5" ht="20.149999999999999" customHeight="1">
      <c r="A22" s="4376"/>
      <c r="B22" s="5153"/>
      <c r="C22" s="5154"/>
      <c r="D22" s="1683"/>
      <c r="E22" s="4364"/>
    </row>
    <row r="23" spans="1:5" ht="20.149999999999999" customHeight="1">
      <c r="A23" s="4376" t="s">
        <v>233</v>
      </c>
      <c r="B23" s="1878"/>
      <c r="C23" s="1748"/>
      <c r="D23" s="4379"/>
      <c r="E23" s="4364"/>
    </row>
    <row r="24" spans="1:5" ht="20.149999999999999" customHeight="1">
      <c r="A24" s="4376" t="s">
        <v>234</v>
      </c>
      <c r="B24" s="5153"/>
      <c r="C24" s="5154"/>
      <c r="D24" s="1683"/>
      <c r="E24" s="4364"/>
    </row>
    <row r="25" spans="1:5" ht="20.149999999999999" customHeight="1">
      <c r="A25" s="4376" t="s">
        <v>235</v>
      </c>
      <c r="B25" s="5153"/>
      <c r="C25" s="5154"/>
      <c r="D25" s="1683"/>
      <c r="E25" s="4364"/>
    </row>
    <row r="26" spans="1:5" ht="20.149999999999999" customHeight="1">
      <c r="A26" s="4380"/>
      <c r="B26" s="4366"/>
      <c r="C26" s="4366"/>
      <c r="D26" s="4366"/>
      <c r="E26" s="4367"/>
    </row>
    <row r="27" spans="1:5" ht="20.149999999999999" customHeight="1">
      <c r="A27" s="4381"/>
      <c r="B27" s="4363"/>
      <c r="C27" s="4363"/>
      <c r="D27" s="4363"/>
      <c r="E27" s="4363"/>
    </row>
    <row r="28" spans="1:5" ht="20.149999999999999" customHeight="1">
      <c r="A28" s="1879"/>
      <c r="B28" s="4363"/>
      <c r="C28" s="4363"/>
      <c r="D28" s="4363"/>
      <c r="E28" s="4363"/>
    </row>
    <row r="29" spans="1:5" ht="20.149999999999999" customHeight="1">
      <c r="A29" s="1880" t="s">
        <v>236</v>
      </c>
      <c r="B29" s="4363"/>
      <c r="C29" s="4363"/>
      <c r="D29" s="631"/>
      <c r="E29" s="4363"/>
    </row>
    <row r="30" spans="1:5" ht="20.149999999999999" customHeight="1">
      <c r="A30" s="4382" t="s">
        <v>237</v>
      </c>
      <c r="B30" s="4383"/>
      <c r="C30" s="4383"/>
      <c r="D30" s="4342"/>
      <c r="E30" s="4364"/>
    </row>
    <row r="31" spans="1:5" ht="20.149999999999999" customHeight="1">
      <c r="A31" s="4384" t="s">
        <v>238</v>
      </c>
      <c r="B31" s="4374"/>
      <c r="C31" s="4385"/>
      <c r="D31" s="1687"/>
      <c r="E31" s="4364"/>
    </row>
    <row r="32" spans="1:5" ht="20.149999999999999" customHeight="1">
      <c r="A32" s="4384"/>
      <c r="B32" s="4374" t="s">
        <v>239</v>
      </c>
      <c r="C32" s="4386"/>
      <c r="D32" s="1683"/>
      <c r="E32" s="4364"/>
    </row>
    <row r="33" spans="1:5" ht="20.149999999999999" customHeight="1">
      <c r="A33" s="4377"/>
      <c r="B33" s="4387"/>
      <c r="C33" s="4388"/>
      <c r="D33" s="4378" t="s">
        <v>143</v>
      </c>
      <c r="E33" s="4389"/>
    </row>
    <row r="34" spans="1:5" ht="20.149999999999999" customHeight="1">
      <c r="A34" s="4377"/>
      <c r="B34" s="4387"/>
      <c r="C34" s="4386"/>
      <c r="D34" s="1683"/>
      <c r="E34" s="4364"/>
    </row>
    <row r="35" spans="1:5" ht="20.149999999999999" customHeight="1">
      <c r="A35" s="4377"/>
      <c r="B35" s="4387"/>
      <c r="C35" s="4387"/>
      <c r="D35" s="4363"/>
      <c r="E35" s="4364"/>
    </row>
    <row r="36" spans="1:5" ht="20.149999999999999" customHeight="1">
      <c r="A36" s="4377" t="s">
        <v>240</v>
      </c>
      <c r="B36" s="4387"/>
      <c r="C36" s="4385"/>
      <c r="D36" s="1687"/>
      <c r="E36" s="4364"/>
    </row>
    <row r="37" spans="1:5" ht="20.149999999999999" customHeight="1">
      <c r="A37" s="4377"/>
      <c r="B37" s="4387" t="s">
        <v>239</v>
      </c>
      <c r="C37" s="4386"/>
      <c r="D37" s="631"/>
      <c r="E37" s="631"/>
    </row>
    <row r="38" spans="1:5" ht="20.149999999999999" customHeight="1">
      <c r="A38" s="4377"/>
      <c r="B38" s="4387"/>
      <c r="C38" s="4386"/>
      <c r="D38" s="4378" t="s">
        <v>143</v>
      </c>
      <c r="E38" s="4389"/>
    </row>
    <row r="39" spans="1:5" ht="20.149999999999999" customHeight="1">
      <c r="A39" s="4377"/>
      <c r="B39" s="4387"/>
      <c r="C39" s="4386"/>
      <c r="D39" s="1683"/>
      <c r="E39" s="4364"/>
    </row>
    <row r="40" spans="1:5" ht="20.149999999999999" customHeight="1">
      <c r="A40" s="4377"/>
      <c r="B40" s="4387"/>
      <c r="C40" s="4387"/>
      <c r="D40" s="4363"/>
      <c r="E40" s="4364"/>
    </row>
    <row r="41" spans="1:5" ht="20.149999999999999" customHeight="1">
      <c r="A41" s="4377" t="s">
        <v>241</v>
      </c>
      <c r="B41" s="4387"/>
      <c r="C41" s="4385"/>
      <c r="D41" s="1687"/>
      <c r="E41" s="4364"/>
    </row>
    <row r="42" spans="1:5" ht="20.149999999999999" customHeight="1">
      <c r="A42" s="4377"/>
      <c r="B42" s="4387" t="s">
        <v>239</v>
      </c>
      <c r="C42" s="4386"/>
      <c r="D42" s="631"/>
      <c r="E42" s="631"/>
    </row>
    <row r="43" spans="1:5" ht="20.149999999999999" customHeight="1">
      <c r="A43" s="4377"/>
      <c r="B43" s="4387"/>
      <c r="C43" s="4386"/>
      <c r="D43" s="4378" t="s">
        <v>143</v>
      </c>
      <c r="E43" s="4389"/>
    </row>
    <row r="44" spans="1:5" ht="20.149999999999999" customHeight="1">
      <c r="A44" s="4377"/>
      <c r="B44" s="4387"/>
      <c r="C44" s="4386"/>
      <c r="D44" s="1683"/>
      <c r="E44" s="4364"/>
    </row>
    <row r="45" spans="1:5" ht="20.149999999999999" customHeight="1">
      <c r="A45" s="4377"/>
      <c r="B45" s="4387"/>
      <c r="C45" s="4387"/>
      <c r="D45" s="4363"/>
      <c r="E45" s="4364"/>
    </row>
    <row r="46" spans="1:5" ht="20.149999999999999" customHeight="1">
      <c r="A46" s="4377" t="s">
        <v>242</v>
      </c>
      <c r="B46" s="4387"/>
      <c r="C46" s="4385"/>
      <c r="D46" s="1687"/>
      <c r="E46" s="4364"/>
    </row>
    <row r="47" spans="1:5" ht="20.149999999999999" customHeight="1">
      <c r="A47" s="4377"/>
      <c r="B47" s="4387" t="s">
        <v>239</v>
      </c>
      <c r="C47" s="4386"/>
      <c r="D47" s="1683"/>
      <c r="E47" s="4364"/>
    </row>
    <row r="48" spans="1:5" ht="20.149999999999999" customHeight="1">
      <c r="A48" s="4376"/>
      <c r="B48" s="4387"/>
      <c r="C48" s="4386"/>
      <c r="D48" s="4378" t="s">
        <v>143</v>
      </c>
      <c r="E48" s="4389"/>
    </row>
    <row r="49" spans="1:5" ht="20.149999999999999" customHeight="1">
      <c r="A49" s="4376"/>
      <c r="B49" s="4387"/>
      <c r="C49" s="4386"/>
      <c r="D49" s="1683"/>
      <c r="E49" s="4364"/>
    </row>
    <row r="50" spans="1:5" ht="20.149999999999999" customHeight="1">
      <c r="A50" s="4380"/>
      <c r="B50" s="4366"/>
      <c r="C50" s="4366"/>
      <c r="D50" s="4366"/>
      <c r="E50" s="4367"/>
    </row>
    <row r="51" spans="1:5" ht="20.149999999999999" customHeight="1">
      <c r="A51" s="4381"/>
      <c r="B51" s="4363"/>
      <c r="C51" s="4363"/>
      <c r="D51" s="4363"/>
      <c r="E51" s="4363"/>
    </row>
    <row r="52" spans="1:5" ht="20.149999999999999" customHeight="1">
      <c r="A52" s="4390" t="s">
        <v>243</v>
      </c>
      <c r="B52" s="4383"/>
      <c r="C52" s="4386"/>
      <c r="D52" s="1687"/>
      <c r="E52" s="4391"/>
    </row>
    <row r="53" spans="1:5" ht="20.149999999999999" customHeight="1">
      <c r="A53" s="4392"/>
      <c r="B53" s="4374" t="s">
        <v>230</v>
      </c>
      <c r="C53" s="4386"/>
      <c r="D53" s="1683"/>
      <c r="E53" s="4364"/>
    </row>
    <row r="54" spans="1:5" ht="20.149999999999999" customHeight="1">
      <c r="A54" s="4376"/>
      <c r="B54" s="4387"/>
      <c r="C54" s="4386"/>
      <c r="D54" s="4378" t="s">
        <v>143</v>
      </c>
      <c r="E54" s="4389"/>
    </row>
    <row r="55" spans="1:5" ht="20.149999999999999" customHeight="1">
      <c r="A55" s="4376"/>
      <c r="B55" s="4387"/>
      <c r="C55" s="4386"/>
      <c r="D55" s="1683"/>
      <c r="E55" s="4364"/>
    </row>
    <row r="56" spans="1:5" ht="20.149999999999999" customHeight="1">
      <c r="A56" s="4376" t="s">
        <v>244</v>
      </c>
      <c r="B56" s="4387"/>
      <c r="C56" s="4393"/>
      <c r="D56" s="4379"/>
      <c r="E56" s="4364"/>
    </row>
    <row r="57" spans="1:5" ht="20.149999999999999" customHeight="1">
      <c r="A57" s="4376" t="s">
        <v>233</v>
      </c>
      <c r="B57" s="4387"/>
      <c r="C57" s="4394"/>
      <c r="D57" s="4379"/>
      <c r="E57" s="4364"/>
    </row>
    <row r="58" spans="1:5" ht="20.149999999999999" customHeight="1">
      <c r="A58" s="4376" t="s">
        <v>245</v>
      </c>
      <c r="B58" s="4387"/>
      <c r="C58" s="4394"/>
      <c r="D58" s="1683"/>
      <c r="E58" s="4364"/>
    </row>
    <row r="59" spans="1:5" ht="20.149999999999999" customHeight="1">
      <c r="A59" s="4376" t="s">
        <v>235</v>
      </c>
      <c r="B59" s="4387"/>
      <c r="C59" s="4386"/>
      <c r="D59" s="1683"/>
      <c r="E59" s="4364"/>
    </row>
    <row r="60" spans="1:5" ht="20.149999999999999" customHeight="1">
      <c r="A60" s="4380"/>
      <c r="B60" s="4366"/>
      <c r="C60" s="4366"/>
      <c r="D60" s="4366"/>
      <c r="E60" s="4367"/>
    </row>
    <row r="61" spans="1:5" ht="20.149999999999999" customHeight="1">
      <c r="A61" s="4381"/>
      <c r="B61" s="4363"/>
      <c r="C61" s="4363"/>
      <c r="D61" s="4363"/>
      <c r="E61" s="4363"/>
    </row>
    <row r="62" spans="1:5" ht="20.149999999999999" customHeight="1">
      <c r="A62" s="4390" t="s">
        <v>246</v>
      </c>
      <c r="B62" s="4383"/>
      <c r="C62" s="4383"/>
      <c r="D62" s="4383"/>
      <c r="E62" s="4391"/>
    </row>
    <row r="63" spans="1:5" ht="20.149999999999999" customHeight="1">
      <c r="A63" s="4362" t="s">
        <v>247</v>
      </c>
      <c r="B63" s="4363"/>
      <c r="C63" s="4385"/>
      <c r="D63" s="1687"/>
      <c r="E63" s="4364"/>
    </row>
    <row r="64" spans="1:5" ht="20.149999999999999" customHeight="1">
      <c r="A64" s="4392"/>
      <c r="B64" s="4374" t="s">
        <v>248</v>
      </c>
      <c r="C64" s="4386"/>
      <c r="D64" s="1687"/>
      <c r="E64" s="4364"/>
    </row>
    <row r="65" spans="1:5" ht="20.149999999999999" customHeight="1">
      <c r="A65" s="4376"/>
      <c r="B65" s="4387" t="s">
        <v>230</v>
      </c>
      <c r="C65" s="4386"/>
      <c r="D65" s="1683"/>
      <c r="E65" s="4364"/>
    </row>
    <row r="66" spans="1:5" ht="20.149999999999999" customHeight="1">
      <c r="A66" s="4376"/>
      <c r="B66" s="4387"/>
      <c r="C66" s="4386"/>
      <c r="D66" s="4378" t="s">
        <v>143</v>
      </c>
      <c r="E66" s="4389"/>
    </row>
    <row r="67" spans="1:5" ht="20.149999999999999" customHeight="1">
      <c r="A67" s="4376"/>
      <c r="B67" s="4387"/>
      <c r="C67" s="4386"/>
      <c r="D67" s="1683"/>
      <c r="E67" s="4364"/>
    </row>
    <row r="68" spans="1:5" ht="20.149999999999999" customHeight="1">
      <c r="A68" s="4376" t="s">
        <v>233</v>
      </c>
      <c r="B68" s="4387"/>
      <c r="C68" s="4394"/>
      <c r="D68" s="4379"/>
      <c r="E68" s="4364"/>
    </row>
    <row r="69" spans="1:5" ht="20.149999999999999" customHeight="1">
      <c r="A69" s="4376" t="s">
        <v>245</v>
      </c>
      <c r="B69" s="4387"/>
      <c r="C69" s="4394"/>
      <c r="D69" s="1683"/>
      <c r="E69" s="4364"/>
    </row>
    <row r="70" spans="1:5" ht="20.149999999999999" customHeight="1">
      <c r="A70" s="4376" t="s">
        <v>235</v>
      </c>
      <c r="B70" s="4387"/>
      <c r="C70" s="4386"/>
      <c r="D70" s="1683"/>
      <c r="E70" s="4364"/>
    </row>
    <row r="71" spans="1:5">
      <c r="A71" s="4395"/>
      <c r="B71" s="4396"/>
      <c r="C71" s="4396"/>
      <c r="D71" s="4396"/>
      <c r="E71" s="4397"/>
    </row>
    <row r="72" spans="1:5">
      <c r="A72" s="4398"/>
      <c r="B72" s="4396"/>
      <c r="C72" s="4396"/>
      <c r="D72" s="102"/>
      <c r="E72" s="417" t="str">
        <f>+ToC!E115</f>
        <v xml:space="preserve">LONG-TERM Annual Return </v>
      </c>
    </row>
    <row r="73" spans="1:5">
      <c r="A73" s="4398"/>
      <c r="B73" s="4396"/>
      <c r="C73" s="4396"/>
      <c r="D73" s="102"/>
      <c r="E73" s="417" t="s">
        <v>249</v>
      </c>
    </row>
    <row r="74" spans="1:5" hidden="1">
      <c r="A74" s="111"/>
      <c r="B74" s="111"/>
      <c r="C74" s="111"/>
      <c r="D74" s="111"/>
      <c r="E74" s="111"/>
    </row>
    <row r="75" spans="1:5" hidden="1">
      <c r="A75" s="111"/>
      <c r="B75" s="111"/>
      <c r="C75" s="111"/>
      <c r="D75" s="111"/>
      <c r="E75" s="111"/>
    </row>
    <row r="76" spans="1:5" hidden="1">
      <c r="A76" s="111"/>
      <c r="B76" s="111"/>
      <c r="C76" s="111"/>
      <c r="D76" s="111"/>
      <c r="E76" s="111"/>
    </row>
    <row r="77" spans="1:5" hidden="1">
      <c r="A77" s="111"/>
      <c r="B77" s="111"/>
      <c r="C77" s="111"/>
      <c r="D77" s="111"/>
      <c r="E77" s="111"/>
    </row>
    <row r="78" spans="1:5" hidden="1">
      <c r="A78" s="111"/>
      <c r="B78" s="111"/>
      <c r="C78" s="111"/>
      <c r="D78" s="111"/>
      <c r="E78" s="111"/>
    </row>
    <row r="79" spans="1:5" hidden="1">
      <c r="A79" s="111"/>
      <c r="B79" s="111"/>
      <c r="C79" s="111"/>
      <c r="D79" s="111"/>
      <c r="E79" s="111"/>
    </row>
    <row r="80" spans="1:5"/>
    <row r="81"/>
  </sheetData>
  <sheetProtection password="DF61" sheet="1" objects="1" scenarios="1"/>
  <mergeCells count="12">
    <mergeCell ref="B24:C24"/>
    <mergeCell ref="B25:C25"/>
    <mergeCell ref="B13:C13"/>
    <mergeCell ref="A1:E1"/>
    <mergeCell ref="A9:E9"/>
    <mergeCell ref="B17:D17"/>
    <mergeCell ref="B18:C18"/>
    <mergeCell ref="B19:C19"/>
    <mergeCell ref="B20:C20"/>
    <mergeCell ref="B21:C21"/>
    <mergeCell ref="B22:C22"/>
    <mergeCell ref="D7:E7"/>
  </mergeCells>
  <hyperlinks>
    <hyperlink ref="A1:E1" location="ToC!A1" display="10.007"/>
  </hyperlinks>
  <pageMargins left="0.7" right="0.7" top="0.75" bottom="0.75" header="0.3" footer="0.3"/>
  <pageSetup paperSize="5"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J61"/>
  <sheetViews>
    <sheetView zoomScaleNormal="100" workbookViewId="0">
      <selection activeCell="D8" sqref="D8"/>
    </sheetView>
  </sheetViews>
  <sheetFormatPr defaultColWidth="0" defaultRowHeight="14" zeroHeight="1"/>
  <cols>
    <col min="1" max="1" width="15.84375" style="71" customWidth="1"/>
    <col min="2" max="2" width="13.53515625" style="71" customWidth="1"/>
    <col min="3" max="3" width="9.3046875" style="71" customWidth="1"/>
    <col min="4" max="4" width="36.53515625" style="71" customWidth="1"/>
    <col min="5" max="5" width="13.765625" style="71" customWidth="1"/>
    <col min="6" max="6" width="20.23046875" style="71" customWidth="1"/>
    <col min="7" max="10" width="0" style="71" hidden="1" customWidth="1"/>
    <col min="11" max="16384" width="8.84375" style="71" hidden="1"/>
  </cols>
  <sheetData>
    <row r="1" spans="1:7">
      <c r="A1" s="5065">
        <v>10.007999999999999</v>
      </c>
      <c r="B1" s="5065"/>
      <c r="C1" s="5065"/>
      <c r="D1" s="5065"/>
      <c r="E1" s="5065"/>
      <c r="F1" s="5065"/>
    </row>
    <row r="2" spans="1:7">
      <c r="A2" s="46"/>
      <c r="B2" s="46"/>
      <c r="C2" s="46"/>
      <c r="D2" s="46"/>
      <c r="E2" s="69" t="s">
        <v>250</v>
      </c>
      <c r="F2" s="46"/>
    </row>
    <row r="3" spans="1:7">
      <c r="A3" s="947" t="str">
        <f>+Cover!A14</f>
        <v>Select Name of Insurer/ Financial Holding Company</v>
      </c>
      <c r="B3" s="948"/>
      <c r="C3" s="948"/>
      <c r="D3" s="948"/>
      <c r="E3" s="46"/>
      <c r="F3" s="638"/>
    </row>
    <row r="4" spans="1:7">
      <c r="A4" s="58" t="str">
        <f>+ToC!A3</f>
        <v>Insurer/Financial Holding Company</v>
      </c>
      <c r="B4" s="47"/>
      <c r="C4" s="47"/>
      <c r="D4" s="47"/>
      <c r="E4" s="47"/>
      <c r="F4" s="46"/>
    </row>
    <row r="5" spans="1:7">
      <c r="A5" s="46"/>
      <c r="B5" s="46"/>
      <c r="C5" s="46"/>
      <c r="D5" s="46"/>
      <c r="E5" s="46"/>
      <c r="F5" s="46"/>
    </row>
    <row r="6" spans="1:7">
      <c r="A6" s="48" t="str">
        <f>+ToC!A5</f>
        <v>LONG-TERM INSURERS ANNUAL RETURN</v>
      </c>
      <c r="B6" s="46"/>
      <c r="C6" s="46"/>
      <c r="D6" s="46"/>
      <c r="E6" s="46"/>
      <c r="F6" s="46"/>
    </row>
    <row r="7" spans="1:7">
      <c r="A7" s="48" t="str">
        <f>+ToC!A6</f>
        <v>FOR THE YEAR ENDED:</v>
      </c>
      <c r="B7" s="46"/>
      <c r="C7" s="46"/>
      <c r="D7" s="46"/>
      <c r="E7" s="46"/>
      <c r="F7" s="1749">
        <f>+Cover!A23</f>
        <v>0</v>
      </c>
    </row>
    <row r="8" spans="1:7">
      <c r="A8" s="46"/>
      <c r="B8" s="46"/>
      <c r="C8" s="46"/>
      <c r="D8" s="46"/>
      <c r="E8" s="46"/>
      <c r="F8" s="46"/>
    </row>
    <row r="9" spans="1:7">
      <c r="A9" s="5075" t="s">
        <v>226</v>
      </c>
      <c r="B9" s="5090"/>
      <c r="C9" s="5090"/>
      <c r="D9" s="5090"/>
      <c r="E9" s="5090"/>
      <c r="F9" s="46"/>
    </row>
    <row r="10" spans="1:7">
      <c r="A10" s="46"/>
      <c r="B10" s="46"/>
      <c r="C10" s="46"/>
      <c r="D10" s="46"/>
      <c r="E10" s="46"/>
      <c r="F10" s="46"/>
    </row>
    <row r="11" spans="1:7" ht="20.149999999999999" customHeight="1">
      <c r="A11" s="1881" t="s">
        <v>251</v>
      </c>
      <c r="B11" s="1882"/>
      <c r="C11" s="1548"/>
      <c r="D11" s="1548"/>
      <c r="E11" s="1548"/>
      <c r="F11" s="1883"/>
    </row>
    <row r="12" spans="1:7" ht="20.149999999999999" customHeight="1">
      <c r="A12" s="1175" t="s">
        <v>252</v>
      </c>
      <c r="B12" s="58"/>
      <c r="C12" s="5170"/>
      <c r="D12" s="5171"/>
      <c r="E12" s="1772"/>
      <c r="F12" s="1884"/>
    </row>
    <row r="13" spans="1:7" ht="20.149999999999999" customHeight="1">
      <c r="A13" s="1176"/>
      <c r="B13" s="1684" t="s">
        <v>253</v>
      </c>
      <c r="C13" s="5172"/>
      <c r="D13" s="5173"/>
      <c r="E13" s="1772"/>
      <c r="F13" s="1884"/>
    </row>
    <row r="14" spans="1:7" ht="20.149999999999999" customHeight="1">
      <c r="A14" s="1176"/>
      <c r="B14" s="47"/>
      <c r="C14" s="5172"/>
      <c r="D14" s="5173"/>
      <c r="E14" s="1682" t="s">
        <v>143</v>
      </c>
      <c r="F14" s="1885"/>
    </row>
    <row r="15" spans="1:7" ht="20.149999999999999" customHeight="1">
      <c r="A15" s="1176"/>
      <c r="B15" s="47"/>
      <c r="C15" s="5172"/>
      <c r="D15" s="5173"/>
      <c r="E15" s="1772"/>
      <c r="F15" s="1884"/>
    </row>
    <row r="16" spans="1:7" ht="20.149999999999999" customHeight="1">
      <c r="A16" s="1176"/>
      <c r="B16" s="47"/>
      <c r="C16" s="47"/>
      <c r="D16" s="47"/>
      <c r="E16" s="47"/>
      <c r="F16" s="1884"/>
      <c r="G16" s="71" t="s">
        <v>254</v>
      </c>
    </row>
    <row r="17" spans="1:6" ht="20.149999999999999" customHeight="1">
      <c r="A17" s="1176"/>
      <c r="B17" s="1684" t="s">
        <v>255</v>
      </c>
      <c r="C17" s="5174"/>
      <c r="D17" s="5175"/>
      <c r="E17" s="1255"/>
      <c r="F17" s="1884"/>
    </row>
    <row r="18" spans="1:6" ht="20.149999999999999" customHeight="1">
      <c r="A18" s="1176"/>
      <c r="B18" s="1684" t="s">
        <v>256</v>
      </c>
      <c r="C18" s="1886"/>
      <c r="D18" s="1886"/>
      <c r="E18" s="1255"/>
      <c r="F18" s="1884"/>
    </row>
    <row r="19" spans="1:6" ht="20.149999999999999" customHeight="1">
      <c r="A19" s="1176"/>
      <c r="B19" s="1684" t="s">
        <v>257</v>
      </c>
      <c r="C19" s="5172"/>
      <c r="D19" s="5173"/>
      <c r="E19" s="1772"/>
      <c r="F19" s="1884"/>
    </row>
    <row r="20" spans="1:6" ht="20.149999999999999" customHeight="1">
      <c r="A20" s="1176"/>
      <c r="B20" s="47"/>
      <c r="C20" s="47"/>
      <c r="D20" s="47"/>
      <c r="E20" s="47"/>
      <c r="F20" s="1884"/>
    </row>
    <row r="21" spans="1:6" ht="20.149999999999999" customHeight="1">
      <c r="A21" s="1176" t="s">
        <v>258</v>
      </c>
      <c r="B21" s="47"/>
      <c r="C21" s="47"/>
      <c r="D21" s="47"/>
      <c r="E21" s="47"/>
      <c r="F21" s="1884"/>
    </row>
    <row r="22" spans="1:6" ht="20.149999999999999" customHeight="1">
      <c r="A22" s="1176" t="s">
        <v>259</v>
      </c>
      <c r="B22" s="47"/>
      <c r="C22" s="47"/>
      <c r="D22" s="47"/>
      <c r="E22" s="47"/>
      <c r="F22" s="1884"/>
    </row>
    <row r="23" spans="1:6" ht="20.149999999999999" customHeight="1">
      <c r="A23" s="1177" t="s">
        <v>260</v>
      </c>
      <c r="B23" s="47"/>
      <c r="C23" s="46" t="s">
        <v>261</v>
      </c>
      <c r="D23" s="46"/>
      <c r="E23" s="47"/>
      <c r="F23" s="1884"/>
    </row>
    <row r="24" spans="1:6" ht="20.149999999999999" customHeight="1">
      <c r="A24" s="1176" t="s">
        <v>262</v>
      </c>
      <c r="B24" s="47"/>
      <c r="C24" s="47"/>
      <c r="D24" s="47"/>
      <c r="E24" s="47"/>
      <c r="F24" s="1884"/>
    </row>
    <row r="25" spans="1:6" ht="20.149999999999999" customHeight="1">
      <c r="A25" s="1176" t="s">
        <v>263</v>
      </c>
      <c r="B25" s="47"/>
      <c r="C25" s="47"/>
      <c r="D25" s="47"/>
      <c r="E25" s="47"/>
      <c r="F25" s="1884"/>
    </row>
    <row r="26" spans="1:6" ht="20.149999999999999" customHeight="1">
      <c r="A26" s="1887"/>
      <c r="B26" s="1849"/>
      <c r="C26" s="1849"/>
      <c r="D26" s="1849"/>
      <c r="E26" s="1849"/>
      <c r="F26" s="1888"/>
    </row>
    <row r="27" spans="1:6" ht="20.149999999999999" customHeight="1">
      <c r="A27" s="46"/>
      <c r="B27" s="46"/>
      <c r="C27" s="46"/>
      <c r="D27" s="46"/>
      <c r="E27" s="46"/>
      <c r="F27" s="46"/>
    </row>
    <row r="28" spans="1:6" ht="20.149999999999999" customHeight="1">
      <c r="A28" s="46"/>
      <c r="B28" s="46"/>
      <c r="C28" s="46"/>
      <c r="D28" s="46"/>
      <c r="E28" s="46"/>
      <c r="F28" s="46"/>
    </row>
    <row r="29" spans="1:6" ht="20.149999999999999" customHeight="1">
      <c r="A29" s="1881" t="s">
        <v>264</v>
      </c>
      <c r="B29" s="1548"/>
      <c r="C29" s="1548"/>
      <c r="D29" s="1548"/>
      <c r="E29" s="1548"/>
      <c r="F29" s="1883"/>
    </row>
    <row r="30" spans="1:6" ht="20.149999999999999" customHeight="1">
      <c r="A30" s="1176" t="s">
        <v>265</v>
      </c>
      <c r="B30" s="47"/>
      <c r="C30" s="541"/>
      <c r="D30" s="541"/>
      <c r="E30" s="541"/>
      <c r="F30" s="1884"/>
    </row>
    <row r="31" spans="1:6" ht="20.149999999999999" customHeight="1">
      <c r="A31" s="1176" t="s">
        <v>266</v>
      </c>
      <c r="B31" s="47"/>
      <c r="C31" s="541"/>
      <c r="D31" s="541"/>
      <c r="E31" s="541"/>
      <c r="F31" s="1884"/>
    </row>
    <row r="32" spans="1:6" ht="20.149999999999999" customHeight="1">
      <c r="A32" s="1176" t="s">
        <v>267</v>
      </c>
      <c r="B32" s="47"/>
      <c r="C32" s="541"/>
      <c r="D32" s="541"/>
      <c r="E32" s="541"/>
      <c r="F32" s="1884"/>
    </row>
    <row r="33" spans="1:7" ht="20.149999999999999" customHeight="1">
      <c r="A33" s="1176" t="s">
        <v>268</v>
      </c>
      <c r="B33" s="47"/>
      <c r="C33" s="541"/>
      <c r="D33" s="541"/>
      <c r="E33" s="541"/>
      <c r="F33" s="1884"/>
    </row>
    <row r="34" spans="1:7" ht="20.149999999999999" customHeight="1">
      <c r="A34" s="1176"/>
      <c r="B34" s="47"/>
      <c r="C34" s="47"/>
      <c r="D34" s="47"/>
      <c r="E34" s="47"/>
      <c r="F34" s="1884"/>
    </row>
    <row r="35" spans="1:7" ht="20.149999999999999" customHeight="1">
      <c r="A35" s="1685" t="s">
        <v>269</v>
      </c>
      <c r="B35" s="1684"/>
      <c r="C35" s="5170"/>
      <c r="D35" s="5171"/>
      <c r="E35" s="1772"/>
      <c r="F35" s="1884"/>
    </row>
    <row r="36" spans="1:7" ht="20.149999999999999" customHeight="1">
      <c r="A36" s="1686" t="s">
        <v>270</v>
      </c>
      <c r="B36" s="1684"/>
      <c r="C36" s="5172"/>
      <c r="D36" s="5173"/>
      <c r="E36" s="1772"/>
      <c r="F36" s="1884"/>
    </row>
    <row r="37" spans="1:7" ht="20.149999999999999" customHeight="1">
      <c r="A37" s="1686"/>
      <c r="B37" s="1684" t="s">
        <v>253</v>
      </c>
      <c r="C37" s="5172"/>
      <c r="D37" s="5173"/>
      <c r="E37" s="1772"/>
      <c r="F37" s="1884"/>
    </row>
    <row r="38" spans="1:7" ht="20.149999999999999" customHeight="1">
      <c r="A38" s="1686"/>
      <c r="B38" s="1684"/>
      <c r="C38" s="5172"/>
      <c r="D38" s="5173"/>
      <c r="E38" s="1682" t="s">
        <v>143</v>
      </c>
      <c r="F38" s="1885"/>
    </row>
    <row r="39" spans="1:7" ht="20.149999999999999" customHeight="1">
      <c r="A39" s="1686"/>
      <c r="B39" s="1684"/>
      <c r="C39" s="5172"/>
      <c r="D39" s="5173"/>
      <c r="E39" s="1772"/>
      <c r="F39" s="1884"/>
    </row>
    <row r="40" spans="1:7" ht="20.149999999999999" customHeight="1">
      <c r="A40" s="1686"/>
      <c r="B40" s="1684"/>
      <c r="C40" s="47"/>
      <c r="D40" s="47"/>
      <c r="E40" s="47"/>
      <c r="F40" s="1884"/>
      <c r="G40" s="71" t="s">
        <v>254</v>
      </c>
    </row>
    <row r="41" spans="1:7" ht="20.149999999999999" customHeight="1">
      <c r="A41" s="1686"/>
      <c r="B41" s="1684" t="s">
        <v>255</v>
      </c>
      <c r="C41" s="5176"/>
      <c r="D41" s="5176"/>
      <c r="E41" s="1255"/>
      <c r="F41" s="1884"/>
    </row>
    <row r="42" spans="1:7" ht="20.149999999999999" customHeight="1">
      <c r="A42" s="1686"/>
      <c r="B42" s="1684" t="s">
        <v>256</v>
      </c>
      <c r="C42" s="5177"/>
      <c r="D42" s="5177"/>
      <c r="E42" s="1255"/>
      <c r="F42" s="1884"/>
    </row>
    <row r="43" spans="1:7" ht="20.149999999999999" customHeight="1">
      <c r="A43" s="1686"/>
      <c r="B43" s="1684" t="s">
        <v>257</v>
      </c>
      <c r="C43" s="5172"/>
      <c r="D43" s="5173"/>
      <c r="E43" s="1772"/>
      <c r="F43" s="1884"/>
    </row>
    <row r="44" spans="1:7" ht="20.149999999999999" customHeight="1">
      <c r="A44" s="1176"/>
      <c r="B44" s="47"/>
      <c r="C44" s="47"/>
      <c r="D44" s="47"/>
      <c r="E44" s="47"/>
      <c r="F44" s="1884"/>
    </row>
    <row r="45" spans="1:7" ht="20.149999999999999" customHeight="1">
      <c r="A45" s="1887"/>
      <c r="B45" s="1849"/>
      <c r="C45" s="1849"/>
      <c r="D45" s="1849"/>
      <c r="E45" s="1849"/>
      <c r="F45" s="1888"/>
    </row>
    <row r="46" spans="1:7">
      <c r="A46" s="46"/>
      <c r="B46" s="46"/>
      <c r="C46" s="46"/>
      <c r="D46" s="46"/>
      <c r="E46" s="46"/>
      <c r="F46" s="46"/>
    </row>
    <row r="47" spans="1:7">
      <c r="A47" s="46"/>
      <c r="B47" s="46"/>
      <c r="C47" s="46"/>
      <c r="D47" s="46"/>
      <c r="E47" s="46"/>
      <c r="F47" s="63" t="str">
        <f>+ToC!E115</f>
        <v xml:space="preserve">LONG-TERM Annual Return </v>
      </c>
    </row>
    <row r="48" spans="1:7">
      <c r="A48" s="46"/>
      <c r="B48" s="46"/>
      <c r="C48" s="46"/>
      <c r="D48" s="46"/>
      <c r="E48" s="46"/>
      <c r="F48" s="63" t="s">
        <v>271</v>
      </c>
    </row>
    <row r="49" spans="1:6" hidden="1">
      <c r="A49" s="46"/>
      <c r="B49" s="46"/>
      <c r="C49" s="46"/>
      <c r="D49" s="46"/>
      <c r="E49" s="46"/>
      <c r="F49" s="46"/>
    </row>
    <row r="50" spans="1:6" hidden="1"/>
    <row r="51" spans="1:6" hidden="1"/>
    <row r="52" spans="1:6" hidden="1"/>
    <row r="53" spans="1:6" hidden="1"/>
    <row r="54" spans="1:6" hidden="1"/>
    <row r="55" spans="1:6" hidden="1"/>
    <row r="56" spans="1:6" hidden="1"/>
    <row r="57" spans="1:6" hidden="1"/>
    <row r="58" spans="1:6" hidden="1"/>
    <row r="59" spans="1:6" hidden="1"/>
    <row r="60" spans="1:6" hidden="1"/>
    <row r="61" spans="1:6" hidden="1"/>
  </sheetData>
  <sheetProtection password="DF61" sheet="1" objects="1" scenarios="1"/>
  <mergeCells count="16">
    <mergeCell ref="C37:D37"/>
    <mergeCell ref="C38:D38"/>
    <mergeCell ref="C39:D39"/>
    <mergeCell ref="C43:D43"/>
    <mergeCell ref="C15:D15"/>
    <mergeCell ref="C17:D17"/>
    <mergeCell ref="C19:D19"/>
    <mergeCell ref="C35:D35"/>
    <mergeCell ref="C36:D36"/>
    <mergeCell ref="C41:D41"/>
    <mergeCell ref="C42:D42"/>
    <mergeCell ref="A1:F1"/>
    <mergeCell ref="A9:E9"/>
    <mergeCell ref="C12:D12"/>
    <mergeCell ref="C13:D13"/>
    <mergeCell ref="C14:D14"/>
  </mergeCells>
  <hyperlinks>
    <hyperlink ref="A23" r:id="rId1"/>
    <hyperlink ref="A1:F1" location="ToC!A1" display="ToC!A1"/>
  </hyperlinks>
  <pageMargins left="0.7" right="0.7" top="0.75" bottom="0.75" header="0.3" footer="0.3"/>
  <pageSetup paperSize="9" scale="67"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H55"/>
  <sheetViews>
    <sheetView zoomScaleNormal="100" workbookViewId="0">
      <selection activeCell="D13" sqref="D13"/>
    </sheetView>
  </sheetViews>
  <sheetFormatPr defaultColWidth="0" defaultRowHeight="14" zeroHeight="1"/>
  <cols>
    <col min="1" max="3" width="33.765625" style="71" customWidth="1"/>
    <col min="4" max="5" width="19.765625" style="71" customWidth="1"/>
    <col min="6" max="6" width="25.765625" style="71" customWidth="1"/>
    <col min="7" max="8" width="0" style="71" hidden="1" customWidth="1"/>
    <col min="9" max="16384" width="8.84375" style="71" hidden="1"/>
  </cols>
  <sheetData>
    <row r="1" spans="1:7" s="949" customFormat="1">
      <c r="A1" s="5065">
        <v>10.009</v>
      </c>
      <c r="B1" s="5065"/>
      <c r="C1" s="5065"/>
      <c r="D1" s="5065"/>
      <c r="E1" s="5065"/>
      <c r="F1" s="5065"/>
    </row>
    <row r="2" spans="1:7">
      <c r="A2" s="46"/>
      <c r="B2" s="46"/>
      <c r="C2" s="46"/>
      <c r="D2" s="46"/>
      <c r="E2" s="46"/>
      <c r="F2" s="638" t="s">
        <v>272</v>
      </c>
    </row>
    <row r="3" spans="1:7">
      <c r="A3" s="947" t="str">
        <f>+Cover!A14</f>
        <v>Select Name of Insurer/ Financial Holding Company</v>
      </c>
      <c r="B3" s="947"/>
      <c r="C3" s="947"/>
      <c r="D3" s="948"/>
      <c r="E3" s="47"/>
      <c r="F3" s="47"/>
      <c r="G3" s="646"/>
    </row>
    <row r="4" spans="1:7">
      <c r="A4" s="48" t="str">
        <f>+ToC!A3</f>
        <v>Insurer/Financial Holding Company</v>
      </c>
      <c r="B4" s="48"/>
      <c r="C4" s="48"/>
      <c r="D4" s="48"/>
      <c r="E4" s="58"/>
      <c r="F4" s="47"/>
      <c r="G4" s="646"/>
    </row>
    <row r="5" spans="1:7">
      <c r="A5" s="46"/>
      <c r="B5" s="46"/>
      <c r="C5" s="46"/>
      <c r="D5" s="46"/>
      <c r="E5" s="46"/>
      <c r="F5" s="46"/>
    </row>
    <row r="6" spans="1:7">
      <c r="A6" s="48" t="str">
        <f>+ToC!A5</f>
        <v>LONG-TERM INSURERS ANNUAL RETURN</v>
      </c>
      <c r="B6" s="48"/>
      <c r="C6" s="48"/>
      <c r="D6" s="48"/>
      <c r="E6" s="46"/>
      <c r="F6" s="46"/>
    </row>
    <row r="7" spans="1:7">
      <c r="A7" s="48" t="str">
        <f>+ToC!A6</f>
        <v>FOR THE YEAR ENDED:</v>
      </c>
      <c r="B7" s="48"/>
      <c r="C7" s="48"/>
      <c r="D7" s="48"/>
      <c r="E7" s="46"/>
      <c r="F7" s="1749">
        <f>Cover!A23</f>
        <v>0</v>
      </c>
    </row>
    <row r="8" spans="1:7">
      <c r="A8" s="46"/>
      <c r="B8" s="46"/>
      <c r="C8" s="46"/>
      <c r="D8" s="46"/>
      <c r="E8" s="46"/>
      <c r="F8" s="46"/>
    </row>
    <row r="9" spans="1:7">
      <c r="A9" s="5075" t="s">
        <v>273</v>
      </c>
      <c r="B9" s="5075"/>
      <c r="C9" s="5075"/>
      <c r="D9" s="5090"/>
      <c r="E9" s="5090"/>
      <c r="F9" s="5090"/>
    </row>
    <row r="10" spans="1:7" ht="14.5" thickBot="1">
      <c r="A10" s="46"/>
      <c r="B10" s="46"/>
      <c r="C10" s="46"/>
      <c r="D10" s="46"/>
      <c r="E10" s="46"/>
      <c r="F10" s="46"/>
    </row>
    <row r="11" spans="1:7" ht="42.5" thickTop="1">
      <c r="A11" s="647" t="s">
        <v>274</v>
      </c>
      <c r="B11" s="1889" t="s">
        <v>275</v>
      </c>
      <c r="C11" s="1889" t="s">
        <v>276</v>
      </c>
      <c r="D11" s="648" t="s">
        <v>277</v>
      </c>
      <c r="E11" s="648" t="s">
        <v>278</v>
      </c>
      <c r="F11" s="649" t="s">
        <v>279</v>
      </c>
    </row>
    <row r="12" spans="1:7" ht="20.149999999999999" customHeight="1">
      <c r="A12" s="1890"/>
      <c r="B12" s="1891"/>
      <c r="C12" s="1891"/>
      <c r="D12" s="1892" t="s">
        <v>280</v>
      </c>
      <c r="E12" s="1893" t="s">
        <v>281</v>
      </c>
      <c r="F12" s="1893" t="s">
        <v>281</v>
      </c>
    </row>
    <row r="13" spans="1:7" ht="20.149999999999999" customHeight="1">
      <c r="A13" s="1894"/>
      <c r="B13" s="1895"/>
      <c r="C13" s="1895"/>
      <c r="D13" s="1896"/>
      <c r="E13" s="1897"/>
      <c r="F13" s="1898"/>
    </row>
    <row r="14" spans="1:7" ht="20.149999999999999" customHeight="1">
      <c r="A14" s="1899"/>
      <c r="B14" s="1900"/>
      <c r="C14" s="1900"/>
      <c r="D14" s="1901"/>
      <c r="E14" s="1897"/>
      <c r="F14" s="1898"/>
    </row>
    <row r="15" spans="1:7" ht="20.149999999999999" customHeight="1">
      <c r="A15" s="1899"/>
      <c r="B15" s="1900"/>
      <c r="C15" s="1900"/>
      <c r="D15" s="1901"/>
      <c r="E15" s="1897"/>
      <c r="F15" s="1898"/>
    </row>
    <row r="16" spans="1:7" ht="20.149999999999999" customHeight="1">
      <c r="A16" s="1899"/>
      <c r="B16" s="1900"/>
      <c r="C16" s="1900"/>
      <c r="D16" s="1901"/>
      <c r="E16" s="1897"/>
      <c r="F16" s="1898"/>
    </row>
    <row r="17" spans="1:6" ht="20.149999999999999" customHeight="1">
      <c r="A17" s="1899"/>
      <c r="B17" s="1900"/>
      <c r="C17" s="1900"/>
      <c r="D17" s="1901"/>
      <c r="E17" s="1897"/>
      <c r="F17" s="1898"/>
    </row>
    <row r="18" spans="1:6" ht="20.149999999999999" customHeight="1">
      <c r="A18" s="1899"/>
      <c r="B18" s="1900"/>
      <c r="C18" s="1900"/>
      <c r="D18" s="1901"/>
      <c r="E18" s="1897"/>
      <c r="F18" s="1898"/>
    </row>
    <row r="19" spans="1:6" ht="20.149999999999999" customHeight="1">
      <c r="A19" s="1899"/>
      <c r="B19" s="1900"/>
      <c r="C19" s="1900"/>
      <c r="D19" s="1901"/>
      <c r="E19" s="1897"/>
      <c r="F19" s="1898"/>
    </row>
    <row r="20" spans="1:6" ht="20.149999999999999" customHeight="1">
      <c r="A20" s="1899"/>
      <c r="B20" s="1900"/>
      <c r="C20" s="1900"/>
      <c r="D20" s="1901"/>
      <c r="E20" s="1897"/>
      <c r="F20" s="1898"/>
    </row>
    <row r="21" spans="1:6" ht="20.149999999999999" customHeight="1">
      <c r="A21" s="1899"/>
      <c r="B21" s="1900"/>
      <c r="C21" s="1900"/>
      <c r="D21" s="1901"/>
      <c r="E21" s="1897"/>
      <c r="F21" s="1898"/>
    </row>
    <row r="22" spans="1:6" ht="20.149999999999999" customHeight="1">
      <c r="A22" s="1899"/>
      <c r="B22" s="1900"/>
      <c r="C22" s="1900"/>
      <c r="D22" s="1901"/>
      <c r="E22" s="1897"/>
      <c r="F22" s="1898"/>
    </row>
    <row r="23" spans="1:6" ht="20.149999999999999" customHeight="1">
      <c r="A23" s="1899"/>
      <c r="B23" s="1900"/>
      <c r="C23" s="1900"/>
      <c r="D23" s="1901"/>
      <c r="E23" s="1897"/>
      <c r="F23" s="1898"/>
    </row>
    <row r="24" spans="1:6" ht="20.149999999999999" customHeight="1">
      <c r="A24" s="1899"/>
      <c r="B24" s="1900"/>
      <c r="C24" s="1900"/>
      <c r="D24" s="1901"/>
      <c r="E24" s="1897"/>
      <c r="F24" s="1898"/>
    </row>
    <row r="25" spans="1:6" ht="20.149999999999999" customHeight="1">
      <c r="A25" s="1899"/>
      <c r="B25" s="1900"/>
      <c r="C25" s="1900"/>
      <c r="D25" s="1901"/>
      <c r="E25" s="1897"/>
      <c r="F25" s="1898"/>
    </row>
    <row r="26" spans="1:6" ht="20.149999999999999" customHeight="1">
      <c r="A26" s="1899"/>
      <c r="B26" s="1900"/>
      <c r="C26" s="1900"/>
      <c r="D26" s="1901"/>
      <c r="E26" s="1897"/>
      <c r="F26" s="1898"/>
    </row>
    <row r="27" spans="1:6" ht="20.149999999999999" customHeight="1">
      <c r="A27" s="1899"/>
      <c r="B27" s="1900"/>
      <c r="C27" s="1900"/>
      <c r="D27" s="1901"/>
      <c r="E27" s="1897"/>
      <c r="F27" s="1898"/>
    </row>
    <row r="28" spans="1:6" ht="20.149999999999999" customHeight="1">
      <c r="A28" s="1899"/>
      <c r="B28" s="1900"/>
      <c r="C28" s="1900"/>
      <c r="D28" s="1901"/>
      <c r="E28" s="1897"/>
      <c r="F28" s="1898"/>
    </row>
    <row r="29" spans="1:6" ht="20.149999999999999" customHeight="1">
      <c r="A29" s="1899"/>
      <c r="B29" s="1900"/>
      <c r="C29" s="1900"/>
      <c r="D29" s="1901"/>
      <c r="E29" s="1897"/>
      <c r="F29" s="1898"/>
    </row>
    <row r="30" spans="1:6" ht="20.149999999999999" customHeight="1">
      <c r="A30" s="1899"/>
      <c r="B30" s="1900"/>
      <c r="C30" s="1900"/>
      <c r="D30" s="1901"/>
      <c r="E30" s="1897"/>
      <c r="F30" s="1898"/>
    </row>
    <row r="31" spans="1:6" ht="20.149999999999999" customHeight="1">
      <c r="A31" s="1899"/>
      <c r="B31" s="1900"/>
      <c r="C31" s="1900"/>
      <c r="D31" s="1901"/>
      <c r="E31" s="1897"/>
      <c r="F31" s="1898"/>
    </row>
    <row r="32" spans="1:6" ht="20.149999999999999" customHeight="1">
      <c r="A32" s="1899"/>
      <c r="B32" s="1900"/>
      <c r="C32" s="1900"/>
      <c r="D32" s="1901"/>
      <c r="E32" s="1897"/>
      <c r="F32" s="1898"/>
    </row>
    <row r="33" spans="1:6" ht="20.149999999999999" customHeight="1">
      <c r="A33" s="1899"/>
      <c r="B33" s="1900"/>
      <c r="C33" s="1900"/>
      <c r="D33" s="1901"/>
      <c r="E33" s="1897"/>
      <c r="F33" s="1898"/>
    </row>
    <row r="34" spans="1:6" ht="20.149999999999999" customHeight="1">
      <c r="A34" s="1899"/>
      <c r="B34" s="1900"/>
      <c r="C34" s="1900"/>
      <c r="D34" s="1901"/>
      <c r="E34" s="1897"/>
      <c r="F34" s="1898"/>
    </row>
    <row r="35" spans="1:6" ht="20.149999999999999" customHeight="1">
      <c r="A35" s="1899"/>
      <c r="B35" s="1900"/>
      <c r="C35" s="1900"/>
      <c r="D35" s="1901"/>
      <c r="E35" s="1897"/>
      <c r="F35" s="1898"/>
    </row>
    <row r="36" spans="1:6" ht="20.149999999999999" customHeight="1">
      <c r="A36" s="1894"/>
      <c r="B36" s="1895"/>
      <c r="C36" s="1895"/>
      <c r="D36" s="1901"/>
      <c r="E36" s="1897"/>
      <c r="F36" s="1898"/>
    </row>
    <row r="37" spans="1:6" ht="20.149999999999999" customHeight="1">
      <c r="A37" s="1894"/>
      <c r="B37" s="1895"/>
      <c r="C37" s="1895"/>
      <c r="D37" s="1901"/>
      <c r="E37" s="1897"/>
      <c r="F37" s="1898">
        <v>0</v>
      </c>
    </row>
    <row r="38" spans="1:6" ht="20.149999999999999" customHeight="1">
      <c r="A38" s="1894"/>
      <c r="B38" s="1895"/>
      <c r="C38" s="1895"/>
      <c r="D38" s="1901"/>
      <c r="E38" s="1897">
        <v>0</v>
      </c>
      <c r="F38" s="1898"/>
    </row>
    <row r="39" spans="1:6" ht="20.149999999999999" customHeight="1">
      <c r="A39" s="1894"/>
      <c r="B39" s="1895"/>
      <c r="C39" s="1895"/>
      <c r="D39" s="1901"/>
      <c r="E39" s="1897"/>
      <c r="F39" s="1898"/>
    </row>
    <row r="40" spans="1:6" ht="20.149999999999999" customHeight="1">
      <c r="A40" s="1894"/>
      <c r="B40" s="1895"/>
      <c r="C40" s="1895"/>
      <c r="D40" s="1901"/>
      <c r="E40" s="1897"/>
      <c r="F40" s="1898"/>
    </row>
    <row r="41" spans="1:6" ht="20.149999999999999" customHeight="1">
      <c r="A41" s="1894"/>
      <c r="B41" s="1895"/>
      <c r="C41" s="1895"/>
      <c r="D41" s="1901"/>
      <c r="E41" s="1897"/>
      <c r="F41" s="1898"/>
    </row>
    <row r="42" spans="1:6" ht="20.149999999999999" customHeight="1">
      <c r="A42" s="1894"/>
      <c r="B42" s="1895"/>
      <c r="C42" s="1895"/>
      <c r="D42" s="1901"/>
      <c r="E42" s="1897"/>
      <c r="F42" s="1898"/>
    </row>
    <row r="43" spans="1:6" ht="20.149999999999999" customHeight="1">
      <c r="A43" s="1894"/>
      <c r="B43" s="1895"/>
      <c r="C43" s="1895"/>
      <c r="D43" s="1901"/>
      <c r="E43" s="1897"/>
      <c r="F43" s="1898"/>
    </row>
    <row r="44" spans="1:6" ht="20.149999999999999" customHeight="1">
      <c r="A44" s="1894"/>
      <c r="B44" s="1895"/>
      <c r="C44" s="1895"/>
      <c r="D44" s="1901"/>
      <c r="E44" s="1897"/>
      <c r="F44" s="1898"/>
    </row>
    <row r="45" spans="1:6" ht="20.149999999999999" customHeight="1">
      <c r="A45" s="1894"/>
      <c r="B45" s="1895"/>
      <c r="C45" s="1895"/>
      <c r="D45" s="1901"/>
      <c r="E45" s="1897"/>
      <c r="F45" s="1898"/>
    </row>
    <row r="46" spans="1:6" ht="20.149999999999999" customHeight="1">
      <c r="A46" s="1894"/>
      <c r="B46" s="1895"/>
      <c r="C46" s="1895"/>
      <c r="D46" s="1901"/>
      <c r="E46" s="1897"/>
      <c r="F46" s="1898"/>
    </row>
    <row r="47" spans="1:6" ht="20.149999999999999" customHeight="1">
      <c r="A47" s="1894"/>
      <c r="B47" s="1895"/>
      <c r="C47" s="1895"/>
      <c r="D47" s="1901"/>
      <c r="E47" s="1897"/>
      <c r="F47" s="1898"/>
    </row>
    <row r="48" spans="1:6" ht="20.149999999999999" customHeight="1">
      <c r="A48" s="1894"/>
      <c r="B48" s="1895"/>
      <c r="C48" s="1895"/>
      <c r="D48" s="1901"/>
      <c r="E48" s="1897"/>
      <c r="F48" s="1898"/>
    </row>
    <row r="49" spans="1:6" ht="20.149999999999999" customHeight="1" thickBot="1">
      <c r="A49" s="1902"/>
      <c r="B49" s="1903"/>
      <c r="C49" s="1903"/>
      <c r="D49" s="1904"/>
      <c r="E49" s="1905"/>
      <c r="F49" s="1906"/>
    </row>
    <row r="50" spans="1:6" ht="14.5" thickTop="1">
      <c r="A50" s="46"/>
      <c r="B50" s="46"/>
      <c r="C50" s="46"/>
      <c r="D50" s="46"/>
      <c r="E50" s="46"/>
      <c r="F50" s="46"/>
    </row>
    <row r="51" spans="1:6">
      <c r="A51" s="46"/>
      <c r="B51" s="46"/>
      <c r="C51" s="46"/>
      <c r="D51" s="46"/>
      <c r="E51" s="46"/>
      <c r="F51" s="63" t="str">
        <f>+ToC!E115</f>
        <v xml:space="preserve">LONG-TERM Annual Return </v>
      </c>
    </row>
    <row r="52" spans="1:6">
      <c r="A52" s="46"/>
      <c r="B52" s="46"/>
      <c r="C52" s="46"/>
      <c r="D52" s="46"/>
      <c r="E52" s="46"/>
      <c r="F52" s="55" t="s">
        <v>282</v>
      </c>
    </row>
    <row r="53" spans="1:6" hidden="1">
      <c r="A53" s="46"/>
      <c r="B53" s="46"/>
      <c r="C53" s="46"/>
      <c r="D53" s="46"/>
      <c r="E53" s="46"/>
      <c r="F53" s="46"/>
    </row>
    <row r="54" spans="1:6" hidden="1"/>
    <row r="55" spans="1:6" hidden="1"/>
  </sheetData>
  <sheetProtection password="DF61" sheet="1" objects="1" scenarios="1"/>
  <mergeCells count="2">
    <mergeCell ref="A1:F1"/>
    <mergeCell ref="A9:F9"/>
  </mergeCells>
  <hyperlinks>
    <hyperlink ref="A1:F1" location="ToC!A1" display="ToC!A1"/>
  </hyperlinks>
  <pageMargins left="0.4" right="0" top="0.5" bottom="0.3" header="0.3" footer="0.3"/>
  <pageSetup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S83"/>
  <sheetViews>
    <sheetView topLeftCell="A13" zoomScaleNormal="100" workbookViewId="0">
      <selection activeCell="G7" sqref="G7:H7"/>
    </sheetView>
  </sheetViews>
  <sheetFormatPr defaultColWidth="0" defaultRowHeight="15.5" zeroHeight="1"/>
  <cols>
    <col min="1" max="1" width="8.765625" style="71" customWidth="1"/>
    <col min="2" max="2" width="22.765625" style="71" customWidth="1"/>
    <col min="3" max="3" width="12.69140625" style="71" customWidth="1"/>
    <col min="4" max="4" width="25.765625" style="71" customWidth="1"/>
    <col min="5" max="5" width="19.3046875" style="71" customWidth="1"/>
    <col min="6" max="6" width="14.3046875" style="71" customWidth="1"/>
    <col min="7" max="7" width="15.765625" style="71" customWidth="1"/>
    <col min="8" max="8" width="9.07421875" style="71" customWidth="1"/>
    <col min="9" max="12" width="8.84375" hidden="1" customWidth="1"/>
    <col min="13" max="13" width="10.4609375" hidden="1" customWidth="1"/>
    <col min="14" max="14" width="8.84375" hidden="1" customWidth="1"/>
    <col min="15" max="15" width="29.07421875" hidden="1" customWidth="1"/>
    <col min="16" max="16" width="12.765625" hidden="1" customWidth="1"/>
    <col min="17" max="17" width="8.84375" hidden="1" customWidth="1"/>
    <col min="18" max="18" width="10.84375" hidden="1" customWidth="1"/>
    <col min="19" max="19" width="12.53515625" hidden="1" customWidth="1"/>
    <col min="20" max="16384" width="8.84375" hidden="1"/>
  </cols>
  <sheetData>
    <row r="1" spans="1:19">
      <c r="A1" s="5178" t="s">
        <v>283</v>
      </c>
      <c r="B1" s="5178"/>
      <c r="C1" s="5178"/>
      <c r="D1" s="5178"/>
      <c r="E1" s="5178"/>
      <c r="F1" s="5178"/>
      <c r="G1" s="5178"/>
      <c r="H1" s="5178"/>
      <c r="I1" s="4"/>
      <c r="J1" s="4"/>
      <c r="K1" s="4"/>
      <c r="L1" s="4"/>
      <c r="M1" s="4"/>
      <c r="N1" s="4"/>
      <c r="O1" s="4"/>
      <c r="P1" s="4"/>
      <c r="Q1" s="4"/>
      <c r="R1" s="4"/>
      <c r="S1" s="4"/>
    </row>
    <row r="2" spans="1:19" s="4" customFormat="1">
      <c r="A2" s="46"/>
      <c r="B2" s="1777"/>
      <c r="C2" s="1777"/>
      <c r="D2" s="1777"/>
      <c r="E2" s="1777"/>
      <c r="F2" s="1777"/>
      <c r="G2" s="1752" t="s">
        <v>284</v>
      </c>
      <c r="H2" s="1753"/>
    </row>
    <row r="3" spans="1:19">
      <c r="A3" s="951" t="str">
        <f>+Cover!A14</f>
        <v>Select Name of Insurer/ Financial Holding Company</v>
      </c>
      <c r="B3" s="948"/>
      <c r="C3" s="948"/>
      <c r="D3" s="950"/>
      <c r="E3" s="54"/>
      <c r="F3" s="54"/>
      <c r="G3" s="638"/>
      <c r="H3" s="46"/>
      <c r="I3" s="4"/>
      <c r="J3" s="4"/>
      <c r="K3" s="4"/>
      <c r="L3" s="4"/>
      <c r="M3" s="4"/>
      <c r="N3" s="4"/>
      <c r="O3" s="4"/>
      <c r="P3" s="4"/>
      <c r="Q3" s="4"/>
      <c r="R3" s="4"/>
      <c r="S3" s="4"/>
    </row>
    <row r="4" spans="1:19">
      <c r="A4" s="952" t="str">
        <f>+ToC!A3</f>
        <v>Insurer/Financial Holding Company</v>
      </c>
      <c r="B4" s="46"/>
      <c r="C4" s="46"/>
      <c r="D4" s="54"/>
      <c r="E4" s="54"/>
      <c r="F4" s="54"/>
      <c r="G4" s="54"/>
      <c r="H4" s="46"/>
      <c r="I4" s="4"/>
      <c r="J4" s="4"/>
      <c r="K4" s="4"/>
      <c r="L4" s="4"/>
      <c r="M4" s="4"/>
      <c r="N4" s="4"/>
      <c r="O4" s="4"/>
      <c r="P4" s="4"/>
      <c r="Q4" s="4"/>
      <c r="R4" s="4"/>
      <c r="S4" s="4"/>
    </row>
    <row r="5" spans="1:19" s="4" customFormat="1">
      <c r="A5" s="952"/>
      <c r="B5" s="46"/>
      <c r="C5" s="46"/>
      <c r="D5" s="54"/>
      <c r="E5" s="54"/>
      <c r="F5" s="54"/>
      <c r="G5" s="54"/>
      <c r="H5" s="46"/>
    </row>
    <row r="6" spans="1:19" s="4" customFormat="1">
      <c r="A6" s="952" t="str">
        <f>+ToC!A5</f>
        <v>LONG-TERM INSURERS ANNUAL RETURN</v>
      </c>
      <c r="B6" s="46"/>
      <c r="C6" s="46"/>
      <c r="D6" s="54"/>
      <c r="E6" s="54"/>
      <c r="F6" s="54"/>
      <c r="G6" s="54"/>
      <c r="H6" s="46"/>
    </row>
    <row r="7" spans="1:19" s="4" customFormat="1">
      <c r="A7" s="48" t="str">
        <f>+ToC!A6</f>
        <v>FOR THE YEAR ENDED:</v>
      </c>
      <c r="B7" s="46"/>
      <c r="C7" s="46"/>
      <c r="D7" s="54"/>
      <c r="E7" s="54"/>
      <c r="F7" s="60"/>
      <c r="G7" s="5089">
        <f>+Cover!A23</f>
        <v>0</v>
      </c>
      <c r="H7" s="5064"/>
    </row>
    <row r="8" spans="1:19" s="4" customFormat="1">
      <c r="A8" s="62"/>
      <c r="B8" s="54"/>
      <c r="C8" s="54"/>
      <c r="D8" s="54"/>
      <c r="E8" s="54"/>
      <c r="F8" s="54"/>
      <c r="G8" s="54"/>
      <c r="H8" s="73"/>
    </row>
    <row r="9" spans="1:19">
      <c r="A9" s="5075" t="s">
        <v>285</v>
      </c>
      <c r="B9" s="5075"/>
      <c r="C9" s="5075"/>
      <c r="D9" s="5075"/>
      <c r="E9" s="5075"/>
      <c r="F9" s="5075"/>
      <c r="G9" s="5075"/>
      <c r="H9" s="5075"/>
      <c r="I9" s="4"/>
      <c r="J9" s="4"/>
      <c r="K9" s="4"/>
      <c r="L9" s="4"/>
      <c r="M9" s="4"/>
      <c r="N9" s="4"/>
      <c r="O9" s="4"/>
      <c r="P9" s="4"/>
      <c r="Q9" s="4"/>
      <c r="R9" s="4"/>
      <c r="S9" s="4"/>
    </row>
    <row r="10" spans="1:19">
      <c r="A10" s="54"/>
      <c r="B10" s="54"/>
      <c r="C10" s="54"/>
      <c r="D10" s="54"/>
      <c r="E10" s="54"/>
      <c r="F10" s="54"/>
      <c r="G10" s="54"/>
      <c r="H10" s="54"/>
      <c r="I10" s="4"/>
      <c r="J10" s="4"/>
      <c r="K10" s="4"/>
      <c r="L10" s="4"/>
      <c r="M10" s="4"/>
      <c r="N10" s="4"/>
      <c r="O10" s="1500" t="s">
        <v>286</v>
      </c>
      <c r="P10" s="4"/>
      <c r="Q10" s="4"/>
      <c r="R10" s="4"/>
      <c r="S10" s="4"/>
    </row>
    <row r="11" spans="1:19" ht="70">
      <c r="A11" s="1907"/>
      <c r="B11" s="1732" t="s">
        <v>287</v>
      </c>
      <c r="C11" s="1908" t="s">
        <v>288</v>
      </c>
      <c r="D11" s="1733" t="s">
        <v>239</v>
      </c>
      <c r="E11" s="1734" t="s">
        <v>289</v>
      </c>
      <c r="F11" s="1908" t="s">
        <v>290</v>
      </c>
      <c r="G11" s="1734" t="s">
        <v>291</v>
      </c>
      <c r="H11" s="1735" t="s">
        <v>292</v>
      </c>
      <c r="I11" s="4"/>
      <c r="J11" s="4"/>
      <c r="K11" s="4"/>
      <c r="L11" s="4"/>
      <c r="M11" s="4"/>
      <c r="N11" s="4"/>
      <c r="O11" s="4325" t="s">
        <v>293</v>
      </c>
      <c r="P11" s="4"/>
      <c r="Q11" s="4"/>
      <c r="R11" s="4"/>
      <c r="S11" s="4"/>
    </row>
    <row r="12" spans="1:19">
      <c r="A12" s="1176"/>
      <c r="B12" s="1376" t="s">
        <v>294</v>
      </c>
      <c r="C12" s="1383" t="s">
        <v>295</v>
      </c>
      <c r="D12" s="1382" t="s">
        <v>296</v>
      </c>
      <c r="E12" s="1382" t="s">
        <v>297</v>
      </c>
      <c r="F12" s="1383" t="s">
        <v>298</v>
      </c>
      <c r="G12" s="1382" t="s">
        <v>299</v>
      </c>
      <c r="H12" s="1909" t="s">
        <v>300</v>
      </c>
      <c r="I12" s="4"/>
      <c r="J12" s="4"/>
      <c r="K12" s="4"/>
      <c r="L12" s="4"/>
      <c r="M12" s="4"/>
      <c r="N12" s="4"/>
      <c r="O12" s="4325" t="s">
        <v>301</v>
      </c>
      <c r="P12" s="4"/>
      <c r="Q12" s="4"/>
      <c r="R12" s="4"/>
      <c r="S12" s="4"/>
    </row>
    <row r="13" spans="1:19" ht="20.149999999999999" customHeight="1">
      <c r="A13" s="1910" t="s">
        <v>302</v>
      </c>
      <c r="B13" s="1911"/>
      <c r="C13" s="1912"/>
      <c r="D13" s="1911"/>
      <c r="E13" s="1911"/>
      <c r="F13" s="1912"/>
      <c r="G13" s="1911"/>
      <c r="H13" s="1911"/>
      <c r="I13" s="4"/>
      <c r="J13" s="4"/>
      <c r="K13" s="4"/>
      <c r="L13" s="4"/>
      <c r="M13" s="1374"/>
      <c r="N13" s="4"/>
      <c r="O13" s="4325" t="s">
        <v>32</v>
      </c>
      <c r="P13" s="4"/>
      <c r="Q13" s="4"/>
      <c r="R13" s="4"/>
      <c r="S13" s="4"/>
    </row>
    <row r="14" spans="1:19">
      <c r="A14" s="1707" t="s">
        <v>303</v>
      </c>
      <c r="B14" s="4322"/>
      <c r="C14" s="1913"/>
      <c r="D14" s="4322"/>
      <c r="E14" s="1377"/>
      <c r="F14" s="1914"/>
      <c r="G14" s="1378"/>
      <c r="H14" s="1915" t="str">
        <f>IFERROR(IF((G14/$G$64)&gt;0,(G14/$G$64),0),"")</f>
        <v/>
      </c>
      <c r="I14" s="4"/>
      <c r="J14" s="4"/>
      <c r="K14" s="4"/>
      <c r="L14" s="4"/>
      <c r="M14" s="1375" t="s">
        <v>304</v>
      </c>
      <c r="N14" s="4"/>
      <c r="O14" s="4325" t="s">
        <v>305</v>
      </c>
      <c r="P14" s="4"/>
      <c r="Q14" s="4"/>
      <c r="R14" s="4"/>
      <c r="S14" s="4"/>
    </row>
    <row r="15" spans="1:19">
      <c r="A15" s="1707" t="s">
        <v>306</v>
      </c>
      <c r="B15" s="4322"/>
      <c r="C15" s="1913"/>
      <c r="D15" s="4322"/>
      <c r="E15" s="1377"/>
      <c r="F15" s="1914"/>
      <c r="G15" s="1378"/>
      <c r="H15" s="1915" t="str">
        <f t="shared" ref="H15:H63" si="0">IFERROR(IF((G15/$G$64)&gt;0,(G15/$G$64),0),"")</f>
        <v/>
      </c>
      <c r="I15" s="4"/>
      <c r="J15" s="4"/>
      <c r="K15" s="4"/>
      <c r="L15" s="4"/>
      <c r="M15" s="1375" t="s">
        <v>307</v>
      </c>
      <c r="N15" s="4"/>
      <c r="O15" s="4325" t="s">
        <v>308</v>
      </c>
      <c r="P15" s="4"/>
      <c r="Q15" s="4"/>
      <c r="R15" s="4"/>
      <c r="S15" s="4"/>
    </row>
    <row r="16" spans="1:19">
      <c r="A16" s="1707" t="s">
        <v>309</v>
      </c>
      <c r="B16" s="4322"/>
      <c r="C16" s="1913"/>
      <c r="D16" s="4322"/>
      <c r="E16" s="1377"/>
      <c r="F16" s="1914"/>
      <c r="G16" s="1378"/>
      <c r="H16" s="1915" t="str">
        <f t="shared" si="0"/>
        <v/>
      </c>
      <c r="I16" s="4"/>
      <c r="J16" s="4"/>
      <c r="K16" s="4"/>
      <c r="L16" s="4"/>
      <c r="M16" s="4"/>
      <c r="N16" s="4"/>
      <c r="O16" s="4325" t="s">
        <v>310</v>
      </c>
      <c r="P16" s="4"/>
      <c r="Q16" s="4"/>
      <c r="R16" s="4"/>
      <c r="S16" s="4"/>
    </row>
    <row r="17" spans="1:15">
      <c r="A17" s="1707" t="s">
        <v>311</v>
      </c>
      <c r="B17" s="4322"/>
      <c r="C17" s="1913"/>
      <c r="D17" s="4322"/>
      <c r="E17" s="1377"/>
      <c r="F17" s="1914"/>
      <c r="G17" s="1378"/>
      <c r="H17" s="1915" t="str">
        <f t="shared" si="0"/>
        <v/>
      </c>
      <c r="I17" s="4"/>
      <c r="J17" s="4"/>
      <c r="K17" s="4"/>
      <c r="L17" s="4"/>
      <c r="M17" s="4"/>
      <c r="N17" s="4"/>
      <c r="O17" s="4325" t="s">
        <v>312</v>
      </c>
    </row>
    <row r="18" spans="1:15">
      <c r="A18" s="1707" t="s">
        <v>313</v>
      </c>
      <c r="B18" s="4322"/>
      <c r="C18" s="1913"/>
      <c r="D18" s="4322"/>
      <c r="E18" s="1377"/>
      <c r="F18" s="1914"/>
      <c r="G18" s="1378"/>
      <c r="H18" s="1915" t="str">
        <f t="shared" si="0"/>
        <v/>
      </c>
      <c r="I18" s="4"/>
      <c r="J18" s="4"/>
      <c r="K18" s="4"/>
      <c r="L18" s="4"/>
      <c r="M18" s="4"/>
      <c r="N18" s="4"/>
      <c r="O18" s="4325" t="s">
        <v>314</v>
      </c>
    </row>
    <row r="19" spans="1:15">
      <c r="A19" s="1707" t="s">
        <v>315</v>
      </c>
      <c r="B19" s="4322"/>
      <c r="C19" s="1913"/>
      <c r="D19" s="4322"/>
      <c r="E19" s="1377"/>
      <c r="F19" s="1914"/>
      <c r="G19" s="1378"/>
      <c r="H19" s="1915" t="str">
        <f t="shared" si="0"/>
        <v/>
      </c>
      <c r="I19" s="4"/>
      <c r="J19" s="4"/>
      <c r="K19" s="4"/>
      <c r="L19" s="4"/>
      <c r="M19" s="4"/>
      <c r="N19" s="4"/>
      <c r="O19" s="4325" t="s">
        <v>316</v>
      </c>
    </row>
    <row r="20" spans="1:15">
      <c r="A20" s="1707" t="s">
        <v>317</v>
      </c>
      <c r="B20" s="4322"/>
      <c r="C20" s="1913"/>
      <c r="D20" s="4322"/>
      <c r="E20" s="1377"/>
      <c r="F20" s="1914"/>
      <c r="G20" s="1378"/>
      <c r="H20" s="1915" t="str">
        <f t="shared" si="0"/>
        <v/>
      </c>
      <c r="I20" s="4"/>
      <c r="J20" s="4"/>
      <c r="K20" s="4"/>
      <c r="L20" s="4"/>
      <c r="M20" s="4"/>
      <c r="N20" s="4"/>
      <c r="O20" s="4325" t="s">
        <v>318</v>
      </c>
    </row>
    <row r="21" spans="1:15">
      <c r="A21" s="1707" t="s">
        <v>319</v>
      </c>
      <c r="B21" s="4322"/>
      <c r="C21" s="1913"/>
      <c r="D21" s="4322"/>
      <c r="E21" s="1377"/>
      <c r="F21" s="1914"/>
      <c r="G21" s="1219"/>
      <c r="H21" s="1915" t="str">
        <f t="shared" si="0"/>
        <v/>
      </c>
      <c r="I21" s="4"/>
      <c r="J21" s="4"/>
      <c r="K21" s="4"/>
      <c r="L21" s="4"/>
      <c r="M21" s="4"/>
      <c r="N21" s="4"/>
      <c r="O21" s="4325" t="s">
        <v>320</v>
      </c>
    </row>
    <row r="22" spans="1:15">
      <c r="A22" s="1707" t="s">
        <v>321</v>
      </c>
      <c r="B22" s="4322"/>
      <c r="C22" s="1913"/>
      <c r="D22" s="4322"/>
      <c r="E22" s="1377"/>
      <c r="F22" s="1914"/>
      <c r="G22" s="1219"/>
      <c r="H22" s="1915" t="str">
        <f t="shared" si="0"/>
        <v/>
      </c>
      <c r="I22" s="4"/>
      <c r="J22" s="4"/>
      <c r="K22" s="4"/>
      <c r="L22" s="4"/>
      <c r="M22" s="4"/>
      <c r="N22" s="4"/>
      <c r="O22" s="4325" t="s">
        <v>322</v>
      </c>
    </row>
    <row r="23" spans="1:15">
      <c r="A23" s="1707" t="s">
        <v>323</v>
      </c>
      <c r="B23" s="4322"/>
      <c r="C23" s="1913"/>
      <c r="D23" s="4322"/>
      <c r="E23" s="1377"/>
      <c r="F23" s="1914"/>
      <c r="G23" s="1219"/>
      <c r="H23" s="1915" t="str">
        <f t="shared" si="0"/>
        <v/>
      </c>
      <c r="I23" s="4"/>
      <c r="J23" s="4"/>
      <c r="K23" s="4"/>
      <c r="L23" s="4"/>
      <c r="M23" s="4"/>
      <c r="N23" s="4"/>
      <c r="O23" s="4325" t="s">
        <v>324</v>
      </c>
    </row>
    <row r="24" spans="1:15">
      <c r="A24" s="1707" t="s">
        <v>325</v>
      </c>
      <c r="B24" s="4322"/>
      <c r="C24" s="1913"/>
      <c r="D24" s="4322"/>
      <c r="E24" s="1377"/>
      <c r="F24" s="1914"/>
      <c r="G24" s="1219"/>
      <c r="H24" s="1915" t="str">
        <f t="shared" si="0"/>
        <v/>
      </c>
      <c r="I24" s="4"/>
      <c r="J24" s="4"/>
      <c r="K24" s="4"/>
      <c r="L24" s="4"/>
      <c r="M24" s="4"/>
      <c r="N24" s="4"/>
      <c r="O24" s="4"/>
    </row>
    <row r="25" spans="1:15">
      <c r="A25" s="1707" t="s">
        <v>326</v>
      </c>
      <c r="B25" s="4322"/>
      <c r="C25" s="1913"/>
      <c r="D25" s="4322"/>
      <c r="E25" s="1377"/>
      <c r="F25" s="1914"/>
      <c r="G25" s="1219"/>
      <c r="H25" s="1915" t="str">
        <f t="shared" si="0"/>
        <v/>
      </c>
      <c r="I25" s="4"/>
      <c r="J25" s="4"/>
      <c r="K25" s="4"/>
      <c r="L25" s="4"/>
      <c r="M25" s="4"/>
      <c r="N25" s="4"/>
      <c r="O25" s="4"/>
    </row>
    <row r="26" spans="1:15">
      <c r="A26" s="1707" t="s">
        <v>327</v>
      </c>
      <c r="B26" s="4322"/>
      <c r="C26" s="1913"/>
      <c r="D26" s="4322"/>
      <c r="E26" s="1377"/>
      <c r="F26" s="1914"/>
      <c r="G26" s="1219"/>
      <c r="H26" s="1915" t="str">
        <f t="shared" si="0"/>
        <v/>
      </c>
      <c r="I26" s="4"/>
      <c r="J26" s="4"/>
      <c r="K26" s="4"/>
      <c r="L26" s="4"/>
      <c r="M26" s="4"/>
      <c r="N26" s="4"/>
      <c r="O26" s="4"/>
    </row>
    <row r="27" spans="1:15">
      <c r="A27" s="1707" t="s">
        <v>328</v>
      </c>
      <c r="B27" s="4322"/>
      <c r="C27" s="1913"/>
      <c r="D27" s="4322"/>
      <c r="E27" s="1377"/>
      <c r="F27" s="1914"/>
      <c r="G27" s="1219"/>
      <c r="H27" s="1915" t="str">
        <f t="shared" si="0"/>
        <v/>
      </c>
      <c r="I27" s="4"/>
      <c r="J27" s="4"/>
      <c r="K27" s="4"/>
      <c r="L27" s="4"/>
      <c r="M27" s="4"/>
      <c r="N27" s="4"/>
      <c r="O27" s="4"/>
    </row>
    <row r="28" spans="1:15">
      <c r="A28" s="1707" t="s">
        <v>329</v>
      </c>
      <c r="B28" s="4322"/>
      <c r="C28" s="1913"/>
      <c r="D28" s="4322"/>
      <c r="E28" s="1377"/>
      <c r="F28" s="1914"/>
      <c r="G28" s="1219"/>
      <c r="H28" s="1915" t="str">
        <f t="shared" si="0"/>
        <v/>
      </c>
      <c r="I28" s="4"/>
      <c r="J28" s="4"/>
      <c r="K28" s="4"/>
      <c r="L28" s="4"/>
      <c r="M28" s="4"/>
      <c r="N28" s="4"/>
      <c r="O28" s="4"/>
    </row>
    <row r="29" spans="1:15">
      <c r="A29" s="1707" t="s">
        <v>330</v>
      </c>
      <c r="B29" s="4322"/>
      <c r="C29" s="1913"/>
      <c r="D29" s="4322"/>
      <c r="E29" s="1377"/>
      <c r="F29" s="1914"/>
      <c r="G29" s="1219"/>
      <c r="H29" s="1915" t="str">
        <f t="shared" si="0"/>
        <v/>
      </c>
      <c r="I29" s="4"/>
      <c r="J29" s="4"/>
      <c r="K29" s="4"/>
      <c r="L29" s="4"/>
      <c r="M29" s="4"/>
      <c r="N29" s="4"/>
      <c r="O29" s="4"/>
    </row>
    <row r="30" spans="1:15">
      <c r="A30" s="1707" t="s">
        <v>331</v>
      </c>
      <c r="B30" s="4322"/>
      <c r="C30" s="1913"/>
      <c r="D30" s="4322"/>
      <c r="E30" s="1377"/>
      <c r="F30" s="1914"/>
      <c r="G30" s="1219"/>
      <c r="H30" s="1915" t="str">
        <f t="shared" si="0"/>
        <v/>
      </c>
      <c r="I30" s="4"/>
      <c r="J30" s="4"/>
      <c r="K30" s="4"/>
      <c r="L30" s="4"/>
      <c r="M30" s="4"/>
      <c r="N30" s="4"/>
      <c r="O30" s="4"/>
    </row>
    <row r="31" spans="1:15">
      <c r="A31" s="1707" t="s">
        <v>332</v>
      </c>
      <c r="B31" s="4322"/>
      <c r="C31" s="1913"/>
      <c r="D31" s="4322"/>
      <c r="E31" s="1377"/>
      <c r="F31" s="1914"/>
      <c r="G31" s="1219"/>
      <c r="H31" s="1915" t="str">
        <f t="shared" si="0"/>
        <v/>
      </c>
      <c r="I31" s="4"/>
      <c r="J31" s="4"/>
      <c r="K31" s="4"/>
      <c r="L31" s="4"/>
      <c r="M31" s="4"/>
      <c r="N31" s="4"/>
      <c r="O31" s="4"/>
    </row>
    <row r="32" spans="1:15">
      <c r="A32" s="1707" t="s">
        <v>333</v>
      </c>
      <c r="B32" s="4322"/>
      <c r="C32" s="1913"/>
      <c r="D32" s="4322"/>
      <c r="E32" s="1377"/>
      <c r="F32" s="1914"/>
      <c r="G32" s="1219"/>
      <c r="H32" s="1915" t="str">
        <f t="shared" si="0"/>
        <v/>
      </c>
      <c r="I32" s="4"/>
      <c r="J32" s="4"/>
      <c r="K32" s="4"/>
      <c r="L32" s="4"/>
      <c r="M32" s="4"/>
      <c r="N32" s="4"/>
      <c r="O32" s="4"/>
    </row>
    <row r="33" spans="1:8">
      <c r="A33" s="1707" t="s">
        <v>334</v>
      </c>
      <c r="B33" s="4323"/>
      <c r="C33" s="1916"/>
      <c r="D33" s="4323"/>
      <c r="E33" s="1389"/>
      <c r="F33" s="1914"/>
      <c r="G33" s="1384"/>
      <c r="H33" s="1915" t="str">
        <f t="shared" si="0"/>
        <v/>
      </c>
    </row>
    <row r="34" spans="1:8" s="4" customFormat="1">
      <c r="A34" s="1707" t="s">
        <v>335</v>
      </c>
      <c r="B34" s="4324"/>
      <c r="C34" s="1913"/>
      <c r="D34" s="4324"/>
      <c r="E34" s="1917"/>
      <c r="F34" s="1914"/>
      <c r="G34" s="1918"/>
      <c r="H34" s="1915" t="str">
        <f t="shared" si="0"/>
        <v/>
      </c>
    </row>
    <row r="35" spans="1:8" s="4" customFormat="1">
      <c r="A35" s="1707" t="s">
        <v>336</v>
      </c>
      <c r="B35" s="4324"/>
      <c r="C35" s="1913"/>
      <c r="D35" s="4324"/>
      <c r="E35" s="1917"/>
      <c r="F35" s="1914"/>
      <c r="G35" s="1918"/>
      <c r="H35" s="1915" t="str">
        <f t="shared" si="0"/>
        <v/>
      </c>
    </row>
    <row r="36" spans="1:8" s="4" customFormat="1">
      <c r="A36" s="1707" t="s">
        <v>337</v>
      </c>
      <c r="B36" s="4324"/>
      <c r="C36" s="1913"/>
      <c r="D36" s="4324"/>
      <c r="E36" s="1917"/>
      <c r="F36" s="1914"/>
      <c r="G36" s="1918"/>
      <c r="H36" s="1915" t="str">
        <f t="shared" si="0"/>
        <v/>
      </c>
    </row>
    <row r="37" spans="1:8" s="4" customFormat="1">
      <c r="A37" s="1707" t="s">
        <v>338</v>
      </c>
      <c r="B37" s="4324"/>
      <c r="C37" s="1913"/>
      <c r="D37" s="4324"/>
      <c r="E37" s="1917"/>
      <c r="F37" s="1914"/>
      <c r="G37" s="1918"/>
      <c r="H37" s="1915" t="str">
        <f t="shared" si="0"/>
        <v/>
      </c>
    </row>
    <row r="38" spans="1:8" s="4" customFormat="1">
      <c r="A38" s="1707" t="s">
        <v>339</v>
      </c>
      <c r="B38" s="4324"/>
      <c r="C38" s="1913"/>
      <c r="D38" s="4324"/>
      <c r="E38" s="1917"/>
      <c r="F38" s="1914"/>
      <c r="G38" s="1918"/>
      <c r="H38" s="1915" t="str">
        <f t="shared" si="0"/>
        <v/>
      </c>
    </row>
    <row r="39" spans="1:8" s="4" customFormat="1">
      <c r="A39" s="1707" t="s">
        <v>340</v>
      </c>
      <c r="B39" s="4324"/>
      <c r="C39" s="1913"/>
      <c r="D39" s="4324"/>
      <c r="E39" s="1917"/>
      <c r="F39" s="1914"/>
      <c r="G39" s="1918"/>
      <c r="H39" s="1915" t="str">
        <f t="shared" si="0"/>
        <v/>
      </c>
    </row>
    <row r="40" spans="1:8" s="4" customFormat="1">
      <c r="A40" s="1707" t="s">
        <v>341</v>
      </c>
      <c r="B40" s="4324"/>
      <c r="C40" s="1913"/>
      <c r="D40" s="4324"/>
      <c r="E40" s="1917"/>
      <c r="F40" s="1914"/>
      <c r="G40" s="1918"/>
      <c r="H40" s="1915" t="str">
        <f t="shared" si="0"/>
        <v/>
      </c>
    </row>
    <row r="41" spans="1:8" s="4" customFormat="1">
      <c r="A41" s="1707" t="s">
        <v>342</v>
      </c>
      <c r="B41" s="4324"/>
      <c r="C41" s="1913"/>
      <c r="D41" s="4324"/>
      <c r="E41" s="1917"/>
      <c r="F41" s="1914"/>
      <c r="G41" s="1918"/>
      <c r="H41" s="1915" t="str">
        <f t="shared" si="0"/>
        <v/>
      </c>
    </row>
    <row r="42" spans="1:8" s="4" customFormat="1">
      <c r="A42" s="1707" t="s">
        <v>343</v>
      </c>
      <c r="B42" s="4324"/>
      <c r="C42" s="1913"/>
      <c r="D42" s="4324"/>
      <c r="E42" s="1917"/>
      <c r="F42" s="1914"/>
      <c r="G42" s="1918"/>
      <c r="H42" s="1915" t="str">
        <f t="shared" si="0"/>
        <v/>
      </c>
    </row>
    <row r="43" spans="1:8" s="4" customFormat="1">
      <c r="A43" s="1707" t="s">
        <v>344</v>
      </c>
      <c r="B43" s="4324"/>
      <c r="C43" s="1913"/>
      <c r="D43" s="4324"/>
      <c r="E43" s="1917"/>
      <c r="F43" s="1914"/>
      <c r="G43" s="1918"/>
      <c r="H43" s="1915" t="str">
        <f t="shared" si="0"/>
        <v/>
      </c>
    </row>
    <row r="44" spans="1:8" s="4" customFormat="1">
      <c r="A44" s="1707" t="s">
        <v>345</v>
      </c>
      <c r="B44" s="4324"/>
      <c r="C44" s="1913"/>
      <c r="D44" s="4324"/>
      <c r="E44" s="1917"/>
      <c r="F44" s="1914"/>
      <c r="G44" s="1918"/>
      <c r="H44" s="1915" t="str">
        <f t="shared" si="0"/>
        <v/>
      </c>
    </row>
    <row r="45" spans="1:8" s="4" customFormat="1">
      <c r="A45" s="1707" t="s">
        <v>346</v>
      </c>
      <c r="B45" s="4324"/>
      <c r="C45" s="1913"/>
      <c r="D45" s="4324"/>
      <c r="E45" s="1917"/>
      <c r="F45" s="1914"/>
      <c r="G45" s="1918"/>
      <c r="H45" s="1915" t="str">
        <f t="shared" si="0"/>
        <v/>
      </c>
    </row>
    <row r="46" spans="1:8" s="4" customFormat="1">
      <c r="A46" s="1707" t="s">
        <v>347</v>
      </c>
      <c r="B46" s="4324"/>
      <c r="C46" s="1913"/>
      <c r="D46" s="4324"/>
      <c r="E46" s="1917"/>
      <c r="F46" s="1914"/>
      <c r="G46" s="1918"/>
      <c r="H46" s="1915" t="str">
        <f t="shared" si="0"/>
        <v/>
      </c>
    </row>
    <row r="47" spans="1:8" s="4" customFormat="1">
      <c r="A47" s="1707" t="s">
        <v>348</v>
      </c>
      <c r="B47" s="4324"/>
      <c r="C47" s="1913"/>
      <c r="D47" s="4324"/>
      <c r="E47" s="1917"/>
      <c r="F47" s="1914"/>
      <c r="G47" s="1918"/>
      <c r="H47" s="1915" t="str">
        <f t="shared" si="0"/>
        <v/>
      </c>
    </row>
    <row r="48" spans="1:8" s="4" customFormat="1">
      <c r="A48" s="1707" t="s">
        <v>349</v>
      </c>
      <c r="B48" s="4324"/>
      <c r="C48" s="1913"/>
      <c r="D48" s="4324"/>
      <c r="E48" s="1917"/>
      <c r="F48" s="1914"/>
      <c r="G48" s="1918"/>
      <c r="H48" s="1915" t="str">
        <f t="shared" si="0"/>
        <v/>
      </c>
    </row>
    <row r="49" spans="1:8" s="4" customFormat="1">
      <c r="A49" s="1707" t="s">
        <v>350</v>
      </c>
      <c r="B49" s="4324"/>
      <c r="C49" s="1913"/>
      <c r="D49" s="4324"/>
      <c r="E49" s="1917"/>
      <c r="F49" s="1914"/>
      <c r="G49" s="1918"/>
      <c r="H49" s="1915" t="str">
        <f t="shared" si="0"/>
        <v/>
      </c>
    </row>
    <row r="50" spans="1:8" s="4" customFormat="1">
      <c r="A50" s="1707" t="s">
        <v>351</v>
      </c>
      <c r="B50" s="4324"/>
      <c r="C50" s="1913"/>
      <c r="D50" s="4324"/>
      <c r="E50" s="1917"/>
      <c r="F50" s="1914"/>
      <c r="G50" s="1918"/>
      <c r="H50" s="1915" t="str">
        <f t="shared" si="0"/>
        <v/>
      </c>
    </row>
    <row r="51" spans="1:8" s="4" customFormat="1">
      <c r="A51" s="1707" t="s">
        <v>352</v>
      </c>
      <c r="B51" s="4324"/>
      <c r="C51" s="1913"/>
      <c r="D51" s="4324"/>
      <c r="E51" s="1917"/>
      <c r="F51" s="1914"/>
      <c r="G51" s="1918"/>
      <c r="H51" s="1915" t="str">
        <f t="shared" si="0"/>
        <v/>
      </c>
    </row>
    <row r="52" spans="1:8" s="4" customFormat="1">
      <c r="A52" s="1707" t="s">
        <v>353</v>
      </c>
      <c r="B52" s="4324"/>
      <c r="C52" s="1913"/>
      <c r="D52" s="4324"/>
      <c r="E52" s="1917"/>
      <c r="F52" s="1914"/>
      <c r="G52" s="1918"/>
      <c r="H52" s="1915" t="str">
        <f t="shared" si="0"/>
        <v/>
      </c>
    </row>
    <row r="53" spans="1:8" s="4" customFormat="1">
      <c r="A53" s="1707" t="s">
        <v>354</v>
      </c>
      <c r="B53" s="4324"/>
      <c r="C53" s="1913"/>
      <c r="D53" s="4324"/>
      <c r="E53" s="1917"/>
      <c r="F53" s="1914"/>
      <c r="G53" s="1918"/>
      <c r="H53" s="1915" t="str">
        <f t="shared" si="0"/>
        <v/>
      </c>
    </row>
    <row r="54" spans="1:8" s="4" customFormat="1">
      <c r="A54" s="1707" t="s">
        <v>355</v>
      </c>
      <c r="B54" s="4324"/>
      <c r="C54" s="1913"/>
      <c r="D54" s="4324"/>
      <c r="E54" s="1917"/>
      <c r="F54" s="1914"/>
      <c r="G54" s="1918"/>
      <c r="H54" s="1915" t="str">
        <f t="shared" si="0"/>
        <v/>
      </c>
    </row>
    <row r="55" spans="1:8" s="4" customFormat="1">
      <c r="A55" s="1707" t="s">
        <v>356</v>
      </c>
      <c r="B55" s="4324"/>
      <c r="C55" s="1913"/>
      <c r="D55" s="4324"/>
      <c r="E55" s="1917"/>
      <c r="F55" s="1914"/>
      <c r="G55" s="1918"/>
      <c r="H55" s="1915" t="str">
        <f t="shared" si="0"/>
        <v/>
      </c>
    </row>
    <row r="56" spans="1:8" s="4" customFormat="1">
      <c r="A56" s="1707" t="s">
        <v>357</v>
      </c>
      <c r="B56" s="4324"/>
      <c r="C56" s="1913"/>
      <c r="D56" s="4324"/>
      <c r="E56" s="1917"/>
      <c r="F56" s="1914"/>
      <c r="G56" s="1918"/>
      <c r="H56" s="1915" t="str">
        <f t="shared" si="0"/>
        <v/>
      </c>
    </row>
    <row r="57" spans="1:8" s="4" customFormat="1">
      <c r="A57" s="1707" t="s">
        <v>358</v>
      </c>
      <c r="B57" s="4324"/>
      <c r="C57" s="1913"/>
      <c r="D57" s="4324"/>
      <c r="E57" s="1917"/>
      <c r="F57" s="1914"/>
      <c r="G57" s="1918"/>
      <c r="H57" s="1915" t="str">
        <f t="shared" si="0"/>
        <v/>
      </c>
    </row>
    <row r="58" spans="1:8" s="4" customFormat="1">
      <c r="A58" s="1707" t="s">
        <v>359</v>
      </c>
      <c r="B58" s="4324"/>
      <c r="C58" s="1913"/>
      <c r="D58" s="4324"/>
      <c r="E58" s="1917"/>
      <c r="F58" s="1914"/>
      <c r="G58" s="1918"/>
      <c r="H58" s="1915" t="str">
        <f t="shared" si="0"/>
        <v/>
      </c>
    </row>
    <row r="59" spans="1:8" s="4" customFormat="1">
      <c r="A59" s="1707" t="s">
        <v>360</v>
      </c>
      <c r="B59" s="4324"/>
      <c r="C59" s="1913"/>
      <c r="D59" s="4324"/>
      <c r="E59" s="1917"/>
      <c r="F59" s="1914"/>
      <c r="G59" s="1918"/>
      <c r="H59" s="1915" t="str">
        <f t="shared" si="0"/>
        <v/>
      </c>
    </row>
    <row r="60" spans="1:8" s="4" customFormat="1">
      <c r="A60" s="1707" t="s">
        <v>361</v>
      </c>
      <c r="B60" s="4324"/>
      <c r="C60" s="1913"/>
      <c r="D60" s="4324"/>
      <c r="E60" s="1917"/>
      <c r="F60" s="1914"/>
      <c r="G60" s="1918"/>
      <c r="H60" s="1915" t="str">
        <f t="shared" si="0"/>
        <v/>
      </c>
    </row>
    <row r="61" spans="1:8" s="4" customFormat="1">
      <c r="A61" s="1707" t="s">
        <v>362</v>
      </c>
      <c r="B61" s="4324"/>
      <c r="C61" s="1913"/>
      <c r="D61" s="4324"/>
      <c r="E61" s="1917"/>
      <c r="F61" s="1914"/>
      <c r="G61" s="1918"/>
      <c r="H61" s="1915" t="str">
        <f t="shared" si="0"/>
        <v/>
      </c>
    </row>
    <row r="62" spans="1:8" s="4" customFormat="1">
      <c r="A62" s="1707" t="s">
        <v>363</v>
      </c>
      <c r="B62" s="4324"/>
      <c r="C62" s="1913"/>
      <c r="D62" s="4324"/>
      <c r="E62" s="1917"/>
      <c r="F62" s="1914"/>
      <c r="G62" s="1918"/>
      <c r="H62" s="1915" t="str">
        <f t="shared" si="0"/>
        <v/>
      </c>
    </row>
    <row r="63" spans="1:8" s="4" customFormat="1">
      <c r="A63" s="1707" t="s">
        <v>364</v>
      </c>
      <c r="B63" s="4324"/>
      <c r="C63" s="1913"/>
      <c r="D63" s="4324"/>
      <c r="E63" s="1917"/>
      <c r="F63" s="1914"/>
      <c r="G63" s="1918"/>
      <c r="H63" s="1915" t="str">
        <f t="shared" si="0"/>
        <v/>
      </c>
    </row>
    <row r="64" spans="1:8" ht="20.149999999999999" customHeight="1">
      <c r="A64" s="1919" t="s">
        <v>365</v>
      </c>
      <c r="B64" s="1920" t="s">
        <v>366</v>
      </c>
      <c r="C64" s="1921"/>
      <c r="D64" s="1921"/>
      <c r="E64" s="1922"/>
      <c r="F64" s="1923"/>
      <c r="G64" s="1924">
        <f>SUM(G14:G63)</f>
        <v>0</v>
      </c>
      <c r="H64" s="1925">
        <f>SUM(H14:H63)</f>
        <v>0</v>
      </c>
    </row>
    <row r="65" spans="1:16" s="4" customFormat="1" ht="20.149999999999999" customHeight="1">
      <c r="A65" s="1919" t="s">
        <v>367</v>
      </c>
      <c r="B65" s="5181" t="s">
        <v>368</v>
      </c>
      <c r="C65" s="5182"/>
      <c r="D65" s="5182"/>
      <c r="E65" s="5182"/>
      <c r="F65" s="1926"/>
      <c r="G65" s="1927">
        <f>G64-G66-G67</f>
        <v>0</v>
      </c>
      <c r="H65" s="1928" t="str">
        <f>IFERROR(IF((G65/$G$68)&gt;0,(G65/$G$68),0),"")</f>
        <v/>
      </c>
    </row>
    <row r="66" spans="1:16" ht="20.149999999999999" customHeight="1">
      <c r="A66" s="1919" t="s">
        <v>369</v>
      </c>
      <c r="B66" s="5183" t="s">
        <v>370</v>
      </c>
      <c r="C66" s="5184"/>
      <c r="D66" s="5184"/>
      <c r="E66" s="5184"/>
      <c r="F66" s="1923"/>
      <c r="G66" s="1927">
        <f>SUMIF($F$14:$F$63,"Staff",$G$14:$G$63)</f>
        <v>0</v>
      </c>
      <c r="H66" s="1928" t="str">
        <f t="shared" ref="H66:H67" si="1">IFERROR(IF((G66/$G$68)&gt;0,(G66/$G$68),0),"")</f>
        <v/>
      </c>
      <c r="I66" s="4"/>
      <c r="J66" s="4"/>
      <c r="K66" s="4"/>
      <c r="L66" s="4"/>
      <c r="M66" s="4"/>
      <c r="N66" s="4"/>
      <c r="O66" s="4"/>
      <c r="P66" s="4"/>
    </row>
    <row r="67" spans="1:16" s="4" customFormat="1" ht="20.149999999999999" customHeight="1">
      <c r="A67" s="1708" t="s">
        <v>371</v>
      </c>
      <c r="B67" s="1736" t="s">
        <v>372</v>
      </c>
      <c r="C67" s="1737"/>
      <c r="D67" s="1737"/>
      <c r="E67" s="1737"/>
      <c r="F67" s="1398"/>
      <c r="G67" s="1927">
        <f>SUMIF($F$13:$F$63,"Other",$G$13:$G$63)</f>
        <v>0</v>
      </c>
      <c r="H67" s="1928" t="str">
        <f t="shared" si="1"/>
        <v/>
      </c>
    </row>
    <row r="68" spans="1:16" ht="20.149999999999999" customHeight="1" thickBot="1">
      <c r="A68" s="1929"/>
      <c r="B68" s="5185" t="s">
        <v>373</v>
      </c>
      <c r="C68" s="5186"/>
      <c r="D68" s="5186"/>
      <c r="E68" s="5187"/>
      <c r="F68" s="1930"/>
      <c r="G68" s="1931">
        <f>SUM(G65:G67)</f>
        <v>0</v>
      </c>
      <c r="H68" s="1932">
        <f>SUM(H65:H67)</f>
        <v>0</v>
      </c>
      <c r="I68" s="4"/>
      <c r="J68" s="4"/>
      <c r="K68" s="4"/>
      <c r="L68" s="4"/>
      <c r="M68" s="4"/>
      <c r="N68" s="4"/>
      <c r="O68" s="4"/>
      <c r="P68" s="4"/>
    </row>
    <row r="69" spans="1:16" ht="20.149999999999999" customHeight="1" thickTop="1">
      <c r="A69" s="1379"/>
      <c r="B69" s="1767"/>
      <c r="C69" s="1767"/>
      <c r="D69" s="47"/>
      <c r="E69" s="47"/>
      <c r="F69" s="47"/>
      <c r="G69" s="47"/>
      <c r="H69" s="1380"/>
      <c r="I69" s="4"/>
      <c r="J69" s="4"/>
      <c r="K69" s="4"/>
      <c r="L69" s="4"/>
      <c r="M69" s="4"/>
      <c r="N69" s="4"/>
      <c r="O69" s="4"/>
      <c r="P69" s="4"/>
    </row>
    <row r="70" spans="1:16" s="4" customFormat="1" ht="43.5" customHeight="1">
      <c r="A70" s="5179" t="s">
        <v>2128</v>
      </c>
      <c r="B70" s="5180"/>
      <c r="C70" s="5180"/>
      <c r="D70" s="5180"/>
      <c r="E70" s="5180"/>
      <c r="F70" s="5180"/>
      <c r="G70" s="5180"/>
      <c r="H70" s="5180"/>
    </row>
    <row r="71" spans="1:16" s="4" customFormat="1" ht="15.75" customHeight="1">
      <c r="A71" s="4555"/>
      <c r="B71" s="4556"/>
      <c r="C71" s="4556"/>
      <c r="D71" s="4556"/>
      <c r="E71" s="4556"/>
      <c r="F71" s="4556"/>
      <c r="G71" s="4556"/>
      <c r="H71" s="4556"/>
    </row>
    <row r="72" spans="1:16">
      <c r="A72" s="952" t="s">
        <v>374</v>
      </c>
      <c r="B72" s="952"/>
      <c r="C72" s="952"/>
      <c r="D72" s="952"/>
      <c r="E72" s="952"/>
      <c r="F72" s="952"/>
      <c r="G72" s="952"/>
      <c r="H72" s="46"/>
      <c r="I72" s="4"/>
      <c r="J72" s="4"/>
      <c r="K72" s="4"/>
      <c r="L72" s="4"/>
      <c r="M72" s="4"/>
      <c r="N72" s="4"/>
      <c r="O72" s="4"/>
      <c r="P72" s="4"/>
    </row>
    <row r="73" spans="1:16">
      <c r="A73" s="46"/>
      <c r="B73" s="1381"/>
      <c r="C73" s="1381"/>
      <c r="D73" s="46"/>
      <c r="E73" s="46"/>
      <c r="F73" s="46"/>
      <c r="G73" s="46"/>
      <c r="H73" s="63" t="str">
        <f>+ToC!E115</f>
        <v xml:space="preserve">LONG-TERM Annual Return </v>
      </c>
      <c r="I73" s="4"/>
      <c r="J73" s="4"/>
      <c r="K73" s="4"/>
      <c r="L73" s="4"/>
      <c r="M73" s="4"/>
      <c r="N73" s="4"/>
      <c r="O73" s="4"/>
      <c r="P73" s="4"/>
    </row>
    <row r="74" spans="1:16">
      <c r="A74" s="46"/>
      <c r="B74" s="46"/>
      <c r="C74" s="46"/>
      <c r="D74" s="46"/>
      <c r="E74" s="46"/>
      <c r="F74" s="46"/>
      <c r="G74" s="46"/>
      <c r="H74" s="63" t="s">
        <v>375</v>
      </c>
      <c r="I74" s="4"/>
      <c r="J74" s="4"/>
      <c r="K74" s="4"/>
      <c r="L74" s="4"/>
      <c r="M74" s="4"/>
      <c r="N74" s="4"/>
      <c r="O74" s="4"/>
      <c r="P74" s="4"/>
    </row>
    <row r="75" spans="1:16" hidden="1">
      <c r="I75" s="4"/>
      <c r="J75" s="4"/>
      <c r="K75" s="4"/>
      <c r="L75" s="4"/>
      <c r="M75" s="4"/>
      <c r="N75" s="4"/>
      <c r="O75" s="4"/>
      <c r="P75" s="4"/>
    </row>
    <row r="76" spans="1:16" hidden="1">
      <c r="I76" s="4"/>
      <c r="J76" s="4"/>
      <c r="K76" s="4"/>
      <c r="L76" s="4"/>
      <c r="M76" s="4"/>
      <c r="N76" s="4"/>
      <c r="O76" s="4"/>
      <c r="P76" s="4"/>
    </row>
    <row r="77" spans="1:16" hidden="1">
      <c r="I77" s="4"/>
      <c r="J77" s="4"/>
      <c r="K77" s="4"/>
      <c r="L77" s="4"/>
      <c r="M77" s="4"/>
      <c r="N77" s="4"/>
      <c r="O77" s="4"/>
      <c r="P77" s="4"/>
    </row>
    <row r="78" spans="1:16" hidden="1">
      <c r="I78" s="4"/>
      <c r="J78" s="4"/>
      <c r="K78" s="4"/>
      <c r="L78" s="4"/>
      <c r="M78" s="4"/>
      <c r="N78" s="4"/>
      <c r="O78" s="4"/>
      <c r="P78" s="4"/>
    </row>
    <row r="79" spans="1:16" hidden="1">
      <c r="I79" s="4"/>
      <c r="J79" s="4"/>
      <c r="K79" s="4"/>
      <c r="L79" s="4"/>
      <c r="M79" s="4"/>
      <c r="N79" s="4"/>
      <c r="O79" s="4"/>
      <c r="P79" s="4"/>
    </row>
    <row r="80" spans="1:16" hidden="1">
      <c r="I80" s="4"/>
      <c r="J80" s="4"/>
      <c r="K80" s="4"/>
      <c r="L80" s="4"/>
      <c r="M80" s="4"/>
      <c r="N80" s="4"/>
      <c r="O80" s="4"/>
      <c r="P80" s="4"/>
    </row>
    <row r="81" spans="7:16" hidden="1">
      <c r="I81" s="4"/>
      <c r="J81" s="4"/>
      <c r="K81" s="4"/>
      <c r="L81" s="4"/>
      <c r="M81" s="4"/>
      <c r="N81" s="4"/>
      <c r="O81" s="4"/>
      <c r="P81" s="4"/>
    </row>
    <row r="82" spans="7:16" hidden="1"/>
    <row r="83" spans="7:16" hidden="1">
      <c r="G83" s="650"/>
    </row>
  </sheetData>
  <sheetProtection password="DF61" sheet="1" objects="1" scenarios="1"/>
  <mergeCells count="7">
    <mergeCell ref="A1:H1"/>
    <mergeCell ref="A9:H9"/>
    <mergeCell ref="A70:H70"/>
    <mergeCell ref="B65:E65"/>
    <mergeCell ref="B66:E66"/>
    <mergeCell ref="B68:E68"/>
    <mergeCell ref="G7:H7"/>
  </mergeCells>
  <dataValidations count="3">
    <dataValidation type="list" allowBlank="1" showInputMessage="1" showErrorMessage="1" sqref="C14:C63">
      <formula1>$M$13:$M$15</formula1>
    </dataValidation>
    <dataValidation type="list" allowBlank="1" showInputMessage="1" showErrorMessage="1" sqref="F68">
      <formula1>$O$12:$O$16</formula1>
    </dataValidation>
    <dataValidation type="list" allowBlank="1" showInputMessage="1" showErrorMessage="1" sqref="F14:F63">
      <formula1>$O$9:$O$23</formula1>
    </dataValidation>
  </dataValidations>
  <hyperlinks>
    <hyperlink ref="A1:H1" location="ToC!A1" display="10.010"/>
  </hyperlinks>
  <pageMargins left="0.7" right="0.7" top="0.75" bottom="0.75" header="0.3" footer="0.3"/>
  <pageSetup paperSize="5" scale="5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sheetPr>
  <dimension ref="A1:T77"/>
  <sheetViews>
    <sheetView zoomScaleNormal="100" zoomScaleSheetLayoutView="100" workbookViewId="0">
      <selection activeCell="C13" sqref="C13"/>
    </sheetView>
  </sheetViews>
  <sheetFormatPr defaultColWidth="0" defaultRowHeight="15.5" zeroHeight="1"/>
  <cols>
    <col min="1" max="1" width="8.765625" style="71" customWidth="1"/>
    <col min="2" max="2" width="22.765625" style="71" customWidth="1"/>
    <col min="3" max="3" width="13.69140625" style="71" customWidth="1"/>
    <col min="4" max="4" width="25.765625" style="71" customWidth="1"/>
    <col min="5" max="5" width="15.765625" style="71" customWidth="1"/>
    <col min="6" max="6" width="12.84375" style="71" customWidth="1"/>
    <col min="7" max="7" width="15.765625" style="71" customWidth="1"/>
    <col min="8" max="8" width="11.3046875" style="71" customWidth="1"/>
    <col min="9" max="13" width="8.84375" hidden="1" customWidth="1"/>
    <col min="14" max="14" width="9.84375" hidden="1" customWidth="1"/>
    <col min="15" max="15" width="8.84375" hidden="1" customWidth="1"/>
    <col min="16" max="16" width="35.4609375" hidden="1" customWidth="1"/>
    <col min="17" max="19" width="8.84375" hidden="1" customWidth="1"/>
    <col min="20" max="20" width="12.3046875" hidden="1" customWidth="1"/>
    <col min="21" max="16384" width="8.84375" hidden="1"/>
  </cols>
  <sheetData>
    <row r="1" spans="1:20">
      <c r="A1" s="5178" t="s">
        <v>376</v>
      </c>
      <c r="B1" s="5188"/>
      <c r="C1" s="5188"/>
      <c r="D1" s="5188"/>
      <c r="E1" s="5188"/>
      <c r="F1" s="5188"/>
      <c r="G1" s="5188"/>
      <c r="H1" s="5188"/>
      <c r="I1" s="4"/>
      <c r="J1" s="4"/>
      <c r="K1" s="4"/>
      <c r="L1" s="4"/>
      <c r="M1" s="4"/>
      <c r="N1" s="4"/>
      <c r="O1" s="4"/>
      <c r="P1" s="4"/>
      <c r="Q1" s="4"/>
      <c r="R1" s="4"/>
      <c r="S1" s="4"/>
      <c r="T1" s="4"/>
    </row>
    <row r="2" spans="1:20" s="4" customFormat="1">
      <c r="A2" s="46"/>
      <c r="B2" s="1777"/>
      <c r="C2" s="1777"/>
      <c r="D2" s="1777"/>
      <c r="E2" s="1777"/>
      <c r="F2" s="1777"/>
      <c r="G2" s="1752" t="s">
        <v>284</v>
      </c>
      <c r="H2" s="1753"/>
    </row>
    <row r="3" spans="1:20">
      <c r="A3" s="951" t="str">
        <f>+Cover!A14</f>
        <v>Select Name of Insurer/ Financial Holding Company</v>
      </c>
      <c r="B3" s="948"/>
      <c r="C3" s="948"/>
      <c r="D3" s="948"/>
      <c r="E3" s="54"/>
      <c r="F3" s="54"/>
      <c r="G3" s="638"/>
      <c r="H3" s="54"/>
      <c r="I3" s="4"/>
      <c r="J3" s="4"/>
      <c r="K3" s="4"/>
      <c r="L3" s="4"/>
      <c r="M3" s="4"/>
      <c r="N3" s="4"/>
      <c r="O3" s="4"/>
      <c r="P3" s="4"/>
      <c r="Q3" s="4"/>
      <c r="R3" s="4"/>
      <c r="S3" s="4"/>
      <c r="T3" s="4"/>
    </row>
    <row r="4" spans="1:20">
      <c r="A4" s="952" t="str">
        <f>+ToC!A3</f>
        <v>Insurer/Financial Holding Company</v>
      </c>
      <c r="B4" s="46"/>
      <c r="C4" s="46"/>
      <c r="D4" s="46"/>
      <c r="E4" s="54"/>
      <c r="F4" s="54"/>
      <c r="G4" s="54"/>
      <c r="H4" s="54"/>
      <c r="I4" s="4"/>
      <c r="J4" s="4"/>
      <c r="K4" s="4"/>
      <c r="L4" s="4"/>
      <c r="M4" s="4"/>
      <c r="N4" s="4"/>
      <c r="O4" s="4"/>
      <c r="P4" s="4"/>
      <c r="Q4" s="4"/>
      <c r="R4" s="4"/>
      <c r="S4" s="4"/>
      <c r="T4" s="4"/>
    </row>
    <row r="5" spans="1:20" s="4" customFormat="1">
      <c r="A5" s="952"/>
      <c r="B5" s="46"/>
      <c r="C5" s="46"/>
      <c r="D5" s="46"/>
      <c r="E5" s="54"/>
      <c r="F5" s="54"/>
      <c r="G5" s="54"/>
      <c r="H5" s="54"/>
    </row>
    <row r="6" spans="1:20" s="4" customFormat="1">
      <c r="A6" s="48" t="str">
        <f>+ToC!A5</f>
        <v>LONG-TERM INSURERS ANNUAL RETURN</v>
      </c>
      <c r="B6" s="46"/>
      <c r="C6" s="46"/>
      <c r="D6" s="46"/>
      <c r="E6" s="46"/>
      <c r="F6" s="46"/>
      <c r="G6" s="46"/>
      <c r="H6" s="54"/>
    </row>
    <row r="7" spans="1:20">
      <c r="A7" s="48" t="str">
        <f>+ToC!A6</f>
        <v>FOR THE YEAR ENDED:</v>
      </c>
      <c r="B7" s="46"/>
      <c r="C7" s="46"/>
      <c r="D7" s="46"/>
      <c r="E7" s="54"/>
      <c r="F7" s="54"/>
      <c r="G7" s="5089">
        <f>+Cover!A23</f>
        <v>0</v>
      </c>
      <c r="H7" s="5064"/>
      <c r="I7" s="4"/>
      <c r="J7" s="4"/>
      <c r="K7" s="4"/>
      <c r="L7" s="4"/>
      <c r="M7" s="4"/>
      <c r="N7" s="4"/>
      <c r="O7" s="4"/>
      <c r="P7" s="4"/>
      <c r="Q7" s="4"/>
      <c r="R7" s="4"/>
      <c r="S7" s="4"/>
      <c r="T7" s="4"/>
    </row>
    <row r="8" spans="1:20" s="4" customFormat="1">
      <c r="A8" s="48"/>
      <c r="B8" s="46"/>
      <c r="C8" s="46"/>
      <c r="D8" s="46"/>
      <c r="E8" s="54"/>
      <c r="F8" s="54"/>
      <c r="G8" s="54"/>
      <c r="H8" s="54"/>
    </row>
    <row r="9" spans="1:20" s="4400" customFormat="1">
      <c r="A9" s="4399" t="s">
        <v>285</v>
      </c>
      <c r="B9" s="49"/>
      <c r="C9" s="49"/>
      <c r="D9" s="49"/>
      <c r="E9" s="49"/>
      <c r="F9" s="49"/>
      <c r="G9" s="49"/>
      <c r="H9" s="49"/>
    </row>
    <row r="10" spans="1:20" ht="16" thickBot="1">
      <c r="A10" s="64"/>
      <c r="B10" s="54"/>
      <c r="C10" s="54"/>
      <c r="D10" s="54"/>
      <c r="E10" s="54"/>
      <c r="F10" s="54"/>
      <c r="G10" s="54"/>
      <c r="H10" s="54"/>
      <c r="I10" s="4"/>
      <c r="J10" s="4"/>
      <c r="K10" s="4"/>
      <c r="L10" s="4"/>
      <c r="M10" s="4"/>
      <c r="N10" s="4"/>
      <c r="O10" s="4"/>
      <c r="P10" s="1500" t="s">
        <v>286</v>
      </c>
      <c r="Q10" s="4"/>
      <c r="R10" s="4"/>
      <c r="S10" s="4"/>
      <c r="T10" s="4"/>
    </row>
    <row r="11" spans="1:20" s="3" customFormat="1" ht="70.5" thickTop="1">
      <c r="A11" s="1392"/>
      <c r="B11" s="1393" t="s">
        <v>377</v>
      </c>
      <c r="C11" s="1933" t="s">
        <v>378</v>
      </c>
      <c r="D11" s="1394" t="s">
        <v>239</v>
      </c>
      <c r="E11" s="1395" t="s">
        <v>289</v>
      </c>
      <c r="F11" s="1934" t="s">
        <v>379</v>
      </c>
      <c r="G11" s="1396" t="s">
        <v>291</v>
      </c>
      <c r="H11" s="1397" t="s">
        <v>380</v>
      </c>
      <c r="P11" s="1501" t="s">
        <v>293</v>
      </c>
    </row>
    <row r="12" spans="1:20" s="3" customFormat="1" ht="21.5">
      <c r="A12" s="1935"/>
      <c r="B12" s="1936" t="s">
        <v>294</v>
      </c>
      <c r="C12" s="1937" t="s">
        <v>295</v>
      </c>
      <c r="D12" s="1909" t="s">
        <v>296</v>
      </c>
      <c r="E12" s="1909" t="s">
        <v>297</v>
      </c>
      <c r="F12" s="1938" t="s">
        <v>298</v>
      </c>
      <c r="G12" s="1909" t="s">
        <v>299</v>
      </c>
      <c r="H12" s="1939" t="s">
        <v>300</v>
      </c>
      <c r="P12" s="1501" t="s">
        <v>301</v>
      </c>
    </row>
    <row r="13" spans="1:20" s="1710" customFormat="1" ht="20.149999999999999" customHeight="1">
      <c r="A13" s="1940" t="s">
        <v>381</v>
      </c>
      <c r="B13" s="1941"/>
      <c r="C13" s="1942"/>
      <c r="D13" s="1941"/>
      <c r="E13" s="1941"/>
      <c r="F13" s="1709"/>
      <c r="G13" s="1941"/>
      <c r="H13" s="1943"/>
      <c r="N13" s="1711"/>
      <c r="P13" s="1712" t="s">
        <v>32</v>
      </c>
      <c r="Q13" s="1711"/>
      <c r="R13" s="1778"/>
      <c r="S13" s="1778"/>
      <c r="T13" s="1778"/>
    </row>
    <row r="14" spans="1:20" s="1710" customFormat="1" ht="20.149999999999999" customHeight="1">
      <c r="A14" s="1940" t="s">
        <v>382</v>
      </c>
      <c r="B14" s="1941"/>
      <c r="C14" s="1944"/>
      <c r="D14" s="1941"/>
      <c r="E14" s="1941"/>
      <c r="F14" s="1945"/>
      <c r="G14" s="1941"/>
      <c r="H14" s="1943"/>
      <c r="N14" s="1713" t="s">
        <v>304</v>
      </c>
      <c r="P14" s="1712" t="s">
        <v>305</v>
      </c>
      <c r="Q14" s="1714"/>
      <c r="R14" s="1778"/>
      <c r="S14" s="1778"/>
      <c r="T14" s="1778"/>
    </row>
    <row r="15" spans="1:20" s="1710" customFormat="1" ht="20.149999999999999" customHeight="1">
      <c r="A15" s="1391" t="s">
        <v>303</v>
      </c>
      <c r="B15" s="1715"/>
      <c r="C15" s="1946"/>
      <c r="D15" s="1947"/>
      <c r="E15" s="1947"/>
      <c r="F15" s="1948"/>
      <c r="G15" s="1716"/>
      <c r="H15" s="1949" t="str">
        <f>IFERROR(IF((G15/$G$65)&gt;0,(G15/$G$65),0),"")</f>
        <v/>
      </c>
      <c r="N15" s="1713" t="s">
        <v>307</v>
      </c>
      <c r="P15" s="1717" t="s">
        <v>308</v>
      </c>
      <c r="Q15" s="1711"/>
      <c r="R15" s="1778"/>
      <c r="S15" s="1778"/>
      <c r="T15" s="1778"/>
    </row>
    <row r="16" spans="1:20" s="1710" customFormat="1" ht="20.149999999999999" customHeight="1">
      <c r="A16" s="1391" t="s">
        <v>306</v>
      </c>
      <c r="B16" s="1715"/>
      <c r="C16" s="1946"/>
      <c r="D16" s="1950"/>
      <c r="E16" s="1951"/>
      <c r="F16" s="1948"/>
      <c r="G16" s="1716"/>
      <c r="H16" s="1949" t="str">
        <f t="shared" ref="H16:H64" si="0">IFERROR(IF((G16/$G$65)&gt;0,(G16/$G$65),0),"")</f>
        <v/>
      </c>
      <c r="P16" s="1712" t="s">
        <v>310</v>
      </c>
      <c r="Q16" s="1718"/>
      <c r="R16" s="1778"/>
      <c r="S16" s="1778"/>
      <c r="T16" s="1778"/>
    </row>
    <row r="17" spans="1:20" s="1710" customFormat="1" ht="20.149999999999999" customHeight="1">
      <c r="A17" s="1391" t="s">
        <v>309</v>
      </c>
      <c r="B17" s="1715"/>
      <c r="C17" s="1946"/>
      <c r="D17" s="1715"/>
      <c r="E17" s="1715"/>
      <c r="F17" s="1948"/>
      <c r="G17" s="1716"/>
      <c r="H17" s="1949" t="str">
        <f t="shared" si="0"/>
        <v/>
      </c>
      <c r="P17" s="1712" t="s">
        <v>312</v>
      </c>
      <c r="Q17" s="1711"/>
      <c r="R17" s="1778"/>
      <c r="S17" s="1778"/>
      <c r="T17" s="1778"/>
    </row>
    <row r="18" spans="1:20" s="1710" customFormat="1" ht="20.149999999999999" customHeight="1">
      <c r="A18" s="1391" t="s">
        <v>311</v>
      </c>
      <c r="B18" s="1715"/>
      <c r="C18" s="1946"/>
      <c r="D18" s="1715"/>
      <c r="E18" s="1715"/>
      <c r="F18" s="1948"/>
      <c r="G18" s="1716"/>
      <c r="H18" s="1949" t="str">
        <f t="shared" si="0"/>
        <v/>
      </c>
      <c r="P18" s="1712" t="s">
        <v>314</v>
      </c>
      <c r="Q18" s="1711"/>
      <c r="R18" s="1778"/>
      <c r="S18" s="1778"/>
      <c r="T18" s="1778"/>
    </row>
    <row r="19" spans="1:20" s="1710" customFormat="1" ht="20.149999999999999" customHeight="1">
      <c r="A19" s="1391" t="s">
        <v>313</v>
      </c>
      <c r="B19" s="1715"/>
      <c r="C19" s="1946"/>
      <c r="D19" s="1715"/>
      <c r="E19" s="1715"/>
      <c r="F19" s="1948"/>
      <c r="G19" s="1716"/>
      <c r="H19" s="1949" t="str">
        <f t="shared" si="0"/>
        <v/>
      </c>
      <c r="P19" s="1712" t="s">
        <v>316</v>
      </c>
      <c r="R19" s="1778"/>
      <c r="S19" s="1778"/>
      <c r="T19" s="1778"/>
    </row>
    <row r="20" spans="1:20" s="1710" customFormat="1" ht="20.149999999999999" customHeight="1">
      <c r="A20" s="1391" t="s">
        <v>315</v>
      </c>
      <c r="B20" s="1715"/>
      <c r="C20" s="1946"/>
      <c r="D20" s="1715"/>
      <c r="E20" s="1715"/>
      <c r="F20" s="1948"/>
      <c r="G20" s="1716"/>
      <c r="H20" s="1949" t="str">
        <f t="shared" si="0"/>
        <v/>
      </c>
      <c r="P20" s="1712" t="s">
        <v>318</v>
      </c>
      <c r="R20" s="1778"/>
      <c r="S20" s="1778"/>
      <c r="T20" s="1778"/>
    </row>
    <row r="21" spans="1:20" s="1710" customFormat="1" ht="20.149999999999999" customHeight="1">
      <c r="A21" s="1391" t="s">
        <v>317</v>
      </c>
      <c r="B21" s="1715"/>
      <c r="C21" s="1946"/>
      <c r="D21" s="1715"/>
      <c r="E21" s="1715"/>
      <c r="F21" s="1948"/>
      <c r="G21" s="1716"/>
      <c r="H21" s="1949" t="str">
        <f t="shared" si="0"/>
        <v/>
      </c>
      <c r="P21" s="1712" t="s">
        <v>320</v>
      </c>
      <c r="R21" s="1778"/>
      <c r="S21" s="1778"/>
      <c r="T21" s="1778"/>
    </row>
    <row r="22" spans="1:20" s="1710" customFormat="1" ht="20.149999999999999" customHeight="1">
      <c r="A22" s="1391" t="s">
        <v>319</v>
      </c>
      <c r="B22" s="1715"/>
      <c r="C22" s="1946"/>
      <c r="D22" s="1715"/>
      <c r="E22" s="1715"/>
      <c r="F22" s="1948"/>
      <c r="G22" s="1719"/>
      <c r="H22" s="1949" t="str">
        <f t="shared" si="0"/>
        <v/>
      </c>
      <c r="P22" s="1712" t="s">
        <v>322</v>
      </c>
      <c r="R22" s="1778"/>
      <c r="S22" s="1778"/>
      <c r="T22" s="1778"/>
    </row>
    <row r="23" spans="1:20" s="1710" customFormat="1" ht="20.149999999999999" customHeight="1">
      <c r="A23" s="1391" t="s">
        <v>321</v>
      </c>
      <c r="B23" s="1715"/>
      <c r="C23" s="1946"/>
      <c r="D23" s="1715"/>
      <c r="E23" s="1715"/>
      <c r="F23" s="1948"/>
      <c r="G23" s="1719"/>
      <c r="H23" s="1949" t="str">
        <f t="shared" si="0"/>
        <v/>
      </c>
      <c r="P23" s="1712" t="s">
        <v>324</v>
      </c>
      <c r="R23" s="1778"/>
      <c r="S23" s="1778"/>
      <c r="T23" s="1778"/>
    </row>
    <row r="24" spans="1:20" s="1710" customFormat="1" ht="20.149999999999999" customHeight="1">
      <c r="A24" s="1391" t="s">
        <v>323</v>
      </c>
      <c r="B24" s="1715"/>
      <c r="C24" s="1946"/>
      <c r="D24" s="1715"/>
      <c r="E24" s="1715"/>
      <c r="F24" s="1948"/>
      <c r="G24" s="1719"/>
      <c r="H24" s="1949" t="str">
        <f t="shared" si="0"/>
        <v/>
      </c>
      <c r="R24" s="1778"/>
      <c r="S24" s="1778"/>
      <c r="T24" s="1778"/>
    </row>
    <row r="25" spans="1:20" s="1710" customFormat="1" ht="20.149999999999999" customHeight="1">
      <c r="A25" s="1391" t="s">
        <v>325</v>
      </c>
      <c r="B25" s="1715"/>
      <c r="C25" s="1946"/>
      <c r="D25" s="1715"/>
      <c r="E25" s="1715"/>
      <c r="F25" s="1948"/>
      <c r="G25" s="1719"/>
      <c r="H25" s="1949" t="str">
        <f t="shared" si="0"/>
        <v/>
      </c>
    </row>
    <row r="26" spans="1:20" s="1710" customFormat="1" ht="20.149999999999999" customHeight="1">
      <c r="A26" s="1391" t="s">
        <v>326</v>
      </c>
      <c r="B26" s="1715"/>
      <c r="C26" s="1946"/>
      <c r="D26" s="1715"/>
      <c r="E26" s="1715"/>
      <c r="F26" s="1948"/>
      <c r="G26" s="1719"/>
      <c r="H26" s="1949" t="str">
        <f t="shared" si="0"/>
        <v/>
      </c>
    </row>
    <row r="27" spans="1:20" s="1710" customFormat="1" ht="20.149999999999999" customHeight="1">
      <c r="A27" s="1391" t="s">
        <v>327</v>
      </c>
      <c r="B27" s="1715"/>
      <c r="C27" s="1946"/>
      <c r="D27" s="1715"/>
      <c r="E27" s="1715"/>
      <c r="F27" s="1948"/>
      <c r="G27" s="1719"/>
      <c r="H27" s="1949" t="str">
        <f t="shared" si="0"/>
        <v/>
      </c>
    </row>
    <row r="28" spans="1:20" s="1710" customFormat="1" ht="20.149999999999999" customHeight="1">
      <c r="A28" s="1391" t="s">
        <v>328</v>
      </c>
      <c r="B28" s="1715"/>
      <c r="C28" s="1946"/>
      <c r="D28" s="1715"/>
      <c r="E28" s="1715"/>
      <c r="F28" s="1948"/>
      <c r="G28" s="1719"/>
      <c r="H28" s="1949" t="str">
        <f t="shared" si="0"/>
        <v/>
      </c>
    </row>
    <row r="29" spans="1:20" s="1710" customFormat="1" ht="20.149999999999999" customHeight="1">
      <c r="A29" s="1391" t="s">
        <v>329</v>
      </c>
      <c r="B29" s="1715"/>
      <c r="C29" s="1946"/>
      <c r="D29" s="1715"/>
      <c r="E29" s="1715"/>
      <c r="F29" s="1948"/>
      <c r="G29" s="1719"/>
      <c r="H29" s="1949" t="str">
        <f t="shared" si="0"/>
        <v/>
      </c>
    </row>
    <row r="30" spans="1:20" s="1710" customFormat="1" ht="20.149999999999999" customHeight="1">
      <c r="A30" s="1391" t="s">
        <v>330</v>
      </c>
      <c r="B30" s="1715"/>
      <c r="C30" s="1946"/>
      <c r="D30" s="1715"/>
      <c r="E30" s="1715"/>
      <c r="F30" s="1948"/>
      <c r="G30" s="1719"/>
      <c r="H30" s="1949" t="str">
        <f t="shared" si="0"/>
        <v/>
      </c>
    </row>
    <row r="31" spans="1:20" s="1710" customFormat="1" ht="20.149999999999999" customHeight="1">
      <c r="A31" s="1391" t="s">
        <v>331</v>
      </c>
      <c r="B31" s="1715"/>
      <c r="C31" s="1946"/>
      <c r="D31" s="1715"/>
      <c r="E31" s="1715"/>
      <c r="F31" s="1948"/>
      <c r="G31" s="1719"/>
      <c r="H31" s="1949" t="str">
        <f t="shared" si="0"/>
        <v/>
      </c>
    </row>
    <row r="32" spans="1:20" s="1710" customFormat="1" ht="20.149999999999999" customHeight="1">
      <c r="A32" s="1391" t="s">
        <v>332</v>
      </c>
      <c r="B32" s="1715"/>
      <c r="C32" s="1946"/>
      <c r="D32" s="1715"/>
      <c r="E32" s="1715"/>
      <c r="F32" s="1948"/>
      <c r="G32" s="1719"/>
      <c r="H32" s="1949" t="str">
        <f t="shared" si="0"/>
        <v/>
      </c>
    </row>
    <row r="33" spans="1:8" s="1710" customFormat="1" ht="20.149999999999999" customHeight="1">
      <c r="A33" s="1391" t="s">
        <v>333</v>
      </c>
      <c r="B33" s="1715"/>
      <c r="C33" s="1946"/>
      <c r="D33" s="1715"/>
      <c r="E33" s="1715"/>
      <c r="F33" s="1948"/>
      <c r="G33" s="1719"/>
      <c r="H33" s="1949" t="str">
        <f t="shared" si="0"/>
        <v/>
      </c>
    </row>
    <row r="34" spans="1:8" s="1710" customFormat="1" ht="20.149999999999999" customHeight="1">
      <c r="A34" s="1391" t="s">
        <v>334</v>
      </c>
      <c r="B34" s="1720"/>
      <c r="C34" s="1721"/>
      <c r="D34" s="1720"/>
      <c r="E34" s="1720"/>
      <c r="F34" s="1948"/>
      <c r="G34" s="1722"/>
      <c r="H34" s="1949" t="str">
        <f t="shared" si="0"/>
        <v/>
      </c>
    </row>
    <row r="35" spans="1:8" s="1710" customFormat="1" ht="20.149999999999999" customHeight="1">
      <c r="A35" s="1391" t="s">
        <v>335</v>
      </c>
      <c r="B35" s="1951"/>
      <c r="C35" s="1946"/>
      <c r="D35" s="1951"/>
      <c r="E35" s="1951"/>
      <c r="F35" s="1948"/>
      <c r="G35" s="1952"/>
      <c r="H35" s="1949" t="str">
        <f t="shared" si="0"/>
        <v/>
      </c>
    </row>
    <row r="36" spans="1:8" s="1710" customFormat="1" ht="20.149999999999999" customHeight="1">
      <c r="A36" s="1391" t="s">
        <v>336</v>
      </c>
      <c r="B36" s="1951"/>
      <c r="C36" s="1946"/>
      <c r="D36" s="1951"/>
      <c r="E36" s="1951"/>
      <c r="F36" s="1948"/>
      <c r="G36" s="1952"/>
      <c r="H36" s="1949" t="str">
        <f t="shared" si="0"/>
        <v/>
      </c>
    </row>
    <row r="37" spans="1:8" s="1710" customFormat="1" ht="20.149999999999999" customHeight="1">
      <c r="A37" s="1391" t="s">
        <v>337</v>
      </c>
      <c r="B37" s="1951"/>
      <c r="C37" s="1946"/>
      <c r="D37" s="1951"/>
      <c r="E37" s="1951"/>
      <c r="F37" s="1948"/>
      <c r="G37" s="1952"/>
      <c r="H37" s="1949" t="str">
        <f t="shared" si="0"/>
        <v/>
      </c>
    </row>
    <row r="38" spans="1:8" s="1710" customFormat="1" ht="20.149999999999999" customHeight="1">
      <c r="A38" s="1391" t="s">
        <v>338</v>
      </c>
      <c r="B38" s="1951"/>
      <c r="C38" s="1946"/>
      <c r="D38" s="1951"/>
      <c r="E38" s="1951"/>
      <c r="F38" s="1948"/>
      <c r="G38" s="1952"/>
      <c r="H38" s="1949" t="str">
        <f t="shared" si="0"/>
        <v/>
      </c>
    </row>
    <row r="39" spans="1:8" s="1710" customFormat="1" ht="20.149999999999999" customHeight="1">
      <c r="A39" s="1391" t="s">
        <v>339</v>
      </c>
      <c r="B39" s="1951"/>
      <c r="C39" s="1946"/>
      <c r="D39" s="1951"/>
      <c r="E39" s="1951"/>
      <c r="F39" s="1948"/>
      <c r="G39" s="1952"/>
      <c r="H39" s="1949" t="str">
        <f t="shared" si="0"/>
        <v/>
      </c>
    </row>
    <row r="40" spans="1:8" s="1710" customFormat="1" ht="20.149999999999999" customHeight="1">
      <c r="A40" s="1391" t="s">
        <v>340</v>
      </c>
      <c r="B40" s="1951"/>
      <c r="C40" s="1946"/>
      <c r="D40" s="1951"/>
      <c r="E40" s="1951"/>
      <c r="F40" s="1948"/>
      <c r="G40" s="1952"/>
      <c r="H40" s="1949" t="str">
        <f t="shared" si="0"/>
        <v/>
      </c>
    </row>
    <row r="41" spans="1:8" s="1710" customFormat="1" ht="20.149999999999999" customHeight="1">
      <c r="A41" s="1391" t="s">
        <v>341</v>
      </c>
      <c r="B41" s="1951"/>
      <c r="C41" s="1946"/>
      <c r="D41" s="1951"/>
      <c r="E41" s="1951"/>
      <c r="F41" s="1948"/>
      <c r="G41" s="1952"/>
      <c r="H41" s="1949" t="str">
        <f t="shared" si="0"/>
        <v/>
      </c>
    </row>
    <row r="42" spans="1:8" s="1710" customFormat="1" ht="20.149999999999999" customHeight="1">
      <c r="A42" s="1391" t="s">
        <v>342</v>
      </c>
      <c r="B42" s="1951"/>
      <c r="C42" s="1946"/>
      <c r="D42" s="1951"/>
      <c r="E42" s="1951"/>
      <c r="F42" s="1948"/>
      <c r="G42" s="1952"/>
      <c r="H42" s="1949" t="str">
        <f t="shared" si="0"/>
        <v/>
      </c>
    </row>
    <row r="43" spans="1:8" s="1710" customFormat="1" ht="20.149999999999999" customHeight="1">
      <c r="A43" s="1391" t="s">
        <v>343</v>
      </c>
      <c r="B43" s="1951"/>
      <c r="C43" s="1946"/>
      <c r="D43" s="1951"/>
      <c r="E43" s="1951"/>
      <c r="F43" s="1948"/>
      <c r="G43" s="1952"/>
      <c r="H43" s="1949" t="str">
        <f t="shared" si="0"/>
        <v/>
      </c>
    </row>
    <row r="44" spans="1:8" s="1710" customFormat="1" ht="20.149999999999999" customHeight="1">
      <c r="A44" s="1391" t="s">
        <v>344</v>
      </c>
      <c r="B44" s="1951"/>
      <c r="C44" s="1946"/>
      <c r="D44" s="1951"/>
      <c r="E44" s="1951"/>
      <c r="F44" s="1948"/>
      <c r="G44" s="1952"/>
      <c r="H44" s="1949" t="str">
        <f t="shared" si="0"/>
        <v/>
      </c>
    </row>
    <row r="45" spans="1:8" s="1710" customFormat="1" ht="20.149999999999999" customHeight="1">
      <c r="A45" s="1391" t="s">
        <v>345</v>
      </c>
      <c r="B45" s="1951"/>
      <c r="C45" s="1946"/>
      <c r="D45" s="1951"/>
      <c r="E45" s="1951"/>
      <c r="F45" s="1948"/>
      <c r="G45" s="1952"/>
      <c r="H45" s="1949" t="str">
        <f t="shared" si="0"/>
        <v/>
      </c>
    </row>
    <row r="46" spans="1:8" s="1710" customFormat="1" ht="20.149999999999999" customHeight="1">
      <c r="A46" s="1391" t="s">
        <v>346</v>
      </c>
      <c r="B46" s="1951"/>
      <c r="C46" s="1946"/>
      <c r="D46" s="1951"/>
      <c r="E46" s="1951"/>
      <c r="F46" s="1948"/>
      <c r="G46" s="1952"/>
      <c r="H46" s="1949" t="str">
        <f t="shared" si="0"/>
        <v/>
      </c>
    </row>
    <row r="47" spans="1:8" s="1710" customFormat="1" ht="20.149999999999999" customHeight="1">
      <c r="A47" s="1391" t="s">
        <v>347</v>
      </c>
      <c r="B47" s="1951"/>
      <c r="C47" s="1946"/>
      <c r="D47" s="1951"/>
      <c r="E47" s="1951"/>
      <c r="F47" s="1948"/>
      <c r="G47" s="1952"/>
      <c r="H47" s="1949" t="str">
        <f t="shared" si="0"/>
        <v/>
      </c>
    </row>
    <row r="48" spans="1:8" s="1710" customFormat="1" ht="20.149999999999999" customHeight="1">
      <c r="A48" s="1391" t="s">
        <v>348</v>
      </c>
      <c r="B48" s="1951"/>
      <c r="C48" s="1946"/>
      <c r="D48" s="1951"/>
      <c r="E48" s="1951"/>
      <c r="F48" s="1948"/>
      <c r="G48" s="1952"/>
      <c r="H48" s="1949" t="str">
        <f t="shared" si="0"/>
        <v/>
      </c>
    </row>
    <row r="49" spans="1:8" s="1710" customFormat="1" ht="20.149999999999999" customHeight="1">
      <c r="A49" s="1391" t="s">
        <v>349</v>
      </c>
      <c r="B49" s="1951"/>
      <c r="C49" s="1946"/>
      <c r="D49" s="1951"/>
      <c r="E49" s="1951"/>
      <c r="F49" s="1948"/>
      <c r="G49" s="1952"/>
      <c r="H49" s="1949" t="str">
        <f t="shared" si="0"/>
        <v/>
      </c>
    </row>
    <row r="50" spans="1:8" s="1710" customFormat="1" ht="20.149999999999999" customHeight="1">
      <c r="A50" s="1391" t="s">
        <v>350</v>
      </c>
      <c r="B50" s="1951"/>
      <c r="C50" s="1946"/>
      <c r="D50" s="1951"/>
      <c r="E50" s="1951"/>
      <c r="F50" s="1948"/>
      <c r="G50" s="1952"/>
      <c r="H50" s="1949" t="str">
        <f t="shared" si="0"/>
        <v/>
      </c>
    </row>
    <row r="51" spans="1:8" s="1710" customFormat="1" ht="20.149999999999999" customHeight="1">
      <c r="A51" s="1391" t="s">
        <v>351</v>
      </c>
      <c r="B51" s="1951"/>
      <c r="C51" s="1946"/>
      <c r="D51" s="1951"/>
      <c r="E51" s="1951"/>
      <c r="F51" s="1948"/>
      <c r="G51" s="1952"/>
      <c r="H51" s="1949" t="str">
        <f t="shared" si="0"/>
        <v/>
      </c>
    </row>
    <row r="52" spans="1:8" s="1710" customFormat="1" ht="20.149999999999999" customHeight="1">
      <c r="A52" s="1391" t="s">
        <v>352</v>
      </c>
      <c r="B52" s="1951"/>
      <c r="C52" s="1946"/>
      <c r="D52" s="1951"/>
      <c r="E52" s="1951"/>
      <c r="F52" s="1948"/>
      <c r="G52" s="1952"/>
      <c r="H52" s="1949" t="str">
        <f t="shared" si="0"/>
        <v/>
      </c>
    </row>
    <row r="53" spans="1:8" s="1710" customFormat="1" ht="20.149999999999999" customHeight="1">
      <c r="A53" s="1391" t="s">
        <v>353</v>
      </c>
      <c r="B53" s="1951"/>
      <c r="C53" s="1946"/>
      <c r="D53" s="1951"/>
      <c r="E53" s="1951"/>
      <c r="F53" s="1948"/>
      <c r="G53" s="1952"/>
      <c r="H53" s="1949" t="str">
        <f t="shared" si="0"/>
        <v/>
      </c>
    </row>
    <row r="54" spans="1:8" s="1710" customFormat="1" ht="20.149999999999999" customHeight="1">
      <c r="A54" s="1391" t="s">
        <v>354</v>
      </c>
      <c r="B54" s="1951"/>
      <c r="C54" s="1946"/>
      <c r="D54" s="1951"/>
      <c r="E54" s="1951"/>
      <c r="F54" s="1948"/>
      <c r="G54" s="1952"/>
      <c r="H54" s="1949" t="str">
        <f t="shared" si="0"/>
        <v/>
      </c>
    </row>
    <row r="55" spans="1:8" s="1710" customFormat="1" ht="20.149999999999999" customHeight="1">
      <c r="A55" s="1391" t="s">
        <v>355</v>
      </c>
      <c r="B55" s="1951"/>
      <c r="C55" s="1946"/>
      <c r="D55" s="1951"/>
      <c r="E55" s="1951"/>
      <c r="F55" s="1948"/>
      <c r="G55" s="1952"/>
      <c r="H55" s="1949" t="str">
        <f t="shared" si="0"/>
        <v/>
      </c>
    </row>
    <row r="56" spans="1:8" s="1710" customFormat="1" ht="20.149999999999999" customHeight="1">
      <c r="A56" s="1391" t="s">
        <v>356</v>
      </c>
      <c r="B56" s="1951"/>
      <c r="C56" s="1946"/>
      <c r="D56" s="1951"/>
      <c r="E56" s="1951"/>
      <c r="F56" s="1948"/>
      <c r="G56" s="1952"/>
      <c r="H56" s="1949" t="str">
        <f t="shared" si="0"/>
        <v/>
      </c>
    </row>
    <row r="57" spans="1:8" s="1710" customFormat="1" ht="20.149999999999999" customHeight="1">
      <c r="A57" s="1391" t="s">
        <v>357</v>
      </c>
      <c r="B57" s="1951"/>
      <c r="C57" s="1946"/>
      <c r="D57" s="1951"/>
      <c r="E57" s="1951"/>
      <c r="F57" s="1948"/>
      <c r="G57" s="1952"/>
      <c r="H57" s="1949" t="str">
        <f t="shared" si="0"/>
        <v/>
      </c>
    </row>
    <row r="58" spans="1:8" s="1710" customFormat="1" ht="20.149999999999999" customHeight="1">
      <c r="A58" s="1391" t="s">
        <v>358</v>
      </c>
      <c r="B58" s="1951"/>
      <c r="C58" s="1946"/>
      <c r="D58" s="1951"/>
      <c r="E58" s="1951"/>
      <c r="F58" s="1948"/>
      <c r="G58" s="1952"/>
      <c r="H58" s="1949" t="str">
        <f t="shared" si="0"/>
        <v/>
      </c>
    </row>
    <row r="59" spans="1:8" s="1710" customFormat="1" ht="20.149999999999999" customHeight="1">
      <c r="A59" s="1391" t="s">
        <v>359</v>
      </c>
      <c r="B59" s="1951"/>
      <c r="C59" s="1946"/>
      <c r="D59" s="1951"/>
      <c r="E59" s="1951"/>
      <c r="F59" s="1948"/>
      <c r="G59" s="1952"/>
      <c r="H59" s="1949" t="str">
        <f t="shared" si="0"/>
        <v/>
      </c>
    </row>
    <row r="60" spans="1:8" s="1710" customFormat="1" ht="20.149999999999999" customHeight="1">
      <c r="A60" s="1391" t="s">
        <v>360</v>
      </c>
      <c r="B60" s="1951"/>
      <c r="C60" s="1946"/>
      <c r="D60" s="1951"/>
      <c r="E60" s="1951"/>
      <c r="F60" s="1948"/>
      <c r="G60" s="1952"/>
      <c r="H60" s="1949" t="str">
        <f t="shared" si="0"/>
        <v/>
      </c>
    </row>
    <row r="61" spans="1:8" s="1710" customFormat="1" ht="20.149999999999999" customHeight="1">
      <c r="A61" s="1391" t="s">
        <v>361</v>
      </c>
      <c r="B61" s="1951"/>
      <c r="C61" s="1946"/>
      <c r="D61" s="1951"/>
      <c r="E61" s="1951"/>
      <c r="F61" s="1948"/>
      <c r="G61" s="1952"/>
      <c r="H61" s="1949" t="str">
        <f t="shared" si="0"/>
        <v/>
      </c>
    </row>
    <row r="62" spans="1:8" s="1710" customFormat="1" ht="20.149999999999999" customHeight="1">
      <c r="A62" s="1391" t="s">
        <v>362</v>
      </c>
      <c r="B62" s="1951"/>
      <c r="C62" s="1946"/>
      <c r="D62" s="1951"/>
      <c r="E62" s="1951"/>
      <c r="F62" s="1948"/>
      <c r="G62" s="1952"/>
      <c r="H62" s="1949" t="str">
        <f t="shared" si="0"/>
        <v/>
      </c>
    </row>
    <row r="63" spans="1:8" s="1710" customFormat="1" ht="20.149999999999999" customHeight="1">
      <c r="A63" s="1391" t="s">
        <v>363</v>
      </c>
      <c r="B63" s="1951"/>
      <c r="C63" s="1946"/>
      <c r="D63" s="1951"/>
      <c r="E63" s="1951"/>
      <c r="F63" s="1948"/>
      <c r="G63" s="1952"/>
      <c r="H63" s="1949" t="str">
        <f t="shared" si="0"/>
        <v/>
      </c>
    </row>
    <row r="64" spans="1:8" s="1710" customFormat="1" ht="20.149999999999999" customHeight="1">
      <c r="A64" s="1391" t="s">
        <v>364</v>
      </c>
      <c r="B64" s="1951"/>
      <c r="C64" s="1946"/>
      <c r="D64" s="1951"/>
      <c r="E64" s="1951"/>
      <c r="F64" s="1948"/>
      <c r="G64" s="1952"/>
      <c r="H64" s="1949" t="str">
        <f t="shared" si="0"/>
        <v/>
      </c>
    </row>
    <row r="65" spans="1:8" s="1710" customFormat="1" ht="20.149999999999999" customHeight="1">
      <c r="A65" s="1919" t="s">
        <v>365</v>
      </c>
      <c r="B65" s="1953" t="s">
        <v>366</v>
      </c>
      <c r="C65" s="1954"/>
      <c r="D65" s="1954"/>
      <c r="E65" s="1954"/>
      <c r="F65" s="1955"/>
      <c r="G65" s="1956">
        <f>SUM(G15:G64)</f>
        <v>0</v>
      </c>
      <c r="H65" s="1957">
        <f>SUM(H15:H64)</f>
        <v>0</v>
      </c>
    </row>
    <row r="66" spans="1:8" s="1710" customFormat="1" ht="20.149999999999999" customHeight="1">
      <c r="A66" s="1919" t="s">
        <v>367</v>
      </c>
      <c r="B66" s="5189" t="s">
        <v>368</v>
      </c>
      <c r="C66" s="5190"/>
      <c r="D66" s="5190"/>
      <c r="E66" s="5190"/>
      <c r="F66" s="1955"/>
      <c r="G66" s="1958">
        <f>G65-G67-G68</f>
        <v>0</v>
      </c>
      <c r="H66" s="1949" t="str">
        <f>IFERROR(IF((G66/$G$69)&gt;0,(G66/$G$69),0),"")</f>
        <v/>
      </c>
    </row>
    <row r="67" spans="1:8" s="1710" customFormat="1" ht="20.149999999999999" customHeight="1">
      <c r="A67" s="1919" t="s">
        <v>369</v>
      </c>
      <c r="B67" s="5194" t="s">
        <v>370</v>
      </c>
      <c r="C67" s="5195"/>
      <c r="D67" s="5195"/>
      <c r="E67" s="5195"/>
      <c r="F67" s="1955"/>
      <c r="G67" s="1958">
        <f>SUMIF($F$15:$F$64,"Staff",$G$15:$G$64)</f>
        <v>0</v>
      </c>
      <c r="H67" s="1949" t="str">
        <f>IFERROR(IF((G67/$G$69)&gt;0,(G67/$G$69),0),"")</f>
        <v/>
      </c>
    </row>
    <row r="68" spans="1:8" s="1710" customFormat="1" ht="20.149999999999999" customHeight="1">
      <c r="A68" s="1919" t="s">
        <v>371</v>
      </c>
      <c r="B68" s="1775" t="s">
        <v>372</v>
      </c>
      <c r="C68" s="1776"/>
      <c r="D68" s="1776" t="s">
        <v>383</v>
      </c>
      <c r="E68" s="1723"/>
      <c r="F68" s="1959"/>
      <c r="G68" s="1958">
        <f>SUMIF($F$15:$F$64,"Other",$G$15:$G$64)</f>
        <v>0</v>
      </c>
      <c r="H68" s="1949" t="str">
        <f>IFERROR(IF((G68/$G$69)&gt;0,(G68/$G$69),0),"")</f>
        <v/>
      </c>
    </row>
    <row r="69" spans="1:8" s="1710" customFormat="1" ht="20.149999999999999" customHeight="1" thickBot="1">
      <c r="A69" s="1724"/>
      <c r="B69" s="5191" t="s">
        <v>373</v>
      </c>
      <c r="C69" s="5192"/>
      <c r="D69" s="5192"/>
      <c r="E69" s="5193"/>
      <c r="F69" s="1960"/>
      <c r="G69" s="1725">
        <f>SUM(G66:G68)</f>
        <v>0</v>
      </c>
      <c r="H69" s="1726">
        <f>SUM(H66:H68)</f>
        <v>0</v>
      </c>
    </row>
    <row r="70" spans="1:8" s="3" customFormat="1" ht="16" thickTop="1">
      <c r="A70" s="1386"/>
      <c r="B70" s="1387"/>
      <c r="C70" s="1387"/>
      <c r="D70" s="1387"/>
      <c r="E70" s="1387"/>
      <c r="F70" s="1387"/>
      <c r="G70" s="742"/>
      <c r="H70" s="1388"/>
    </row>
    <row r="71" spans="1:8" ht="45" customHeight="1">
      <c r="A71" s="5179" t="s">
        <v>2128</v>
      </c>
      <c r="B71" s="5180"/>
      <c r="C71" s="5180"/>
      <c r="D71" s="5180"/>
      <c r="E71" s="5180"/>
      <c r="F71" s="5180"/>
      <c r="G71" s="5180"/>
      <c r="H71" s="5180"/>
    </row>
    <row r="72" spans="1:8" s="4" customFormat="1">
      <c r="A72" s="4555"/>
      <c r="B72" s="4556"/>
      <c r="C72" s="4556"/>
      <c r="D72" s="4556"/>
      <c r="E72" s="4556"/>
      <c r="F72" s="4556"/>
      <c r="G72" s="4556"/>
      <c r="H72" s="4556"/>
    </row>
    <row r="73" spans="1:8">
      <c r="A73" s="952" t="s">
        <v>374</v>
      </c>
      <c r="B73" s="952"/>
      <c r="C73" s="952"/>
      <c r="D73" s="952"/>
      <c r="E73" s="952"/>
      <c r="F73" s="952"/>
      <c r="G73" s="952"/>
      <c r="H73" s="46"/>
    </row>
    <row r="74" spans="1:8">
      <c r="A74" s="952" t="s">
        <v>384</v>
      </c>
      <c r="B74" s="952"/>
      <c r="C74" s="952"/>
      <c r="D74" s="952"/>
      <c r="E74" s="952"/>
      <c r="F74" s="952"/>
      <c r="G74" s="952"/>
      <c r="H74" s="46"/>
    </row>
    <row r="75" spans="1:8">
      <c r="A75" s="1385"/>
      <c r="B75" s="46"/>
      <c r="C75" s="46"/>
      <c r="D75" s="46"/>
      <c r="E75" s="46"/>
      <c r="F75" s="46"/>
      <c r="G75" s="46"/>
      <c r="H75" s="63" t="str">
        <f>+ToC!E115</f>
        <v xml:space="preserve">LONG-TERM Annual Return </v>
      </c>
    </row>
    <row r="76" spans="1:8">
      <c r="A76" s="1385"/>
      <c r="B76" s="1381"/>
      <c r="C76" s="1381"/>
      <c r="D76" s="46"/>
      <c r="E76" s="46"/>
      <c r="F76" s="46"/>
      <c r="G76" s="46"/>
      <c r="H76" s="63" t="s">
        <v>385</v>
      </c>
    </row>
    <row r="77" spans="1:8" hidden="1">
      <c r="A77" s="13"/>
      <c r="B77" s="12"/>
      <c r="C77" s="54"/>
      <c r="D77" s="54"/>
      <c r="E77" s="54"/>
      <c r="F77" s="54"/>
      <c r="G77" s="54"/>
      <c r="H77" s="54"/>
    </row>
  </sheetData>
  <sheetProtection password="DF61" sheet="1" objects="1" scenarios="1"/>
  <mergeCells count="6">
    <mergeCell ref="A1:H1"/>
    <mergeCell ref="B66:E66"/>
    <mergeCell ref="B69:E69"/>
    <mergeCell ref="A71:H71"/>
    <mergeCell ref="B67:E67"/>
    <mergeCell ref="G7:H7"/>
  </mergeCells>
  <dataValidations count="2">
    <dataValidation type="list" allowBlank="1" showInputMessage="1" showErrorMessage="1" sqref="C13 C15:C64">
      <formula1>$N$13:$N$15</formula1>
    </dataValidation>
    <dataValidation type="list" allowBlank="1" showInputMessage="1" showErrorMessage="1" sqref="F15:F64">
      <formula1>$P$9:$P$23</formula1>
    </dataValidation>
  </dataValidations>
  <hyperlinks>
    <hyperlink ref="A1:H1" location="ToC!A1" display="10.011"/>
  </hyperlinks>
  <pageMargins left="0.7" right="0.7" top="0.75" bottom="0.75" header="0.3" footer="0.3"/>
  <pageSetup paperSize="5"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V58"/>
  <sheetViews>
    <sheetView topLeftCell="A16" zoomScaleNormal="100" workbookViewId="0">
      <selection activeCell="A36" sqref="A36"/>
    </sheetView>
  </sheetViews>
  <sheetFormatPr defaultColWidth="0" defaultRowHeight="15.5" zeroHeight="1"/>
  <cols>
    <col min="1" max="1" width="4.765625" style="71" customWidth="1"/>
    <col min="2" max="2" width="23.4609375" style="71" customWidth="1"/>
    <col min="3" max="3" width="11.84375" style="71" bestFit="1" customWidth="1"/>
    <col min="4" max="4" width="9" style="71" bestFit="1" customWidth="1"/>
    <col min="5" max="5" width="9.07421875" style="71" customWidth="1"/>
    <col min="6" max="6" width="19.3046875" style="71" customWidth="1"/>
    <col min="7" max="7" width="8.84375" style="71" customWidth="1"/>
    <col min="8" max="22" width="0" hidden="1" customWidth="1"/>
    <col min="23" max="30" width="8.84375" hidden="1" customWidth="1"/>
    <col min="31" max="16384" width="8.84375" hidden="1"/>
  </cols>
  <sheetData>
    <row r="1" spans="1:7">
      <c r="A1" s="5178" t="s">
        <v>49</v>
      </c>
      <c r="B1" s="5178"/>
      <c r="C1" s="5178"/>
      <c r="D1" s="5178"/>
      <c r="E1" s="5178"/>
      <c r="F1" s="5178"/>
      <c r="G1" s="5178"/>
    </row>
    <row r="2" spans="1:7" s="4" customFormat="1">
      <c r="A2" s="46"/>
      <c r="B2" s="46"/>
      <c r="C2" s="46"/>
      <c r="D2" s="1166"/>
      <c r="E2" s="1166"/>
      <c r="F2" s="1752" t="s">
        <v>284</v>
      </c>
      <c r="G2" s="45"/>
    </row>
    <row r="3" spans="1:7">
      <c r="A3" s="951" t="str">
        <f>+Cover!A14</f>
        <v>Select Name of Insurer/ Financial Holding Company</v>
      </c>
      <c r="B3" s="948"/>
      <c r="C3" s="948"/>
      <c r="D3" s="46"/>
      <c r="E3" s="46"/>
      <c r="F3" s="46"/>
      <c r="G3" s="46"/>
    </row>
    <row r="4" spans="1:7">
      <c r="A4" s="952" t="str">
        <f>+ToC!A3</f>
        <v>Insurer/Financial Holding Company</v>
      </c>
      <c r="B4" s="49"/>
      <c r="C4" s="46"/>
      <c r="D4" s="46"/>
      <c r="E4" s="46"/>
      <c r="F4" s="46"/>
      <c r="G4" s="46"/>
    </row>
    <row r="5" spans="1:7" s="4" customFormat="1">
      <c r="A5" s="952"/>
      <c r="B5" s="49"/>
      <c r="C5" s="46"/>
      <c r="D5" s="46"/>
      <c r="E5" s="46"/>
      <c r="F5" s="46"/>
      <c r="G5" s="46"/>
    </row>
    <row r="6" spans="1:7" s="4" customFormat="1">
      <c r="A6" s="48" t="str">
        <f>+ToC!A5</f>
        <v>LONG-TERM INSURERS ANNUAL RETURN</v>
      </c>
      <c r="B6" s="46"/>
      <c r="C6" s="46"/>
      <c r="D6" s="46"/>
      <c r="E6" s="46"/>
      <c r="F6" s="46"/>
      <c r="G6" s="46"/>
    </row>
    <row r="7" spans="1:7" s="4" customFormat="1">
      <c r="A7" s="48" t="str">
        <f>+ToC!A6</f>
        <v>FOR THE YEAR ENDED:</v>
      </c>
      <c r="B7" s="46"/>
      <c r="C7" s="46"/>
      <c r="D7" s="46"/>
      <c r="E7" s="46"/>
      <c r="F7" s="5089">
        <f>+Cover!A23</f>
        <v>0</v>
      </c>
      <c r="G7" s="5064"/>
    </row>
    <row r="8" spans="1:7" s="4" customFormat="1">
      <c r="A8" s="952"/>
      <c r="B8" s="49"/>
      <c r="C8" s="46"/>
      <c r="D8" s="46"/>
      <c r="E8" s="46"/>
      <c r="F8" s="46"/>
      <c r="G8" s="46"/>
    </row>
    <row r="9" spans="1:7">
      <c r="A9" s="5075" t="s">
        <v>2170</v>
      </c>
      <c r="B9" s="5075"/>
      <c r="C9" s="5075"/>
      <c r="D9" s="5075"/>
      <c r="E9" s="5075"/>
      <c r="F9" s="5075"/>
      <c r="G9" s="5075"/>
    </row>
    <row r="10" spans="1:7">
      <c r="A10" s="46"/>
      <c r="B10" s="46"/>
      <c r="C10" s="5220"/>
      <c r="D10" s="5220"/>
      <c r="E10" s="5220"/>
      <c r="F10" s="5220"/>
      <c r="G10" s="5220"/>
    </row>
    <row r="11" spans="1:7" s="4400" customFormat="1">
      <c r="A11" s="1696" t="s">
        <v>386</v>
      </c>
      <c r="B11" s="1696" t="s">
        <v>387</v>
      </c>
      <c r="C11" s="5216"/>
      <c r="D11" s="5221"/>
      <c r="E11" s="5221"/>
      <c r="F11" s="5221"/>
      <c r="G11" s="5221"/>
    </row>
    <row r="12" spans="1:7" s="4400" customFormat="1">
      <c r="A12" s="46"/>
      <c r="B12" s="1696" t="s">
        <v>388</v>
      </c>
      <c r="C12" s="5222"/>
      <c r="D12" s="5222"/>
      <c r="E12" s="5222"/>
      <c r="F12" s="5222"/>
      <c r="G12" s="5222"/>
    </row>
    <row r="13" spans="1:7" s="4400" customFormat="1">
      <c r="A13" s="46"/>
      <c r="B13" s="5199" t="s">
        <v>389</v>
      </c>
      <c r="C13" s="5199"/>
      <c r="D13" s="5199"/>
      <c r="E13" s="5199"/>
      <c r="F13" s="5199"/>
      <c r="G13" s="5199"/>
    </row>
    <row r="14" spans="1:7" s="4400" customFormat="1">
      <c r="A14" s="4401"/>
      <c r="B14" s="5200"/>
      <c r="C14" s="5201"/>
      <c r="D14" s="5201"/>
      <c r="E14" s="5201"/>
      <c r="F14" s="5201"/>
      <c r="G14" s="5202"/>
    </row>
    <row r="15" spans="1:7" s="4400" customFormat="1">
      <c r="A15" s="4401"/>
      <c r="B15" s="5200"/>
      <c r="C15" s="5218"/>
      <c r="D15" s="5218"/>
      <c r="E15" s="5218"/>
      <c r="F15" s="5218"/>
      <c r="G15" s="5219"/>
    </row>
    <row r="16" spans="1:7" s="4400" customFormat="1">
      <c r="A16" s="47"/>
      <c r="B16" s="47"/>
      <c r="C16" s="47"/>
      <c r="D16" s="47"/>
      <c r="E16" s="47"/>
      <c r="F16" s="47"/>
      <c r="G16" s="47"/>
    </row>
    <row r="17" spans="1:22" s="4400" customFormat="1">
      <c r="A17" s="1696" t="s">
        <v>390</v>
      </c>
      <c r="B17" s="5209" t="s">
        <v>2129</v>
      </c>
      <c r="C17" s="5209"/>
      <c r="D17" s="5209"/>
      <c r="E17" s="4402"/>
      <c r="F17" s="5216"/>
      <c r="G17" s="5216"/>
    </row>
    <row r="18" spans="1:22" s="4400" customFormat="1">
      <c r="A18" s="1696" t="s">
        <v>391</v>
      </c>
      <c r="B18" s="5209" t="s">
        <v>392</v>
      </c>
      <c r="C18" s="5209"/>
      <c r="D18" s="5209"/>
      <c r="E18" s="4403"/>
      <c r="F18" s="5217"/>
      <c r="G18" s="5217"/>
    </row>
    <row r="19" spans="1:22" s="4400" customFormat="1">
      <c r="A19" s="1696" t="s">
        <v>393</v>
      </c>
      <c r="B19" s="5209" t="s">
        <v>394</v>
      </c>
      <c r="C19" s="5209"/>
      <c r="D19" s="5209"/>
      <c r="E19" s="4403"/>
      <c r="F19" s="5210"/>
      <c r="G19" s="5210"/>
      <c r="V19" s="4400" t="s">
        <v>395</v>
      </c>
    </row>
    <row r="20" spans="1:22" s="4400" customFormat="1">
      <c r="A20" s="1696" t="s">
        <v>396</v>
      </c>
      <c r="B20" s="5209" t="s">
        <v>397</v>
      </c>
      <c r="C20" s="5209"/>
      <c r="D20" s="5209"/>
      <c r="E20" s="5214"/>
      <c r="F20" s="5211"/>
      <c r="G20" s="5211"/>
      <c r="V20" s="4400" t="s">
        <v>398</v>
      </c>
    </row>
    <row r="21" spans="1:22" s="4400" customFormat="1" ht="29.25" customHeight="1">
      <c r="A21" s="1696" t="s">
        <v>399</v>
      </c>
      <c r="B21" s="5203" t="s">
        <v>400</v>
      </c>
      <c r="C21" s="5203"/>
      <c r="D21" s="5203"/>
      <c r="E21" s="5203"/>
      <c r="F21" s="5203"/>
      <c r="G21" s="5203"/>
      <c r="V21" s="4400" t="s">
        <v>401</v>
      </c>
    </row>
    <row r="22" spans="1:22" s="4400" customFormat="1" ht="39.75" customHeight="1">
      <c r="A22" s="4404"/>
      <c r="B22" s="5200"/>
      <c r="C22" s="5201"/>
      <c r="D22" s="5201"/>
      <c r="E22" s="5201"/>
      <c r="F22" s="5201"/>
      <c r="G22" s="5202"/>
    </row>
    <row r="23" spans="1:22" s="4400" customFormat="1">
      <c r="A23" s="1696"/>
      <c r="B23" s="47"/>
      <c r="C23" s="47"/>
      <c r="D23" s="47"/>
      <c r="E23" s="47"/>
      <c r="F23" s="47"/>
      <c r="G23" s="47"/>
    </row>
    <row r="24" spans="1:22" s="4400" customFormat="1" ht="32.25" customHeight="1">
      <c r="A24" s="1696" t="s">
        <v>402</v>
      </c>
      <c r="B24" s="5212" t="s">
        <v>403</v>
      </c>
      <c r="C24" s="5212"/>
      <c r="D24" s="5212"/>
      <c r="E24" s="5212"/>
      <c r="F24" s="5212"/>
      <c r="G24" s="5212"/>
    </row>
    <row r="25" spans="1:22" s="4400" customFormat="1">
      <c r="A25" s="1696"/>
      <c r="B25" s="4340" t="s">
        <v>2029</v>
      </c>
      <c r="C25" s="5215"/>
      <c r="D25" s="5215"/>
      <c r="E25" s="4340" t="s">
        <v>2030</v>
      </c>
      <c r="F25" s="5215"/>
      <c r="G25" s="5215"/>
    </row>
    <row r="26" spans="1:22" s="4400" customFormat="1">
      <c r="A26" s="1696"/>
      <c r="B26" s="52"/>
      <c r="C26" s="46"/>
      <c r="D26" s="63"/>
      <c r="E26" s="5213"/>
      <c r="F26" s="5213"/>
      <c r="G26" s="5213"/>
    </row>
    <row r="27" spans="1:22" s="4400" customFormat="1">
      <c r="A27" s="1696"/>
      <c r="B27" s="52"/>
      <c r="C27" s="46"/>
      <c r="D27" s="46"/>
      <c r="E27" s="4334"/>
      <c r="F27" s="4332"/>
      <c r="G27" s="4334"/>
    </row>
    <row r="28" spans="1:22" s="4400" customFormat="1" ht="35.25" customHeight="1">
      <c r="A28" s="1696" t="s">
        <v>404</v>
      </c>
      <c r="B28" s="5203" t="s">
        <v>405</v>
      </c>
      <c r="C28" s="5203"/>
      <c r="D28" s="5203"/>
      <c r="E28" s="5203"/>
      <c r="F28" s="5203"/>
      <c r="G28" s="5203"/>
    </row>
    <row r="29" spans="1:22" s="4400" customFormat="1">
      <c r="A29" s="1696"/>
      <c r="B29" s="4336"/>
      <c r="C29" s="4336"/>
      <c r="D29" s="4336"/>
      <c r="E29" s="4336"/>
      <c r="F29" s="4405"/>
      <c r="G29" s="4336"/>
    </row>
    <row r="30" spans="1:22" s="4400" customFormat="1">
      <c r="A30" s="1696"/>
      <c r="B30" s="52"/>
      <c r="C30" s="46"/>
      <c r="D30" s="63"/>
      <c r="E30" s="46"/>
      <c r="F30" s="1964" t="s">
        <v>395</v>
      </c>
      <c r="G30" s="47"/>
    </row>
    <row r="31" spans="1:22" s="4400" customFormat="1">
      <c r="A31" s="1696"/>
      <c r="B31" s="5196" t="s">
        <v>406</v>
      </c>
      <c r="C31" s="5196"/>
      <c r="D31" s="63"/>
      <c r="E31" s="4406"/>
      <c r="F31" s="1964" t="s">
        <v>395</v>
      </c>
      <c r="G31" s="47"/>
    </row>
    <row r="32" spans="1:22" s="4400" customFormat="1">
      <c r="A32" s="1696"/>
      <c r="B32" s="52"/>
      <c r="C32" s="46"/>
      <c r="D32" s="4407"/>
      <c r="E32" s="4406"/>
      <c r="F32" s="4408"/>
      <c r="G32" s="47"/>
    </row>
    <row r="33" spans="1:7" s="4400" customFormat="1" ht="46.5" customHeight="1">
      <c r="A33" s="1696" t="s">
        <v>407</v>
      </c>
      <c r="B33" s="5203" t="s">
        <v>2130</v>
      </c>
      <c r="C33" s="5203"/>
      <c r="D33" s="5203"/>
      <c r="E33" s="5203"/>
      <c r="F33" s="5203"/>
      <c r="G33" s="5203"/>
    </row>
    <row r="34" spans="1:7" s="4400" customFormat="1">
      <c r="A34" s="1696"/>
      <c r="B34" s="46"/>
      <c r="C34" s="46"/>
      <c r="D34" s="55"/>
      <c r="E34" s="4406"/>
      <c r="F34" s="1964" t="s">
        <v>395</v>
      </c>
      <c r="G34" s="47"/>
    </row>
    <row r="35" spans="1:7" s="4400" customFormat="1">
      <c r="A35" s="1696"/>
      <c r="B35" s="5199" t="s">
        <v>408</v>
      </c>
      <c r="C35" s="5199"/>
      <c r="D35" s="5199"/>
      <c r="E35" s="5199"/>
      <c r="F35" s="5199"/>
      <c r="G35" s="5199"/>
    </row>
    <row r="36" spans="1:7" s="4400" customFormat="1" ht="55.5" customHeight="1">
      <c r="A36" s="4404"/>
      <c r="B36" s="5200"/>
      <c r="C36" s="5201"/>
      <c r="D36" s="5201"/>
      <c r="E36" s="5201"/>
      <c r="F36" s="5201"/>
      <c r="G36" s="5202"/>
    </row>
    <row r="37" spans="1:7" s="4400" customFormat="1">
      <c r="A37" s="1696"/>
      <c r="B37" s="47"/>
      <c r="C37" s="47"/>
      <c r="D37" s="47"/>
      <c r="E37" s="47"/>
      <c r="F37" s="47"/>
      <c r="G37" s="47"/>
    </row>
    <row r="38" spans="1:7" s="4400" customFormat="1">
      <c r="A38" s="1696" t="s">
        <v>409</v>
      </c>
      <c r="B38" s="5203" t="s">
        <v>410</v>
      </c>
      <c r="C38" s="5203"/>
      <c r="D38" s="5203"/>
      <c r="E38" s="5203"/>
      <c r="F38" s="5203"/>
      <c r="G38" s="5203"/>
    </row>
    <row r="39" spans="1:7" s="4400" customFormat="1">
      <c r="A39" s="1696"/>
      <c r="B39" s="46"/>
      <c r="C39" s="46"/>
      <c r="D39" s="55"/>
      <c r="E39" s="4406"/>
      <c r="F39" s="1964" t="s">
        <v>395</v>
      </c>
      <c r="G39" s="47"/>
    </row>
    <row r="40" spans="1:7" s="4400" customFormat="1" ht="27" customHeight="1">
      <c r="A40" s="1696"/>
      <c r="B40" s="5204" t="s">
        <v>411</v>
      </c>
      <c r="C40" s="5204"/>
      <c r="D40" s="5204"/>
      <c r="E40" s="5204"/>
      <c r="F40" s="5204"/>
      <c r="G40" s="5204"/>
    </row>
    <row r="41" spans="1:7" s="4400" customFormat="1" ht="59.25" customHeight="1">
      <c r="A41" s="4404"/>
      <c r="B41" s="5205"/>
      <c r="C41" s="5206"/>
      <c r="D41" s="5206"/>
      <c r="E41" s="5206"/>
      <c r="F41" s="5206"/>
      <c r="G41" s="5207"/>
    </row>
    <row r="42" spans="1:7" s="4400" customFormat="1">
      <c r="A42" s="1696"/>
      <c r="B42" s="47"/>
      <c r="C42" s="47"/>
      <c r="D42" s="47"/>
      <c r="E42" s="47"/>
      <c r="F42" s="47"/>
      <c r="G42" s="47"/>
    </row>
    <row r="43" spans="1:7" s="4400" customFormat="1">
      <c r="A43" s="1696"/>
      <c r="B43" s="47"/>
      <c r="C43" s="47"/>
      <c r="D43" s="47"/>
      <c r="E43" s="47"/>
      <c r="F43" s="47"/>
      <c r="G43" s="47"/>
    </row>
    <row r="44" spans="1:7" s="4400" customFormat="1">
      <c r="A44" s="1696" t="s">
        <v>412</v>
      </c>
      <c r="B44" s="5208" t="s">
        <v>413</v>
      </c>
      <c r="C44" s="5208"/>
      <c r="D44" s="55"/>
      <c r="E44" s="4406"/>
      <c r="F44" s="1964" t="s">
        <v>395</v>
      </c>
      <c r="G44" s="1176"/>
    </row>
    <row r="45" spans="1:7" s="4400" customFormat="1">
      <c r="A45" s="1696"/>
      <c r="B45" s="5196" t="s">
        <v>414</v>
      </c>
      <c r="C45" s="5196"/>
      <c r="D45" s="5196"/>
      <c r="E45" s="49"/>
      <c r="F45" s="49"/>
      <c r="G45" s="49"/>
    </row>
    <row r="46" spans="1:7" s="4400" customFormat="1">
      <c r="A46" s="1696"/>
      <c r="B46" s="46"/>
      <c r="C46" s="5197" t="s">
        <v>415</v>
      </c>
      <c r="D46" s="5197"/>
      <c r="E46" s="5197"/>
      <c r="F46" s="5197"/>
      <c r="G46" s="5197"/>
    </row>
    <row r="47" spans="1:7" s="4400" customFormat="1">
      <c r="A47" s="46"/>
      <c r="B47" s="4409" t="s">
        <v>416</v>
      </c>
      <c r="C47" s="4563" t="s">
        <v>2131</v>
      </c>
      <c r="D47" s="4564" t="s">
        <v>2132</v>
      </c>
      <c r="E47" s="4564" t="s">
        <v>2133</v>
      </c>
      <c r="F47" s="4564" t="s">
        <v>2134</v>
      </c>
      <c r="G47" s="4564" t="s">
        <v>2135</v>
      </c>
    </row>
    <row r="48" spans="1:7" s="4400" customFormat="1">
      <c r="A48" s="46"/>
      <c r="B48" s="4410" t="s">
        <v>294</v>
      </c>
      <c r="C48" s="4565" t="s">
        <v>295</v>
      </c>
      <c r="D48" s="4566" t="s">
        <v>296</v>
      </c>
      <c r="E48" s="4566" t="s">
        <v>297</v>
      </c>
      <c r="F48" s="4566" t="s">
        <v>298</v>
      </c>
      <c r="G48" s="4566" t="s">
        <v>299</v>
      </c>
    </row>
    <row r="49" spans="1:7" s="4400" customFormat="1">
      <c r="A49" s="46"/>
      <c r="B49" s="4411"/>
      <c r="C49" s="4412"/>
      <c r="D49" s="4413"/>
      <c r="E49" s="4413"/>
      <c r="F49" s="4413"/>
      <c r="G49" s="4413"/>
    </row>
    <row r="50" spans="1:7" s="4400" customFormat="1">
      <c r="A50" s="46"/>
      <c r="B50" s="762"/>
      <c r="C50" s="4412"/>
      <c r="D50" s="4413"/>
      <c r="E50" s="4413"/>
      <c r="F50" s="4413"/>
      <c r="G50" s="4413"/>
    </row>
    <row r="51" spans="1:7" s="4400" customFormat="1">
      <c r="A51" s="46"/>
      <c r="B51" s="762"/>
      <c r="C51" s="4412"/>
      <c r="D51" s="4413"/>
      <c r="E51" s="4413"/>
      <c r="F51" s="4413"/>
      <c r="G51" s="4413"/>
    </row>
    <row r="52" spans="1:7" s="4400" customFormat="1">
      <c r="A52" s="46"/>
      <c r="B52" s="762"/>
      <c r="C52" s="4412"/>
      <c r="D52" s="4413"/>
      <c r="E52" s="4413"/>
      <c r="F52" s="4413"/>
      <c r="G52" s="4413"/>
    </row>
    <row r="53" spans="1:7" s="4400" customFormat="1">
      <c r="A53" s="46"/>
      <c r="B53" s="4414"/>
      <c r="C53" s="4412"/>
      <c r="D53" s="4413"/>
      <c r="E53" s="4413"/>
      <c r="F53" s="4413"/>
      <c r="G53" s="4413"/>
    </row>
    <row r="54" spans="1:7" s="4400" customFormat="1">
      <c r="A54" s="46"/>
      <c r="B54" s="47"/>
      <c r="C54" s="47"/>
      <c r="D54" s="47"/>
      <c r="E54" s="47"/>
      <c r="F54" s="47"/>
      <c r="G54" s="47"/>
    </row>
    <row r="55" spans="1:7" s="4400" customFormat="1" ht="27.75" customHeight="1">
      <c r="A55" s="46"/>
      <c r="B55" s="5198" t="s">
        <v>417</v>
      </c>
      <c r="C55" s="5198"/>
      <c r="D55" s="5198"/>
      <c r="E55" s="5198"/>
      <c r="F55" s="5198"/>
      <c r="G55" s="5198"/>
    </row>
    <row r="56" spans="1:7" s="4400" customFormat="1">
      <c r="A56" s="46"/>
      <c r="B56" s="46"/>
      <c r="C56" s="46"/>
      <c r="D56" s="46"/>
      <c r="E56" s="46"/>
      <c r="F56" s="46"/>
      <c r="G56" s="63" t="str">
        <f>+ToC!E115</f>
        <v xml:space="preserve">LONG-TERM Annual Return </v>
      </c>
    </row>
    <row r="57" spans="1:7" s="4400" customFormat="1">
      <c r="A57" s="1381"/>
      <c r="B57" s="46"/>
      <c r="C57" s="46"/>
      <c r="D57" s="46"/>
      <c r="E57" s="46"/>
      <c r="F57" s="46"/>
      <c r="G57" s="63" t="s">
        <v>418</v>
      </c>
    </row>
    <row r="58" spans="1:7" hidden="1"/>
  </sheetData>
  <mergeCells count="35">
    <mergeCell ref="B13:G13"/>
    <mergeCell ref="A1:G1"/>
    <mergeCell ref="A9:G9"/>
    <mergeCell ref="C10:G10"/>
    <mergeCell ref="C11:G11"/>
    <mergeCell ref="C12:G12"/>
    <mergeCell ref="F7:G7"/>
    <mergeCell ref="B14:G14"/>
    <mergeCell ref="B17:D17"/>
    <mergeCell ref="F17:G17"/>
    <mergeCell ref="B18:D18"/>
    <mergeCell ref="F18:G18"/>
    <mergeCell ref="B15:G15"/>
    <mergeCell ref="B33:G33"/>
    <mergeCell ref="B19:D19"/>
    <mergeCell ref="F19:G19"/>
    <mergeCell ref="F20:G20"/>
    <mergeCell ref="B21:G21"/>
    <mergeCell ref="B22:G22"/>
    <mergeCell ref="B24:G24"/>
    <mergeCell ref="E26:G26"/>
    <mergeCell ref="B28:G28"/>
    <mergeCell ref="B31:C31"/>
    <mergeCell ref="B20:E20"/>
    <mergeCell ref="C25:D25"/>
    <mergeCell ref="F25:G25"/>
    <mergeCell ref="B45:D45"/>
    <mergeCell ref="C46:G46"/>
    <mergeCell ref="B55:G55"/>
    <mergeCell ref="B35:G35"/>
    <mergeCell ref="B36:G36"/>
    <mergeCell ref="B38:G38"/>
    <mergeCell ref="B40:G40"/>
    <mergeCell ref="B41:G41"/>
    <mergeCell ref="B44:C44"/>
  </mergeCells>
  <dataValidations count="1">
    <dataValidation type="list" allowBlank="1" showInputMessage="1" showErrorMessage="1" sqref="F30:F31 F44 F39 F34">
      <formula1>$V$19:$V$21</formula1>
    </dataValidation>
  </dataValidations>
  <hyperlinks>
    <hyperlink ref="A1:G1" location="ToC!A1" display="10.012"/>
  </hyperlinks>
  <pageMargins left="0.7" right="0.7" top="0.75" bottom="0.75" header="0.3" footer="0.3"/>
  <pageSetup paperSize="5"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pageSetUpPr fitToPage="1"/>
  </sheetPr>
  <dimension ref="A1:M62"/>
  <sheetViews>
    <sheetView zoomScaleNormal="100" workbookViewId="0">
      <selection activeCell="F7" sqref="F7"/>
    </sheetView>
  </sheetViews>
  <sheetFormatPr defaultColWidth="0" defaultRowHeight="15.5" zeroHeight="1"/>
  <cols>
    <col min="1" max="1" width="5.765625" style="651" customWidth="1"/>
    <col min="2" max="2" width="15.765625" style="71" customWidth="1"/>
    <col min="3" max="3" width="22.765625" style="71" customWidth="1"/>
    <col min="4" max="4" width="7.765625" style="71" customWidth="1"/>
    <col min="5" max="5" width="15.765625" style="71" customWidth="1"/>
    <col min="6" max="6" width="19.23046875" style="71" customWidth="1"/>
    <col min="7" max="13" width="0" style="4400" hidden="1" customWidth="1"/>
    <col min="14" max="14" width="15.765625" style="4400" hidden="1" customWidth="1"/>
    <col min="15" max="16384" width="15.765625" style="4400" hidden="1"/>
  </cols>
  <sheetData>
    <row r="1" spans="1:13" s="1" customFormat="1" ht="14.15" customHeight="1">
      <c r="A1" s="5178" t="s">
        <v>419</v>
      </c>
      <c r="B1" s="5225"/>
      <c r="C1" s="5225"/>
      <c r="D1" s="5225"/>
      <c r="E1" s="5225"/>
      <c r="F1" s="5225"/>
      <c r="G1" s="5"/>
      <c r="H1" s="5"/>
      <c r="I1" s="5"/>
      <c r="J1" s="5"/>
      <c r="K1" s="5"/>
      <c r="L1" s="5"/>
      <c r="M1" s="5"/>
    </row>
    <row r="2" spans="1:13" s="5" customFormat="1" ht="14.15" customHeight="1">
      <c r="A2" s="59"/>
      <c r="B2" s="59"/>
      <c r="C2" s="59"/>
      <c r="D2" s="59"/>
      <c r="E2" s="638"/>
      <c r="F2" s="4461" t="s">
        <v>2046</v>
      </c>
    </row>
    <row r="3" spans="1:13" s="1" customFormat="1" ht="14.15" customHeight="1">
      <c r="A3" s="951" t="str">
        <f>+Cover!A14</f>
        <v>Select Name of Insurer/ Financial Holding Company</v>
      </c>
      <c r="B3" s="948"/>
      <c r="C3" s="948"/>
      <c r="D3" s="54"/>
      <c r="E3" s="54"/>
      <c r="F3" s="54"/>
      <c r="G3" s="5"/>
      <c r="H3" s="5"/>
      <c r="I3" s="5"/>
      <c r="J3" s="5"/>
      <c r="K3" s="5"/>
      <c r="L3" s="5"/>
      <c r="M3" s="5"/>
    </row>
    <row r="4" spans="1:13" s="1" customFormat="1" ht="14.15" customHeight="1">
      <c r="A4" s="952" t="str">
        <f>+ToC!A3</f>
        <v>Insurer/Financial Holding Company</v>
      </c>
      <c r="B4" s="46"/>
      <c r="C4" s="46"/>
      <c r="D4" s="54"/>
      <c r="E4" s="54"/>
      <c r="F4" s="54"/>
      <c r="G4" s="5"/>
      <c r="H4" s="5"/>
      <c r="I4" s="5"/>
      <c r="J4" s="5"/>
      <c r="K4" s="5"/>
      <c r="L4" s="5"/>
      <c r="M4" s="5"/>
    </row>
    <row r="5" spans="1:13" s="5" customFormat="1" ht="14.15" customHeight="1">
      <c r="A5" s="953"/>
      <c r="B5" s="46"/>
      <c r="C5" s="46"/>
      <c r="D5" s="54"/>
      <c r="E5" s="54"/>
      <c r="F5" s="54"/>
    </row>
    <row r="6" spans="1:13" s="5" customFormat="1" ht="14.15" customHeight="1">
      <c r="A6" s="48" t="str">
        <f>+ToC!A5</f>
        <v>LONG-TERM INSURERS ANNUAL RETURN</v>
      </c>
      <c r="B6" s="46"/>
      <c r="C6" s="46"/>
      <c r="D6" s="54"/>
      <c r="E6" s="46"/>
      <c r="F6" s="46"/>
    </row>
    <row r="7" spans="1:13" s="5" customFormat="1" ht="14.15" customHeight="1">
      <c r="A7" s="48" t="str">
        <f>+ToC!A6</f>
        <v>FOR THE YEAR ENDED:</v>
      </c>
      <c r="B7" s="46"/>
      <c r="C7" s="46"/>
      <c r="D7" s="54"/>
      <c r="E7" s="54"/>
      <c r="F7" s="1749">
        <f>+Cover!A23</f>
        <v>0</v>
      </c>
    </row>
    <row r="8" spans="1:13" s="5" customFormat="1" ht="14.15" customHeight="1">
      <c r="A8" s="57"/>
      <c r="B8" s="54"/>
      <c r="C8" s="54"/>
      <c r="D8" s="54"/>
      <c r="E8" s="54"/>
      <c r="F8" s="56"/>
    </row>
    <row r="9" spans="1:13" s="2" customFormat="1" ht="14.15" customHeight="1">
      <c r="A9" s="1463"/>
      <c r="B9" s="1773"/>
      <c r="C9" s="4462" t="s">
        <v>612</v>
      </c>
      <c r="D9" s="1773"/>
      <c r="E9" s="1773"/>
      <c r="F9" s="1773"/>
    </row>
    <row r="10" spans="1:13" s="2" customFormat="1" ht="14.15" customHeight="1">
      <c r="A10" s="65"/>
      <c r="B10" s="66"/>
      <c r="C10" s="66"/>
      <c r="D10" s="66"/>
      <c r="E10" s="66"/>
      <c r="F10" s="66"/>
    </row>
    <row r="11" spans="1:13" s="4415" customFormat="1" ht="14.15" customHeight="1">
      <c r="A11" s="5075" t="s">
        <v>2171</v>
      </c>
      <c r="B11" s="5090"/>
      <c r="C11" s="5090"/>
      <c r="D11" s="5090"/>
      <c r="E11" s="5090"/>
      <c r="F11" s="4333"/>
      <c r="M11" s="4328" t="s">
        <v>395</v>
      </c>
    </row>
    <row r="12" spans="1:13" ht="14.15" customHeight="1">
      <c r="A12" s="4416" t="s">
        <v>1008</v>
      </c>
      <c r="B12" s="52"/>
      <c r="C12" s="52"/>
      <c r="D12" s="4417"/>
      <c r="E12" s="4418"/>
      <c r="F12" s="4418"/>
      <c r="M12" s="4328" t="s">
        <v>398</v>
      </c>
    </row>
    <row r="13" spans="1:13" ht="14.15" customHeight="1">
      <c r="A13" s="4419" t="s">
        <v>386</v>
      </c>
      <c r="B13" s="5223"/>
      <c r="C13" s="5223"/>
      <c r="D13" s="5223"/>
      <c r="E13" s="5223"/>
      <c r="F13" s="5223"/>
      <c r="M13" s="4328" t="s">
        <v>401</v>
      </c>
    </row>
    <row r="14" spans="1:13" ht="14.15" customHeight="1">
      <c r="A14" s="1385"/>
      <c r="B14" s="46"/>
      <c r="C14" s="46"/>
      <c r="D14" s="4407"/>
      <c r="E14" s="4334"/>
      <c r="F14" s="4334"/>
    </row>
    <row r="15" spans="1:13" ht="33.65" customHeight="1">
      <c r="A15" s="4420">
        <v>1.1000000000000001</v>
      </c>
      <c r="B15" s="5203" t="s">
        <v>421</v>
      </c>
      <c r="C15" s="5203"/>
      <c r="D15" s="5203"/>
      <c r="E15" s="5203"/>
      <c r="F15" s="5203"/>
    </row>
    <row r="16" spans="1:13">
      <c r="A16" s="4420"/>
      <c r="B16" s="4336"/>
      <c r="C16" s="4336"/>
      <c r="D16" s="4331"/>
      <c r="E16" s="1964" t="s">
        <v>395</v>
      </c>
      <c r="F16" s="4336"/>
    </row>
    <row r="17" spans="1:6" ht="14.15" customHeight="1">
      <c r="A17" s="1385"/>
      <c r="B17" s="46"/>
      <c r="C17" s="46"/>
      <c r="D17" s="46"/>
      <c r="E17" s="46"/>
      <c r="F17" s="47"/>
    </row>
    <row r="18" spans="1:6" ht="14.15" customHeight="1">
      <c r="A18" s="1385"/>
      <c r="B18" s="52" t="s">
        <v>422</v>
      </c>
      <c r="C18" s="52"/>
      <c r="D18" s="52"/>
      <c r="E18" s="46"/>
      <c r="F18" s="46"/>
    </row>
    <row r="19" spans="1:6">
      <c r="A19" s="1385"/>
      <c r="B19" s="46"/>
      <c r="C19" s="46"/>
      <c r="D19" s="46"/>
      <c r="E19" s="4418"/>
      <c r="F19" s="4418"/>
    </row>
    <row r="20" spans="1:6" ht="14.15" customHeight="1">
      <c r="A20" s="1385"/>
      <c r="B20" s="4333" t="s">
        <v>423</v>
      </c>
      <c r="C20" s="4333"/>
      <c r="D20" s="4333"/>
      <c r="E20" s="4333"/>
      <c r="F20" s="4333"/>
    </row>
    <row r="21" spans="1:6" ht="31.15" customHeight="1">
      <c r="A21" s="1385"/>
      <c r="B21" s="5226" t="s">
        <v>424</v>
      </c>
      <c r="C21" s="5227"/>
      <c r="D21" s="5228"/>
      <c r="E21" s="5229"/>
      <c r="F21" s="4421" t="s">
        <v>425</v>
      </c>
    </row>
    <row r="22" spans="1:6" ht="14.15" customHeight="1">
      <c r="A22" s="1385"/>
      <c r="B22" s="4422"/>
      <c r="C22" s="4423"/>
      <c r="D22" s="4424"/>
      <c r="E22" s="1961"/>
      <c r="F22" s="4425" t="s">
        <v>426</v>
      </c>
    </row>
    <row r="23" spans="1:6" ht="14.15" customHeight="1">
      <c r="A23" s="1385"/>
      <c r="B23" s="4426" t="s">
        <v>427</v>
      </c>
      <c r="C23" s="1772"/>
      <c r="D23" s="47"/>
      <c r="E23" s="1772"/>
      <c r="F23" s="4427"/>
    </row>
    <row r="24" spans="1:6" ht="14.15" customHeight="1">
      <c r="A24" s="1385"/>
      <c r="B24" s="4428"/>
      <c r="C24" s="4429" t="s">
        <v>428</v>
      </c>
      <c r="D24" s="4430"/>
      <c r="E24" s="4431"/>
      <c r="F24" s="2854"/>
    </row>
    <row r="25" spans="1:6" ht="14.15" customHeight="1">
      <c r="A25" s="1385"/>
      <c r="B25" s="4432" t="s">
        <v>429</v>
      </c>
      <c r="C25" s="4433"/>
      <c r="D25" s="4434"/>
      <c r="E25" s="4435"/>
      <c r="F25" s="4337"/>
    </row>
    <row r="26" spans="1:6" ht="14.15" customHeight="1">
      <c r="A26" s="1385"/>
      <c r="B26" s="4426" t="s">
        <v>430</v>
      </c>
      <c r="C26" s="4436"/>
      <c r="D26" s="4437"/>
      <c r="E26" s="4438"/>
      <c r="F26" s="4427"/>
    </row>
    <row r="27" spans="1:6" ht="14.15" customHeight="1">
      <c r="A27" s="1385"/>
      <c r="B27" s="4428"/>
      <c r="C27" s="4433" t="s">
        <v>431</v>
      </c>
      <c r="D27" s="4434"/>
      <c r="E27" s="4435"/>
      <c r="F27" s="2854"/>
    </row>
    <row r="28" spans="1:6" ht="14.15" customHeight="1">
      <c r="A28" s="1385"/>
      <c r="B28" s="4432" t="s">
        <v>432</v>
      </c>
      <c r="C28" s="4433" t="s">
        <v>433</v>
      </c>
      <c r="D28" s="4434"/>
      <c r="E28" s="4435"/>
      <c r="F28" s="4337"/>
    </row>
    <row r="29" spans="1:6" ht="14.15" customHeight="1">
      <c r="A29" s="1385"/>
      <c r="B29" s="4426" t="s">
        <v>434</v>
      </c>
      <c r="C29" s="4436"/>
      <c r="D29" s="4437"/>
      <c r="E29" s="4438"/>
      <c r="F29" s="4427"/>
    </row>
    <row r="30" spans="1:6" ht="14.15" customHeight="1">
      <c r="A30" s="1385"/>
      <c r="B30" s="4428"/>
      <c r="C30" s="4433" t="s">
        <v>435</v>
      </c>
      <c r="D30" s="4434"/>
      <c r="E30" s="4435"/>
      <c r="F30" s="2854"/>
    </row>
    <row r="31" spans="1:6" ht="14.15" customHeight="1">
      <c r="A31" s="1385"/>
      <c r="B31" s="4432"/>
      <c r="C31" s="4433" t="s">
        <v>436</v>
      </c>
      <c r="D31" s="4434"/>
      <c r="E31" s="4435"/>
      <c r="F31" s="4337"/>
    </row>
    <row r="32" spans="1:6" ht="14.15" customHeight="1">
      <c r="A32" s="1385"/>
      <c r="B32" s="4432" t="s">
        <v>437</v>
      </c>
      <c r="C32" s="4433"/>
      <c r="D32" s="4434"/>
      <c r="E32" s="4435"/>
      <c r="F32" s="4337"/>
    </row>
    <row r="33" spans="1:6" ht="14.15" customHeight="1">
      <c r="A33" s="1385"/>
      <c r="B33" s="4432" t="s">
        <v>438</v>
      </c>
      <c r="C33" s="4433"/>
      <c r="D33" s="4434"/>
      <c r="E33" s="4435"/>
      <c r="F33" s="4337"/>
    </row>
    <row r="34" spans="1:6" ht="14.15" customHeight="1">
      <c r="A34" s="1385"/>
      <c r="B34" s="4432" t="s">
        <v>439</v>
      </c>
      <c r="C34" s="4433"/>
      <c r="D34" s="4434"/>
      <c r="E34" s="4435"/>
      <c r="F34" s="4337"/>
    </row>
    <row r="35" spans="1:6" ht="14.15" customHeight="1">
      <c r="A35" s="1385"/>
      <c r="B35" s="4439" t="s">
        <v>324</v>
      </c>
      <c r="C35" s="4440"/>
      <c r="D35" s="4441"/>
      <c r="E35" s="4442"/>
      <c r="F35" s="4443"/>
    </row>
    <row r="36" spans="1:6" ht="14.15" customHeight="1">
      <c r="A36" s="1385"/>
      <c r="B36" s="4444" t="s">
        <v>440</v>
      </c>
      <c r="C36" s="4445"/>
      <c r="D36" s="4424"/>
      <c r="E36" s="4335"/>
      <c r="F36" s="4446">
        <f>SUM(F23:F35)</f>
        <v>0</v>
      </c>
    </row>
    <row r="37" spans="1:6" ht="18" customHeight="1">
      <c r="A37" s="1385"/>
      <c r="B37" s="4447" t="s">
        <v>441</v>
      </c>
      <c r="C37" s="4448"/>
      <c r="D37" s="4424"/>
      <c r="E37" s="4449"/>
      <c r="F37" s="4337"/>
    </row>
    <row r="38" spans="1:6" ht="14.15" customHeight="1">
      <c r="A38" s="1385"/>
      <c r="B38" s="1379"/>
      <c r="C38" s="1379"/>
      <c r="D38" s="4402"/>
      <c r="E38" s="47"/>
      <c r="F38" s="541"/>
    </row>
    <row r="39" spans="1:6" ht="30" customHeight="1">
      <c r="A39" s="4420">
        <v>1.2</v>
      </c>
      <c r="B39" s="5203" t="s">
        <v>442</v>
      </c>
      <c r="C39" s="5203"/>
      <c r="D39" s="5203"/>
      <c r="E39" s="5203"/>
      <c r="F39" s="5203"/>
    </row>
    <row r="40" spans="1:6" ht="15" customHeight="1">
      <c r="A40" s="4420"/>
      <c r="B40" s="4336"/>
      <c r="C40" s="4336"/>
      <c r="D40" s="4336"/>
      <c r="E40" s="4336"/>
      <c r="F40" s="4336"/>
    </row>
    <row r="41" spans="1:6" ht="15" customHeight="1">
      <c r="A41" s="1385"/>
      <c r="B41" s="46"/>
      <c r="C41" s="46"/>
      <c r="D41" s="4406"/>
      <c r="E41" s="1964" t="s">
        <v>395</v>
      </c>
      <c r="F41" s="46"/>
    </row>
    <row r="42" spans="1:6" ht="15" customHeight="1">
      <c r="A42" s="1385"/>
      <c r="B42" s="46"/>
      <c r="C42" s="46"/>
      <c r="D42" s="4450"/>
      <c r="E42" s="46"/>
      <c r="F42" s="46"/>
    </row>
    <row r="43" spans="1:6" ht="33" customHeight="1">
      <c r="A43" s="1385"/>
      <c r="B43" s="46"/>
      <c r="C43" s="46"/>
      <c r="D43" s="4450"/>
      <c r="E43" s="4451" t="s">
        <v>443</v>
      </c>
      <c r="F43" s="4345" t="s">
        <v>444</v>
      </c>
    </row>
    <row r="44" spans="1:6" ht="15" customHeight="1">
      <c r="A44" s="1385"/>
      <c r="B44" s="46"/>
      <c r="C44" s="46"/>
      <c r="D44" s="4450"/>
      <c r="E44" s="4345" t="s">
        <v>281</v>
      </c>
      <c r="F44" s="4452" t="s">
        <v>281</v>
      </c>
    </row>
    <row r="45" spans="1:6" ht="14.15" customHeight="1">
      <c r="A45" s="1385"/>
      <c r="B45" s="46"/>
      <c r="C45" s="46"/>
      <c r="D45" s="4406"/>
      <c r="E45" s="4453"/>
      <c r="F45" s="4454"/>
    </row>
    <row r="46" spans="1:6" ht="15" customHeight="1">
      <c r="A46" s="1385"/>
      <c r="B46" s="5198" t="s">
        <v>445</v>
      </c>
      <c r="C46" s="5198"/>
      <c r="D46" s="5224"/>
      <c r="E46" s="2854"/>
      <c r="F46" s="2580"/>
    </row>
    <row r="47" spans="1:6" ht="15" customHeight="1">
      <c r="A47" s="1385"/>
      <c r="B47" s="5198" t="s">
        <v>446</v>
      </c>
      <c r="C47" s="5198"/>
      <c r="D47" s="5224"/>
      <c r="E47" s="2854"/>
      <c r="F47" s="2580"/>
    </row>
    <row r="48" spans="1:6" ht="14.15" customHeight="1">
      <c r="A48" s="1385"/>
      <c r="B48" s="46"/>
      <c r="C48" s="46"/>
      <c r="D48" s="4455"/>
      <c r="E48" s="4455"/>
      <c r="F48" s="4455"/>
    </row>
    <row r="49" spans="1:6" ht="31.15" customHeight="1">
      <c r="A49" s="1385"/>
      <c r="B49" s="5198" t="s">
        <v>447</v>
      </c>
      <c r="C49" s="5198"/>
      <c r="D49" s="5198"/>
      <c r="E49" s="5198"/>
      <c r="F49" s="5198"/>
    </row>
    <row r="50" spans="1:6">
      <c r="A50" s="1385"/>
      <c r="B50" s="46"/>
      <c r="C50" s="46"/>
      <c r="D50" s="4334"/>
      <c r="E50" s="47"/>
      <c r="F50" s="47"/>
    </row>
    <row r="51" spans="1:6" ht="14.15" customHeight="1">
      <c r="A51" s="1385"/>
      <c r="B51" s="5226" t="s">
        <v>448</v>
      </c>
      <c r="C51" s="5227"/>
      <c r="D51" s="5228"/>
      <c r="E51" s="5229"/>
      <c r="F51" s="4421" t="s">
        <v>449</v>
      </c>
    </row>
    <row r="52" spans="1:6" ht="14.15" customHeight="1">
      <c r="A52" s="1385"/>
      <c r="B52" s="4456"/>
      <c r="C52" s="1857"/>
      <c r="D52" s="1962"/>
      <c r="E52" s="1963"/>
      <c r="F52" s="4421" t="s">
        <v>426</v>
      </c>
    </row>
    <row r="53" spans="1:6" ht="14.15" customHeight="1">
      <c r="A53" s="1385"/>
      <c r="B53" s="5230"/>
      <c r="C53" s="5231"/>
      <c r="D53" s="5231"/>
      <c r="E53" s="5232"/>
      <c r="F53" s="4457"/>
    </row>
    <row r="54" spans="1:6" ht="14.15" customHeight="1">
      <c r="A54" s="1385"/>
      <c r="B54" s="5233"/>
      <c r="C54" s="5231"/>
      <c r="D54" s="5231"/>
      <c r="E54" s="5232"/>
      <c r="F54" s="4458"/>
    </row>
    <row r="55" spans="1:6" ht="14.15" customHeight="1">
      <c r="A55" s="1385"/>
      <c r="B55" s="5233"/>
      <c r="C55" s="5231"/>
      <c r="D55" s="5231"/>
      <c r="E55" s="5232"/>
      <c r="F55" s="4458"/>
    </row>
    <row r="56" spans="1:6" ht="14.15" customHeight="1">
      <c r="A56" s="1385"/>
      <c r="B56" s="5233"/>
      <c r="C56" s="5231"/>
      <c r="D56" s="5231"/>
      <c r="E56" s="5232"/>
      <c r="F56" s="4458"/>
    </row>
    <row r="57" spans="1:6" ht="14.15" customHeight="1">
      <c r="A57" s="1385"/>
      <c r="B57" s="5233"/>
      <c r="C57" s="5231"/>
      <c r="D57" s="5231"/>
      <c r="E57" s="5232"/>
      <c r="F57" s="4458"/>
    </row>
    <row r="58" spans="1:6" ht="14.15" customHeight="1">
      <c r="A58" s="1385"/>
      <c r="B58" s="4444" t="s">
        <v>440</v>
      </c>
      <c r="C58" s="4335"/>
      <c r="D58" s="4335"/>
      <c r="E58" s="4459"/>
      <c r="F58" s="4460">
        <f>SUM(F53:F57)</f>
        <v>0</v>
      </c>
    </row>
    <row r="59" spans="1:6" ht="12.75" customHeight="1">
      <c r="A59" s="1385"/>
      <c r="B59" s="46"/>
      <c r="C59" s="46"/>
      <c r="D59" s="46"/>
      <c r="E59" s="46"/>
      <c r="F59" s="46"/>
    </row>
    <row r="60" spans="1:6" ht="12.75" customHeight="1">
      <c r="A60" s="1385"/>
      <c r="B60" s="46"/>
      <c r="C60" s="46"/>
      <c r="D60" s="46"/>
      <c r="E60" s="46"/>
      <c r="F60" s="63" t="str">
        <f>+ToC!E115</f>
        <v xml:space="preserve">LONG-TERM Annual Return </v>
      </c>
    </row>
    <row r="61" spans="1:6" ht="12.75" customHeight="1">
      <c r="A61" s="1385"/>
      <c r="B61" s="46"/>
      <c r="C61" s="46"/>
      <c r="D61" s="46"/>
      <c r="E61" s="46"/>
      <c r="F61" s="63" t="s">
        <v>450</v>
      </c>
    </row>
    <row r="62" spans="1:6" hidden="1"/>
  </sheetData>
  <sheetProtection password="DF61" sheet="1" objects="1" scenarios="1"/>
  <mergeCells count="15">
    <mergeCell ref="B53:E53"/>
    <mergeCell ref="B54:E54"/>
    <mergeCell ref="B55:E55"/>
    <mergeCell ref="B56:E56"/>
    <mergeCell ref="B57:E57"/>
    <mergeCell ref="B49:F49"/>
    <mergeCell ref="B51:E51"/>
    <mergeCell ref="B21:E21"/>
    <mergeCell ref="B39:F39"/>
    <mergeCell ref="B15:F15"/>
    <mergeCell ref="B13:F13"/>
    <mergeCell ref="B47:D47"/>
    <mergeCell ref="B46:D46"/>
    <mergeCell ref="A11:E11"/>
    <mergeCell ref="A1:F1"/>
  </mergeCells>
  <phoneticPr fontId="14" type="noConversion"/>
  <dataValidations disablePrompts="1" count="1">
    <dataValidation type="list" allowBlank="1" showInputMessage="1" showErrorMessage="1" sqref="E41 E16">
      <formula1>$M$11:$M$14</formula1>
    </dataValidation>
  </dataValidations>
  <hyperlinks>
    <hyperlink ref="A1:F1" location="ToC!A1" display="10.020"/>
  </hyperlinks>
  <printOptions horizontalCentered="1"/>
  <pageMargins left="0.39370078740157483" right="0.39370078740157483" top="0.39370078740157483" bottom="0.39370078740157483" header="0.39370078740157483" footer="0.39370078740157483"/>
  <pageSetup paperSize="5"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pageSetUpPr fitToPage="1"/>
  </sheetPr>
  <dimension ref="A1:S76"/>
  <sheetViews>
    <sheetView zoomScaleNormal="100" workbookViewId="0">
      <selection activeCell="G7" sqref="G7"/>
    </sheetView>
  </sheetViews>
  <sheetFormatPr defaultColWidth="0" defaultRowHeight="14.15" customHeight="1" zeroHeight="1"/>
  <cols>
    <col min="1" max="1" width="4.765625" style="345" customWidth="1"/>
    <col min="2" max="2" width="31" style="346" customWidth="1"/>
    <col min="3" max="3" width="14.765625" style="346" customWidth="1"/>
    <col min="4" max="4" width="15.53515625" style="346" customWidth="1"/>
    <col min="5" max="5" width="7.765625" style="346" customWidth="1"/>
    <col min="6" max="6" width="7.4609375" style="346" customWidth="1"/>
    <col min="7" max="7" width="18.07421875" style="346" customWidth="1"/>
    <col min="8" max="19" width="0" style="269" hidden="1" customWidth="1"/>
    <col min="20" max="32" width="8.84375" style="269" hidden="1" customWidth="1"/>
    <col min="33" max="16384" width="8.84375" style="269" hidden="1"/>
  </cols>
  <sheetData>
    <row r="1" spans="1:7" ht="14.15" customHeight="1">
      <c r="A1" s="5178" t="s">
        <v>451</v>
      </c>
      <c r="B1" s="5178"/>
      <c r="C1" s="5178"/>
      <c r="D1" s="5178"/>
      <c r="E1" s="5178"/>
      <c r="F1" s="5178"/>
      <c r="G1" s="5178"/>
    </row>
    <row r="2" spans="1:7" ht="14.15" customHeight="1">
      <c r="A2" s="96"/>
      <c r="B2" s="96"/>
      <c r="C2" s="96"/>
      <c r="D2" s="96"/>
      <c r="E2" s="96"/>
      <c r="F2" s="638" t="s">
        <v>420</v>
      </c>
      <c r="G2" s="96"/>
    </row>
    <row r="3" spans="1:7" ht="14.15" customHeight="1">
      <c r="A3" s="673" t="str">
        <f>+Cover!A14</f>
        <v>Select Name of Insurer/ Financial Holding Company</v>
      </c>
      <c r="B3" s="654"/>
      <c r="C3" s="105"/>
      <c r="D3" s="88"/>
      <c r="E3" s="88"/>
      <c r="F3" s="102"/>
      <c r="G3" s="102"/>
    </row>
    <row r="4" spans="1:7" ht="14.15" customHeight="1">
      <c r="A4" s="936" t="str">
        <f>+ToC!A3</f>
        <v>Insurer/Financial Holding Company</v>
      </c>
      <c r="B4" s="102"/>
      <c r="C4" s="102"/>
      <c r="D4" s="88"/>
      <c r="E4" s="88"/>
      <c r="F4" s="88"/>
      <c r="G4" s="102"/>
    </row>
    <row r="5" spans="1:7" ht="14.15" customHeight="1">
      <c r="A5" s="656"/>
      <c r="B5" s="102"/>
      <c r="C5" s="102"/>
      <c r="D5" s="88"/>
      <c r="E5" s="88"/>
      <c r="F5" s="88"/>
      <c r="G5" s="102"/>
    </row>
    <row r="6" spans="1:7" ht="14.15" customHeight="1">
      <c r="A6" s="99" t="str">
        <f>+ToC!A5</f>
        <v>LONG-TERM INSURERS ANNUAL RETURN</v>
      </c>
      <c r="B6" s="102"/>
      <c r="C6" s="102"/>
      <c r="D6" s="88"/>
      <c r="E6" s="88"/>
      <c r="F6" s="88"/>
      <c r="G6" s="102"/>
    </row>
    <row r="7" spans="1:7" ht="14.15" customHeight="1">
      <c r="A7" s="99" t="str">
        <f>+ToC!A6</f>
        <v>FOR THE YEAR ENDED:</v>
      </c>
      <c r="B7" s="102"/>
      <c r="C7" s="88"/>
      <c r="D7" s="88"/>
      <c r="E7" s="88"/>
      <c r="F7" s="88"/>
      <c r="G7" s="1745">
        <f>+Cover!A23</f>
        <v>0</v>
      </c>
    </row>
    <row r="8" spans="1:7" ht="14.15" customHeight="1">
      <c r="A8" s="139"/>
      <c r="B8" s="88"/>
      <c r="C8" s="88"/>
      <c r="D8" s="88"/>
      <c r="E8" s="88"/>
      <c r="F8" s="88"/>
      <c r="G8" s="102"/>
    </row>
    <row r="9" spans="1:7" ht="14.15" customHeight="1">
      <c r="A9" s="4341"/>
      <c r="B9" s="4341"/>
      <c r="C9" s="4462" t="s">
        <v>612</v>
      </c>
      <c r="D9" s="4341"/>
      <c r="E9" s="4341"/>
      <c r="F9" s="4341"/>
      <c r="G9" s="4341"/>
    </row>
    <row r="10" spans="1:7" ht="14.15" customHeight="1">
      <c r="A10" s="657"/>
      <c r="B10" s="4341"/>
      <c r="C10" s="4341"/>
      <c r="D10" s="4341"/>
      <c r="E10" s="4341"/>
      <c r="F10" s="4341"/>
      <c r="G10" s="4341"/>
    </row>
    <row r="11" spans="1:7" ht="14.15" customHeight="1">
      <c r="A11" s="5055" t="s">
        <v>452</v>
      </c>
      <c r="B11" s="5055"/>
      <c r="C11" s="5055"/>
      <c r="D11" s="5055"/>
      <c r="E11" s="5055"/>
      <c r="F11" s="5055"/>
      <c r="G11" s="5055"/>
    </row>
    <row r="12" spans="1:7" ht="14.15" customHeight="1">
      <c r="A12" s="658"/>
      <c r="B12" s="104"/>
      <c r="C12" s="104"/>
      <c r="D12" s="104"/>
      <c r="E12" s="104"/>
      <c r="F12" s="104"/>
      <c r="G12" s="102"/>
    </row>
    <row r="13" spans="1:7" ht="14.15" customHeight="1">
      <c r="A13" s="1678" t="s">
        <v>390</v>
      </c>
      <c r="B13" s="5255" t="s">
        <v>453</v>
      </c>
      <c r="C13" s="5255"/>
      <c r="D13" s="5255"/>
      <c r="E13" s="5255"/>
      <c r="F13" s="5255"/>
      <c r="G13" s="5255"/>
    </row>
    <row r="14" spans="1:7" ht="14.15" customHeight="1">
      <c r="A14" s="343"/>
      <c r="B14" s="4343"/>
      <c r="C14" s="102"/>
      <c r="D14" s="102"/>
      <c r="E14" s="102"/>
      <c r="F14" s="69"/>
      <c r="G14" s="102"/>
    </row>
    <row r="15" spans="1:7" ht="32.5" customHeight="1">
      <c r="A15" s="1677">
        <v>2.1</v>
      </c>
      <c r="B15" s="5051" t="s">
        <v>454</v>
      </c>
      <c r="C15" s="5051"/>
      <c r="D15" s="5051"/>
      <c r="E15" s="5051"/>
      <c r="F15" s="5051"/>
      <c r="G15" s="5051"/>
    </row>
    <row r="16" spans="1:7" ht="14.15" customHeight="1">
      <c r="A16" s="343"/>
      <c r="B16" s="4330"/>
      <c r="C16" s="102"/>
      <c r="D16" s="102"/>
      <c r="E16" s="102"/>
      <c r="F16" s="102"/>
      <c r="G16" s="227"/>
    </row>
    <row r="17" spans="1:19" ht="14.15" customHeight="1">
      <c r="A17" s="343"/>
      <c r="B17" s="4330"/>
      <c r="C17" s="102"/>
      <c r="D17" s="102"/>
      <c r="E17" s="4463"/>
      <c r="F17" s="663"/>
      <c r="G17" s="1964" t="s">
        <v>395</v>
      </c>
      <c r="S17" s="269" t="s">
        <v>395</v>
      </c>
    </row>
    <row r="18" spans="1:19" ht="14.15" customHeight="1">
      <c r="A18" s="343"/>
      <c r="B18" s="4330"/>
      <c r="C18" s="102"/>
      <c r="D18" s="102"/>
      <c r="E18" s="671"/>
      <c r="F18" s="102"/>
      <c r="G18" s="4464"/>
      <c r="S18" s="269" t="s">
        <v>398</v>
      </c>
    </row>
    <row r="19" spans="1:19" ht="14.15" customHeight="1">
      <c r="A19" s="343"/>
      <c r="B19" s="4330"/>
      <c r="C19" s="417"/>
      <c r="D19" s="5241" t="s">
        <v>455</v>
      </c>
      <c r="E19" s="5241"/>
      <c r="F19" s="5250"/>
      <c r="G19" s="4465"/>
      <c r="S19" s="269" t="s">
        <v>401</v>
      </c>
    </row>
    <row r="20" spans="1:19" ht="14.15" customHeight="1">
      <c r="A20" s="343"/>
      <c r="B20" s="4330"/>
      <c r="C20" s="102"/>
      <c r="D20" s="663"/>
      <c r="E20" s="739"/>
      <c r="F20" s="663"/>
      <c r="G20" s="102"/>
    </row>
    <row r="21" spans="1:19" ht="14.15" customHeight="1">
      <c r="A21" s="343"/>
      <c r="B21" s="5249" t="s">
        <v>456</v>
      </c>
      <c r="C21" s="5249"/>
      <c r="D21" s="5249"/>
      <c r="E21" s="5249"/>
      <c r="F21" s="5249"/>
      <c r="G21" s="5249"/>
    </row>
    <row r="22" spans="1:19" ht="14.15" customHeight="1">
      <c r="A22" s="343"/>
      <c r="B22" s="1967" t="s">
        <v>457</v>
      </c>
      <c r="C22" s="1967" t="s">
        <v>458</v>
      </c>
      <c r="D22" s="1967" t="s">
        <v>459</v>
      </c>
      <c r="E22" s="5256" t="s">
        <v>460</v>
      </c>
      <c r="F22" s="5256"/>
      <c r="G22" s="5256"/>
    </row>
    <row r="23" spans="1:19" ht="14.15" customHeight="1">
      <c r="A23" s="343"/>
      <c r="B23" s="4466" t="s">
        <v>294</v>
      </c>
      <c r="C23" s="4466" t="s">
        <v>295</v>
      </c>
      <c r="D23" s="4466" t="s">
        <v>296</v>
      </c>
      <c r="E23" s="5257" t="s">
        <v>297</v>
      </c>
      <c r="F23" s="5258"/>
      <c r="G23" s="5259"/>
    </row>
    <row r="24" spans="1:19" ht="14.15" customHeight="1">
      <c r="A24" s="343"/>
      <c r="B24" s="4466"/>
      <c r="C24" s="4466" t="s">
        <v>281</v>
      </c>
      <c r="D24" s="4466" t="s">
        <v>281</v>
      </c>
      <c r="E24" s="4466"/>
      <c r="F24" s="1614"/>
      <c r="G24" s="2035"/>
    </row>
    <row r="25" spans="1:19" ht="14.15" customHeight="1">
      <c r="A25" s="343"/>
      <c r="B25" s="1969"/>
      <c r="C25" s="4467"/>
      <c r="D25" s="1972"/>
      <c r="E25" s="5251"/>
      <c r="F25" s="5251"/>
      <c r="G25" s="5251"/>
    </row>
    <row r="26" spans="1:19" ht="14.15" customHeight="1">
      <c r="A26" s="343"/>
      <c r="B26" s="4338"/>
      <c r="C26" s="4467"/>
      <c r="D26" s="4467"/>
      <c r="E26" s="5252"/>
      <c r="F26" s="5253"/>
      <c r="G26" s="5254"/>
    </row>
    <row r="27" spans="1:19" ht="14.15" customHeight="1">
      <c r="A27" s="343"/>
      <c r="B27" s="1969"/>
      <c r="C27" s="4467"/>
      <c r="D27" s="1972"/>
      <c r="E27" s="5251"/>
      <c r="F27" s="5251"/>
      <c r="G27" s="5251"/>
    </row>
    <row r="28" spans="1:19" ht="14.15" customHeight="1">
      <c r="A28" s="343"/>
      <c r="B28" s="1969"/>
      <c r="C28" s="4467"/>
      <c r="D28" s="1972"/>
      <c r="E28" s="5251"/>
      <c r="F28" s="5251"/>
      <c r="G28" s="5251"/>
    </row>
    <row r="29" spans="1:19" ht="14.15" customHeight="1">
      <c r="A29" s="343"/>
      <c r="B29" s="105"/>
      <c r="C29" s="105"/>
      <c r="D29" s="667"/>
      <c r="E29" s="105"/>
      <c r="F29" s="105"/>
      <c r="G29" s="105"/>
    </row>
    <row r="30" spans="1:19" ht="14.15" customHeight="1">
      <c r="A30" s="343"/>
      <c r="B30" s="105"/>
      <c r="C30" s="105"/>
      <c r="D30" s="667"/>
      <c r="E30" s="105"/>
      <c r="F30" s="105"/>
      <c r="G30" s="102"/>
    </row>
    <row r="31" spans="1:19" ht="33.65" customHeight="1">
      <c r="A31" s="1677">
        <v>2.2000000000000002</v>
      </c>
      <c r="B31" s="5051" t="s">
        <v>461</v>
      </c>
      <c r="C31" s="5051"/>
      <c r="D31" s="5051"/>
      <c r="E31" s="5051"/>
      <c r="F31" s="5051"/>
      <c r="G31" s="5051"/>
    </row>
    <row r="32" spans="1:19" ht="14.15" customHeight="1">
      <c r="A32" s="343"/>
      <c r="B32" s="4330"/>
      <c r="C32" s="102"/>
      <c r="D32" s="102"/>
      <c r="E32" s="102"/>
      <c r="F32" s="102"/>
      <c r="G32" s="227" t="s">
        <v>298</v>
      </c>
    </row>
    <row r="33" spans="1:7" ht="14.15" customHeight="1">
      <c r="A33" s="343"/>
      <c r="B33" s="102"/>
      <c r="C33" s="102"/>
      <c r="D33" s="102"/>
      <c r="E33" s="667"/>
      <c r="F33" s="663"/>
      <c r="G33" s="1964" t="s">
        <v>395</v>
      </c>
    </row>
    <row r="34" spans="1:7" ht="14.15" customHeight="1">
      <c r="A34" s="343"/>
      <c r="B34" s="102"/>
      <c r="C34" s="102"/>
      <c r="D34" s="102"/>
      <c r="E34" s="671"/>
      <c r="F34" s="102"/>
      <c r="G34" s="4468"/>
    </row>
    <row r="35" spans="1:7" ht="14.15" customHeight="1">
      <c r="A35" s="343"/>
      <c r="B35" s="102"/>
      <c r="C35" s="102"/>
      <c r="D35" s="5241" t="s">
        <v>455</v>
      </c>
      <c r="E35" s="5241"/>
      <c r="F35" s="5242"/>
      <c r="G35" s="1918"/>
    </row>
    <row r="36" spans="1:7" ht="33.65" customHeight="1">
      <c r="A36" s="343"/>
      <c r="B36" s="5263" t="s">
        <v>462</v>
      </c>
      <c r="C36" s="5263"/>
      <c r="D36" s="5263"/>
      <c r="E36" s="5263"/>
      <c r="F36" s="5263"/>
      <c r="G36" s="5263"/>
    </row>
    <row r="37" spans="1:7" ht="17.25" customHeight="1">
      <c r="A37" s="343"/>
      <c r="B37" s="5247" t="s">
        <v>463</v>
      </c>
      <c r="C37" s="5248"/>
      <c r="D37" s="1967" t="s">
        <v>464</v>
      </c>
      <c r="E37" s="5243" t="s">
        <v>465</v>
      </c>
      <c r="F37" s="5244"/>
      <c r="G37" s="4345" t="s">
        <v>466</v>
      </c>
    </row>
    <row r="38" spans="1:7" ht="17.25" customHeight="1">
      <c r="A38" s="343"/>
      <c r="B38" s="5243"/>
      <c r="C38" s="5244"/>
      <c r="D38" s="4469"/>
      <c r="E38" s="5245"/>
      <c r="F38" s="5246"/>
      <c r="G38" s="4470" t="s">
        <v>426</v>
      </c>
    </row>
    <row r="39" spans="1:7" ht="17.25" customHeight="1">
      <c r="A39" s="343"/>
      <c r="B39" s="5265"/>
      <c r="C39" s="5235"/>
      <c r="D39" s="4471"/>
      <c r="E39" s="5240"/>
      <c r="F39" s="5237"/>
      <c r="G39" s="4472"/>
    </row>
    <row r="40" spans="1:7" ht="14.15" customHeight="1">
      <c r="A40" s="343"/>
      <c r="B40" s="5234"/>
      <c r="C40" s="5235"/>
      <c r="D40" s="4473"/>
      <c r="E40" s="5236"/>
      <c r="F40" s="5237"/>
      <c r="G40" s="4474"/>
    </row>
    <row r="41" spans="1:7" ht="14.15" customHeight="1">
      <c r="A41" s="343"/>
      <c r="B41" s="5234"/>
      <c r="C41" s="5235"/>
      <c r="D41" s="4473"/>
      <c r="E41" s="5236"/>
      <c r="F41" s="5237"/>
      <c r="G41" s="4474"/>
    </row>
    <row r="42" spans="1:7" ht="14.15" customHeight="1">
      <c r="A42" s="343"/>
      <c r="B42" s="5266"/>
      <c r="C42" s="5267"/>
      <c r="D42" s="4473"/>
      <c r="E42" s="5236"/>
      <c r="F42" s="5237"/>
      <c r="G42" s="4474"/>
    </row>
    <row r="43" spans="1:7" ht="14.15" customHeight="1">
      <c r="A43" s="343"/>
      <c r="B43" s="5234"/>
      <c r="C43" s="5235"/>
      <c r="D43" s="4473"/>
      <c r="E43" s="5236"/>
      <c r="F43" s="5237"/>
      <c r="G43" s="4474"/>
    </row>
    <row r="44" spans="1:7" ht="14.15" customHeight="1">
      <c r="A44" s="343"/>
      <c r="B44" s="5234"/>
      <c r="C44" s="5235"/>
      <c r="D44" s="4473"/>
      <c r="E44" s="5236"/>
      <c r="F44" s="5237"/>
      <c r="G44" s="4474"/>
    </row>
    <row r="45" spans="1:7" ht="14.15" customHeight="1">
      <c r="A45" s="343"/>
      <c r="B45" s="5234"/>
      <c r="C45" s="5235"/>
      <c r="D45" s="4473"/>
      <c r="E45" s="5236"/>
      <c r="F45" s="5237"/>
      <c r="G45" s="4474"/>
    </row>
    <row r="46" spans="1:7" ht="14.15" customHeight="1">
      <c r="A46" s="343"/>
      <c r="B46" s="5234"/>
      <c r="C46" s="5235"/>
      <c r="D46" s="4473"/>
      <c r="E46" s="5236"/>
      <c r="F46" s="5237"/>
      <c r="G46" s="4474"/>
    </row>
    <row r="47" spans="1:7" ht="14.15" customHeight="1">
      <c r="A47" s="343"/>
      <c r="B47" s="5234"/>
      <c r="C47" s="5235"/>
      <c r="D47" s="4473"/>
      <c r="E47" s="5236"/>
      <c r="F47" s="5237"/>
      <c r="G47" s="4474"/>
    </row>
    <row r="48" spans="1:7" ht="14.15" customHeight="1">
      <c r="A48" s="343"/>
      <c r="B48" s="5234"/>
      <c r="C48" s="5235"/>
      <c r="D48" s="4473"/>
      <c r="E48" s="5238"/>
      <c r="F48" s="5239"/>
      <c r="G48" s="4474"/>
    </row>
    <row r="49" spans="1:7" ht="14.15" customHeight="1">
      <c r="A49" s="343"/>
      <c r="B49" s="5234"/>
      <c r="C49" s="5235"/>
      <c r="D49" s="4473"/>
      <c r="E49" s="5236"/>
      <c r="F49" s="5237"/>
      <c r="G49" s="4474"/>
    </row>
    <row r="50" spans="1:7" ht="14.15" customHeight="1">
      <c r="A50" s="343"/>
      <c r="B50" s="4344"/>
      <c r="C50" s="4344"/>
      <c r="D50" s="4344"/>
      <c r="E50" s="4344"/>
      <c r="F50" s="1771"/>
      <c r="G50" s="105"/>
    </row>
    <row r="51" spans="1:7" ht="14.15" customHeight="1">
      <c r="A51" s="343"/>
      <c r="B51" s="105"/>
      <c r="C51" s="105"/>
      <c r="D51" s="667"/>
      <c r="E51" s="105"/>
      <c r="F51" s="4468"/>
      <c r="G51" s="227"/>
    </row>
    <row r="52" spans="1:7" ht="32.25" customHeight="1">
      <c r="A52" s="1677">
        <v>2.2999999999999998</v>
      </c>
      <c r="B52" s="5264" t="s">
        <v>2136</v>
      </c>
      <c r="C52" s="5264"/>
      <c r="D52" s="5264"/>
      <c r="E52" s="5264"/>
      <c r="F52" s="5264"/>
      <c r="G52" s="5264"/>
    </row>
    <row r="53" spans="1:7" ht="14.15" customHeight="1">
      <c r="A53" s="662"/>
      <c r="B53" s="105"/>
      <c r="C53" s="105"/>
      <c r="D53" s="105"/>
      <c r="E53" s="105"/>
      <c r="F53" s="105"/>
      <c r="G53" s="227"/>
    </row>
    <row r="54" spans="1:7" ht="14.15" customHeight="1">
      <c r="A54" s="343"/>
      <c r="B54" s="102"/>
      <c r="C54" s="105"/>
      <c r="D54" s="102"/>
      <c r="E54" s="667"/>
      <c r="F54" s="663"/>
      <c r="G54" s="1964" t="s">
        <v>395</v>
      </c>
    </row>
    <row r="55" spans="1:7" ht="14.15" customHeight="1">
      <c r="A55" s="343"/>
      <c r="B55" s="5249" t="s">
        <v>467</v>
      </c>
      <c r="C55" s="5249"/>
      <c r="D55" s="5249"/>
      <c r="E55" s="5249"/>
      <c r="F55" s="5249"/>
      <c r="G55" s="5262"/>
    </row>
    <row r="56" spans="1:7" ht="40" customHeight="1">
      <c r="A56" s="344"/>
      <c r="B56" s="5205"/>
      <c r="C56" s="5218"/>
      <c r="D56" s="5218"/>
      <c r="E56" s="5218"/>
      <c r="F56" s="5219"/>
      <c r="G56" s="1750"/>
    </row>
    <row r="57" spans="1:7" ht="14.15" customHeight="1">
      <c r="A57" s="343"/>
      <c r="B57" s="4344"/>
      <c r="C57" s="105"/>
      <c r="D57" s="668"/>
      <c r="E57" s="105"/>
      <c r="F57" s="671"/>
      <c r="G57" s="105"/>
    </row>
    <row r="58" spans="1:7" ht="35.25" customHeight="1">
      <c r="A58" s="1677" t="s">
        <v>468</v>
      </c>
      <c r="B58" s="5051" t="s">
        <v>469</v>
      </c>
      <c r="C58" s="5051"/>
      <c r="D58" s="5051"/>
      <c r="E58" s="5051"/>
      <c r="F58" s="5073"/>
      <c r="G58" s="5073"/>
    </row>
    <row r="59" spans="1:7" ht="14.15" customHeight="1">
      <c r="A59" s="342"/>
      <c r="B59" s="4330"/>
      <c r="C59" s="102"/>
      <c r="D59" s="102"/>
      <c r="E59" s="227"/>
      <c r="F59" s="671"/>
      <c r="G59" s="105"/>
    </row>
    <row r="60" spans="1:7" ht="14.15" customHeight="1">
      <c r="A60" s="343"/>
      <c r="B60" s="4330"/>
      <c r="C60" s="102"/>
      <c r="D60" s="663"/>
      <c r="E60" s="1964" t="s">
        <v>395</v>
      </c>
      <c r="F60" s="671"/>
      <c r="G60" s="105"/>
    </row>
    <row r="61" spans="1:7" ht="14.15" customHeight="1">
      <c r="A61" s="343"/>
      <c r="B61" s="4330"/>
      <c r="C61" s="102"/>
      <c r="D61" s="663"/>
      <c r="E61" s="2001"/>
      <c r="F61" s="671"/>
      <c r="G61" s="105"/>
    </row>
    <row r="62" spans="1:7" ht="14.15" customHeight="1">
      <c r="A62" s="343"/>
      <c r="B62" s="676"/>
      <c r="C62" s="102"/>
      <c r="D62" s="102"/>
      <c r="E62" s="663" t="s">
        <v>455</v>
      </c>
      <c r="F62" s="4475"/>
      <c r="G62" s="4250"/>
    </row>
    <row r="63" spans="1:7" ht="14.15" customHeight="1">
      <c r="A63" s="343"/>
      <c r="B63" s="5262" t="s">
        <v>408</v>
      </c>
      <c r="C63" s="5262"/>
      <c r="D63" s="5262"/>
      <c r="E63" s="5262"/>
      <c r="F63" s="671"/>
      <c r="G63" s="105"/>
    </row>
    <row r="64" spans="1:7" ht="40" customHeight="1">
      <c r="A64" s="344"/>
      <c r="B64" s="5205"/>
      <c r="C64" s="5260"/>
      <c r="D64" s="5260"/>
      <c r="E64" s="5260"/>
      <c r="F64" s="5261"/>
      <c r="G64" s="1255"/>
    </row>
    <row r="65" spans="1:7" ht="14.15" customHeight="1">
      <c r="A65" s="343"/>
      <c r="B65" s="4344"/>
      <c r="C65" s="105"/>
      <c r="D65" s="668"/>
      <c r="E65" s="105"/>
      <c r="F65" s="671"/>
      <c r="G65" s="105"/>
    </row>
    <row r="66" spans="1:7" ht="14.15" customHeight="1">
      <c r="A66" s="343"/>
      <c r="B66" s="4344"/>
      <c r="C66" s="105"/>
      <c r="D66" s="668"/>
      <c r="E66" s="105"/>
      <c r="F66" s="671"/>
      <c r="G66" s="105"/>
    </row>
    <row r="67" spans="1:7" ht="14.15" customHeight="1">
      <c r="A67" s="343"/>
      <c r="B67" s="4344"/>
      <c r="C67" s="105"/>
      <c r="D67" s="668"/>
      <c r="E67" s="105"/>
      <c r="F67" s="671"/>
      <c r="G67" s="105"/>
    </row>
    <row r="68" spans="1:7" ht="14.15" customHeight="1">
      <c r="A68" s="343"/>
      <c r="B68" s="4344"/>
      <c r="C68" s="105"/>
      <c r="D68" s="668"/>
      <c r="E68" s="105"/>
      <c r="F68" s="671"/>
      <c r="G68" s="105"/>
    </row>
    <row r="69" spans="1:7" ht="14.15" customHeight="1">
      <c r="A69" s="343"/>
      <c r="B69" s="4344"/>
      <c r="C69" s="105"/>
      <c r="D69" s="668"/>
      <c r="E69" s="105"/>
      <c r="F69" s="671"/>
      <c r="G69" s="105"/>
    </row>
    <row r="70" spans="1:7" ht="14.15" customHeight="1">
      <c r="A70" s="343"/>
      <c r="B70" s="102"/>
      <c r="C70" s="102"/>
      <c r="D70" s="102"/>
      <c r="E70" s="102"/>
      <c r="F70" s="102"/>
      <c r="G70" s="417" t="str">
        <f>+ToC!E115</f>
        <v xml:space="preserve">LONG-TERM Annual Return </v>
      </c>
    </row>
    <row r="71" spans="1:7" ht="14.15" customHeight="1">
      <c r="A71" s="343"/>
      <c r="B71" s="669"/>
      <c r="C71" s="102"/>
      <c r="D71" s="102"/>
      <c r="E71" s="102"/>
      <c r="F71" s="102"/>
      <c r="G71" s="417" t="s">
        <v>470</v>
      </c>
    </row>
    <row r="72" spans="1:7" ht="14.15" hidden="1" customHeight="1"/>
    <row r="73" spans="1:7" ht="14.15" hidden="1" customHeight="1"/>
    <row r="74" spans="1:7" ht="14.15" hidden="1" customHeight="1"/>
    <row r="75" spans="1:7" ht="14.15" hidden="1" customHeight="1"/>
    <row r="76" spans="1:7" ht="14.15" hidden="1" customHeight="1"/>
  </sheetData>
  <sheetProtection password="DF61" sheet="1" objects="1" scenarios="1"/>
  <mergeCells count="47">
    <mergeCell ref="B56:F56"/>
    <mergeCell ref="B64:F64"/>
    <mergeCell ref="B63:E63"/>
    <mergeCell ref="B58:G58"/>
    <mergeCell ref="B36:G36"/>
    <mergeCell ref="B52:G52"/>
    <mergeCell ref="B55:G55"/>
    <mergeCell ref="B46:C46"/>
    <mergeCell ref="B47:C47"/>
    <mergeCell ref="B39:C39"/>
    <mergeCell ref="B40:C40"/>
    <mergeCell ref="B41:C41"/>
    <mergeCell ref="B42:C42"/>
    <mergeCell ref="B48:C48"/>
    <mergeCell ref="B49:C49"/>
    <mergeCell ref="E46:F46"/>
    <mergeCell ref="B21:G21"/>
    <mergeCell ref="B31:G31"/>
    <mergeCell ref="A1:G1"/>
    <mergeCell ref="D19:F19"/>
    <mergeCell ref="E25:G25"/>
    <mergeCell ref="E27:G27"/>
    <mergeCell ref="E28:G28"/>
    <mergeCell ref="E26:G26"/>
    <mergeCell ref="A11:G11"/>
    <mergeCell ref="B13:G13"/>
    <mergeCell ref="B15:G15"/>
    <mergeCell ref="E22:G22"/>
    <mergeCell ref="E23:G23"/>
    <mergeCell ref="D35:F35"/>
    <mergeCell ref="E37:F37"/>
    <mergeCell ref="E38:F38"/>
    <mergeCell ref="B38:C38"/>
    <mergeCell ref="B37:C37"/>
    <mergeCell ref="E47:F47"/>
    <mergeCell ref="E49:F49"/>
    <mergeCell ref="E48:F48"/>
    <mergeCell ref="E39:F39"/>
    <mergeCell ref="E40:F40"/>
    <mergeCell ref="E41:F41"/>
    <mergeCell ref="E42:F42"/>
    <mergeCell ref="E43:F43"/>
    <mergeCell ref="B43:C43"/>
    <mergeCell ref="B44:C44"/>
    <mergeCell ref="B45:C45"/>
    <mergeCell ref="E44:F44"/>
    <mergeCell ref="E45:F45"/>
  </mergeCells>
  <phoneticPr fontId="14" type="noConversion"/>
  <dataValidations count="1">
    <dataValidation type="list" allowBlank="1" showInputMessage="1" showErrorMessage="1" sqref="E60 G17 G33 G54">
      <formula1>$S$17:$S$19</formula1>
    </dataValidation>
  </dataValidations>
  <hyperlinks>
    <hyperlink ref="A1:G1" location="ToC!A1" display="10.021"/>
  </hyperlinks>
  <printOptions horizontalCentered="1"/>
  <pageMargins left="0.39370078740157483" right="0.39370078740157483" top="0.39370078740157483" bottom="0.39370078740157483" header="0.39370078740157483" footer="0.39370078740157483"/>
  <pageSetup paperSize="5"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pageSetUpPr fitToPage="1"/>
  </sheetPr>
  <dimension ref="A1:AQ57"/>
  <sheetViews>
    <sheetView topLeftCell="A19" zoomScaleNormal="100" workbookViewId="0">
      <selection activeCell="F7" sqref="F7"/>
    </sheetView>
  </sheetViews>
  <sheetFormatPr defaultColWidth="0" defaultRowHeight="0" customHeight="1" zeroHeight="1"/>
  <cols>
    <col min="1" max="1" width="4.765625" style="655" customWidth="1"/>
    <col min="2" max="2" width="8.07421875" style="639" customWidth="1"/>
    <col min="3" max="3" width="24.69140625" style="639" customWidth="1"/>
    <col min="4" max="4" width="5.23046875" style="639" customWidth="1"/>
    <col min="5" max="5" width="14.765625" style="639" customWidth="1"/>
    <col min="6" max="6" width="18.4609375" style="639" customWidth="1"/>
    <col min="7" max="31" width="8.84375" style="90" hidden="1" customWidth="1"/>
    <col min="32" max="43" width="0" style="90" hidden="1" customWidth="1"/>
    <col min="44" max="16384" width="8.84375" style="90" hidden="1"/>
  </cols>
  <sheetData>
    <row r="1" spans="1:21" ht="14.15" customHeight="1">
      <c r="A1" s="5178" t="s">
        <v>471</v>
      </c>
      <c r="B1" s="5225"/>
      <c r="C1" s="5225"/>
      <c r="D1" s="5225"/>
      <c r="E1" s="5225"/>
      <c r="F1" s="5225"/>
    </row>
    <row r="2" spans="1:21" ht="14.15" customHeight="1">
      <c r="A2" s="636"/>
      <c r="B2" s="636"/>
      <c r="C2" s="636"/>
      <c r="D2" s="636"/>
      <c r="E2" s="638" t="s">
        <v>420</v>
      </c>
      <c r="F2" s="102"/>
    </row>
    <row r="3" spans="1:21" ht="14.15" customHeight="1">
      <c r="A3" s="673" t="str">
        <f>+Cover!A14</f>
        <v>Select Name of Insurer/ Financial Holding Company</v>
      </c>
      <c r="B3" s="654"/>
      <c r="C3" s="654"/>
      <c r="D3" s="654"/>
      <c r="E3" s="102"/>
      <c r="F3" s="102"/>
    </row>
    <row r="4" spans="1:21" ht="14.15" customHeight="1">
      <c r="A4" s="1791" t="str">
        <f>+ToC!A3</f>
        <v>Insurer/Financial Holding Company</v>
      </c>
      <c r="B4" s="105"/>
      <c r="C4" s="105"/>
      <c r="D4" s="105"/>
      <c r="E4" s="102"/>
      <c r="F4" s="102"/>
    </row>
    <row r="5" spans="1:21" ht="14.15" customHeight="1">
      <c r="A5" s="656"/>
      <c r="B5" s="102"/>
      <c r="C5" s="102"/>
      <c r="D5" s="102"/>
      <c r="E5" s="102"/>
      <c r="F5" s="102"/>
    </row>
    <row r="6" spans="1:21" ht="14.15" customHeight="1">
      <c r="A6" s="99" t="str">
        <f>+ToC!A5</f>
        <v>LONG-TERM INSURERS ANNUAL RETURN</v>
      </c>
      <c r="B6" s="102"/>
      <c r="C6" s="102"/>
      <c r="D6" s="102"/>
      <c r="E6" s="102"/>
      <c r="F6" s="102"/>
    </row>
    <row r="7" spans="1:21" ht="14.15" customHeight="1">
      <c r="A7" s="99" t="str">
        <f>+ToC!A6</f>
        <v>FOR THE YEAR ENDED:</v>
      </c>
      <c r="B7" s="102"/>
      <c r="C7" s="102"/>
      <c r="D7" s="102"/>
      <c r="E7" s="102"/>
      <c r="F7" s="1745">
        <f>+Cover!A23</f>
        <v>0</v>
      </c>
    </row>
    <row r="8" spans="1:21" ht="14.15" customHeight="1">
      <c r="A8" s="99"/>
      <c r="B8" s="102"/>
      <c r="C8" s="102"/>
      <c r="D8" s="102"/>
      <c r="E8" s="102"/>
      <c r="F8" s="102"/>
    </row>
    <row r="9" spans="1:21" ht="14.15" customHeight="1">
      <c r="A9" s="1783"/>
      <c r="B9" s="1783"/>
      <c r="C9" s="1783"/>
      <c r="D9" s="1783"/>
      <c r="E9" s="1783"/>
      <c r="F9" s="5271"/>
      <c r="G9" s="5272"/>
    </row>
    <row r="10" spans="1:21" ht="14.15" customHeight="1">
      <c r="A10" s="657"/>
      <c r="B10" s="1783"/>
      <c r="C10" s="1783"/>
      <c r="D10" s="1783"/>
      <c r="E10" s="1783"/>
      <c r="F10" s="1783"/>
      <c r="G10" s="256"/>
    </row>
    <row r="11" spans="1:21" ht="14.15" customHeight="1">
      <c r="A11" s="5055" t="s">
        <v>452</v>
      </c>
      <c r="B11" s="5042"/>
      <c r="C11" s="5042"/>
      <c r="D11" s="5042"/>
      <c r="E11" s="5042"/>
      <c r="F11" s="5042"/>
      <c r="G11" s="347"/>
      <c r="U11" s="242" t="s">
        <v>395</v>
      </c>
    </row>
    <row r="12" spans="1:21" ht="14.15" customHeight="1">
      <c r="A12" s="658"/>
      <c r="B12" s="104"/>
      <c r="C12" s="104"/>
      <c r="D12" s="104"/>
      <c r="E12" s="104"/>
      <c r="F12" s="104"/>
      <c r="U12" s="242" t="s">
        <v>398</v>
      </c>
    </row>
    <row r="13" spans="1:21" ht="14.15" customHeight="1">
      <c r="A13" s="1678" t="s">
        <v>391</v>
      </c>
      <c r="B13" s="5255" t="s">
        <v>472</v>
      </c>
      <c r="C13" s="5255"/>
      <c r="D13" s="5255"/>
      <c r="E13" s="5255"/>
      <c r="F13" s="5255"/>
      <c r="U13" s="242" t="s">
        <v>401</v>
      </c>
    </row>
    <row r="14" spans="1:21" ht="14.15" customHeight="1">
      <c r="A14" s="343"/>
      <c r="B14" s="1787"/>
      <c r="C14" s="102"/>
      <c r="D14" s="102"/>
      <c r="E14" s="102"/>
      <c r="F14" s="227"/>
    </row>
    <row r="15" spans="1:21" ht="67.150000000000006" customHeight="1">
      <c r="A15" s="1677" t="s">
        <v>473</v>
      </c>
      <c r="B15" s="5051" t="s">
        <v>474</v>
      </c>
      <c r="C15" s="5051"/>
      <c r="D15" s="5051"/>
      <c r="E15" s="5051"/>
      <c r="F15" s="5051"/>
      <c r="G15" s="348"/>
    </row>
    <row r="16" spans="1:21" ht="15.5">
      <c r="A16" s="344"/>
      <c r="B16" s="1761"/>
      <c r="C16" s="1761"/>
      <c r="D16" s="1761"/>
      <c r="E16" s="660"/>
      <c r="F16" s="661"/>
      <c r="H16" s="349"/>
      <c r="I16" s="98"/>
      <c r="J16" s="98"/>
    </row>
    <row r="17" spans="1:43" ht="14.15" customHeight="1">
      <c r="A17" s="342"/>
      <c r="B17" s="106" t="s">
        <v>475</v>
      </c>
      <c r="C17" s="1764" t="s">
        <v>2047</v>
      </c>
      <c r="D17" s="662"/>
      <c r="E17" s="663"/>
      <c r="F17" s="1964" t="s">
        <v>395</v>
      </c>
      <c r="Q17" s="111"/>
      <c r="AQ17" s="111"/>
    </row>
    <row r="18" spans="1:43" ht="14.15" customHeight="1">
      <c r="A18" s="343"/>
      <c r="B18" s="106" t="s">
        <v>476</v>
      </c>
      <c r="C18" s="1764" t="s">
        <v>2048</v>
      </c>
      <c r="D18" s="662"/>
      <c r="E18" s="663"/>
      <c r="F18" s="1964" t="s">
        <v>395</v>
      </c>
      <c r="Q18" s="111"/>
      <c r="AQ18" s="111"/>
    </row>
    <row r="19" spans="1:43" ht="14.15" customHeight="1">
      <c r="A19" s="343"/>
      <c r="B19" s="227"/>
      <c r="C19" s="1764"/>
      <c r="D19" s="664"/>
      <c r="E19" s="663"/>
      <c r="F19" s="105"/>
      <c r="Q19" s="111"/>
      <c r="AQ19" s="111"/>
    </row>
    <row r="20" spans="1:43" ht="18.75" customHeight="1">
      <c r="A20" s="343"/>
      <c r="B20" s="5249" t="s">
        <v>477</v>
      </c>
      <c r="C20" s="5249"/>
      <c r="D20" s="5249"/>
      <c r="E20" s="5249"/>
      <c r="F20" s="5249"/>
    </row>
    <row r="21" spans="1:43" ht="33" customHeight="1">
      <c r="A21" s="343"/>
      <c r="B21" s="1965" t="s">
        <v>478</v>
      </c>
      <c r="C21" s="1965" t="s">
        <v>479</v>
      </c>
      <c r="D21" s="1966" t="s">
        <v>480</v>
      </c>
      <c r="E21" s="1966" t="s">
        <v>481</v>
      </c>
      <c r="F21" s="1965" t="s">
        <v>466</v>
      </c>
    </row>
    <row r="22" spans="1:43" ht="15" customHeight="1">
      <c r="A22" s="343"/>
      <c r="B22" s="1967"/>
      <c r="C22" s="1967"/>
      <c r="D22" s="1968"/>
      <c r="E22" s="1968"/>
      <c r="F22" s="1967" t="s">
        <v>281</v>
      </c>
    </row>
    <row r="23" spans="1:43" ht="14.15" customHeight="1">
      <c r="A23" s="343"/>
      <c r="B23" s="1967">
        <v>1</v>
      </c>
      <c r="C23" s="1969"/>
      <c r="D23" s="1970"/>
      <c r="E23" s="1971"/>
      <c r="F23" s="1972"/>
    </row>
    <row r="24" spans="1:43" ht="14.15" customHeight="1">
      <c r="A24" s="343"/>
      <c r="B24" s="1967">
        <v>2</v>
      </c>
      <c r="C24" s="1969"/>
      <c r="D24" s="1970"/>
      <c r="E24" s="1971"/>
      <c r="F24" s="1972"/>
    </row>
    <row r="25" spans="1:43" ht="14.15" customHeight="1">
      <c r="A25" s="343"/>
      <c r="B25" s="1967">
        <v>3</v>
      </c>
      <c r="C25" s="1969"/>
      <c r="D25" s="1973"/>
      <c r="E25" s="1974"/>
      <c r="F25" s="1972"/>
    </row>
    <row r="26" spans="1:43" ht="14.15" customHeight="1">
      <c r="A26" s="343"/>
      <c r="B26" s="1967">
        <v>4</v>
      </c>
      <c r="C26" s="1969"/>
      <c r="D26" s="1973"/>
      <c r="E26" s="1974"/>
      <c r="F26" s="1972"/>
    </row>
    <row r="27" spans="1:43" ht="14.15" customHeight="1">
      <c r="A27" s="343"/>
      <c r="B27" s="1967">
        <v>5</v>
      </c>
      <c r="C27" s="1969"/>
      <c r="D27" s="1973"/>
      <c r="E27" s="1974"/>
      <c r="F27" s="1972"/>
    </row>
    <row r="28" spans="1:43" ht="14.15" customHeight="1">
      <c r="A28" s="343"/>
      <c r="B28" s="1967">
        <v>6</v>
      </c>
      <c r="C28" s="1969"/>
      <c r="D28" s="1973"/>
      <c r="E28" s="1974"/>
      <c r="F28" s="1972"/>
    </row>
    <row r="29" spans="1:43" ht="14.15" customHeight="1">
      <c r="A29" s="343"/>
      <c r="B29" s="1967">
        <v>7</v>
      </c>
      <c r="C29" s="1969"/>
      <c r="D29" s="1973"/>
      <c r="E29" s="1974"/>
      <c r="F29" s="1972"/>
    </row>
    <row r="30" spans="1:43" ht="15.5">
      <c r="A30" s="665" t="s">
        <v>344</v>
      </c>
      <c r="B30" s="1967">
        <v>8</v>
      </c>
      <c r="C30" s="1969"/>
      <c r="D30" s="1973"/>
      <c r="E30" s="1974"/>
      <c r="F30" s="1972"/>
    </row>
    <row r="31" spans="1:43" ht="14.15" customHeight="1">
      <c r="A31" s="343"/>
      <c r="B31" s="1967">
        <v>9</v>
      </c>
      <c r="C31" s="1969"/>
      <c r="D31" s="1973"/>
      <c r="E31" s="1974"/>
      <c r="F31" s="1972"/>
    </row>
    <row r="32" spans="1:43" ht="13.5" customHeight="1">
      <c r="A32" s="343"/>
      <c r="B32" s="1967">
        <v>10</v>
      </c>
      <c r="C32" s="1975"/>
      <c r="D32" s="1975"/>
      <c r="E32" s="1975"/>
      <c r="F32" s="1976"/>
    </row>
    <row r="33" spans="1:6" ht="13.5" customHeight="1">
      <c r="A33" s="343"/>
      <c r="B33" s="1679"/>
      <c r="C33" s="1680"/>
      <c r="D33" s="1680"/>
      <c r="E33" s="1680"/>
      <c r="F33" s="1681"/>
    </row>
    <row r="34" spans="1:6" ht="31.9" customHeight="1">
      <c r="A34" s="1678" t="s">
        <v>393</v>
      </c>
      <c r="B34" s="5270" t="s">
        <v>482</v>
      </c>
      <c r="C34" s="5270"/>
      <c r="D34" s="5270"/>
      <c r="E34" s="5270"/>
      <c r="F34" s="5270"/>
    </row>
    <row r="35" spans="1:6" ht="14.15" customHeight="1">
      <c r="A35" s="343"/>
      <c r="B35" s="1787"/>
      <c r="C35" s="102"/>
      <c r="D35" s="102"/>
      <c r="E35" s="102"/>
      <c r="F35" s="102"/>
    </row>
    <row r="36" spans="1:6" ht="31.9" customHeight="1">
      <c r="A36" s="1677" t="s">
        <v>483</v>
      </c>
      <c r="B36" s="5051" t="s">
        <v>484</v>
      </c>
      <c r="C36" s="5051"/>
      <c r="D36" s="5051"/>
      <c r="E36" s="5051"/>
      <c r="F36" s="5051"/>
    </row>
    <row r="37" spans="1:6" ht="15.5">
      <c r="A37" s="344"/>
      <c r="B37" s="1761"/>
      <c r="C37" s="1761"/>
      <c r="D37" s="1761"/>
      <c r="E37" s="1761"/>
      <c r="F37" s="661"/>
    </row>
    <row r="38" spans="1:6" ht="14.15" customHeight="1">
      <c r="A38" s="343"/>
      <c r="B38" s="1764"/>
      <c r="C38" s="102"/>
      <c r="D38" s="662"/>
      <c r="E38" s="663"/>
      <c r="F38" s="1964" t="s">
        <v>395</v>
      </c>
    </row>
    <row r="39" spans="1:6" ht="14.15" customHeight="1">
      <c r="A39" s="343"/>
      <c r="B39" s="1764"/>
      <c r="C39" s="102"/>
      <c r="D39" s="664"/>
      <c r="E39" s="663"/>
      <c r="F39" s="105"/>
    </row>
    <row r="40" spans="1:6" ht="63" customHeight="1">
      <c r="A40" s="343"/>
      <c r="B40" s="5263" t="s">
        <v>2107</v>
      </c>
      <c r="C40" s="5263"/>
      <c r="D40" s="5263"/>
      <c r="E40" s="5263"/>
      <c r="F40" s="5263"/>
    </row>
    <row r="41" spans="1:6" ht="48" customHeight="1">
      <c r="A41" s="343"/>
      <c r="B41" s="1965" t="s">
        <v>478</v>
      </c>
      <c r="C41" s="1977" t="s">
        <v>485</v>
      </c>
      <c r="D41" s="1966" t="s">
        <v>486</v>
      </c>
      <c r="E41" s="5268" t="s">
        <v>2137</v>
      </c>
      <c r="F41" s="5269"/>
    </row>
    <row r="42" spans="1:6" ht="15" customHeight="1">
      <c r="A42" s="343"/>
      <c r="B42" s="1967"/>
      <c r="C42" s="1978"/>
      <c r="D42" s="1968"/>
      <c r="E42" s="1979"/>
      <c r="F42" s="1980" t="s">
        <v>426</v>
      </c>
    </row>
    <row r="43" spans="1:6" ht="15.75" customHeight="1">
      <c r="A43" s="343"/>
      <c r="B43" s="1967">
        <v>1</v>
      </c>
      <c r="C43" s="1981"/>
      <c r="D43" s="1982"/>
      <c r="E43" s="5274"/>
      <c r="F43" s="5275"/>
    </row>
    <row r="44" spans="1:6" ht="14.25" customHeight="1">
      <c r="A44" s="343"/>
      <c r="B44" s="1983">
        <v>2</v>
      </c>
      <c r="C44" s="1984"/>
      <c r="D44" s="1985"/>
      <c r="E44" s="5276"/>
      <c r="F44" s="5277"/>
    </row>
    <row r="45" spans="1:6" ht="13.5" customHeight="1">
      <c r="A45" s="343"/>
      <c r="B45" s="1967">
        <v>3</v>
      </c>
      <c r="C45" s="1986"/>
      <c r="D45" s="1982"/>
      <c r="E45" s="5273"/>
      <c r="F45" s="5273"/>
    </row>
    <row r="46" spans="1:6" ht="14.15" customHeight="1">
      <c r="A46" s="343"/>
      <c r="B46" s="1983">
        <v>4</v>
      </c>
      <c r="C46" s="1986"/>
      <c r="D46" s="1982"/>
      <c r="E46" s="5273"/>
      <c r="F46" s="5273"/>
    </row>
    <row r="47" spans="1:6" ht="14.15" customHeight="1">
      <c r="A47" s="343"/>
      <c r="B47" s="1967">
        <v>5</v>
      </c>
      <c r="C47" s="1986"/>
      <c r="D47" s="1982"/>
      <c r="E47" s="5273"/>
      <c r="F47" s="5273"/>
    </row>
    <row r="48" spans="1:6" ht="14.15" customHeight="1">
      <c r="A48" s="343"/>
      <c r="B48" s="1983">
        <v>6</v>
      </c>
      <c r="C48" s="1986"/>
      <c r="D48" s="1982"/>
      <c r="E48" s="5273"/>
      <c r="F48" s="5273"/>
    </row>
    <row r="49" spans="1:6" ht="14.25" customHeight="1">
      <c r="A49" s="343"/>
      <c r="B49" s="1967">
        <v>7</v>
      </c>
      <c r="C49" s="1986"/>
      <c r="D49" s="1982"/>
      <c r="E49" s="5273"/>
      <c r="F49" s="5273"/>
    </row>
    <row r="50" spans="1:6" ht="14.15" customHeight="1">
      <c r="A50" s="343"/>
      <c r="B50" s="1983">
        <v>8</v>
      </c>
      <c r="C50" s="1986"/>
      <c r="D50" s="1982"/>
      <c r="E50" s="5273"/>
      <c r="F50" s="5273"/>
    </row>
    <row r="51" spans="1:6" ht="14.15" customHeight="1">
      <c r="A51" s="343"/>
      <c r="B51" s="1967">
        <v>9</v>
      </c>
      <c r="C51" s="1986"/>
      <c r="D51" s="1982"/>
      <c r="E51" s="5273"/>
      <c r="F51" s="5273"/>
    </row>
    <row r="52" spans="1:6" ht="14.15" customHeight="1">
      <c r="A52" s="343"/>
      <c r="B52" s="1983">
        <v>10</v>
      </c>
      <c r="C52" s="1986"/>
      <c r="D52" s="1975"/>
      <c r="E52" s="5273"/>
      <c r="F52" s="5273"/>
    </row>
    <row r="53" spans="1:6" ht="14.15" customHeight="1">
      <c r="A53" s="343"/>
      <c r="B53" s="105"/>
      <c r="C53" s="105"/>
      <c r="D53" s="105"/>
      <c r="E53" s="105"/>
      <c r="F53" s="105"/>
    </row>
    <row r="54" spans="1:6" ht="14.15" customHeight="1">
      <c r="A54" s="343"/>
      <c r="B54" s="102"/>
      <c r="C54" s="102"/>
      <c r="D54" s="102"/>
      <c r="E54" s="102"/>
      <c r="F54" s="417" t="str">
        <f>+ToC!E115</f>
        <v xml:space="preserve">LONG-TERM Annual Return </v>
      </c>
    </row>
    <row r="55" spans="1:6" ht="14.15" customHeight="1">
      <c r="A55" s="343"/>
      <c r="B55" s="102"/>
      <c r="C55" s="102"/>
      <c r="D55" s="102"/>
      <c r="E55" s="102"/>
      <c r="F55" s="417" t="s">
        <v>487</v>
      </c>
    </row>
    <row r="56" spans="1:6" ht="14.15" hidden="1" customHeight="1"/>
    <row r="57" spans="1:6" ht="14.15" hidden="1" customHeight="1"/>
  </sheetData>
  <sheetProtection password="DF61" sheet="1" objects="1" scenarios="1"/>
  <mergeCells count="20">
    <mergeCell ref="E49:F49"/>
    <mergeCell ref="E50:F50"/>
    <mergeCell ref="E51:F51"/>
    <mergeCell ref="E52:F52"/>
    <mergeCell ref="B36:F36"/>
    <mergeCell ref="E43:F43"/>
    <mergeCell ref="E44:F44"/>
    <mergeCell ref="E45:F45"/>
    <mergeCell ref="E46:F46"/>
    <mergeCell ref="E47:F47"/>
    <mergeCell ref="E48:F48"/>
    <mergeCell ref="A1:F1"/>
    <mergeCell ref="A11:F11"/>
    <mergeCell ref="B15:F15"/>
    <mergeCell ref="E41:F41"/>
    <mergeCell ref="B34:F34"/>
    <mergeCell ref="B40:F40"/>
    <mergeCell ref="B20:F20"/>
    <mergeCell ref="B13:F13"/>
    <mergeCell ref="F9:G9"/>
  </mergeCells>
  <phoneticPr fontId="14" type="noConversion"/>
  <dataValidations disablePrompts="1" count="1">
    <dataValidation type="list" allowBlank="1" showInputMessage="1" showErrorMessage="1" sqref="F38 F17:F18">
      <formula1>$U$11:$U$14</formula1>
    </dataValidation>
  </dataValidations>
  <hyperlinks>
    <hyperlink ref="A1:F1" location="ToC!A1" display="10.022"/>
  </hyperlinks>
  <printOptions horizontalCentered="1"/>
  <pageMargins left="0.7" right="0.7" top="0.75" bottom="0.75" header="0.3" footer="0.3"/>
  <pageSetup paperSize="5"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pageSetUpPr fitToPage="1"/>
  </sheetPr>
  <dimension ref="A1:S47"/>
  <sheetViews>
    <sheetView zoomScaleNormal="100" workbookViewId="0">
      <selection activeCell="G39" sqref="G39"/>
    </sheetView>
  </sheetViews>
  <sheetFormatPr defaultColWidth="0" defaultRowHeight="0" customHeight="1" zeroHeight="1"/>
  <cols>
    <col min="1" max="2" width="4.84375" style="655" customWidth="1"/>
    <col min="3" max="3" width="29.69140625" style="639" customWidth="1"/>
    <col min="4" max="4" width="15.69140625" style="639" customWidth="1"/>
    <col min="5" max="5" width="8.07421875" style="639" customWidth="1"/>
    <col min="6" max="6" width="21.23046875" style="639" customWidth="1"/>
    <col min="7" max="7" width="21" style="639" customWidth="1"/>
    <col min="8" max="19" width="0" style="90" hidden="1" customWidth="1"/>
    <col min="20" max="33" width="8.84375" style="90" hidden="1" customWidth="1"/>
    <col min="34" max="16384" width="8.84375" style="90" hidden="1"/>
  </cols>
  <sheetData>
    <row r="1" spans="1:8" ht="14.15" customHeight="1">
      <c r="A1" s="5178" t="s">
        <v>488</v>
      </c>
      <c r="B1" s="5178"/>
      <c r="C1" s="5178"/>
      <c r="D1" s="5178"/>
      <c r="E1" s="5178"/>
      <c r="F1" s="5188"/>
      <c r="G1" s="5188"/>
    </row>
    <row r="2" spans="1:8" ht="14.15" customHeight="1">
      <c r="A2" s="636"/>
      <c r="B2" s="636"/>
      <c r="C2" s="636"/>
      <c r="D2" s="636"/>
      <c r="E2" s="636"/>
      <c r="F2" s="638" t="s">
        <v>420</v>
      </c>
      <c r="G2" s="102"/>
    </row>
    <row r="3" spans="1:8" ht="14.15" customHeight="1">
      <c r="A3" s="673" t="str">
        <f>+Cover!A14</f>
        <v>Select Name of Insurer/ Financial Holding Company</v>
      </c>
      <c r="B3" s="654"/>
      <c r="C3" s="654"/>
      <c r="D3" s="102"/>
      <c r="E3" s="102"/>
      <c r="F3" s="102"/>
      <c r="G3" s="102"/>
    </row>
    <row r="4" spans="1:8" ht="14.15" customHeight="1">
      <c r="A4" s="936" t="str">
        <f>+ToC!A3</f>
        <v>Insurer/Financial Holding Company</v>
      </c>
      <c r="B4" s="656"/>
      <c r="C4" s="102"/>
      <c r="D4" s="102"/>
      <c r="E4" s="102"/>
      <c r="F4" s="102"/>
      <c r="G4" s="102"/>
    </row>
    <row r="5" spans="1:8" ht="14.15" customHeight="1">
      <c r="A5" s="656"/>
      <c r="B5" s="656"/>
      <c r="C5" s="102"/>
      <c r="D5" s="102"/>
      <c r="E5" s="102"/>
      <c r="F5" s="102"/>
      <c r="G5" s="102"/>
    </row>
    <row r="6" spans="1:8" ht="14.15" customHeight="1">
      <c r="A6" s="99" t="str">
        <f>ToC!A5</f>
        <v>LONG-TERM INSURERS ANNUAL RETURN</v>
      </c>
      <c r="B6" s="102"/>
      <c r="C6" s="102"/>
      <c r="D6" s="102"/>
      <c r="E6" s="102"/>
      <c r="F6" s="102"/>
      <c r="G6" s="102"/>
    </row>
    <row r="7" spans="1:8" ht="14.15" customHeight="1">
      <c r="A7" s="99" t="str">
        <f>+ToC!A6</f>
        <v>FOR THE YEAR ENDED:</v>
      </c>
      <c r="B7" s="343"/>
      <c r="C7" s="102"/>
      <c r="D7" s="102"/>
      <c r="E7" s="102"/>
      <c r="F7" s="102"/>
      <c r="G7" s="1745">
        <f>+Cover!A23</f>
        <v>0</v>
      </c>
    </row>
    <row r="8" spans="1:8" ht="14.15" customHeight="1">
      <c r="A8" s="99"/>
      <c r="B8" s="343"/>
      <c r="C8" s="102"/>
      <c r="D8" s="102"/>
      <c r="E8" s="102"/>
      <c r="F8" s="1759"/>
      <c r="G8" s="1759"/>
    </row>
    <row r="9" spans="1:8" ht="14.15" customHeight="1">
      <c r="A9" s="1783"/>
      <c r="B9" s="1783"/>
      <c r="C9" s="1783"/>
      <c r="D9" s="1783"/>
      <c r="E9" s="1783"/>
      <c r="F9" s="1754"/>
      <c r="G9" s="102"/>
    </row>
    <row r="10" spans="1:8" ht="14.15" customHeight="1">
      <c r="A10" s="657"/>
      <c r="B10" s="657"/>
      <c r="C10" s="1783"/>
      <c r="D10" s="1783"/>
      <c r="E10" s="1783"/>
      <c r="F10" s="102"/>
      <c r="G10" s="102"/>
    </row>
    <row r="11" spans="1:8" ht="14.15" customHeight="1">
      <c r="A11" s="5055" t="s">
        <v>452</v>
      </c>
      <c r="B11" s="5055"/>
      <c r="C11" s="5055"/>
      <c r="D11" s="5055"/>
      <c r="E11" s="5055"/>
      <c r="F11" s="5055"/>
      <c r="G11" s="5055"/>
    </row>
    <row r="12" spans="1:8" ht="14.15" customHeight="1">
      <c r="A12" s="343"/>
      <c r="B12" s="343"/>
      <c r="C12" s="102"/>
      <c r="D12" s="102"/>
      <c r="E12" s="102"/>
      <c r="F12" s="102"/>
      <c r="G12" s="102"/>
    </row>
    <row r="13" spans="1:8" ht="23.25" customHeight="1">
      <c r="A13" s="1678" t="s">
        <v>396</v>
      </c>
      <c r="B13" s="659"/>
      <c r="C13" s="5255" t="s">
        <v>489</v>
      </c>
      <c r="D13" s="5255"/>
      <c r="E13" s="5255"/>
      <c r="F13" s="102"/>
      <c r="G13" s="102"/>
    </row>
    <row r="14" spans="1:8" ht="14.15" customHeight="1">
      <c r="A14" s="343"/>
      <c r="B14" s="343"/>
      <c r="C14" s="1787"/>
      <c r="D14" s="102"/>
      <c r="E14" s="102"/>
      <c r="F14" s="102"/>
      <c r="G14" s="69"/>
    </row>
    <row r="15" spans="1:8" ht="18.75" customHeight="1">
      <c r="A15" s="1677" t="s">
        <v>490</v>
      </c>
      <c r="B15" s="662"/>
      <c r="C15" s="5056" t="s">
        <v>491</v>
      </c>
      <c r="D15" s="5056"/>
      <c r="E15" s="5056"/>
      <c r="F15" s="5056"/>
      <c r="G15" s="5056"/>
      <c r="H15" s="348"/>
    </row>
    <row r="16" spans="1:8" ht="14.15" customHeight="1">
      <c r="A16" s="343"/>
      <c r="B16" s="343"/>
      <c r="C16" s="1764"/>
      <c r="D16" s="105"/>
      <c r="E16" s="105"/>
      <c r="F16" s="105"/>
      <c r="G16" s="102"/>
    </row>
    <row r="17" spans="1:19" ht="44.25" customHeight="1">
      <c r="A17" s="343"/>
      <c r="B17" s="1967" t="s">
        <v>478</v>
      </c>
      <c r="C17" s="1965" t="s">
        <v>492</v>
      </c>
      <c r="D17" s="5283" t="s">
        <v>493</v>
      </c>
      <c r="E17" s="5283"/>
      <c r="F17" s="1966" t="s">
        <v>494</v>
      </c>
      <c r="G17" s="1968" t="s">
        <v>495</v>
      </c>
    </row>
    <row r="18" spans="1:19" ht="14.15" customHeight="1">
      <c r="A18" s="343"/>
      <c r="B18" s="1987"/>
      <c r="C18" s="1988"/>
      <c r="D18" s="5284"/>
      <c r="E18" s="5285"/>
      <c r="F18" s="1989"/>
      <c r="G18" s="1990" t="s">
        <v>281</v>
      </c>
    </row>
    <row r="19" spans="1:19" ht="14.15" customHeight="1">
      <c r="A19" s="343"/>
      <c r="B19" s="1967">
        <v>1</v>
      </c>
      <c r="C19" s="1991"/>
      <c r="D19" s="5234"/>
      <c r="E19" s="5282"/>
      <c r="F19" s="1992"/>
      <c r="G19" s="1993"/>
    </row>
    <row r="20" spans="1:19" ht="14.15" customHeight="1">
      <c r="A20" s="343"/>
      <c r="B20" s="1967">
        <v>2</v>
      </c>
      <c r="C20" s="1991"/>
      <c r="D20" s="5234"/>
      <c r="E20" s="5282"/>
      <c r="F20" s="1992"/>
      <c r="G20" s="1993"/>
    </row>
    <row r="21" spans="1:19" ht="14.15" customHeight="1">
      <c r="A21" s="343"/>
      <c r="B21" s="1967">
        <v>3</v>
      </c>
      <c r="C21" s="1991"/>
      <c r="D21" s="5234"/>
      <c r="E21" s="5282"/>
      <c r="F21" s="1992"/>
      <c r="G21" s="1993"/>
    </row>
    <row r="22" spans="1:19" ht="14.15" customHeight="1">
      <c r="A22" s="343"/>
      <c r="B22" s="1967">
        <v>4</v>
      </c>
      <c r="C22" s="1994"/>
      <c r="D22" s="5233"/>
      <c r="E22" s="5235"/>
      <c r="F22" s="1986"/>
      <c r="G22" s="1993"/>
    </row>
    <row r="23" spans="1:19" ht="14.15" customHeight="1">
      <c r="A23" s="343"/>
      <c r="B23" s="1967">
        <v>5</v>
      </c>
      <c r="C23" s="1994"/>
      <c r="D23" s="5233"/>
      <c r="E23" s="5235"/>
      <c r="F23" s="1986"/>
      <c r="G23" s="1993"/>
    </row>
    <row r="24" spans="1:19" ht="14.15" customHeight="1">
      <c r="A24" s="343"/>
      <c r="B24" s="1967">
        <v>6</v>
      </c>
      <c r="C24" s="1994"/>
      <c r="D24" s="5233"/>
      <c r="E24" s="5235"/>
      <c r="F24" s="1986"/>
      <c r="G24" s="1993"/>
    </row>
    <row r="25" spans="1:19" ht="14.15" customHeight="1">
      <c r="A25" s="343"/>
      <c r="B25" s="1967">
        <v>7</v>
      </c>
      <c r="C25" s="1994"/>
      <c r="D25" s="5233"/>
      <c r="E25" s="5235"/>
      <c r="F25" s="1986"/>
      <c r="G25" s="1993"/>
    </row>
    <row r="26" spans="1:19" ht="14.15" customHeight="1">
      <c r="A26" s="343"/>
      <c r="B26" s="1967">
        <v>8</v>
      </c>
      <c r="C26" s="1994"/>
      <c r="D26" s="5233"/>
      <c r="E26" s="5235"/>
      <c r="F26" s="1986"/>
      <c r="G26" s="1993"/>
    </row>
    <row r="27" spans="1:19" ht="14.15" customHeight="1">
      <c r="A27" s="343"/>
      <c r="B27" s="1967">
        <v>9</v>
      </c>
      <c r="C27" s="1994"/>
      <c r="D27" s="5233"/>
      <c r="E27" s="5235"/>
      <c r="F27" s="1986"/>
      <c r="G27" s="1993"/>
    </row>
    <row r="28" spans="1:19" ht="14.15" customHeight="1">
      <c r="A28" s="343"/>
      <c r="B28" s="1967">
        <v>10</v>
      </c>
      <c r="C28" s="1994"/>
      <c r="D28" s="5233"/>
      <c r="E28" s="5235"/>
      <c r="F28" s="1986"/>
      <c r="G28" s="1993"/>
    </row>
    <row r="29" spans="1:19" ht="14.15" customHeight="1">
      <c r="A29" s="343"/>
      <c r="B29" s="343"/>
      <c r="C29" s="666"/>
      <c r="D29" s="1771"/>
      <c r="E29" s="1771"/>
      <c r="F29" s="1771"/>
      <c r="G29" s="102"/>
    </row>
    <row r="30" spans="1:19" ht="14.15" customHeight="1">
      <c r="A30" s="343"/>
      <c r="B30" s="343"/>
      <c r="C30" s="666"/>
      <c r="D30" s="1771"/>
      <c r="E30" s="1771"/>
      <c r="F30" s="1771"/>
      <c r="G30" s="102"/>
    </row>
    <row r="31" spans="1:19" ht="43.5" customHeight="1">
      <c r="A31" s="1677" t="s">
        <v>496</v>
      </c>
      <c r="B31" s="344"/>
      <c r="C31" s="5264" t="s">
        <v>497</v>
      </c>
      <c r="D31" s="5264"/>
      <c r="E31" s="5264"/>
      <c r="F31" s="5264"/>
      <c r="G31" s="5264"/>
    </row>
    <row r="32" spans="1:19" ht="14.15" customHeight="1">
      <c r="A32" s="343"/>
      <c r="B32" s="343"/>
      <c r="C32" s="1764"/>
      <c r="D32" s="667"/>
      <c r="E32" s="667"/>
      <c r="F32" s="667"/>
      <c r="G32" s="102"/>
      <c r="S32" s="242" t="s">
        <v>395</v>
      </c>
    </row>
    <row r="33" spans="1:19" ht="14.15" customHeight="1">
      <c r="A33" s="343"/>
      <c r="B33" s="343"/>
      <c r="C33" s="1764" t="s">
        <v>498</v>
      </c>
      <c r="D33" s="1790" t="s">
        <v>426</v>
      </c>
      <c r="E33" s="5278"/>
      <c r="F33" s="5278"/>
      <c r="G33" s="667"/>
      <c r="S33" s="242" t="s">
        <v>398</v>
      </c>
    </row>
    <row r="34" spans="1:19" ht="14.15" customHeight="1">
      <c r="A34" s="343"/>
      <c r="B34" s="343"/>
      <c r="C34" s="1764" t="s">
        <v>499</v>
      </c>
      <c r="D34" s="1790" t="s">
        <v>426</v>
      </c>
      <c r="E34" s="5279"/>
      <c r="F34" s="5279"/>
      <c r="G34" s="667"/>
      <c r="S34" s="242" t="s">
        <v>401</v>
      </c>
    </row>
    <row r="35" spans="1:19" ht="14.15" customHeight="1">
      <c r="A35" s="343"/>
      <c r="B35" s="343"/>
      <c r="C35" s="1764"/>
      <c r="D35" s="668"/>
      <c r="E35" s="667"/>
      <c r="F35" s="667"/>
      <c r="G35" s="667"/>
    </row>
    <row r="36" spans="1:19" ht="14.15" customHeight="1">
      <c r="A36" s="343"/>
      <c r="B36" s="343"/>
      <c r="C36" s="666"/>
      <c r="D36" s="1771"/>
      <c r="E36" s="1771"/>
      <c r="F36" s="1771"/>
      <c r="G36" s="102"/>
    </row>
    <row r="37" spans="1:19" ht="14.15" customHeight="1">
      <c r="A37" s="343"/>
      <c r="B37" s="343"/>
      <c r="C37" s="1787"/>
      <c r="D37" s="102"/>
      <c r="E37" s="102"/>
      <c r="F37" s="102"/>
      <c r="G37" s="102"/>
    </row>
    <row r="38" spans="1:19" s="93" customFormat="1" ht="34.5" customHeight="1">
      <c r="A38" s="1677" t="s">
        <v>500</v>
      </c>
      <c r="B38" s="344"/>
      <c r="C38" s="5051" t="s">
        <v>501</v>
      </c>
      <c r="D38" s="5051"/>
      <c r="E38" s="5051"/>
      <c r="F38" s="5073"/>
      <c r="G38" s="5073"/>
      <c r="H38" s="348"/>
    </row>
    <row r="39" spans="1:19" s="93" customFormat="1" ht="14.15" customHeight="1">
      <c r="A39" s="343"/>
      <c r="B39" s="343"/>
      <c r="C39" s="1764"/>
      <c r="D39" s="102"/>
      <c r="E39" s="227"/>
      <c r="F39" s="102"/>
      <c r="G39" s="69"/>
    </row>
    <row r="40" spans="1:19" s="291" customFormat="1" ht="14.15" customHeight="1">
      <c r="A40" s="343"/>
      <c r="B40" s="343"/>
      <c r="C40" s="1764"/>
      <c r="D40" s="663"/>
      <c r="E40" s="1964" t="s">
        <v>395</v>
      </c>
      <c r="F40" s="102"/>
      <c r="G40" s="102"/>
      <c r="H40" s="93"/>
      <c r="I40" s="93"/>
      <c r="J40" s="93"/>
      <c r="K40" s="93"/>
      <c r="L40" s="93"/>
      <c r="M40" s="93"/>
      <c r="N40" s="93"/>
      <c r="O40" s="93"/>
      <c r="P40" s="93"/>
      <c r="Q40" s="93"/>
      <c r="R40" s="93"/>
      <c r="S40" s="93"/>
    </row>
    <row r="41" spans="1:19" s="291" customFormat="1" ht="14.15" customHeight="1">
      <c r="A41" s="343"/>
      <c r="B41" s="343"/>
      <c r="C41" s="227"/>
      <c r="D41" s="102"/>
      <c r="E41" s="659"/>
      <c r="F41" s="102"/>
      <c r="G41" s="102"/>
      <c r="H41" s="93"/>
      <c r="I41" s="93"/>
      <c r="J41" s="93"/>
      <c r="K41" s="93"/>
      <c r="L41" s="93"/>
      <c r="M41" s="93"/>
      <c r="N41" s="93"/>
      <c r="O41" s="93"/>
      <c r="P41" s="93"/>
      <c r="Q41" s="93"/>
      <c r="R41" s="93"/>
      <c r="S41" s="93"/>
    </row>
    <row r="42" spans="1:19" s="291" customFormat="1" ht="14.15" customHeight="1">
      <c r="A42" s="343"/>
      <c r="B42" s="343"/>
      <c r="C42" s="5074" t="s">
        <v>456</v>
      </c>
      <c r="D42" s="5074"/>
      <c r="E42" s="5074"/>
      <c r="F42" s="102"/>
      <c r="G42" s="102"/>
      <c r="H42" s="93"/>
      <c r="I42" s="93"/>
      <c r="J42" s="93"/>
      <c r="K42" s="93"/>
      <c r="L42" s="93"/>
      <c r="M42" s="93"/>
      <c r="N42" s="93"/>
      <c r="O42" s="93"/>
      <c r="P42" s="93"/>
      <c r="Q42" s="93"/>
      <c r="R42" s="93"/>
      <c r="S42" s="93"/>
    </row>
    <row r="43" spans="1:19" s="291" customFormat="1" ht="150" customHeight="1">
      <c r="A43" s="665"/>
      <c r="B43" s="665"/>
      <c r="C43" s="5205"/>
      <c r="D43" s="5280"/>
      <c r="E43" s="5280"/>
      <c r="F43" s="5281"/>
      <c r="G43" s="1746"/>
      <c r="H43" s="93"/>
      <c r="I43" s="93"/>
      <c r="J43" s="93"/>
      <c r="K43" s="93"/>
      <c r="L43" s="93"/>
      <c r="M43" s="93"/>
      <c r="N43" s="93"/>
      <c r="O43" s="93"/>
      <c r="P43" s="93"/>
      <c r="Q43" s="93"/>
      <c r="R43" s="93"/>
      <c r="S43" s="93"/>
    </row>
    <row r="44" spans="1:19" ht="14.15" customHeight="1">
      <c r="A44" s="343"/>
      <c r="B44" s="343"/>
      <c r="C44" s="105"/>
      <c r="D44" s="105"/>
      <c r="E44" s="105"/>
      <c r="F44" s="102"/>
      <c r="G44" s="102"/>
    </row>
    <row r="45" spans="1:19" ht="14.15" customHeight="1">
      <c r="A45" s="343"/>
      <c r="B45" s="343"/>
      <c r="C45" s="105"/>
      <c r="D45" s="102"/>
      <c r="E45" s="102"/>
      <c r="F45" s="105"/>
      <c r="G45" s="417" t="str">
        <f>+ToC!E115</f>
        <v xml:space="preserve">LONG-TERM Annual Return </v>
      </c>
    </row>
    <row r="46" spans="1:19" ht="14.15" customHeight="1">
      <c r="A46" s="343"/>
      <c r="B46" s="343"/>
      <c r="C46" s="102"/>
      <c r="D46" s="102"/>
      <c r="E46" s="102"/>
      <c r="F46" s="102"/>
      <c r="G46" s="417" t="s">
        <v>502</v>
      </c>
    </row>
    <row r="47" spans="1:19" ht="14.15" hidden="1" customHeight="1">
      <c r="A47" s="343"/>
      <c r="B47" s="343"/>
      <c r="C47" s="669"/>
      <c r="D47" s="102"/>
      <c r="E47" s="102"/>
      <c r="F47" s="102"/>
      <c r="G47" s="102"/>
    </row>
  </sheetData>
  <sheetProtection password="DF61" sheet="1" objects="1" scenarios="1"/>
  <mergeCells count="22">
    <mergeCell ref="C43:F43"/>
    <mergeCell ref="A1:G1"/>
    <mergeCell ref="D25:E25"/>
    <mergeCell ref="D24:E24"/>
    <mergeCell ref="D20:E20"/>
    <mergeCell ref="D21:E21"/>
    <mergeCell ref="D22:E22"/>
    <mergeCell ref="D23:E23"/>
    <mergeCell ref="C13:E13"/>
    <mergeCell ref="C42:E42"/>
    <mergeCell ref="C15:G15"/>
    <mergeCell ref="D17:E17"/>
    <mergeCell ref="D18:E18"/>
    <mergeCell ref="D19:E19"/>
    <mergeCell ref="A11:G11"/>
    <mergeCell ref="C38:G38"/>
    <mergeCell ref="D26:E26"/>
    <mergeCell ref="D27:E27"/>
    <mergeCell ref="D28:E28"/>
    <mergeCell ref="E33:F33"/>
    <mergeCell ref="E34:F34"/>
    <mergeCell ref="C31:G31"/>
  </mergeCells>
  <phoneticPr fontId="14" type="noConversion"/>
  <dataValidations count="1">
    <dataValidation type="list" allowBlank="1" showInputMessage="1" showErrorMessage="1" sqref="E40">
      <formula1>$S$32:$S$34</formula1>
    </dataValidation>
  </dataValidations>
  <hyperlinks>
    <hyperlink ref="A1:G1" location="ToC!A1" display="10.023"/>
  </hyperlinks>
  <printOptions horizontalCentered="1"/>
  <pageMargins left="0.39370078740157499" right="0.39370078740157499" top="0.39370078740157499" bottom="0.39370078740157499" header="0.39370078740157499" footer="0.39370078740157499"/>
  <pageSetup paperSize="5" scale="78"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rgb="FF7030A0"/>
  </sheetPr>
  <dimension ref="A1:F128"/>
  <sheetViews>
    <sheetView topLeftCell="A85" zoomScale="115" zoomScaleNormal="115" zoomScaleSheetLayoutView="75" workbookViewId="0">
      <selection activeCell="E116" sqref="E116"/>
    </sheetView>
  </sheetViews>
  <sheetFormatPr defaultColWidth="0" defaultRowHeight="15.5" zeroHeight="1"/>
  <cols>
    <col min="1" max="1" width="5.23046875" customWidth="1"/>
    <col min="2" max="2" width="17.84375" customWidth="1"/>
    <col min="3" max="3" width="47.4609375" customWidth="1"/>
    <col min="4" max="5" width="12.69140625" customWidth="1"/>
    <col min="6" max="6" width="0.3046875" style="1363" customWidth="1"/>
    <col min="7" max="16384" width="8.4609375" style="1363" hidden="1"/>
  </cols>
  <sheetData>
    <row r="1" spans="1:5" ht="14.5" thickTop="1">
      <c r="A1" s="1836" t="s">
        <v>1008</v>
      </c>
      <c r="B1" s="156"/>
      <c r="C1" s="156"/>
      <c r="D1" s="607"/>
      <c r="E1" s="607"/>
    </row>
    <row r="2" spans="1:5" ht="14">
      <c r="A2" s="2108" t="str">
        <f>+Cover!A14</f>
        <v>Select Name of Insurer/ Financial Holding Company</v>
      </c>
      <c r="B2" s="1837"/>
      <c r="C2" s="155"/>
      <c r="D2" s="607"/>
      <c r="E2" s="607"/>
    </row>
    <row r="3" spans="1:5" ht="14">
      <c r="A3" s="4351" t="s">
        <v>27</v>
      </c>
      <c r="B3" s="155"/>
      <c r="C3" s="155"/>
      <c r="D3" s="607"/>
      <c r="E3" s="607"/>
    </row>
    <row r="4" spans="1:5" ht="14">
      <c r="A4" s="156"/>
      <c r="B4" s="156"/>
      <c r="C4" s="156"/>
      <c r="D4" s="607"/>
      <c r="E4" s="607"/>
    </row>
    <row r="5" spans="1:5" ht="14">
      <c r="A5" s="155" t="s">
        <v>2039</v>
      </c>
      <c r="B5" s="156"/>
      <c r="C5" s="156"/>
      <c r="D5" s="4528">
        <f>Cover!A23</f>
        <v>0</v>
      </c>
      <c r="E5" s="607"/>
    </row>
    <row r="6" spans="1:5" ht="14">
      <c r="A6" s="4354" t="s">
        <v>28</v>
      </c>
      <c r="B6" s="156"/>
      <c r="C6" s="156"/>
      <c r="D6" s="157"/>
      <c r="E6" s="607"/>
    </row>
    <row r="7" spans="1:5" ht="25" customHeight="1">
      <c r="A7" s="5030" t="s">
        <v>29</v>
      </c>
      <c r="B7" s="5030"/>
      <c r="C7" s="5030"/>
      <c r="D7" s="5030"/>
      <c r="E7" s="5030"/>
    </row>
    <row r="8" spans="1:5" ht="15" customHeight="1" thickBot="1">
      <c r="A8" s="608"/>
      <c r="B8" s="608"/>
      <c r="C8" s="608"/>
      <c r="D8" s="609"/>
      <c r="E8" s="609"/>
    </row>
    <row r="9" spans="1:5" ht="15" customHeight="1" thickTop="1">
      <c r="A9" s="610"/>
      <c r="B9" s="1838"/>
      <c r="C9" s="1838"/>
      <c r="D9" s="5028" t="s">
        <v>30</v>
      </c>
      <c r="E9" s="5029"/>
    </row>
    <row r="10" spans="1:5" ht="18" customHeight="1">
      <c r="A10" s="4291"/>
      <c r="B10" s="1839"/>
      <c r="C10" s="1839"/>
      <c r="D10" s="1840" t="s">
        <v>31</v>
      </c>
      <c r="E10" s="4292" t="s">
        <v>32</v>
      </c>
    </row>
    <row r="11" spans="1:5" ht="14">
      <c r="A11" s="611" t="s">
        <v>2438</v>
      </c>
      <c r="B11" s="612"/>
      <c r="C11" s="612"/>
      <c r="D11" s="4293"/>
      <c r="E11" s="4294"/>
    </row>
    <row r="12" spans="1:5" ht="18" customHeight="1">
      <c r="A12" s="619"/>
      <c r="B12" s="652" t="s">
        <v>2152</v>
      </c>
      <c r="C12" s="613"/>
      <c r="D12" s="4295" t="s">
        <v>33</v>
      </c>
      <c r="E12" s="4292" t="s">
        <v>33</v>
      </c>
    </row>
    <row r="13" spans="1:5" ht="18" customHeight="1">
      <c r="A13" s="618"/>
      <c r="B13" s="4568" t="s">
        <v>2154</v>
      </c>
      <c r="C13" s="615"/>
      <c r="D13" s="4295" t="s">
        <v>34</v>
      </c>
      <c r="E13" s="4292" t="s">
        <v>34</v>
      </c>
    </row>
    <row r="14" spans="1:5" ht="18" customHeight="1">
      <c r="A14" s="617"/>
      <c r="B14" s="652" t="s">
        <v>2157</v>
      </c>
      <c r="C14" s="615"/>
      <c r="D14" s="4296" t="s">
        <v>35</v>
      </c>
      <c r="E14" s="4292" t="s">
        <v>35</v>
      </c>
    </row>
    <row r="15" spans="1:5" ht="18" customHeight="1">
      <c r="A15" s="616"/>
      <c r="B15" s="4557" t="s">
        <v>2158</v>
      </c>
      <c r="C15" s="1841"/>
      <c r="D15" s="4295" t="s">
        <v>36</v>
      </c>
      <c r="E15" s="4292"/>
    </row>
    <row r="16" spans="1:5" ht="18" customHeight="1">
      <c r="A16" s="622"/>
      <c r="B16" s="4557" t="s">
        <v>2142</v>
      </c>
      <c r="C16" s="4297"/>
      <c r="D16" s="4295" t="s">
        <v>37</v>
      </c>
      <c r="E16" s="4292" t="s">
        <v>37</v>
      </c>
    </row>
    <row r="17" spans="1:5" ht="18" customHeight="1">
      <c r="A17" s="622"/>
      <c r="B17" s="921" t="s">
        <v>2143</v>
      </c>
      <c r="C17" s="35"/>
      <c r="D17" s="4295" t="s">
        <v>38</v>
      </c>
      <c r="E17" s="4292" t="s">
        <v>38</v>
      </c>
    </row>
    <row r="18" spans="1:5" ht="18" customHeight="1">
      <c r="A18" s="980"/>
      <c r="B18" s="4298" t="s">
        <v>39</v>
      </c>
      <c r="C18" s="4299"/>
      <c r="D18" s="4295" t="s">
        <v>40</v>
      </c>
      <c r="E18" s="1842" t="s">
        <v>40</v>
      </c>
    </row>
    <row r="19" spans="1:5" ht="15" customHeight="1">
      <c r="A19" s="4300"/>
      <c r="B19" s="4301"/>
      <c r="C19" s="4301"/>
      <c r="D19" s="4302"/>
      <c r="E19" s="4303"/>
    </row>
    <row r="20" spans="1:5" ht="18" customHeight="1">
      <c r="A20" s="616" t="s">
        <v>41</v>
      </c>
      <c r="B20" s="612"/>
      <c r="C20" s="612"/>
      <c r="D20" s="1840"/>
      <c r="E20" s="4097"/>
    </row>
    <row r="21" spans="1:5" ht="18" customHeight="1">
      <c r="A21" s="626"/>
      <c r="B21" s="4298" t="s">
        <v>42</v>
      </c>
      <c r="C21" s="4299"/>
      <c r="D21" s="4295" t="s">
        <v>43</v>
      </c>
      <c r="E21" s="4292" t="s">
        <v>43</v>
      </c>
    </row>
    <row r="22" spans="1:5" ht="18" customHeight="1">
      <c r="A22" s="626"/>
      <c r="B22" s="4298" t="s">
        <v>44</v>
      </c>
      <c r="C22" s="4297"/>
      <c r="D22" s="4292" t="s">
        <v>45</v>
      </c>
      <c r="E22" s="4292" t="s">
        <v>45</v>
      </c>
    </row>
    <row r="23" spans="1:5" ht="18" customHeight="1">
      <c r="A23" s="626"/>
      <c r="B23" s="4572" t="s">
        <v>46</v>
      </c>
      <c r="C23" s="4297"/>
      <c r="D23" s="4295" t="s">
        <v>47</v>
      </c>
      <c r="E23" s="4292" t="s">
        <v>47</v>
      </c>
    </row>
    <row r="24" spans="1:5" ht="18" customHeight="1">
      <c r="A24" s="626"/>
      <c r="B24" s="4572" t="s">
        <v>48</v>
      </c>
      <c r="C24" s="4297"/>
      <c r="D24" s="4295"/>
      <c r="E24" s="4292" t="s">
        <v>49</v>
      </c>
    </row>
    <row r="25" spans="1:5" ht="18" customHeight="1">
      <c r="A25" s="626"/>
      <c r="B25" s="4568" t="s">
        <v>50</v>
      </c>
      <c r="C25" s="4297"/>
      <c r="D25" s="4295" t="s">
        <v>51</v>
      </c>
      <c r="E25" s="4292" t="s">
        <v>52</v>
      </c>
    </row>
    <row r="26" spans="1:5" ht="18" customHeight="1">
      <c r="A26" s="622"/>
      <c r="B26" s="4568" t="s">
        <v>53</v>
      </c>
      <c r="C26" s="4297"/>
      <c r="D26" s="4304" t="s">
        <v>54</v>
      </c>
      <c r="E26" s="4292"/>
    </row>
    <row r="27" spans="1:5" ht="18" customHeight="1">
      <c r="A27" s="626"/>
      <c r="B27" s="4568" t="s">
        <v>55</v>
      </c>
      <c r="C27" s="4297"/>
      <c r="D27" s="4295" t="s">
        <v>56</v>
      </c>
      <c r="E27" s="4292" t="s">
        <v>56</v>
      </c>
    </row>
    <row r="28" spans="1:5" ht="18" customHeight="1">
      <c r="A28" s="626"/>
      <c r="B28" s="4568" t="s">
        <v>57</v>
      </c>
      <c r="C28" s="4297"/>
      <c r="D28" s="4295" t="s">
        <v>58</v>
      </c>
      <c r="E28" s="4292" t="s">
        <v>58</v>
      </c>
    </row>
    <row r="29" spans="1:5" ht="18" customHeight="1">
      <c r="A29" s="617"/>
      <c r="B29" s="921" t="s">
        <v>2160</v>
      </c>
      <c r="C29" s="618"/>
      <c r="D29" s="4295" t="s">
        <v>59</v>
      </c>
      <c r="E29" s="4292" t="s">
        <v>59</v>
      </c>
    </row>
    <row r="30" spans="1:5" ht="18" customHeight="1">
      <c r="A30" s="619"/>
      <c r="B30" s="612"/>
      <c r="C30" s="612"/>
      <c r="D30" s="4305"/>
      <c r="E30" s="4097"/>
    </row>
    <row r="31" spans="1:5" ht="18" customHeight="1">
      <c r="A31" s="620" t="s">
        <v>60</v>
      </c>
      <c r="B31" s="612"/>
      <c r="C31" s="612"/>
      <c r="D31" s="4305"/>
      <c r="E31" s="4097"/>
    </row>
    <row r="32" spans="1:5" ht="18" customHeight="1">
      <c r="A32" s="616" t="s">
        <v>61</v>
      </c>
      <c r="B32" s="612"/>
      <c r="C32" s="612"/>
      <c r="D32" s="4305"/>
      <c r="E32" s="4097"/>
    </row>
    <row r="33" spans="1:5" ht="18" customHeight="1">
      <c r="A33" s="4573"/>
      <c r="B33" s="4574" t="s">
        <v>62</v>
      </c>
      <c r="C33" s="4297"/>
      <c r="D33" s="4306" t="s">
        <v>63</v>
      </c>
      <c r="E33" s="4307" t="s">
        <v>63</v>
      </c>
    </row>
    <row r="34" spans="1:5" ht="18" customHeight="1">
      <c r="A34" s="4573"/>
      <c r="B34" s="4575" t="s">
        <v>64</v>
      </c>
      <c r="C34" s="4297"/>
      <c r="D34" s="4306">
        <v>20.010999999999999</v>
      </c>
      <c r="E34" s="4307">
        <v>20.010999999999999</v>
      </c>
    </row>
    <row r="35" spans="1:5" ht="18" customHeight="1">
      <c r="A35" s="4573"/>
      <c r="B35" s="4576" t="s">
        <v>2221</v>
      </c>
      <c r="C35" s="4297"/>
      <c r="D35" s="4306" t="s">
        <v>65</v>
      </c>
      <c r="E35" s="4307" t="s">
        <v>65</v>
      </c>
    </row>
    <row r="36" spans="1:5" ht="18" customHeight="1">
      <c r="A36" s="4573"/>
      <c r="B36" s="4575" t="s">
        <v>2222</v>
      </c>
      <c r="C36" s="4297"/>
      <c r="D36" s="4306">
        <v>20.021999999999998</v>
      </c>
      <c r="E36" s="4307">
        <v>20.021999999999998</v>
      </c>
    </row>
    <row r="37" spans="1:5" ht="18" customHeight="1">
      <c r="A37" s="626"/>
      <c r="B37" s="4577" t="s">
        <v>2223</v>
      </c>
      <c r="C37" s="4297"/>
      <c r="D37" s="4306" t="s">
        <v>66</v>
      </c>
      <c r="E37" s="4307" t="s">
        <v>66</v>
      </c>
    </row>
    <row r="38" spans="1:5" ht="18" customHeight="1">
      <c r="A38" s="626"/>
      <c r="B38" s="4577" t="s">
        <v>67</v>
      </c>
      <c r="C38" s="4297"/>
      <c r="D38" s="4306" t="s">
        <v>68</v>
      </c>
      <c r="E38" s="4307" t="s">
        <v>68</v>
      </c>
    </row>
    <row r="39" spans="1:5" ht="18" customHeight="1">
      <c r="A39" s="619"/>
      <c r="B39" s="627"/>
      <c r="C39" s="612"/>
      <c r="D39" s="4308"/>
      <c r="E39" s="4309"/>
    </row>
    <row r="40" spans="1:5" ht="18" customHeight="1">
      <c r="A40" s="611" t="s">
        <v>69</v>
      </c>
      <c r="B40" s="621"/>
      <c r="C40" s="612"/>
      <c r="D40" s="4305"/>
      <c r="E40" s="4097"/>
    </row>
    <row r="41" spans="1:5" ht="18" customHeight="1">
      <c r="A41" s="614"/>
      <c r="B41" s="4321" t="s">
        <v>2162</v>
      </c>
      <c r="C41" s="615"/>
      <c r="D41" s="4295" t="s">
        <v>70</v>
      </c>
      <c r="E41" s="4292" t="s">
        <v>70</v>
      </c>
    </row>
    <row r="42" spans="1:5" ht="18" customHeight="1">
      <c r="A42" s="622"/>
      <c r="B42" s="4318" t="s">
        <v>2161</v>
      </c>
      <c r="C42" s="4297"/>
      <c r="D42" s="4295" t="s">
        <v>71</v>
      </c>
      <c r="E42" s="4292" t="s">
        <v>71</v>
      </c>
    </row>
    <row r="43" spans="1:5" ht="18" customHeight="1">
      <c r="A43" s="616"/>
      <c r="B43" s="623"/>
      <c r="C43" s="612"/>
      <c r="D43" s="4295"/>
      <c r="E43" s="4292"/>
    </row>
    <row r="44" spans="1:5" ht="18" customHeight="1">
      <c r="A44" s="616" t="s">
        <v>72</v>
      </c>
      <c r="B44" s="623"/>
      <c r="C44" s="612"/>
      <c r="D44" s="4295"/>
      <c r="E44" s="4292"/>
    </row>
    <row r="45" spans="1:5" ht="18" customHeight="1">
      <c r="A45" s="614"/>
      <c r="B45" s="4096" t="s">
        <v>73</v>
      </c>
      <c r="C45" s="615"/>
      <c r="D45" s="4304" t="s">
        <v>857</v>
      </c>
      <c r="E45" s="4310" t="s">
        <v>857</v>
      </c>
    </row>
    <row r="46" spans="1:5" ht="18" customHeight="1">
      <c r="A46" s="622"/>
      <c r="B46" s="4311" t="s">
        <v>2270</v>
      </c>
      <c r="C46" s="4297"/>
      <c r="D46" s="4295" t="s">
        <v>868</v>
      </c>
      <c r="E46" s="4292" t="s">
        <v>868</v>
      </c>
    </row>
    <row r="47" spans="1:5" ht="18" customHeight="1">
      <c r="A47" s="622"/>
      <c r="B47" s="4311" t="s">
        <v>74</v>
      </c>
      <c r="C47" s="4297"/>
      <c r="D47" s="4295" t="s">
        <v>897</v>
      </c>
      <c r="E47" s="4292" t="s">
        <v>897</v>
      </c>
    </row>
    <row r="48" spans="1:5" ht="15" customHeight="1">
      <c r="A48" s="619"/>
      <c r="B48" s="621"/>
      <c r="C48" s="612"/>
      <c r="D48" s="4305"/>
      <c r="E48" s="4312"/>
    </row>
    <row r="49" spans="1:5" ht="15" customHeight="1">
      <c r="A49" s="620" t="s">
        <v>75</v>
      </c>
      <c r="B49" s="624"/>
      <c r="C49" s="624"/>
      <c r="D49" s="4305"/>
      <c r="E49" s="4097"/>
    </row>
    <row r="50" spans="1:5" ht="15" customHeight="1">
      <c r="A50" s="616" t="s">
        <v>61</v>
      </c>
      <c r="B50" s="612"/>
      <c r="C50" s="612"/>
      <c r="D50" s="1840"/>
      <c r="E50" s="4097"/>
    </row>
    <row r="51" spans="1:5" ht="15" customHeight="1">
      <c r="A51" s="614"/>
      <c r="B51" s="652" t="s">
        <v>2542</v>
      </c>
      <c r="C51" s="615"/>
      <c r="D51" s="1840" t="s">
        <v>76</v>
      </c>
      <c r="E51" s="4097"/>
    </row>
    <row r="52" spans="1:5" ht="15" customHeight="1">
      <c r="A52" s="622"/>
      <c r="B52" s="4311" t="s">
        <v>64</v>
      </c>
      <c r="C52" s="4297"/>
      <c r="D52" s="1840" t="s">
        <v>77</v>
      </c>
      <c r="E52" s="4097"/>
    </row>
    <row r="53" spans="1:5" ht="15" customHeight="1">
      <c r="A53" s="622"/>
      <c r="B53" s="4578" t="s">
        <v>2286</v>
      </c>
      <c r="C53" s="4297"/>
      <c r="D53" s="1840" t="s">
        <v>78</v>
      </c>
      <c r="E53" s="4097"/>
    </row>
    <row r="54" spans="1:5" ht="15" customHeight="1">
      <c r="A54" s="626"/>
      <c r="B54" s="4311" t="s">
        <v>2312</v>
      </c>
      <c r="C54" s="4297"/>
      <c r="D54" s="1840" t="s">
        <v>79</v>
      </c>
      <c r="E54" s="4097"/>
    </row>
    <row r="55" spans="1:5" s="4221" customFormat="1" ht="15" customHeight="1">
      <c r="A55" s="626"/>
      <c r="B55" s="4311" t="s">
        <v>2022</v>
      </c>
      <c r="C55" s="4297"/>
      <c r="D55" s="1840" t="s">
        <v>2023</v>
      </c>
      <c r="E55" s="4097"/>
    </row>
    <row r="56" spans="1:5" ht="15" customHeight="1">
      <c r="A56" s="626"/>
      <c r="B56" s="4318" t="s">
        <v>2301</v>
      </c>
      <c r="C56" s="4297"/>
      <c r="D56" s="1840" t="s">
        <v>80</v>
      </c>
      <c r="E56" s="4097"/>
    </row>
    <row r="57" spans="1:5" ht="15" customHeight="1">
      <c r="A57" s="626"/>
      <c r="B57" s="4580" t="s">
        <v>2304</v>
      </c>
      <c r="C57" s="4297"/>
      <c r="D57" s="1840" t="s">
        <v>81</v>
      </c>
      <c r="E57" s="4097"/>
    </row>
    <row r="58" spans="1:5" ht="15" customHeight="1">
      <c r="A58" s="619"/>
      <c r="B58" s="625"/>
      <c r="C58" s="612"/>
      <c r="D58" s="4305"/>
      <c r="E58" s="4097"/>
    </row>
    <row r="59" spans="1:5" ht="15" customHeight="1">
      <c r="A59" s="611" t="s">
        <v>69</v>
      </c>
      <c r="B59" s="625"/>
      <c r="C59" s="612"/>
      <c r="D59" s="4305"/>
      <c r="E59" s="4097"/>
    </row>
    <row r="60" spans="1:5" ht="15" customHeight="1">
      <c r="A60" s="617"/>
      <c r="B60" s="4321" t="s">
        <v>2305</v>
      </c>
      <c r="C60" s="615"/>
      <c r="D60" s="1843" t="s">
        <v>82</v>
      </c>
      <c r="E60" s="4097"/>
    </row>
    <row r="61" spans="1:5" ht="15" customHeight="1">
      <c r="A61" s="626"/>
      <c r="B61" s="4318" t="s">
        <v>2306</v>
      </c>
      <c r="C61" s="4297"/>
      <c r="D61" s="4304" t="s">
        <v>83</v>
      </c>
      <c r="E61" s="4097"/>
    </row>
    <row r="62" spans="1:5" ht="15" customHeight="1">
      <c r="A62" s="619"/>
      <c r="B62" s="625"/>
      <c r="C62" s="612"/>
      <c r="D62" s="4305"/>
      <c r="E62" s="4097"/>
    </row>
    <row r="63" spans="1:5" ht="15" customHeight="1">
      <c r="A63" s="616" t="s">
        <v>84</v>
      </c>
      <c r="B63" s="621"/>
      <c r="C63" s="1841"/>
      <c r="D63" s="4305"/>
      <c r="E63" s="4097"/>
    </row>
    <row r="64" spans="1:5" ht="15" customHeight="1">
      <c r="A64" s="617"/>
      <c r="B64" s="921" t="s">
        <v>2309</v>
      </c>
      <c r="C64" s="615"/>
      <c r="D64" s="1840" t="s">
        <v>85</v>
      </c>
      <c r="E64" s="4097"/>
    </row>
    <row r="65" spans="1:5" ht="15" customHeight="1">
      <c r="A65" s="626"/>
      <c r="B65" s="652" t="s">
        <v>86</v>
      </c>
      <c r="C65" s="4297"/>
      <c r="D65" s="1840" t="s">
        <v>87</v>
      </c>
      <c r="E65" s="4097"/>
    </row>
    <row r="66" spans="1:5" ht="15" customHeight="1">
      <c r="A66" s="626"/>
      <c r="B66" s="921" t="s">
        <v>88</v>
      </c>
      <c r="C66" s="4297"/>
      <c r="D66" s="1840" t="s">
        <v>87</v>
      </c>
      <c r="E66" s="4097"/>
    </row>
    <row r="67" spans="1:5" ht="15" customHeight="1">
      <c r="A67" s="626"/>
      <c r="B67" s="4298" t="s">
        <v>89</v>
      </c>
      <c r="C67" s="4297"/>
      <c r="D67" s="1840" t="s">
        <v>87</v>
      </c>
      <c r="E67" s="4097"/>
    </row>
    <row r="68" spans="1:5" ht="15" customHeight="1">
      <c r="A68" s="626"/>
      <c r="B68" s="4589" t="s">
        <v>2536</v>
      </c>
      <c r="C68" s="4590"/>
      <c r="D68" s="1840" t="s">
        <v>90</v>
      </c>
      <c r="E68" s="4097"/>
    </row>
    <row r="69" spans="1:5" ht="15" customHeight="1">
      <c r="A69" s="617"/>
      <c r="B69" s="4591" t="s">
        <v>91</v>
      </c>
      <c r="C69" s="615"/>
      <c r="D69" s="1843" t="s">
        <v>92</v>
      </c>
      <c r="E69" s="4097"/>
    </row>
    <row r="70" spans="1:5" ht="15" customHeight="1">
      <c r="A70" s="619"/>
      <c r="B70" s="627"/>
      <c r="C70" s="612"/>
      <c r="D70" s="4305"/>
      <c r="E70" s="4097"/>
    </row>
    <row r="71" spans="1:5" ht="15" customHeight="1">
      <c r="A71" s="611" t="s">
        <v>93</v>
      </c>
      <c r="B71" s="612"/>
      <c r="C71" s="612"/>
      <c r="D71" s="4305"/>
      <c r="E71" s="4097"/>
    </row>
    <row r="72" spans="1:5" ht="15" customHeight="1">
      <c r="A72" s="626"/>
      <c r="B72" s="4298" t="s">
        <v>94</v>
      </c>
      <c r="C72" s="4297"/>
      <c r="D72" s="4295" t="s">
        <v>95</v>
      </c>
      <c r="E72" s="4097"/>
    </row>
    <row r="73" spans="1:5" ht="15" customHeight="1">
      <c r="A73" s="626"/>
      <c r="B73" s="4298" t="s">
        <v>96</v>
      </c>
      <c r="C73" s="4297"/>
      <c r="D73" s="4295" t="s">
        <v>97</v>
      </c>
      <c r="E73" s="4097"/>
    </row>
    <row r="74" spans="1:5" ht="15" customHeight="1">
      <c r="A74" s="626"/>
      <c r="B74" s="4298" t="s">
        <v>1151</v>
      </c>
      <c r="C74" s="4297"/>
      <c r="D74" s="4295" t="s">
        <v>98</v>
      </c>
      <c r="E74" s="4097"/>
    </row>
    <row r="75" spans="1:5" ht="15" customHeight="1">
      <c r="A75" s="626"/>
      <c r="B75" s="4298" t="s">
        <v>2350</v>
      </c>
      <c r="C75" s="4297"/>
      <c r="D75" s="4295" t="s">
        <v>99</v>
      </c>
      <c r="E75" s="4097"/>
    </row>
    <row r="76" spans="1:5" ht="15" customHeight="1">
      <c r="A76" s="626"/>
      <c r="B76" s="4298" t="s">
        <v>100</v>
      </c>
      <c r="C76" s="4297"/>
      <c r="D76" s="4295" t="s">
        <v>101</v>
      </c>
      <c r="E76" s="4097"/>
    </row>
    <row r="77" spans="1:5" ht="15" customHeight="1">
      <c r="A77" s="626"/>
      <c r="B77" s="4298" t="s">
        <v>102</v>
      </c>
      <c r="C77" s="4313"/>
      <c r="D77" s="4295" t="s">
        <v>103</v>
      </c>
      <c r="E77" s="4097"/>
    </row>
    <row r="78" spans="1:5" ht="15" customHeight="1">
      <c r="A78" s="626"/>
      <c r="B78" s="4298" t="s">
        <v>104</v>
      </c>
      <c r="C78" s="4313"/>
      <c r="D78" s="4295" t="s">
        <v>105</v>
      </c>
      <c r="E78" s="4097"/>
    </row>
    <row r="79" spans="1:5" ht="15" customHeight="1">
      <c r="A79" s="619"/>
      <c r="B79" s="625"/>
      <c r="C79" s="612"/>
      <c r="D79" s="4305"/>
      <c r="E79" s="4097"/>
    </row>
    <row r="80" spans="1:5" ht="18" customHeight="1">
      <c r="A80" s="616" t="s">
        <v>106</v>
      </c>
      <c r="B80" s="612"/>
      <c r="C80" s="612"/>
      <c r="D80" s="4305"/>
      <c r="E80" s="4097"/>
    </row>
    <row r="81" spans="1:5" ht="18" customHeight="1">
      <c r="A81" s="622"/>
      <c r="B81" s="4298" t="s">
        <v>2391</v>
      </c>
      <c r="C81" s="4297"/>
      <c r="D81" s="4295" t="s">
        <v>107</v>
      </c>
      <c r="E81" s="4097"/>
    </row>
    <row r="82" spans="1:5" ht="18" customHeight="1">
      <c r="A82" s="622"/>
      <c r="B82" s="4298" t="s">
        <v>2392</v>
      </c>
      <c r="C82" s="4297"/>
      <c r="D82" s="4295" t="s">
        <v>108</v>
      </c>
      <c r="E82" s="4097"/>
    </row>
    <row r="83" spans="1:5" ht="18" customHeight="1">
      <c r="A83" s="626"/>
      <c r="B83" s="4298" t="s">
        <v>2400</v>
      </c>
      <c r="C83" s="4297"/>
      <c r="D83" s="4295" t="s">
        <v>109</v>
      </c>
      <c r="E83" s="4097"/>
    </row>
    <row r="84" spans="1:5" ht="18" customHeight="1">
      <c r="A84" s="626"/>
      <c r="B84" s="4298" t="s">
        <v>2399</v>
      </c>
      <c r="C84" s="4297"/>
      <c r="D84" s="4295" t="s">
        <v>110</v>
      </c>
      <c r="E84" s="4097"/>
    </row>
    <row r="85" spans="1:5" ht="18" customHeight="1">
      <c r="A85" s="626"/>
      <c r="B85" s="4298" t="s">
        <v>2405</v>
      </c>
      <c r="C85" s="4297"/>
      <c r="D85" s="4295" t="s">
        <v>111</v>
      </c>
      <c r="E85" s="4097"/>
    </row>
    <row r="86" spans="1:5" ht="18" customHeight="1">
      <c r="A86" s="626"/>
      <c r="B86" s="4298" t="s">
        <v>2406</v>
      </c>
      <c r="C86" s="4297"/>
      <c r="D86" s="4295" t="s">
        <v>112</v>
      </c>
      <c r="E86" s="4097"/>
    </row>
    <row r="87" spans="1:5" ht="15" customHeight="1">
      <c r="A87" s="619"/>
      <c r="B87" s="612"/>
      <c r="C87" s="612"/>
      <c r="D87" s="4305"/>
      <c r="E87" s="4097"/>
    </row>
    <row r="88" spans="1:5" ht="18" customHeight="1">
      <c r="A88" s="611" t="s">
        <v>113</v>
      </c>
      <c r="B88" s="612"/>
      <c r="C88" s="612"/>
      <c r="D88" s="4305"/>
      <c r="E88" s="4097"/>
    </row>
    <row r="89" spans="1:5" ht="18" customHeight="1">
      <c r="A89" s="942"/>
      <c r="B89" s="4311" t="s">
        <v>114</v>
      </c>
      <c r="C89" s="4297"/>
      <c r="D89" s="4295" t="s">
        <v>115</v>
      </c>
      <c r="E89" s="4314"/>
    </row>
    <row r="90" spans="1:5" ht="18" customHeight="1">
      <c r="A90" s="942"/>
      <c r="B90" s="4298" t="s">
        <v>116</v>
      </c>
      <c r="C90" s="4297"/>
      <c r="D90" s="4295" t="s">
        <v>115</v>
      </c>
      <c r="E90" s="4314"/>
    </row>
    <row r="91" spans="1:5" ht="18" customHeight="1">
      <c r="A91" s="942"/>
      <c r="B91" s="4298" t="s">
        <v>2420</v>
      </c>
      <c r="C91" s="4313"/>
      <c r="D91" s="1840" t="s">
        <v>117</v>
      </c>
      <c r="E91" s="4314"/>
    </row>
    <row r="92" spans="1:5" ht="18" customHeight="1">
      <c r="A92" s="942"/>
      <c r="B92" s="4298" t="s">
        <v>2421</v>
      </c>
      <c r="C92" s="4313"/>
      <c r="D92" s="1840" t="s">
        <v>117</v>
      </c>
      <c r="E92" s="4314"/>
    </row>
    <row r="93" spans="1:5" ht="18" customHeight="1">
      <c r="A93" s="942"/>
      <c r="B93" s="4298" t="s">
        <v>118</v>
      </c>
      <c r="C93" s="4297"/>
      <c r="D93" s="4295" t="s">
        <v>119</v>
      </c>
      <c r="E93" s="4314"/>
    </row>
    <row r="94" spans="1:5" ht="18" customHeight="1">
      <c r="A94" s="611"/>
      <c r="B94" s="621"/>
      <c r="C94" s="612"/>
      <c r="D94" s="4305"/>
      <c r="E94" s="4097"/>
    </row>
    <row r="95" spans="1:5" ht="18" customHeight="1">
      <c r="A95" s="611" t="s">
        <v>120</v>
      </c>
      <c r="B95" s="621"/>
      <c r="C95" s="612"/>
      <c r="D95" s="1840"/>
      <c r="E95" s="4097"/>
    </row>
    <row r="96" spans="1:5" ht="18" customHeight="1">
      <c r="A96" s="626"/>
      <c r="B96" s="4298" t="s">
        <v>121</v>
      </c>
      <c r="C96" s="4297"/>
      <c r="D96" s="4295" t="s">
        <v>122</v>
      </c>
      <c r="E96" s="4292" t="s">
        <v>122</v>
      </c>
    </row>
    <row r="97" spans="1:5" ht="18" customHeight="1">
      <c r="A97" s="626"/>
      <c r="B97" s="4298" t="s">
        <v>123</v>
      </c>
      <c r="C97" s="4297"/>
      <c r="D97" s="4295" t="s">
        <v>122</v>
      </c>
      <c r="E97" s="4292" t="s">
        <v>122</v>
      </c>
    </row>
    <row r="98" spans="1:5" ht="18" customHeight="1">
      <c r="A98" s="4320"/>
      <c r="B98" s="4318" t="s">
        <v>124</v>
      </c>
      <c r="C98" s="4297"/>
      <c r="D98" s="4295" t="s">
        <v>125</v>
      </c>
      <c r="E98" s="4292" t="s">
        <v>125</v>
      </c>
    </row>
    <row r="99" spans="1:5" ht="18" customHeight="1">
      <c r="A99" s="4320"/>
      <c r="B99" s="4318" t="s">
        <v>2163</v>
      </c>
      <c r="C99" s="4297"/>
      <c r="D99" s="4295" t="s">
        <v>125</v>
      </c>
      <c r="E99" s="4292" t="s">
        <v>125</v>
      </c>
    </row>
    <row r="100" spans="1:5" ht="18" customHeight="1">
      <c r="A100" s="4320"/>
      <c r="B100" s="4318" t="s">
        <v>2164</v>
      </c>
      <c r="C100" s="4297"/>
      <c r="D100" s="4295" t="s">
        <v>126</v>
      </c>
      <c r="E100" s="4292" t="s">
        <v>126</v>
      </c>
    </row>
    <row r="101" spans="1:5" ht="18" customHeight="1">
      <c r="A101" s="4320"/>
      <c r="B101" s="4318" t="s">
        <v>2165</v>
      </c>
      <c r="C101" s="4297"/>
      <c r="D101" s="4295" t="s">
        <v>126</v>
      </c>
      <c r="E101" s="4292" t="s">
        <v>126</v>
      </c>
    </row>
    <row r="102" spans="1:5" ht="18" customHeight="1">
      <c r="A102" s="611"/>
      <c r="B102" s="621"/>
      <c r="C102" s="612"/>
      <c r="D102" s="4305"/>
      <c r="E102" s="4312"/>
    </row>
    <row r="103" spans="1:5" ht="18" customHeight="1">
      <c r="A103" s="611" t="s">
        <v>127</v>
      </c>
      <c r="B103" s="621"/>
      <c r="C103" s="612"/>
      <c r="D103" s="4305"/>
      <c r="E103" s="4097"/>
    </row>
    <row r="104" spans="1:5" ht="18" customHeight="1">
      <c r="A104" s="626"/>
      <c r="B104" s="4298" t="s">
        <v>2435</v>
      </c>
      <c r="C104" s="4297"/>
      <c r="D104" s="4295" t="s">
        <v>128</v>
      </c>
      <c r="E104" s="4314"/>
    </row>
    <row r="105" spans="1:5" ht="18" customHeight="1">
      <c r="A105" s="626"/>
      <c r="B105" s="5031" t="s">
        <v>2166</v>
      </c>
      <c r="C105" s="5032"/>
      <c r="D105" s="1840" t="s">
        <v>129</v>
      </c>
      <c r="E105" s="4314"/>
    </row>
    <row r="106" spans="1:5" ht="18" customHeight="1">
      <c r="A106" s="626"/>
      <c r="B106" s="4315"/>
      <c r="C106" s="4316" t="s">
        <v>2167</v>
      </c>
      <c r="D106" s="1840" t="s">
        <v>130</v>
      </c>
      <c r="E106" s="4314"/>
    </row>
    <row r="107" spans="1:5" ht="18" customHeight="1">
      <c r="A107" s="626"/>
      <c r="B107" s="4318" t="s">
        <v>2169</v>
      </c>
      <c r="C107" s="4579"/>
      <c r="D107" s="1840" t="s">
        <v>131</v>
      </c>
      <c r="E107" s="4314"/>
    </row>
    <row r="108" spans="1:5" ht="18.649999999999999" customHeight="1">
      <c r="A108" s="626"/>
      <c r="B108" s="4315"/>
      <c r="C108" s="4316" t="s">
        <v>2168</v>
      </c>
      <c r="D108" s="4295" t="s">
        <v>132</v>
      </c>
      <c r="E108" s="4314"/>
    </row>
    <row r="109" spans="1:5" ht="18.649999999999999" customHeight="1">
      <c r="A109" s="617"/>
      <c r="B109" s="618"/>
      <c r="C109" s="628"/>
      <c r="D109" s="1844"/>
      <c r="E109" s="629"/>
    </row>
    <row r="110" spans="1:5" ht="18.649999999999999" customHeight="1">
      <c r="A110" s="619"/>
      <c r="B110" s="4319" t="s">
        <v>1888</v>
      </c>
      <c r="C110" s="627"/>
      <c r="D110" s="4317" t="s">
        <v>134</v>
      </c>
      <c r="E110" s="4314"/>
    </row>
    <row r="111" spans="1:5" ht="18.649999999999999" customHeight="1" thickBot="1">
      <c r="A111" s="1845"/>
      <c r="B111" s="4975" t="s">
        <v>2568</v>
      </c>
      <c r="C111" s="1846"/>
      <c r="D111" s="1847" t="s">
        <v>135</v>
      </c>
      <c r="E111" s="1848"/>
    </row>
    <row r="112" spans="1:5" ht="16" hidden="1" thickTop="1">
      <c r="A112" s="154"/>
      <c r="B112" s="154"/>
      <c r="C112" s="154"/>
      <c r="D112" s="158"/>
      <c r="E112" s="158"/>
    </row>
    <row r="113" spans="1:5" ht="16" hidden="1" thickTop="1">
      <c r="A113" s="154"/>
      <c r="B113" s="154"/>
      <c r="C113" s="154"/>
      <c r="D113" s="158"/>
      <c r="E113" s="158"/>
    </row>
    <row r="114" spans="1:5" ht="16" hidden="1" thickTop="1">
      <c r="A114" s="154"/>
      <c r="B114" s="154"/>
      <c r="C114" s="154"/>
      <c r="D114" s="158"/>
      <c r="E114" s="158"/>
    </row>
    <row r="115" spans="1:5" ht="16" thickTop="1">
      <c r="A115" s="152"/>
      <c r="B115" s="152"/>
      <c r="C115" s="152"/>
      <c r="D115" s="153"/>
      <c r="E115" s="95" t="s">
        <v>2569</v>
      </c>
    </row>
    <row r="116" spans="1:5">
      <c r="A116" s="152"/>
      <c r="B116" s="152"/>
      <c r="C116" s="152"/>
      <c r="D116" s="153"/>
      <c r="E116" s="126" t="s">
        <v>136</v>
      </c>
    </row>
    <row r="117" spans="1:5" hidden="1">
      <c r="A117" s="4"/>
      <c r="B117" s="4"/>
      <c r="C117" s="4"/>
      <c r="D117" s="4"/>
      <c r="E117" s="4"/>
    </row>
    <row r="118" spans="1:5" hidden="1">
      <c r="A118" s="4"/>
      <c r="B118" s="4"/>
      <c r="C118" s="4"/>
      <c r="D118" s="4"/>
      <c r="E118" s="4"/>
    </row>
    <row r="119" spans="1:5" hidden="1">
      <c r="A119" s="4"/>
      <c r="B119" s="4"/>
      <c r="C119" s="4"/>
      <c r="D119" s="4"/>
      <c r="E119" s="4"/>
    </row>
    <row r="120" spans="1:5" hidden="1">
      <c r="A120" s="4"/>
      <c r="B120" s="4"/>
      <c r="C120" s="4"/>
      <c r="D120" s="4"/>
      <c r="E120" s="4"/>
    </row>
    <row r="121" spans="1:5" hidden="1">
      <c r="A121" s="4"/>
      <c r="B121" s="4"/>
      <c r="C121" s="4"/>
      <c r="D121" s="4"/>
      <c r="E121" s="4"/>
    </row>
    <row r="122" spans="1:5" hidden="1">
      <c r="A122" s="4"/>
      <c r="B122" s="4"/>
      <c r="C122" s="4"/>
      <c r="D122" s="4"/>
      <c r="E122" s="4"/>
    </row>
    <row r="123" spans="1:5" hidden="1">
      <c r="A123" s="4"/>
      <c r="B123" s="4"/>
      <c r="C123" s="4"/>
      <c r="D123" s="4"/>
      <c r="E123" s="4"/>
    </row>
    <row r="124" spans="1:5" hidden="1">
      <c r="A124" s="4"/>
      <c r="B124" s="4"/>
      <c r="C124" s="4"/>
      <c r="D124" s="4"/>
      <c r="E124" s="4"/>
    </row>
    <row r="125" spans="1:5" hidden="1">
      <c r="A125" s="4"/>
      <c r="B125" s="4"/>
      <c r="C125" s="4"/>
      <c r="D125" s="4"/>
      <c r="E125" s="4"/>
    </row>
    <row r="126" spans="1:5" hidden="1">
      <c r="A126" s="4"/>
      <c r="B126" s="4"/>
      <c r="C126" s="4"/>
      <c r="D126" s="4"/>
      <c r="E126" s="4"/>
    </row>
    <row r="127" spans="1:5" hidden="1">
      <c r="A127" s="4"/>
      <c r="B127" s="4"/>
      <c r="C127" s="4"/>
      <c r="D127" s="4"/>
      <c r="E127" s="4"/>
    </row>
    <row r="128" spans="1:5" hidden="1"/>
  </sheetData>
  <sheetProtection password="DF61" sheet="1" objects="1" scenarios="1"/>
  <mergeCells count="3">
    <mergeCell ref="D9:E9"/>
    <mergeCell ref="A7:E7"/>
    <mergeCell ref="B105:C105"/>
  </mergeCells>
  <phoneticPr fontId="11" type="noConversion"/>
  <hyperlinks>
    <hyperlink ref="B23" location="'10.010'!A1" display="Shareholders - By Class of Shares"/>
    <hyperlink ref="B24" location="'10.012'!A1" display="Corporate and Regulatory Information (Foreign)"/>
    <hyperlink ref="B51" location="'23.010'!A1" display="Assets -In Trinidad &amp; Tobago / Outside Trinidad &amp; Tobago"/>
    <hyperlink ref="B52" location="'23.011'!A1" display="Liabilities, Policyholders' and Shareholders' Equity - -In Trinidad &amp; Tobago / Outside Trinidad &amp; Tobago"/>
    <hyperlink ref="B53" location="'23.020'!A1" display="Statement of income-In Trinidad &amp; Tobago / Outside Trinidad &amp; Tobago"/>
    <hyperlink ref="B54" location="'23.021'!A1" display="Comprehensive Income (Loss) and Accumulated Other Comprehensive Income (Loss)"/>
    <hyperlink ref="B56" location="'23.030'!A1" display="Statement of Par/ Non-Par Accounts &amp; Retained Earnings-Trinidad &amp; Tobago Business"/>
    <hyperlink ref="C108" location="'70.050'!A1" display="-- Life - Group (Direct) By Territory"/>
    <hyperlink ref="B89" location="'50.010'!A1" display="Net Assets"/>
    <hyperlink ref="B33" location="'20.010'!A1" display="Statement of Assets "/>
    <hyperlink ref="B34" location="'20.011'!A1" display="Statement of Liabilities, Policyholders' and Shareholders' Equity"/>
    <hyperlink ref="B35" location="'20.020'!A1" display="Statement of income"/>
    <hyperlink ref="B36" location="'20.022'!A1" display="Comprehensive Income (Loss) and Accumulated Other Comprehensive Income (Loss)-Total"/>
    <hyperlink ref="B45" location="'22.010'!A1" display="Summary of Assets and Liabilities - By Territory"/>
    <hyperlink ref="B46" location="'22.020'!A1" display="Liquid Assets and Cashable Liabilities - By Territory"/>
    <hyperlink ref="B47" location="'22.030'!A1" display="Subordinated Debt at Year end"/>
    <hyperlink ref="B26" location="'10.027'!A1" display="Reinsurance Information"/>
    <hyperlink ref="B98" location="'60.020'!A1" display="Interest Expense &amp; Finance Costs - In Trinidad and Tobago"/>
    <hyperlink ref="B99" location="'60.020'!A1" display="General Expenses- In Trinidad and Tobago"/>
    <hyperlink ref="B100" location="'60.022'!A1" display="Interest Expense &amp; Finance Costs -Outside Trinidad and Tobago"/>
    <hyperlink ref="B101" location="'60.022'!A1" display="General Expenses Outside Trinidad and Tobago"/>
    <hyperlink ref="B105:C105" location="'70.020'!A1" display="Movement of Annuities -Individual Annuities"/>
    <hyperlink ref="B111" location="'75.010'!Print_Area" display="Validation Form"/>
    <hyperlink ref="B37" location="'20.030'!A1" display="Statement In Equity and Reserves"/>
    <hyperlink ref="B38" location="'20.032'!A1" display="Statement of Cash Flows"/>
    <hyperlink ref="B25" location="'10.020'!A1" display="General Questionnaire"/>
    <hyperlink ref="B67" location="'30.012'!A1" display="Reinsurance Assets"/>
    <hyperlink ref="B72" location="'40.010'!A1" display="Capital Adequacy Summary"/>
    <hyperlink ref="B74" location="'40.020'!A1" display="Asset and Off Balance Sheet Items"/>
    <hyperlink ref="B69" location="'30.030'!A1" display="Accounts Payable and Other Liabilities"/>
    <hyperlink ref="B41" location="'21.010'!A1" display="Summary of Investments-In Trinidad &amp; Tobago"/>
    <hyperlink ref="B42" location="'21.012'!A1" display="Summary of Investments  -By Territory"/>
    <hyperlink ref="B60" location="'25.010'!A1" display="Summary of Assets-In Trinidad &amp; Tobago/ Outside Trinidad &amp; Tobago"/>
    <hyperlink ref="B61" location="'25.012'!A1" display="Summary of Assets-Outside Trinidad &amp; Tobago -By Territory"/>
    <hyperlink ref="B12" location="'10.000'!A1" display="Statement of The Responsibilities of the Board and Management"/>
    <hyperlink ref="B13" location="'10.001'!A1" display="Statement of The Responsibilities of The Board of Directors"/>
    <hyperlink ref="B14" location="'10.002'!A1" display="Statement of the Board -Compliance Review"/>
    <hyperlink ref="B15" location="'10.003'!A1" display="Reinsurance Arrangements Attestation Certificate"/>
    <hyperlink ref="B83" location="'45.020'!A1" display="Premiums and Commissions - In Trinidad &amp; Tobago "/>
    <hyperlink ref="B84" location="'45.022'!A1" display="Premiums and Commissions - Outside Trinidad &amp; Tobago  "/>
    <hyperlink ref="B110" location="NOTES!A1" display="Notes"/>
    <hyperlink ref="B27" location="'10.030'!A1" display="Encumbered Assets"/>
    <hyperlink ref="B28" location="'10.040'!A1" display="Corporate Documents Submitted"/>
    <hyperlink ref="B29" location="'10.050'!A1" display="Supervisory Fees-Annual Report"/>
    <hyperlink ref="B18:C18" location="'10006'!A1" display="Statement Verifying Annual Return"/>
    <hyperlink ref="B21:C21" location="'10007'!A1" display="Annual Corporate Information"/>
    <hyperlink ref="B22" location="'10.009'!A1" display="Out of Trinidad and Tobago Operations"/>
    <hyperlink ref="B16" location="'10.004'!A1" display="Capital Adequacy Declaration-Officers"/>
    <hyperlink ref="B17" location="'10.005'!A1" display="Capital Adequacy Declaration-Appointed Actuary/ Director"/>
    <hyperlink ref="B64" location="'30.010'!A1" display="Policy Liabilities by Class Of Business- In &amp; Outside Trinidad &amp; Tobago"/>
    <hyperlink ref="B65" location="'30.012'!A1" display="Policy Liabilities  - Summary"/>
    <hyperlink ref="B66" location="'30.012'!A1" display="Other Actuarial Liabilities"/>
    <hyperlink ref="B68" location="'30.014'!A1" display="Investment Policy Liabilities at Amortised Costs"/>
    <hyperlink ref="B73" location="'40.011'!A1" display="Regulatory Capital Available"/>
    <hyperlink ref="B75" location="'40.030'!A1" display="Life Insurance Business Liability items"/>
    <hyperlink ref="B76" location="'40.040'!A1" display="General Insurance Business Liability Items"/>
    <hyperlink ref="B77" location="'40.050'!A1" display="Valuation Forms"/>
    <hyperlink ref="B78" location="'40.060'!A1" display="Non-Permissible Values"/>
    <hyperlink ref="B81" location="'45.010'!A1" display="Statement of Income - In Trinidad &amp; Tobago Business "/>
    <hyperlink ref="B82" location="'45.012'!A1" display="Statement of Income - Outside Trinidad &amp; Tobago Business "/>
    <hyperlink ref="B90" location="'50.010'!A1" display="Changes in Net Assets"/>
    <hyperlink ref="B91" location="'50.020'!A1" display="Segregated Fund Net Movement for the Year by Type of Fund-In Trinidad &amp; Tobago"/>
    <hyperlink ref="B92" location="'50.020'!A1" display="Segregated Fund Net Movement for the Year by Type of Fund-OutsideTrinidad &amp; Tobago"/>
    <hyperlink ref="B93" location="'50.030'!A1" display="Segregated Funds Questionnaire"/>
    <hyperlink ref="B96" location="'60.010'!A1" display="Other Revenue- In Trinidad and Tobago"/>
    <hyperlink ref="B97" location="'60.010'!A1" display="Other Revenue- Outside Trinidad and Tobago"/>
    <hyperlink ref="B104" location="'70.010'!A1" display="Analysis of Amounts of Life Insurance - Effected and In Force"/>
    <hyperlink ref="C106" location="'70.030'!A1" display="-- Group Annuities and Pensions"/>
    <hyperlink ref="B107" location="'70.040'!A1" display="Movement of Insurance"/>
    <hyperlink ref="B85" location="'45.030'!A1" display="Policyholders' Benefits- In Trinidad &amp; Tobago"/>
    <hyperlink ref="B86" location="'45.032'!A1" display="Policyholders'  Benefits-Outside Trinidad &amp; Tobago"/>
    <hyperlink ref="B18" location="'10.006'!A1" display="Statement Verifying Annual Return"/>
    <hyperlink ref="B21" location="'10.007'!A1" display="Annual Corporate Information"/>
    <hyperlink ref="B55" location="'23.022'!A1" display="Statement of Changes In Equity"/>
    <hyperlink ref="B57" location="'23.040'!A1" display="Statement of Equity in Participating Account"/>
  </hyperlinks>
  <printOptions horizontalCentered="1"/>
  <pageMargins left="0.25" right="0.25" top="0.75" bottom="0.75" header="0.3" footer="0.3"/>
  <pageSetup paperSize="5" scale="60" orientation="portrait" useFirstPageNumber="1" r:id="rId1"/>
  <headerFooter alignWithMargins="0">
    <oddHeader xml:space="preserve">&amp;R&amp;14    </oddHeader>
    <oddFooter>&amp;CPage &amp;P&amp;RLIFE Annual Returns
(2018)</oddFooter>
  </headerFooter>
  <rowBreaks count="1" manualBreakCount="1">
    <brk id="87" max="16383" man="1"/>
  </rowBreaks>
  <ignoredErrors>
    <ignoredError sqref="D41:E42 D56:D57 D81:D86 D89:D91 D96:E101 D104:D108 D51:D5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pageSetUpPr fitToPage="1"/>
  </sheetPr>
  <dimension ref="A1:S49"/>
  <sheetViews>
    <sheetView topLeftCell="A22" zoomScaleNormal="100" workbookViewId="0">
      <selection activeCell="B25" sqref="B25:D25"/>
    </sheetView>
  </sheetViews>
  <sheetFormatPr defaultColWidth="0" defaultRowHeight="0" customHeight="1" zeroHeight="1"/>
  <cols>
    <col min="1" max="1" width="4.69140625" style="655" customWidth="1"/>
    <col min="2" max="2" width="44.765625" style="639" customWidth="1"/>
    <col min="3" max="3" width="17.69140625" style="639" customWidth="1"/>
    <col min="4" max="4" width="12.765625" style="639" customWidth="1"/>
    <col min="5" max="16384" width="12.765625" style="90" hidden="1"/>
  </cols>
  <sheetData>
    <row r="1" spans="1:7" ht="15" customHeight="1">
      <c r="A1" s="5178" t="s">
        <v>503</v>
      </c>
      <c r="B1" s="5178"/>
      <c r="C1" s="5178"/>
      <c r="D1" s="5178"/>
    </row>
    <row r="2" spans="1:7" ht="15" customHeight="1">
      <c r="A2" s="636"/>
      <c r="B2" s="636"/>
      <c r="C2" s="69" t="s">
        <v>420</v>
      </c>
      <c r="D2" s="102"/>
    </row>
    <row r="3" spans="1:7" ht="15" customHeight="1">
      <c r="A3" s="673" t="str">
        <f>+Cover!A14</f>
        <v>Select Name of Insurer/ Financial Holding Company</v>
      </c>
      <c r="B3" s="654"/>
      <c r="C3" s="654"/>
      <c r="D3" s="102"/>
    </row>
    <row r="4" spans="1:7" ht="15" customHeight="1">
      <c r="A4" s="936" t="str">
        <f>+ToC!A3</f>
        <v>Insurer/Financial Holding Company</v>
      </c>
      <c r="B4" s="102"/>
      <c r="C4" s="102"/>
      <c r="D4" s="102"/>
    </row>
    <row r="5" spans="1:7" ht="15" customHeight="1">
      <c r="A5" s="656"/>
      <c r="B5" s="102"/>
      <c r="C5" s="102"/>
      <c r="D5" s="102"/>
    </row>
    <row r="6" spans="1:7" ht="15" customHeight="1">
      <c r="A6" s="99" t="str">
        <f>+ToC!A5</f>
        <v>LONG-TERM INSURERS ANNUAL RETURN</v>
      </c>
      <c r="B6" s="102"/>
      <c r="C6" s="102"/>
      <c r="D6" s="102"/>
    </row>
    <row r="7" spans="1:7" ht="15" customHeight="1">
      <c r="A7" s="99" t="str">
        <f>+ToC!A6</f>
        <v>FOR THE YEAR ENDED:</v>
      </c>
      <c r="B7" s="102"/>
      <c r="C7" s="102"/>
      <c r="D7" s="1745">
        <f>+Cover!A23</f>
        <v>0</v>
      </c>
    </row>
    <row r="8" spans="1:7" ht="15" customHeight="1">
      <c r="A8" s="99"/>
      <c r="B8" s="102"/>
      <c r="C8" s="102"/>
      <c r="D8" s="102"/>
    </row>
    <row r="9" spans="1:7" ht="15" customHeight="1">
      <c r="A9" s="5286"/>
      <c r="B9" s="5286"/>
      <c r="C9" s="5286"/>
      <c r="D9" s="5286"/>
    </row>
    <row r="10" spans="1:7" ht="15" customHeight="1">
      <c r="A10" s="657"/>
      <c r="B10" s="1783"/>
      <c r="C10" s="1783"/>
      <c r="D10" s="1783"/>
    </row>
    <row r="11" spans="1:7" ht="15" customHeight="1">
      <c r="A11" s="5055" t="s">
        <v>452</v>
      </c>
      <c r="B11" s="5042"/>
      <c r="C11" s="5042"/>
      <c r="D11" s="5042"/>
      <c r="E11" s="347"/>
      <c r="F11" s="347"/>
      <c r="G11" s="347"/>
    </row>
    <row r="12" spans="1:7" ht="15" customHeight="1">
      <c r="A12" s="658"/>
      <c r="B12" s="104"/>
      <c r="C12" s="104"/>
      <c r="D12" s="104"/>
    </row>
    <row r="13" spans="1:7" ht="15" customHeight="1">
      <c r="A13" s="1678" t="s">
        <v>396</v>
      </c>
      <c r="B13" s="5255" t="s">
        <v>504</v>
      </c>
      <c r="C13" s="5255"/>
      <c r="D13" s="5255"/>
    </row>
    <row r="14" spans="1:7" s="93" customFormat="1" ht="15" customHeight="1">
      <c r="A14" s="658"/>
      <c r="B14" s="104"/>
      <c r="C14" s="104"/>
      <c r="D14" s="104"/>
    </row>
    <row r="15" spans="1:7" s="93" customFormat="1" ht="15" customHeight="1">
      <c r="A15" s="102"/>
      <c r="B15" s="102"/>
      <c r="C15" s="102"/>
      <c r="D15" s="102"/>
    </row>
    <row r="16" spans="1:7" s="93" customFormat="1" ht="32.25" customHeight="1">
      <c r="A16" s="1677" t="s">
        <v>505</v>
      </c>
      <c r="B16" s="5264" t="s">
        <v>506</v>
      </c>
      <c r="C16" s="5072"/>
      <c r="D16" s="5072"/>
    </row>
    <row r="17" spans="1:19" s="93" customFormat="1" ht="15" customHeight="1">
      <c r="A17" s="344"/>
      <c r="B17" s="1782"/>
      <c r="C17" s="1782"/>
      <c r="D17" s="102"/>
    </row>
    <row r="18" spans="1:19" s="93" customFormat="1" ht="100" customHeight="1">
      <c r="A18" s="665"/>
      <c r="B18" s="5289"/>
      <c r="C18" s="5290"/>
      <c r="D18" s="1747"/>
      <c r="S18" s="269" t="s">
        <v>395</v>
      </c>
    </row>
    <row r="19" spans="1:19" s="93" customFormat="1" ht="15" customHeight="1">
      <c r="A19" s="102"/>
      <c r="B19" s="102"/>
      <c r="C19" s="102"/>
      <c r="D19" s="102"/>
      <c r="S19" s="269" t="s">
        <v>398</v>
      </c>
    </row>
    <row r="20" spans="1:19" s="93" customFormat="1" ht="20.25" customHeight="1">
      <c r="A20" s="1677" t="s">
        <v>507</v>
      </c>
      <c r="B20" s="5287" t="s">
        <v>508</v>
      </c>
      <c r="C20" s="5287"/>
      <c r="D20" s="5288"/>
      <c r="S20" s="269" t="s">
        <v>401</v>
      </c>
    </row>
    <row r="21" spans="1:19" s="93" customFormat="1" ht="15" customHeight="1">
      <c r="A21" s="662"/>
      <c r="B21" s="1863"/>
      <c r="C21" s="1863"/>
      <c r="D21" s="1805"/>
    </row>
    <row r="22" spans="1:19" s="93" customFormat="1" ht="75" customHeight="1">
      <c r="A22" s="344"/>
      <c r="B22" s="5289"/>
      <c r="C22" s="5290"/>
      <c r="D22" s="1747"/>
    </row>
    <row r="23" spans="1:19" s="93" customFormat="1" ht="15" customHeight="1">
      <c r="A23" s="102"/>
      <c r="B23" s="102"/>
      <c r="C23" s="102"/>
      <c r="D23" s="102"/>
    </row>
    <row r="24" spans="1:19" ht="15" customHeight="1">
      <c r="A24" s="343"/>
      <c r="B24" s="666"/>
      <c r="C24" s="1771"/>
      <c r="D24" s="1771"/>
    </row>
    <row r="25" spans="1:19" ht="30.75" customHeight="1">
      <c r="A25" s="1677" t="s">
        <v>509</v>
      </c>
      <c r="B25" s="5264" t="s">
        <v>510</v>
      </c>
      <c r="C25" s="5264"/>
      <c r="D25" s="5073"/>
      <c r="E25" s="348"/>
    </row>
    <row r="26" spans="1:19" ht="15" customHeight="1">
      <c r="A26" s="662"/>
      <c r="B26" s="105"/>
      <c r="C26" s="670" t="s">
        <v>511</v>
      </c>
      <c r="D26" s="1771"/>
    </row>
    <row r="27" spans="1:19" ht="15" customHeight="1">
      <c r="A27" s="343"/>
      <c r="B27" s="105"/>
      <c r="C27" s="663"/>
      <c r="D27" s="1964" t="s">
        <v>395</v>
      </c>
    </row>
    <row r="28" spans="1:19" ht="15" customHeight="1">
      <c r="A28" s="343"/>
      <c r="B28" s="666"/>
      <c r="C28" s="1771"/>
      <c r="D28" s="1771"/>
    </row>
    <row r="29" spans="1:19" ht="32.25" customHeight="1">
      <c r="A29" s="1677" t="s">
        <v>512</v>
      </c>
      <c r="B29" s="5264" t="s">
        <v>513</v>
      </c>
      <c r="C29" s="5264"/>
      <c r="D29" s="5264"/>
    </row>
    <row r="30" spans="1:19" ht="15" customHeight="1">
      <c r="A30" s="343"/>
      <c r="B30" s="1758"/>
      <c r="C30" s="671"/>
      <c r="D30" s="1771"/>
    </row>
    <row r="31" spans="1:19" ht="15" customHeight="1">
      <c r="A31" s="343"/>
      <c r="B31" s="102"/>
      <c r="C31" s="1790" t="s">
        <v>426</v>
      </c>
      <c r="D31" s="1995"/>
    </row>
    <row r="32" spans="1:19" ht="15" customHeight="1">
      <c r="A32" s="343"/>
      <c r="B32" s="102"/>
      <c r="C32" s="668"/>
      <c r="D32" s="105"/>
    </row>
    <row r="33" spans="1:4" ht="15" customHeight="1">
      <c r="A33" s="343"/>
      <c r="B33" s="102"/>
      <c r="C33" s="668"/>
      <c r="D33" s="105"/>
    </row>
    <row r="34" spans="1:4" ht="35.25" customHeight="1">
      <c r="A34" s="1677" t="s">
        <v>514</v>
      </c>
      <c r="B34" s="5051" t="s">
        <v>515</v>
      </c>
      <c r="C34" s="5051"/>
      <c r="D34" s="5051"/>
    </row>
    <row r="35" spans="1:4" ht="15" customHeight="1">
      <c r="A35" s="343"/>
      <c r="B35" s="102"/>
      <c r="C35" s="668"/>
      <c r="D35" s="105"/>
    </row>
    <row r="36" spans="1:4" ht="15" customHeight="1">
      <c r="A36" s="343"/>
      <c r="B36" s="102"/>
      <c r="C36" s="1790" t="s">
        <v>426</v>
      </c>
      <c r="D36" s="1996"/>
    </row>
    <row r="37" spans="1:4" ht="15" customHeight="1">
      <c r="A37" s="343"/>
      <c r="B37" s="102"/>
      <c r="C37" s="668"/>
      <c r="D37" s="105"/>
    </row>
    <row r="38" spans="1:4" ht="33.75" customHeight="1">
      <c r="A38" s="1677" t="s">
        <v>516</v>
      </c>
      <c r="B38" s="5051" t="s">
        <v>517</v>
      </c>
      <c r="C38" s="5051"/>
      <c r="D38" s="5051"/>
    </row>
    <row r="39" spans="1:4" ht="15" customHeight="1">
      <c r="A39" s="343"/>
      <c r="B39" s="1967" t="s">
        <v>518</v>
      </c>
      <c r="C39" s="1967" t="s">
        <v>519</v>
      </c>
      <c r="D39" s="1967" t="s">
        <v>520</v>
      </c>
    </row>
    <row r="40" spans="1:4" ht="15" customHeight="1">
      <c r="A40" s="343"/>
      <c r="B40" s="1997" t="s">
        <v>294</v>
      </c>
      <c r="C40" s="1997" t="s">
        <v>295</v>
      </c>
      <c r="D40" s="1997" t="s">
        <v>296</v>
      </c>
    </row>
    <row r="41" spans="1:4" ht="15" customHeight="1">
      <c r="A41" s="343"/>
      <c r="B41" s="1997"/>
      <c r="C41" s="1997" t="s">
        <v>281</v>
      </c>
      <c r="D41" s="1997" t="s">
        <v>281</v>
      </c>
    </row>
    <row r="42" spans="1:4" ht="15" customHeight="1">
      <c r="A42" s="343"/>
      <c r="B42" s="1969"/>
      <c r="C42" s="1998"/>
      <c r="D42" s="1998"/>
    </row>
    <row r="43" spans="1:4" ht="15" customHeight="1">
      <c r="A43" s="343"/>
      <c r="B43" s="1969"/>
      <c r="C43" s="1998"/>
      <c r="D43" s="1998"/>
    </row>
    <row r="44" spans="1:4" ht="15" customHeight="1">
      <c r="A44" s="343"/>
      <c r="B44" s="1969"/>
      <c r="C44" s="1999"/>
      <c r="D44" s="1998"/>
    </row>
    <row r="45" spans="1:4" ht="15" customHeight="1">
      <c r="A45" s="343"/>
      <c r="B45" s="2000"/>
      <c r="C45" s="1993"/>
      <c r="D45" s="1993"/>
    </row>
    <row r="46" spans="1:4" ht="15" customHeight="1">
      <c r="A46" s="343"/>
      <c r="B46" s="669"/>
      <c r="C46" s="102"/>
      <c r="D46" s="102"/>
    </row>
    <row r="47" spans="1:4" ht="15" customHeight="1">
      <c r="A47" s="343"/>
      <c r="B47" s="102"/>
      <c r="C47" s="102"/>
      <c r="D47" s="417" t="str">
        <f>+ToC!E115</f>
        <v xml:space="preserve">LONG-TERM Annual Return </v>
      </c>
    </row>
    <row r="48" spans="1:4" ht="15" customHeight="1">
      <c r="A48" s="343"/>
      <c r="B48" s="102"/>
      <c r="C48" s="102"/>
      <c r="D48" s="417" t="s">
        <v>521</v>
      </c>
    </row>
    <row r="49" spans="2:4" ht="14.15" customHeight="1">
      <c r="B49" s="102"/>
      <c r="C49" s="102"/>
      <c r="D49" s="102"/>
    </row>
  </sheetData>
  <sheetProtection algorithmName="SHA-512" hashValue="Nkzx7+9F/4ZXKm74NCWeWahYKcnPTPBB8NNx4uXJgK55uHXax/Rx94mFSuXy6phXozgyyPD/xoJjxcVHxki75Q==" saltValue="Mexmr54nqTotU6fBFL8LoA==" spinCount="100000" sheet="1" objects="1" scenarios="1"/>
  <mergeCells count="12">
    <mergeCell ref="A1:D1"/>
    <mergeCell ref="B13:D13"/>
    <mergeCell ref="B16:D16"/>
    <mergeCell ref="B38:D38"/>
    <mergeCell ref="A9:D9"/>
    <mergeCell ref="A11:D11"/>
    <mergeCell ref="B29:D29"/>
    <mergeCell ref="B34:D34"/>
    <mergeCell ref="B20:D20"/>
    <mergeCell ref="B25:D25"/>
    <mergeCell ref="B18:C18"/>
    <mergeCell ref="B22:C22"/>
  </mergeCells>
  <phoneticPr fontId="14" type="noConversion"/>
  <dataValidations count="1">
    <dataValidation type="list" allowBlank="1" showInputMessage="1" showErrorMessage="1" sqref="D27">
      <formula1>$S$18:$S$20</formula1>
    </dataValidation>
  </dataValidations>
  <hyperlinks>
    <hyperlink ref="A1:D1" location="ToC!A1" display="10.024"/>
  </hyperlinks>
  <printOptions horizontalCentered="1"/>
  <pageMargins left="0.7" right="0.7" top="0.75" bottom="0.75" header="0.3" footer="0.3"/>
  <pageSetup paperSize="5" scale="93"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tabColor theme="0"/>
    <pageSetUpPr fitToPage="1"/>
  </sheetPr>
  <dimension ref="A1:WVM41"/>
  <sheetViews>
    <sheetView topLeftCell="A22" zoomScaleNormal="100" workbookViewId="0">
      <selection activeCell="B28" sqref="B28"/>
    </sheetView>
  </sheetViews>
  <sheetFormatPr defaultColWidth="0" defaultRowHeight="15.5" zeroHeight="1"/>
  <cols>
    <col min="1" max="1" width="5.53515625" style="655" customWidth="1"/>
    <col min="2" max="2" width="39.765625" style="639" customWidth="1"/>
    <col min="3" max="3" width="18.53515625" style="639" customWidth="1"/>
    <col min="4" max="4" width="7" style="639" customWidth="1"/>
    <col min="5" max="5" width="12.765625" style="639" customWidth="1"/>
    <col min="6" max="248" width="12.69140625" style="242" hidden="1"/>
    <col min="249" max="249" width="6.3046875" style="242" hidden="1"/>
    <col min="250" max="250" width="8.07421875" style="242" hidden="1"/>
    <col min="251" max="251" width="10.53515625" style="242" hidden="1"/>
    <col min="252" max="252" width="12.69140625" style="242" hidden="1"/>
    <col min="253" max="253" width="7.3046875" style="242" hidden="1"/>
    <col min="254" max="254" width="11.4609375" style="242" hidden="1"/>
    <col min="255" max="255" width="7.3046875" style="242" hidden="1"/>
    <col min="256" max="256" width="5.4609375" style="242" hidden="1"/>
    <col min="257" max="257" width="11" style="242" hidden="1"/>
    <col min="258" max="258" width="4.84375" style="242" hidden="1"/>
    <col min="259" max="259" width="8.4609375" style="242" hidden="1"/>
    <col min="260" max="260" width="0.84375" style="242" hidden="1"/>
    <col min="261" max="261" width="10.765625" style="242" hidden="1"/>
    <col min="262" max="504" width="12.69140625" style="242" hidden="1"/>
    <col min="505" max="505" width="6.3046875" style="242" hidden="1"/>
    <col min="506" max="506" width="8.07421875" style="242" hidden="1"/>
    <col min="507" max="507" width="10.53515625" style="242" hidden="1"/>
    <col min="508" max="508" width="12.69140625" style="242" hidden="1"/>
    <col min="509" max="509" width="7.3046875" style="242" hidden="1"/>
    <col min="510" max="510" width="11.4609375" style="242" hidden="1"/>
    <col min="511" max="511" width="7.3046875" style="242" hidden="1"/>
    <col min="512" max="512" width="5.4609375" style="242" hidden="1"/>
    <col min="513" max="513" width="11" style="242" hidden="1"/>
    <col min="514" max="514" width="4.84375" style="242" hidden="1"/>
    <col min="515" max="515" width="8.4609375" style="242" hidden="1"/>
    <col min="516" max="516" width="0.84375" style="242" hidden="1"/>
    <col min="517" max="517" width="10.765625" style="242" hidden="1"/>
    <col min="518" max="760" width="12.69140625" style="242" hidden="1"/>
    <col min="761" max="761" width="6.3046875" style="242" hidden="1"/>
    <col min="762" max="762" width="8.07421875" style="242" hidden="1"/>
    <col min="763" max="763" width="10.53515625" style="242" hidden="1"/>
    <col min="764" max="764" width="12.69140625" style="242" hidden="1"/>
    <col min="765" max="765" width="7.3046875" style="242" hidden="1"/>
    <col min="766" max="766" width="11.4609375" style="242" hidden="1"/>
    <col min="767" max="767" width="7.3046875" style="242" hidden="1"/>
    <col min="768" max="768" width="5.4609375" style="242" hidden="1"/>
    <col min="769" max="769" width="11" style="242" hidden="1"/>
    <col min="770" max="770" width="4.84375" style="242" hidden="1"/>
    <col min="771" max="771" width="8.4609375" style="242" hidden="1"/>
    <col min="772" max="772" width="0.84375" style="242" hidden="1"/>
    <col min="773" max="773" width="10.765625" style="242" hidden="1"/>
    <col min="774" max="1016" width="12.69140625" style="242" hidden="1"/>
    <col min="1017" max="1017" width="6.3046875" style="242" hidden="1"/>
    <col min="1018" max="1018" width="8.07421875" style="242" hidden="1"/>
    <col min="1019" max="1019" width="10.53515625" style="242" hidden="1"/>
    <col min="1020" max="1020" width="12.69140625" style="242" hidden="1"/>
    <col min="1021" max="1021" width="7.3046875" style="242" hidden="1"/>
    <col min="1022" max="1022" width="11.4609375" style="242" hidden="1"/>
    <col min="1023" max="1023" width="7.3046875" style="242" hidden="1"/>
    <col min="1024" max="1024" width="5.4609375" style="242" hidden="1"/>
    <col min="1025" max="1025" width="11" style="242" hidden="1"/>
    <col min="1026" max="1026" width="4.84375" style="242" hidden="1"/>
    <col min="1027" max="1027" width="8.4609375" style="242" hidden="1"/>
    <col min="1028" max="1028" width="0.84375" style="242" hidden="1"/>
    <col min="1029" max="1029" width="10.765625" style="242" hidden="1"/>
    <col min="1030" max="1272" width="12.69140625" style="242" hidden="1"/>
    <col min="1273" max="1273" width="6.3046875" style="242" hidden="1"/>
    <col min="1274" max="1274" width="8.07421875" style="242" hidden="1"/>
    <col min="1275" max="1275" width="10.53515625" style="242" hidden="1"/>
    <col min="1276" max="1276" width="12.69140625" style="242" hidden="1"/>
    <col min="1277" max="1277" width="7.3046875" style="242" hidden="1"/>
    <col min="1278" max="1278" width="11.4609375" style="242" hidden="1"/>
    <col min="1279" max="1279" width="7.3046875" style="242" hidden="1"/>
    <col min="1280" max="1280" width="5.4609375" style="242" hidden="1"/>
    <col min="1281" max="1281" width="11" style="242" hidden="1"/>
    <col min="1282" max="1282" width="4.84375" style="242" hidden="1"/>
    <col min="1283" max="1283" width="8.4609375" style="242" hidden="1"/>
    <col min="1284" max="1284" width="0.84375" style="242" hidden="1"/>
    <col min="1285" max="1285" width="10.765625" style="242" hidden="1"/>
    <col min="1286" max="1528" width="12.69140625" style="242" hidden="1"/>
    <col min="1529" max="1529" width="6.3046875" style="242" hidden="1"/>
    <col min="1530" max="1530" width="8.07421875" style="242" hidden="1"/>
    <col min="1531" max="1531" width="10.53515625" style="242" hidden="1"/>
    <col min="1532" max="1532" width="12.69140625" style="242" hidden="1"/>
    <col min="1533" max="1533" width="7.3046875" style="242" hidden="1"/>
    <col min="1534" max="1534" width="11.4609375" style="242" hidden="1"/>
    <col min="1535" max="1535" width="7.3046875" style="242" hidden="1"/>
    <col min="1536" max="1536" width="5.4609375" style="242" hidden="1"/>
    <col min="1537" max="1537" width="11" style="242" hidden="1"/>
    <col min="1538" max="1538" width="4.84375" style="242" hidden="1"/>
    <col min="1539" max="1539" width="8.4609375" style="242" hidden="1"/>
    <col min="1540" max="1540" width="0.84375" style="242" hidden="1"/>
    <col min="1541" max="1541" width="10.765625" style="242" hidden="1"/>
    <col min="1542" max="1784" width="12.69140625" style="242" hidden="1"/>
    <col min="1785" max="1785" width="6.3046875" style="242" hidden="1"/>
    <col min="1786" max="1786" width="8.07421875" style="242" hidden="1"/>
    <col min="1787" max="1787" width="10.53515625" style="242" hidden="1"/>
    <col min="1788" max="1788" width="12.69140625" style="242" hidden="1"/>
    <col min="1789" max="1789" width="7.3046875" style="242" hidden="1"/>
    <col min="1790" max="1790" width="11.4609375" style="242" hidden="1"/>
    <col min="1791" max="1791" width="7.3046875" style="242" hidden="1"/>
    <col min="1792" max="1792" width="5.4609375" style="242" hidden="1"/>
    <col min="1793" max="1793" width="11" style="242" hidden="1"/>
    <col min="1794" max="1794" width="4.84375" style="242" hidden="1"/>
    <col min="1795" max="1795" width="8.4609375" style="242" hidden="1"/>
    <col min="1796" max="1796" width="0.84375" style="242" hidden="1"/>
    <col min="1797" max="1797" width="10.765625" style="242" hidden="1"/>
    <col min="1798" max="2040" width="12.69140625" style="242" hidden="1"/>
    <col min="2041" max="2041" width="6.3046875" style="242" hidden="1"/>
    <col min="2042" max="2042" width="8.07421875" style="242" hidden="1"/>
    <col min="2043" max="2043" width="10.53515625" style="242" hidden="1"/>
    <col min="2044" max="2044" width="12.69140625" style="242" hidden="1"/>
    <col min="2045" max="2045" width="7.3046875" style="242" hidden="1"/>
    <col min="2046" max="2046" width="11.4609375" style="242" hidden="1"/>
    <col min="2047" max="2047" width="7.3046875" style="242" hidden="1"/>
    <col min="2048" max="2048" width="5.4609375" style="242" hidden="1"/>
    <col min="2049" max="2049" width="11" style="242" hidden="1"/>
    <col min="2050" max="2050" width="4.84375" style="242" hidden="1"/>
    <col min="2051" max="2051" width="8.4609375" style="242" hidden="1"/>
    <col min="2052" max="2052" width="0.84375" style="242" hidden="1"/>
    <col min="2053" max="2053" width="10.765625" style="242" hidden="1"/>
    <col min="2054" max="2296" width="12.69140625" style="242" hidden="1"/>
    <col min="2297" max="2297" width="6.3046875" style="242" hidden="1"/>
    <col min="2298" max="2298" width="8.07421875" style="242" hidden="1"/>
    <col min="2299" max="2299" width="10.53515625" style="242" hidden="1"/>
    <col min="2300" max="2300" width="12.69140625" style="242" hidden="1"/>
    <col min="2301" max="2301" width="7.3046875" style="242" hidden="1"/>
    <col min="2302" max="2302" width="11.4609375" style="242" hidden="1"/>
    <col min="2303" max="2303" width="7.3046875" style="242" hidden="1"/>
    <col min="2304" max="2304" width="5.4609375" style="242" hidden="1"/>
    <col min="2305" max="2305" width="11" style="242" hidden="1"/>
    <col min="2306" max="2306" width="4.84375" style="242" hidden="1"/>
    <col min="2307" max="2307" width="8.4609375" style="242" hidden="1"/>
    <col min="2308" max="2308" width="0.84375" style="242" hidden="1"/>
    <col min="2309" max="2309" width="10.765625" style="242" hidden="1"/>
    <col min="2310" max="2552" width="12.69140625" style="242" hidden="1"/>
    <col min="2553" max="2553" width="6.3046875" style="242" hidden="1"/>
    <col min="2554" max="2554" width="8.07421875" style="242" hidden="1"/>
    <col min="2555" max="2555" width="10.53515625" style="242" hidden="1"/>
    <col min="2556" max="2556" width="12.69140625" style="242" hidden="1"/>
    <col min="2557" max="2557" width="7.3046875" style="242" hidden="1"/>
    <col min="2558" max="2558" width="11.4609375" style="242" hidden="1"/>
    <col min="2559" max="2559" width="7.3046875" style="242" hidden="1"/>
    <col min="2560" max="2560" width="5.4609375" style="242" hidden="1"/>
    <col min="2561" max="2561" width="11" style="242" hidden="1"/>
    <col min="2562" max="2562" width="4.84375" style="242" hidden="1"/>
    <col min="2563" max="2563" width="8.4609375" style="242" hidden="1"/>
    <col min="2564" max="2564" width="0.84375" style="242" hidden="1"/>
    <col min="2565" max="2565" width="10.765625" style="242" hidden="1"/>
    <col min="2566" max="2808" width="12.69140625" style="242" hidden="1"/>
    <col min="2809" max="2809" width="6.3046875" style="242" hidden="1"/>
    <col min="2810" max="2810" width="8.07421875" style="242" hidden="1"/>
    <col min="2811" max="2811" width="10.53515625" style="242" hidden="1"/>
    <col min="2812" max="2812" width="12.69140625" style="242" hidden="1"/>
    <col min="2813" max="2813" width="7.3046875" style="242" hidden="1"/>
    <col min="2814" max="2814" width="11.4609375" style="242" hidden="1"/>
    <col min="2815" max="2815" width="7.3046875" style="242" hidden="1"/>
    <col min="2816" max="2816" width="5.4609375" style="242" hidden="1"/>
    <col min="2817" max="2817" width="11" style="242" hidden="1"/>
    <col min="2818" max="2818" width="4.84375" style="242" hidden="1"/>
    <col min="2819" max="2819" width="8.4609375" style="242" hidden="1"/>
    <col min="2820" max="2820" width="0.84375" style="242" hidden="1"/>
    <col min="2821" max="2821" width="10.765625" style="242" hidden="1"/>
    <col min="2822" max="3064" width="12.69140625" style="242" hidden="1"/>
    <col min="3065" max="3065" width="6.3046875" style="242" hidden="1"/>
    <col min="3066" max="3066" width="8.07421875" style="242" hidden="1"/>
    <col min="3067" max="3067" width="10.53515625" style="242" hidden="1"/>
    <col min="3068" max="3068" width="12.69140625" style="242" hidden="1"/>
    <col min="3069" max="3069" width="7.3046875" style="242" hidden="1"/>
    <col min="3070" max="3070" width="11.4609375" style="242" hidden="1"/>
    <col min="3071" max="3071" width="7.3046875" style="242" hidden="1"/>
    <col min="3072" max="3072" width="5.4609375" style="242" hidden="1"/>
    <col min="3073" max="3073" width="11" style="242" hidden="1"/>
    <col min="3074" max="3074" width="4.84375" style="242" hidden="1"/>
    <col min="3075" max="3075" width="8.4609375" style="242" hidden="1"/>
    <col min="3076" max="3076" width="0.84375" style="242" hidden="1"/>
    <col min="3077" max="3077" width="10.765625" style="242" hidden="1"/>
    <col min="3078" max="3320" width="12.69140625" style="242" hidden="1"/>
    <col min="3321" max="3321" width="6.3046875" style="242" hidden="1"/>
    <col min="3322" max="3322" width="8.07421875" style="242" hidden="1"/>
    <col min="3323" max="3323" width="10.53515625" style="242" hidden="1"/>
    <col min="3324" max="3324" width="12.69140625" style="242" hidden="1"/>
    <col min="3325" max="3325" width="7.3046875" style="242" hidden="1"/>
    <col min="3326" max="3326" width="11.4609375" style="242" hidden="1"/>
    <col min="3327" max="3327" width="7.3046875" style="242" hidden="1"/>
    <col min="3328" max="3328" width="5.4609375" style="242" hidden="1"/>
    <col min="3329" max="3329" width="11" style="242" hidden="1"/>
    <col min="3330" max="3330" width="4.84375" style="242" hidden="1"/>
    <col min="3331" max="3331" width="8.4609375" style="242" hidden="1"/>
    <col min="3332" max="3332" width="0.84375" style="242" hidden="1"/>
    <col min="3333" max="3333" width="10.765625" style="242" hidden="1"/>
    <col min="3334" max="3576" width="12.69140625" style="242" hidden="1"/>
    <col min="3577" max="3577" width="6.3046875" style="242" hidden="1"/>
    <col min="3578" max="3578" width="8.07421875" style="242" hidden="1"/>
    <col min="3579" max="3579" width="10.53515625" style="242" hidden="1"/>
    <col min="3580" max="3580" width="12.69140625" style="242" hidden="1"/>
    <col min="3581" max="3581" width="7.3046875" style="242" hidden="1"/>
    <col min="3582" max="3582" width="11.4609375" style="242" hidden="1"/>
    <col min="3583" max="3583" width="7.3046875" style="242" hidden="1"/>
    <col min="3584" max="3584" width="5.4609375" style="242" hidden="1"/>
    <col min="3585" max="3585" width="11" style="242" hidden="1"/>
    <col min="3586" max="3586" width="4.84375" style="242" hidden="1"/>
    <col min="3587" max="3587" width="8.4609375" style="242" hidden="1"/>
    <col min="3588" max="3588" width="0.84375" style="242" hidden="1"/>
    <col min="3589" max="3589" width="10.765625" style="242" hidden="1"/>
    <col min="3590" max="3832" width="12.69140625" style="242" hidden="1"/>
    <col min="3833" max="3833" width="6.3046875" style="242" hidden="1"/>
    <col min="3834" max="3834" width="8.07421875" style="242" hidden="1"/>
    <col min="3835" max="3835" width="10.53515625" style="242" hidden="1"/>
    <col min="3836" max="3836" width="12.69140625" style="242" hidden="1"/>
    <col min="3837" max="3837" width="7.3046875" style="242" hidden="1"/>
    <col min="3838" max="3838" width="11.4609375" style="242" hidden="1"/>
    <col min="3839" max="3839" width="7.3046875" style="242" hidden="1"/>
    <col min="3840" max="3840" width="5.4609375" style="242" hidden="1"/>
    <col min="3841" max="3841" width="11" style="242" hidden="1"/>
    <col min="3842" max="3842" width="4.84375" style="242" hidden="1"/>
    <col min="3843" max="3843" width="8.4609375" style="242" hidden="1"/>
    <col min="3844" max="3844" width="0.84375" style="242" hidden="1"/>
    <col min="3845" max="3845" width="10.765625" style="242" hidden="1"/>
    <col min="3846" max="4088" width="12.69140625" style="242" hidden="1"/>
    <col min="4089" max="4089" width="6.3046875" style="242" hidden="1"/>
    <col min="4090" max="4090" width="8.07421875" style="242" hidden="1"/>
    <col min="4091" max="4091" width="10.53515625" style="242" hidden="1"/>
    <col min="4092" max="4092" width="12.69140625" style="242" hidden="1"/>
    <col min="4093" max="4093" width="7.3046875" style="242" hidden="1"/>
    <col min="4094" max="4094" width="11.4609375" style="242" hidden="1"/>
    <col min="4095" max="4095" width="7.3046875" style="242" hidden="1"/>
    <col min="4096" max="4096" width="5.4609375" style="242" hidden="1"/>
    <col min="4097" max="4097" width="11" style="242" hidden="1"/>
    <col min="4098" max="4098" width="4.84375" style="242" hidden="1"/>
    <col min="4099" max="4099" width="8.4609375" style="242" hidden="1"/>
    <col min="4100" max="4100" width="0.84375" style="242" hidden="1"/>
    <col min="4101" max="4101" width="10.765625" style="242" hidden="1"/>
    <col min="4102" max="4344" width="12.69140625" style="242" hidden="1"/>
    <col min="4345" max="4345" width="6.3046875" style="242" hidden="1"/>
    <col min="4346" max="4346" width="8.07421875" style="242" hidden="1"/>
    <col min="4347" max="4347" width="10.53515625" style="242" hidden="1"/>
    <col min="4348" max="4348" width="12.69140625" style="242" hidden="1"/>
    <col min="4349" max="4349" width="7.3046875" style="242" hidden="1"/>
    <col min="4350" max="4350" width="11.4609375" style="242" hidden="1"/>
    <col min="4351" max="4351" width="7.3046875" style="242" hidden="1"/>
    <col min="4352" max="4352" width="5.4609375" style="242" hidden="1"/>
    <col min="4353" max="4353" width="11" style="242" hidden="1"/>
    <col min="4354" max="4354" width="4.84375" style="242" hidden="1"/>
    <col min="4355" max="4355" width="8.4609375" style="242" hidden="1"/>
    <col min="4356" max="4356" width="0.84375" style="242" hidden="1"/>
    <col min="4357" max="4357" width="10.765625" style="242" hidden="1"/>
    <col min="4358" max="4600" width="12.69140625" style="242" hidden="1"/>
    <col min="4601" max="4601" width="6.3046875" style="242" hidden="1"/>
    <col min="4602" max="4602" width="8.07421875" style="242" hidden="1"/>
    <col min="4603" max="4603" width="10.53515625" style="242" hidden="1"/>
    <col min="4604" max="4604" width="12.69140625" style="242" hidden="1"/>
    <col min="4605" max="4605" width="7.3046875" style="242" hidden="1"/>
    <col min="4606" max="4606" width="11.4609375" style="242" hidden="1"/>
    <col min="4607" max="4607" width="7.3046875" style="242" hidden="1"/>
    <col min="4608" max="4608" width="5.4609375" style="242" hidden="1"/>
    <col min="4609" max="4609" width="11" style="242" hidden="1"/>
    <col min="4610" max="4610" width="4.84375" style="242" hidden="1"/>
    <col min="4611" max="4611" width="8.4609375" style="242" hidden="1"/>
    <col min="4612" max="4612" width="0.84375" style="242" hidden="1"/>
    <col min="4613" max="4613" width="10.765625" style="242" hidden="1"/>
    <col min="4614" max="4856" width="12.69140625" style="242" hidden="1"/>
    <col min="4857" max="4857" width="6.3046875" style="242" hidden="1"/>
    <col min="4858" max="4858" width="8.07421875" style="242" hidden="1"/>
    <col min="4859" max="4859" width="10.53515625" style="242" hidden="1"/>
    <col min="4860" max="4860" width="12.69140625" style="242" hidden="1"/>
    <col min="4861" max="4861" width="7.3046875" style="242" hidden="1"/>
    <col min="4862" max="4862" width="11.4609375" style="242" hidden="1"/>
    <col min="4863" max="4863" width="7.3046875" style="242" hidden="1"/>
    <col min="4864" max="4864" width="5.4609375" style="242" hidden="1"/>
    <col min="4865" max="4865" width="11" style="242" hidden="1"/>
    <col min="4866" max="4866" width="4.84375" style="242" hidden="1"/>
    <col min="4867" max="4867" width="8.4609375" style="242" hidden="1"/>
    <col min="4868" max="4868" width="0.84375" style="242" hidden="1"/>
    <col min="4869" max="4869" width="10.765625" style="242" hidden="1"/>
    <col min="4870" max="5112" width="12.69140625" style="242" hidden="1"/>
    <col min="5113" max="5113" width="6.3046875" style="242" hidden="1"/>
    <col min="5114" max="5114" width="8.07421875" style="242" hidden="1"/>
    <col min="5115" max="5115" width="10.53515625" style="242" hidden="1"/>
    <col min="5116" max="5116" width="12.69140625" style="242" hidden="1"/>
    <col min="5117" max="5117" width="7.3046875" style="242" hidden="1"/>
    <col min="5118" max="5118" width="11.4609375" style="242" hidden="1"/>
    <col min="5119" max="5119" width="7.3046875" style="242" hidden="1"/>
    <col min="5120" max="5120" width="5.4609375" style="242" hidden="1"/>
    <col min="5121" max="5121" width="11" style="242" hidden="1"/>
    <col min="5122" max="5122" width="4.84375" style="242" hidden="1"/>
    <col min="5123" max="5123" width="8.4609375" style="242" hidden="1"/>
    <col min="5124" max="5124" width="0.84375" style="242" hidden="1"/>
    <col min="5125" max="5125" width="10.765625" style="242" hidden="1"/>
    <col min="5126" max="5368" width="12.69140625" style="242" hidden="1"/>
    <col min="5369" max="5369" width="6.3046875" style="242" hidden="1"/>
    <col min="5370" max="5370" width="8.07421875" style="242" hidden="1"/>
    <col min="5371" max="5371" width="10.53515625" style="242" hidden="1"/>
    <col min="5372" max="5372" width="12.69140625" style="242" hidden="1"/>
    <col min="5373" max="5373" width="7.3046875" style="242" hidden="1"/>
    <col min="5374" max="5374" width="11.4609375" style="242" hidden="1"/>
    <col min="5375" max="5375" width="7.3046875" style="242" hidden="1"/>
    <col min="5376" max="5376" width="5.4609375" style="242" hidden="1"/>
    <col min="5377" max="5377" width="11" style="242" hidden="1"/>
    <col min="5378" max="5378" width="4.84375" style="242" hidden="1"/>
    <col min="5379" max="5379" width="8.4609375" style="242" hidden="1"/>
    <col min="5380" max="5380" width="0.84375" style="242" hidden="1"/>
    <col min="5381" max="5381" width="10.765625" style="242" hidden="1"/>
    <col min="5382" max="5624" width="12.69140625" style="242" hidden="1"/>
    <col min="5625" max="5625" width="6.3046875" style="242" hidden="1"/>
    <col min="5626" max="5626" width="8.07421875" style="242" hidden="1"/>
    <col min="5627" max="5627" width="10.53515625" style="242" hidden="1"/>
    <col min="5628" max="5628" width="12.69140625" style="242" hidden="1"/>
    <col min="5629" max="5629" width="7.3046875" style="242" hidden="1"/>
    <col min="5630" max="5630" width="11.4609375" style="242" hidden="1"/>
    <col min="5631" max="5631" width="7.3046875" style="242" hidden="1"/>
    <col min="5632" max="5632" width="5.4609375" style="242" hidden="1"/>
    <col min="5633" max="5633" width="11" style="242" hidden="1"/>
    <col min="5634" max="5634" width="4.84375" style="242" hidden="1"/>
    <col min="5635" max="5635" width="8.4609375" style="242" hidden="1"/>
    <col min="5636" max="5636" width="0.84375" style="242" hidden="1"/>
    <col min="5637" max="5637" width="10.765625" style="242" hidden="1"/>
    <col min="5638" max="5880" width="12.69140625" style="242" hidden="1"/>
    <col min="5881" max="5881" width="6.3046875" style="242" hidden="1"/>
    <col min="5882" max="5882" width="8.07421875" style="242" hidden="1"/>
    <col min="5883" max="5883" width="10.53515625" style="242" hidden="1"/>
    <col min="5884" max="5884" width="12.69140625" style="242" hidden="1"/>
    <col min="5885" max="5885" width="7.3046875" style="242" hidden="1"/>
    <col min="5886" max="5886" width="11.4609375" style="242" hidden="1"/>
    <col min="5887" max="5887" width="7.3046875" style="242" hidden="1"/>
    <col min="5888" max="5888" width="5.4609375" style="242" hidden="1"/>
    <col min="5889" max="5889" width="11" style="242" hidden="1"/>
    <col min="5890" max="5890" width="4.84375" style="242" hidden="1"/>
    <col min="5891" max="5891" width="8.4609375" style="242" hidden="1"/>
    <col min="5892" max="5892" width="0.84375" style="242" hidden="1"/>
    <col min="5893" max="5893" width="10.765625" style="242" hidden="1"/>
    <col min="5894" max="6136" width="12.69140625" style="242" hidden="1"/>
    <col min="6137" max="6137" width="6.3046875" style="242" hidden="1"/>
    <col min="6138" max="6138" width="8.07421875" style="242" hidden="1"/>
    <col min="6139" max="6139" width="10.53515625" style="242" hidden="1"/>
    <col min="6140" max="6140" width="12.69140625" style="242" hidden="1"/>
    <col min="6141" max="6141" width="7.3046875" style="242" hidden="1"/>
    <col min="6142" max="6142" width="11.4609375" style="242" hidden="1"/>
    <col min="6143" max="6143" width="7.3046875" style="242" hidden="1"/>
    <col min="6144" max="6144" width="5.4609375" style="242" hidden="1"/>
    <col min="6145" max="6145" width="11" style="242" hidden="1"/>
    <col min="6146" max="6146" width="4.84375" style="242" hidden="1"/>
    <col min="6147" max="6147" width="8.4609375" style="242" hidden="1"/>
    <col min="6148" max="6148" width="0.84375" style="242" hidden="1"/>
    <col min="6149" max="6149" width="10.765625" style="242" hidden="1"/>
    <col min="6150" max="6392" width="12.69140625" style="242" hidden="1"/>
    <col min="6393" max="6393" width="6.3046875" style="242" hidden="1"/>
    <col min="6394" max="6394" width="8.07421875" style="242" hidden="1"/>
    <col min="6395" max="6395" width="10.53515625" style="242" hidden="1"/>
    <col min="6396" max="6396" width="12.69140625" style="242" hidden="1"/>
    <col min="6397" max="6397" width="7.3046875" style="242" hidden="1"/>
    <col min="6398" max="6398" width="11.4609375" style="242" hidden="1"/>
    <col min="6399" max="6399" width="7.3046875" style="242" hidden="1"/>
    <col min="6400" max="6400" width="5.4609375" style="242" hidden="1"/>
    <col min="6401" max="6401" width="11" style="242" hidden="1"/>
    <col min="6402" max="6402" width="4.84375" style="242" hidden="1"/>
    <col min="6403" max="6403" width="8.4609375" style="242" hidden="1"/>
    <col min="6404" max="6404" width="0.84375" style="242" hidden="1"/>
    <col min="6405" max="6405" width="10.765625" style="242" hidden="1"/>
    <col min="6406" max="6648" width="12.69140625" style="242" hidden="1"/>
    <col min="6649" max="6649" width="6.3046875" style="242" hidden="1"/>
    <col min="6650" max="6650" width="8.07421875" style="242" hidden="1"/>
    <col min="6651" max="6651" width="10.53515625" style="242" hidden="1"/>
    <col min="6652" max="6652" width="12.69140625" style="242" hidden="1"/>
    <col min="6653" max="6653" width="7.3046875" style="242" hidden="1"/>
    <col min="6654" max="6654" width="11.4609375" style="242" hidden="1"/>
    <col min="6655" max="6655" width="7.3046875" style="242" hidden="1"/>
    <col min="6656" max="6656" width="5.4609375" style="242" hidden="1"/>
    <col min="6657" max="6657" width="11" style="242" hidden="1"/>
    <col min="6658" max="6658" width="4.84375" style="242" hidden="1"/>
    <col min="6659" max="6659" width="8.4609375" style="242" hidden="1"/>
    <col min="6660" max="6660" width="0.84375" style="242" hidden="1"/>
    <col min="6661" max="6661" width="10.765625" style="242" hidden="1"/>
    <col min="6662" max="6904" width="12.69140625" style="242" hidden="1"/>
    <col min="6905" max="6905" width="6.3046875" style="242" hidden="1"/>
    <col min="6906" max="6906" width="8.07421875" style="242" hidden="1"/>
    <col min="6907" max="6907" width="10.53515625" style="242" hidden="1"/>
    <col min="6908" max="6908" width="12.69140625" style="242" hidden="1"/>
    <col min="6909" max="6909" width="7.3046875" style="242" hidden="1"/>
    <col min="6910" max="6910" width="11.4609375" style="242" hidden="1"/>
    <col min="6911" max="6911" width="7.3046875" style="242" hidden="1"/>
    <col min="6912" max="6912" width="5.4609375" style="242" hidden="1"/>
    <col min="6913" max="6913" width="11" style="242" hidden="1"/>
    <col min="6914" max="6914" width="4.84375" style="242" hidden="1"/>
    <col min="6915" max="6915" width="8.4609375" style="242" hidden="1"/>
    <col min="6916" max="6916" width="0.84375" style="242" hidden="1"/>
    <col min="6917" max="6917" width="10.765625" style="242" hidden="1"/>
    <col min="6918" max="7160" width="12.69140625" style="242" hidden="1"/>
    <col min="7161" max="7161" width="6.3046875" style="242" hidden="1"/>
    <col min="7162" max="7162" width="8.07421875" style="242" hidden="1"/>
    <col min="7163" max="7163" width="10.53515625" style="242" hidden="1"/>
    <col min="7164" max="7164" width="12.69140625" style="242" hidden="1"/>
    <col min="7165" max="7165" width="7.3046875" style="242" hidden="1"/>
    <col min="7166" max="7166" width="11.4609375" style="242" hidden="1"/>
    <col min="7167" max="7167" width="7.3046875" style="242" hidden="1"/>
    <col min="7168" max="7168" width="5.4609375" style="242" hidden="1"/>
    <col min="7169" max="7169" width="11" style="242" hidden="1"/>
    <col min="7170" max="7170" width="4.84375" style="242" hidden="1"/>
    <col min="7171" max="7171" width="8.4609375" style="242" hidden="1"/>
    <col min="7172" max="7172" width="0.84375" style="242" hidden="1"/>
    <col min="7173" max="7173" width="10.765625" style="242" hidden="1"/>
    <col min="7174" max="7416" width="12.69140625" style="242" hidden="1"/>
    <col min="7417" max="7417" width="6.3046875" style="242" hidden="1"/>
    <col min="7418" max="7418" width="8.07421875" style="242" hidden="1"/>
    <col min="7419" max="7419" width="10.53515625" style="242" hidden="1"/>
    <col min="7420" max="7420" width="12.69140625" style="242" hidden="1"/>
    <col min="7421" max="7421" width="7.3046875" style="242" hidden="1"/>
    <col min="7422" max="7422" width="11.4609375" style="242" hidden="1"/>
    <col min="7423" max="7423" width="7.3046875" style="242" hidden="1"/>
    <col min="7424" max="7424" width="5.4609375" style="242" hidden="1"/>
    <col min="7425" max="7425" width="11" style="242" hidden="1"/>
    <col min="7426" max="7426" width="4.84375" style="242" hidden="1"/>
    <col min="7427" max="7427" width="8.4609375" style="242" hidden="1"/>
    <col min="7428" max="7428" width="0.84375" style="242" hidden="1"/>
    <col min="7429" max="7429" width="10.765625" style="242" hidden="1"/>
    <col min="7430" max="7672" width="12.69140625" style="242" hidden="1"/>
    <col min="7673" max="7673" width="6.3046875" style="242" hidden="1"/>
    <col min="7674" max="7674" width="8.07421875" style="242" hidden="1"/>
    <col min="7675" max="7675" width="10.53515625" style="242" hidden="1"/>
    <col min="7676" max="7676" width="12.69140625" style="242" hidden="1"/>
    <col min="7677" max="7677" width="7.3046875" style="242" hidden="1"/>
    <col min="7678" max="7678" width="11.4609375" style="242" hidden="1"/>
    <col min="7679" max="7679" width="7.3046875" style="242" hidden="1"/>
    <col min="7680" max="7680" width="5.4609375" style="242" hidden="1"/>
    <col min="7681" max="7681" width="11" style="242" hidden="1"/>
    <col min="7682" max="7682" width="4.84375" style="242" hidden="1"/>
    <col min="7683" max="7683" width="8.4609375" style="242" hidden="1"/>
    <col min="7684" max="7684" width="0.84375" style="242" hidden="1"/>
    <col min="7685" max="7685" width="10.765625" style="242" hidden="1"/>
    <col min="7686" max="7928" width="12.69140625" style="242" hidden="1"/>
    <col min="7929" max="7929" width="6.3046875" style="242" hidden="1"/>
    <col min="7930" max="7930" width="8.07421875" style="242" hidden="1"/>
    <col min="7931" max="7931" width="10.53515625" style="242" hidden="1"/>
    <col min="7932" max="7932" width="12.69140625" style="242" hidden="1"/>
    <col min="7933" max="7933" width="7.3046875" style="242" hidden="1"/>
    <col min="7934" max="7934" width="11.4609375" style="242" hidden="1"/>
    <col min="7935" max="7935" width="7.3046875" style="242" hidden="1"/>
    <col min="7936" max="7936" width="5.4609375" style="242" hidden="1"/>
    <col min="7937" max="7937" width="11" style="242" hidden="1"/>
    <col min="7938" max="7938" width="4.84375" style="242" hidden="1"/>
    <col min="7939" max="7939" width="8.4609375" style="242" hidden="1"/>
    <col min="7940" max="7940" width="0.84375" style="242" hidden="1"/>
    <col min="7941" max="7941" width="10.765625" style="242" hidden="1"/>
    <col min="7942" max="8184" width="12.69140625" style="242" hidden="1"/>
    <col min="8185" max="8185" width="6.3046875" style="242" hidden="1"/>
    <col min="8186" max="8186" width="8.07421875" style="242" hidden="1"/>
    <col min="8187" max="8187" width="10.53515625" style="242" hidden="1"/>
    <col min="8188" max="8188" width="12.69140625" style="242" hidden="1"/>
    <col min="8189" max="8189" width="7.3046875" style="242" hidden="1"/>
    <col min="8190" max="8190" width="11.4609375" style="242" hidden="1"/>
    <col min="8191" max="8191" width="7.3046875" style="242" hidden="1"/>
    <col min="8192" max="8192" width="5.4609375" style="242" hidden="1"/>
    <col min="8193" max="8193" width="11" style="242" hidden="1"/>
    <col min="8194" max="8194" width="4.84375" style="242" hidden="1"/>
    <col min="8195" max="8195" width="8.4609375" style="242" hidden="1"/>
    <col min="8196" max="8196" width="0.84375" style="242" hidden="1"/>
    <col min="8197" max="8197" width="10.765625" style="242" hidden="1"/>
    <col min="8198" max="8440" width="12.69140625" style="242" hidden="1"/>
    <col min="8441" max="8441" width="6.3046875" style="242" hidden="1"/>
    <col min="8442" max="8442" width="8.07421875" style="242" hidden="1"/>
    <col min="8443" max="8443" width="10.53515625" style="242" hidden="1"/>
    <col min="8444" max="8444" width="12.69140625" style="242" hidden="1"/>
    <col min="8445" max="8445" width="7.3046875" style="242" hidden="1"/>
    <col min="8446" max="8446" width="11.4609375" style="242" hidden="1"/>
    <col min="8447" max="8447" width="7.3046875" style="242" hidden="1"/>
    <col min="8448" max="8448" width="5.4609375" style="242" hidden="1"/>
    <col min="8449" max="8449" width="11" style="242" hidden="1"/>
    <col min="8450" max="8450" width="4.84375" style="242" hidden="1"/>
    <col min="8451" max="8451" width="8.4609375" style="242" hidden="1"/>
    <col min="8452" max="8452" width="0.84375" style="242" hidden="1"/>
    <col min="8453" max="8453" width="10.765625" style="242" hidden="1"/>
    <col min="8454" max="8696" width="12.69140625" style="242" hidden="1"/>
    <col min="8697" max="8697" width="6.3046875" style="242" hidden="1"/>
    <col min="8698" max="8698" width="8.07421875" style="242" hidden="1"/>
    <col min="8699" max="8699" width="10.53515625" style="242" hidden="1"/>
    <col min="8700" max="8700" width="12.69140625" style="242" hidden="1"/>
    <col min="8701" max="8701" width="7.3046875" style="242" hidden="1"/>
    <col min="8702" max="8702" width="11.4609375" style="242" hidden="1"/>
    <col min="8703" max="8703" width="7.3046875" style="242" hidden="1"/>
    <col min="8704" max="8704" width="5.4609375" style="242" hidden="1"/>
    <col min="8705" max="8705" width="11" style="242" hidden="1"/>
    <col min="8706" max="8706" width="4.84375" style="242" hidden="1"/>
    <col min="8707" max="8707" width="8.4609375" style="242" hidden="1"/>
    <col min="8708" max="8708" width="0.84375" style="242" hidden="1"/>
    <col min="8709" max="8709" width="10.765625" style="242" hidden="1"/>
    <col min="8710" max="8952" width="12.69140625" style="242" hidden="1"/>
    <col min="8953" max="8953" width="6.3046875" style="242" hidden="1"/>
    <col min="8954" max="8954" width="8.07421875" style="242" hidden="1"/>
    <col min="8955" max="8955" width="10.53515625" style="242" hidden="1"/>
    <col min="8956" max="8956" width="12.69140625" style="242" hidden="1"/>
    <col min="8957" max="8957" width="7.3046875" style="242" hidden="1"/>
    <col min="8958" max="8958" width="11.4609375" style="242" hidden="1"/>
    <col min="8959" max="8959" width="7.3046875" style="242" hidden="1"/>
    <col min="8960" max="8960" width="5.4609375" style="242" hidden="1"/>
    <col min="8961" max="8961" width="11" style="242" hidden="1"/>
    <col min="8962" max="8962" width="4.84375" style="242" hidden="1"/>
    <col min="8963" max="8963" width="8.4609375" style="242" hidden="1"/>
    <col min="8964" max="8964" width="0.84375" style="242" hidden="1"/>
    <col min="8965" max="8965" width="10.765625" style="242" hidden="1"/>
    <col min="8966" max="9208" width="12.69140625" style="242" hidden="1"/>
    <col min="9209" max="9209" width="6.3046875" style="242" hidden="1"/>
    <col min="9210" max="9210" width="8.07421875" style="242" hidden="1"/>
    <col min="9211" max="9211" width="10.53515625" style="242" hidden="1"/>
    <col min="9212" max="9212" width="12.69140625" style="242" hidden="1"/>
    <col min="9213" max="9213" width="7.3046875" style="242" hidden="1"/>
    <col min="9214" max="9214" width="11.4609375" style="242" hidden="1"/>
    <col min="9215" max="9215" width="7.3046875" style="242" hidden="1"/>
    <col min="9216" max="9216" width="5.4609375" style="242" hidden="1"/>
    <col min="9217" max="9217" width="11" style="242" hidden="1"/>
    <col min="9218" max="9218" width="4.84375" style="242" hidden="1"/>
    <col min="9219" max="9219" width="8.4609375" style="242" hidden="1"/>
    <col min="9220" max="9220" width="0.84375" style="242" hidden="1"/>
    <col min="9221" max="9221" width="10.765625" style="242" hidden="1"/>
    <col min="9222" max="9464" width="12.69140625" style="242" hidden="1"/>
    <col min="9465" max="9465" width="6.3046875" style="242" hidden="1"/>
    <col min="9466" max="9466" width="8.07421875" style="242" hidden="1"/>
    <col min="9467" max="9467" width="10.53515625" style="242" hidden="1"/>
    <col min="9468" max="9468" width="12.69140625" style="242" hidden="1"/>
    <col min="9469" max="9469" width="7.3046875" style="242" hidden="1"/>
    <col min="9470" max="9470" width="11.4609375" style="242" hidden="1"/>
    <col min="9471" max="9471" width="7.3046875" style="242" hidden="1"/>
    <col min="9472" max="9472" width="5.4609375" style="242" hidden="1"/>
    <col min="9473" max="9473" width="11" style="242" hidden="1"/>
    <col min="9474" max="9474" width="4.84375" style="242" hidden="1"/>
    <col min="9475" max="9475" width="8.4609375" style="242" hidden="1"/>
    <col min="9476" max="9476" width="0.84375" style="242" hidden="1"/>
    <col min="9477" max="9477" width="10.765625" style="242" hidden="1"/>
    <col min="9478" max="9720" width="12.69140625" style="242" hidden="1"/>
    <col min="9721" max="9721" width="6.3046875" style="242" hidden="1"/>
    <col min="9722" max="9722" width="8.07421875" style="242" hidden="1"/>
    <col min="9723" max="9723" width="10.53515625" style="242" hidden="1"/>
    <col min="9724" max="9724" width="12.69140625" style="242" hidden="1"/>
    <col min="9725" max="9725" width="7.3046875" style="242" hidden="1"/>
    <col min="9726" max="9726" width="11.4609375" style="242" hidden="1"/>
    <col min="9727" max="9727" width="7.3046875" style="242" hidden="1"/>
    <col min="9728" max="9728" width="5.4609375" style="242" hidden="1"/>
    <col min="9729" max="9729" width="11" style="242" hidden="1"/>
    <col min="9730" max="9730" width="4.84375" style="242" hidden="1"/>
    <col min="9731" max="9731" width="8.4609375" style="242" hidden="1"/>
    <col min="9732" max="9732" width="0.84375" style="242" hidden="1"/>
    <col min="9733" max="9733" width="10.765625" style="242" hidden="1"/>
    <col min="9734" max="9976" width="12.69140625" style="242" hidden="1"/>
    <col min="9977" max="9977" width="6.3046875" style="242" hidden="1"/>
    <col min="9978" max="9978" width="8.07421875" style="242" hidden="1"/>
    <col min="9979" max="9979" width="10.53515625" style="242" hidden="1"/>
    <col min="9980" max="9980" width="12.69140625" style="242" hidden="1"/>
    <col min="9981" max="9981" width="7.3046875" style="242" hidden="1"/>
    <col min="9982" max="9982" width="11.4609375" style="242" hidden="1"/>
    <col min="9983" max="9983" width="7.3046875" style="242" hidden="1"/>
    <col min="9984" max="9984" width="5.4609375" style="242" hidden="1"/>
    <col min="9985" max="9985" width="11" style="242" hidden="1"/>
    <col min="9986" max="9986" width="4.84375" style="242" hidden="1"/>
    <col min="9987" max="9987" width="8.4609375" style="242" hidden="1"/>
    <col min="9988" max="9988" width="0.84375" style="242" hidden="1"/>
    <col min="9989" max="9989" width="10.765625" style="242" hidden="1"/>
    <col min="9990" max="10232" width="12.69140625" style="242" hidden="1"/>
    <col min="10233" max="10233" width="6.3046875" style="242" hidden="1"/>
    <col min="10234" max="10234" width="8.07421875" style="242" hidden="1"/>
    <col min="10235" max="10235" width="10.53515625" style="242" hidden="1"/>
    <col min="10236" max="10236" width="12.69140625" style="242" hidden="1"/>
    <col min="10237" max="10237" width="7.3046875" style="242" hidden="1"/>
    <col min="10238" max="10238" width="11.4609375" style="242" hidden="1"/>
    <col min="10239" max="10239" width="7.3046875" style="242" hidden="1"/>
    <col min="10240" max="10240" width="5.4609375" style="242" hidden="1"/>
    <col min="10241" max="10241" width="11" style="242" hidden="1"/>
    <col min="10242" max="10242" width="4.84375" style="242" hidden="1"/>
    <col min="10243" max="10243" width="8.4609375" style="242" hidden="1"/>
    <col min="10244" max="10244" width="0.84375" style="242" hidden="1"/>
    <col min="10245" max="10245" width="10.765625" style="242" hidden="1"/>
    <col min="10246" max="10488" width="12.69140625" style="242" hidden="1"/>
    <col min="10489" max="10489" width="6.3046875" style="242" hidden="1"/>
    <col min="10490" max="10490" width="8.07421875" style="242" hidden="1"/>
    <col min="10491" max="10491" width="10.53515625" style="242" hidden="1"/>
    <col min="10492" max="10492" width="12.69140625" style="242" hidden="1"/>
    <col min="10493" max="10493" width="7.3046875" style="242" hidden="1"/>
    <col min="10494" max="10494" width="11.4609375" style="242" hidden="1"/>
    <col min="10495" max="10495" width="7.3046875" style="242" hidden="1"/>
    <col min="10496" max="10496" width="5.4609375" style="242" hidden="1"/>
    <col min="10497" max="10497" width="11" style="242" hidden="1"/>
    <col min="10498" max="10498" width="4.84375" style="242" hidden="1"/>
    <col min="10499" max="10499" width="8.4609375" style="242" hidden="1"/>
    <col min="10500" max="10500" width="0.84375" style="242" hidden="1"/>
    <col min="10501" max="10501" width="10.765625" style="242" hidden="1"/>
    <col min="10502" max="10744" width="12.69140625" style="242" hidden="1"/>
    <col min="10745" max="10745" width="6.3046875" style="242" hidden="1"/>
    <col min="10746" max="10746" width="8.07421875" style="242" hidden="1"/>
    <col min="10747" max="10747" width="10.53515625" style="242" hidden="1"/>
    <col min="10748" max="10748" width="12.69140625" style="242" hidden="1"/>
    <col min="10749" max="10749" width="7.3046875" style="242" hidden="1"/>
    <col min="10750" max="10750" width="11.4609375" style="242" hidden="1"/>
    <col min="10751" max="10751" width="7.3046875" style="242" hidden="1"/>
    <col min="10752" max="10752" width="5.4609375" style="242" hidden="1"/>
    <col min="10753" max="10753" width="11" style="242" hidden="1"/>
    <col min="10754" max="10754" width="4.84375" style="242" hidden="1"/>
    <col min="10755" max="10755" width="8.4609375" style="242" hidden="1"/>
    <col min="10756" max="10756" width="0.84375" style="242" hidden="1"/>
    <col min="10757" max="10757" width="10.765625" style="242" hidden="1"/>
    <col min="10758" max="11000" width="12.69140625" style="242" hidden="1"/>
    <col min="11001" max="11001" width="6.3046875" style="242" hidden="1"/>
    <col min="11002" max="11002" width="8.07421875" style="242" hidden="1"/>
    <col min="11003" max="11003" width="10.53515625" style="242" hidden="1"/>
    <col min="11004" max="11004" width="12.69140625" style="242" hidden="1"/>
    <col min="11005" max="11005" width="7.3046875" style="242" hidden="1"/>
    <col min="11006" max="11006" width="11.4609375" style="242" hidden="1"/>
    <col min="11007" max="11007" width="7.3046875" style="242" hidden="1"/>
    <col min="11008" max="11008" width="5.4609375" style="242" hidden="1"/>
    <col min="11009" max="11009" width="11" style="242" hidden="1"/>
    <col min="11010" max="11010" width="4.84375" style="242" hidden="1"/>
    <col min="11011" max="11011" width="8.4609375" style="242" hidden="1"/>
    <col min="11012" max="11012" width="0.84375" style="242" hidden="1"/>
    <col min="11013" max="11013" width="10.765625" style="242" hidden="1"/>
    <col min="11014" max="11256" width="12.69140625" style="242" hidden="1"/>
    <col min="11257" max="11257" width="6.3046875" style="242" hidden="1"/>
    <col min="11258" max="11258" width="8.07421875" style="242" hidden="1"/>
    <col min="11259" max="11259" width="10.53515625" style="242" hidden="1"/>
    <col min="11260" max="11260" width="12.69140625" style="242" hidden="1"/>
    <col min="11261" max="11261" width="7.3046875" style="242" hidden="1"/>
    <col min="11262" max="11262" width="11.4609375" style="242" hidden="1"/>
    <col min="11263" max="11263" width="7.3046875" style="242" hidden="1"/>
    <col min="11264" max="11264" width="5.4609375" style="242" hidden="1"/>
    <col min="11265" max="11265" width="11" style="242" hidden="1"/>
    <col min="11266" max="11266" width="4.84375" style="242" hidden="1"/>
    <col min="11267" max="11267" width="8.4609375" style="242" hidden="1"/>
    <col min="11268" max="11268" width="0.84375" style="242" hidden="1"/>
    <col min="11269" max="11269" width="10.765625" style="242" hidden="1"/>
    <col min="11270" max="11512" width="12.69140625" style="242" hidden="1"/>
    <col min="11513" max="11513" width="6.3046875" style="242" hidden="1"/>
    <col min="11514" max="11514" width="8.07421875" style="242" hidden="1"/>
    <col min="11515" max="11515" width="10.53515625" style="242" hidden="1"/>
    <col min="11516" max="11516" width="12.69140625" style="242" hidden="1"/>
    <col min="11517" max="11517" width="7.3046875" style="242" hidden="1"/>
    <col min="11518" max="11518" width="11.4609375" style="242" hidden="1"/>
    <col min="11519" max="11519" width="7.3046875" style="242" hidden="1"/>
    <col min="11520" max="11520" width="5.4609375" style="242" hidden="1"/>
    <col min="11521" max="11521" width="11" style="242" hidden="1"/>
    <col min="11522" max="11522" width="4.84375" style="242" hidden="1"/>
    <col min="11523" max="11523" width="8.4609375" style="242" hidden="1"/>
    <col min="11524" max="11524" width="0.84375" style="242" hidden="1"/>
    <col min="11525" max="11525" width="10.765625" style="242" hidden="1"/>
    <col min="11526" max="11768" width="12.69140625" style="242" hidden="1"/>
    <col min="11769" max="11769" width="6.3046875" style="242" hidden="1"/>
    <col min="11770" max="11770" width="8.07421875" style="242" hidden="1"/>
    <col min="11771" max="11771" width="10.53515625" style="242" hidden="1"/>
    <col min="11772" max="11772" width="12.69140625" style="242" hidden="1"/>
    <col min="11773" max="11773" width="7.3046875" style="242" hidden="1"/>
    <col min="11774" max="11774" width="11.4609375" style="242" hidden="1"/>
    <col min="11775" max="11775" width="7.3046875" style="242" hidden="1"/>
    <col min="11776" max="11776" width="5.4609375" style="242" hidden="1"/>
    <col min="11777" max="11777" width="11" style="242" hidden="1"/>
    <col min="11778" max="11778" width="4.84375" style="242" hidden="1"/>
    <col min="11779" max="11779" width="8.4609375" style="242" hidden="1"/>
    <col min="11780" max="11780" width="0.84375" style="242" hidden="1"/>
    <col min="11781" max="11781" width="10.765625" style="242" hidden="1"/>
    <col min="11782" max="12024" width="12.69140625" style="242" hidden="1"/>
    <col min="12025" max="12025" width="6.3046875" style="242" hidden="1"/>
    <col min="12026" max="12026" width="8.07421875" style="242" hidden="1"/>
    <col min="12027" max="12027" width="10.53515625" style="242" hidden="1"/>
    <col min="12028" max="12028" width="12.69140625" style="242" hidden="1"/>
    <col min="12029" max="12029" width="7.3046875" style="242" hidden="1"/>
    <col min="12030" max="12030" width="11.4609375" style="242" hidden="1"/>
    <col min="12031" max="12031" width="7.3046875" style="242" hidden="1"/>
    <col min="12032" max="12032" width="5.4609375" style="242" hidden="1"/>
    <col min="12033" max="12033" width="11" style="242" hidden="1"/>
    <col min="12034" max="12034" width="4.84375" style="242" hidden="1"/>
    <col min="12035" max="12035" width="8.4609375" style="242" hidden="1"/>
    <col min="12036" max="12036" width="0.84375" style="242" hidden="1"/>
    <col min="12037" max="12037" width="10.765625" style="242" hidden="1"/>
    <col min="12038" max="12280" width="12.69140625" style="242" hidden="1"/>
    <col min="12281" max="12281" width="6.3046875" style="242" hidden="1"/>
    <col min="12282" max="12282" width="8.07421875" style="242" hidden="1"/>
    <col min="12283" max="12283" width="10.53515625" style="242" hidden="1"/>
    <col min="12284" max="12284" width="12.69140625" style="242" hidden="1"/>
    <col min="12285" max="12285" width="7.3046875" style="242" hidden="1"/>
    <col min="12286" max="12286" width="11.4609375" style="242" hidden="1"/>
    <col min="12287" max="12287" width="7.3046875" style="242" hidden="1"/>
    <col min="12288" max="12288" width="5.4609375" style="242" hidden="1"/>
    <col min="12289" max="12289" width="11" style="242" hidden="1"/>
    <col min="12290" max="12290" width="4.84375" style="242" hidden="1"/>
    <col min="12291" max="12291" width="8.4609375" style="242" hidden="1"/>
    <col min="12292" max="12292" width="0.84375" style="242" hidden="1"/>
    <col min="12293" max="12293" width="10.765625" style="242" hidden="1"/>
    <col min="12294" max="12536" width="12.69140625" style="242" hidden="1"/>
    <col min="12537" max="12537" width="6.3046875" style="242" hidden="1"/>
    <col min="12538" max="12538" width="8.07421875" style="242" hidden="1"/>
    <col min="12539" max="12539" width="10.53515625" style="242" hidden="1"/>
    <col min="12540" max="12540" width="12.69140625" style="242" hidden="1"/>
    <col min="12541" max="12541" width="7.3046875" style="242" hidden="1"/>
    <col min="12542" max="12542" width="11.4609375" style="242" hidden="1"/>
    <col min="12543" max="12543" width="7.3046875" style="242" hidden="1"/>
    <col min="12544" max="12544" width="5.4609375" style="242" hidden="1"/>
    <col min="12545" max="12545" width="11" style="242" hidden="1"/>
    <col min="12546" max="12546" width="4.84375" style="242" hidden="1"/>
    <col min="12547" max="12547" width="8.4609375" style="242" hidden="1"/>
    <col min="12548" max="12548" width="0.84375" style="242" hidden="1"/>
    <col min="12549" max="12549" width="10.765625" style="242" hidden="1"/>
    <col min="12550" max="12792" width="12.69140625" style="242" hidden="1"/>
    <col min="12793" max="12793" width="6.3046875" style="242" hidden="1"/>
    <col min="12794" max="12794" width="8.07421875" style="242" hidden="1"/>
    <col min="12795" max="12795" width="10.53515625" style="242" hidden="1"/>
    <col min="12796" max="12796" width="12.69140625" style="242" hidden="1"/>
    <col min="12797" max="12797" width="7.3046875" style="242" hidden="1"/>
    <col min="12798" max="12798" width="11.4609375" style="242" hidden="1"/>
    <col min="12799" max="12799" width="7.3046875" style="242" hidden="1"/>
    <col min="12800" max="12800" width="5.4609375" style="242" hidden="1"/>
    <col min="12801" max="12801" width="11" style="242" hidden="1"/>
    <col min="12802" max="12802" width="4.84375" style="242" hidden="1"/>
    <col min="12803" max="12803" width="8.4609375" style="242" hidden="1"/>
    <col min="12804" max="12804" width="0.84375" style="242" hidden="1"/>
    <col min="12805" max="12805" width="10.765625" style="242" hidden="1"/>
    <col min="12806" max="13048" width="12.69140625" style="242" hidden="1"/>
    <col min="13049" max="13049" width="6.3046875" style="242" hidden="1"/>
    <col min="13050" max="13050" width="8.07421875" style="242" hidden="1"/>
    <col min="13051" max="13051" width="10.53515625" style="242" hidden="1"/>
    <col min="13052" max="13052" width="12.69140625" style="242" hidden="1"/>
    <col min="13053" max="13053" width="7.3046875" style="242" hidden="1"/>
    <col min="13054" max="13054" width="11.4609375" style="242" hidden="1"/>
    <col min="13055" max="13055" width="7.3046875" style="242" hidden="1"/>
    <col min="13056" max="13056" width="5.4609375" style="242" hidden="1"/>
    <col min="13057" max="13057" width="11" style="242" hidden="1"/>
    <col min="13058" max="13058" width="4.84375" style="242" hidden="1"/>
    <col min="13059" max="13059" width="8.4609375" style="242" hidden="1"/>
    <col min="13060" max="13060" width="0.84375" style="242" hidden="1"/>
    <col min="13061" max="13061" width="10.765625" style="242" hidden="1"/>
    <col min="13062" max="13304" width="12.69140625" style="242" hidden="1"/>
    <col min="13305" max="13305" width="6.3046875" style="242" hidden="1"/>
    <col min="13306" max="13306" width="8.07421875" style="242" hidden="1"/>
    <col min="13307" max="13307" width="10.53515625" style="242" hidden="1"/>
    <col min="13308" max="13308" width="12.69140625" style="242" hidden="1"/>
    <col min="13309" max="13309" width="7.3046875" style="242" hidden="1"/>
    <col min="13310" max="13310" width="11.4609375" style="242" hidden="1"/>
    <col min="13311" max="13311" width="7.3046875" style="242" hidden="1"/>
    <col min="13312" max="13312" width="5.4609375" style="242" hidden="1"/>
    <col min="13313" max="13313" width="11" style="242" hidden="1"/>
    <col min="13314" max="13314" width="4.84375" style="242" hidden="1"/>
    <col min="13315" max="13315" width="8.4609375" style="242" hidden="1"/>
    <col min="13316" max="13316" width="0.84375" style="242" hidden="1"/>
    <col min="13317" max="13317" width="10.765625" style="242" hidden="1"/>
    <col min="13318" max="13560" width="12.69140625" style="242" hidden="1"/>
    <col min="13561" max="13561" width="6.3046875" style="242" hidden="1"/>
    <col min="13562" max="13562" width="8.07421875" style="242" hidden="1"/>
    <col min="13563" max="13563" width="10.53515625" style="242" hidden="1"/>
    <col min="13564" max="13564" width="12.69140625" style="242" hidden="1"/>
    <col min="13565" max="13565" width="7.3046875" style="242" hidden="1"/>
    <col min="13566" max="13566" width="11.4609375" style="242" hidden="1"/>
    <col min="13567" max="13567" width="7.3046875" style="242" hidden="1"/>
    <col min="13568" max="13568" width="5.4609375" style="242" hidden="1"/>
    <col min="13569" max="13569" width="11" style="242" hidden="1"/>
    <col min="13570" max="13570" width="4.84375" style="242" hidden="1"/>
    <col min="13571" max="13571" width="8.4609375" style="242" hidden="1"/>
    <col min="13572" max="13572" width="0.84375" style="242" hidden="1"/>
    <col min="13573" max="13573" width="10.765625" style="242" hidden="1"/>
    <col min="13574" max="13816" width="12.69140625" style="242" hidden="1"/>
    <col min="13817" max="13817" width="6.3046875" style="242" hidden="1"/>
    <col min="13818" max="13818" width="8.07421875" style="242" hidden="1"/>
    <col min="13819" max="13819" width="10.53515625" style="242" hidden="1"/>
    <col min="13820" max="13820" width="12.69140625" style="242" hidden="1"/>
    <col min="13821" max="13821" width="7.3046875" style="242" hidden="1"/>
    <col min="13822" max="13822" width="11.4609375" style="242" hidden="1"/>
    <col min="13823" max="13823" width="7.3046875" style="242" hidden="1"/>
    <col min="13824" max="13824" width="5.4609375" style="242" hidden="1"/>
    <col min="13825" max="13825" width="11" style="242" hidden="1"/>
    <col min="13826" max="13826" width="4.84375" style="242" hidden="1"/>
    <col min="13827" max="13827" width="8.4609375" style="242" hidden="1"/>
    <col min="13828" max="13828" width="0.84375" style="242" hidden="1"/>
    <col min="13829" max="13829" width="10.765625" style="242" hidden="1"/>
    <col min="13830" max="14072" width="12.69140625" style="242" hidden="1"/>
    <col min="14073" max="14073" width="6.3046875" style="242" hidden="1"/>
    <col min="14074" max="14074" width="8.07421875" style="242" hidden="1"/>
    <col min="14075" max="14075" width="10.53515625" style="242" hidden="1"/>
    <col min="14076" max="14076" width="12.69140625" style="242" hidden="1"/>
    <col min="14077" max="14077" width="7.3046875" style="242" hidden="1"/>
    <col min="14078" max="14078" width="11.4609375" style="242" hidden="1"/>
    <col min="14079" max="14079" width="7.3046875" style="242" hidden="1"/>
    <col min="14080" max="14080" width="5.4609375" style="242" hidden="1"/>
    <col min="14081" max="14081" width="11" style="242" hidden="1"/>
    <col min="14082" max="14082" width="4.84375" style="242" hidden="1"/>
    <col min="14083" max="14083" width="8.4609375" style="242" hidden="1"/>
    <col min="14084" max="14084" width="0.84375" style="242" hidden="1"/>
    <col min="14085" max="14085" width="10.765625" style="242" hidden="1"/>
    <col min="14086" max="14328" width="12.69140625" style="242" hidden="1"/>
    <col min="14329" max="14329" width="6.3046875" style="242" hidden="1"/>
    <col min="14330" max="14330" width="8.07421875" style="242" hidden="1"/>
    <col min="14331" max="14331" width="10.53515625" style="242" hidden="1"/>
    <col min="14332" max="14332" width="12.69140625" style="242" hidden="1"/>
    <col min="14333" max="14333" width="7.3046875" style="242" hidden="1"/>
    <col min="14334" max="14334" width="11.4609375" style="242" hidden="1"/>
    <col min="14335" max="14335" width="7.3046875" style="242" hidden="1"/>
    <col min="14336" max="14336" width="5.4609375" style="242" hidden="1"/>
    <col min="14337" max="14337" width="11" style="242" hidden="1"/>
    <col min="14338" max="14338" width="4.84375" style="242" hidden="1"/>
    <col min="14339" max="14339" width="8.4609375" style="242" hidden="1"/>
    <col min="14340" max="14340" width="0.84375" style="242" hidden="1"/>
    <col min="14341" max="14341" width="10.765625" style="242" hidden="1"/>
    <col min="14342" max="14584" width="12.69140625" style="242" hidden="1"/>
    <col min="14585" max="14585" width="6.3046875" style="242" hidden="1"/>
    <col min="14586" max="14586" width="8.07421875" style="242" hidden="1"/>
    <col min="14587" max="14587" width="10.53515625" style="242" hidden="1"/>
    <col min="14588" max="14588" width="12.69140625" style="242" hidden="1"/>
    <col min="14589" max="14589" width="7.3046875" style="242" hidden="1"/>
    <col min="14590" max="14590" width="11.4609375" style="242" hidden="1"/>
    <col min="14591" max="14591" width="7.3046875" style="242" hidden="1"/>
    <col min="14592" max="14592" width="5.4609375" style="242" hidden="1"/>
    <col min="14593" max="14593" width="11" style="242" hidden="1"/>
    <col min="14594" max="14594" width="4.84375" style="242" hidden="1"/>
    <col min="14595" max="14595" width="8.4609375" style="242" hidden="1"/>
    <col min="14596" max="14596" width="0.84375" style="242" hidden="1"/>
    <col min="14597" max="14597" width="10.765625" style="242" hidden="1"/>
    <col min="14598" max="14840" width="12.69140625" style="242" hidden="1"/>
    <col min="14841" max="14841" width="6.3046875" style="242" hidden="1"/>
    <col min="14842" max="14842" width="8.07421875" style="242" hidden="1"/>
    <col min="14843" max="14843" width="10.53515625" style="242" hidden="1"/>
    <col min="14844" max="14844" width="12.69140625" style="242" hidden="1"/>
    <col min="14845" max="14845" width="7.3046875" style="242" hidden="1"/>
    <col min="14846" max="14846" width="11.4609375" style="242" hidden="1"/>
    <col min="14847" max="14847" width="7.3046875" style="242" hidden="1"/>
    <col min="14848" max="14848" width="5.4609375" style="242" hidden="1"/>
    <col min="14849" max="14849" width="11" style="242" hidden="1"/>
    <col min="14850" max="14850" width="4.84375" style="242" hidden="1"/>
    <col min="14851" max="14851" width="8.4609375" style="242" hidden="1"/>
    <col min="14852" max="14852" width="0.84375" style="242" hidden="1"/>
    <col min="14853" max="14853" width="10.765625" style="242" hidden="1"/>
    <col min="14854" max="15096" width="12.69140625" style="242" hidden="1"/>
    <col min="15097" max="15097" width="6.3046875" style="242" hidden="1"/>
    <col min="15098" max="15098" width="8.07421875" style="242" hidden="1"/>
    <col min="15099" max="15099" width="10.53515625" style="242" hidden="1"/>
    <col min="15100" max="15100" width="12.69140625" style="242" hidden="1"/>
    <col min="15101" max="15101" width="7.3046875" style="242" hidden="1"/>
    <col min="15102" max="15102" width="11.4609375" style="242" hidden="1"/>
    <col min="15103" max="15103" width="7.3046875" style="242" hidden="1"/>
    <col min="15104" max="15104" width="5.4609375" style="242" hidden="1"/>
    <col min="15105" max="15105" width="11" style="242" hidden="1"/>
    <col min="15106" max="15106" width="4.84375" style="242" hidden="1"/>
    <col min="15107" max="15107" width="8.4609375" style="242" hidden="1"/>
    <col min="15108" max="15108" width="0.84375" style="242" hidden="1"/>
    <col min="15109" max="15109" width="10.765625" style="242" hidden="1"/>
    <col min="15110" max="15352" width="12.69140625" style="242" hidden="1"/>
    <col min="15353" max="15353" width="6.3046875" style="242" hidden="1"/>
    <col min="15354" max="15354" width="8.07421875" style="242" hidden="1"/>
    <col min="15355" max="15355" width="10.53515625" style="242" hidden="1"/>
    <col min="15356" max="15356" width="12.69140625" style="242" hidden="1"/>
    <col min="15357" max="15357" width="7.3046875" style="242" hidden="1"/>
    <col min="15358" max="15358" width="11.4609375" style="242" hidden="1"/>
    <col min="15359" max="15359" width="7.3046875" style="242" hidden="1"/>
    <col min="15360" max="15360" width="5.4609375" style="242" hidden="1"/>
    <col min="15361" max="15361" width="11" style="242" hidden="1"/>
    <col min="15362" max="15362" width="4.84375" style="242" hidden="1"/>
    <col min="15363" max="15363" width="8.4609375" style="242" hidden="1"/>
    <col min="15364" max="15364" width="0.84375" style="242" hidden="1"/>
    <col min="15365" max="15365" width="10.765625" style="242" hidden="1"/>
    <col min="15366" max="15608" width="12.69140625" style="242" hidden="1"/>
    <col min="15609" max="15609" width="6.3046875" style="242" hidden="1"/>
    <col min="15610" max="15610" width="8.07421875" style="242" hidden="1"/>
    <col min="15611" max="15611" width="10.53515625" style="242" hidden="1"/>
    <col min="15612" max="15612" width="12.69140625" style="242" hidden="1"/>
    <col min="15613" max="15613" width="7.3046875" style="242" hidden="1"/>
    <col min="15614" max="15614" width="11.4609375" style="242" hidden="1"/>
    <col min="15615" max="15615" width="7.3046875" style="242" hidden="1"/>
    <col min="15616" max="15616" width="5.4609375" style="242" hidden="1"/>
    <col min="15617" max="15617" width="11" style="242" hidden="1"/>
    <col min="15618" max="15618" width="4.84375" style="242" hidden="1"/>
    <col min="15619" max="15619" width="8.4609375" style="242" hidden="1"/>
    <col min="15620" max="15620" width="0.84375" style="242" hidden="1"/>
    <col min="15621" max="15621" width="10.765625" style="242" hidden="1"/>
    <col min="15622" max="15864" width="12.69140625" style="242" hidden="1"/>
    <col min="15865" max="15865" width="6.3046875" style="242" hidden="1"/>
    <col min="15866" max="15866" width="8.07421875" style="242" hidden="1"/>
    <col min="15867" max="15867" width="10.53515625" style="242" hidden="1"/>
    <col min="15868" max="15868" width="12.69140625" style="242" hidden="1"/>
    <col min="15869" max="15869" width="7.3046875" style="242" hidden="1"/>
    <col min="15870" max="15870" width="11.4609375" style="242" hidden="1"/>
    <col min="15871" max="15871" width="7.3046875" style="242" hidden="1"/>
    <col min="15872" max="15872" width="5.4609375" style="242" hidden="1"/>
    <col min="15873" max="15873" width="11" style="242" hidden="1"/>
    <col min="15874" max="15874" width="4.84375" style="242" hidden="1"/>
    <col min="15875" max="15875" width="8.4609375" style="242" hidden="1"/>
    <col min="15876" max="15876" width="0.84375" style="242" hidden="1"/>
    <col min="15877" max="15877" width="10.765625" style="242" hidden="1"/>
    <col min="15878" max="16120" width="12.69140625" style="242" hidden="1"/>
    <col min="16121" max="16121" width="6.3046875" style="242" hidden="1"/>
    <col min="16122" max="16122" width="8.07421875" style="242" hidden="1"/>
    <col min="16123" max="16123" width="10.53515625" style="242" hidden="1"/>
    <col min="16124" max="16124" width="12.69140625" style="242" hidden="1"/>
    <col min="16125" max="16125" width="7.3046875" style="242" hidden="1"/>
    <col min="16126" max="16126" width="11.4609375" style="242" hidden="1"/>
    <col min="16127" max="16127" width="7.3046875" style="242" hidden="1"/>
    <col min="16128" max="16128" width="5.4609375" style="242" hidden="1"/>
    <col min="16129" max="16129" width="11" style="242" hidden="1"/>
    <col min="16130" max="16130" width="4.84375" style="242" hidden="1"/>
    <col min="16131" max="16131" width="8.4609375" style="242" hidden="1"/>
    <col min="16132" max="16132" width="0.84375" style="242" hidden="1"/>
    <col min="16133" max="16133" width="10.765625" style="242" hidden="1"/>
    <col min="16134" max="16384" width="12.69140625" style="242" hidden="1"/>
  </cols>
  <sheetData>
    <row r="1" spans="1:15">
      <c r="A1" s="5295" t="s">
        <v>522</v>
      </c>
      <c r="B1" s="5295"/>
      <c r="C1" s="5295"/>
      <c r="D1" s="5295"/>
      <c r="E1" s="5295"/>
    </row>
    <row r="2" spans="1:15">
      <c r="A2" s="674"/>
      <c r="B2" s="674"/>
      <c r="C2" s="69" t="s">
        <v>523</v>
      </c>
      <c r="D2" s="102"/>
      <c r="E2" s="69"/>
    </row>
    <row r="3" spans="1:15">
      <c r="A3" s="673" t="str">
        <f>+Cover!A14</f>
        <v>Select Name of Insurer/ Financial Holding Company</v>
      </c>
      <c r="B3" s="653"/>
      <c r="C3" s="102"/>
      <c r="D3" s="102"/>
      <c r="E3" s="102"/>
    </row>
    <row r="4" spans="1:15">
      <c r="A4" s="936" t="str">
        <f>+ToC!A3</f>
        <v>Insurer/Financial Holding Company</v>
      </c>
      <c r="B4" s="104"/>
      <c r="C4" s="102"/>
      <c r="D4" s="102"/>
      <c r="E4" s="102"/>
    </row>
    <row r="5" spans="1:15">
      <c r="A5" s="675"/>
      <c r="B5" s="104"/>
      <c r="C5" s="102"/>
      <c r="D5" s="102"/>
      <c r="E5" s="1771"/>
    </row>
    <row r="6" spans="1:15">
      <c r="A6" s="99" t="str">
        <f>+ToC!A5</f>
        <v>LONG-TERM INSURERS ANNUAL RETURN</v>
      </c>
      <c r="B6" s="102"/>
      <c r="C6" s="102"/>
      <c r="D6" s="102"/>
      <c r="E6" s="102"/>
    </row>
    <row r="7" spans="1:15" ht="15" customHeight="1">
      <c r="A7" s="99" t="str">
        <f>+ToC!A6</f>
        <v>FOR THE YEAR ENDED:</v>
      </c>
      <c r="B7" s="104"/>
      <c r="C7" s="102"/>
      <c r="D7" s="102"/>
      <c r="E7" s="1745">
        <f>+Cover!A23</f>
        <v>0</v>
      </c>
    </row>
    <row r="8" spans="1:15" ht="15" customHeight="1">
      <c r="A8" s="99"/>
      <c r="B8" s="104"/>
      <c r="C8" s="102"/>
      <c r="D8" s="102"/>
      <c r="E8" s="1771"/>
    </row>
    <row r="9" spans="1:15" ht="15" customHeight="1">
      <c r="A9" s="675"/>
      <c r="B9" s="5286"/>
      <c r="C9" s="5286"/>
      <c r="D9" s="5286"/>
      <c r="E9" s="5286"/>
      <c r="O9" s="242" t="s">
        <v>395</v>
      </c>
    </row>
    <row r="10" spans="1:15" ht="15" customHeight="1">
      <c r="A10" s="675"/>
      <c r="B10" s="1783"/>
      <c r="C10" s="1783"/>
      <c r="D10" s="1783"/>
      <c r="E10" s="1783"/>
      <c r="O10" s="242" t="s">
        <v>398</v>
      </c>
    </row>
    <row r="11" spans="1:15">
      <c r="A11" s="5055" t="s">
        <v>452</v>
      </c>
      <c r="B11" s="5042"/>
      <c r="C11" s="5042"/>
      <c r="D11" s="5042"/>
      <c r="E11" s="5042"/>
      <c r="F11" s="347"/>
      <c r="G11" s="347"/>
      <c r="O11" s="242" t="s">
        <v>401</v>
      </c>
    </row>
    <row r="12" spans="1:15" ht="15" customHeight="1">
      <c r="A12" s="343"/>
      <c r="B12" s="102"/>
      <c r="C12" s="102"/>
      <c r="D12" s="102"/>
      <c r="E12" s="102"/>
    </row>
    <row r="13" spans="1:15" ht="30.75" customHeight="1">
      <c r="A13" s="344" t="s">
        <v>524</v>
      </c>
      <c r="B13" s="5051" t="s">
        <v>525</v>
      </c>
      <c r="C13" s="5051"/>
      <c r="D13" s="5051"/>
      <c r="E13" s="5051"/>
    </row>
    <row r="14" spans="1:15" ht="15" customHeight="1">
      <c r="A14" s="662"/>
      <c r="B14" s="1764"/>
      <c r="C14" s="102"/>
      <c r="D14" s="102"/>
      <c r="E14" s="227"/>
    </row>
    <row r="15" spans="1:15" ht="15" customHeight="1">
      <c r="A15" s="662"/>
      <c r="B15" s="1764"/>
      <c r="C15" s="102"/>
      <c r="D15" s="663"/>
      <c r="E15" s="1964" t="s">
        <v>395</v>
      </c>
    </row>
    <row r="16" spans="1:15" ht="15" customHeight="1">
      <c r="A16" s="662"/>
      <c r="B16" s="1764"/>
      <c r="C16" s="102"/>
      <c r="D16" s="663"/>
      <c r="E16" s="2001"/>
    </row>
    <row r="17" spans="1:5" ht="15" customHeight="1">
      <c r="A17" s="662"/>
      <c r="B17" s="676"/>
      <c r="C17" s="5036" t="s">
        <v>526</v>
      </c>
      <c r="D17" s="5036"/>
      <c r="E17" s="1972"/>
    </row>
    <row r="18" spans="1:5" ht="27" customHeight="1">
      <c r="A18" s="662"/>
      <c r="B18" s="5293" t="s">
        <v>527</v>
      </c>
      <c r="C18" s="5293"/>
      <c r="D18" s="5293"/>
      <c r="E18" s="5293"/>
    </row>
    <row r="19" spans="1:5" ht="49.9" customHeight="1">
      <c r="A19" s="344"/>
      <c r="B19" s="5205"/>
      <c r="C19" s="5291"/>
      <c r="D19" s="5292"/>
      <c r="E19" s="1750"/>
    </row>
    <row r="20" spans="1:5" ht="15" customHeight="1">
      <c r="A20" s="662"/>
      <c r="B20" s="102"/>
      <c r="C20" s="102"/>
      <c r="D20" s="102"/>
      <c r="E20" s="102"/>
    </row>
    <row r="21" spans="1:5" ht="33.65" customHeight="1">
      <c r="A21" s="344" t="s">
        <v>528</v>
      </c>
      <c r="B21" s="5264" t="s">
        <v>529</v>
      </c>
      <c r="C21" s="5264"/>
      <c r="D21" s="5264"/>
      <c r="E21" s="5264"/>
    </row>
    <row r="22" spans="1:5" ht="14.15" customHeight="1">
      <c r="A22" s="662"/>
      <c r="B22" s="102"/>
      <c r="C22" s="105"/>
      <c r="D22" s="102"/>
      <c r="E22" s="227"/>
    </row>
    <row r="23" spans="1:5" ht="14.15" customHeight="1">
      <c r="A23" s="662"/>
      <c r="B23" s="677"/>
      <c r="C23" s="102"/>
      <c r="D23" s="671"/>
      <c r="E23" s="1964" t="s">
        <v>395</v>
      </c>
    </row>
    <row r="24" spans="1:5" ht="14.15" customHeight="1">
      <c r="A24" s="662"/>
      <c r="B24" s="5249" t="s">
        <v>530</v>
      </c>
      <c r="C24" s="5249"/>
      <c r="D24" s="5249"/>
      <c r="E24" s="5262"/>
    </row>
    <row r="25" spans="1:5" ht="49.9" customHeight="1">
      <c r="A25" s="344"/>
      <c r="B25" s="5205"/>
      <c r="C25" s="5291"/>
      <c r="D25" s="5292"/>
      <c r="E25" s="1750"/>
    </row>
    <row r="26" spans="1:5" ht="15" customHeight="1">
      <c r="A26" s="662"/>
      <c r="B26" s="102"/>
      <c r="C26" s="102"/>
      <c r="D26" s="102"/>
      <c r="E26" s="102"/>
    </row>
    <row r="27" spans="1:5" ht="33.75" customHeight="1">
      <c r="A27" s="665" t="s">
        <v>531</v>
      </c>
      <c r="B27" s="5051" t="s">
        <v>2139</v>
      </c>
      <c r="C27" s="5051"/>
      <c r="D27" s="5051"/>
      <c r="E27" s="5051"/>
    </row>
    <row r="28" spans="1:5" ht="15" customHeight="1">
      <c r="A28" s="662"/>
      <c r="B28" s="102"/>
      <c r="C28" s="102"/>
      <c r="D28" s="102"/>
      <c r="E28" s="102"/>
    </row>
    <row r="29" spans="1:5" ht="15" customHeight="1">
      <c r="A29" s="662"/>
      <c r="B29" s="677"/>
      <c r="C29" s="102"/>
      <c r="D29" s="671"/>
      <c r="E29" s="1964" t="s">
        <v>395</v>
      </c>
    </row>
    <row r="30" spans="1:5" ht="33.75" customHeight="1">
      <c r="A30" s="662"/>
      <c r="B30" s="5263" t="s">
        <v>2138</v>
      </c>
      <c r="C30" s="5263"/>
      <c r="D30" s="5263"/>
      <c r="E30" s="5294"/>
    </row>
    <row r="31" spans="1:5" ht="63" customHeight="1">
      <c r="A31" s="662"/>
      <c r="B31" s="5205"/>
      <c r="C31" s="5291"/>
      <c r="D31" s="5292"/>
      <c r="E31" s="1750"/>
    </row>
    <row r="32" spans="1:5" ht="15" customHeight="1">
      <c r="A32" s="343"/>
      <c r="B32" s="102"/>
      <c r="C32" s="102"/>
      <c r="D32" s="102"/>
      <c r="E32" s="102"/>
    </row>
    <row r="33" spans="1:5" ht="15" customHeight="1">
      <c r="A33" s="343"/>
      <c r="B33" s="102"/>
      <c r="C33" s="102"/>
      <c r="D33" s="102"/>
      <c r="E33" s="102"/>
    </row>
    <row r="34" spans="1:5" ht="15" customHeight="1">
      <c r="A34" s="343"/>
      <c r="B34" s="102"/>
      <c r="C34" s="102"/>
      <c r="D34" s="102"/>
      <c r="E34" s="417" t="str">
        <f>+ToC!E115</f>
        <v xml:space="preserve">LONG-TERM Annual Return </v>
      </c>
    </row>
    <row r="35" spans="1:5" ht="15.75" customHeight="1">
      <c r="A35" s="343"/>
      <c r="B35" s="102"/>
      <c r="C35" s="102"/>
      <c r="D35" s="102"/>
      <c r="E35" s="417" t="s">
        <v>532</v>
      </c>
    </row>
    <row r="36" spans="1:5" ht="15" customHeight="1">
      <c r="A36" s="343"/>
      <c r="B36" s="102"/>
      <c r="C36" s="102"/>
      <c r="D36" s="102"/>
      <c r="E36" s="102"/>
    </row>
    <row r="37" spans="1:5" ht="15" hidden="1" customHeight="1"/>
    <row r="38" spans="1:5" ht="15" hidden="1" customHeight="1"/>
    <row r="39" spans="1:5" hidden="1">
      <c r="A39" s="678"/>
      <c r="B39" s="679"/>
    </row>
    <row r="40" spans="1:5" hidden="1"/>
    <row r="41" spans="1:5" hidden="1"/>
  </sheetData>
  <sheetProtection password="DF61" sheet="1" objects="1" scenarios="1"/>
  <mergeCells count="13">
    <mergeCell ref="A1:E1"/>
    <mergeCell ref="A11:E11"/>
    <mergeCell ref="B9:E9"/>
    <mergeCell ref="B13:E13"/>
    <mergeCell ref="C17:D17"/>
    <mergeCell ref="B31:D31"/>
    <mergeCell ref="B18:E18"/>
    <mergeCell ref="B24:E24"/>
    <mergeCell ref="B21:E21"/>
    <mergeCell ref="B27:E27"/>
    <mergeCell ref="B30:E30"/>
    <mergeCell ref="B19:D19"/>
    <mergeCell ref="B25:D25"/>
  </mergeCells>
  <dataValidations count="1">
    <dataValidation type="list" allowBlank="1" showInputMessage="1" showErrorMessage="1" sqref="E29 E15 E23">
      <formula1>$O$9:$O$11</formula1>
    </dataValidation>
  </dataValidations>
  <hyperlinks>
    <hyperlink ref="A1:E1" location="ToC!A1" display="10.025"/>
  </hyperlinks>
  <printOptions horizontalCentered="1"/>
  <pageMargins left="0.59055118110236204" right="0.59055118110236204" top="0.59055118110236204" bottom="0.39370078740157499" header="0.23622047244094499" footer="0.23622047244094499"/>
  <pageSetup paperSize="5" scale="93" orientation="portrait" cellComments="asDisplayed"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tabColor theme="0"/>
    <pageSetUpPr fitToPage="1"/>
  </sheetPr>
  <dimension ref="A1:WVM38"/>
  <sheetViews>
    <sheetView zoomScaleNormal="100" workbookViewId="0">
      <selection activeCell="B13" sqref="B13"/>
    </sheetView>
  </sheetViews>
  <sheetFormatPr defaultColWidth="0" defaultRowHeight="15.5" zeroHeight="1"/>
  <cols>
    <col min="1" max="1" width="5.4609375" style="655" customWidth="1"/>
    <col min="2" max="2" width="26.765625" style="639" customWidth="1"/>
    <col min="3" max="3" width="21.765625" style="639" customWidth="1"/>
    <col min="4" max="5" width="15.765625" style="639" customWidth="1"/>
    <col min="6" max="252" width="9.765625" style="242" hidden="1"/>
    <col min="253" max="253" width="7" style="242" hidden="1"/>
    <col min="254" max="254" width="11.07421875" style="242" hidden="1"/>
    <col min="255" max="255" width="14.23046875" style="242" hidden="1"/>
    <col min="256" max="256" width="11" style="242" hidden="1"/>
    <col min="257" max="258" width="9.765625" style="242" hidden="1"/>
    <col min="259" max="259" width="11.765625" style="242" hidden="1"/>
    <col min="260" max="260" width="9.765625" style="242" hidden="1"/>
    <col min="261" max="261" width="11.84375" style="242" hidden="1"/>
    <col min="262" max="508" width="9.765625" style="242" hidden="1"/>
    <col min="509" max="509" width="7" style="242" hidden="1"/>
    <col min="510" max="510" width="11.07421875" style="242" hidden="1"/>
    <col min="511" max="511" width="14.23046875" style="242" hidden="1"/>
    <col min="512" max="512" width="11" style="242" hidden="1"/>
    <col min="513" max="514" width="9.765625" style="242" hidden="1"/>
    <col min="515" max="515" width="11.765625" style="242" hidden="1"/>
    <col min="516" max="516" width="9.765625" style="242" hidden="1"/>
    <col min="517" max="517" width="11.84375" style="242" hidden="1"/>
    <col min="518" max="764" width="9.765625" style="242" hidden="1"/>
    <col min="765" max="765" width="7" style="242" hidden="1"/>
    <col min="766" max="766" width="11.07421875" style="242" hidden="1"/>
    <col min="767" max="767" width="14.23046875" style="242" hidden="1"/>
    <col min="768" max="768" width="11" style="242" hidden="1"/>
    <col min="769" max="770" width="9.765625" style="242" hidden="1"/>
    <col min="771" max="771" width="11.765625" style="242" hidden="1"/>
    <col min="772" max="772" width="9.765625" style="242" hidden="1"/>
    <col min="773" max="773" width="11.84375" style="242" hidden="1"/>
    <col min="774" max="1020" width="9.765625" style="242" hidden="1"/>
    <col min="1021" max="1021" width="7" style="242" hidden="1"/>
    <col min="1022" max="1022" width="11.07421875" style="242" hidden="1"/>
    <col min="1023" max="1023" width="14.23046875" style="242" hidden="1"/>
    <col min="1024" max="1024" width="11" style="242" hidden="1"/>
    <col min="1025" max="1026" width="9.765625" style="242" hidden="1"/>
    <col min="1027" max="1027" width="11.765625" style="242" hidden="1"/>
    <col min="1028" max="1028" width="9.765625" style="242" hidden="1"/>
    <col min="1029" max="1029" width="11.84375" style="242" hidden="1"/>
    <col min="1030" max="1276" width="9.765625" style="242" hidden="1"/>
    <col min="1277" max="1277" width="7" style="242" hidden="1"/>
    <col min="1278" max="1278" width="11.07421875" style="242" hidden="1"/>
    <col min="1279" max="1279" width="14.23046875" style="242" hidden="1"/>
    <col min="1280" max="1280" width="11" style="242" hidden="1"/>
    <col min="1281" max="1282" width="9.765625" style="242" hidden="1"/>
    <col min="1283" max="1283" width="11.765625" style="242" hidden="1"/>
    <col min="1284" max="1284" width="9.765625" style="242" hidden="1"/>
    <col min="1285" max="1285" width="11.84375" style="242" hidden="1"/>
    <col min="1286" max="1532" width="9.765625" style="242" hidden="1"/>
    <col min="1533" max="1533" width="7" style="242" hidden="1"/>
    <col min="1534" max="1534" width="11.07421875" style="242" hidden="1"/>
    <col min="1535" max="1535" width="14.23046875" style="242" hidden="1"/>
    <col min="1536" max="1536" width="11" style="242" hidden="1"/>
    <col min="1537" max="1538" width="9.765625" style="242" hidden="1"/>
    <col min="1539" max="1539" width="11.765625" style="242" hidden="1"/>
    <col min="1540" max="1540" width="9.765625" style="242" hidden="1"/>
    <col min="1541" max="1541" width="11.84375" style="242" hidden="1"/>
    <col min="1542" max="1788" width="9.765625" style="242" hidden="1"/>
    <col min="1789" max="1789" width="7" style="242" hidden="1"/>
    <col min="1790" max="1790" width="11.07421875" style="242" hidden="1"/>
    <col min="1791" max="1791" width="14.23046875" style="242" hidden="1"/>
    <col min="1792" max="1792" width="11" style="242" hidden="1"/>
    <col min="1793" max="1794" width="9.765625" style="242" hidden="1"/>
    <col min="1795" max="1795" width="11.765625" style="242" hidden="1"/>
    <col min="1796" max="1796" width="9.765625" style="242" hidden="1"/>
    <col min="1797" max="1797" width="11.84375" style="242" hidden="1"/>
    <col min="1798" max="2044" width="9.765625" style="242" hidden="1"/>
    <col min="2045" max="2045" width="7" style="242" hidden="1"/>
    <col min="2046" max="2046" width="11.07421875" style="242" hidden="1"/>
    <col min="2047" max="2047" width="14.23046875" style="242" hidden="1"/>
    <col min="2048" max="2048" width="11" style="242" hidden="1"/>
    <col min="2049" max="2050" width="9.765625" style="242" hidden="1"/>
    <col min="2051" max="2051" width="11.765625" style="242" hidden="1"/>
    <col min="2052" max="2052" width="9.765625" style="242" hidden="1"/>
    <col min="2053" max="2053" width="11.84375" style="242" hidden="1"/>
    <col min="2054" max="2300" width="9.765625" style="242" hidden="1"/>
    <col min="2301" max="2301" width="7" style="242" hidden="1"/>
    <col min="2302" max="2302" width="11.07421875" style="242" hidden="1"/>
    <col min="2303" max="2303" width="14.23046875" style="242" hidden="1"/>
    <col min="2304" max="2304" width="11" style="242" hidden="1"/>
    <col min="2305" max="2306" width="9.765625" style="242" hidden="1"/>
    <col min="2307" max="2307" width="11.765625" style="242" hidden="1"/>
    <col min="2308" max="2308" width="9.765625" style="242" hidden="1"/>
    <col min="2309" max="2309" width="11.84375" style="242" hidden="1"/>
    <col min="2310" max="2556" width="9.765625" style="242" hidden="1"/>
    <col min="2557" max="2557" width="7" style="242" hidden="1"/>
    <col min="2558" max="2558" width="11.07421875" style="242" hidden="1"/>
    <col min="2559" max="2559" width="14.23046875" style="242" hidden="1"/>
    <col min="2560" max="2560" width="11" style="242" hidden="1"/>
    <col min="2561" max="2562" width="9.765625" style="242" hidden="1"/>
    <col min="2563" max="2563" width="11.765625" style="242" hidden="1"/>
    <col min="2564" max="2564" width="9.765625" style="242" hidden="1"/>
    <col min="2565" max="2565" width="11.84375" style="242" hidden="1"/>
    <col min="2566" max="2812" width="9.765625" style="242" hidden="1"/>
    <col min="2813" max="2813" width="7" style="242" hidden="1"/>
    <col min="2814" max="2814" width="11.07421875" style="242" hidden="1"/>
    <col min="2815" max="2815" width="14.23046875" style="242" hidden="1"/>
    <col min="2816" max="2816" width="11" style="242" hidden="1"/>
    <col min="2817" max="2818" width="9.765625" style="242" hidden="1"/>
    <col min="2819" max="2819" width="11.765625" style="242" hidden="1"/>
    <col min="2820" max="2820" width="9.765625" style="242" hidden="1"/>
    <col min="2821" max="2821" width="11.84375" style="242" hidden="1"/>
    <col min="2822" max="3068" width="9.765625" style="242" hidden="1"/>
    <col min="3069" max="3069" width="7" style="242" hidden="1"/>
    <col min="3070" max="3070" width="11.07421875" style="242" hidden="1"/>
    <col min="3071" max="3071" width="14.23046875" style="242" hidden="1"/>
    <col min="3072" max="3072" width="11" style="242" hidden="1"/>
    <col min="3073" max="3074" width="9.765625" style="242" hidden="1"/>
    <col min="3075" max="3075" width="11.765625" style="242" hidden="1"/>
    <col min="3076" max="3076" width="9.765625" style="242" hidden="1"/>
    <col min="3077" max="3077" width="11.84375" style="242" hidden="1"/>
    <col min="3078" max="3324" width="9.765625" style="242" hidden="1"/>
    <col min="3325" max="3325" width="7" style="242" hidden="1"/>
    <col min="3326" max="3326" width="11.07421875" style="242" hidden="1"/>
    <col min="3327" max="3327" width="14.23046875" style="242" hidden="1"/>
    <col min="3328" max="3328" width="11" style="242" hidden="1"/>
    <col min="3329" max="3330" width="9.765625" style="242" hidden="1"/>
    <col min="3331" max="3331" width="11.765625" style="242" hidden="1"/>
    <col min="3332" max="3332" width="9.765625" style="242" hidden="1"/>
    <col min="3333" max="3333" width="11.84375" style="242" hidden="1"/>
    <col min="3334" max="3580" width="9.765625" style="242" hidden="1"/>
    <col min="3581" max="3581" width="7" style="242" hidden="1"/>
    <col min="3582" max="3582" width="11.07421875" style="242" hidden="1"/>
    <col min="3583" max="3583" width="14.23046875" style="242" hidden="1"/>
    <col min="3584" max="3584" width="11" style="242" hidden="1"/>
    <col min="3585" max="3586" width="9.765625" style="242" hidden="1"/>
    <col min="3587" max="3587" width="11.765625" style="242" hidden="1"/>
    <col min="3588" max="3588" width="9.765625" style="242" hidden="1"/>
    <col min="3589" max="3589" width="11.84375" style="242" hidden="1"/>
    <col min="3590" max="3836" width="9.765625" style="242" hidden="1"/>
    <col min="3837" max="3837" width="7" style="242" hidden="1"/>
    <col min="3838" max="3838" width="11.07421875" style="242" hidden="1"/>
    <col min="3839" max="3839" width="14.23046875" style="242" hidden="1"/>
    <col min="3840" max="3840" width="11" style="242" hidden="1"/>
    <col min="3841" max="3842" width="9.765625" style="242" hidden="1"/>
    <col min="3843" max="3843" width="11.765625" style="242" hidden="1"/>
    <col min="3844" max="3844" width="9.765625" style="242" hidden="1"/>
    <col min="3845" max="3845" width="11.84375" style="242" hidden="1"/>
    <col min="3846" max="4092" width="9.765625" style="242" hidden="1"/>
    <col min="4093" max="4093" width="7" style="242" hidden="1"/>
    <col min="4094" max="4094" width="11.07421875" style="242" hidden="1"/>
    <col min="4095" max="4095" width="14.23046875" style="242" hidden="1"/>
    <col min="4096" max="4096" width="11" style="242" hidden="1"/>
    <col min="4097" max="4098" width="9.765625" style="242" hidden="1"/>
    <col min="4099" max="4099" width="11.765625" style="242" hidden="1"/>
    <col min="4100" max="4100" width="9.765625" style="242" hidden="1"/>
    <col min="4101" max="4101" width="11.84375" style="242" hidden="1"/>
    <col min="4102" max="4348" width="9.765625" style="242" hidden="1"/>
    <col min="4349" max="4349" width="7" style="242" hidden="1"/>
    <col min="4350" max="4350" width="11.07421875" style="242" hidden="1"/>
    <col min="4351" max="4351" width="14.23046875" style="242" hidden="1"/>
    <col min="4352" max="4352" width="11" style="242" hidden="1"/>
    <col min="4353" max="4354" width="9.765625" style="242" hidden="1"/>
    <col min="4355" max="4355" width="11.765625" style="242" hidden="1"/>
    <col min="4356" max="4356" width="9.765625" style="242" hidden="1"/>
    <col min="4357" max="4357" width="11.84375" style="242" hidden="1"/>
    <col min="4358" max="4604" width="9.765625" style="242" hidden="1"/>
    <col min="4605" max="4605" width="7" style="242" hidden="1"/>
    <col min="4606" max="4606" width="11.07421875" style="242" hidden="1"/>
    <col min="4607" max="4607" width="14.23046875" style="242" hidden="1"/>
    <col min="4608" max="4608" width="11" style="242" hidden="1"/>
    <col min="4609" max="4610" width="9.765625" style="242" hidden="1"/>
    <col min="4611" max="4611" width="11.765625" style="242" hidden="1"/>
    <col min="4612" max="4612" width="9.765625" style="242" hidden="1"/>
    <col min="4613" max="4613" width="11.84375" style="242" hidden="1"/>
    <col min="4614" max="4860" width="9.765625" style="242" hidden="1"/>
    <col min="4861" max="4861" width="7" style="242" hidden="1"/>
    <col min="4862" max="4862" width="11.07421875" style="242" hidden="1"/>
    <col min="4863" max="4863" width="14.23046875" style="242" hidden="1"/>
    <col min="4864" max="4864" width="11" style="242" hidden="1"/>
    <col min="4865" max="4866" width="9.765625" style="242" hidden="1"/>
    <col min="4867" max="4867" width="11.765625" style="242" hidden="1"/>
    <col min="4868" max="4868" width="9.765625" style="242" hidden="1"/>
    <col min="4869" max="4869" width="11.84375" style="242" hidden="1"/>
    <col min="4870" max="5116" width="9.765625" style="242" hidden="1"/>
    <col min="5117" max="5117" width="7" style="242" hidden="1"/>
    <col min="5118" max="5118" width="11.07421875" style="242" hidden="1"/>
    <col min="5119" max="5119" width="14.23046875" style="242" hidden="1"/>
    <col min="5120" max="5120" width="11" style="242" hidden="1"/>
    <col min="5121" max="5122" width="9.765625" style="242" hidden="1"/>
    <col min="5123" max="5123" width="11.765625" style="242" hidden="1"/>
    <col min="5124" max="5124" width="9.765625" style="242" hidden="1"/>
    <col min="5125" max="5125" width="11.84375" style="242" hidden="1"/>
    <col min="5126" max="5372" width="9.765625" style="242" hidden="1"/>
    <col min="5373" max="5373" width="7" style="242" hidden="1"/>
    <col min="5374" max="5374" width="11.07421875" style="242" hidden="1"/>
    <col min="5375" max="5375" width="14.23046875" style="242" hidden="1"/>
    <col min="5376" max="5376" width="11" style="242" hidden="1"/>
    <col min="5377" max="5378" width="9.765625" style="242" hidden="1"/>
    <col min="5379" max="5379" width="11.765625" style="242" hidden="1"/>
    <col min="5380" max="5380" width="9.765625" style="242" hidden="1"/>
    <col min="5381" max="5381" width="11.84375" style="242" hidden="1"/>
    <col min="5382" max="5628" width="9.765625" style="242" hidden="1"/>
    <col min="5629" max="5629" width="7" style="242" hidden="1"/>
    <col min="5630" max="5630" width="11.07421875" style="242" hidden="1"/>
    <col min="5631" max="5631" width="14.23046875" style="242" hidden="1"/>
    <col min="5632" max="5632" width="11" style="242" hidden="1"/>
    <col min="5633" max="5634" width="9.765625" style="242" hidden="1"/>
    <col min="5635" max="5635" width="11.765625" style="242" hidden="1"/>
    <col min="5636" max="5636" width="9.765625" style="242" hidden="1"/>
    <col min="5637" max="5637" width="11.84375" style="242" hidden="1"/>
    <col min="5638" max="5884" width="9.765625" style="242" hidden="1"/>
    <col min="5885" max="5885" width="7" style="242" hidden="1"/>
    <col min="5886" max="5886" width="11.07421875" style="242" hidden="1"/>
    <col min="5887" max="5887" width="14.23046875" style="242" hidden="1"/>
    <col min="5888" max="5888" width="11" style="242" hidden="1"/>
    <col min="5889" max="5890" width="9.765625" style="242" hidden="1"/>
    <col min="5891" max="5891" width="11.765625" style="242" hidden="1"/>
    <col min="5892" max="5892" width="9.765625" style="242" hidden="1"/>
    <col min="5893" max="5893" width="11.84375" style="242" hidden="1"/>
    <col min="5894" max="6140" width="9.765625" style="242" hidden="1"/>
    <col min="6141" max="6141" width="7" style="242" hidden="1"/>
    <col min="6142" max="6142" width="11.07421875" style="242" hidden="1"/>
    <col min="6143" max="6143" width="14.23046875" style="242" hidden="1"/>
    <col min="6144" max="6144" width="11" style="242" hidden="1"/>
    <col min="6145" max="6146" width="9.765625" style="242" hidden="1"/>
    <col min="6147" max="6147" width="11.765625" style="242" hidden="1"/>
    <col min="6148" max="6148" width="9.765625" style="242" hidden="1"/>
    <col min="6149" max="6149" width="11.84375" style="242" hidden="1"/>
    <col min="6150" max="6396" width="9.765625" style="242" hidden="1"/>
    <col min="6397" max="6397" width="7" style="242" hidden="1"/>
    <col min="6398" max="6398" width="11.07421875" style="242" hidden="1"/>
    <col min="6399" max="6399" width="14.23046875" style="242" hidden="1"/>
    <col min="6400" max="6400" width="11" style="242" hidden="1"/>
    <col min="6401" max="6402" width="9.765625" style="242" hidden="1"/>
    <col min="6403" max="6403" width="11.765625" style="242" hidden="1"/>
    <col min="6404" max="6404" width="9.765625" style="242" hidden="1"/>
    <col min="6405" max="6405" width="11.84375" style="242" hidden="1"/>
    <col min="6406" max="6652" width="9.765625" style="242" hidden="1"/>
    <col min="6653" max="6653" width="7" style="242" hidden="1"/>
    <col min="6654" max="6654" width="11.07421875" style="242" hidden="1"/>
    <col min="6655" max="6655" width="14.23046875" style="242" hidden="1"/>
    <col min="6656" max="6656" width="11" style="242" hidden="1"/>
    <col min="6657" max="6658" width="9.765625" style="242" hidden="1"/>
    <col min="6659" max="6659" width="11.765625" style="242" hidden="1"/>
    <col min="6660" max="6660" width="9.765625" style="242" hidden="1"/>
    <col min="6661" max="6661" width="11.84375" style="242" hidden="1"/>
    <col min="6662" max="6908" width="9.765625" style="242" hidden="1"/>
    <col min="6909" max="6909" width="7" style="242" hidden="1"/>
    <col min="6910" max="6910" width="11.07421875" style="242" hidden="1"/>
    <col min="6911" max="6911" width="14.23046875" style="242" hidden="1"/>
    <col min="6912" max="6912" width="11" style="242" hidden="1"/>
    <col min="6913" max="6914" width="9.765625" style="242" hidden="1"/>
    <col min="6915" max="6915" width="11.765625" style="242" hidden="1"/>
    <col min="6916" max="6916" width="9.765625" style="242" hidden="1"/>
    <col min="6917" max="6917" width="11.84375" style="242" hidden="1"/>
    <col min="6918" max="7164" width="9.765625" style="242" hidden="1"/>
    <col min="7165" max="7165" width="7" style="242" hidden="1"/>
    <col min="7166" max="7166" width="11.07421875" style="242" hidden="1"/>
    <col min="7167" max="7167" width="14.23046875" style="242" hidden="1"/>
    <col min="7168" max="7168" width="11" style="242" hidden="1"/>
    <col min="7169" max="7170" width="9.765625" style="242" hidden="1"/>
    <col min="7171" max="7171" width="11.765625" style="242" hidden="1"/>
    <col min="7172" max="7172" width="9.765625" style="242" hidden="1"/>
    <col min="7173" max="7173" width="11.84375" style="242" hidden="1"/>
    <col min="7174" max="7420" width="9.765625" style="242" hidden="1"/>
    <col min="7421" max="7421" width="7" style="242" hidden="1"/>
    <col min="7422" max="7422" width="11.07421875" style="242" hidden="1"/>
    <col min="7423" max="7423" width="14.23046875" style="242" hidden="1"/>
    <col min="7424" max="7424" width="11" style="242" hidden="1"/>
    <col min="7425" max="7426" width="9.765625" style="242" hidden="1"/>
    <col min="7427" max="7427" width="11.765625" style="242" hidden="1"/>
    <col min="7428" max="7428" width="9.765625" style="242" hidden="1"/>
    <col min="7429" max="7429" width="11.84375" style="242" hidden="1"/>
    <col min="7430" max="7676" width="9.765625" style="242" hidden="1"/>
    <col min="7677" max="7677" width="7" style="242" hidden="1"/>
    <col min="7678" max="7678" width="11.07421875" style="242" hidden="1"/>
    <col min="7679" max="7679" width="14.23046875" style="242" hidden="1"/>
    <col min="7680" max="7680" width="11" style="242" hidden="1"/>
    <col min="7681" max="7682" width="9.765625" style="242" hidden="1"/>
    <col min="7683" max="7683" width="11.765625" style="242" hidden="1"/>
    <col min="7684" max="7684" width="9.765625" style="242" hidden="1"/>
    <col min="7685" max="7685" width="11.84375" style="242" hidden="1"/>
    <col min="7686" max="7932" width="9.765625" style="242" hidden="1"/>
    <col min="7933" max="7933" width="7" style="242" hidden="1"/>
    <col min="7934" max="7934" width="11.07421875" style="242" hidden="1"/>
    <col min="7935" max="7935" width="14.23046875" style="242" hidden="1"/>
    <col min="7936" max="7936" width="11" style="242" hidden="1"/>
    <col min="7937" max="7938" width="9.765625" style="242" hidden="1"/>
    <col min="7939" max="7939" width="11.765625" style="242" hidden="1"/>
    <col min="7940" max="7940" width="9.765625" style="242" hidden="1"/>
    <col min="7941" max="7941" width="11.84375" style="242" hidden="1"/>
    <col min="7942" max="8188" width="9.765625" style="242" hidden="1"/>
    <col min="8189" max="8189" width="7" style="242" hidden="1"/>
    <col min="8190" max="8190" width="11.07421875" style="242" hidden="1"/>
    <col min="8191" max="8191" width="14.23046875" style="242" hidden="1"/>
    <col min="8192" max="8192" width="11" style="242" hidden="1"/>
    <col min="8193" max="8194" width="9.765625" style="242" hidden="1"/>
    <col min="8195" max="8195" width="11.765625" style="242" hidden="1"/>
    <col min="8196" max="8196" width="9.765625" style="242" hidden="1"/>
    <col min="8197" max="8197" width="11.84375" style="242" hidden="1"/>
    <col min="8198" max="8444" width="9.765625" style="242" hidden="1"/>
    <col min="8445" max="8445" width="7" style="242" hidden="1"/>
    <col min="8446" max="8446" width="11.07421875" style="242" hidden="1"/>
    <col min="8447" max="8447" width="14.23046875" style="242" hidden="1"/>
    <col min="8448" max="8448" width="11" style="242" hidden="1"/>
    <col min="8449" max="8450" width="9.765625" style="242" hidden="1"/>
    <col min="8451" max="8451" width="11.765625" style="242" hidden="1"/>
    <col min="8452" max="8452" width="9.765625" style="242" hidden="1"/>
    <col min="8453" max="8453" width="11.84375" style="242" hidden="1"/>
    <col min="8454" max="8700" width="9.765625" style="242" hidden="1"/>
    <col min="8701" max="8701" width="7" style="242" hidden="1"/>
    <col min="8702" max="8702" width="11.07421875" style="242" hidden="1"/>
    <col min="8703" max="8703" width="14.23046875" style="242" hidden="1"/>
    <col min="8704" max="8704" width="11" style="242" hidden="1"/>
    <col min="8705" max="8706" width="9.765625" style="242" hidden="1"/>
    <col min="8707" max="8707" width="11.765625" style="242" hidden="1"/>
    <col min="8708" max="8708" width="9.765625" style="242" hidden="1"/>
    <col min="8709" max="8709" width="11.84375" style="242" hidden="1"/>
    <col min="8710" max="8956" width="9.765625" style="242" hidden="1"/>
    <col min="8957" max="8957" width="7" style="242" hidden="1"/>
    <col min="8958" max="8958" width="11.07421875" style="242" hidden="1"/>
    <col min="8959" max="8959" width="14.23046875" style="242" hidden="1"/>
    <col min="8960" max="8960" width="11" style="242" hidden="1"/>
    <col min="8961" max="8962" width="9.765625" style="242" hidden="1"/>
    <col min="8963" max="8963" width="11.765625" style="242" hidden="1"/>
    <col min="8964" max="8964" width="9.765625" style="242" hidden="1"/>
    <col min="8965" max="8965" width="11.84375" style="242" hidden="1"/>
    <col min="8966" max="9212" width="9.765625" style="242" hidden="1"/>
    <col min="9213" max="9213" width="7" style="242" hidden="1"/>
    <col min="9214" max="9214" width="11.07421875" style="242" hidden="1"/>
    <col min="9215" max="9215" width="14.23046875" style="242" hidden="1"/>
    <col min="9216" max="9216" width="11" style="242" hidden="1"/>
    <col min="9217" max="9218" width="9.765625" style="242" hidden="1"/>
    <col min="9219" max="9219" width="11.765625" style="242" hidden="1"/>
    <col min="9220" max="9220" width="9.765625" style="242" hidden="1"/>
    <col min="9221" max="9221" width="11.84375" style="242" hidden="1"/>
    <col min="9222" max="9468" width="9.765625" style="242" hidden="1"/>
    <col min="9469" max="9469" width="7" style="242" hidden="1"/>
    <col min="9470" max="9470" width="11.07421875" style="242" hidden="1"/>
    <col min="9471" max="9471" width="14.23046875" style="242" hidden="1"/>
    <col min="9472" max="9472" width="11" style="242" hidden="1"/>
    <col min="9473" max="9474" width="9.765625" style="242" hidden="1"/>
    <col min="9475" max="9475" width="11.765625" style="242" hidden="1"/>
    <col min="9476" max="9476" width="9.765625" style="242" hidden="1"/>
    <col min="9477" max="9477" width="11.84375" style="242" hidden="1"/>
    <col min="9478" max="9724" width="9.765625" style="242" hidden="1"/>
    <col min="9725" max="9725" width="7" style="242" hidden="1"/>
    <col min="9726" max="9726" width="11.07421875" style="242" hidden="1"/>
    <col min="9727" max="9727" width="14.23046875" style="242" hidden="1"/>
    <col min="9728" max="9728" width="11" style="242" hidden="1"/>
    <col min="9729" max="9730" width="9.765625" style="242" hidden="1"/>
    <col min="9731" max="9731" width="11.765625" style="242" hidden="1"/>
    <col min="9732" max="9732" width="9.765625" style="242" hidden="1"/>
    <col min="9733" max="9733" width="11.84375" style="242" hidden="1"/>
    <col min="9734" max="9980" width="9.765625" style="242" hidden="1"/>
    <col min="9981" max="9981" width="7" style="242" hidden="1"/>
    <col min="9982" max="9982" width="11.07421875" style="242" hidden="1"/>
    <col min="9983" max="9983" width="14.23046875" style="242" hidden="1"/>
    <col min="9984" max="9984" width="11" style="242" hidden="1"/>
    <col min="9985" max="9986" width="9.765625" style="242" hidden="1"/>
    <col min="9987" max="9987" width="11.765625" style="242" hidden="1"/>
    <col min="9988" max="9988" width="9.765625" style="242" hidden="1"/>
    <col min="9989" max="9989" width="11.84375" style="242" hidden="1"/>
    <col min="9990" max="10236" width="9.765625" style="242" hidden="1"/>
    <col min="10237" max="10237" width="7" style="242" hidden="1"/>
    <col min="10238" max="10238" width="11.07421875" style="242" hidden="1"/>
    <col min="10239" max="10239" width="14.23046875" style="242" hidden="1"/>
    <col min="10240" max="10240" width="11" style="242" hidden="1"/>
    <col min="10241" max="10242" width="9.765625" style="242" hidden="1"/>
    <col min="10243" max="10243" width="11.765625" style="242" hidden="1"/>
    <col min="10244" max="10244" width="9.765625" style="242" hidden="1"/>
    <col min="10245" max="10245" width="11.84375" style="242" hidden="1"/>
    <col min="10246" max="10492" width="9.765625" style="242" hidden="1"/>
    <col min="10493" max="10493" width="7" style="242" hidden="1"/>
    <col min="10494" max="10494" width="11.07421875" style="242" hidden="1"/>
    <col min="10495" max="10495" width="14.23046875" style="242" hidden="1"/>
    <col min="10496" max="10496" width="11" style="242" hidden="1"/>
    <col min="10497" max="10498" width="9.765625" style="242" hidden="1"/>
    <col min="10499" max="10499" width="11.765625" style="242" hidden="1"/>
    <col min="10500" max="10500" width="9.765625" style="242" hidden="1"/>
    <col min="10501" max="10501" width="11.84375" style="242" hidden="1"/>
    <col min="10502" max="10748" width="9.765625" style="242" hidden="1"/>
    <col min="10749" max="10749" width="7" style="242" hidden="1"/>
    <col min="10750" max="10750" width="11.07421875" style="242" hidden="1"/>
    <col min="10751" max="10751" width="14.23046875" style="242" hidden="1"/>
    <col min="10752" max="10752" width="11" style="242" hidden="1"/>
    <col min="10753" max="10754" width="9.765625" style="242" hidden="1"/>
    <col min="10755" max="10755" width="11.765625" style="242" hidden="1"/>
    <col min="10756" max="10756" width="9.765625" style="242" hidden="1"/>
    <col min="10757" max="10757" width="11.84375" style="242" hidden="1"/>
    <col min="10758" max="11004" width="9.765625" style="242" hidden="1"/>
    <col min="11005" max="11005" width="7" style="242" hidden="1"/>
    <col min="11006" max="11006" width="11.07421875" style="242" hidden="1"/>
    <col min="11007" max="11007" width="14.23046875" style="242" hidden="1"/>
    <col min="11008" max="11008" width="11" style="242" hidden="1"/>
    <col min="11009" max="11010" width="9.765625" style="242" hidden="1"/>
    <col min="11011" max="11011" width="11.765625" style="242" hidden="1"/>
    <col min="11012" max="11012" width="9.765625" style="242" hidden="1"/>
    <col min="11013" max="11013" width="11.84375" style="242" hidden="1"/>
    <col min="11014" max="11260" width="9.765625" style="242" hidden="1"/>
    <col min="11261" max="11261" width="7" style="242" hidden="1"/>
    <col min="11262" max="11262" width="11.07421875" style="242" hidden="1"/>
    <col min="11263" max="11263" width="14.23046875" style="242" hidden="1"/>
    <col min="11264" max="11264" width="11" style="242" hidden="1"/>
    <col min="11265" max="11266" width="9.765625" style="242" hidden="1"/>
    <col min="11267" max="11267" width="11.765625" style="242" hidden="1"/>
    <col min="11268" max="11268" width="9.765625" style="242" hidden="1"/>
    <col min="11269" max="11269" width="11.84375" style="242" hidden="1"/>
    <col min="11270" max="11516" width="9.765625" style="242" hidden="1"/>
    <col min="11517" max="11517" width="7" style="242" hidden="1"/>
    <col min="11518" max="11518" width="11.07421875" style="242" hidden="1"/>
    <col min="11519" max="11519" width="14.23046875" style="242" hidden="1"/>
    <col min="11520" max="11520" width="11" style="242" hidden="1"/>
    <col min="11521" max="11522" width="9.765625" style="242" hidden="1"/>
    <col min="11523" max="11523" width="11.765625" style="242" hidden="1"/>
    <col min="11524" max="11524" width="9.765625" style="242" hidden="1"/>
    <col min="11525" max="11525" width="11.84375" style="242" hidden="1"/>
    <col min="11526" max="11772" width="9.765625" style="242" hidden="1"/>
    <col min="11773" max="11773" width="7" style="242" hidden="1"/>
    <col min="11774" max="11774" width="11.07421875" style="242" hidden="1"/>
    <col min="11775" max="11775" width="14.23046875" style="242" hidden="1"/>
    <col min="11776" max="11776" width="11" style="242" hidden="1"/>
    <col min="11777" max="11778" width="9.765625" style="242" hidden="1"/>
    <col min="11779" max="11779" width="11.765625" style="242" hidden="1"/>
    <col min="11780" max="11780" width="9.765625" style="242" hidden="1"/>
    <col min="11781" max="11781" width="11.84375" style="242" hidden="1"/>
    <col min="11782" max="12028" width="9.765625" style="242" hidden="1"/>
    <col min="12029" max="12029" width="7" style="242" hidden="1"/>
    <col min="12030" max="12030" width="11.07421875" style="242" hidden="1"/>
    <col min="12031" max="12031" width="14.23046875" style="242" hidden="1"/>
    <col min="12032" max="12032" width="11" style="242" hidden="1"/>
    <col min="12033" max="12034" width="9.765625" style="242" hidden="1"/>
    <col min="12035" max="12035" width="11.765625" style="242" hidden="1"/>
    <col min="12036" max="12036" width="9.765625" style="242" hidden="1"/>
    <col min="12037" max="12037" width="11.84375" style="242" hidden="1"/>
    <col min="12038" max="12284" width="9.765625" style="242" hidden="1"/>
    <col min="12285" max="12285" width="7" style="242" hidden="1"/>
    <col min="12286" max="12286" width="11.07421875" style="242" hidden="1"/>
    <col min="12287" max="12287" width="14.23046875" style="242" hidden="1"/>
    <col min="12288" max="12288" width="11" style="242" hidden="1"/>
    <col min="12289" max="12290" width="9.765625" style="242" hidden="1"/>
    <col min="12291" max="12291" width="11.765625" style="242" hidden="1"/>
    <col min="12292" max="12292" width="9.765625" style="242" hidden="1"/>
    <col min="12293" max="12293" width="11.84375" style="242" hidden="1"/>
    <col min="12294" max="12540" width="9.765625" style="242" hidden="1"/>
    <col min="12541" max="12541" width="7" style="242" hidden="1"/>
    <col min="12542" max="12542" width="11.07421875" style="242" hidden="1"/>
    <col min="12543" max="12543" width="14.23046875" style="242" hidden="1"/>
    <col min="12544" max="12544" width="11" style="242" hidden="1"/>
    <col min="12545" max="12546" width="9.765625" style="242" hidden="1"/>
    <col min="12547" max="12547" width="11.765625" style="242" hidden="1"/>
    <col min="12548" max="12548" width="9.765625" style="242" hidden="1"/>
    <col min="12549" max="12549" width="11.84375" style="242" hidden="1"/>
    <col min="12550" max="12796" width="9.765625" style="242" hidden="1"/>
    <col min="12797" max="12797" width="7" style="242" hidden="1"/>
    <col min="12798" max="12798" width="11.07421875" style="242" hidden="1"/>
    <col min="12799" max="12799" width="14.23046875" style="242" hidden="1"/>
    <col min="12800" max="12800" width="11" style="242" hidden="1"/>
    <col min="12801" max="12802" width="9.765625" style="242" hidden="1"/>
    <col min="12803" max="12803" width="11.765625" style="242" hidden="1"/>
    <col min="12804" max="12804" width="9.765625" style="242" hidden="1"/>
    <col min="12805" max="12805" width="11.84375" style="242" hidden="1"/>
    <col min="12806" max="13052" width="9.765625" style="242" hidden="1"/>
    <col min="13053" max="13053" width="7" style="242" hidden="1"/>
    <col min="13054" max="13054" width="11.07421875" style="242" hidden="1"/>
    <col min="13055" max="13055" width="14.23046875" style="242" hidden="1"/>
    <col min="13056" max="13056" width="11" style="242" hidden="1"/>
    <col min="13057" max="13058" width="9.765625" style="242" hidden="1"/>
    <col min="13059" max="13059" width="11.765625" style="242" hidden="1"/>
    <col min="13060" max="13060" width="9.765625" style="242" hidden="1"/>
    <col min="13061" max="13061" width="11.84375" style="242" hidden="1"/>
    <col min="13062" max="13308" width="9.765625" style="242" hidden="1"/>
    <col min="13309" max="13309" width="7" style="242" hidden="1"/>
    <col min="13310" max="13310" width="11.07421875" style="242" hidden="1"/>
    <col min="13311" max="13311" width="14.23046875" style="242" hidden="1"/>
    <col min="13312" max="13312" width="11" style="242" hidden="1"/>
    <col min="13313" max="13314" width="9.765625" style="242" hidden="1"/>
    <col min="13315" max="13315" width="11.765625" style="242" hidden="1"/>
    <col min="13316" max="13316" width="9.765625" style="242" hidden="1"/>
    <col min="13317" max="13317" width="11.84375" style="242" hidden="1"/>
    <col min="13318" max="13564" width="9.765625" style="242" hidden="1"/>
    <col min="13565" max="13565" width="7" style="242" hidden="1"/>
    <col min="13566" max="13566" width="11.07421875" style="242" hidden="1"/>
    <col min="13567" max="13567" width="14.23046875" style="242" hidden="1"/>
    <col min="13568" max="13568" width="11" style="242" hidden="1"/>
    <col min="13569" max="13570" width="9.765625" style="242" hidden="1"/>
    <col min="13571" max="13571" width="11.765625" style="242" hidden="1"/>
    <col min="13572" max="13572" width="9.765625" style="242" hidden="1"/>
    <col min="13573" max="13573" width="11.84375" style="242" hidden="1"/>
    <col min="13574" max="13820" width="9.765625" style="242" hidden="1"/>
    <col min="13821" max="13821" width="7" style="242" hidden="1"/>
    <col min="13822" max="13822" width="11.07421875" style="242" hidden="1"/>
    <col min="13823" max="13823" width="14.23046875" style="242" hidden="1"/>
    <col min="13824" max="13824" width="11" style="242" hidden="1"/>
    <col min="13825" max="13826" width="9.765625" style="242" hidden="1"/>
    <col min="13827" max="13827" width="11.765625" style="242" hidden="1"/>
    <col min="13828" max="13828" width="9.765625" style="242" hidden="1"/>
    <col min="13829" max="13829" width="11.84375" style="242" hidden="1"/>
    <col min="13830" max="14076" width="9.765625" style="242" hidden="1"/>
    <col min="14077" max="14077" width="7" style="242" hidden="1"/>
    <col min="14078" max="14078" width="11.07421875" style="242" hidden="1"/>
    <col min="14079" max="14079" width="14.23046875" style="242" hidden="1"/>
    <col min="14080" max="14080" width="11" style="242" hidden="1"/>
    <col min="14081" max="14082" width="9.765625" style="242" hidden="1"/>
    <col min="14083" max="14083" width="11.765625" style="242" hidden="1"/>
    <col min="14084" max="14084" width="9.765625" style="242" hidden="1"/>
    <col min="14085" max="14085" width="11.84375" style="242" hidden="1"/>
    <col min="14086" max="14332" width="9.765625" style="242" hidden="1"/>
    <col min="14333" max="14333" width="7" style="242" hidden="1"/>
    <col min="14334" max="14334" width="11.07421875" style="242" hidden="1"/>
    <col min="14335" max="14335" width="14.23046875" style="242" hidden="1"/>
    <col min="14336" max="14336" width="11" style="242" hidden="1"/>
    <col min="14337" max="14338" width="9.765625" style="242" hidden="1"/>
    <col min="14339" max="14339" width="11.765625" style="242" hidden="1"/>
    <col min="14340" max="14340" width="9.765625" style="242" hidden="1"/>
    <col min="14341" max="14341" width="11.84375" style="242" hidden="1"/>
    <col min="14342" max="14588" width="9.765625" style="242" hidden="1"/>
    <col min="14589" max="14589" width="7" style="242" hidden="1"/>
    <col min="14590" max="14590" width="11.07421875" style="242" hidden="1"/>
    <col min="14591" max="14591" width="14.23046875" style="242" hidden="1"/>
    <col min="14592" max="14592" width="11" style="242" hidden="1"/>
    <col min="14593" max="14594" width="9.765625" style="242" hidden="1"/>
    <col min="14595" max="14595" width="11.765625" style="242" hidden="1"/>
    <col min="14596" max="14596" width="9.765625" style="242" hidden="1"/>
    <col min="14597" max="14597" width="11.84375" style="242" hidden="1"/>
    <col min="14598" max="14844" width="9.765625" style="242" hidden="1"/>
    <col min="14845" max="14845" width="7" style="242" hidden="1"/>
    <col min="14846" max="14846" width="11.07421875" style="242" hidden="1"/>
    <col min="14847" max="14847" width="14.23046875" style="242" hidden="1"/>
    <col min="14848" max="14848" width="11" style="242" hidden="1"/>
    <col min="14849" max="14850" width="9.765625" style="242" hidden="1"/>
    <col min="14851" max="14851" width="11.765625" style="242" hidden="1"/>
    <col min="14852" max="14852" width="9.765625" style="242" hidden="1"/>
    <col min="14853" max="14853" width="11.84375" style="242" hidden="1"/>
    <col min="14854" max="15100" width="9.765625" style="242" hidden="1"/>
    <col min="15101" max="15101" width="7" style="242" hidden="1"/>
    <col min="15102" max="15102" width="11.07421875" style="242" hidden="1"/>
    <col min="15103" max="15103" width="14.23046875" style="242" hidden="1"/>
    <col min="15104" max="15104" width="11" style="242" hidden="1"/>
    <col min="15105" max="15106" width="9.765625" style="242" hidden="1"/>
    <col min="15107" max="15107" width="11.765625" style="242" hidden="1"/>
    <col min="15108" max="15108" width="9.765625" style="242" hidden="1"/>
    <col min="15109" max="15109" width="11.84375" style="242" hidden="1"/>
    <col min="15110" max="15356" width="9.765625" style="242" hidden="1"/>
    <col min="15357" max="15357" width="7" style="242" hidden="1"/>
    <col min="15358" max="15358" width="11.07421875" style="242" hidden="1"/>
    <col min="15359" max="15359" width="14.23046875" style="242" hidden="1"/>
    <col min="15360" max="15360" width="11" style="242" hidden="1"/>
    <col min="15361" max="15362" width="9.765625" style="242" hidden="1"/>
    <col min="15363" max="15363" width="11.765625" style="242" hidden="1"/>
    <col min="15364" max="15364" width="9.765625" style="242" hidden="1"/>
    <col min="15365" max="15365" width="11.84375" style="242" hidden="1"/>
    <col min="15366" max="15612" width="9.765625" style="242" hidden="1"/>
    <col min="15613" max="15613" width="7" style="242" hidden="1"/>
    <col min="15614" max="15614" width="11.07421875" style="242" hidden="1"/>
    <col min="15615" max="15615" width="14.23046875" style="242" hidden="1"/>
    <col min="15616" max="15616" width="11" style="242" hidden="1"/>
    <col min="15617" max="15618" width="9.765625" style="242" hidden="1"/>
    <col min="15619" max="15619" width="11.765625" style="242" hidden="1"/>
    <col min="15620" max="15620" width="9.765625" style="242" hidden="1"/>
    <col min="15621" max="15621" width="11.84375" style="242" hidden="1"/>
    <col min="15622" max="15868" width="9.765625" style="242" hidden="1"/>
    <col min="15869" max="15869" width="7" style="242" hidden="1"/>
    <col min="15870" max="15870" width="11.07421875" style="242" hidden="1"/>
    <col min="15871" max="15871" width="14.23046875" style="242" hidden="1"/>
    <col min="15872" max="15872" width="11" style="242" hidden="1"/>
    <col min="15873" max="15874" width="9.765625" style="242" hidden="1"/>
    <col min="15875" max="15875" width="11.765625" style="242" hidden="1"/>
    <col min="15876" max="15876" width="9.765625" style="242" hidden="1"/>
    <col min="15877" max="15877" width="11.84375" style="242" hidden="1"/>
    <col min="15878" max="16124" width="9.765625" style="242" hidden="1"/>
    <col min="16125" max="16125" width="7" style="242" hidden="1"/>
    <col min="16126" max="16126" width="11.07421875" style="242" hidden="1"/>
    <col min="16127" max="16127" width="14.23046875" style="242" hidden="1"/>
    <col min="16128" max="16128" width="11" style="242" hidden="1"/>
    <col min="16129" max="16130" width="9.765625" style="242" hidden="1"/>
    <col min="16131" max="16131" width="11.765625" style="242" hidden="1"/>
    <col min="16132" max="16132" width="9.765625" style="242" hidden="1"/>
    <col min="16133" max="16133" width="11.84375" style="242" hidden="1"/>
    <col min="16134" max="16384" width="9.765625" style="242" hidden="1"/>
  </cols>
  <sheetData>
    <row r="1" spans="1:18">
      <c r="A1" s="5295" t="s">
        <v>533</v>
      </c>
      <c r="B1" s="5295"/>
      <c r="C1" s="5295"/>
      <c r="D1" s="5295"/>
      <c r="E1" s="5295"/>
    </row>
    <row r="2" spans="1:18">
      <c r="A2" s="674"/>
      <c r="B2" s="674"/>
      <c r="C2" s="674"/>
      <c r="D2" s="69" t="s">
        <v>523</v>
      </c>
      <c r="E2" s="69"/>
    </row>
    <row r="3" spans="1:18">
      <c r="A3" s="673" t="str">
        <f>+Cover!A14</f>
        <v>Select Name of Insurer/ Financial Holding Company</v>
      </c>
      <c r="B3" s="653"/>
      <c r="C3" s="653"/>
      <c r="D3" s="105"/>
      <c r="E3" s="102"/>
    </row>
    <row r="4" spans="1:18">
      <c r="A4" s="1791" t="str">
        <f>+ToC!A3</f>
        <v>Insurer/Financial Holding Company</v>
      </c>
      <c r="B4" s="630"/>
      <c r="C4" s="105"/>
      <c r="D4" s="105"/>
      <c r="E4" s="102"/>
    </row>
    <row r="5" spans="1:18">
      <c r="A5" s="954"/>
      <c r="B5" s="630"/>
      <c r="C5" s="105"/>
      <c r="D5" s="105"/>
      <c r="E5" s="102"/>
    </row>
    <row r="6" spans="1:18">
      <c r="A6" s="352" t="str">
        <f>+ToC!A5</f>
        <v>LONG-TERM INSURERS ANNUAL RETURN</v>
      </c>
      <c r="B6" s="105"/>
      <c r="C6" s="105"/>
      <c r="D6" s="105"/>
      <c r="E6" s="102"/>
    </row>
    <row r="7" spans="1:18" ht="15" customHeight="1">
      <c r="A7" s="352" t="str">
        <f>+ToC!A6</f>
        <v>FOR THE YEAR ENDED:</v>
      </c>
      <c r="B7" s="105"/>
      <c r="C7" s="105"/>
      <c r="D7" s="105"/>
      <c r="E7" s="1745">
        <f>+Cover!A23</f>
        <v>0</v>
      </c>
    </row>
    <row r="8" spans="1:18" ht="15" customHeight="1">
      <c r="A8" s="955"/>
      <c r="B8" s="105"/>
      <c r="C8" s="105"/>
      <c r="D8" s="105"/>
      <c r="E8" s="102"/>
    </row>
    <row r="9" spans="1:18" ht="15" customHeight="1">
      <c r="A9" s="343"/>
      <c r="B9" s="1783"/>
      <c r="C9" s="1783"/>
      <c r="D9" s="1783"/>
      <c r="E9" s="1783"/>
      <c r="R9" s="242" t="s">
        <v>395</v>
      </c>
    </row>
    <row r="10" spans="1:18" ht="15" customHeight="1">
      <c r="A10" s="343"/>
      <c r="B10" s="102"/>
      <c r="C10" s="102"/>
      <c r="D10" s="102"/>
      <c r="E10" s="102"/>
      <c r="R10" s="242" t="s">
        <v>398</v>
      </c>
    </row>
    <row r="11" spans="1:18" ht="15" customHeight="1">
      <c r="A11" s="5055" t="s">
        <v>452</v>
      </c>
      <c r="B11" s="5042"/>
      <c r="C11" s="5042"/>
      <c r="D11" s="5042"/>
      <c r="E11" s="5042"/>
      <c r="F11" s="347"/>
      <c r="G11" s="347"/>
      <c r="R11" s="242" t="s">
        <v>401</v>
      </c>
    </row>
    <row r="12" spans="1:18">
      <c r="A12" s="343"/>
      <c r="B12" s="102"/>
      <c r="C12" s="102"/>
      <c r="D12" s="102"/>
      <c r="E12" s="102"/>
    </row>
    <row r="13" spans="1:18" ht="15" customHeight="1">
      <c r="A13" s="343"/>
      <c r="B13" s="105"/>
      <c r="C13" s="105"/>
      <c r="D13" s="105"/>
      <c r="E13" s="105"/>
      <c r="F13" s="351"/>
      <c r="G13" s="351"/>
      <c r="H13" s="351"/>
      <c r="I13" s="351"/>
    </row>
    <row r="14" spans="1:18" ht="33" customHeight="1">
      <c r="A14" s="344" t="s">
        <v>534</v>
      </c>
      <c r="B14" s="5264" t="s">
        <v>535</v>
      </c>
      <c r="C14" s="5264"/>
      <c r="D14" s="5264"/>
      <c r="E14" s="5264"/>
    </row>
    <row r="15" spans="1:18">
      <c r="A15" s="662"/>
      <c r="B15" s="105"/>
      <c r="C15" s="105"/>
      <c r="D15" s="105"/>
      <c r="E15" s="227"/>
    </row>
    <row r="16" spans="1:18" ht="18" customHeight="1">
      <c r="A16" s="680"/>
      <c r="B16" s="5287" t="s">
        <v>536</v>
      </c>
      <c r="C16" s="5287"/>
      <c r="D16" s="663"/>
      <c r="E16" s="1964" t="s">
        <v>395</v>
      </c>
      <c r="I16" s="351"/>
    </row>
    <row r="17" spans="1:9" ht="18" customHeight="1">
      <c r="A17" s="680"/>
      <c r="B17" s="5287" t="s">
        <v>537</v>
      </c>
      <c r="C17" s="5287"/>
      <c r="D17" s="663"/>
      <c r="E17" s="1964" t="s">
        <v>395</v>
      </c>
      <c r="I17" s="351"/>
    </row>
    <row r="18" spans="1:9" ht="34.9" customHeight="1">
      <c r="A18" s="680"/>
      <c r="B18" s="5294" t="s">
        <v>538</v>
      </c>
      <c r="C18" s="5294"/>
      <c r="D18" s="5294"/>
      <c r="E18" s="5294"/>
    </row>
    <row r="19" spans="1:9" ht="49.5" customHeight="1">
      <c r="A19" s="665"/>
      <c r="B19" s="5205"/>
      <c r="C19" s="5291"/>
      <c r="D19" s="5292"/>
      <c r="E19" s="1750"/>
      <c r="F19" s="351"/>
      <c r="G19" s="351"/>
      <c r="H19" s="351"/>
      <c r="I19" s="351"/>
    </row>
    <row r="20" spans="1:9" ht="18" customHeight="1">
      <c r="A20" s="343"/>
      <c r="B20" s="105"/>
      <c r="C20" s="105"/>
      <c r="D20" s="105"/>
      <c r="E20" s="105"/>
      <c r="F20" s="351"/>
      <c r="G20" s="351"/>
      <c r="H20" s="351"/>
      <c r="I20" s="351"/>
    </row>
    <row r="21" spans="1:9" ht="15" customHeight="1">
      <c r="A21" s="343"/>
      <c r="B21" s="102"/>
      <c r="C21" s="102"/>
      <c r="D21" s="102"/>
      <c r="E21" s="102"/>
    </row>
    <row r="22" spans="1:9" ht="31.9" customHeight="1">
      <c r="A22" s="344" t="s">
        <v>539</v>
      </c>
      <c r="B22" s="5264" t="s">
        <v>540</v>
      </c>
      <c r="C22" s="5264"/>
      <c r="D22" s="5264"/>
      <c r="E22" s="5264"/>
    </row>
    <row r="23" spans="1:9">
      <c r="A23" s="343"/>
      <c r="B23" s="105"/>
      <c r="C23" s="105"/>
      <c r="D23" s="671"/>
      <c r="E23" s="227"/>
    </row>
    <row r="24" spans="1:9">
      <c r="A24" s="343"/>
      <c r="B24" s="105"/>
      <c r="C24" s="105"/>
      <c r="D24" s="663"/>
      <c r="E24" s="1964" t="s">
        <v>398</v>
      </c>
    </row>
    <row r="25" spans="1:9">
      <c r="A25" s="343"/>
      <c r="B25" s="5249" t="s">
        <v>541</v>
      </c>
      <c r="C25" s="5249"/>
      <c r="D25" s="5249"/>
      <c r="E25" s="5249"/>
    </row>
    <row r="26" spans="1:9" ht="42">
      <c r="A26" s="343"/>
      <c r="B26" s="2002" t="s">
        <v>479</v>
      </c>
      <c r="C26" s="2002" t="s">
        <v>542</v>
      </c>
      <c r="D26" s="2002" t="s">
        <v>543</v>
      </c>
      <c r="E26" s="2003" t="s">
        <v>544</v>
      </c>
    </row>
    <row r="27" spans="1:9" ht="18" customHeight="1">
      <c r="A27" s="343"/>
      <c r="B27" s="2004"/>
      <c r="C27" s="2005"/>
      <c r="D27" s="2006"/>
      <c r="E27" s="2007" t="s">
        <v>281</v>
      </c>
    </row>
    <row r="28" spans="1:9" ht="20.149999999999999" customHeight="1">
      <c r="A28" s="343"/>
      <c r="B28" s="2000"/>
      <c r="C28" s="1970"/>
      <c r="D28" s="1178"/>
      <c r="E28" s="2008"/>
    </row>
    <row r="29" spans="1:9" ht="20.149999999999999" customHeight="1">
      <c r="A29" s="343"/>
      <c r="B29" s="1917"/>
      <c r="C29" s="2009"/>
      <c r="D29" s="1179"/>
      <c r="E29" s="2010"/>
    </row>
    <row r="30" spans="1:9" ht="20.149999999999999" customHeight="1">
      <c r="A30" s="343"/>
      <c r="B30" s="1917"/>
      <c r="C30" s="2009"/>
      <c r="D30" s="1179"/>
      <c r="E30" s="2010"/>
    </row>
    <row r="31" spans="1:9" ht="20.149999999999999" customHeight="1">
      <c r="A31" s="343"/>
      <c r="B31" s="1917"/>
      <c r="C31" s="2009"/>
      <c r="D31" s="1179"/>
      <c r="E31" s="2010"/>
    </row>
    <row r="32" spans="1:9" ht="20.149999999999999" customHeight="1">
      <c r="A32" s="343"/>
      <c r="B32" s="1917"/>
      <c r="C32" s="2009"/>
      <c r="D32" s="1179"/>
      <c r="E32" s="2010"/>
    </row>
    <row r="33" spans="1:5" ht="20.149999999999999" customHeight="1">
      <c r="A33" s="343"/>
      <c r="B33" s="1917"/>
      <c r="C33" s="2009"/>
      <c r="D33" s="1179"/>
      <c r="E33" s="1642"/>
    </row>
    <row r="34" spans="1:5" ht="15" customHeight="1">
      <c r="A34" s="343"/>
      <c r="B34" s="102"/>
      <c r="C34" s="102"/>
      <c r="D34" s="102"/>
      <c r="E34" s="102"/>
    </row>
    <row r="35" spans="1:5">
      <c r="A35" s="343"/>
      <c r="B35" s="102"/>
      <c r="C35" s="102"/>
      <c r="D35" s="102"/>
      <c r="E35" s="417" t="str">
        <f>+ToC!E115</f>
        <v xml:space="preserve">LONG-TERM Annual Return </v>
      </c>
    </row>
    <row r="36" spans="1:5">
      <c r="A36" s="681"/>
      <c r="B36" s="104"/>
      <c r="C36" s="102"/>
      <c r="D36" s="102"/>
      <c r="E36" s="417" t="s">
        <v>545</v>
      </c>
    </row>
    <row r="37" spans="1:5">
      <c r="A37" s="343"/>
      <c r="B37" s="102"/>
      <c r="C37" s="102"/>
      <c r="D37" s="102"/>
      <c r="E37" s="102"/>
    </row>
    <row r="38" spans="1:5" hidden="1">
      <c r="B38" s="102"/>
      <c r="C38" s="102"/>
      <c r="D38" s="102"/>
      <c r="E38" s="102"/>
    </row>
  </sheetData>
  <sheetProtection password="DF61" sheet="1" objects="1" scenarios="1"/>
  <mergeCells count="9">
    <mergeCell ref="B22:E22"/>
    <mergeCell ref="B25:E25"/>
    <mergeCell ref="A1:E1"/>
    <mergeCell ref="A11:E11"/>
    <mergeCell ref="B14:E14"/>
    <mergeCell ref="B18:E18"/>
    <mergeCell ref="B16:C16"/>
    <mergeCell ref="B17:C17"/>
    <mergeCell ref="B19:D19"/>
  </mergeCells>
  <dataValidations count="2">
    <dataValidation type="list" allowBlank="1" showInputMessage="1" showErrorMessage="1" sqref="E24">
      <formula1>$R$8:$R$11</formula1>
    </dataValidation>
    <dataValidation type="list" allowBlank="1" showInputMessage="1" showErrorMessage="1" sqref="E16:E17">
      <formula1>$R$9:$R$11</formula1>
    </dataValidation>
  </dataValidations>
  <hyperlinks>
    <hyperlink ref="A1:E1" location="ToC!A1" display="10.026"/>
  </hyperlinks>
  <printOptions horizontalCentered="1"/>
  <pageMargins left="0.59055118110236227" right="0.59055118110236227" top="0.59055118110236227" bottom="0.39370078740157483" header="0.23622047244094491" footer="0.23622047244094491"/>
  <pageSetup paperSize="5"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D56"/>
  <sheetViews>
    <sheetView zoomScaleNormal="100" workbookViewId="0">
      <selection activeCell="B9" sqref="B9"/>
    </sheetView>
  </sheetViews>
  <sheetFormatPr defaultColWidth="0" defaultRowHeight="15.5" zeroHeight="1"/>
  <cols>
    <col min="1" max="1" width="3.765625" style="98" customWidth="1"/>
    <col min="2" max="2" width="66" style="98" customWidth="1"/>
    <col min="3" max="3" width="41.07421875" style="98" customWidth="1"/>
    <col min="4" max="4" width="2.23046875" style="98" customWidth="1"/>
    <col min="5" max="16384" width="8.765625" style="98" hidden="1"/>
  </cols>
  <sheetData>
    <row r="1" spans="1:4">
      <c r="A1" s="5052" t="s">
        <v>54</v>
      </c>
      <c r="B1" s="5065"/>
      <c r="C1" s="5065"/>
      <c r="D1" s="91"/>
    </row>
    <row r="2" spans="1:4">
      <c r="A2" s="254"/>
      <c r="B2" s="255"/>
      <c r="C2" s="135" t="s">
        <v>546</v>
      </c>
      <c r="D2" s="91"/>
    </row>
    <row r="3" spans="1:4">
      <c r="A3" s="596" t="str">
        <f>+Cover!A14</f>
        <v>Select Name of Insurer/ Financial Holding Company</v>
      </c>
      <c r="B3" s="859"/>
      <c r="C3" s="91"/>
      <c r="D3" s="91"/>
    </row>
    <row r="4" spans="1:4">
      <c r="A4" s="179" t="str">
        <f>+ToC!A3</f>
        <v>Insurer/Financial Holding Company</v>
      </c>
      <c r="B4" s="211"/>
      <c r="C4" s="91"/>
      <c r="D4" s="91"/>
    </row>
    <row r="5" spans="1:4">
      <c r="A5" s="179"/>
      <c r="B5" s="211"/>
      <c r="C5" s="91"/>
      <c r="D5" s="91"/>
    </row>
    <row r="6" spans="1:4">
      <c r="A6" s="99" t="str">
        <f>+ToC!A5</f>
        <v>LONG-TERM INSURERS ANNUAL RETURN</v>
      </c>
      <c r="B6" s="211"/>
      <c r="C6" s="212"/>
      <c r="D6" s="91"/>
    </row>
    <row r="7" spans="1:4">
      <c r="A7" s="267" t="str">
        <f>+ToC!A6</f>
        <v>FOR THE YEAR ENDED:</v>
      </c>
      <c r="B7" s="211"/>
      <c r="C7" s="1745">
        <f>+Cover!A23</f>
        <v>0</v>
      </c>
      <c r="D7" s="91"/>
    </row>
    <row r="8" spans="1:4">
      <c r="A8" s="241"/>
      <c r="B8" s="211"/>
      <c r="C8" s="91"/>
      <c r="D8" s="91"/>
    </row>
    <row r="9" spans="1:4">
      <c r="A9" s="91"/>
      <c r="B9" s="91"/>
      <c r="C9" s="91"/>
      <c r="D9" s="91"/>
    </row>
    <row r="10" spans="1:4">
      <c r="A10" s="91"/>
      <c r="B10" s="5302" t="s">
        <v>547</v>
      </c>
      <c r="C10" s="5302"/>
      <c r="D10" s="91"/>
    </row>
    <row r="11" spans="1:4" ht="16" thickBot="1">
      <c r="A11" s="280"/>
      <c r="B11" s="281"/>
      <c r="C11" s="281"/>
      <c r="D11" s="91"/>
    </row>
    <row r="12" spans="1:4" ht="75.75" customHeight="1" thickTop="1">
      <c r="A12" s="5305" t="s">
        <v>2505</v>
      </c>
      <c r="B12" s="5306"/>
      <c r="C12" s="5307"/>
      <c r="D12" s="91"/>
    </row>
    <row r="13" spans="1:4" ht="26.25" customHeight="1">
      <c r="A13" s="4836" t="s">
        <v>2452</v>
      </c>
      <c r="B13" s="5303" t="s">
        <v>2506</v>
      </c>
      <c r="C13" s="5304"/>
      <c r="D13" s="91"/>
    </row>
    <row r="14" spans="1:4" s="90" customFormat="1">
      <c r="A14" s="4837" t="s">
        <v>548</v>
      </c>
      <c r="B14" s="5298" t="s">
        <v>2453</v>
      </c>
      <c r="C14" s="5299"/>
      <c r="D14" s="89"/>
    </row>
    <row r="15" spans="1:4" s="90" customFormat="1">
      <c r="A15" s="4837" t="s">
        <v>549</v>
      </c>
      <c r="B15" s="5298" t="s">
        <v>2507</v>
      </c>
      <c r="C15" s="5299"/>
      <c r="D15" s="89"/>
    </row>
    <row r="16" spans="1:4" s="90" customFormat="1">
      <c r="A16" s="4837" t="s">
        <v>550</v>
      </c>
      <c r="B16" s="4858" t="s">
        <v>2518</v>
      </c>
      <c r="C16" s="4859"/>
      <c r="D16" s="89"/>
    </row>
    <row r="17" spans="1:4" s="90" customFormat="1">
      <c r="A17" s="4837" t="s">
        <v>551</v>
      </c>
      <c r="B17" s="4858" t="s">
        <v>2519</v>
      </c>
      <c r="C17" s="4859"/>
      <c r="D17" s="89"/>
    </row>
    <row r="18" spans="1:4" s="90" customFormat="1">
      <c r="A18" s="4837" t="s">
        <v>552</v>
      </c>
      <c r="B18" s="4858" t="s">
        <v>2520</v>
      </c>
      <c r="C18" s="4859"/>
      <c r="D18" s="89"/>
    </row>
    <row r="19" spans="1:4" s="90" customFormat="1">
      <c r="A19" s="4837" t="s">
        <v>553</v>
      </c>
      <c r="B19" s="4858" t="s">
        <v>2521</v>
      </c>
      <c r="C19" s="4859"/>
      <c r="D19" s="89"/>
    </row>
    <row r="20" spans="1:4" s="90" customFormat="1">
      <c r="A20" s="4837" t="s">
        <v>554</v>
      </c>
      <c r="B20" s="4856" t="s">
        <v>2522</v>
      </c>
      <c r="C20" s="4857"/>
      <c r="D20" s="89"/>
    </row>
    <row r="21" spans="1:4" s="90" customFormat="1" ht="15" customHeight="1">
      <c r="A21" s="4837" t="s">
        <v>555</v>
      </c>
      <c r="B21" s="4856" t="s">
        <v>2523</v>
      </c>
      <c r="C21" s="4857"/>
      <c r="D21" s="89"/>
    </row>
    <row r="22" spans="1:4" s="90" customFormat="1">
      <c r="A22" s="4837" t="s">
        <v>556</v>
      </c>
      <c r="B22" s="4856" t="s">
        <v>2524</v>
      </c>
      <c r="C22" s="4857"/>
      <c r="D22" s="89"/>
    </row>
    <row r="23" spans="1:4" s="90" customFormat="1">
      <c r="A23" s="4837" t="s">
        <v>557</v>
      </c>
      <c r="B23" s="4856" t="s">
        <v>2525</v>
      </c>
      <c r="C23" s="4857"/>
      <c r="D23" s="89"/>
    </row>
    <row r="24" spans="1:4" s="90" customFormat="1" ht="15" customHeight="1">
      <c r="A24" s="4837" t="s">
        <v>558</v>
      </c>
      <c r="B24" s="4856" t="s">
        <v>2526</v>
      </c>
      <c r="C24" s="4857"/>
      <c r="D24" s="89"/>
    </row>
    <row r="25" spans="1:4" s="90" customFormat="1" ht="15" customHeight="1">
      <c r="A25" s="4837" t="s">
        <v>2508</v>
      </c>
      <c r="B25" s="4856" t="s">
        <v>2527</v>
      </c>
      <c r="C25" s="4857"/>
      <c r="D25" s="89"/>
    </row>
    <row r="26" spans="1:4" s="90" customFormat="1" ht="15" customHeight="1">
      <c r="A26" s="4837" t="s">
        <v>2509</v>
      </c>
      <c r="B26" s="4856" t="s">
        <v>2528</v>
      </c>
      <c r="C26" s="4857"/>
      <c r="D26" s="89"/>
    </row>
    <row r="27" spans="1:4" s="90" customFormat="1" ht="15" customHeight="1">
      <c r="A27" s="4837" t="s">
        <v>2510</v>
      </c>
      <c r="B27" s="4856" t="s">
        <v>2529</v>
      </c>
      <c r="C27" s="4857"/>
      <c r="D27" s="89"/>
    </row>
    <row r="28" spans="1:4" s="90" customFormat="1" ht="15" customHeight="1">
      <c r="A28" s="4837" t="s">
        <v>2511</v>
      </c>
      <c r="B28" s="4856" t="s">
        <v>2530</v>
      </c>
      <c r="C28" s="4857"/>
      <c r="D28" s="89"/>
    </row>
    <row r="29" spans="1:4" s="90" customFormat="1" ht="15" customHeight="1">
      <c r="A29" s="4837" t="s">
        <v>2512</v>
      </c>
      <c r="B29" s="4856" t="s">
        <v>2531</v>
      </c>
      <c r="C29" s="4857"/>
      <c r="D29" s="89"/>
    </row>
    <row r="30" spans="1:4" s="90" customFormat="1">
      <c r="A30" s="4837" t="s">
        <v>2513</v>
      </c>
      <c r="B30" s="5296" t="s">
        <v>2532</v>
      </c>
      <c r="C30" s="5297"/>
      <c r="D30" s="89"/>
    </row>
    <row r="31" spans="1:4" s="90" customFormat="1" ht="15" customHeight="1">
      <c r="A31" s="4837"/>
      <c r="B31" s="4856"/>
      <c r="C31" s="4857"/>
      <c r="D31" s="89"/>
    </row>
    <row r="32" spans="1:4" s="90" customFormat="1" ht="31.5" customHeight="1">
      <c r="A32" s="4836" t="s">
        <v>2454</v>
      </c>
      <c r="B32" s="4838" t="s">
        <v>2455</v>
      </c>
      <c r="C32" s="4839"/>
      <c r="D32" s="89"/>
    </row>
    <row r="33" spans="1:4" s="90" customFormat="1">
      <c r="A33" s="4840" t="s">
        <v>548</v>
      </c>
      <c r="B33" s="5296" t="s">
        <v>2517</v>
      </c>
      <c r="C33" s="5297"/>
      <c r="D33" s="89"/>
    </row>
    <row r="34" spans="1:4" s="90" customFormat="1">
      <c r="A34" s="4840" t="s">
        <v>549</v>
      </c>
      <c r="B34" s="5296" t="s">
        <v>2456</v>
      </c>
      <c r="C34" s="5297"/>
      <c r="D34" s="89"/>
    </row>
    <row r="35" spans="1:4" s="90" customFormat="1">
      <c r="A35" s="4840" t="s">
        <v>550</v>
      </c>
      <c r="B35" s="5298" t="s">
        <v>2457</v>
      </c>
      <c r="C35" s="5299"/>
      <c r="D35" s="89"/>
    </row>
    <row r="36" spans="1:4" s="90" customFormat="1">
      <c r="A36" s="4840"/>
      <c r="B36" s="4841"/>
      <c r="C36" s="4842"/>
      <c r="D36" s="89"/>
    </row>
    <row r="37" spans="1:4" s="90" customFormat="1" ht="31.5" customHeight="1">
      <c r="A37" s="4836" t="s">
        <v>2458</v>
      </c>
      <c r="B37" s="5300" t="s">
        <v>2459</v>
      </c>
      <c r="C37" s="5301"/>
      <c r="D37" s="89"/>
    </row>
    <row r="38" spans="1:4" s="90" customFormat="1">
      <c r="A38" s="4840" t="s">
        <v>548</v>
      </c>
      <c r="B38" s="5296" t="s">
        <v>2460</v>
      </c>
      <c r="C38" s="5297"/>
      <c r="D38" s="89"/>
    </row>
    <row r="39" spans="1:4" s="90" customFormat="1">
      <c r="A39" s="4840" t="s">
        <v>549</v>
      </c>
      <c r="B39" s="5296" t="s">
        <v>2514</v>
      </c>
      <c r="C39" s="5297"/>
      <c r="D39" s="89"/>
    </row>
    <row r="40" spans="1:4" s="90" customFormat="1">
      <c r="A40" s="4840" t="s">
        <v>550</v>
      </c>
      <c r="B40" s="5296" t="s">
        <v>2515</v>
      </c>
      <c r="C40" s="5297"/>
      <c r="D40" s="89"/>
    </row>
    <row r="41" spans="1:4" s="90" customFormat="1" ht="32.25" customHeight="1">
      <c r="A41" s="4840" t="s">
        <v>551</v>
      </c>
      <c r="B41" s="5296" t="s">
        <v>2516</v>
      </c>
      <c r="C41" s="5297"/>
      <c r="D41" s="89"/>
    </row>
    <row r="42" spans="1:4" s="90" customFormat="1">
      <c r="A42" s="89"/>
      <c r="B42" s="89"/>
      <c r="C42" s="89"/>
      <c r="D42" s="89"/>
    </row>
    <row r="43" spans="1:4" s="90" customFormat="1">
      <c r="A43" s="89"/>
      <c r="B43" s="89"/>
      <c r="C43" s="645" t="s">
        <v>2038</v>
      </c>
      <c r="D43" s="89"/>
    </row>
    <row r="44" spans="1:4" s="90" customFormat="1" ht="16.5" customHeight="1">
      <c r="A44" s="89"/>
      <c r="B44" s="89"/>
      <c r="C44" s="417" t="s">
        <v>2049</v>
      </c>
      <c r="D44" s="89"/>
    </row>
    <row r="45" spans="1:4" hidden="1"/>
    <row r="46" spans="1:4" hidden="1"/>
    <row r="47" spans="1:4" hidden="1"/>
    <row r="48" spans="1:4" hidden="1"/>
    <row r="49" hidden="1"/>
    <row r="50" hidden="1"/>
    <row r="51" hidden="1"/>
    <row r="52" hidden="1"/>
    <row r="53" hidden="1"/>
    <row r="54" hidden="1"/>
    <row r="55" hidden="1"/>
    <row r="56" hidden="1"/>
  </sheetData>
  <sheetProtection password="DF61" sheet="1" objects="1" scenarios="1"/>
  <mergeCells count="15">
    <mergeCell ref="B30:C30"/>
    <mergeCell ref="A1:C1"/>
    <mergeCell ref="B39:C39"/>
    <mergeCell ref="B10:C10"/>
    <mergeCell ref="B13:C13"/>
    <mergeCell ref="A12:C12"/>
    <mergeCell ref="B14:C14"/>
    <mergeCell ref="B15:C15"/>
    <mergeCell ref="B38:C38"/>
    <mergeCell ref="B40:C40"/>
    <mergeCell ref="B41:C41"/>
    <mergeCell ref="B33:C33"/>
    <mergeCell ref="B34:C34"/>
    <mergeCell ref="B35:C35"/>
    <mergeCell ref="B37:C37"/>
  </mergeCells>
  <hyperlinks>
    <hyperlink ref="A1:C1" location="ToC!A1" display="10.027"/>
  </hyperlinks>
  <pageMargins left="0.7" right="0.7" top="0.75" bottom="0.75" header="0.3" footer="0.3"/>
  <pageSetup paperSize="5"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Y51"/>
  <sheetViews>
    <sheetView zoomScale="75" zoomScaleNormal="75" workbookViewId="0">
      <selection activeCell="C11" sqref="C11:F11"/>
    </sheetView>
  </sheetViews>
  <sheetFormatPr defaultColWidth="0" defaultRowHeight="15.5" zeroHeight="1"/>
  <cols>
    <col min="1" max="1" width="3.765625" style="4400" customWidth="1"/>
    <col min="2" max="4" width="25.765625" style="4400" customWidth="1"/>
    <col min="5" max="5" width="11.84375" style="4400" customWidth="1"/>
    <col min="6" max="6" width="11.69140625" style="4400" customWidth="1"/>
    <col min="7" max="7" width="13.4609375" style="4400" customWidth="1"/>
    <col min="8" max="8" width="25.765625" style="4400" customWidth="1"/>
    <col min="9" max="25" width="0" style="4400" hidden="1" customWidth="1"/>
    <col min="26" max="16384" width="8.84375" style="4400" hidden="1"/>
  </cols>
  <sheetData>
    <row r="1" spans="1:8" customFormat="1">
      <c r="A1" s="5052" t="s">
        <v>56</v>
      </c>
      <c r="B1" s="5052"/>
      <c r="C1" s="5052"/>
      <c r="D1" s="5052"/>
      <c r="E1" s="5052"/>
      <c r="F1" s="5065"/>
      <c r="G1" s="5065"/>
      <c r="H1" s="5065"/>
    </row>
    <row r="2" spans="1:8" customFormat="1">
      <c r="A2" s="674"/>
      <c r="B2" s="674"/>
      <c r="C2" s="674"/>
      <c r="D2" s="674"/>
      <c r="E2" s="69" t="s">
        <v>523</v>
      </c>
      <c r="F2" s="32"/>
      <c r="G2" s="32"/>
      <c r="H2" s="32"/>
    </row>
    <row r="3" spans="1:8" customFormat="1">
      <c r="A3" s="673" t="str">
        <f>+Cover!A14</f>
        <v>Select Name of Insurer/ Financial Holding Company</v>
      </c>
      <c r="B3" s="653"/>
      <c r="C3" s="653"/>
      <c r="D3" s="105"/>
      <c r="E3" s="102"/>
      <c r="F3" s="32"/>
      <c r="G3" s="32"/>
      <c r="H3" s="32"/>
    </row>
    <row r="4" spans="1:8" customFormat="1">
      <c r="A4" s="1791" t="str">
        <f>+ToC!A3</f>
        <v>Insurer/Financial Holding Company</v>
      </c>
      <c r="B4" s="630"/>
      <c r="C4" s="105"/>
      <c r="D4" s="105"/>
      <c r="E4" s="102"/>
      <c r="F4" s="32"/>
      <c r="G4" s="32"/>
      <c r="H4" s="32"/>
    </row>
    <row r="5" spans="1:8" customFormat="1">
      <c r="A5" s="954"/>
      <c r="B5" s="630"/>
      <c r="C5" s="105"/>
      <c r="D5" s="105"/>
      <c r="E5" s="102"/>
      <c r="F5" s="32"/>
      <c r="G5" s="32"/>
      <c r="H5" s="32"/>
    </row>
    <row r="6" spans="1:8" customFormat="1">
      <c r="A6" s="352" t="str">
        <f>+ToC!A5</f>
        <v>LONG-TERM INSURERS ANNUAL RETURN</v>
      </c>
      <c r="B6" s="105"/>
      <c r="C6" s="105"/>
      <c r="D6" s="105"/>
      <c r="E6" s="102"/>
      <c r="F6" s="32"/>
      <c r="G6" s="32"/>
      <c r="H6" s="32"/>
    </row>
    <row r="7" spans="1:8" customFormat="1">
      <c r="A7" s="352" t="str">
        <f>+ToC!A6</f>
        <v>FOR THE YEAR ENDED:</v>
      </c>
      <c r="B7" s="105"/>
      <c r="C7" s="105"/>
      <c r="D7" s="105"/>
      <c r="E7" s="102"/>
      <c r="F7" s="32"/>
      <c r="G7" s="32"/>
      <c r="H7" s="1745">
        <f>+Cover!A23</f>
        <v>0</v>
      </c>
    </row>
    <row r="8" spans="1:8" customFormat="1">
      <c r="A8" s="955"/>
      <c r="B8" s="105"/>
      <c r="C8" s="105"/>
      <c r="D8" s="105"/>
      <c r="E8" s="102"/>
      <c r="F8" s="32"/>
      <c r="G8" s="32"/>
      <c r="H8" s="32"/>
    </row>
    <row r="9" spans="1:8" customFormat="1" ht="20.149999999999999" customHeight="1">
      <c r="A9" s="5310"/>
      <c r="B9" s="5310"/>
      <c r="C9" s="5310"/>
      <c r="D9" s="5310"/>
      <c r="E9" s="5310"/>
      <c r="F9" s="5310"/>
      <c r="G9" s="5310"/>
      <c r="H9" s="5310"/>
    </row>
    <row r="10" spans="1:8" customFormat="1" ht="19.5" customHeight="1">
      <c r="A10" s="1788"/>
      <c r="B10" s="1788"/>
      <c r="C10" s="1788"/>
      <c r="D10" s="1788"/>
      <c r="E10" s="1788"/>
      <c r="F10" s="1788"/>
      <c r="G10" s="1788"/>
      <c r="H10" s="1788"/>
    </row>
    <row r="11" spans="1:8" ht="20.149999999999999" customHeight="1">
      <c r="A11" s="630"/>
      <c r="B11" s="630"/>
      <c r="C11" s="5213" t="s">
        <v>559</v>
      </c>
      <c r="D11" s="5213"/>
      <c r="E11" s="5213"/>
      <c r="F11" s="5213"/>
      <c r="G11" s="4347"/>
      <c r="H11" s="4476"/>
    </row>
    <row r="12" spans="1:8" ht="20.149999999999999" customHeight="1">
      <c r="A12" s="630"/>
      <c r="B12" s="630"/>
      <c r="C12" s="1167"/>
      <c r="D12" s="4348"/>
      <c r="E12" s="4348"/>
      <c r="F12" s="4348"/>
      <c r="G12" s="4347"/>
      <c r="H12" s="4476"/>
    </row>
    <row r="13" spans="1:8" ht="20.149999999999999" customHeight="1">
      <c r="A13" s="5213" t="s">
        <v>560</v>
      </c>
      <c r="B13" s="5213"/>
      <c r="C13" s="5213"/>
      <c r="D13" s="5213"/>
      <c r="E13" s="5213"/>
      <c r="F13" s="5213"/>
      <c r="G13" s="5213"/>
      <c r="H13" s="5213"/>
    </row>
    <row r="14" spans="1:8" ht="20.149999999999999" customHeight="1">
      <c r="A14" s="102"/>
      <c r="B14" s="102"/>
      <c r="C14" s="102"/>
      <c r="D14" s="102"/>
      <c r="E14" s="102"/>
      <c r="F14" s="102"/>
      <c r="G14" s="102"/>
      <c r="H14" s="102"/>
    </row>
    <row r="15" spans="1:8" ht="20.149999999999999" customHeight="1">
      <c r="A15" s="5311"/>
      <c r="B15" s="5311"/>
      <c r="C15" s="1614"/>
      <c r="D15" s="4477"/>
      <c r="E15" s="2035"/>
      <c r="F15" s="5312" t="s">
        <v>561</v>
      </c>
      <c r="G15" s="5313"/>
      <c r="H15" s="4478"/>
    </row>
    <row r="16" spans="1:8" ht="54.75" customHeight="1">
      <c r="A16" s="5314" t="s">
        <v>562</v>
      </c>
      <c r="B16" s="5315"/>
      <c r="C16" s="1965" t="s">
        <v>563</v>
      </c>
      <c r="D16" s="4479" t="s">
        <v>564</v>
      </c>
      <c r="E16" s="4339" t="s">
        <v>565</v>
      </c>
      <c r="F16" s="4339" t="s">
        <v>566</v>
      </c>
      <c r="G16" s="4339" t="s">
        <v>567</v>
      </c>
      <c r="H16" s="4339" t="s">
        <v>568</v>
      </c>
    </row>
    <row r="17" spans="1:25" ht="20.149999999999999" customHeight="1">
      <c r="A17" s="5316" t="s">
        <v>294</v>
      </c>
      <c r="B17" s="5317"/>
      <c r="C17" s="4480" t="s">
        <v>295</v>
      </c>
      <c r="D17" s="4481" t="s">
        <v>296</v>
      </c>
      <c r="E17" s="4480" t="s">
        <v>297</v>
      </c>
      <c r="F17" s="4480" t="s">
        <v>298</v>
      </c>
      <c r="G17" s="4482" t="s">
        <v>299</v>
      </c>
      <c r="H17" s="4480" t="s">
        <v>300</v>
      </c>
    </row>
    <row r="18" spans="1:25" ht="20.149999999999999" customHeight="1">
      <c r="A18" s="5320"/>
      <c r="B18" s="5321"/>
      <c r="C18" s="2000"/>
      <c r="D18" s="4483"/>
      <c r="E18" s="2000"/>
      <c r="F18" s="1993"/>
      <c r="G18" s="1993"/>
      <c r="H18" s="4484"/>
    </row>
    <row r="19" spans="1:25" ht="20.149999999999999" customHeight="1">
      <c r="A19" s="5320"/>
      <c r="B19" s="5321"/>
      <c r="C19" s="2000"/>
      <c r="D19" s="4483"/>
      <c r="E19" s="2000"/>
      <c r="F19" s="1993"/>
      <c r="G19" s="1993"/>
      <c r="H19" s="4484"/>
    </row>
    <row r="20" spans="1:25" ht="20.149999999999999" customHeight="1">
      <c r="A20" s="5320"/>
      <c r="B20" s="5321"/>
      <c r="C20" s="2000"/>
      <c r="D20" s="4483"/>
      <c r="E20" s="2000"/>
      <c r="F20" s="1993"/>
      <c r="G20" s="1993"/>
      <c r="H20" s="4484"/>
    </row>
    <row r="21" spans="1:25" ht="20.149999999999999" customHeight="1">
      <c r="A21" s="5320"/>
      <c r="B21" s="5321"/>
      <c r="C21" s="2000"/>
      <c r="D21" s="4483"/>
      <c r="E21" s="2000"/>
      <c r="F21" s="1993"/>
      <c r="G21" s="1993"/>
      <c r="H21" s="4484"/>
    </row>
    <row r="22" spans="1:25" ht="20.149999999999999" customHeight="1">
      <c r="A22" s="5320"/>
      <c r="B22" s="5321"/>
      <c r="C22" s="2000"/>
      <c r="D22" s="4483"/>
      <c r="E22" s="2000"/>
      <c r="F22" s="1993"/>
      <c r="G22" s="1993"/>
      <c r="H22" s="4484"/>
    </row>
    <row r="23" spans="1:25" ht="20.149999999999999" customHeight="1">
      <c r="A23" s="5320"/>
      <c r="B23" s="5321"/>
      <c r="C23" s="2000"/>
      <c r="D23" s="4483"/>
      <c r="E23" s="2000"/>
      <c r="F23" s="1993"/>
      <c r="G23" s="1993"/>
      <c r="H23" s="4484"/>
      <c r="Y23" s="71" t="s">
        <v>395</v>
      </c>
    </row>
    <row r="24" spans="1:25" ht="20.149999999999999" customHeight="1">
      <c r="A24" s="5320"/>
      <c r="B24" s="5321"/>
      <c r="C24" s="2000"/>
      <c r="D24" s="4483"/>
      <c r="E24" s="2000"/>
      <c r="F24" s="1993"/>
      <c r="G24" s="1993"/>
      <c r="H24" s="4484"/>
      <c r="Y24" s="71" t="s">
        <v>398</v>
      </c>
    </row>
    <row r="25" spans="1:25" ht="20.149999999999999" customHeight="1">
      <c r="A25" s="5318" t="s">
        <v>440</v>
      </c>
      <c r="B25" s="5319"/>
      <c r="C25" s="4485"/>
      <c r="D25" s="4486"/>
      <c r="E25" s="4485"/>
      <c r="F25" s="4487">
        <f>SUM(F18:F24)</f>
        <v>0</v>
      </c>
      <c r="G25" s="4487">
        <f>SUM(G18:G24)</f>
        <v>0</v>
      </c>
      <c r="H25" s="4488"/>
      <c r="Y25" s="71" t="s">
        <v>401</v>
      </c>
    </row>
    <row r="26" spans="1:25" ht="20.149999999999999" customHeight="1">
      <c r="A26" s="102"/>
      <c r="B26" s="102"/>
      <c r="C26" s="102"/>
      <c r="D26" s="102"/>
      <c r="E26" s="102"/>
      <c r="F26" s="102"/>
      <c r="G26" s="102"/>
      <c r="H26" s="102"/>
    </row>
    <row r="27" spans="1:25" ht="20.149999999999999" customHeight="1">
      <c r="A27" s="102"/>
      <c r="B27" s="102"/>
      <c r="C27" s="102"/>
      <c r="D27" s="102"/>
      <c r="E27" s="102"/>
      <c r="F27" s="102"/>
      <c r="G27" s="102"/>
      <c r="H27" s="102"/>
    </row>
    <row r="28" spans="1:25" ht="20.149999999999999" customHeight="1">
      <c r="A28" s="4326"/>
      <c r="B28" s="352"/>
      <c r="C28" s="352"/>
      <c r="D28" s="4489"/>
      <c r="E28" s="5312">
        <f>YEAR($H$7)</f>
        <v>1900</v>
      </c>
      <c r="F28" s="5313"/>
      <c r="G28" s="5312">
        <f>E28-1</f>
        <v>1899</v>
      </c>
      <c r="H28" s="5313"/>
    </row>
    <row r="29" spans="1:25" ht="20.149999999999999" customHeight="1">
      <c r="A29" s="4490"/>
      <c r="B29" s="1865"/>
      <c r="C29" s="1865"/>
      <c r="D29" s="4491"/>
      <c r="E29" s="5308" t="s">
        <v>426</v>
      </c>
      <c r="F29" s="5309"/>
      <c r="G29" s="5308" t="s">
        <v>426</v>
      </c>
      <c r="H29" s="5309"/>
    </row>
    <row r="30" spans="1:25" ht="20.149999999999999" customHeight="1">
      <c r="A30" s="4492" t="s">
        <v>569</v>
      </c>
      <c r="B30" s="2424"/>
      <c r="C30" s="2424"/>
      <c r="D30" s="2424"/>
      <c r="E30" s="5322"/>
      <c r="F30" s="5232"/>
      <c r="G30" s="5322"/>
      <c r="H30" s="5232"/>
    </row>
    <row r="31" spans="1:25" ht="20.149999999999999" customHeight="1">
      <c r="A31" s="4492" t="s">
        <v>570</v>
      </c>
      <c r="B31" s="2424"/>
      <c r="C31" s="2424"/>
      <c r="D31" s="2424"/>
      <c r="E31" s="5322"/>
      <c r="F31" s="5232"/>
      <c r="G31" s="5322"/>
      <c r="H31" s="5232"/>
    </row>
    <row r="32" spans="1:25" ht="20.149999999999999" customHeight="1">
      <c r="A32" s="102"/>
      <c r="B32" s="102"/>
      <c r="C32" s="102"/>
      <c r="D32" s="102"/>
      <c r="E32" s="102"/>
      <c r="F32" s="102"/>
      <c r="G32" s="102"/>
      <c r="H32" s="102"/>
    </row>
    <row r="33" spans="1:8" ht="20.149999999999999" customHeight="1">
      <c r="A33" s="102"/>
      <c r="B33" s="102"/>
      <c r="C33" s="102"/>
      <c r="D33" s="102"/>
      <c r="E33" s="102"/>
      <c r="F33" s="102"/>
      <c r="G33" s="102"/>
      <c r="H33" s="102"/>
    </row>
    <row r="34" spans="1:8" ht="20.149999999999999" customHeight="1">
      <c r="A34" s="4493">
        <v>2</v>
      </c>
      <c r="B34" s="4494" t="s">
        <v>571</v>
      </c>
      <c r="C34" s="4494"/>
      <c r="D34" s="4494"/>
      <c r="E34" s="4494"/>
      <c r="F34" s="4494"/>
      <c r="G34" s="2001"/>
      <c r="H34" s="4495"/>
    </row>
    <row r="35" spans="1:8" ht="20.149999999999999" customHeight="1">
      <c r="A35" s="4496"/>
      <c r="B35" s="4342" t="s">
        <v>572</v>
      </c>
      <c r="C35" s="4347"/>
      <c r="D35" s="4347"/>
      <c r="E35" s="4347"/>
      <c r="F35" s="4347"/>
      <c r="G35" s="1964" t="s">
        <v>395</v>
      </c>
      <c r="H35" s="4497"/>
    </row>
    <row r="36" spans="1:8" ht="20.149999999999999" customHeight="1">
      <c r="A36" s="4496"/>
      <c r="B36" s="4347"/>
      <c r="C36" s="4347"/>
      <c r="D36" s="4347"/>
      <c r="E36" s="4347"/>
      <c r="F36" s="4347"/>
      <c r="G36" s="4347"/>
      <c r="H36" s="4497"/>
    </row>
    <row r="37" spans="1:8" ht="20.149999999999999" customHeight="1">
      <c r="A37" s="4496"/>
      <c r="B37" s="4344" t="s">
        <v>573</v>
      </c>
      <c r="C37" s="4347"/>
      <c r="D37" s="4347"/>
      <c r="E37" s="4347"/>
      <c r="F37" s="4347"/>
      <c r="G37" s="4347"/>
      <c r="H37" s="4497"/>
    </row>
    <row r="38" spans="1:8" ht="20.149999999999999" customHeight="1">
      <c r="A38" s="4498"/>
      <c r="B38" s="4499"/>
      <c r="C38" s="4500"/>
      <c r="D38" s="4500"/>
      <c r="E38" s="4500"/>
      <c r="F38" s="4500"/>
      <c r="G38" s="4500"/>
      <c r="H38" s="4501"/>
    </row>
    <row r="39" spans="1:8" ht="20.149999999999999" customHeight="1">
      <c r="A39" s="4502">
        <v>1</v>
      </c>
      <c r="B39" s="5323"/>
      <c r="C39" s="5324"/>
      <c r="D39" s="5324"/>
      <c r="E39" s="5324"/>
      <c r="F39" s="5324"/>
      <c r="G39" s="5324"/>
      <c r="H39" s="5325"/>
    </row>
    <row r="40" spans="1:8" ht="20.149999999999999" customHeight="1">
      <c r="A40" s="4502">
        <v>2</v>
      </c>
      <c r="B40" s="5326"/>
      <c r="C40" s="5327"/>
      <c r="D40" s="5327"/>
      <c r="E40" s="5327"/>
      <c r="F40" s="5327"/>
      <c r="G40" s="5327"/>
      <c r="H40" s="5321"/>
    </row>
    <row r="41" spans="1:8" ht="20.149999999999999" customHeight="1">
      <c r="A41" s="4502">
        <v>3</v>
      </c>
      <c r="B41" s="5326"/>
      <c r="C41" s="5327"/>
      <c r="D41" s="5327"/>
      <c r="E41" s="5327"/>
      <c r="F41" s="5327"/>
      <c r="G41" s="5327"/>
      <c r="H41" s="5321"/>
    </row>
    <row r="42" spans="1:8" ht="20.149999999999999" customHeight="1">
      <c r="A42" s="4502">
        <v>4</v>
      </c>
      <c r="B42" s="5326"/>
      <c r="C42" s="5327"/>
      <c r="D42" s="5327"/>
      <c r="E42" s="5327"/>
      <c r="F42" s="5327"/>
      <c r="G42" s="5327"/>
      <c r="H42" s="5321"/>
    </row>
    <row r="43" spans="1:8" ht="20.149999999999999" customHeight="1">
      <c r="A43" s="4502">
        <v>5</v>
      </c>
      <c r="B43" s="5326"/>
      <c r="C43" s="5327"/>
      <c r="D43" s="5327"/>
      <c r="E43" s="5327"/>
      <c r="F43" s="5327"/>
      <c r="G43" s="5327"/>
      <c r="H43" s="5321"/>
    </row>
    <row r="44" spans="1:8" ht="20.149999999999999" customHeight="1">
      <c r="A44" s="4503">
        <v>6</v>
      </c>
      <c r="B44" s="5326"/>
      <c r="C44" s="5327"/>
      <c r="D44" s="5327"/>
      <c r="E44" s="5327"/>
      <c r="F44" s="5327"/>
      <c r="G44" s="5327"/>
      <c r="H44" s="5321"/>
    </row>
    <row r="45" spans="1:8" ht="20.149999999999999" customHeight="1">
      <c r="A45" s="102"/>
      <c r="B45" s="102"/>
      <c r="C45" s="102"/>
      <c r="D45" s="102"/>
      <c r="E45" s="102"/>
      <c r="F45" s="102"/>
      <c r="G45" s="102"/>
      <c r="H45" s="102"/>
    </row>
    <row r="46" spans="1:8">
      <c r="A46" s="106"/>
      <c r="B46" s="102"/>
      <c r="C46" s="102"/>
      <c r="D46" s="102"/>
      <c r="E46" s="105"/>
      <c r="F46" s="105"/>
      <c r="G46" s="105"/>
      <c r="H46" s="105"/>
    </row>
    <row r="47" spans="1:8">
      <c r="A47" s="106"/>
      <c r="B47" s="102"/>
      <c r="C47" s="102"/>
      <c r="D47" s="102"/>
      <c r="E47" s="105"/>
      <c r="F47" s="105"/>
      <c r="G47" s="105"/>
      <c r="H47" s="105"/>
    </row>
    <row r="48" spans="1:8">
      <c r="A48" s="102"/>
      <c r="B48" s="102"/>
      <c r="C48" s="102"/>
      <c r="D48" s="102"/>
      <c r="E48" s="102"/>
      <c r="F48" s="102"/>
      <c r="G48" s="102"/>
      <c r="H48" s="102"/>
    </row>
    <row r="49" spans="1:8">
      <c r="A49" s="102"/>
      <c r="B49" s="102"/>
      <c r="C49" s="102"/>
      <c r="D49" s="102"/>
      <c r="E49" s="102"/>
      <c r="F49" s="102"/>
      <c r="G49" s="102"/>
      <c r="H49" s="102"/>
    </row>
    <row r="50" spans="1:8">
      <c r="A50" s="102"/>
      <c r="B50" s="102"/>
      <c r="C50" s="102"/>
      <c r="D50" s="102"/>
      <c r="E50" s="102"/>
      <c r="F50" s="102"/>
      <c r="G50" s="810"/>
      <c r="H50" s="268" t="str">
        <f>+ToC!E115</f>
        <v xml:space="preserve">LONG-TERM Annual Return </v>
      </c>
    </row>
    <row r="51" spans="1:8">
      <c r="A51" s="102"/>
      <c r="B51" s="102"/>
      <c r="C51" s="102"/>
      <c r="D51" s="102"/>
      <c r="E51" s="102"/>
      <c r="F51" s="102"/>
      <c r="G51" s="102"/>
      <c r="H51" s="126" t="s">
        <v>574</v>
      </c>
    </row>
  </sheetData>
  <sheetProtection password="DF61" sheet="1" objects="1" scenarios="1"/>
  <mergeCells count="30">
    <mergeCell ref="B40:H40"/>
    <mergeCell ref="B41:H41"/>
    <mergeCell ref="B42:H42"/>
    <mergeCell ref="B43:H43"/>
    <mergeCell ref="B44:H44"/>
    <mergeCell ref="E30:F30"/>
    <mergeCell ref="E31:F31"/>
    <mergeCell ref="G30:H30"/>
    <mergeCell ref="G31:H31"/>
    <mergeCell ref="B39:H39"/>
    <mergeCell ref="A1:H1"/>
    <mergeCell ref="A17:B17"/>
    <mergeCell ref="A25:B25"/>
    <mergeCell ref="E28:F28"/>
    <mergeCell ref="G28:H28"/>
    <mergeCell ref="A18:B18"/>
    <mergeCell ref="A19:B19"/>
    <mergeCell ref="A20:B20"/>
    <mergeCell ref="A21:B21"/>
    <mergeCell ref="A22:B22"/>
    <mergeCell ref="A23:B23"/>
    <mergeCell ref="A24:B24"/>
    <mergeCell ref="E29:F29"/>
    <mergeCell ref="G29:H29"/>
    <mergeCell ref="A9:H9"/>
    <mergeCell ref="C11:F11"/>
    <mergeCell ref="A13:H13"/>
    <mergeCell ref="A15:B15"/>
    <mergeCell ref="F15:G15"/>
    <mergeCell ref="A16:B16"/>
  </mergeCells>
  <dataValidations count="1">
    <dataValidation type="list" allowBlank="1" showInputMessage="1" showErrorMessage="1" sqref="G35">
      <formula1>$Y$23:$Y$26</formula1>
    </dataValidation>
  </dataValidations>
  <hyperlinks>
    <hyperlink ref="A1:H1" location="ToC!A1" display="10.030"/>
  </hyperlinks>
  <pageMargins left="0.39370078740157483" right="0.39370078740157483" top="0.5905500874890639" bottom="0.39370078740157483" header="0.39370078740157483" footer="0.39370078740157483"/>
  <pageSetup paperSize="5" scale="5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J58"/>
  <sheetViews>
    <sheetView zoomScale="115" zoomScaleNormal="115" workbookViewId="0">
      <selection activeCell="B15" sqref="B15"/>
    </sheetView>
  </sheetViews>
  <sheetFormatPr defaultColWidth="0" defaultRowHeight="15.5" zeroHeight="1"/>
  <cols>
    <col min="1" max="1" width="14.07421875" style="639" customWidth="1"/>
    <col min="2" max="2" width="44.765625" style="639" customWidth="1"/>
    <col min="3" max="3" width="15.765625" style="639" customWidth="1"/>
    <col min="4" max="4" width="41.765625" style="639" customWidth="1"/>
    <col min="5" max="10" width="0" style="98" hidden="1" customWidth="1"/>
    <col min="11" max="11" width="15.765625" style="98" hidden="1" customWidth="1"/>
    <col min="12" max="16384" width="15.765625" style="98" hidden="1"/>
  </cols>
  <sheetData>
    <row r="1" spans="1:10">
      <c r="A1" s="5052" t="s">
        <v>58</v>
      </c>
      <c r="B1" s="5065"/>
      <c r="C1" s="5065"/>
      <c r="D1" s="5065"/>
    </row>
    <row r="2" spans="1:10">
      <c r="A2" s="689"/>
      <c r="B2" s="636"/>
      <c r="C2" s="69" t="s">
        <v>523</v>
      </c>
      <c r="D2" s="102"/>
    </row>
    <row r="3" spans="1:10">
      <c r="A3" s="673" t="str">
        <f>+Cover!A14</f>
        <v>Select Name of Insurer/ Financial Holding Company</v>
      </c>
      <c r="B3" s="682"/>
      <c r="C3" s="102"/>
      <c r="D3" s="102"/>
    </row>
    <row r="4" spans="1:10">
      <c r="A4" s="1787" t="str">
        <f>+ToC!A3</f>
        <v>Insurer/Financial Holding Company</v>
      </c>
      <c r="B4" s="667"/>
      <c r="C4" s="102"/>
      <c r="D4" s="102"/>
    </row>
    <row r="5" spans="1:10">
      <c r="A5" s="683"/>
      <c r="B5" s="102"/>
      <c r="C5" s="102"/>
      <c r="D5" s="102"/>
    </row>
    <row r="6" spans="1:10">
      <c r="A6" s="99" t="str">
        <f>+ToC!A5</f>
        <v>LONG-TERM INSURERS ANNUAL RETURN</v>
      </c>
      <c r="B6" s="102"/>
      <c r="C6" s="102"/>
      <c r="D6" s="102"/>
    </row>
    <row r="7" spans="1:10">
      <c r="A7" s="99" t="str">
        <f>+ToC!A6</f>
        <v>FOR THE YEAR ENDED:</v>
      </c>
      <c r="B7" s="102"/>
      <c r="C7" s="102"/>
      <c r="D7" s="1745">
        <f>+Cover!A23</f>
        <v>0</v>
      </c>
    </row>
    <row r="8" spans="1:10">
      <c r="A8" s="683"/>
      <c r="B8" s="102"/>
      <c r="C8" s="102"/>
      <c r="D8" s="102"/>
    </row>
    <row r="9" spans="1:10">
      <c r="A9" s="5328" t="s">
        <v>575</v>
      </c>
      <c r="B9" s="5073"/>
      <c r="C9" s="5073"/>
      <c r="D9" s="5073"/>
    </row>
    <row r="10" spans="1:10" ht="16" thickBot="1">
      <c r="A10" s="102"/>
      <c r="B10" s="1786"/>
      <c r="C10" s="1786"/>
      <c r="D10" s="1805"/>
    </row>
    <row r="11" spans="1:10" ht="28.5" thickTop="1">
      <c r="A11" s="1729" t="s">
        <v>576</v>
      </c>
      <c r="B11" s="2011"/>
      <c r="C11" s="1728" t="s">
        <v>577</v>
      </c>
      <c r="D11" s="2012" t="s">
        <v>578</v>
      </c>
    </row>
    <row r="12" spans="1:10" ht="20.149999999999999" customHeight="1">
      <c r="A12" s="2013"/>
      <c r="B12" s="2014"/>
      <c r="C12" s="2015"/>
      <c r="D12" s="2016"/>
      <c r="J12" s="98" t="s">
        <v>395</v>
      </c>
    </row>
    <row r="13" spans="1:10" ht="20.149999999999999" customHeight="1">
      <c r="A13" s="1730" t="s">
        <v>579</v>
      </c>
      <c r="B13" s="2017" t="s">
        <v>2439</v>
      </c>
      <c r="C13" s="2018" t="s">
        <v>395</v>
      </c>
      <c r="D13" s="2019"/>
      <c r="J13" s="98" t="s">
        <v>398</v>
      </c>
    </row>
    <row r="14" spans="1:10" ht="20.149999999999999" customHeight="1">
      <c r="A14" s="1730" t="s">
        <v>580</v>
      </c>
      <c r="B14" s="2017" t="s">
        <v>2440</v>
      </c>
      <c r="C14" s="2018" t="s">
        <v>395</v>
      </c>
      <c r="D14" s="2019"/>
      <c r="J14" s="98" t="s">
        <v>401</v>
      </c>
    </row>
    <row r="15" spans="1:10" ht="20.149999999999999" customHeight="1">
      <c r="A15" s="1730" t="s">
        <v>581</v>
      </c>
      <c r="B15" s="2017" t="s">
        <v>2141</v>
      </c>
      <c r="C15" s="2018" t="s">
        <v>395</v>
      </c>
      <c r="D15" s="2019"/>
    </row>
    <row r="16" spans="1:10" ht="20.149999999999999" customHeight="1">
      <c r="A16" s="1730" t="s">
        <v>582</v>
      </c>
      <c r="B16" s="631" t="s">
        <v>2158</v>
      </c>
      <c r="C16" s="2018" t="s">
        <v>395</v>
      </c>
      <c r="D16" s="2019"/>
    </row>
    <row r="17" spans="1:4" ht="20.149999999999999" customHeight="1">
      <c r="A17" s="1730" t="s">
        <v>583</v>
      </c>
      <c r="B17" s="2020" t="s">
        <v>2142</v>
      </c>
      <c r="C17" s="2018" t="s">
        <v>395</v>
      </c>
      <c r="D17" s="2019"/>
    </row>
    <row r="18" spans="1:4" ht="20.149999999999999" customHeight="1">
      <c r="A18" s="1730" t="s">
        <v>584</v>
      </c>
      <c r="B18" s="631" t="s">
        <v>2143</v>
      </c>
      <c r="C18" s="2018" t="s">
        <v>395</v>
      </c>
      <c r="D18" s="2019"/>
    </row>
    <row r="19" spans="1:4" ht="20.149999999999999" customHeight="1">
      <c r="A19" s="1730" t="s">
        <v>585</v>
      </c>
      <c r="B19" s="2017" t="s">
        <v>39</v>
      </c>
      <c r="C19" s="2018" t="s">
        <v>395</v>
      </c>
      <c r="D19" s="2019"/>
    </row>
    <row r="20" spans="1:4" ht="20.149999999999999" customHeight="1">
      <c r="A20" s="1730" t="s">
        <v>586</v>
      </c>
      <c r="B20" s="2017" t="s">
        <v>587</v>
      </c>
      <c r="C20" s="2018" t="s">
        <v>395</v>
      </c>
      <c r="D20" s="2019"/>
    </row>
    <row r="21" spans="1:4" ht="20.149999999999999" customHeight="1">
      <c r="A21" s="1730" t="s">
        <v>588</v>
      </c>
      <c r="B21" s="2017" t="s">
        <v>2144</v>
      </c>
      <c r="C21" s="2018" t="s">
        <v>395</v>
      </c>
      <c r="D21" s="2021"/>
    </row>
    <row r="22" spans="1:4" ht="20.149999999999999" customHeight="1">
      <c r="A22" s="1730" t="s">
        <v>589</v>
      </c>
      <c r="B22" s="2017" t="s">
        <v>590</v>
      </c>
      <c r="C22" s="2018" t="s">
        <v>395</v>
      </c>
      <c r="D22" s="2021"/>
    </row>
    <row r="23" spans="1:4" ht="20.149999999999999" customHeight="1">
      <c r="A23" s="1731" t="s">
        <v>591</v>
      </c>
      <c r="B23" s="2022" t="s">
        <v>592</v>
      </c>
      <c r="C23" s="2018" t="s">
        <v>395</v>
      </c>
      <c r="D23" s="2021"/>
    </row>
    <row r="24" spans="1:4" ht="20.149999999999999" customHeight="1">
      <c r="A24" s="1731" t="s">
        <v>591</v>
      </c>
      <c r="B24" s="2022" t="s">
        <v>593</v>
      </c>
      <c r="C24" s="2018" t="s">
        <v>395</v>
      </c>
      <c r="D24" s="2019"/>
    </row>
    <row r="25" spans="1:4" ht="20.149999999999999" customHeight="1">
      <c r="A25" s="1730" t="s">
        <v>589</v>
      </c>
      <c r="B25" s="2022" t="s">
        <v>594</v>
      </c>
      <c r="C25" s="2018" t="s">
        <v>395</v>
      </c>
      <c r="D25" s="2019"/>
    </row>
    <row r="26" spans="1:4" ht="20.149999999999999" customHeight="1">
      <c r="A26" s="1730" t="s">
        <v>589</v>
      </c>
      <c r="B26" s="2022" t="s">
        <v>595</v>
      </c>
      <c r="C26" s="2018" t="s">
        <v>395</v>
      </c>
      <c r="D26" s="2019"/>
    </row>
    <row r="27" spans="1:4" ht="20.149999999999999" customHeight="1">
      <c r="A27" s="1731" t="s">
        <v>2140</v>
      </c>
      <c r="B27" s="2017" t="s">
        <v>596</v>
      </c>
      <c r="C27" s="2018" t="s">
        <v>395</v>
      </c>
      <c r="D27" s="2021"/>
    </row>
    <row r="28" spans="1:4" ht="20.149999999999999" customHeight="1">
      <c r="A28" s="1731" t="s">
        <v>600</v>
      </c>
      <c r="B28" s="2017" t="s">
        <v>598</v>
      </c>
      <c r="C28" s="2018" t="s">
        <v>395</v>
      </c>
      <c r="D28" s="2019"/>
    </row>
    <row r="29" spans="1:4" ht="20.149999999999999" customHeight="1">
      <c r="A29" s="1730" t="s">
        <v>54</v>
      </c>
      <c r="B29" s="2017" t="s">
        <v>599</v>
      </c>
      <c r="C29" s="2018" t="s">
        <v>395</v>
      </c>
      <c r="D29" s="2019"/>
    </row>
    <row r="30" spans="1:4" ht="20.149999999999999" customHeight="1">
      <c r="A30" s="1731" t="s">
        <v>597</v>
      </c>
      <c r="B30" s="2020" t="s">
        <v>601</v>
      </c>
      <c r="C30" s="2018" t="s">
        <v>395</v>
      </c>
      <c r="D30" s="2019"/>
    </row>
    <row r="31" spans="1:4" ht="20.149999999999999" customHeight="1">
      <c r="A31" s="1731" t="s">
        <v>2145</v>
      </c>
      <c r="B31" s="2020" t="s">
        <v>602</v>
      </c>
      <c r="C31" s="2018" t="s">
        <v>395</v>
      </c>
      <c r="D31" s="2021"/>
    </row>
    <row r="32" spans="1:4" ht="20.149999999999999" customHeight="1">
      <c r="A32" s="1674"/>
      <c r="B32" s="2023"/>
      <c r="C32" s="2024"/>
      <c r="D32" s="2025"/>
    </row>
    <row r="33" spans="1:4" ht="20.149999999999999" customHeight="1">
      <c r="A33" s="1674"/>
      <c r="B33" s="2023"/>
      <c r="C33" s="2024"/>
      <c r="D33" s="2025"/>
    </row>
    <row r="34" spans="1:4" ht="20.149999999999999" customHeight="1">
      <c r="A34" s="1731"/>
      <c r="B34" s="2026"/>
      <c r="C34" s="2024"/>
      <c r="D34" s="2025"/>
    </row>
    <row r="35" spans="1:4" ht="20.149999999999999" customHeight="1">
      <c r="A35" s="1674"/>
      <c r="B35" s="2027"/>
      <c r="C35" s="2024"/>
      <c r="D35" s="2028"/>
    </row>
    <row r="36" spans="1:4" ht="20.149999999999999" customHeight="1">
      <c r="A36" s="1674"/>
      <c r="B36" s="2027"/>
      <c r="C36" s="2024"/>
      <c r="D36" s="2025"/>
    </row>
    <row r="37" spans="1:4" ht="20.149999999999999" customHeight="1">
      <c r="A37" s="1674"/>
      <c r="B37" s="2027"/>
      <c r="C37" s="2024"/>
      <c r="D37" s="2025"/>
    </row>
    <row r="38" spans="1:4" ht="20.149999999999999" customHeight="1">
      <c r="A38" s="1674"/>
      <c r="B38" s="2027"/>
      <c r="C38" s="2024"/>
      <c r="D38" s="2025"/>
    </row>
    <row r="39" spans="1:4" ht="20.149999999999999" customHeight="1">
      <c r="A39" s="1674"/>
      <c r="B39" s="2027"/>
      <c r="C39" s="2024"/>
      <c r="D39" s="2028"/>
    </row>
    <row r="40" spans="1:4" ht="20.149999999999999" customHeight="1">
      <c r="A40" s="1674"/>
      <c r="B40" s="2027"/>
      <c r="C40" s="2024"/>
      <c r="D40" s="2025"/>
    </row>
    <row r="41" spans="1:4" ht="20.149999999999999" customHeight="1">
      <c r="A41" s="1674"/>
      <c r="B41" s="2027"/>
      <c r="C41" s="2024"/>
      <c r="D41" s="2025"/>
    </row>
    <row r="42" spans="1:4" ht="20.149999999999999" customHeight="1">
      <c r="A42" s="1674"/>
      <c r="B42" s="2027"/>
      <c r="C42" s="2024"/>
      <c r="D42" s="2025"/>
    </row>
    <row r="43" spans="1:4" ht="20.149999999999999" customHeight="1">
      <c r="A43" s="1674"/>
      <c r="B43" s="2027"/>
      <c r="C43" s="2024"/>
      <c r="D43" s="2028"/>
    </row>
    <row r="44" spans="1:4" ht="20.149999999999999" customHeight="1">
      <c r="A44" s="1674"/>
      <c r="B44" s="2027"/>
      <c r="C44" s="2024"/>
      <c r="D44" s="2025"/>
    </row>
    <row r="45" spans="1:4" ht="20.149999999999999" customHeight="1">
      <c r="A45" s="1674"/>
      <c r="B45" s="2027"/>
      <c r="C45" s="2024"/>
      <c r="D45" s="2025"/>
    </row>
    <row r="46" spans="1:4" ht="20.149999999999999" customHeight="1">
      <c r="A46" s="1674"/>
      <c r="B46" s="2027"/>
      <c r="C46" s="2024"/>
      <c r="D46" s="2025"/>
    </row>
    <row r="47" spans="1:4" ht="20.149999999999999" customHeight="1">
      <c r="A47" s="1674"/>
      <c r="B47" s="2027"/>
      <c r="C47" s="2024"/>
      <c r="D47" s="2028"/>
    </row>
    <row r="48" spans="1:4" ht="20.149999999999999" customHeight="1" thickBot="1">
      <c r="A48" s="2029"/>
      <c r="B48" s="2030"/>
      <c r="C48" s="2031"/>
      <c r="D48" s="2032"/>
    </row>
    <row r="49" spans="1:4" ht="16" thickTop="1">
      <c r="A49" s="352" t="s">
        <v>603</v>
      </c>
      <c r="B49" s="1786"/>
      <c r="C49" s="1786"/>
      <c r="D49" s="105"/>
    </row>
    <row r="50" spans="1:4" ht="15" customHeight="1">
      <c r="A50" s="5329" t="s">
        <v>604</v>
      </c>
      <c r="B50" s="5085"/>
      <c r="C50" s="5085"/>
      <c r="D50" s="5085"/>
    </row>
    <row r="51" spans="1:4" ht="15" customHeight="1">
      <c r="A51" s="5330" t="s">
        <v>605</v>
      </c>
      <c r="B51" s="5053"/>
      <c r="C51" s="5053"/>
      <c r="D51" s="5053"/>
    </row>
    <row r="52" spans="1:4">
      <c r="A52" s="229" t="s">
        <v>606</v>
      </c>
      <c r="B52" s="1758"/>
      <c r="C52" s="1758"/>
      <c r="D52" s="352"/>
    </row>
    <row r="53" spans="1:4">
      <c r="A53" s="229" t="s">
        <v>607</v>
      </c>
      <c r="B53" s="1758"/>
      <c r="C53" s="1758"/>
      <c r="D53" s="352"/>
    </row>
    <row r="54" spans="1:4">
      <c r="A54" s="230"/>
      <c r="B54" s="1786"/>
      <c r="C54" s="1786"/>
      <c r="D54" s="105"/>
    </row>
    <row r="55" spans="1:4">
      <c r="A55" s="230"/>
      <c r="B55" s="1786"/>
      <c r="C55" s="1786"/>
      <c r="D55" s="105"/>
    </row>
    <row r="56" spans="1:4">
      <c r="A56" s="105"/>
      <c r="B56" s="105"/>
      <c r="C56" s="102"/>
      <c r="D56" s="102"/>
    </row>
    <row r="57" spans="1:4">
      <c r="A57" s="102"/>
      <c r="B57" s="102"/>
      <c r="C57" s="102"/>
      <c r="D57" s="417" t="str">
        <f>+ToC!E115</f>
        <v xml:space="preserve">LONG-TERM Annual Return </v>
      </c>
    </row>
    <row r="58" spans="1:4">
      <c r="A58" s="102"/>
      <c r="B58" s="102"/>
      <c r="C58" s="102"/>
      <c r="D58" s="417" t="s">
        <v>608</v>
      </c>
    </row>
  </sheetData>
  <sheetProtection password="DF61" sheet="1" objects="1" scenarios="1"/>
  <mergeCells count="4">
    <mergeCell ref="A9:D9"/>
    <mergeCell ref="A1:D1"/>
    <mergeCell ref="A50:D50"/>
    <mergeCell ref="A51:D51"/>
  </mergeCells>
  <dataValidations count="2">
    <dataValidation type="list" allowBlank="1" showInputMessage="1" showErrorMessage="1" sqref="C12">
      <formula1>$AB$19:$AB$21</formula1>
    </dataValidation>
    <dataValidation type="list" allowBlank="1" showInputMessage="1" showErrorMessage="1" sqref="C13:C31">
      <formula1>$J$12:$J$14</formula1>
    </dataValidation>
  </dataValidations>
  <hyperlinks>
    <hyperlink ref="A1:D1" location="ToC!A1" display="10.040"/>
  </hyperlinks>
  <pageMargins left="0.7" right="0.7" top="0.75" bottom="0.75" header="0.3" footer="0.3"/>
  <pageSetup paperSize="5"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K46"/>
  <sheetViews>
    <sheetView topLeftCell="B4" zoomScale="106" zoomScaleNormal="106" workbookViewId="0">
      <selection activeCell="A12" sqref="A12"/>
    </sheetView>
  </sheetViews>
  <sheetFormatPr defaultColWidth="0" defaultRowHeight="15.5" zeroHeight="1"/>
  <cols>
    <col min="1" max="1" width="42" style="639" bestFit="1" customWidth="1"/>
    <col min="2" max="2" width="3.765625" style="639" customWidth="1"/>
    <col min="3" max="3" width="20.765625" style="639" customWidth="1"/>
    <col min="4" max="4" width="3.765625" style="639" customWidth="1"/>
    <col min="5" max="7" width="20.765625" style="639" customWidth="1"/>
    <col min="8" max="8" width="3.765625" style="639" customWidth="1"/>
    <col min="9" max="11" width="20.765625" style="639" customWidth="1"/>
    <col min="12" max="16384" width="8.84375" style="98" hidden="1"/>
  </cols>
  <sheetData>
    <row r="1" spans="1:11">
      <c r="A1" s="5052" t="s">
        <v>59</v>
      </c>
      <c r="B1" s="5065"/>
      <c r="C1" s="5065"/>
      <c r="D1" s="5065"/>
      <c r="E1" s="5065"/>
      <c r="F1" s="5065"/>
      <c r="G1" s="5065"/>
      <c r="H1" s="5065"/>
      <c r="I1" s="5065"/>
      <c r="J1" s="5065"/>
      <c r="K1" s="5065"/>
    </row>
    <row r="2" spans="1:11">
      <c r="A2" s="636"/>
      <c r="B2" s="636"/>
      <c r="C2" s="69"/>
      <c r="D2" s="102"/>
      <c r="E2" s="102"/>
      <c r="F2" s="102"/>
      <c r="G2" s="102"/>
      <c r="H2" s="102"/>
      <c r="I2" s="102"/>
      <c r="J2" s="102"/>
      <c r="K2" s="102"/>
    </row>
    <row r="3" spans="1:11">
      <c r="A3" s="673" t="str">
        <f>+Cover!A14</f>
        <v>Select Name of Insurer/ Financial Holding Company</v>
      </c>
      <c r="B3" s="682"/>
      <c r="C3" s="653"/>
      <c r="D3" s="102"/>
      <c r="E3" s="102"/>
      <c r="F3" s="102"/>
      <c r="G3" s="102"/>
      <c r="H3" s="102"/>
      <c r="I3" s="102"/>
      <c r="J3" s="69" t="s">
        <v>2146</v>
      </c>
      <c r="K3" s="102"/>
    </row>
    <row r="4" spans="1:11">
      <c r="A4" s="1787" t="str">
        <f>+ToC!A3</f>
        <v>Insurer/Financial Holding Company</v>
      </c>
      <c r="B4" s="667"/>
      <c r="C4" s="102"/>
      <c r="D4" s="102"/>
      <c r="E4" s="102"/>
      <c r="F4" s="102"/>
      <c r="G4" s="102"/>
      <c r="H4" s="102"/>
      <c r="I4" s="4523" t="s">
        <v>2147</v>
      </c>
      <c r="J4" s="4554"/>
      <c r="K4" s="102"/>
    </row>
    <row r="5" spans="1:11">
      <c r="A5" s="683"/>
      <c r="B5" s="102"/>
      <c r="C5" s="102"/>
      <c r="D5" s="102"/>
      <c r="E5" s="102"/>
      <c r="F5" s="102"/>
      <c r="G5" s="102"/>
      <c r="H5" s="102"/>
      <c r="I5" s="102"/>
      <c r="J5" s="102"/>
      <c r="K5" s="102"/>
    </row>
    <row r="6" spans="1:11">
      <c r="A6" s="99" t="str">
        <f>+ToC!A5</f>
        <v>LONG-TERM INSURERS ANNUAL RETURN</v>
      </c>
      <c r="B6" s="102"/>
      <c r="C6" s="102"/>
      <c r="D6" s="102"/>
      <c r="E6" s="102"/>
      <c r="F6" s="102"/>
      <c r="G6" s="102"/>
      <c r="H6" s="102"/>
      <c r="I6" s="102"/>
      <c r="J6" s="102"/>
      <c r="K6" s="102"/>
    </row>
    <row r="7" spans="1:11">
      <c r="A7" s="99" t="str">
        <f>+ToC!A6</f>
        <v>FOR THE YEAR ENDED:</v>
      </c>
      <c r="B7" s="102"/>
      <c r="C7" s="102"/>
      <c r="D7" s="102"/>
      <c r="E7" s="102"/>
      <c r="F7" s="102"/>
      <c r="G7" s="102"/>
      <c r="H7" s="102"/>
      <c r="I7" s="102"/>
      <c r="J7" s="102"/>
      <c r="K7" s="1745">
        <f>+Cover!A23</f>
        <v>0</v>
      </c>
    </row>
    <row r="8" spans="1:11">
      <c r="A8" s="683"/>
      <c r="B8" s="102"/>
      <c r="C8" s="102"/>
      <c r="D8" s="102"/>
      <c r="E8" s="102"/>
      <c r="F8" s="102"/>
      <c r="G8" s="102"/>
      <c r="H8" s="102"/>
      <c r="I8" s="102"/>
      <c r="J8" s="102"/>
      <c r="K8" s="102"/>
    </row>
    <row r="9" spans="1:11">
      <c r="A9" s="102"/>
      <c r="B9" s="102"/>
      <c r="C9" s="102"/>
      <c r="D9" s="102"/>
      <c r="E9" s="102"/>
      <c r="F9" s="102"/>
      <c r="G9" s="102"/>
      <c r="H9" s="102"/>
      <c r="I9" s="102"/>
      <c r="J9" s="102"/>
      <c r="K9" s="102"/>
    </row>
    <row r="10" spans="1:11">
      <c r="A10" s="102"/>
      <c r="B10" s="102"/>
      <c r="C10" s="102"/>
      <c r="D10" s="102"/>
      <c r="E10" s="102"/>
      <c r="F10" s="102"/>
      <c r="G10" s="102"/>
      <c r="H10" s="102"/>
      <c r="I10" s="102"/>
      <c r="J10" s="102"/>
      <c r="K10" s="102"/>
    </row>
    <row r="11" spans="1:11">
      <c r="A11" s="5328" t="s">
        <v>2172</v>
      </c>
      <c r="B11" s="5073"/>
      <c r="C11" s="5073"/>
      <c r="D11" s="5073"/>
      <c r="E11" s="5073"/>
      <c r="F11" s="5073"/>
      <c r="G11" s="5073"/>
      <c r="H11" s="5073"/>
      <c r="I11" s="5073"/>
      <c r="J11" s="5073"/>
      <c r="K11" s="5073"/>
    </row>
    <row r="12" spans="1:11">
      <c r="A12" s="102"/>
      <c r="B12" s="1786"/>
      <c r="C12" s="1786"/>
      <c r="D12" s="1805"/>
      <c r="E12" s="102"/>
      <c r="F12" s="102"/>
      <c r="G12" s="102"/>
      <c r="H12" s="102"/>
      <c r="I12" s="102"/>
      <c r="J12" s="102"/>
      <c r="K12" s="102"/>
    </row>
    <row r="13" spans="1:11">
      <c r="A13" s="102"/>
      <c r="B13" s="102"/>
      <c r="C13" s="102"/>
      <c r="D13" s="102"/>
      <c r="E13" s="102"/>
      <c r="F13" s="102"/>
      <c r="G13" s="102"/>
      <c r="H13" s="102"/>
      <c r="I13" s="102"/>
      <c r="J13" s="102"/>
      <c r="K13" s="102"/>
    </row>
    <row r="14" spans="1:11" ht="28.5">
      <c r="A14" s="2033"/>
      <c r="B14" s="2034"/>
      <c r="C14" s="1968" t="s">
        <v>609</v>
      </c>
      <c r="D14" s="2033"/>
      <c r="E14" s="5331" t="s">
        <v>610</v>
      </c>
      <c r="F14" s="5332"/>
      <c r="G14" s="1968" t="s">
        <v>611</v>
      </c>
      <c r="H14" s="2033"/>
      <c r="I14" s="5333" t="s">
        <v>612</v>
      </c>
      <c r="J14" s="5334"/>
      <c r="K14" s="5335"/>
    </row>
    <row r="15" spans="1:11" ht="20.149999999999999" customHeight="1">
      <c r="A15" s="2033"/>
      <c r="B15" s="2034"/>
      <c r="C15" s="1967">
        <v>1</v>
      </c>
      <c r="D15" s="1967"/>
      <c r="E15" s="1967">
        <v>2</v>
      </c>
      <c r="F15" s="1967">
        <v>3</v>
      </c>
      <c r="G15" s="1967">
        <v>4</v>
      </c>
      <c r="H15" s="1967"/>
      <c r="I15" s="1614">
        <v>5</v>
      </c>
      <c r="J15" s="1614">
        <v>6</v>
      </c>
      <c r="K15" s="2035">
        <v>7</v>
      </c>
    </row>
    <row r="16" spans="1:11" ht="20.149999999999999" customHeight="1">
      <c r="A16" s="2036"/>
      <c r="B16" s="102"/>
      <c r="C16" s="2037" t="s">
        <v>281</v>
      </c>
      <c r="D16" s="2033"/>
      <c r="E16" s="2037" t="s">
        <v>281</v>
      </c>
      <c r="F16" s="2037" t="s">
        <v>281</v>
      </c>
      <c r="G16" s="2037" t="s">
        <v>281</v>
      </c>
      <c r="H16" s="2033"/>
      <c r="I16" s="2038" t="s">
        <v>281</v>
      </c>
      <c r="J16" s="1180" t="s">
        <v>281</v>
      </c>
      <c r="K16" s="1180" t="s">
        <v>281</v>
      </c>
    </row>
    <row r="17" spans="1:11" ht="42.5">
      <c r="A17" s="2039"/>
      <c r="B17" s="2034"/>
      <c r="C17" s="1968" t="s">
        <v>613</v>
      </c>
      <c r="D17" s="2040"/>
      <c r="E17" s="2041"/>
      <c r="F17" s="2041"/>
      <c r="G17" s="1974"/>
      <c r="H17" s="2040"/>
      <c r="I17" s="1968" t="s">
        <v>614</v>
      </c>
      <c r="J17" s="1968" t="s">
        <v>615</v>
      </c>
      <c r="K17" s="1968" t="s">
        <v>616</v>
      </c>
    </row>
    <row r="18" spans="1:11" ht="20.149999999999999" customHeight="1">
      <c r="A18" s="2042" t="s">
        <v>617</v>
      </c>
      <c r="B18" s="2043"/>
      <c r="C18" s="2044"/>
      <c r="D18" s="2045"/>
      <c r="E18" s="2044"/>
      <c r="F18" s="2046"/>
      <c r="G18" s="2047"/>
      <c r="H18" s="2045"/>
      <c r="I18" s="2044"/>
      <c r="J18" s="2044"/>
      <c r="K18" s="2044"/>
    </row>
    <row r="19" spans="1:11" ht="20.149999999999999" customHeight="1">
      <c r="A19" s="430" t="s">
        <v>618</v>
      </c>
      <c r="B19" s="2048"/>
      <c r="C19" s="2049"/>
      <c r="D19" s="2050"/>
      <c r="E19" s="2049"/>
      <c r="F19" s="2049"/>
      <c r="G19" s="2051"/>
      <c r="H19" s="2050"/>
      <c r="I19" s="2052">
        <f>C19+E19+F19+G19</f>
        <v>0</v>
      </c>
      <c r="J19" s="2049"/>
      <c r="K19" s="2052">
        <f>I19+J19</f>
        <v>0</v>
      </c>
    </row>
    <row r="20" spans="1:11" ht="20.149999999999999" customHeight="1">
      <c r="A20" s="430" t="s">
        <v>619</v>
      </c>
      <c r="B20" s="2048"/>
      <c r="C20" s="2049"/>
      <c r="D20" s="2050"/>
      <c r="E20" s="2049"/>
      <c r="F20" s="2049"/>
      <c r="G20" s="2051"/>
      <c r="H20" s="2050"/>
      <c r="I20" s="2052">
        <f t="shared" ref="I20:I26" si="0">C20+E20+F20+G20</f>
        <v>0</v>
      </c>
      <c r="J20" s="2049"/>
      <c r="K20" s="2052">
        <f t="shared" ref="K20:K26" si="1">I20+J20</f>
        <v>0</v>
      </c>
    </row>
    <row r="21" spans="1:11" ht="20.149999999999999" customHeight="1">
      <c r="A21" s="430" t="s">
        <v>620</v>
      </c>
      <c r="B21" s="2048"/>
      <c r="C21" s="2049"/>
      <c r="D21" s="2050"/>
      <c r="E21" s="2049"/>
      <c r="F21" s="2049"/>
      <c r="G21" s="2049"/>
      <c r="H21" s="2050"/>
      <c r="I21" s="2052">
        <f t="shared" si="0"/>
        <v>0</v>
      </c>
      <c r="J21" s="2049"/>
      <c r="K21" s="2052">
        <f t="shared" si="1"/>
        <v>0</v>
      </c>
    </row>
    <row r="22" spans="1:11" ht="20.149999999999999" customHeight="1">
      <c r="A22" s="430" t="s">
        <v>621</v>
      </c>
      <c r="B22" s="2048"/>
      <c r="C22" s="2049"/>
      <c r="D22" s="2050"/>
      <c r="E22" s="2049"/>
      <c r="F22" s="2049"/>
      <c r="G22" s="2049"/>
      <c r="H22" s="2050"/>
      <c r="I22" s="2052">
        <f t="shared" si="0"/>
        <v>0</v>
      </c>
      <c r="J22" s="2049"/>
      <c r="K22" s="2052">
        <f t="shared" si="1"/>
        <v>0</v>
      </c>
    </row>
    <row r="23" spans="1:11" ht="20.149999999999999" customHeight="1">
      <c r="A23" s="430" t="s">
        <v>622</v>
      </c>
      <c r="B23" s="2048"/>
      <c r="C23" s="2049"/>
      <c r="D23" s="2050"/>
      <c r="E23" s="2049"/>
      <c r="F23" s="2049"/>
      <c r="G23" s="2051"/>
      <c r="H23" s="2050"/>
      <c r="I23" s="2052">
        <f t="shared" si="0"/>
        <v>0</v>
      </c>
      <c r="J23" s="2049"/>
      <c r="K23" s="2052">
        <f t="shared" si="1"/>
        <v>0</v>
      </c>
    </row>
    <row r="24" spans="1:11" ht="20.149999999999999" customHeight="1">
      <c r="A24" s="430" t="s">
        <v>623</v>
      </c>
      <c r="B24" s="2048"/>
      <c r="C24" s="2049"/>
      <c r="D24" s="2050"/>
      <c r="E24" s="2049"/>
      <c r="F24" s="2049"/>
      <c r="G24" s="2051"/>
      <c r="H24" s="2050"/>
      <c r="I24" s="2052">
        <f t="shared" si="0"/>
        <v>0</v>
      </c>
      <c r="J24" s="2049"/>
      <c r="K24" s="2052">
        <f t="shared" si="1"/>
        <v>0</v>
      </c>
    </row>
    <row r="25" spans="1:11" ht="20.149999999999999" customHeight="1">
      <c r="A25" s="430" t="s">
        <v>624</v>
      </c>
      <c r="B25" s="2048"/>
      <c r="C25" s="2049"/>
      <c r="D25" s="2050"/>
      <c r="E25" s="2049"/>
      <c r="F25" s="2049"/>
      <c r="G25" s="2051"/>
      <c r="H25" s="2050"/>
      <c r="I25" s="2052">
        <f t="shared" si="0"/>
        <v>0</v>
      </c>
      <c r="J25" s="2049"/>
      <c r="K25" s="2052">
        <f t="shared" si="1"/>
        <v>0</v>
      </c>
    </row>
    <row r="26" spans="1:11" ht="20.149999999999999" customHeight="1">
      <c r="A26" s="430" t="s">
        <v>625</v>
      </c>
      <c r="B26" s="2048"/>
      <c r="C26" s="2049"/>
      <c r="D26" s="2050"/>
      <c r="E26" s="2049"/>
      <c r="F26" s="2049"/>
      <c r="G26" s="2051"/>
      <c r="H26" s="2050"/>
      <c r="I26" s="2052">
        <f t="shared" si="0"/>
        <v>0</v>
      </c>
      <c r="J26" s="2049"/>
      <c r="K26" s="2052">
        <f t="shared" si="1"/>
        <v>0</v>
      </c>
    </row>
    <row r="27" spans="1:11" ht="20.149999999999999" customHeight="1">
      <c r="A27" s="2053"/>
      <c r="B27" s="2054"/>
      <c r="C27" s="2055"/>
      <c r="D27" s="2056"/>
      <c r="E27" s="2057"/>
      <c r="F27" s="2058"/>
      <c r="G27" s="2059"/>
      <c r="H27" s="2056"/>
      <c r="I27" s="2057"/>
      <c r="J27" s="2057"/>
      <c r="K27" s="2057"/>
    </row>
    <row r="28" spans="1:11" ht="20.149999999999999" customHeight="1" thickBot="1">
      <c r="A28" s="2060" t="s">
        <v>626</v>
      </c>
      <c r="B28" s="2061"/>
      <c r="C28" s="2062">
        <f>SUM(C19:C26)</f>
        <v>0</v>
      </c>
      <c r="D28" s="2063"/>
      <c r="E28" s="2062">
        <f>SUM(E19:E26)</f>
        <v>0</v>
      </c>
      <c r="F28" s="2062">
        <f>SUM(F19:F26)</f>
        <v>0</v>
      </c>
      <c r="G28" s="2062">
        <f>SUM(G19:G26)</f>
        <v>0</v>
      </c>
      <c r="H28" s="685"/>
      <c r="I28" s="2062">
        <f>SUM(I19:I26)</f>
        <v>0</v>
      </c>
      <c r="J28" s="2062">
        <f>SUM(J19:J26)</f>
        <v>0</v>
      </c>
      <c r="K28" s="2062">
        <f>SUM(K19:K26)</f>
        <v>0</v>
      </c>
    </row>
    <row r="29" spans="1:11" ht="20.149999999999999" customHeight="1" thickTop="1">
      <c r="A29" s="353"/>
      <c r="B29" s="686"/>
      <c r="C29" s="354"/>
      <c r="D29" s="355"/>
      <c r="E29" s="354"/>
      <c r="F29" s="356"/>
      <c r="G29" s="357"/>
      <c r="H29" s="355"/>
      <c r="I29" s="354"/>
      <c r="J29" s="354"/>
      <c r="K29" s="354"/>
    </row>
    <row r="30" spans="1:11" ht="20.149999999999999" customHeight="1">
      <c r="A30" s="358"/>
      <c r="B30" s="2023"/>
      <c r="C30" s="2064"/>
      <c r="D30" s="2065"/>
      <c r="E30" s="2064"/>
      <c r="F30" s="2066"/>
      <c r="G30" s="2067"/>
      <c r="H30" s="2065"/>
      <c r="I30" s="2064"/>
      <c r="J30" s="2064"/>
      <c r="K30" s="2064"/>
    </row>
    <row r="31" spans="1:11" ht="20.149999999999999" customHeight="1">
      <c r="A31" s="359" t="s">
        <v>627</v>
      </c>
      <c r="B31" s="2023"/>
      <c r="C31" s="2064"/>
      <c r="D31" s="2065"/>
      <c r="E31" s="2064"/>
      <c r="F31" s="2066"/>
      <c r="G31" s="2067"/>
      <c r="H31" s="2065"/>
      <c r="I31" s="2064"/>
      <c r="J31" s="2064"/>
      <c r="K31" s="2064"/>
    </row>
    <row r="32" spans="1:11" ht="20.149999999999999" customHeight="1">
      <c r="A32" s="687" t="s">
        <v>628</v>
      </c>
      <c r="B32" s="688"/>
      <c r="C32" s="328"/>
      <c r="D32" s="127"/>
      <c r="E32" s="2049"/>
      <c r="F32" s="2049"/>
      <c r="G32" s="2049"/>
      <c r="H32" s="127"/>
      <c r="I32" s="360">
        <f>C32+E32+F32+G32</f>
        <v>0</v>
      </c>
      <c r="J32" s="2049"/>
      <c r="K32" s="360">
        <f t="shared" ref="K32:K38" si="2">I32+J32</f>
        <v>0</v>
      </c>
    </row>
    <row r="33" spans="1:11" ht="20.149999999999999" customHeight="1">
      <c r="A33" s="430" t="s">
        <v>629</v>
      </c>
      <c r="B33" s="2048"/>
      <c r="C33" s="2049"/>
      <c r="D33" s="2050"/>
      <c r="E33" s="2049"/>
      <c r="F33" s="2049"/>
      <c r="G33" s="2049"/>
      <c r="H33" s="2050"/>
      <c r="I33" s="2052">
        <f t="shared" ref="I33:I38" si="3">C33+E33+F33+G33</f>
        <v>0</v>
      </c>
      <c r="J33" s="2049"/>
      <c r="K33" s="2052">
        <f t="shared" si="2"/>
        <v>0</v>
      </c>
    </row>
    <row r="34" spans="1:11" ht="20.149999999999999" customHeight="1">
      <c r="A34" s="430" t="s">
        <v>630</v>
      </c>
      <c r="B34" s="2048"/>
      <c r="C34" s="2049"/>
      <c r="D34" s="2050"/>
      <c r="E34" s="2049"/>
      <c r="F34" s="2049"/>
      <c r="G34" s="2049"/>
      <c r="H34" s="2050"/>
      <c r="I34" s="2052">
        <f t="shared" si="3"/>
        <v>0</v>
      </c>
      <c r="J34" s="2049"/>
      <c r="K34" s="2052">
        <f t="shared" si="2"/>
        <v>0</v>
      </c>
    </row>
    <row r="35" spans="1:11" ht="20.149999999999999" customHeight="1">
      <c r="A35" s="430" t="s">
        <v>631</v>
      </c>
      <c r="B35" s="2048"/>
      <c r="C35" s="2049"/>
      <c r="D35" s="2050"/>
      <c r="E35" s="2049"/>
      <c r="F35" s="2049"/>
      <c r="G35" s="2049"/>
      <c r="H35" s="2050"/>
      <c r="I35" s="2052">
        <f t="shared" si="3"/>
        <v>0</v>
      </c>
      <c r="J35" s="2049"/>
      <c r="K35" s="2052">
        <f t="shared" si="2"/>
        <v>0</v>
      </c>
    </row>
    <row r="36" spans="1:11" ht="20.149999999999999" customHeight="1">
      <c r="A36" s="430" t="s">
        <v>632</v>
      </c>
      <c r="B36" s="2048"/>
      <c r="C36" s="2049"/>
      <c r="D36" s="2050"/>
      <c r="E36" s="2049"/>
      <c r="F36" s="2049"/>
      <c r="G36" s="2049"/>
      <c r="H36" s="2050"/>
      <c r="I36" s="2052">
        <f t="shared" si="3"/>
        <v>0</v>
      </c>
      <c r="J36" s="2049"/>
      <c r="K36" s="2052">
        <f t="shared" si="2"/>
        <v>0</v>
      </c>
    </row>
    <row r="37" spans="1:11" ht="20.149999999999999" customHeight="1">
      <c r="A37" s="430" t="s">
        <v>633</v>
      </c>
      <c r="B37" s="2048"/>
      <c r="C37" s="2049"/>
      <c r="D37" s="2050"/>
      <c r="E37" s="2049"/>
      <c r="F37" s="2049"/>
      <c r="G37" s="2049"/>
      <c r="H37" s="2050"/>
      <c r="I37" s="2052">
        <f t="shared" si="3"/>
        <v>0</v>
      </c>
      <c r="J37" s="2049"/>
      <c r="K37" s="2052">
        <f t="shared" si="2"/>
        <v>0</v>
      </c>
    </row>
    <row r="38" spans="1:11" ht="20.149999999999999" customHeight="1">
      <c r="A38" s="430" t="s">
        <v>634</v>
      </c>
      <c r="B38" s="2048"/>
      <c r="C38" s="2049"/>
      <c r="D38" s="2050"/>
      <c r="E38" s="2049"/>
      <c r="F38" s="2049"/>
      <c r="G38" s="2049"/>
      <c r="H38" s="2050"/>
      <c r="I38" s="2052">
        <f t="shared" si="3"/>
        <v>0</v>
      </c>
      <c r="J38" s="2049"/>
      <c r="K38" s="2052">
        <f t="shared" si="2"/>
        <v>0</v>
      </c>
    </row>
    <row r="39" spans="1:11" ht="20.149999999999999" customHeight="1">
      <c r="A39" s="2068"/>
      <c r="B39" s="2069"/>
      <c r="C39" s="2070"/>
      <c r="D39" s="2071"/>
      <c r="E39" s="2057"/>
      <c r="F39" s="2072"/>
      <c r="G39" s="2073"/>
      <c r="H39" s="2071"/>
      <c r="I39" s="2074"/>
      <c r="J39" s="2070"/>
      <c r="K39" s="2074"/>
    </row>
    <row r="40" spans="1:11" ht="38.25" customHeight="1" thickBot="1">
      <c r="A40" s="2075" t="s">
        <v>635</v>
      </c>
      <c r="B40" s="2061"/>
      <c r="C40" s="2076">
        <f>SUM(C32:C38)</f>
        <v>0</v>
      </c>
      <c r="D40" s="2077"/>
      <c r="E40" s="2076">
        <f t="shared" ref="E40:G40" si="4">SUM(E32:E38)</f>
        <v>0</v>
      </c>
      <c r="F40" s="2076">
        <f t="shared" si="4"/>
        <v>0</v>
      </c>
      <c r="G40" s="2076">
        <f t="shared" si="4"/>
        <v>0</v>
      </c>
      <c r="H40" s="2077"/>
      <c r="I40" s="2076">
        <f t="shared" ref="I40:K40" si="5">SUM(I32:I38)</f>
        <v>0</v>
      </c>
      <c r="J40" s="2076">
        <f t="shared" si="5"/>
        <v>0</v>
      </c>
      <c r="K40" s="2076">
        <f t="shared" si="5"/>
        <v>0</v>
      </c>
    </row>
    <row r="41" spans="1:11" ht="16" thickTop="1">
      <c r="A41" s="102"/>
      <c r="B41" s="102"/>
      <c r="C41" s="102"/>
      <c r="D41" s="102"/>
      <c r="E41" s="102"/>
      <c r="F41" s="102"/>
      <c r="G41" s="102"/>
      <c r="H41" s="102"/>
      <c r="I41" s="102"/>
      <c r="J41" s="102"/>
      <c r="K41" s="102"/>
    </row>
    <row r="42" spans="1:11">
      <c r="A42" s="102"/>
      <c r="B42" s="102"/>
      <c r="C42" s="102"/>
      <c r="D42" s="102"/>
      <c r="E42" s="102"/>
      <c r="F42" s="102"/>
      <c r="G42" s="102"/>
      <c r="H42" s="102"/>
      <c r="I42" s="102"/>
      <c r="J42" s="102"/>
      <c r="K42" s="417" t="str">
        <f>+ToC!E115</f>
        <v xml:space="preserve">LONG-TERM Annual Return </v>
      </c>
    </row>
    <row r="43" spans="1:11">
      <c r="A43" s="102"/>
      <c r="B43" s="102"/>
      <c r="C43" s="102"/>
      <c r="D43" s="102"/>
      <c r="E43" s="102"/>
      <c r="F43" s="102"/>
      <c r="G43" s="102"/>
      <c r="H43" s="102"/>
      <c r="I43" s="102"/>
      <c r="J43" s="102"/>
      <c r="K43" s="417" t="s">
        <v>636</v>
      </c>
    </row>
    <row r="44" spans="1:11" hidden="1"/>
    <row r="45" spans="1:11" hidden="1"/>
    <row r="46" spans="1:11" hidden="1">
      <c r="C46" s="557">
        <f>C28-C40</f>
        <v>0</v>
      </c>
    </row>
  </sheetData>
  <sheetProtection password="DF61" sheet="1" objects="1" scenarios="1"/>
  <mergeCells count="4">
    <mergeCell ref="A11:K11"/>
    <mergeCell ref="E14:F14"/>
    <mergeCell ref="I14:K14"/>
    <mergeCell ref="A1:K1"/>
  </mergeCells>
  <hyperlinks>
    <hyperlink ref="A1:K1" location="ToC!A1" display="10.050"/>
  </hyperlinks>
  <pageMargins left="0.7" right="0.7" top="0.75" bottom="0.75" header="0.3" footer="0.3"/>
  <pageSetup paperSize="5"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XFC54"/>
  <sheetViews>
    <sheetView zoomScaleNormal="100" workbookViewId="0">
      <selection activeCell="F14" sqref="F14"/>
    </sheetView>
  </sheetViews>
  <sheetFormatPr defaultColWidth="0" defaultRowHeight="15.5" zeroHeight="1"/>
  <cols>
    <col min="1" max="1" width="8.765625" style="639" customWidth="1"/>
    <col min="2" max="2" width="3.53515625" style="639" customWidth="1"/>
    <col min="3" max="3" width="45.23046875" style="639" customWidth="1"/>
    <col min="4" max="4" width="6.84375" style="639" customWidth="1"/>
    <col min="5" max="5" width="13.53515625" style="639" bestFit="1" customWidth="1"/>
    <col min="6" max="6" width="16.23046875" style="639" customWidth="1"/>
    <col min="7" max="7" width="8.765625" style="98" hidden="1" customWidth="1"/>
    <col min="8" max="8" width="10.765625" style="98" hidden="1" customWidth="1"/>
    <col min="9" max="16383" width="8.765625" style="98" hidden="1"/>
    <col min="16384" max="16384" width="1.69140625" style="98" hidden="1" customWidth="1"/>
  </cols>
  <sheetData>
    <row r="1" spans="1:6">
      <c r="A1" s="5336" t="s">
        <v>63</v>
      </c>
      <c r="B1" s="5337"/>
      <c r="C1" s="5337"/>
      <c r="D1" s="5337"/>
      <c r="E1" s="5337"/>
      <c r="F1" s="5337"/>
    </row>
    <row r="2" spans="1:6">
      <c r="A2" s="102"/>
      <c r="B2" s="102"/>
      <c r="C2" s="1764"/>
      <c r="D2" s="936"/>
      <c r="E2" s="102"/>
      <c r="F2" s="640" t="s">
        <v>2050</v>
      </c>
    </row>
    <row r="3" spans="1:6">
      <c r="A3" s="673" t="str">
        <f>+Cover!A14</f>
        <v>Select Name of Insurer/ Financial Holding Company</v>
      </c>
      <c r="B3" s="654"/>
      <c r="C3" s="672"/>
      <c r="D3" s="689"/>
      <c r="E3" s="102"/>
      <c r="F3" s="102"/>
    </row>
    <row r="4" spans="1:6">
      <c r="A4" s="1791" t="str">
        <f>+ToC!A3</f>
        <v>Insurer/Financial Holding Company</v>
      </c>
      <c r="B4" s="105"/>
      <c r="C4" s="102"/>
      <c r="D4" s="102"/>
      <c r="E4" s="102"/>
      <c r="F4" s="102"/>
    </row>
    <row r="5" spans="1:6">
      <c r="A5" s="102"/>
      <c r="B5" s="1791"/>
      <c r="C5" s="105"/>
      <c r="D5" s="102"/>
      <c r="E5" s="102"/>
      <c r="F5" s="1771"/>
    </row>
    <row r="6" spans="1:6">
      <c r="A6" s="99" t="str">
        <f>+ToC!A5</f>
        <v>LONG-TERM INSURERS ANNUAL RETURN</v>
      </c>
      <c r="B6" s="102"/>
      <c r="C6" s="102"/>
      <c r="D6" s="102"/>
      <c r="E6" s="102"/>
      <c r="F6" s="102"/>
    </row>
    <row r="7" spans="1:6">
      <c r="A7" s="99" t="str">
        <f>+ToC!A6</f>
        <v>FOR THE YEAR ENDED:</v>
      </c>
      <c r="B7" s="102"/>
      <c r="C7" s="102"/>
      <c r="D7" s="102"/>
      <c r="E7" s="102"/>
      <c r="F7" s="2078">
        <f>+Cover!A23</f>
        <v>0</v>
      </c>
    </row>
    <row r="8" spans="1:6">
      <c r="A8" s="102"/>
      <c r="B8" s="102"/>
      <c r="C8" s="102"/>
      <c r="D8" s="102"/>
      <c r="E8" s="102"/>
      <c r="F8" s="102"/>
    </row>
    <row r="9" spans="1:6">
      <c r="A9" s="5286" t="s">
        <v>637</v>
      </c>
      <c r="B9" s="5073"/>
      <c r="C9" s="5073"/>
      <c r="D9" s="5073"/>
      <c r="E9" s="5073"/>
      <c r="F9" s="5073"/>
    </row>
    <row r="10" spans="1:6">
      <c r="A10" s="102"/>
      <c r="B10" s="102"/>
      <c r="C10" s="1783"/>
      <c r="D10" s="1783"/>
      <c r="E10" s="1783"/>
      <c r="F10" s="102"/>
    </row>
    <row r="11" spans="1:6">
      <c r="A11" s="5055" t="s">
        <v>2173</v>
      </c>
      <c r="B11" s="5073"/>
      <c r="C11" s="5073"/>
      <c r="D11" s="5073"/>
      <c r="E11" s="5073"/>
      <c r="F11" s="5073"/>
    </row>
    <row r="12" spans="1:6" ht="11.25" customHeight="1" thickBot="1">
      <c r="A12" s="102"/>
      <c r="B12" s="5055"/>
      <c r="C12" s="5055"/>
      <c r="D12" s="5055"/>
      <c r="E12" s="5055"/>
      <c r="F12" s="102"/>
    </row>
    <row r="13" spans="1:6" ht="16" hidden="1" thickBot="1">
      <c r="A13" s="102"/>
      <c r="B13" s="102"/>
      <c r="C13" s="690"/>
      <c r="D13" s="104"/>
      <c r="E13" s="102"/>
      <c r="F13" s="102"/>
    </row>
    <row r="14" spans="1:6" ht="29" thickTop="1">
      <c r="A14" s="691" t="s">
        <v>638</v>
      </c>
      <c r="B14" s="2079"/>
      <c r="C14" s="692"/>
      <c r="D14" s="692" t="s">
        <v>133</v>
      </c>
      <c r="E14" s="693">
        <f>YEAR($F$7)</f>
        <v>1900</v>
      </c>
      <c r="F14" s="694">
        <f>E14-1</f>
        <v>1899</v>
      </c>
    </row>
    <row r="15" spans="1:6">
      <c r="A15" s="1890"/>
      <c r="B15" s="2080"/>
      <c r="C15" s="2081"/>
      <c r="D15" s="2081"/>
      <c r="E15" s="2035" t="s">
        <v>639</v>
      </c>
      <c r="F15" s="2082" t="s">
        <v>640</v>
      </c>
    </row>
    <row r="16" spans="1:6">
      <c r="A16" s="1890"/>
      <c r="B16" s="2083"/>
      <c r="C16" s="2084"/>
      <c r="D16" s="2085"/>
      <c r="E16" s="2086"/>
      <c r="F16" s="2087"/>
    </row>
    <row r="17" spans="1:6">
      <c r="A17" s="729" t="s">
        <v>71</v>
      </c>
      <c r="B17" s="2088" t="s">
        <v>641</v>
      </c>
      <c r="C17" s="695" t="s">
        <v>642</v>
      </c>
      <c r="D17" s="696"/>
      <c r="E17" s="2089">
        <f>+'21.012'!S15</f>
        <v>0</v>
      </c>
      <c r="F17" s="2090">
        <f>+'21.012'!T15</f>
        <v>0</v>
      </c>
    </row>
    <row r="18" spans="1:6">
      <c r="A18" s="697"/>
      <c r="B18" s="2088" t="s">
        <v>643</v>
      </c>
      <c r="C18" s="698" t="s">
        <v>644</v>
      </c>
      <c r="D18" s="699"/>
      <c r="E18" s="724"/>
      <c r="F18" s="725"/>
    </row>
    <row r="19" spans="1:6">
      <c r="A19" s="729" t="s">
        <v>71</v>
      </c>
      <c r="B19" s="2088"/>
      <c r="C19" s="1181" t="s">
        <v>645</v>
      </c>
      <c r="D19" s="699"/>
      <c r="E19" s="724">
        <f>+'21.012'!S28</f>
        <v>0</v>
      </c>
      <c r="F19" s="725">
        <f>+'21.012'!T28</f>
        <v>0</v>
      </c>
    </row>
    <row r="20" spans="1:6">
      <c r="A20" s="729" t="s">
        <v>71</v>
      </c>
      <c r="B20" s="2088"/>
      <c r="C20" s="698" t="s">
        <v>646</v>
      </c>
      <c r="D20" s="699"/>
      <c r="E20" s="724">
        <f>+'21.012'!S30</f>
        <v>0</v>
      </c>
      <c r="F20" s="725">
        <f>+'21.012'!T30</f>
        <v>0</v>
      </c>
    </row>
    <row r="21" spans="1:6">
      <c r="A21" s="729" t="s">
        <v>71</v>
      </c>
      <c r="B21" s="2088"/>
      <c r="C21" s="698" t="s">
        <v>647</v>
      </c>
      <c r="D21" s="699"/>
      <c r="E21" s="724">
        <f>+'21.012'!S38</f>
        <v>0</v>
      </c>
      <c r="F21" s="725">
        <f>+'21.012'!T38</f>
        <v>0</v>
      </c>
    </row>
    <row r="22" spans="1:6">
      <c r="A22" s="729"/>
      <c r="B22" s="2088"/>
      <c r="C22" s="698" t="s">
        <v>648</v>
      </c>
      <c r="D22" s="699"/>
      <c r="E22" s="724">
        <f>+'21.012'!S42</f>
        <v>0</v>
      </c>
      <c r="F22" s="725">
        <f>+'21.012'!T42</f>
        <v>0</v>
      </c>
    </row>
    <row r="23" spans="1:6" ht="15" customHeight="1">
      <c r="A23" s="729" t="s">
        <v>71</v>
      </c>
      <c r="B23" s="2088" t="s">
        <v>649</v>
      </c>
      <c r="C23" s="701" t="s">
        <v>650</v>
      </c>
      <c r="D23" s="699"/>
      <c r="E23" s="724">
        <f>+'21.012'!S47</f>
        <v>0</v>
      </c>
      <c r="F23" s="725">
        <f>+'21.012'!T47</f>
        <v>0</v>
      </c>
    </row>
    <row r="24" spans="1:6" ht="28.5">
      <c r="A24" s="729" t="s">
        <v>71</v>
      </c>
      <c r="B24" s="2088" t="s">
        <v>651</v>
      </c>
      <c r="C24" s="702" t="s">
        <v>652</v>
      </c>
      <c r="D24" s="699"/>
      <c r="E24" s="724">
        <f>+'21.012'!S48</f>
        <v>0</v>
      </c>
      <c r="F24" s="725">
        <f>+'21.012'!T48</f>
        <v>0</v>
      </c>
    </row>
    <row r="25" spans="1:6">
      <c r="A25" s="729" t="s">
        <v>71</v>
      </c>
      <c r="B25" s="2088" t="s">
        <v>653</v>
      </c>
      <c r="C25" s="703" t="s">
        <v>654</v>
      </c>
      <c r="D25" s="704"/>
      <c r="E25" s="724">
        <f>+'21.012'!S46</f>
        <v>0</v>
      </c>
      <c r="F25" s="725">
        <f>+'21.012'!T46</f>
        <v>0</v>
      </c>
    </row>
    <row r="26" spans="1:6">
      <c r="A26" s="697"/>
      <c r="B26" s="2088" t="s">
        <v>655</v>
      </c>
      <c r="C26" s="703" t="s">
        <v>656</v>
      </c>
      <c r="D26" s="704"/>
      <c r="E26" s="562"/>
      <c r="F26" s="700"/>
    </row>
    <row r="27" spans="1:6">
      <c r="A27" s="697"/>
      <c r="B27" s="2088" t="s">
        <v>657</v>
      </c>
      <c r="C27" s="703" t="s">
        <v>89</v>
      </c>
      <c r="D27" s="704"/>
      <c r="E27" s="2091"/>
      <c r="F27" s="2092"/>
    </row>
    <row r="28" spans="1:6">
      <c r="A28" s="729" t="s">
        <v>115</v>
      </c>
      <c r="B28" s="2088" t="s">
        <v>658</v>
      </c>
      <c r="C28" s="703" t="s">
        <v>659</v>
      </c>
      <c r="D28" s="705"/>
      <c r="E28" s="724">
        <f>+'50.010'!F32</f>
        <v>0</v>
      </c>
      <c r="F28" s="725">
        <f>+'50.010'!G32</f>
        <v>0</v>
      </c>
    </row>
    <row r="29" spans="1:6">
      <c r="A29" s="697"/>
      <c r="B29" s="2088" t="s">
        <v>660</v>
      </c>
      <c r="C29" s="703" t="s">
        <v>661</v>
      </c>
      <c r="D29" s="704"/>
      <c r="E29" s="706"/>
      <c r="F29" s="707"/>
    </row>
    <row r="30" spans="1:6">
      <c r="A30" s="697"/>
      <c r="B30" s="2088" t="s">
        <v>662</v>
      </c>
      <c r="C30" s="703" t="s">
        <v>663</v>
      </c>
      <c r="D30" s="704"/>
      <c r="E30" s="2093"/>
      <c r="F30" s="700"/>
    </row>
    <row r="31" spans="1:6">
      <c r="A31" s="697"/>
      <c r="B31" s="2088" t="s">
        <v>664</v>
      </c>
      <c r="C31" s="708" t="s">
        <v>665</v>
      </c>
      <c r="D31" s="704"/>
      <c r="E31" s="2093"/>
      <c r="F31" s="700"/>
    </row>
    <row r="32" spans="1:6">
      <c r="A32" s="697"/>
      <c r="B32" s="2088" t="s">
        <v>666</v>
      </c>
      <c r="C32" s="708" t="s">
        <v>667</v>
      </c>
      <c r="D32" s="704"/>
      <c r="E32" s="2093"/>
      <c r="F32" s="700"/>
    </row>
    <row r="33" spans="1:10">
      <c r="A33" s="697"/>
      <c r="B33" s="2088" t="s">
        <v>668</v>
      </c>
      <c r="C33" s="708" t="s">
        <v>669</v>
      </c>
      <c r="D33" s="704"/>
      <c r="E33" s="2093"/>
      <c r="F33" s="700"/>
    </row>
    <row r="34" spans="1:10">
      <c r="A34" s="697"/>
      <c r="B34" s="2088" t="s">
        <v>670</v>
      </c>
      <c r="C34" s="703" t="s">
        <v>671</v>
      </c>
      <c r="D34" s="704"/>
      <c r="E34" s="2093"/>
      <c r="F34" s="700"/>
    </row>
    <row r="35" spans="1:10">
      <c r="A35" s="697"/>
      <c r="B35" s="2088" t="s">
        <v>672</v>
      </c>
      <c r="C35" s="703" t="s">
        <v>673</v>
      </c>
      <c r="D35" s="704"/>
      <c r="E35" s="2093"/>
      <c r="F35" s="700"/>
    </row>
    <row r="36" spans="1:10">
      <c r="A36" s="697"/>
      <c r="B36" s="2088" t="s">
        <v>674</v>
      </c>
      <c r="C36" s="703" t="s">
        <v>675</v>
      </c>
      <c r="D36" s="704"/>
      <c r="E36" s="2093"/>
      <c r="F36" s="700"/>
    </row>
    <row r="37" spans="1:10">
      <c r="A37" s="697"/>
      <c r="B37" s="2088" t="s">
        <v>676</v>
      </c>
      <c r="C37" s="708" t="s">
        <v>677</v>
      </c>
      <c r="D37" s="699"/>
      <c r="E37" s="2093"/>
      <c r="F37" s="700"/>
    </row>
    <row r="38" spans="1:10">
      <c r="A38" s="697"/>
      <c r="B38" s="2088" t="s">
        <v>678</v>
      </c>
      <c r="C38" s="709" t="s">
        <v>679</v>
      </c>
      <c r="D38" s="710"/>
      <c r="E38" s="2094"/>
      <c r="F38" s="2095"/>
    </row>
    <row r="39" spans="1:10">
      <c r="A39" s="697"/>
      <c r="B39" s="2088" t="s">
        <v>680</v>
      </c>
      <c r="C39" s="2096" t="s">
        <v>681</v>
      </c>
      <c r="D39" s="2097"/>
      <c r="E39" s="711">
        <f>SUM(E40:E47)</f>
        <v>0</v>
      </c>
      <c r="F39" s="2098">
        <f>SUM(F40:F47)</f>
        <v>0</v>
      </c>
    </row>
    <row r="40" spans="1:10">
      <c r="A40" s="697"/>
      <c r="B40" s="2088"/>
      <c r="C40" s="1182"/>
      <c r="D40" s="696"/>
      <c r="E40" s="2099"/>
      <c r="F40" s="2100"/>
    </row>
    <row r="41" spans="1:10">
      <c r="A41" s="697"/>
      <c r="B41" s="2088"/>
      <c r="C41" s="712"/>
      <c r="D41" s="704"/>
      <c r="E41" s="562"/>
      <c r="F41" s="700"/>
    </row>
    <row r="42" spans="1:10">
      <c r="A42" s="697"/>
      <c r="B42" s="2088"/>
      <c r="C42" s="712"/>
      <c r="D42" s="704"/>
      <c r="E42" s="562"/>
      <c r="F42" s="700"/>
    </row>
    <row r="43" spans="1:10">
      <c r="A43" s="697"/>
      <c r="B43" s="2088"/>
      <c r="C43" s="712"/>
      <c r="D43" s="704"/>
      <c r="E43" s="562"/>
      <c r="F43" s="700"/>
    </row>
    <row r="44" spans="1:10">
      <c r="A44" s="697"/>
      <c r="B44" s="2088"/>
      <c r="C44" s="712"/>
      <c r="D44" s="704"/>
      <c r="E44" s="562"/>
      <c r="F44" s="700"/>
    </row>
    <row r="45" spans="1:10">
      <c r="A45" s="697"/>
      <c r="B45" s="2088"/>
      <c r="C45" s="712"/>
      <c r="D45" s="704"/>
      <c r="E45" s="562"/>
      <c r="F45" s="700"/>
    </row>
    <row r="46" spans="1:10">
      <c r="A46" s="697"/>
      <c r="B46" s="713"/>
      <c r="C46" s="704"/>
      <c r="D46" s="704"/>
      <c r="E46" s="562"/>
      <c r="F46" s="700"/>
    </row>
    <row r="47" spans="1:10">
      <c r="A47" s="697"/>
      <c r="B47" s="2101"/>
      <c r="C47" s="1182"/>
      <c r="D47" s="704"/>
      <c r="E47" s="2102"/>
      <c r="F47" s="2095"/>
    </row>
    <row r="48" spans="1:10" ht="20.149999999999999" customHeight="1" thickBot="1">
      <c r="A48" s="714"/>
      <c r="B48" s="2103"/>
      <c r="C48" s="2104" t="s">
        <v>626</v>
      </c>
      <c r="D48" s="2105"/>
      <c r="E48" s="2106">
        <f>SUM(E17:E39)</f>
        <v>0</v>
      </c>
      <c r="F48" s="2107">
        <f>SUM(F17:F39)</f>
        <v>0</v>
      </c>
      <c r="H48" s="145"/>
      <c r="I48" s="145"/>
      <c r="J48" s="145"/>
    </row>
    <row r="49" spans="1:6" ht="16" thickTop="1">
      <c r="A49" s="105"/>
      <c r="B49" s="715"/>
      <c r="C49" s="102"/>
      <c r="D49" s="1754"/>
      <c r="E49" s="102"/>
      <c r="F49" s="102"/>
    </row>
    <row r="50" spans="1:6">
      <c r="A50" s="105"/>
      <c r="B50" s="105"/>
      <c r="C50" s="105"/>
      <c r="D50" s="102"/>
      <c r="E50" s="102"/>
      <c r="F50" s="417" t="str">
        <f>+ToC!E115</f>
        <v xml:space="preserve">LONG-TERM Annual Return </v>
      </c>
    </row>
    <row r="51" spans="1:6" ht="23.25" customHeight="1">
      <c r="A51" s="105"/>
      <c r="B51" s="105"/>
      <c r="C51" s="105"/>
      <c r="D51" s="102"/>
      <c r="E51" s="102"/>
      <c r="F51" s="417" t="s">
        <v>682</v>
      </c>
    </row>
    <row r="52" spans="1:6" hidden="1">
      <c r="B52" s="346"/>
      <c r="C52" s="346"/>
      <c r="D52" s="346"/>
      <c r="E52" s="346"/>
      <c r="F52" s="346"/>
    </row>
    <row r="53" spans="1:6" hidden="1">
      <c r="B53" s="346"/>
      <c r="C53" s="346"/>
      <c r="D53" s="346"/>
      <c r="E53" s="346"/>
      <c r="F53" s="346"/>
    </row>
    <row r="54" spans="1:6" hidden="1">
      <c r="B54" s="346"/>
      <c r="C54" s="346"/>
      <c r="D54" s="346"/>
      <c r="E54" s="346"/>
      <c r="F54" s="346"/>
    </row>
  </sheetData>
  <sheetProtection password="DF61" sheet="1" objects="1" scenarios="1"/>
  <mergeCells count="4">
    <mergeCell ref="B12:E12"/>
    <mergeCell ref="A9:F9"/>
    <mergeCell ref="A11:F11"/>
    <mergeCell ref="A1:F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E48:F48">
      <formula1>50000000000</formula1>
    </dataValidation>
  </dataValidations>
  <hyperlinks>
    <hyperlink ref="A1:F1" location="ToC!A1" display="20.010"/>
  </hyperlinks>
  <pageMargins left="0.7" right="0.7" top="0.75" bottom="0.75" header="0.3" footer="0.3"/>
  <pageSetup paperSize="5" scale="80" orientation="portrait" r:id="rId1"/>
  <ignoredErrors>
    <ignoredError sqref="B2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H61"/>
  <sheetViews>
    <sheetView zoomScaleNormal="100" workbookViewId="0">
      <selection activeCell="B52" sqref="B52"/>
    </sheetView>
  </sheetViews>
  <sheetFormatPr defaultColWidth="0" defaultRowHeight="15.5" zeroHeight="1"/>
  <cols>
    <col min="1" max="1" width="8.765625" style="639" customWidth="1"/>
    <col min="2" max="2" width="47.3046875" style="639" customWidth="1"/>
    <col min="3" max="3" width="5.765625" style="639" customWidth="1"/>
    <col min="4" max="4" width="13.53515625" style="639" bestFit="1" customWidth="1"/>
    <col min="5" max="5" width="21.4609375" style="639" customWidth="1"/>
    <col min="6" max="6" width="8.84375" style="98" hidden="1" customWidth="1"/>
    <col min="7" max="7" width="13.53515625" style="98" hidden="1" customWidth="1"/>
    <col min="8" max="8" width="13.07421875" style="98" hidden="1" customWidth="1"/>
    <col min="9" max="16384" width="8.84375" style="98" hidden="1"/>
  </cols>
  <sheetData>
    <row r="1" spans="1:5">
      <c r="A1" s="5336" t="s">
        <v>683</v>
      </c>
      <c r="B1" s="5336"/>
      <c r="C1" s="5336"/>
      <c r="D1" s="5336"/>
      <c r="E1" s="5188"/>
    </row>
    <row r="2" spans="1:5">
      <c r="A2" s="227"/>
      <c r="B2" s="102"/>
      <c r="C2" s="102"/>
      <c r="D2" s="102"/>
      <c r="E2" s="4567" t="s">
        <v>2148</v>
      </c>
    </row>
    <row r="3" spans="1:5">
      <c r="A3" s="2108" t="str">
        <f>+Cover!A14</f>
        <v>Select Name of Insurer/ Financial Holding Company</v>
      </c>
      <c r="B3" s="2109"/>
      <c r="C3" s="689"/>
      <c r="D3" s="102"/>
      <c r="E3" s="102"/>
    </row>
    <row r="4" spans="1:5">
      <c r="A4" s="2110" t="str">
        <f>+ToC!A3</f>
        <v>Insurer/Financial Holding Company</v>
      </c>
      <c r="B4" s="1862"/>
      <c r="C4" s="102"/>
      <c r="D4" s="102"/>
      <c r="E4" s="102"/>
    </row>
    <row r="5" spans="1:5">
      <c r="A5" s="102"/>
      <c r="B5" s="102"/>
      <c r="C5" s="102"/>
      <c r="D5" s="102"/>
      <c r="E5" s="102"/>
    </row>
    <row r="6" spans="1:5">
      <c r="A6" s="99" t="str">
        <f>ToC!A5</f>
        <v>LONG-TERM INSURERS ANNUAL RETURN</v>
      </c>
      <c r="B6" s="102"/>
      <c r="C6" s="102"/>
      <c r="D6" s="102"/>
      <c r="E6" s="102"/>
    </row>
    <row r="7" spans="1:5">
      <c r="A7" s="99" t="str">
        <f>+ToC!A6</f>
        <v>FOR THE YEAR ENDED:</v>
      </c>
      <c r="B7" s="102"/>
      <c r="C7" s="102"/>
      <c r="D7" s="743"/>
      <c r="E7" s="2078">
        <f>+Cover!A23</f>
        <v>0</v>
      </c>
    </row>
    <row r="8" spans="1:5">
      <c r="A8" s="99"/>
      <c r="B8" s="102"/>
      <c r="C8" s="102"/>
      <c r="D8" s="743"/>
      <c r="E8" s="743"/>
    </row>
    <row r="9" spans="1:5">
      <c r="A9" s="5286" t="s">
        <v>637</v>
      </c>
      <c r="B9" s="5286"/>
      <c r="C9" s="5286"/>
      <c r="D9" s="5286"/>
      <c r="E9" s="5073"/>
    </row>
    <row r="10" spans="1:5">
      <c r="A10" s="1783"/>
      <c r="B10" s="1783"/>
      <c r="C10" s="1783"/>
      <c r="D10" s="1783"/>
      <c r="E10" s="1763"/>
    </row>
    <row r="11" spans="1:5">
      <c r="A11" s="5055" t="s">
        <v>2174</v>
      </c>
      <c r="B11" s="5055"/>
      <c r="C11" s="5055"/>
      <c r="D11" s="5055"/>
      <c r="E11" s="5055"/>
    </row>
    <row r="12" spans="1:5" ht="16" thickBot="1">
      <c r="A12" s="1759"/>
      <c r="B12" s="1759"/>
      <c r="C12" s="1759"/>
      <c r="D12" s="1759"/>
      <c r="E12" s="102"/>
    </row>
    <row r="13" spans="1:5" ht="29" thickTop="1">
      <c r="A13" s="691" t="s">
        <v>638</v>
      </c>
      <c r="B13" s="2111"/>
      <c r="C13" s="2111" t="s">
        <v>133</v>
      </c>
      <c r="D13" s="693">
        <f>YEAR($E$7)</f>
        <v>1900</v>
      </c>
      <c r="E13" s="694">
        <f>D13-1</f>
        <v>1899</v>
      </c>
    </row>
    <row r="14" spans="1:5">
      <c r="A14" s="2112"/>
      <c r="B14" s="2113"/>
      <c r="C14" s="2113"/>
      <c r="D14" s="2114" t="s">
        <v>640</v>
      </c>
      <c r="E14" s="2115" t="s">
        <v>640</v>
      </c>
    </row>
    <row r="15" spans="1:5">
      <c r="A15" s="395"/>
      <c r="B15" s="2116" t="s">
        <v>84</v>
      </c>
      <c r="C15" s="2117"/>
      <c r="D15" s="1614"/>
      <c r="E15" s="2118"/>
    </row>
    <row r="16" spans="1:5">
      <c r="A16" s="734"/>
      <c r="B16" s="1173" t="s">
        <v>684</v>
      </c>
      <c r="C16" s="735"/>
      <c r="D16" s="2119"/>
      <c r="E16" s="2120"/>
    </row>
    <row r="17" spans="1:5">
      <c r="A17" s="734"/>
      <c r="B17" s="1174" t="s">
        <v>685</v>
      </c>
      <c r="C17" s="704"/>
      <c r="D17" s="1183"/>
      <c r="E17" s="2120"/>
    </row>
    <row r="18" spans="1:5">
      <c r="A18" s="734"/>
      <c r="B18" s="1172" t="s">
        <v>686</v>
      </c>
      <c r="C18" s="704"/>
      <c r="D18" s="1183"/>
      <c r="E18" s="2120"/>
    </row>
    <row r="19" spans="1:5">
      <c r="A19" s="734"/>
      <c r="B19" s="1172" t="s">
        <v>687</v>
      </c>
      <c r="C19" s="704"/>
      <c r="D19" s="1183"/>
      <c r="E19" s="2120"/>
    </row>
    <row r="20" spans="1:5" ht="15" customHeight="1">
      <c r="A20" s="736"/>
      <c r="B20" s="545" t="s">
        <v>688</v>
      </c>
      <c r="C20" s="705"/>
      <c r="D20" s="1184">
        <f>+'50.020'!J25+'50.020'!J57</f>
        <v>0</v>
      </c>
      <c r="E20" s="2121">
        <f>+'50.020'!C57+'50.020'!C25</f>
        <v>0</v>
      </c>
    </row>
    <row r="21" spans="1:5">
      <c r="A21" s="734"/>
      <c r="B21" s="1547" t="s">
        <v>689</v>
      </c>
      <c r="C21" s="704"/>
      <c r="D21" s="1183"/>
      <c r="E21" s="1183"/>
    </row>
    <row r="22" spans="1:5">
      <c r="A22" s="734"/>
      <c r="B22" s="1547" t="s">
        <v>690</v>
      </c>
      <c r="C22" s="704"/>
      <c r="D22" s="1183"/>
      <c r="E22" s="1183"/>
    </row>
    <row r="23" spans="1:5">
      <c r="A23" s="734"/>
      <c r="B23" s="1547" t="s">
        <v>691</v>
      </c>
      <c r="C23" s="704"/>
      <c r="D23" s="1183"/>
      <c r="E23" s="1183"/>
    </row>
    <row r="24" spans="1:5">
      <c r="A24" s="734"/>
      <c r="B24" s="1547" t="s">
        <v>692</v>
      </c>
      <c r="C24" s="704"/>
      <c r="D24" s="1183"/>
      <c r="E24" s="1183"/>
    </row>
    <row r="25" spans="1:5">
      <c r="A25" s="734"/>
      <c r="B25" s="1547" t="s">
        <v>693</v>
      </c>
      <c r="C25" s="704"/>
      <c r="D25" s="1184"/>
      <c r="E25" s="2121"/>
    </row>
    <row r="26" spans="1:5">
      <c r="A26" s="734"/>
      <c r="B26" s="1172" t="s">
        <v>694</v>
      </c>
      <c r="C26" s="704"/>
      <c r="D26" s="1183"/>
      <c r="E26" s="2120"/>
    </row>
    <row r="27" spans="1:5">
      <c r="A27" s="734"/>
      <c r="B27" s="1172" t="s">
        <v>695</v>
      </c>
      <c r="C27" s="704"/>
      <c r="D27" s="1183"/>
      <c r="E27" s="2120"/>
    </row>
    <row r="28" spans="1:5">
      <c r="A28" s="736" t="s">
        <v>432</v>
      </c>
      <c r="B28" s="1172" t="s">
        <v>696</v>
      </c>
      <c r="C28" s="704"/>
      <c r="D28" s="1183"/>
      <c r="E28" s="2120"/>
    </row>
    <row r="29" spans="1:5">
      <c r="A29" s="736"/>
      <c r="B29" s="1172" t="s">
        <v>697</v>
      </c>
      <c r="C29" s="704"/>
      <c r="D29" s="1183"/>
      <c r="E29" s="2120"/>
    </row>
    <row r="30" spans="1:5">
      <c r="A30" s="736"/>
      <c r="B30" s="1807" t="s">
        <v>698</v>
      </c>
      <c r="C30" s="704"/>
      <c r="D30" s="1183"/>
      <c r="E30" s="2120"/>
    </row>
    <row r="31" spans="1:5">
      <c r="A31" s="734"/>
      <c r="B31" s="1807" t="s">
        <v>699</v>
      </c>
      <c r="C31" s="704"/>
      <c r="D31" s="1183"/>
      <c r="E31" s="2120"/>
    </row>
    <row r="32" spans="1:5">
      <c r="A32" s="734"/>
      <c r="B32" s="1806" t="s">
        <v>700</v>
      </c>
      <c r="C32" s="704"/>
      <c r="D32" s="1183"/>
      <c r="E32" s="2120"/>
    </row>
    <row r="33" spans="1:5">
      <c r="A33" s="734"/>
      <c r="B33" s="1174" t="s">
        <v>701</v>
      </c>
      <c r="C33" s="704"/>
      <c r="D33" s="1183"/>
      <c r="E33" s="2120"/>
    </row>
    <row r="34" spans="1:5">
      <c r="A34" s="734"/>
      <c r="B34" s="545" t="s">
        <v>702</v>
      </c>
      <c r="C34" s="704"/>
      <c r="D34" s="1185"/>
      <c r="E34" s="2120"/>
    </row>
    <row r="35" spans="1:5">
      <c r="A35" s="734"/>
      <c r="B35" s="1547" t="s">
        <v>703</v>
      </c>
      <c r="C35" s="704"/>
      <c r="D35" s="1183"/>
      <c r="E35" s="2120"/>
    </row>
    <row r="36" spans="1:5">
      <c r="A36" s="734"/>
      <c r="B36" s="1547" t="s">
        <v>704</v>
      </c>
      <c r="C36" s="704"/>
      <c r="D36" s="1183"/>
      <c r="E36" s="2120"/>
    </row>
    <row r="37" spans="1:5">
      <c r="A37" s="734"/>
      <c r="B37" s="1547"/>
      <c r="C37" s="704"/>
      <c r="D37" s="1184"/>
      <c r="E37" s="2121"/>
    </row>
    <row r="38" spans="1:5">
      <c r="A38" s="734"/>
      <c r="B38" s="737"/>
      <c r="C38" s="738"/>
      <c r="D38" s="1190"/>
      <c r="E38" s="2121"/>
    </row>
    <row r="39" spans="1:5" ht="16" thickBot="1">
      <c r="A39" s="2122"/>
      <c r="B39" s="2123" t="s">
        <v>520</v>
      </c>
      <c r="C39" s="2124"/>
      <c r="D39" s="2125">
        <f>SUM(D16:D38)</f>
        <v>0</v>
      </c>
      <c r="E39" s="2125">
        <f>SUM(E16:E38)</f>
        <v>0</v>
      </c>
    </row>
    <row r="40" spans="1:5">
      <c r="A40" s="734"/>
      <c r="B40" s="1758"/>
      <c r="C40" s="1187"/>
      <c r="D40" s="1327"/>
      <c r="E40" s="1328"/>
    </row>
    <row r="41" spans="1:5">
      <c r="A41" s="734"/>
      <c r="B41" s="2126" t="s">
        <v>705</v>
      </c>
      <c r="C41" s="2127"/>
      <c r="D41" s="1188"/>
      <c r="E41" s="2128"/>
    </row>
    <row r="42" spans="1:5">
      <c r="A42" s="734"/>
      <c r="B42" s="1802" t="s">
        <v>706</v>
      </c>
      <c r="C42" s="2129"/>
      <c r="D42" s="2130"/>
      <c r="E42" s="2120"/>
    </row>
    <row r="43" spans="1:5">
      <c r="A43" s="734"/>
      <c r="B43" s="1800" t="s">
        <v>707</v>
      </c>
      <c r="C43" s="2129"/>
      <c r="D43" s="2130"/>
      <c r="E43" s="2120"/>
    </row>
    <row r="44" spans="1:5">
      <c r="A44" s="734"/>
      <c r="B44" s="1800" t="s">
        <v>708</v>
      </c>
      <c r="C44" s="2129"/>
      <c r="D44" s="1456"/>
      <c r="E44" s="2131"/>
    </row>
    <row r="45" spans="1:5">
      <c r="A45" s="734"/>
      <c r="B45" s="2132"/>
      <c r="C45" s="2133"/>
      <c r="D45" s="739"/>
      <c r="E45" s="2134"/>
    </row>
    <row r="46" spans="1:5" ht="16" thickBot="1">
      <c r="A46" s="2122"/>
      <c r="B46" s="2135" t="s">
        <v>709</v>
      </c>
      <c r="C46" s="2136"/>
      <c r="D46" s="2137">
        <f>SUM(D42:D45)</f>
        <v>0</v>
      </c>
      <c r="E46" s="2138">
        <f>SUM(E42:E45)</f>
        <v>0</v>
      </c>
    </row>
    <row r="47" spans="1:5">
      <c r="A47" s="734"/>
      <c r="B47" s="740"/>
      <c r="C47" s="1189"/>
      <c r="D47" s="1190"/>
      <c r="E47" s="2139"/>
    </row>
    <row r="48" spans="1:5">
      <c r="A48" s="734"/>
      <c r="B48" s="1758" t="s">
        <v>710</v>
      </c>
      <c r="C48" s="1191"/>
      <c r="D48" s="2140"/>
      <c r="E48" s="2121"/>
    </row>
    <row r="49" spans="1:8">
      <c r="A49" s="1534" t="s">
        <v>66</v>
      </c>
      <c r="B49" s="2141" t="s">
        <v>2558</v>
      </c>
      <c r="C49" s="1535"/>
      <c r="D49" s="1184">
        <f>+'20.030'!D30</f>
        <v>0</v>
      </c>
      <c r="E49" s="2121">
        <f>+'20.030'!D46</f>
        <v>0</v>
      </c>
    </row>
    <row r="50" spans="1:8">
      <c r="A50" s="1534" t="s">
        <v>66</v>
      </c>
      <c r="B50" s="2141" t="s">
        <v>712</v>
      </c>
      <c r="C50" s="1535"/>
      <c r="D50" s="1184">
        <f>+'20.030'!E30</f>
        <v>0</v>
      </c>
      <c r="E50" s="2121">
        <f>+'20.030'!E46</f>
        <v>0</v>
      </c>
      <c r="G50" s="145"/>
    </row>
    <row r="51" spans="1:8">
      <c r="A51" s="1534" t="s">
        <v>66</v>
      </c>
      <c r="B51" s="2141" t="s">
        <v>713</v>
      </c>
      <c r="C51" s="1536"/>
      <c r="D51" s="1184">
        <f>+'20.030'!F30</f>
        <v>0</v>
      </c>
      <c r="E51" s="2121">
        <f>+'20.030'!F46</f>
        <v>0</v>
      </c>
    </row>
    <row r="52" spans="1:8">
      <c r="A52" s="1534" t="s">
        <v>66</v>
      </c>
      <c r="B52" s="2141" t="s">
        <v>714</v>
      </c>
      <c r="C52" s="1537"/>
      <c r="D52" s="1184">
        <f>+'20.030'!D60</f>
        <v>0</v>
      </c>
      <c r="E52" s="2121">
        <f>+'20.030'!E60</f>
        <v>0</v>
      </c>
    </row>
    <row r="53" spans="1:8">
      <c r="A53" s="1534" t="s">
        <v>715</v>
      </c>
      <c r="B53" s="2142" t="s">
        <v>716</v>
      </c>
      <c r="C53" s="1538"/>
      <c r="D53" s="1184">
        <f>+'20.022'!E96</f>
        <v>0</v>
      </c>
      <c r="E53" s="2121">
        <f>+'20.022'!F96</f>
        <v>0</v>
      </c>
    </row>
    <row r="54" spans="1:8">
      <c r="A54" s="741"/>
      <c r="B54" s="1532"/>
      <c r="C54" s="1533"/>
      <c r="D54" s="742"/>
      <c r="E54" s="2121"/>
    </row>
    <row r="55" spans="1:8" ht="16" thickBot="1">
      <c r="A55" s="2122"/>
      <c r="B55" s="2135" t="s">
        <v>717</v>
      </c>
      <c r="C55" s="2124"/>
      <c r="D55" s="2143">
        <f>SUM(D49:D54)</f>
        <v>0</v>
      </c>
      <c r="E55" s="2144">
        <f>SUM(E49:E54)</f>
        <v>0</v>
      </c>
    </row>
    <row r="56" spans="1:8">
      <c r="A56" s="734"/>
      <c r="B56" s="1192" t="s">
        <v>718</v>
      </c>
      <c r="C56" s="1187"/>
      <c r="D56" s="1136">
        <f>+'20.030'!O30</f>
        <v>0</v>
      </c>
      <c r="E56" s="2145">
        <f>+'20.030'!O46</f>
        <v>0</v>
      </c>
    </row>
    <row r="57" spans="1:8" ht="23.25" customHeight="1" thickBot="1">
      <c r="A57" s="2146"/>
      <c r="B57" s="2147" t="s">
        <v>719</v>
      </c>
      <c r="C57" s="2105"/>
      <c r="D57" s="2148">
        <f>D39+D46+D55+D56</f>
        <v>0</v>
      </c>
      <c r="E57" s="2148">
        <f>E39+E46+E55+E56</f>
        <v>0</v>
      </c>
      <c r="G57" s="145"/>
      <c r="H57" s="145"/>
    </row>
    <row r="58" spans="1:8" ht="16" thickTop="1">
      <c r="A58" s="102"/>
      <c r="B58" s="102"/>
      <c r="C58" s="1754"/>
      <c r="D58" s="102"/>
      <c r="E58" s="102"/>
    </row>
    <row r="59" spans="1:8">
      <c r="A59" s="102"/>
      <c r="B59" s="102"/>
      <c r="C59" s="102"/>
      <c r="D59" s="102"/>
      <c r="E59" s="417" t="str">
        <f>+ToC!E115</f>
        <v xml:space="preserve">LONG-TERM Annual Return </v>
      </c>
    </row>
    <row r="60" spans="1:8">
      <c r="A60" s="102"/>
      <c r="B60" s="102"/>
      <c r="C60" s="102"/>
      <c r="D60" s="102"/>
      <c r="E60" s="417" t="s">
        <v>720</v>
      </c>
    </row>
    <row r="61" spans="1:8" hidden="1">
      <c r="A61" s="346"/>
      <c r="B61" s="346"/>
      <c r="C61" s="346"/>
      <c r="D61" s="346"/>
      <c r="E61" s="346"/>
    </row>
  </sheetData>
  <sheetProtection algorithmName="SHA-512" hashValue="4ev+v8vE+StmI9DPRlGkIyrUBuBNtz0vJyNu8s6u/Z9ehiiFcqTE5ryoLDqgztcIyXC3ax0kdxWnu8ACnyn9Lw==" saltValue="I5rHiqpjpMpAmp/OnTQZrQ==" spinCount="100000" sheet="1" objects="1" scenarios="1"/>
  <mergeCells count="3">
    <mergeCell ref="A9:E9"/>
    <mergeCell ref="A1:E1"/>
    <mergeCell ref="A11:E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39:E39 D55:E57 D46:E46">
      <formula1>50000000000</formula1>
    </dataValidation>
  </dataValidations>
  <hyperlinks>
    <hyperlink ref="A1:E1" location="ToC!A1" display="20.011"/>
  </hyperlinks>
  <pageMargins left="0.25" right="0.25" top="0.75" bottom="0.75" header="0.3" footer="0.3"/>
  <pageSetup paperSize="5" scale="8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D97"/>
  <sheetViews>
    <sheetView zoomScaleNormal="100" workbookViewId="0">
      <selection sqref="A1:D1"/>
    </sheetView>
  </sheetViews>
  <sheetFormatPr defaultColWidth="0" defaultRowHeight="15.5" zeroHeight="1"/>
  <cols>
    <col min="1" max="1" width="62.23046875" customWidth="1"/>
    <col min="2" max="2" width="6" customWidth="1"/>
    <col min="3" max="4" width="15.765625" customWidth="1"/>
    <col min="5" max="16384" width="8.84375" style="1363" hidden="1"/>
  </cols>
  <sheetData>
    <row r="1" spans="1:4" ht="14">
      <c r="A1" s="5178" t="s">
        <v>65</v>
      </c>
      <c r="B1" s="5178"/>
      <c r="C1" s="5178"/>
      <c r="D1" s="5178"/>
    </row>
    <row r="2" spans="1:4" ht="14">
      <c r="A2" s="744"/>
      <c r="B2" s="744"/>
      <c r="C2" s="744"/>
      <c r="D2" s="640" t="s">
        <v>1752</v>
      </c>
    </row>
    <row r="3" spans="1:4" ht="14">
      <c r="A3" s="2108" t="str">
        <f>+Cover!A14</f>
        <v>Select Name of Insurer/ Financial Holding Company</v>
      </c>
      <c r="B3" s="102"/>
      <c r="C3" s="102"/>
      <c r="D3" s="102"/>
    </row>
    <row r="4" spans="1:4" ht="14">
      <c r="A4" s="2149" t="str">
        <f>+ToC!A3</f>
        <v>Insurer/Financial Holding Company</v>
      </c>
      <c r="B4" s="102"/>
      <c r="C4" s="102"/>
      <c r="D4" s="102"/>
    </row>
    <row r="5" spans="1:4" ht="14">
      <c r="A5" s="745"/>
      <c r="B5" s="746"/>
      <c r="C5" s="746"/>
      <c r="D5" s="747"/>
    </row>
    <row r="6" spans="1:4" ht="14">
      <c r="A6" s="745" t="str">
        <f>+ToC!A5</f>
        <v>LONG-TERM INSURERS ANNUAL RETURN</v>
      </c>
      <c r="B6" s="746"/>
      <c r="C6" s="746"/>
      <c r="D6" s="747"/>
    </row>
    <row r="7" spans="1:4" ht="14">
      <c r="A7" s="745" t="str">
        <f>+ToC!A6</f>
        <v>FOR THE YEAR ENDED:</v>
      </c>
      <c r="B7" s="746"/>
      <c r="C7" s="746"/>
      <c r="D7" s="2078">
        <f>+Cover!A23</f>
        <v>0</v>
      </c>
    </row>
    <row r="8" spans="1:4" ht="14">
      <c r="A8" s="745"/>
      <c r="B8" s="746"/>
      <c r="C8" s="746"/>
      <c r="D8" s="747"/>
    </row>
    <row r="9" spans="1:4" ht="14">
      <c r="A9" s="5338" t="s">
        <v>637</v>
      </c>
      <c r="B9" s="5338"/>
      <c r="C9" s="5338"/>
      <c r="D9" s="5338"/>
    </row>
    <row r="10" spans="1:4" ht="14">
      <c r="A10" s="747"/>
      <c r="B10" s="748"/>
      <c r="C10" s="748"/>
      <c r="D10" s="748"/>
    </row>
    <row r="11" spans="1:4" ht="14">
      <c r="A11" s="5339" t="s">
        <v>2220</v>
      </c>
      <c r="B11" s="5042"/>
      <c r="C11" s="5042"/>
      <c r="D11" s="5042"/>
    </row>
    <row r="12" spans="1:4" ht="14.5" thickBot="1">
      <c r="A12" s="102"/>
      <c r="B12" s="1805"/>
      <c r="C12" s="1805"/>
      <c r="D12" s="1805"/>
    </row>
    <row r="13" spans="1:4" ht="15" customHeight="1" thickTop="1">
      <c r="A13" s="2150" t="s">
        <v>721</v>
      </c>
      <c r="B13" s="2151" t="s">
        <v>133</v>
      </c>
      <c r="C13" s="693">
        <f>YEAR($D$7)</f>
        <v>1900</v>
      </c>
      <c r="D13" s="693">
        <f>YEAR($D$7)-1</f>
        <v>1899</v>
      </c>
    </row>
    <row r="14" spans="1:4" ht="15" customHeight="1">
      <c r="A14" s="2152"/>
      <c r="B14" s="2153"/>
      <c r="C14" s="1967" t="s">
        <v>281</v>
      </c>
      <c r="D14" s="2118" t="s">
        <v>281</v>
      </c>
    </row>
    <row r="15" spans="1:4" ht="15" customHeight="1">
      <c r="A15" s="500" t="s">
        <v>722</v>
      </c>
      <c r="B15" s="2153"/>
      <c r="C15" s="2114"/>
      <c r="D15" s="2115"/>
    </row>
    <row r="16" spans="1:4" ht="15" customHeight="1">
      <c r="A16" s="2154" t="s">
        <v>2198</v>
      </c>
      <c r="B16" s="749"/>
      <c r="C16" s="2155"/>
      <c r="D16" s="4084"/>
    </row>
    <row r="17" spans="1:4" ht="15" customHeight="1">
      <c r="A17" s="2389" t="s">
        <v>2175</v>
      </c>
      <c r="B17" s="750"/>
      <c r="C17" s="706"/>
      <c r="D17" s="751"/>
    </row>
    <row r="18" spans="1:4" ht="15" customHeight="1">
      <c r="A18" s="752" t="s">
        <v>2178</v>
      </c>
      <c r="B18" s="753"/>
      <c r="C18" s="1193"/>
      <c r="D18" s="4085"/>
    </row>
    <row r="19" spans="1:4" ht="15" customHeight="1">
      <c r="A19" s="2156" t="s">
        <v>2199</v>
      </c>
      <c r="B19" s="4081"/>
      <c r="C19" s="4082">
        <f>SUM(C17:C18)</f>
        <v>0</v>
      </c>
      <c r="D19" s="2169">
        <f>SUM(D17:D18)</f>
        <v>0</v>
      </c>
    </row>
    <row r="20" spans="1:4" ht="15" customHeight="1">
      <c r="A20" s="752" t="s">
        <v>2176</v>
      </c>
      <c r="B20" s="4083"/>
      <c r="C20" s="2180"/>
      <c r="D20" s="3515"/>
    </row>
    <row r="21" spans="1:4" ht="15" customHeight="1">
      <c r="A21" s="4088" t="s">
        <v>2177</v>
      </c>
      <c r="B21" s="754"/>
      <c r="C21" s="1193"/>
      <c r="D21" s="4086"/>
    </row>
    <row r="22" spans="1:4" ht="15" customHeight="1">
      <c r="A22" s="2156" t="s">
        <v>2200</v>
      </c>
      <c r="B22" s="2157"/>
      <c r="C22" s="2158">
        <f>SUM(C19:C21)</f>
        <v>0</v>
      </c>
      <c r="D22" s="4087">
        <f>SUM(D19:D21)</f>
        <v>0</v>
      </c>
    </row>
    <row r="23" spans="1:4" ht="15" customHeight="1">
      <c r="A23" s="697"/>
      <c r="B23" s="753"/>
      <c r="C23" s="755"/>
      <c r="D23" s="756"/>
    </row>
    <row r="24" spans="1:4" ht="15" customHeight="1">
      <c r="A24" s="2159" t="s">
        <v>2179</v>
      </c>
      <c r="B24" s="750"/>
      <c r="C24" s="128"/>
      <c r="D24" s="757"/>
    </row>
    <row r="25" spans="1:4" ht="15" customHeight="1">
      <c r="A25" s="2160" t="s">
        <v>2180</v>
      </c>
      <c r="B25" s="750"/>
      <c r="C25" s="570"/>
      <c r="D25" s="758"/>
    </row>
    <row r="26" spans="1:4" ht="15" customHeight="1">
      <c r="A26" s="2159" t="s">
        <v>2181</v>
      </c>
      <c r="B26" s="750"/>
      <c r="C26" s="128"/>
      <c r="D26" s="757"/>
    </row>
    <row r="27" spans="1:4" ht="15" customHeight="1">
      <c r="A27" s="2159" t="s">
        <v>2182</v>
      </c>
      <c r="B27" s="750"/>
      <c r="C27" s="570"/>
      <c r="D27" s="758"/>
    </row>
    <row r="28" spans="1:4" ht="15" customHeight="1">
      <c r="A28" s="2159" t="s">
        <v>2183</v>
      </c>
      <c r="B28" s="750"/>
      <c r="C28" s="128"/>
      <c r="D28" s="757"/>
    </row>
    <row r="29" spans="1:4" ht="15" customHeight="1">
      <c r="A29" s="2159" t="s">
        <v>2184</v>
      </c>
      <c r="B29" s="750"/>
      <c r="C29" s="570"/>
      <c r="D29" s="758"/>
    </row>
    <row r="30" spans="1:4" ht="15" customHeight="1">
      <c r="A30" s="2159" t="s">
        <v>2185</v>
      </c>
      <c r="B30" s="750"/>
      <c r="C30" s="128"/>
      <c r="D30" s="757"/>
    </row>
    <row r="31" spans="1:4" ht="15" customHeight="1">
      <c r="A31" s="1329" t="s">
        <v>2186</v>
      </c>
      <c r="B31" s="2161"/>
      <c r="C31" s="2094"/>
      <c r="D31" s="4090"/>
    </row>
    <row r="32" spans="1:4" ht="15" customHeight="1">
      <c r="A32" s="2163" t="s">
        <v>2187</v>
      </c>
      <c r="B32" s="2164"/>
      <c r="C32" s="2165"/>
      <c r="D32" s="2166"/>
    </row>
    <row r="33" spans="1:4" ht="15" customHeight="1">
      <c r="A33" s="2167" t="s">
        <v>2201</v>
      </c>
      <c r="B33" s="2000"/>
      <c r="C33" s="2168">
        <f>SUM(C24:C32)</f>
        <v>0</v>
      </c>
      <c r="D33" s="2169">
        <f>SUM(D24:D32)</f>
        <v>0</v>
      </c>
    </row>
    <row r="34" spans="1:4" ht="15" customHeight="1">
      <c r="A34" s="759"/>
      <c r="B34" s="753"/>
      <c r="C34" s="1195"/>
      <c r="D34" s="4091"/>
    </row>
    <row r="35" spans="1:4" ht="15" customHeight="1">
      <c r="A35" s="2170" t="s">
        <v>2202</v>
      </c>
      <c r="B35" s="2171"/>
      <c r="C35" s="2172">
        <f>C22-C33</f>
        <v>0</v>
      </c>
      <c r="D35" s="2192">
        <f t="shared" ref="D35" si="0">D22-D33</f>
        <v>0</v>
      </c>
    </row>
    <row r="36" spans="1:4" ht="15" customHeight="1">
      <c r="A36" s="2173" t="s">
        <v>724</v>
      </c>
      <c r="B36" s="762"/>
      <c r="C36" s="763"/>
      <c r="D36" s="764"/>
    </row>
    <row r="37" spans="1:4" ht="15" customHeight="1">
      <c r="A37" s="2174" t="s">
        <v>2188</v>
      </c>
      <c r="B37" s="750"/>
      <c r="C37" s="128"/>
      <c r="D37" s="326"/>
    </row>
    <row r="38" spans="1:4" ht="15" customHeight="1">
      <c r="A38" s="2175" t="s">
        <v>2189</v>
      </c>
      <c r="B38" s="750"/>
      <c r="C38" s="570"/>
      <c r="D38" s="765"/>
    </row>
    <row r="39" spans="1:4" ht="33" customHeight="1">
      <c r="A39" s="2175" t="s">
        <v>725</v>
      </c>
      <c r="B39" s="750"/>
      <c r="C39" s="128"/>
      <c r="D39" s="326"/>
    </row>
    <row r="40" spans="1:4" ht="15" customHeight="1">
      <c r="A40" s="2175" t="s">
        <v>2190</v>
      </c>
      <c r="B40" s="750"/>
      <c r="C40" s="128"/>
      <c r="D40" s="326"/>
    </row>
    <row r="41" spans="1:4" ht="15" customHeight="1">
      <c r="A41" s="2175" t="s">
        <v>2191</v>
      </c>
      <c r="B41" s="750"/>
      <c r="C41" s="128"/>
      <c r="D41" s="326"/>
    </row>
    <row r="42" spans="1:4" ht="15" customHeight="1">
      <c r="A42" s="2176" t="s">
        <v>2192</v>
      </c>
      <c r="B42" s="2161"/>
      <c r="C42" s="2094"/>
      <c r="D42" s="4092"/>
    </row>
    <row r="43" spans="1:4" ht="15" customHeight="1">
      <c r="A43" s="2184" t="s">
        <v>2203</v>
      </c>
      <c r="B43" s="2177"/>
      <c r="C43" s="1927">
        <f>SUM(C44:C47)</f>
        <v>0</v>
      </c>
      <c r="D43" s="2098">
        <f>SUM(D44:D47)</f>
        <v>0</v>
      </c>
    </row>
    <row r="44" spans="1:4" ht="15" customHeight="1">
      <c r="A44" s="2178"/>
      <c r="B44" s="2179"/>
      <c r="C44" s="2180"/>
      <c r="D44" s="3515"/>
    </row>
    <row r="45" spans="1:4" ht="15" customHeight="1">
      <c r="A45" s="2181"/>
      <c r="B45" s="750"/>
      <c r="C45" s="128"/>
      <c r="D45" s="326"/>
    </row>
    <row r="46" spans="1:4" ht="15" customHeight="1">
      <c r="A46" s="2182"/>
      <c r="B46" s="2161"/>
      <c r="C46" s="2094"/>
      <c r="D46" s="4092"/>
    </row>
    <row r="47" spans="1:4" ht="15" customHeight="1">
      <c r="A47" s="2183"/>
      <c r="B47" s="2164"/>
      <c r="C47" s="2165"/>
      <c r="D47" s="3510"/>
    </row>
    <row r="48" spans="1:4" ht="15" customHeight="1">
      <c r="A48" s="2184" t="s">
        <v>2204</v>
      </c>
      <c r="B48" s="2177"/>
      <c r="C48" s="2185">
        <f>SUM(C37:C43)</f>
        <v>0</v>
      </c>
      <c r="D48" s="4093">
        <f>SUM(D37:D43)</f>
        <v>0</v>
      </c>
    </row>
    <row r="49" spans="1:4" ht="15" customHeight="1">
      <c r="A49" s="4089"/>
      <c r="B49" s="1196"/>
      <c r="C49" s="2186"/>
      <c r="D49" s="4094"/>
    </row>
    <row r="50" spans="1:4" ht="15" customHeight="1">
      <c r="A50" s="2188" t="s">
        <v>2205</v>
      </c>
      <c r="B50" s="750"/>
      <c r="C50" s="128"/>
      <c r="D50" s="326"/>
    </row>
    <row r="51" spans="1:4" ht="15" customHeight="1">
      <c r="A51" s="766"/>
      <c r="B51" s="1196"/>
      <c r="C51" s="2189"/>
      <c r="D51" s="2190"/>
    </row>
    <row r="52" spans="1:4" ht="15" customHeight="1">
      <c r="A52" s="2184" t="s">
        <v>2206</v>
      </c>
      <c r="B52" s="2191"/>
      <c r="C52" s="2172">
        <f>C35+C48+C50</f>
        <v>0</v>
      </c>
      <c r="D52" s="2192">
        <f>D35+D48+D50</f>
        <v>0</v>
      </c>
    </row>
    <row r="53" spans="1:4" ht="15" customHeight="1">
      <c r="A53" s="2193"/>
      <c r="B53" s="2194"/>
      <c r="C53" s="760"/>
      <c r="D53" s="761"/>
    </row>
    <row r="54" spans="1:4" ht="15" customHeight="1">
      <c r="A54" s="766" t="s">
        <v>727</v>
      </c>
      <c r="B54" s="1196"/>
      <c r="C54" s="2195"/>
      <c r="D54" s="3949"/>
    </row>
    <row r="55" spans="1:4" ht="15" customHeight="1">
      <c r="A55" s="2175" t="s">
        <v>2207</v>
      </c>
      <c r="B55" s="750"/>
      <c r="C55" s="128"/>
      <c r="D55" s="326"/>
    </row>
    <row r="56" spans="1:4" ht="27" customHeight="1">
      <c r="A56" s="2175" t="s">
        <v>2193</v>
      </c>
      <c r="B56" s="750"/>
      <c r="C56" s="128"/>
      <c r="D56" s="326"/>
    </row>
    <row r="57" spans="1:4" ht="15" customHeight="1">
      <c r="A57" s="2175" t="s">
        <v>2194</v>
      </c>
      <c r="B57" s="750"/>
      <c r="C57" s="128"/>
      <c r="D57" s="326"/>
    </row>
    <row r="58" spans="1:4" ht="15" customHeight="1">
      <c r="A58" s="2196" t="s">
        <v>2195</v>
      </c>
      <c r="B58" s="750"/>
      <c r="C58" s="128"/>
      <c r="D58" s="326"/>
    </row>
    <row r="59" spans="1:4" ht="15" customHeight="1">
      <c r="A59" s="2197" t="s">
        <v>2196</v>
      </c>
      <c r="B59" s="750"/>
      <c r="C59" s="128"/>
      <c r="D59" s="757"/>
    </row>
    <row r="60" spans="1:4" ht="15" customHeight="1">
      <c r="A60" s="2198" t="s">
        <v>2197</v>
      </c>
      <c r="B60" s="2161"/>
      <c r="C60" s="2094"/>
      <c r="D60" s="4090"/>
    </row>
    <row r="61" spans="1:4" ht="15" customHeight="1">
      <c r="A61" s="2184" t="s">
        <v>2208</v>
      </c>
      <c r="B61" s="2199"/>
      <c r="C61" s="1927">
        <f>SUM(C62:C64)</f>
        <v>0</v>
      </c>
      <c r="D61" s="2098">
        <f>SUM(D62:D64)</f>
        <v>0</v>
      </c>
    </row>
    <row r="62" spans="1:4" ht="15" customHeight="1">
      <c r="A62" s="2200"/>
      <c r="B62" s="2201"/>
      <c r="C62" s="2180"/>
      <c r="D62" s="3515"/>
    </row>
    <row r="63" spans="1:4" ht="15" customHeight="1">
      <c r="A63" s="2202"/>
      <c r="B63" s="1282"/>
      <c r="C63" s="128"/>
      <c r="D63" s="326"/>
    </row>
    <row r="64" spans="1:4" ht="15" customHeight="1">
      <c r="A64" s="2203"/>
      <c r="B64" s="2204"/>
      <c r="C64" s="2094"/>
      <c r="D64" s="4090"/>
    </row>
    <row r="65" spans="1:4" ht="15" customHeight="1">
      <c r="A65" s="2184" t="s">
        <v>2209</v>
      </c>
      <c r="B65" s="2199"/>
      <c r="C65" s="2172">
        <f>SUM(C55:C61)</f>
        <v>0</v>
      </c>
      <c r="D65" s="2192">
        <f>SUM(D55:D61)</f>
        <v>0</v>
      </c>
    </row>
    <row r="66" spans="1:4" ht="15" customHeight="1">
      <c r="A66" s="766"/>
      <c r="B66" s="1197"/>
      <c r="C66" s="1198"/>
      <c r="D66" s="4095"/>
    </row>
    <row r="67" spans="1:4" ht="15" customHeight="1">
      <c r="A67" s="2205" t="s">
        <v>2210</v>
      </c>
      <c r="B67" s="1917"/>
      <c r="C67" s="2172">
        <f t="shared" ref="C67:D67" si="1">C52+C65</f>
        <v>0</v>
      </c>
      <c r="D67" s="2192">
        <f t="shared" si="1"/>
        <v>0</v>
      </c>
    </row>
    <row r="68" spans="1:4" ht="15" customHeight="1">
      <c r="A68" s="767" t="s">
        <v>728</v>
      </c>
      <c r="B68" s="1197"/>
      <c r="C68" s="768"/>
      <c r="D68" s="769"/>
    </row>
    <row r="69" spans="1:4" ht="15" customHeight="1">
      <c r="A69" s="2206" t="s">
        <v>729</v>
      </c>
      <c r="B69" s="1197"/>
      <c r="C69" s="555"/>
      <c r="D69" s="563"/>
    </row>
    <row r="70" spans="1:4" ht="15" customHeight="1">
      <c r="A70" s="2206" t="s">
        <v>730</v>
      </c>
      <c r="B70" s="1197"/>
      <c r="C70" s="555"/>
      <c r="D70" s="563"/>
    </row>
    <row r="71" spans="1:4" ht="15" customHeight="1">
      <c r="A71" s="2206" t="s">
        <v>2009</v>
      </c>
      <c r="B71" s="1197"/>
      <c r="C71" s="1193"/>
      <c r="D71" s="4086"/>
    </row>
    <row r="72" spans="1:4" ht="15" customHeight="1">
      <c r="A72" s="2207" t="s">
        <v>2010</v>
      </c>
      <c r="B72" s="1197"/>
      <c r="C72" s="1193"/>
      <c r="D72" s="4086"/>
    </row>
    <row r="73" spans="1:4" ht="15" customHeight="1">
      <c r="A73" s="2208" t="s">
        <v>2211</v>
      </c>
      <c r="B73" s="1917"/>
      <c r="C73" s="2209">
        <f>SUM(C69:C72)</f>
        <v>0</v>
      </c>
      <c r="D73" s="2216">
        <f t="shared" ref="D73" si="2">SUM(D69:D72)</f>
        <v>0</v>
      </c>
    </row>
    <row r="74" spans="1:4" ht="15" customHeight="1">
      <c r="A74" s="770"/>
      <c r="B74" s="1197"/>
      <c r="C74" s="2210"/>
      <c r="D74" s="2211"/>
    </row>
    <row r="75" spans="1:4" ht="15" customHeight="1">
      <c r="A75" s="2208" t="s">
        <v>2212</v>
      </c>
      <c r="B75" s="1917"/>
      <c r="C75" s="2209">
        <f>C67+C73</f>
        <v>0</v>
      </c>
      <c r="D75" s="2209">
        <f t="shared" ref="D75" si="3">D67+D73</f>
        <v>0</v>
      </c>
    </row>
    <row r="76" spans="1:4" ht="15" customHeight="1">
      <c r="A76" s="771" t="s">
        <v>2219</v>
      </c>
      <c r="B76" s="1197"/>
      <c r="C76" s="555"/>
      <c r="D76" s="563"/>
    </row>
    <row r="77" spans="1:4" ht="15" customHeight="1">
      <c r="A77" s="772"/>
      <c r="B77" s="1197"/>
      <c r="C77" s="1199"/>
      <c r="D77" s="773"/>
    </row>
    <row r="78" spans="1:4" ht="15" customHeight="1">
      <c r="A78" s="2208" t="s">
        <v>2213</v>
      </c>
      <c r="B78" s="1917"/>
      <c r="C78" s="2209">
        <f>SUM(C75:C76)</f>
        <v>0</v>
      </c>
      <c r="D78" s="2209">
        <f>SUM(D75:D76)</f>
        <v>0</v>
      </c>
    </row>
    <row r="79" spans="1:4" ht="15" customHeight="1">
      <c r="A79" s="772" t="s">
        <v>2214</v>
      </c>
      <c r="B79" s="1197"/>
      <c r="C79" s="1194"/>
      <c r="D79" s="2162"/>
    </row>
    <row r="80" spans="1:4" ht="15" customHeight="1">
      <c r="A80" s="2212"/>
      <c r="B80" s="2213"/>
      <c r="C80" s="2214"/>
      <c r="D80" s="2215"/>
    </row>
    <row r="81" spans="1:4" ht="15" customHeight="1">
      <c r="A81" s="2208" t="s">
        <v>2215</v>
      </c>
      <c r="B81" s="1917"/>
      <c r="C81" s="2209">
        <f>C78+C79</f>
        <v>0</v>
      </c>
      <c r="D81" s="2216">
        <f>D78+D79</f>
        <v>0</v>
      </c>
    </row>
    <row r="82" spans="1:4" ht="15" customHeight="1">
      <c r="A82" s="2217" t="s">
        <v>2216</v>
      </c>
      <c r="B82" s="2201"/>
      <c r="C82" s="2218"/>
      <c r="D82" s="2219"/>
    </row>
    <row r="83" spans="1:4" ht="15" customHeight="1">
      <c r="A83" s="2206" t="s">
        <v>2217</v>
      </c>
      <c r="B83" s="1197"/>
      <c r="C83" s="555"/>
      <c r="D83" s="563"/>
    </row>
    <row r="84" spans="1:4" ht="15" customHeight="1">
      <c r="A84" s="770"/>
      <c r="B84" s="1197"/>
      <c r="C84" s="2220"/>
      <c r="D84" s="2221"/>
    </row>
    <row r="85" spans="1:4" ht="15" customHeight="1" thickBot="1">
      <c r="A85" s="2222" t="s">
        <v>2218</v>
      </c>
      <c r="B85" s="2223"/>
      <c r="C85" s="2224">
        <f>SUM(C81:C83)</f>
        <v>0</v>
      </c>
      <c r="D85" s="2225">
        <f>SUM(D81:D83)</f>
        <v>0</v>
      </c>
    </row>
    <row r="86" spans="1:4" ht="15" customHeight="1" thickTop="1">
      <c r="A86" s="102"/>
      <c r="B86" s="102"/>
      <c r="C86" s="102"/>
      <c r="D86" s="417" t="str">
        <f>+ToC!E115</f>
        <v xml:space="preserve">LONG-TERM Annual Return </v>
      </c>
    </row>
    <row r="87" spans="1:4" ht="13.5" customHeight="1">
      <c r="A87" s="102"/>
      <c r="B87" s="102"/>
      <c r="C87" s="102"/>
      <c r="D87" s="774" t="s">
        <v>732</v>
      </c>
    </row>
    <row r="88" spans="1:4" hidden="1">
      <c r="A88" s="4"/>
      <c r="B88" s="4"/>
      <c r="C88" s="4"/>
      <c r="D88" s="4"/>
    </row>
    <row r="89" spans="1:4" hidden="1">
      <c r="A89" s="4"/>
      <c r="B89" s="4"/>
      <c r="C89" s="4"/>
      <c r="D89" s="4"/>
    </row>
    <row r="90" spans="1:4" hidden="1">
      <c r="A90" s="4"/>
      <c r="B90" s="4"/>
      <c r="C90" s="4"/>
      <c r="D90" s="4"/>
    </row>
    <row r="91" spans="1:4" hidden="1">
      <c r="A91" s="4"/>
      <c r="B91" s="4"/>
      <c r="C91" s="4"/>
      <c r="D91" s="4"/>
    </row>
    <row r="92" spans="1:4" hidden="1">
      <c r="A92" s="4"/>
      <c r="B92" s="4"/>
      <c r="C92" s="4"/>
      <c r="D92" s="4"/>
    </row>
    <row r="93" spans="1:4" hidden="1">
      <c r="A93" s="4"/>
      <c r="B93" s="4"/>
      <c r="C93" s="4"/>
      <c r="D93" s="4"/>
    </row>
    <row r="94" spans="1:4" hidden="1">
      <c r="A94" s="4"/>
      <c r="B94" s="4"/>
      <c r="C94" s="4"/>
      <c r="D94" s="4"/>
    </row>
    <row r="95" spans="1:4" hidden="1">
      <c r="A95" s="4"/>
      <c r="B95" s="4"/>
      <c r="C95" s="4"/>
      <c r="D95" s="4"/>
    </row>
    <row r="96" spans="1:4" hidden="1">
      <c r="A96" s="4"/>
      <c r="B96" s="4"/>
      <c r="C96" s="4"/>
      <c r="D96" s="4"/>
    </row>
    <row r="97" spans="1:4" hidden="1">
      <c r="A97" s="4"/>
      <c r="B97" s="4"/>
      <c r="C97" s="4"/>
      <c r="D97" s="4"/>
    </row>
  </sheetData>
  <sheetProtection password="DF61" sheet="1" objects="1" scenarios="1"/>
  <mergeCells count="3">
    <mergeCell ref="A1:D1"/>
    <mergeCell ref="A9:D9"/>
    <mergeCell ref="A11:D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17:D17 C18 C52:C64 C65:D65 D52:D58 C19:D22 C83:D83 C85:D85 C78:C79 C67:D67 C35:D50 C75:D76 C24:C33 D33 C81:D81 D78 C69:D73 D61:D63">
      <formula1>50000000000</formula1>
    </dataValidation>
  </dataValidations>
  <hyperlinks>
    <hyperlink ref="A1:D1" location="ToC!A1" display="20.020"/>
  </hyperlinks>
  <pageMargins left="0.7" right="0.7" top="0.75" bottom="0.75" header="0.3" footer="0.3"/>
  <pageSetup paperSize="5"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tabColor theme="0"/>
    <pageSetUpPr fitToPage="1"/>
  </sheetPr>
  <dimension ref="A1:H78"/>
  <sheetViews>
    <sheetView topLeftCell="A39" zoomScale="110" zoomScaleNormal="110" zoomScaleSheetLayoutView="106" workbookViewId="0">
      <selection activeCell="A78" sqref="A78:XFD78"/>
    </sheetView>
  </sheetViews>
  <sheetFormatPr defaultColWidth="0" defaultRowHeight="15.5" zeroHeight="1"/>
  <cols>
    <col min="1" max="1" width="4.4609375" style="242" customWidth="1"/>
    <col min="2" max="2" width="29.07421875" style="242" customWidth="1"/>
    <col min="3" max="3" width="13.53515625" style="242" customWidth="1"/>
    <col min="4" max="4" width="13.23046875" style="242" customWidth="1"/>
    <col min="5" max="5" width="14.765625" style="242" customWidth="1"/>
    <col min="6" max="6" width="16.69140625" style="242" customWidth="1"/>
    <col min="7" max="7" width="16" style="242" customWidth="1"/>
    <col min="8" max="8" width="19.69140625" style="242" customWidth="1"/>
    <col min="9" max="16384" width="9.765625" hidden="1"/>
  </cols>
  <sheetData>
    <row r="1" spans="1:8" ht="15" customHeight="1">
      <c r="A1" s="5052" t="s">
        <v>33</v>
      </c>
      <c r="B1" s="5053"/>
      <c r="C1" s="5053"/>
      <c r="D1" s="5053"/>
      <c r="E1" s="5053"/>
      <c r="F1" s="5053"/>
      <c r="G1" s="5053"/>
      <c r="H1" s="5053"/>
    </row>
    <row r="2" spans="1:8" ht="15" customHeight="1">
      <c r="A2" s="227"/>
      <c r="B2" s="102"/>
      <c r="C2" s="227"/>
      <c r="D2" s="227"/>
      <c r="E2" s="227"/>
      <c r="F2" s="227"/>
      <c r="G2" s="69" t="s">
        <v>137</v>
      </c>
      <c r="H2" s="69"/>
    </row>
    <row r="3" spans="1:8" ht="15" customHeight="1">
      <c r="A3" s="653" t="str">
        <f>+Cover!A14</f>
        <v>Select Name of Insurer/ Financial Holding Company</v>
      </c>
      <c r="B3" s="654"/>
      <c r="C3" s="654"/>
      <c r="D3" s="102"/>
      <c r="E3" s="102"/>
      <c r="F3" s="102"/>
      <c r="G3" s="102"/>
      <c r="H3" s="215"/>
    </row>
    <row r="4" spans="1:8" ht="15" customHeight="1">
      <c r="A4" s="5054" t="str">
        <f>+ToC!A3</f>
        <v>Insurer/Financial Holding Company</v>
      </c>
      <c r="B4" s="5054"/>
      <c r="C4" s="102"/>
      <c r="D4" s="102"/>
      <c r="E4" s="102"/>
      <c r="F4" s="102"/>
      <c r="G4" s="102"/>
      <c r="H4" s="215"/>
    </row>
    <row r="5" spans="1:8" ht="15" customHeight="1">
      <c r="A5" s="1758"/>
      <c r="B5" s="1758"/>
      <c r="C5" s="102"/>
      <c r="D5" s="102"/>
      <c r="E5" s="102"/>
      <c r="F5" s="102"/>
      <c r="G5" s="102"/>
      <c r="H5" s="630"/>
    </row>
    <row r="6" spans="1:8" ht="15" customHeight="1">
      <c r="A6" s="1758" t="str">
        <f>+ToC!A5</f>
        <v>LONG-TERM INSURERS ANNUAL RETURN</v>
      </c>
      <c r="B6" s="1758"/>
      <c r="C6" s="102"/>
      <c r="D6" s="102"/>
      <c r="E6" s="102"/>
      <c r="F6" s="102"/>
      <c r="G6" s="1675"/>
      <c r="H6" s="630"/>
    </row>
    <row r="7" spans="1:8" ht="15" customHeight="1">
      <c r="A7" s="1758" t="str">
        <f>+ToC!A6</f>
        <v>FOR THE YEAR ENDED:</v>
      </c>
      <c r="B7" s="1758"/>
      <c r="C7" s="102"/>
      <c r="D7" s="102"/>
      <c r="E7" s="102"/>
      <c r="F7" s="102"/>
      <c r="G7" s="5063">
        <f>+Cover!A23</f>
        <v>0</v>
      </c>
      <c r="H7" s="5064"/>
    </row>
    <row r="8" spans="1:8" ht="15" customHeight="1">
      <c r="A8" s="1758"/>
      <c r="B8" s="1758"/>
      <c r="C8" s="102"/>
      <c r="D8" s="102"/>
      <c r="E8" s="102"/>
      <c r="F8" s="102"/>
      <c r="G8" s="102"/>
      <c r="H8" s="630"/>
    </row>
    <row r="9" spans="1:8" s="4" customFormat="1" ht="15" customHeight="1">
      <c r="A9" s="4559"/>
      <c r="B9" s="4559"/>
      <c r="C9" s="102"/>
      <c r="D9" s="102"/>
      <c r="E9" s="102"/>
      <c r="F9" s="102"/>
      <c r="G9" s="102"/>
      <c r="H9" s="630"/>
    </row>
    <row r="10" spans="1:8">
      <c r="A10" s="5055" t="s">
        <v>2149</v>
      </c>
      <c r="B10" s="5042"/>
      <c r="C10" s="5042"/>
      <c r="D10" s="5042"/>
      <c r="E10" s="5042"/>
      <c r="F10" s="5042"/>
      <c r="G10" s="5042"/>
      <c r="H10" s="5042"/>
    </row>
    <row r="11" spans="1:8" ht="15" customHeight="1">
      <c r="A11" s="5057" t="s">
        <v>2151</v>
      </c>
      <c r="B11" s="5057"/>
      <c r="C11" s="5057"/>
      <c r="D11" s="5057"/>
      <c r="E11" s="5057"/>
      <c r="F11" s="5057"/>
      <c r="G11" s="5057"/>
      <c r="H11" s="5057"/>
    </row>
    <row r="12" spans="1:8" ht="13.5" customHeight="1">
      <c r="A12" s="5055"/>
      <c r="B12" s="5055"/>
      <c r="C12" s="5055"/>
      <c r="D12" s="5055"/>
      <c r="E12" s="5055"/>
      <c r="F12" s="5055"/>
      <c r="G12" s="102"/>
      <c r="H12" s="102"/>
    </row>
    <row r="13" spans="1:8" s="4" customFormat="1" ht="13.5" customHeight="1">
      <c r="A13" s="4547"/>
      <c r="B13" s="4548"/>
      <c r="C13" s="4548"/>
      <c r="D13" s="4548"/>
      <c r="E13" s="4548"/>
      <c r="F13" s="4548"/>
      <c r="G13" s="102"/>
      <c r="H13" s="102"/>
    </row>
    <row r="14" spans="1:8" s="4" customFormat="1" ht="19.5" customHeight="1">
      <c r="A14" s="4550" t="s">
        <v>192</v>
      </c>
      <c r="B14" s="5033" t="s">
        <v>479</v>
      </c>
      <c r="C14" s="5035"/>
      <c r="D14" s="4550" t="s">
        <v>2123</v>
      </c>
      <c r="E14" s="4548"/>
      <c r="F14" s="4548"/>
      <c r="G14" s="102"/>
      <c r="H14" s="102"/>
    </row>
    <row r="15" spans="1:8" s="4" customFormat="1" ht="17.25" customHeight="1">
      <c r="A15" s="4550" t="s">
        <v>2122</v>
      </c>
      <c r="B15" s="4548"/>
      <c r="C15" s="4548"/>
      <c r="D15" s="4550"/>
      <c r="E15" s="4548"/>
      <c r="F15" s="4548"/>
      <c r="G15" s="102"/>
      <c r="H15" s="102"/>
    </row>
    <row r="16" spans="1:8" s="4" customFormat="1" ht="17.25" customHeight="1">
      <c r="A16" s="4550"/>
      <c r="B16" s="4548"/>
      <c r="C16" s="4548"/>
      <c r="D16" s="4550"/>
      <c r="E16" s="4548"/>
      <c r="F16" s="4548"/>
      <c r="G16" s="102"/>
      <c r="H16" s="102"/>
    </row>
    <row r="17" spans="1:8" s="4" customFormat="1" ht="13.5" customHeight="1">
      <c r="A17" s="4547"/>
      <c r="B17" s="4548"/>
      <c r="C17" s="4548"/>
      <c r="D17" s="4548"/>
      <c r="E17" s="4548"/>
      <c r="F17" s="4548"/>
      <c r="G17" s="102"/>
      <c r="H17" s="102"/>
    </row>
    <row r="18" spans="1:8" s="4" customFormat="1" ht="16.5" customHeight="1">
      <c r="A18" s="4550" t="s">
        <v>2120</v>
      </c>
      <c r="B18" s="5033"/>
      <c r="C18" s="5034"/>
      <c r="D18" s="5034"/>
      <c r="E18" s="4550" t="s">
        <v>2126</v>
      </c>
      <c r="F18" s="4550"/>
      <c r="G18" s="102"/>
      <c r="H18" s="102"/>
    </row>
    <row r="19" spans="1:8" s="4" customFormat="1" ht="19.5" customHeight="1">
      <c r="A19" s="4549" t="s">
        <v>141</v>
      </c>
      <c r="B19" s="936" t="str">
        <f>A3</f>
        <v>Select Name of Insurer/ Financial Holding Company</v>
      </c>
      <c r="C19" s="936"/>
      <c r="D19" s="4550" t="s">
        <v>2118</v>
      </c>
      <c r="E19" s="4548"/>
      <c r="F19" s="4548"/>
      <c r="G19" s="102"/>
      <c r="H19" s="102"/>
    </row>
    <row r="20" spans="1:8" s="4" customFormat="1" ht="19.5" customHeight="1">
      <c r="A20" s="4550" t="s">
        <v>2119</v>
      </c>
      <c r="B20" s="5036" t="str">
        <f>A3</f>
        <v>Select Name of Insurer/ Financial Holding Company</v>
      </c>
      <c r="C20" s="5036"/>
      <c r="D20" s="4550" t="s">
        <v>2117</v>
      </c>
      <c r="E20" s="4548"/>
      <c r="F20" s="4548"/>
      <c r="G20" s="102"/>
      <c r="H20" s="102"/>
    </row>
    <row r="21" spans="1:8" s="4" customFormat="1" ht="19.5" customHeight="1">
      <c r="A21" s="4550"/>
      <c r="B21" s="4553"/>
      <c r="C21" s="4553"/>
      <c r="D21" s="4550"/>
      <c r="E21" s="4548"/>
      <c r="F21" s="4548"/>
      <c r="G21" s="102"/>
      <c r="H21" s="102"/>
    </row>
    <row r="22" spans="1:8">
      <c r="A22" s="4550"/>
      <c r="B22" s="102"/>
      <c r="C22" s="102"/>
      <c r="D22" s="102"/>
      <c r="E22" s="102"/>
      <c r="F22" s="102"/>
      <c r="G22" s="102"/>
      <c r="H22" s="102"/>
    </row>
    <row r="23" spans="1:8">
      <c r="A23" s="102" t="s">
        <v>138</v>
      </c>
      <c r="B23" s="1858" t="s">
        <v>139</v>
      </c>
      <c r="C23" s="1850"/>
      <c r="D23" s="46" t="s">
        <v>140</v>
      </c>
      <c r="E23" s="5058" t="str">
        <f>+A3</f>
        <v>Select Name of Insurer/ Financial Holding Company</v>
      </c>
      <c r="F23" s="5059"/>
      <c r="G23" s="5059"/>
      <c r="H23" s="5059"/>
    </row>
    <row r="24" spans="1:8">
      <c r="A24" s="102"/>
      <c r="B24" s="630"/>
      <c r="C24" s="630"/>
      <c r="D24" s="105"/>
      <c r="E24" s="105"/>
      <c r="F24" s="105"/>
      <c r="G24" s="102"/>
      <c r="H24" s="102"/>
    </row>
    <row r="25" spans="1:8">
      <c r="A25" s="102" t="s">
        <v>141</v>
      </c>
      <c r="B25" s="5060" t="str">
        <f>+Cover!A15</f>
        <v>Please Enter the Address of the Financial Institution</v>
      </c>
      <c r="C25" s="5061"/>
      <c r="D25" s="102" t="s">
        <v>142</v>
      </c>
      <c r="E25" s="5060" t="str">
        <f>+Cover!A16</f>
        <v>Please Enter the City in which the Financial Institution resides</v>
      </c>
      <c r="F25" s="5062"/>
      <c r="G25" s="1498" t="s">
        <v>143</v>
      </c>
      <c r="H25" s="1851">
        <f>+Cover!F16</f>
        <v>0</v>
      </c>
    </row>
    <row r="26" spans="1:8">
      <c r="A26" s="102"/>
      <c r="B26" s="102"/>
      <c r="C26" s="105"/>
      <c r="D26" s="230"/>
      <c r="E26" s="105"/>
      <c r="F26" s="105"/>
      <c r="G26" s="102"/>
      <c r="H26" s="102"/>
    </row>
    <row r="27" spans="1:8">
      <c r="A27" s="102" t="s">
        <v>144</v>
      </c>
      <c r="B27" s="102"/>
      <c r="C27" s="105"/>
      <c r="D27" s="102"/>
      <c r="E27" s="102"/>
      <c r="F27" s="102"/>
      <c r="G27" s="102"/>
      <c r="H27" s="102"/>
    </row>
    <row r="28" spans="1:8">
      <c r="A28" s="102"/>
      <c r="B28" s="102"/>
      <c r="C28" s="102"/>
      <c r="D28" s="102"/>
      <c r="E28" s="102"/>
      <c r="F28" s="102"/>
      <c r="G28" s="102"/>
      <c r="H28" s="102"/>
    </row>
    <row r="29" spans="1:8">
      <c r="A29" s="102"/>
      <c r="B29" s="102"/>
      <c r="C29" s="102"/>
      <c r="D29" s="102"/>
      <c r="E29" s="102"/>
      <c r="F29" s="102"/>
      <c r="G29" s="102"/>
      <c r="H29" s="102"/>
    </row>
    <row r="30" spans="1:8">
      <c r="A30" s="1706">
        <v>1</v>
      </c>
      <c r="B30" s="5056" t="s">
        <v>145</v>
      </c>
      <c r="C30" s="5056"/>
      <c r="D30" s="5056"/>
      <c r="E30" s="5056"/>
      <c r="F30" s="5056"/>
      <c r="G30" s="5056"/>
      <c r="H30" s="5056"/>
    </row>
    <row r="31" spans="1:8">
      <c r="A31" s="102"/>
      <c r="B31" s="1760"/>
      <c r="C31" s="1760"/>
      <c r="D31" s="1760"/>
      <c r="E31" s="1760"/>
      <c r="F31" s="1760"/>
      <c r="G31" s="1760"/>
      <c r="H31" s="1760"/>
    </row>
    <row r="32" spans="1:8">
      <c r="A32" s="1706">
        <v>2</v>
      </c>
      <c r="B32" s="5051" t="s">
        <v>146</v>
      </c>
      <c r="C32" s="5051"/>
      <c r="D32" s="5051"/>
      <c r="E32" s="5051"/>
      <c r="F32" s="5051"/>
      <c r="G32" s="5051"/>
      <c r="H32" s="5051"/>
    </row>
    <row r="33" spans="1:8">
      <c r="A33" s="102"/>
      <c r="B33" s="5051" t="s">
        <v>147</v>
      </c>
      <c r="C33" s="5051"/>
      <c r="D33" s="5051"/>
      <c r="E33" s="5051"/>
      <c r="F33" s="5051"/>
      <c r="G33" s="5051"/>
      <c r="H33" s="5051"/>
    </row>
    <row r="34" spans="1:8">
      <c r="A34" s="102"/>
      <c r="B34" s="1761"/>
      <c r="C34" s="1761"/>
      <c r="D34" s="1761"/>
      <c r="E34" s="1761"/>
      <c r="F34" s="1761"/>
      <c r="G34" s="1761"/>
      <c r="H34" s="1761"/>
    </row>
    <row r="35" spans="1:8">
      <c r="A35" s="1706">
        <v>3</v>
      </c>
      <c r="B35" s="5051" t="s">
        <v>148</v>
      </c>
      <c r="C35" s="5051"/>
      <c r="D35" s="5051"/>
      <c r="E35" s="5051"/>
      <c r="F35" s="5051"/>
      <c r="G35" s="5051"/>
      <c r="H35" s="5051"/>
    </row>
    <row r="36" spans="1:8">
      <c r="A36" s="102"/>
      <c r="B36" s="1761"/>
      <c r="C36" s="1761"/>
      <c r="D36" s="1761"/>
      <c r="E36" s="1761"/>
      <c r="F36" s="1761"/>
      <c r="G36" s="1761"/>
      <c r="H36" s="1761"/>
    </row>
    <row r="37" spans="1:8">
      <c r="A37" s="1706">
        <v>4</v>
      </c>
      <c r="B37" s="5051" t="s">
        <v>2108</v>
      </c>
      <c r="C37" s="5051"/>
      <c r="D37" s="5051"/>
      <c r="E37" s="5051"/>
      <c r="F37" s="5051"/>
      <c r="G37" s="5051"/>
      <c r="H37" s="5051"/>
    </row>
    <row r="38" spans="1:8">
      <c r="A38" s="102"/>
      <c r="B38" s="1760" t="s">
        <v>149</v>
      </c>
      <c r="C38" s="1760"/>
      <c r="D38" s="1760"/>
      <c r="E38" s="1760"/>
      <c r="F38" s="1760"/>
      <c r="G38" s="1760"/>
      <c r="H38" s="1760"/>
    </row>
    <row r="39" spans="1:8">
      <c r="A39" s="102"/>
      <c r="B39" s="102"/>
      <c r="C39" s="102"/>
      <c r="D39" s="102"/>
      <c r="E39" s="102"/>
      <c r="F39" s="102"/>
      <c r="G39" s="102"/>
      <c r="H39" s="102"/>
    </row>
    <row r="40" spans="1:8">
      <c r="A40" s="102"/>
      <c r="B40" s="102"/>
      <c r="C40" s="102"/>
      <c r="D40" s="102"/>
      <c r="E40" s="102"/>
      <c r="F40" s="102"/>
      <c r="G40" s="102"/>
      <c r="H40" s="102"/>
    </row>
    <row r="41" spans="1:8">
      <c r="A41" s="102"/>
      <c r="B41" s="102"/>
      <c r="C41" s="102"/>
      <c r="D41" s="102"/>
      <c r="E41" s="102"/>
      <c r="F41" s="102"/>
      <c r="G41" s="102"/>
      <c r="H41" s="102"/>
    </row>
    <row r="42" spans="1:8">
      <c r="A42" s="102"/>
      <c r="B42" s="102"/>
      <c r="C42" s="102"/>
      <c r="D42" s="102"/>
      <c r="E42" s="102"/>
      <c r="F42" s="102"/>
      <c r="G42" s="102"/>
      <c r="H42" s="102"/>
    </row>
    <row r="43" spans="1:8">
      <c r="A43" s="102"/>
      <c r="B43" s="102"/>
      <c r="C43" s="102"/>
      <c r="D43" s="102"/>
      <c r="E43" s="102"/>
      <c r="F43" s="102"/>
      <c r="G43" s="102"/>
      <c r="H43" s="102"/>
    </row>
    <row r="44" spans="1:8">
      <c r="A44" s="102"/>
      <c r="B44" s="102"/>
      <c r="C44" s="102"/>
      <c r="D44" s="102"/>
      <c r="E44" s="102"/>
      <c r="F44" s="102"/>
      <c r="G44" s="102"/>
      <c r="H44" s="102"/>
    </row>
    <row r="45" spans="1:8">
      <c r="A45" s="5033" t="s">
        <v>150</v>
      </c>
      <c r="B45" s="5040"/>
      <c r="C45" s="5041"/>
      <c r="D45" s="1259"/>
      <c r="E45" s="1259"/>
      <c r="F45" s="1259"/>
      <c r="G45" s="1852"/>
      <c r="H45" s="102"/>
    </row>
    <row r="46" spans="1:8">
      <c r="A46" s="5037" t="s">
        <v>151</v>
      </c>
      <c r="B46" s="5038"/>
      <c r="C46" s="5039"/>
      <c r="D46" s="1259"/>
      <c r="E46" s="1259"/>
      <c r="F46" s="1259"/>
      <c r="G46" s="1853" t="s">
        <v>152</v>
      </c>
      <c r="H46" s="102"/>
    </row>
    <row r="47" spans="1:8">
      <c r="A47" s="5042" t="s">
        <v>153</v>
      </c>
      <c r="B47" s="5043"/>
      <c r="C47" s="5043"/>
      <c r="D47" s="1259"/>
      <c r="E47" s="1259"/>
      <c r="F47" s="1259"/>
      <c r="G47" s="32"/>
      <c r="H47" s="102"/>
    </row>
    <row r="48" spans="1:8" s="4" customFormat="1">
      <c r="A48" s="5044" t="s">
        <v>154</v>
      </c>
      <c r="B48" s="5045"/>
      <c r="C48" s="5045"/>
      <c r="D48" s="1259"/>
      <c r="E48" s="1259"/>
      <c r="F48" s="1259"/>
      <c r="G48" s="32"/>
      <c r="H48" s="102"/>
    </row>
    <row r="49" spans="1:8" s="4" customFormat="1">
      <c r="A49" s="1754"/>
      <c r="B49" s="1755"/>
      <c r="C49" s="1755"/>
      <c r="D49" s="1259"/>
      <c r="E49" s="1259"/>
      <c r="F49" s="1259"/>
      <c r="G49" s="32"/>
      <c r="H49" s="102"/>
    </row>
    <row r="50" spans="1:8">
      <c r="A50" s="105"/>
      <c r="B50" s="105"/>
      <c r="C50" s="105"/>
      <c r="D50" s="1259"/>
      <c r="E50" s="1259"/>
      <c r="F50" s="1259"/>
      <c r="G50" s="32"/>
      <c r="H50" s="102"/>
    </row>
    <row r="51" spans="1:8">
      <c r="A51" s="32"/>
      <c r="B51" s="32"/>
      <c r="C51" s="32"/>
      <c r="D51" s="32"/>
      <c r="E51" s="32"/>
      <c r="F51" s="32"/>
      <c r="G51" s="32"/>
      <c r="H51" s="32"/>
    </row>
    <row r="52" spans="1:8" ht="32.25" customHeight="1">
      <c r="A52" s="5033" t="s">
        <v>150</v>
      </c>
      <c r="B52" s="5040"/>
      <c r="C52" s="5041"/>
      <c r="D52" s="1259"/>
      <c r="E52" s="1259"/>
      <c r="F52" s="1259"/>
      <c r="G52" s="1852"/>
      <c r="H52" s="102"/>
    </row>
    <row r="53" spans="1:8">
      <c r="A53" s="5037" t="s">
        <v>151</v>
      </c>
      <c r="B53" s="5038"/>
      <c r="C53" s="5039"/>
      <c r="D53" s="1259"/>
      <c r="E53" s="1259"/>
      <c r="F53" s="1259"/>
      <c r="G53" s="1853" t="s">
        <v>152</v>
      </c>
      <c r="H53" s="102"/>
    </row>
    <row r="54" spans="1:8">
      <c r="A54" s="5042" t="s">
        <v>155</v>
      </c>
      <c r="B54" s="5043"/>
      <c r="C54" s="5043"/>
      <c r="D54" s="1259"/>
      <c r="E54" s="1259"/>
      <c r="F54" s="1259"/>
      <c r="G54" s="32"/>
      <c r="H54" s="102"/>
    </row>
    <row r="55" spans="1:8">
      <c r="A55" s="5046" t="s">
        <v>2109</v>
      </c>
      <c r="B55" s="5045"/>
      <c r="C55" s="5045"/>
      <c r="D55" s="32"/>
      <c r="E55" s="32"/>
      <c r="F55" s="32"/>
      <c r="G55" s="32"/>
      <c r="H55" s="32"/>
    </row>
    <row r="56" spans="1:8" s="4" customFormat="1">
      <c r="A56" s="32"/>
      <c r="B56" s="32"/>
      <c r="C56" s="32"/>
      <c r="D56" s="32"/>
      <c r="E56" s="32"/>
      <c r="F56" s="32"/>
      <c r="G56" s="32"/>
      <c r="H56" s="32"/>
    </row>
    <row r="57" spans="1:8" s="4" customFormat="1">
      <c r="A57" s="32"/>
      <c r="B57" s="32"/>
      <c r="C57" s="32"/>
      <c r="D57" s="32"/>
      <c r="E57" s="32"/>
      <c r="F57" s="32"/>
      <c r="G57" s="32"/>
      <c r="H57" s="32"/>
    </row>
    <row r="58" spans="1:8">
      <c r="A58" s="102"/>
      <c r="B58" s="102"/>
      <c r="C58" s="102"/>
      <c r="D58" s="215"/>
      <c r="E58" s="215"/>
      <c r="F58" s="215"/>
      <c r="G58" s="102"/>
      <c r="H58" s="102"/>
    </row>
    <row r="59" spans="1:8" ht="33.75" customHeight="1">
      <c r="A59" s="5033" t="s">
        <v>156</v>
      </c>
      <c r="B59" s="5040"/>
      <c r="C59" s="5041"/>
      <c r="D59" s="215"/>
      <c r="E59" s="215"/>
      <c r="F59" s="215"/>
      <c r="G59" s="1852"/>
      <c r="H59" s="102"/>
    </row>
    <row r="60" spans="1:8">
      <c r="A60" s="5037" t="s">
        <v>151</v>
      </c>
      <c r="B60" s="5038"/>
      <c r="C60" s="5039"/>
      <c r="D60" s="215"/>
      <c r="E60" s="215"/>
      <c r="F60" s="215"/>
      <c r="G60" s="1853" t="s">
        <v>152</v>
      </c>
      <c r="H60" s="102"/>
    </row>
    <row r="61" spans="1:8">
      <c r="A61" s="5048" t="s">
        <v>157</v>
      </c>
      <c r="B61" s="5049"/>
      <c r="C61" s="5050"/>
      <c r="D61" s="215"/>
      <c r="E61" s="215"/>
      <c r="F61" s="215"/>
      <c r="G61" s="102"/>
      <c r="H61" s="102"/>
    </row>
    <row r="62" spans="1:8">
      <c r="A62" s="5047" t="s">
        <v>2109</v>
      </c>
      <c r="B62" s="5045"/>
      <c r="C62" s="5045"/>
      <c r="D62" s="215"/>
      <c r="E62" s="215"/>
      <c r="F62" s="215"/>
      <c r="G62" s="215"/>
      <c r="H62" s="215"/>
    </row>
    <row r="63" spans="1:8" ht="15" customHeight="1">
      <c r="A63" s="215"/>
      <c r="B63" s="215"/>
      <c r="C63" s="215"/>
      <c r="D63" s="1258"/>
      <c r="E63" s="1258"/>
      <c r="F63" s="1258"/>
      <c r="G63" s="215"/>
      <c r="H63" s="215"/>
    </row>
    <row r="64" spans="1:8" ht="15" customHeight="1">
      <c r="A64" s="215"/>
      <c r="B64" s="215"/>
      <c r="C64" s="215"/>
      <c r="D64" s="215"/>
      <c r="E64" s="215"/>
      <c r="F64" s="215"/>
      <c r="G64" s="215"/>
      <c r="H64" s="215"/>
    </row>
    <row r="65" spans="1:8" ht="15" customHeight="1">
      <c r="A65" s="215"/>
      <c r="B65" s="215"/>
      <c r="C65" s="215"/>
      <c r="D65" s="215"/>
      <c r="E65" s="215"/>
      <c r="F65" s="215"/>
      <c r="G65" s="215"/>
      <c r="H65" s="215"/>
    </row>
    <row r="66" spans="1:8" ht="15" customHeight="1">
      <c r="A66" s="215"/>
      <c r="B66" s="215"/>
      <c r="C66" s="215"/>
      <c r="D66" s="215"/>
      <c r="E66" s="215"/>
      <c r="F66" s="215"/>
      <c r="G66" s="215"/>
      <c r="H66" s="215"/>
    </row>
    <row r="67" spans="1:8" ht="15" customHeight="1">
      <c r="A67" s="215"/>
      <c r="B67" s="215"/>
      <c r="C67" s="215"/>
      <c r="D67" s="215"/>
      <c r="E67" s="215"/>
      <c r="F67" s="215"/>
      <c r="G67" s="215"/>
      <c r="H67" s="215"/>
    </row>
    <row r="68" spans="1:8">
      <c r="A68" s="5033"/>
      <c r="B68" s="5034"/>
      <c r="C68" s="5034"/>
      <c r="D68" s="5034"/>
      <c r="E68" s="5034"/>
      <c r="F68" s="5035"/>
      <c r="G68" s="215"/>
      <c r="H68" s="215"/>
    </row>
    <row r="69" spans="1:8">
      <c r="A69" s="278" t="s">
        <v>2121</v>
      </c>
      <c r="B69" s="215"/>
      <c r="C69" s="215"/>
      <c r="D69" s="632"/>
      <c r="E69" s="632"/>
      <c r="F69" s="633"/>
      <c r="G69" s="215"/>
      <c r="H69" s="215"/>
    </row>
    <row r="70" spans="1:8">
      <c r="A70" s="634"/>
      <c r="B70" s="635"/>
      <c r="C70" s="635"/>
      <c r="D70" s="632"/>
      <c r="E70" s="632"/>
      <c r="F70" s="633"/>
      <c r="G70" s="215"/>
      <c r="H70" s="215"/>
    </row>
    <row r="71" spans="1:8">
      <c r="A71" s="215"/>
      <c r="B71" s="215"/>
      <c r="C71" s="215"/>
      <c r="D71" s="215"/>
      <c r="E71" s="215"/>
      <c r="F71" s="215"/>
      <c r="G71" s="215"/>
      <c r="H71" s="95" t="str">
        <f>+ToC!E115</f>
        <v xml:space="preserve">LONG-TERM Annual Return </v>
      </c>
    </row>
    <row r="72" spans="1:8">
      <c r="A72" s="215"/>
      <c r="B72" s="215"/>
      <c r="C72" s="215"/>
      <c r="D72" s="215"/>
      <c r="E72" s="215"/>
      <c r="F72" s="215"/>
      <c r="G72" s="215"/>
      <c r="H72" s="126" t="s">
        <v>158</v>
      </c>
    </row>
    <row r="73" spans="1:8" hidden="1">
      <c r="A73" s="215"/>
      <c r="B73" s="215"/>
      <c r="C73" s="215"/>
      <c r="D73" s="215"/>
      <c r="E73" s="215"/>
      <c r="F73" s="215"/>
      <c r="G73" s="215"/>
      <c r="H73" s="215"/>
    </row>
    <row r="74" spans="1:8" hidden="1">
      <c r="A74" s="215"/>
      <c r="B74" s="215"/>
      <c r="C74" s="215"/>
      <c r="D74" s="215"/>
      <c r="E74" s="215"/>
      <c r="F74" s="215"/>
      <c r="G74" s="215"/>
      <c r="H74" s="215"/>
    </row>
    <row r="75" spans="1:8" hidden="1">
      <c r="A75" s="215"/>
      <c r="B75" s="215"/>
      <c r="C75" s="215"/>
      <c r="D75" s="215"/>
      <c r="E75" s="215"/>
      <c r="F75" s="215"/>
      <c r="G75" s="215"/>
      <c r="H75" s="215"/>
    </row>
    <row r="76" spans="1:8" hidden="1">
      <c r="A76" s="215"/>
      <c r="B76" s="215"/>
      <c r="C76" s="215"/>
      <c r="D76" s="215"/>
      <c r="E76" s="215"/>
      <c r="F76" s="215"/>
      <c r="G76" s="215"/>
      <c r="H76" s="215"/>
    </row>
    <row r="77" spans="1:8" hidden="1">
      <c r="A77" s="215"/>
      <c r="B77" s="215"/>
      <c r="C77" s="215"/>
      <c r="D77" s="215"/>
      <c r="E77" s="215"/>
      <c r="F77" s="215"/>
      <c r="G77" s="215"/>
      <c r="H77" s="215"/>
    </row>
    <row r="78" spans="1:8" hidden="1"/>
  </sheetData>
  <sheetProtection password="DF61" sheet="1" objects="1" scenarios="1"/>
  <mergeCells count="30">
    <mergeCell ref="B37:H37"/>
    <mergeCell ref="B32:H32"/>
    <mergeCell ref="B33:H33"/>
    <mergeCell ref="A47:C47"/>
    <mergeCell ref="A1:H1"/>
    <mergeCell ref="A4:B4"/>
    <mergeCell ref="A12:F12"/>
    <mergeCell ref="B30:H30"/>
    <mergeCell ref="A11:H11"/>
    <mergeCell ref="E23:H23"/>
    <mergeCell ref="B25:C25"/>
    <mergeCell ref="E25:F25"/>
    <mergeCell ref="G7:H7"/>
    <mergeCell ref="A10:H10"/>
    <mergeCell ref="A68:F68"/>
    <mergeCell ref="B14:C14"/>
    <mergeCell ref="B18:D18"/>
    <mergeCell ref="B20:C20"/>
    <mergeCell ref="A46:C46"/>
    <mergeCell ref="A45:C45"/>
    <mergeCell ref="A59:C59"/>
    <mergeCell ref="A60:C60"/>
    <mergeCell ref="A52:C52"/>
    <mergeCell ref="A53:C53"/>
    <mergeCell ref="A54:C54"/>
    <mergeCell ref="A48:C48"/>
    <mergeCell ref="A55:C55"/>
    <mergeCell ref="A62:C62"/>
    <mergeCell ref="A61:C61"/>
    <mergeCell ref="B35:H35"/>
  </mergeCells>
  <phoneticPr fontId="14" type="noConversion"/>
  <hyperlinks>
    <hyperlink ref="A1" location="ToC!A1" display="10.000"/>
  </hyperlinks>
  <printOptions horizontalCentered="1"/>
  <pageMargins left="0.25" right="0.25" top="0.75" bottom="0.75" header="0.3" footer="0.3"/>
  <pageSetup paperSize="5" scale="6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F99"/>
  <sheetViews>
    <sheetView zoomScaleNormal="100" workbookViewId="0">
      <selection sqref="A1:F1"/>
    </sheetView>
  </sheetViews>
  <sheetFormatPr defaultColWidth="0" defaultRowHeight="15.5" zeroHeight="1"/>
  <cols>
    <col min="1" max="1" width="6.765625" style="639" customWidth="1"/>
    <col min="2" max="2" width="9.07421875" style="639" customWidth="1"/>
    <col min="3" max="3" width="40.3046875" style="639" customWidth="1"/>
    <col min="4" max="4" width="5.765625" style="639" customWidth="1"/>
    <col min="5" max="6" width="15.765625" style="639" customWidth="1"/>
    <col min="7" max="16384" width="8.84375" style="98" hidden="1"/>
  </cols>
  <sheetData>
    <row r="1" spans="1:6">
      <c r="A1" s="5336" t="s">
        <v>1008</v>
      </c>
      <c r="B1" s="5336"/>
      <c r="C1" s="5336"/>
      <c r="D1" s="5336"/>
      <c r="E1" s="5188"/>
      <c r="F1" s="5188"/>
    </row>
    <row r="2" spans="1:6">
      <c r="A2" s="377"/>
      <c r="B2" s="377"/>
      <c r="C2" s="377"/>
      <c r="D2" s="377"/>
      <c r="E2" s="377"/>
      <c r="F2" s="640" t="s">
        <v>1752</v>
      </c>
    </row>
    <row r="3" spans="1:6">
      <c r="A3" s="673" t="str">
        <f>+Cover!A14</f>
        <v>Select Name of Insurer/ Financial Holding Company</v>
      </c>
      <c r="B3" s="653"/>
      <c r="C3" s="775"/>
      <c r="D3" s="689"/>
      <c r="E3" s="378"/>
      <c r="F3" s="102"/>
    </row>
    <row r="4" spans="1:6">
      <c r="A4" s="1791" t="str">
        <f>+ToC!A3</f>
        <v>Insurer/Financial Holding Company</v>
      </c>
      <c r="B4" s="105"/>
      <c r="C4" s="102"/>
      <c r="D4" s="102"/>
      <c r="E4" s="378"/>
      <c r="F4" s="102"/>
    </row>
    <row r="5" spans="1:6">
      <c r="A5" s="379"/>
      <c r="B5" s="379"/>
      <c r="C5" s="379"/>
      <c r="D5" s="380"/>
      <c r="E5" s="378"/>
      <c r="F5" s="102"/>
    </row>
    <row r="6" spans="1:6">
      <c r="A6" s="1809" t="str">
        <f>+ToC!A5</f>
        <v>LONG-TERM INSURERS ANNUAL RETURN</v>
      </c>
      <c r="B6" s="379"/>
      <c r="C6" s="379"/>
      <c r="D6" s="380"/>
      <c r="E6" s="378"/>
      <c r="F6" s="102"/>
    </row>
    <row r="7" spans="1:6">
      <c r="A7" s="99" t="s">
        <v>733</v>
      </c>
      <c r="B7" s="102"/>
      <c r="C7" s="102"/>
      <c r="D7" s="102"/>
      <c r="E7" s="2078">
        <f>+Cover!A23</f>
        <v>0</v>
      </c>
      <c r="F7" s="102"/>
    </row>
    <row r="8" spans="1:6">
      <c r="A8" s="99"/>
      <c r="B8" s="102"/>
      <c r="C8" s="102"/>
      <c r="D8" s="102"/>
      <c r="E8" s="743"/>
      <c r="F8" s="102"/>
    </row>
    <row r="9" spans="1:6">
      <c r="A9" s="5286" t="s">
        <v>637</v>
      </c>
      <c r="B9" s="5042"/>
      <c r="C9" s="5042"/>
      <c r="D9" s="5042"/>
      <c r="E9" s="5042"/>
      <c r="F9" s="5042"/>
    </row>
    <row r="10" spans="1:6">
      <c r="A10" s="5055" t="s">
        <v>734</v>
      </c>
      <c r="B10" s="5073"/>
      <c r="C10" s="5073"/>
      <c r="D10" s="5073"/>
      <c r="E10" s="5073"/>
      <c r="F10" s="5073"/>
    </row>
    <row r="11" spans="1:6">
      <c r="A11" s="5377" t="s">
        <v>2281</v>
      </c>
      <c r="B11" s="5378"/>
      <c r="C11" s="5378"/>
      <c r="D11" s="5378"/>
      <c r="E11" s="5378"/>
      <c r="F11" s="5378"/>
    </row>
    <row r="12" spans="1:6" ht="16" thickBot="1">
      <c r="A12" s="5374"/>
      <c r="B12" s="5374"/>
      <c r="C12" s="5374"/>
      <c r="D12" s="5374"/>
      <c r="E12" s="5374"/>
      <c r="F12" s="5374"/>
    </row>
    <row r="13" spans="1:6" ht="16" thickTop="1">
      <c r="A13" s="2226"/>
      <c r="B13" s="776"/>
      <c r="C13" s="2227"/>
      <c r="D13" s="693" t="s">
        <v>133</v>
      </c>
      <c r="E13" s="693">
        <f>YEAR($E$7)</f>
        <v>1900</v>
      </c>
      <c r="F13" s="732">
        <f>E13-1</f>
        <v>1899</v>
      </c>
    </row>
    <row r="14" spans="1:6">
      <c r="A14" s="2228"/>
      <c r="B14" s="2229"/>
      <c r="C14" s="2230"/>
      <c r="D14" s="2113"/>
      <c r="E14" s="2231" t="s">
        <v>640</v>
      </c>
      <c r="F14" s="2232" t="s">
        <v>281</v>
      </c>
    </row>
    <row r="15" spans="1:6">
      <c r="A15" s="2233" t="s">
        <v>735</v>
      </c>
      <c r="B15" s="2234"/>
      <c r="C15" s="2234"/>
      <c r="D15" s="2235" t="s">
        <v>641</v>
      </c>
      <c r="E15" s="1528"/>
      <c r="F15" s="1502"/>
    </row>
    <row r="16" spans="1:6">
      <c r="A16" s="5379" t="s">
        <v>736</v>
      </c>
      <c r="B16" s="5380"/>
      <c r="C16" s="2236"/>
      <c r="D16" s="777" t="s">
        <v>65</v>
      </c>
      <c r="E16" s="2237">
        <f>+'20.020'!C81</f>
        <v>0</v>
      </c>
      <c r="F16" s="2121">
        <f>+'20.020'!D81</f>
        <v>0</v>
      </c>
    </row>
    <row r="17" spans="1:6">
      <c r="A17" s="1504" t="s">
        <v>737</v>
      </c>
      <c r="B17" s="2238"/>
      <c r="C17" s="2239"/>
      <c r="D17" s="1368"/>
      <c r="E17" s="2240"/>
      <c r="F17" s="2241"/>
    </row>
    <row r="18" spans="1:6">
      <c r="A18" s="1795" t="s">
        <v>738</v>
      </c>
      <c r="B18" s="2242"/>
      <c r="C18" s="2243"/>
      <c r="D18" s="1369"/>
      <c r="E18" s="2240"/>
      <c r="F18" s="2241"/>
    </row>
    <row r="19" spans="1:6">
      <c r="A19" s="1370"/>
      <c r="B19" s="5381" t="s">
        <v>739</v>
      </c>
      <c r="C19" s="5382"/>
      <c r="D19" s="1371"/>
      <c r="E19" s="2240"/>
      <c r="F19" s="2241"/>
    </row>
    <row r="20" spans="1:6">
      <c r="A20" s="1370"/>
      <c r="B20" s="5375" t="s">
        <v>2226</v>
      </c>
      <c r="C20" s="5376"/>
      <c r="D20" s="1371"/>
      <c r="E20" s="2240"/>
      <c r="F20" s="2241"/>
    </row>
    <row r="21" spans="1:6">
      <c r="A21" s="1370"/>
      <c r="B21" s="2244"/>
      <c r="C21" s="2245" t="s">
        <v>741</v>
      </c>
      <c r="D21" s="1404"/>
      <c r="E21" s="2246"/>
      <c r="F21" s="2247"/>
    </row>
    <row r="22" spans="1:6">
      <c r="A22" s="1505"/>
      <c r="B22" s="2244"/>
      <c r="C22" s="2248" t="s">
        <v>2227</v>
      </c>
      <c r="D22" s="1503"/>
      <c r="E22" s="2246"/>
      <c r="F22" s="2247"/>
    </row>
    <row r="23" spans="1:6">
      <c r="A23" s="1370"/>
      <c r="B23" s="2244"/>
      <c r="C23" s="2245" t="s">
        <v>742</v>
      </c>
      <c r="D23" s="1404"/>
      <c r="E23" s="2246"/>
      <c r="F23" s="2247"/>
    </row>
    <row r="24" spans="1:6">
      <c r="A24" s="1370"/>
      <c r="B24" s="5383" t="s">
        <v>2228</v>
      </c>
      <c r="C24" s="5346"/>
      <c r="D24" s="1403"/>
      <c r="E24" s="2246"/>
      <c r="F24" s="2247"/>
    </row>
    <row r="25" spans="1:6">
      <c r="A25" s="1370"/>
      <c r="B25" s="2249" t="s">
        <v>744</v>
      </c>
      <c r="C25" s="2250"/>
      <c r="D25" s="150"/>
      <c r="E25" s="2246"/>
      <c r="F25" s="2247"/>
    </row>
    <row r="26" spans="1:6" ht="30" customHeight="1">
      <c r="A26" s="1370"/>
      <c r="B26" s="5386" t="s">
        <v>2229</v>
      </c>
      <c r="C26" s="5387"/>
      <c r="D26" s="150"/>
      <c r="E26" s="2246"/>
      <c r="F26" s="2247"/>
    </row>
    <row r="27" spans="1:6">
      <c r="A27" s="1370"/>
      <c r="B27" s="2251" t="s">
        <v>2230</v>
      </c>
      <c r="C27" s="2252"/>
      <c r="D27" s="1403"/>
      <c r="E27" s="2246"/>
      <c r="F27" s="2247"/>
    </row>
    <row r="28" spans="1:6">
      <c r="A28" s="1370"/>
      <c r="B28" s="2251" t="s">
        <v>2233</v>
      </c>
      <c r="C28" s="2252"/>
      <c r="D28" s="1403"/>
      <c r="E28" s="2246"/>
      <c r="F28" s="2247"/>
    </row>
    <row r="29" spans="1:6">
      <c r="A29" s="5384" t="s">
        <v>2231</v>
      </c>
      <c r="B29" s="5385"/>
      <c r="C29" s="5341"/>
      <c r="D29" s="150"/>
      <c r="E29" s="2246"/>
      <c r="F29" s="2247"/>
    </row>
    <row r="30" spans="1:6">
      <c r="A30" s="1506"/>
      <c r="B30" s="5367" t="s">
        <v>2232</v>
      </c>
      <c r="C30" s="5346"/>
      <c r="D30" s="1404"/>
      <c r="E30" s="2246"/>
      <c r="F30" s="2247"/>
    </row>
    <row r="31" spans="1:6">
      <c r="A31" s="1506"/>
      <c r="B31" s="5383" t="s">
        <v>2234</v>
      </c>
      <c r="C31" s="5346"/>
      <c r="D31" s="1403"/>
      <c r="E31" s="2246"/>
      <c r="F31" s="2247"/>
    </row>
    <row r="32" spans="1:6">
      <c r="A32" s="5384" t="s">
        <v>2235</v>
      </c>
      <c r="B32" s="5385"/>
      <c r="C32" s="5341"/>
      <c r="D32" s="1201"/>
      <c r="E32" s="2246"/>
      <c r="F32" s="2247"/>
    </row>
    <row r="33" spans="1:6">
      <c r="A33" s="1506"/>
      <c r="B33" s="5367" t="s">
        <v>2232</v>
      </c>
      <c r="C33" s="5346"/>
      <c r="D33" s="1404"/>
      <c r="E33" s="2246"/>
      <c r="F33" s="2247"/>
    </row>
    <row r="34" spans="1:6">
      <c r="A34" s="1506"/>
      <c r="B34" s="5367" t="s">
        <v>2236</v>
      </c>
      <c r="C34" s="5346"/>
      <c r="D34" s="1404"/>
      <c r="E34" s="2246"/>
      <c r="F34" s="2247"/>
    </row>
    <row r="35" spans="1:6">
      <c r="A35" s="5368" t="s">
        <v>2237</v>
      </c>
      <c r="B35" s="5369"/>
      <c r="C35" s="5370"/>
      <c r="D35" s="2253"/>
      <c r="E35" s="2254"/>
      <c r="F35" s="2247"/>
    </row>
    <row r="36" spans="1:6">
      <c r="A36" s="2255"/>
      <c r="B36" s="5373" t="s">
        <v>750</v>
      </c>
      <c r="C36" s="5373"/>
      <c r="D36" s="2253"/>
      <c r="E36" s="2256">
        <f>SUM(E37:E39)</f>
        <v>0</v>
      </c>
      <c r="F36" s="2257">
        <f>SUM(F37:F39)</f>
        <v>0</v>
      </c>
    </row>
    <row r="37" spans="1:6">
      <c r="A37" s="1509"/>
      <c r="B37" s="5371"/>
      <c r="C37" s="5372"/>
      <c r="D37" s="1201"/>
      <c r="E37" s="2258"/>
      <c r="F37" s="2247"/>
    </row>
    <row r="38" spans="1:6">
      <c r="A38" s="1507"/>
      <c r="B38" s="5340"/>
      <c r="C38" s="5347"/>
      <c r="D38" s="1201"/>
      <c r="E38" s="2246"/>
      <c r="F38" s="2247"/>
    </row>
    <row r="39" spans="1:6">
      <c r="A39" s="2259"/>
      <c r="B39" s="5343"/>
      <c r="C39" s="5344"/>
      <c r="D39" s="1201"/>
      <c r="E39" s="2246"/>
      <c r="F39" s="2247"/>
    </row>
    <row r="40" spans="1:6">
      <c r="A40" s="5352" t="s">
        <v>2238</v>
      </c>
      <c r="B40" s="5352"/>
      <c r="C40" s="5353"/>
      <c r="D40" s="2260"/>
      <c r="E40" s="2261">
        <f>SUM(E21:E36)</f>
        <v>0</v>
      </c>
      <c r="F40" s="2262">
        <f>SUM(F21:F36)</f>
        <v>0</v>
      </c>
    </row>
    <row r="41" spans="1:6">
      <c r="A41" s="1512" t="s">
        <v>2239</v>
      </c>
      <c r="B41" s="1508"/>
      <c r="C41" s="1513"/>
      <c r="D41" s="2263"/>
      <c r="E41" s="2264"/>
      <c r="F41" s="2265"/>
    </row>
    <row r="42" spans="1:6">
      <c r="A42" s="1794"/>
      <c r="B42" s="2266" t="s">
        <v>739</v>
      </c>
      <c r="C42" s="2242"/>
      <c r="D42" s="1369"/>
      <c r="E42" s="2240"/>
      <c r="F42" s="2241"/>
    </row>
    <row r="43" spans="1:6">
      <c r="A43" s="1794"/>
      <c r="B43" s="5367" t="s">
        <v>2232</v>
      </c>
      <c r="C43" s="5346"/>
      <c r="D43" s="1369"/>
      <c r="E43" s="2240"/>
      <c r="F43" s="2241"/>
    </row>
    <row r="44" spans="1:6">
      <c r="A44" s="1511"/>
      <c r="B44" s="2267" t="s">
        <v>754</v>
      </c>
      <c r="C44" s="1514"/>
      <c r="D44" s="1419"/>
      <c r="E44" s="2246"/>
      <c r="F44" s="2247"/>
    </row>
    <row r="45" spans="1:6">
      <c r="A45" s="1511"/>
      <c r="B45" s="2268" t="s">
        <v>2240</v>
      </c>
      <c r="C45" s="1514"/>
      <c r="D45" s="1419"/>
      <c r="E45" s="2246"/>
      <c r="F45" s="2247"/>
    </row>
    <row r="46" spans="1:6" ht="31.5" customHeight="1">
      <c r="A46" s="1511"/>
      <c r="B46" s="5350" t="s">
        <v>2237</v>
      </c>
      <c r="C46" s="5351"/>
      <c r="D46" s="1419"/>
      <c r="E46" s="2246"/>
      <c r="F46" s="2247"/>
    </row>
    <row r="47" spans="1:6">
      <c r="A47" s="1511"/>
      <c r="B47" s="5357" t="s">
        <v>2241</v>
      </c>
      <c r="C47" s="5358"/>
      <c r="D47" s="1419"/>
      <c r="E47" s="2246"/>
      <c r="F47" s="2247"/>
    </row>
    <row r="48" spans="1:6">
      <c r="A48" s="1506"/>
      <c r="B48" s="5348" t="s">
        <v>2242</v>
      </c>
      <c r="C48" s="5349"/>
      <c r="D48" s="1419"/>
      <c r="E48" s="2246"/>
      <c r="F48" s="2247"/>
    </row>
    <row r="49" spans="1:6" ht="15.75" customHeight="1">
      <c r="A49" s="1506"/>
      <c r="B49" s="2269" t="s">
        <v>2243</v>
      </c>
      <c r="C49" s="1793"/>
      <c r="D49" s="1419"/>
      <c r="E49" s="2246"/>
      <c r="F49" s="2247"/>
    </row>
    <row r="50" spans="1:6" ht="15.75" customHeight="1">
      <c r="A50" s="1506"/>
      <c r="B50" s="5359" t="s">
        <v>2244</v>
      </c>
      <c r="C50" s="5360"/>
      <c r="D50" s="2270"/>
      <c r="E50" s="2246"/>
      <c r="F50" s="2247"/>
    </row>
    <row r="51" spans="1:6" ht="15.75" customHeight="1">
      <c r="A51" s="2271"/>
      <c r="B51" s="5362" t="s">
        <v>756</v>
      </c>
      <c r="C51" s="5363"/>
      <c r="D51" s="2272"/>
      <c r="E51" s="2256">
        <f>SUM(E52:E54)</f>
        <v>0</v>
      </c>
      <c r="F51" s="2257">
        <f>SUM(F52:F54)</f>
        <v>0</v>
      </c>
    </row>
    <row r="52" spans="1:6" ht="15.75" customHeight="1">
      <c r="A52" s="383"/>
      <c r="B52" s="5345"/>
      <c r="C52" s="5346"/>
      <c r="D52" s="2273"/>
      <c r="E52" s="1510"/>
      <c r="F52" s="2274"/>
    </row>
    <row r="53" spans="1:6" ht="15.75" customHeight="1">
      <c r="A53" s="383"/>
      <c r="B53" s="5340"/>
      <c r="C53" s="5347"/>
      <c r="D53" s="1371"/>
      <c r="E53" s="2254"/>
      <c r="F53" s="2274"/>
    </row>
    <row r="54" spans="1:6" ht="15.75" customHeight="1">
      <c r="A54" s="383"/>
      <c r="B54" s="5343"/>
      <c r="C54" s="5344"/>
      <c r="D54" s="2275"/>
      <c r="E54" s="2254"/>
      <c r="F54" s="2274"/>
    </row>
    <row r="55" spans="1:6" ht="30.75" customHeight="1">
      <c r="A55" s="5361" t="s">
        <v>2248</v>
      </c>
      <c r="B55" s="5352"/>
      <c r="C55" s="5353"/>
      <c r="D55" s="2260"/>
      <c r="E55" s="2261">
        <f>SUM(E44:E54)</f>
        <v>0</v>
      </c>
      <c r="F55" s="2262">
        <f>SUM(F44:F54)</f>
        <v>0</v>
      </c>
    </row>
    <row r="56" spans="1:6" ht="15" customHeight="1">
      <c r="A56" s="2276"/>
      <c r="B56" s="2277"/>
      <c r="C56" s="2277"/>
      <c r="D56" s="2278"/>
      <c r="E56" s="2279"/>
      <c r="F56" s="2280"/>
    </row>
    <row r="57" spans="1:6">
      <c r="A57" s="385" t="s">
        <v>2245</v>
      </c>
      <c r="B57" s="382"/>
      <c r="C57" s="382"/>
      <c r="D57" s="150"/>
      <c r="E57" s="2261">
        <f>E40+E55</f>
        <v>0</v>
      </c>
      <c r="F57" s="2262">
        <f>F40+F55</f>
        <v>0</v>
      </c>
    </row>
    <row r="58" spans="1:6">
      <c r="A58" s="2276"/>
      <c r="B58" s="2277"/>
      <c r="C58" s="2277"/>
      <c r="D58" s="150"/>
      <c r="E58" s="2279"/>
      <c r="F58" s="2280"/>
    </row>
    <row r="59" spans="1:6">
      <c r="A59" s="5354" t="s">
        <v>2247</v>
      </c>
      <c r="B59" s="5355"/>
      <c r="C59" s="5244"/>
      <c r="D59" s="150"/>
      <c r="E59" s="2261">
        <f>E16+E57</f>
        <v>0</v>
      </c>
      <c r="F59" s="2262">
        <f>F16+F57</f>
        <v>0</v>
      </c>
    </row>
    <row r="60" spans="1:6">
      <c r="A60" s="5364" t="s">
        <v>2246</v>
      </c>
      <c r="B60" s="5365"/>
      <c r="C60" s="5366"/>
      <c r="D60" s="150"/>
      <c r="E60" s="2281"/>
      <c r="F60" s="2282"/>
    </row>
    <row r="61" spans="1:6">
      <c r="A61" s="2276"/>
      <c r="B61" s="2277"/>
      <c r="C61" s="2277"/>
      <c r="D61" s="151"/>
      <c r="E61" s="2279"/>
      <c r="F61" s="2280"/>
    </row>
    <row r="62" spans="1:6" ht="16" thickBot="1">
      <c r="A62" s="2283" t="s">
        <v>2249</v>
      </c>
      <c r="B62" s="2284"/>
      <c r="C62" s="2284"/>
      <c r="D62" s="2285"/>
      <c r="E62" s="2106">
        <f>E59+E60</f>
        <v>0</v>
      </c>
      <c r="F62" s="2107">
        <f>F59+F60</f>
        <v>0</v>
      </c>
    </row>
    <row r="63" spans="1:6" ht="16" thickTop="1">
      <c r="A63" s="779"/>
      <c r="B63" s="1805"/>
      <c r="C63" s="1805"/>
      <c r="D63" s="780"/>
      <c r="E63" s="781"/>
      <c r="F63" s="781"/>
    </row>
    <row r="64" spans="1:6" ht="16" thickBot="1">
      <c r="A64" s="1169"/>
      <c r="B64" s="386"/>
      <c r="C64" s="386"/>
      <c r="D64" s="391"/>
      <c r="E64" s="388"/>
      <c r="F64" s="388"/>
    </row>
    <row r="65" spans="1:6" ht="16" thickTop="1">
      <c r="A65" s="2286"/>
      <c r="B65" s="782"/>
      <c r="C65" s="2287"/>
      <c r="D65" s="783" t="s">
        <v>133</v>
      </c>
      <c r="E65" s="693">
        <f>YEAR($E$7)</f>
        <v>1900</v>
      </c>
      <c r="F65" s="732">
        <f>E65-1</f>
        <v>1899</v>
      </c>
    </row>
    <row r="66" spans="1:6">
      <c r="A66" s="2228"/>
      <c r="B66" s="2229"/>
      <c r="C66" s="2230"/>
      <c r="D66" s="2288"/>
      <c r="E66" s="2289" t="s">
        <v>281</v>
      </c>
      <c r="F66" s="2290" t="s">
        <v>640</v>
      </c>
    </row>
    <row r="67" spans="1:6">
      <c r="A67" s="2233" t="s">
        <v>2250</v>
      </c>
      <c r="B67" s="2234"/>
      <c r="C67" s="2234"/>
      <c r="D67" s="2291"/>
      <c r="E67" s="2237"/>
      <c r="F67" s="2121"/>
    </row>
    <row r="68" spans="1:6">
      <c r="A68" s="1519" t="s">
        <v>2251</v>
      </c>
      <c r="B68" s="2292"/>
      <c r="C68" s="2292"/>
      <c r="D68" s="1520"/>
      <c r="E68" s="2240"/>
      <c r="F68" s="2241"/>
    </row>
    <row r="69" spans="1:6">
      <c r="A69" s="5390" t="s">
        <v>2252</v>
      </c>
      <c r="B69" s="5391"/>
      <c r="C69" s="5391"/>
      <c r="D69" s="1521"/>
      <c r="E69" s="2240"/>
      <c r="F69" s="2241"/>
    </row>
    <row r="70" spans="1:6">
      <c r="A70" s="1370"/>
      <c r="B70" s="5399" t="s">
        <v>739</v>
      </c>
      <c r="C70" s="5399"/>
      <c r="D70" s="169"/>
      <c r="E70" s="2293"/>
      <c r="F70" s="2294"/>
    </row>
    <row r="71" spans="1:6">
      <c r="A71" s="1370"/>
      <c r="B71" s="2295"/>
      <c r="C71" s="2296" t="s">
        <v>741</v>
      </c>
      <c r="D71" s="1371"/>
      <c r="E71" s="2246"/>
      <c r="F71" s="2247"/>
    </row>
    <row r="72" spans="1:6">
      <c r="A72" s="1370"/>
      <c r="B72" s="2295"/>
      <c r="C72" s="2296" t="s">
        <v>2253</v>
      </c>
      <c r="D72" s="1371"/>
      <c r="E72" s="2246"/>
      <c r="F72" s="2247"/>
    </row>
    <row r="73" spans="1:6">
      <c r="A73" s="1370"/>
      <c r="B73" s="2295"/>
      <c r="C73" s="2297" t="s">
        <v>758</v>
      </c>
      <c r="D73" s="1371"/>
      <c r="E73" s="2246"/>
      <c r="F73" s="2247"/>
    </row>
    <row r="74" spans="1:6">
      <c r="A74" s="1370"/>
      <c r="B74" s="2249" t="s">
        <v>744</v>
      </c>
      <c r="C74" s="2297"/>
      <c r="D74" s="1371"/>
      <c r="E74" s="2246"/>
      <c r="F74" s="2247"/>
    </row>
    <row r="75" spans="1:6">
      <c r="A75" s="1370"/>
      <c r="B75" s="5393" t="s">
        <v>2254</v>
      </c>
      <c r="C75" s="5393"/>
      <c r="D75" s="1371"/>
      <c r="E75" s="2246"/>
      <c r="F75" s="2247"/>
    </row>
    <row r="76" spans="1:6">
      <c r="A76" s="2298"/>
      <c r="B76" s="5396" t="s">
        <v>2255</v>
      </c>
      <c r="C76" s="5396"/>
      <c r="D76" s="2299"/>
      <c r="E76" s="2254"/>
      <c r="F76" s="2274"/>
    </row>
    <row r="77" spans="1:6">
      <c r="A77" s="2300"/>
      <c r="B77" s="5342" t="s">
        <v>756</v>
      </c>
      <c r="C77" s="5342"/>
      <c r="D77" s="2260"/>
      <c r="E77" s="2301">
        <f>SUM(E78:E80)</f>
        <v>0</v>
      </c>
      <c r="F77" s="2302">
        <f>SUM(F78:F80)</f>
        <v>0</v>
      </c>
    </row>
    <row r="78" spans="1:6">
      <c r="A78" s="1525"/>
      <c r="B78" s="5400"/>
      <c r="C78" s="5401"/>
      <c r="D78" s="1522"/>
      <c r="E78" s="2246"/>
      <c r="F78" s="2247"/>
    </row>
    <row r="79" spans="1:6">
      <c r="A79" s="1526"/>
      <c r="B79" s="5340"/>
      <c r="C79" s="5341"/>
      <c r="D79" s="1201"/>
      <c r="E79" s="2246"/>
      <c r="F79" s="2247"/>
    </row>
    <row r="80" spans="1:6">
      <c r="A80" s="2303"/>
      <c r="B80" s="5343"/>
      <c r="C80" s="5402"/>
      <c r="D80" s="2275"/>
      <c r="E80" s="2246"/>
      <c r="F80" s="2247"/>
    </row>
    <row r="81" spans="1:6">
      <c r="A81" s="5397" t="s">
        <v>751</v>
      </c>
      <c r="B81" s="5398"/>
      <c r="C81" s="5398"/>
      <c r="D81" s="2304"/>
      <c r="E81" s="2305">
        <f>SUM(E71:E77)</f>
        <v>0</v>
      </c>
      <c r="F81" s="2306">
        <f>SUM(F71:F77)</f>
        <v>0</v>
      </c>
    </row>
    <row r="82" spans="1:6">
      <c r="A82" s="5392" t="s">
        <v>752</v>
      </c>
      <c r="B82" s="5391"/>
      <c r="C82" s="5391"/>
      <c r="D82" s="1369"/>
      <c r="E82" s="2034"/>
      <c r="F82" s="2134"/>
    </row>
    <row r="83" spans="1:6">
      <c r="A83" s="1794"/>
      <c r="B83" s="2242" t="s">
        <v>739</v>
      </c>
      <c r="C83" s="2242"/>
      <c r="D83" s="1369"/>
      <c r="E83" s="2034"/>
      <c r="F83" s="2134"/>
    </row>
    <row r="84" spans="1:6">
      <c r="A84" s="1511"/>
      <c r="B84" s="2242"/>
      <c r="C84" s="2297" t="s">
        <v>754</v>
      </c>
      <c r="D84" s="1523"/>
      <c r="E84" s="2246"/>
      <c r="F84" s="2247"/>
    </row>
    <row r="85" spans="1:6">
      <c r="A85" s="1370"/>
      <c r="B85" s="5393" t="s">
        <v>2256</v>
      </c>
      <c r="C85" s="5393"/>
      <c r="D85" s="1371"/>
      <c r="E85" s="2246"/>
      <c r="F85" s="2247"/>
    </row>
    <row r="86" spans="1:6">
      <c r="A86" s="1370"/>
      <c r="B86" s="5394" t="s">
        <v>2257</v>
      </c>
      <c r="C86" s="5394"/>
      <c r="D86" s="1371"/>
      <c r="E86" s="2240">
        <f>+'20.030'!K46</f>
        <v>0</v>
      </c>
      <c r="F86" s="2241">
        <f>+'20.030'!K30</f>
        <v>0</v>
      </c>
    </row>
    <row r="87" spans="1:6" ht="32.25" customHeight="1">
      <c r="A87" s="1370"/>
      <c r="B87" s="5395" t="s">
        <v>2237</v>
      </c>
      <c r="C87" s="5395"/>
      <c r="D87" s="1371"/>
      <c r="E87" s="2240">
        <f>+'20.030'!L46</f>
        <v>0</v>
      </c>
      <c r="F87" s="2241">
        <f>+'20.030'!L30</f>
        <v>0</v>
      </c>
    </row>
    <row r="88" spans="1:6">
      <c r="A88" s="1370"/>
      <c r="B88" s="5356" t="s">
        <v>2258</v>
      </c>
      <c r="C88" s="5356"/>
      <c r="D88" s="1371"/>
      <c r="E88" s="2246"/>
      <c r="F88" s="2247"/>
    </row>
    <row r="89" spans="1:6">
      <c r="A89" s="2298"/>
      <c r="B89" s="1524" t="s">
        <v>2259</v>
      </c>
      <c r="C89" s="1524"/>
      <c r="D89" s="2299"/>
      <c r="E89" s="2254"/>
      <c r="F89" s="2274"/>
    </row>
    <row r="90" spans="1:6">
      <c r="A90" s="2307"/>
      <c r="B90" s="5342" t="s">
        <v>756</v>
      </c>
      <c r="C90" s="5342"/>
      <c r="D90" s="2260"/>
      <c r="E90" s="2301">
        <f>SUM(E91:E93)</f>
        <v>0</v>
      </c>
      <c r="F90" s="2302">
        <f>SUM(F91:F93)</f>
        <v>0</v>
      </c>
    </row>
    <row r="91" spans="1:6">
      <c r="A91" s="1527"/>
      <c r="B91" s="5400"/>
      <c r="C91" s="5403"/>
      <c r="D91" s="1522"/>
      <c r="E91" s="2246"/>
      <c r="F91" s="2247"/>
    </row>
    <row r="92" spans="1:6">
      <c r="A92" s="381"/>
      <c r="B92" s="5340"/>
      <c r="C92" s="5341"/>
      <c r="D92" s="1201"/>
      <c r="E92" s="2246"/>
      <c r="F92" s="2247"/>
    </row>
    <row r="93" spans="1:6">
      <c r="A93" s="2308"/>
      <c r="B93" s="5343"/>
      <c r="C93" s="5404"/>
      <c r="D93" s="2275"/>
      <c r="E93" s="2246"/>
      <c r="F93" s="2247"/>
    </row>
    <row r="94" spans="1:6" ht="30" customHeight="1" thickBot="1">
      <c r="A94" s="5388" t="s">
        <v>2248</v>
      </c>
      <c r="B94" s="5389"/>
      <c r="C94" s="5389"/>
      <c r="D94" s="2260"/>
      <c r="E94" s="2305">
        <f>SUM(E84:E90)</f>
        <v>0</v>
      </c>
      <c r="F94" s="2309">
        <f>SUM(F84:F90)</f>
        <v>0</v>
      </c>
    </row>
    <row r="95" spans="1:6" ht="15" customHeight="1">
      <c r="A95" s="2228"/>
      <c r="B95" s="2229"/>
      <c r="C95" s="2230"/>
      <c r="D95" s="2310"/>
      <c r="E95" s="2113"/>
      <c r="F95" s="2311"/>
    </row>
    <row r="96" spans="1:6" ht="16" thickBot="1">
      <c r="A96" s="2312" t="s">
        <v>2260</v>
      </c>
      <c r="B96" s="2313"/>
      <c r="C96" s="2314"/>
      <c r="D96" s="2315"/>
      <c r="E96" s="2316">
        <f>E81+E94</f>
        <v>0</v>
      </c>
      <c r="F96" s="2316">
        <f>F81+F94</f>
        <v>0</v>
      </c>
    </row>
    <row r="97" spans="1:6" ht="16" thickTop="1">
      <c r="A97" s="389"/>
      <c r="B97" s="389"/>
      <c r="C97" s="389"/>
      <c r="D97" s="390"/>
      <c r="E97" s="378"/>
      <c r="F97" s="417" t="str">
        <f>+ToC!E115</f>
        <v xml:space="preserve">LONG-TERM Annual Return </v>
      </c>
    </row>
    <row r="98" spans="1:6">
      <c r="A98" s="389"/>
      <c r="B98" s="389"/>
      <c r="C98" s="389"/>
      <c r="D98" s="390"/>
      <c r="E98" s="378"/>
      <c r="F98" s="733" t="s">
        <v>762</v>
      </c>
    </row>
    <row r="99" spans="1:6">
      <c r="A99" s="102"/>
      <c r="B99" s="102"/>
      <c r="C99" s="102"/>
      <c r="D99" s="102"/>
      <c r="E99" s="102"/>
      <c r="F99" s="102"/>
    </row>
  </sheetData>
  <sheetProtection algorithmName="SHA-512" hashValue="cq0g4mfrfoNAyIY17G0xy2pCyfYvJmFXaGdOrZXlqrYGyYwKDyY7CZfTQ2D0PIxO7W5vrIDdEOD8BD9eB7t7TA==" saltValue="fG1pjwJCyVgYva+JcRSkrQ==" spinCount="100000" sheet="1" objects="1" scenarios="1"/>
  <mergeCells count="53">
    <mergeCell ref="B43:C43"/>
    <mergeCell ref="A94:C94"/>
    <mergeCell ref="A69:C69"/>
    <mergeCell ref="A82:C82"/>
    <mergeCell ref="B85:C85"/>
    <mergeCell ref="B86:C86"/>
    <mergeCell ref="B87:C87"/>
    <mergeCell ref="B75:C75"/>
    <mergeCell ref="B76:C76"/>
    <mergeCell ref="B77:C77"/>
    <mergeCell ref="A81:C81"/>
    <mergeCell ref="B70:C70"/>
    <mergeCell ref="B78:C78"/>
    <mergeCell ref="B80:C80"/>
    <mergeCell ref="B91:C91"/>
    <mergeCell ref="B93:C93"/>
    <mergeCell ref="B79:C79"/>
    <mergeCell ref="A12:F12"/>
    <mergeCell ref="B20:C20"/>
    <mergeCell ref="A1:F1"/>
    <mergeCell ref="A9:F9"/>
    <mergeCell ref="A11:F11"/>
    <mergeCell ref="A16:B16"/>
    <mergeCell ref="B19:C19"/>
    <mergeCell ref="A10:F10"/>
    <mergeCell ref="B24:C24"/>
    <mergeCell ref="A29:C29"/>
    <mergeCell ref="B30:C30"/>
    <mergeCell ref="B31:C31"/>
    <mergeCell ref="A32:C32"/>
    <mergeCell ref="B26:C26"/>
    <mergeCell ref="B33:C33"/>
    <mergeCell ref="B34:C34"/>
    <mergeCell ref="A35:C35"/>
    <mergeCell ref="B37:C37"/>
    <mergeCell ref="B38:C38"/>
    <mergeCell ref="B36:C36"/>
    <mergeCell ref="B92:C92"/>
    <mergeCell ref="B90:C90"/>
    <mergeCell ref="B39:C39"/>
    <mergeCell ref="B52:C52"/>
    <mergeCell ref="B53:C53"/>
    <mergeCell ref="B54:C54"/>
    <mergeCell ref="B48:C48"/>
    <mergeCell ref="B46:C46"/>
    <mergeCell ref="A40:C40"/>
    <mergeCell ref="A59:C59"/>
    <mergeCell ref="B88:C88"/>
    <mergeCell ref="B47:C47"/>
    <mergeCell ref="B50:C50"/>
    <mergeCell ref="A55:C55"/>
    <mergeCell ref="B51:C51"/>
    <mergeCell ref="A60:C60"/>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E16:F16 E57:F57 E40:F40 E81:F81 E67:F67 E62:F63 E55:F55 E94:F94 E59:F60 E96:F96">
      <formula1>50000000000</formula1>
    </dataValidation>
  </dataValidations>
  <hyperlinks>
    <hyperlink ref="A1:F1" location="ToC!A1" display="20.022"/>
  </hyperlinks>
  <pageMargins left="0.7" right="0.7" top="0.75" bottom="0.75" header="0.3" footer="0.3"/>
  <pageSetup paperSize="17" scale="43" fitToWidth="0" orientation="portrait" r:id="rId1"/>
  <ignoredErrors>
    <ignoredError sqref="D1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Q63"/>
  <sheetViews>
    <sheetView zoomScale="85" zoomScaleNormal="85" workbookViewId="0">
      <selection activeCell="F30" sqref="F30"/>
    </sheetView>
  </sheetViews>
  <sheetFormatPr defaultColWidth="0" defaultRowHeight="12.5" zeroHeight="1"/>
  <cols>
    <col min="1" max="1" width="7.3046875" style="4221" customWidth="1"/>
    <col min="2" max="2" width="28.53515625" style="4221" customWidth="1"/>
    <col min="3" max="3" width="6.765625" style="4221" customWidth="1"/>
    <col min="4" max="16" width="18.765625" style="4221" customWidth="1"/>
    <col min="17" max="16384" width="8.84375" style="4221" hidden="1"/>
  </cols>
  <sheetData>
    <row r="1" spans="1:17" ht="14">
      <c r="A1" s="5336" t="s">
        <v>66</v>
      </c>
      <c r="B1" s="5225"/>
      <c r="C1" s="5225"/>
      <c r="D1" s="5225"/>
      <c r="E1" s="5188"/>
      <c r="F1" s="5188"/>
      <c r="G1" s="5188"/>
      <c r="H1" s="5188"/>
      <c r="I1" s="5188"/>
      <c r="J1" s="5188"/>
      <c r="K1" s="5188"/>
      <c r="L1" s="5188"/>
      <c r="M1" s="5188"/>
      <c r="N1" s="5188"/>
      <c r="O1" s="5188"/>
      <c r="P1" s="5188"/>
      <c r="Q1" s="4221" t="s">
        <v>2051</v>
      </c>
    </row>
    <row r="2" spans="1:17" ht="14">
      <c r="A2" s="102"/>
      <c r="B2" s="102"/>
      <c r="C2" s="102"/>
      <c r="D2" s="663"/>
      <c r="E2" s="102"/>
      <c r="F2" s="102"/>
      <c r="G2" s="102"/>
      <c r="H2" s="102"/>
      <c r="I2" s="102"/>
      <c r="J2" s="102"/>
      <c r="K2" s="102"/>
      <c r="L2" s="102"/>
      <c r="M2" s="102"/>
      <c r="N2" s="102"/>
      <c r="O2" s="640" t="s">
        <v>2225</v>
      </c>
      <c r="P2" s="102"/>
    </row>
    <row r="3" spans="1:17" ht="14">
      <c r="A3" s="2317" t="str">
        <f>+Cover!A14</f>
        <v>Select Name of Insurer/ Financial Holding Company</v>
      </c>
      <c r="B3" s="2109"/>
      <c r="C3" s="102"/>
      <c r="D3" s="1754"/>
      <c r="E3" s="784"/>
      <c r="F3" s="102"/>
      <c r="G3" s="102"/>
      <c r="H3" s="102"/>
      <c r="I3" s="102"/>
      <c r="J3" s="102"/>
      <c r="K3" s="102"/>
      <c r="L3" s="102"/>
      <c r="M3" s="102"/>
      <c r="N3" s="102"/>
      <c r="O3" s="102"/>
      <c r="P3" s="102"/>
    </row>
    <row r="4" spans="1:17" ht="14.5">
      <c r="A4" s="228" t="str">
        <f>+ToC!A3</f>
        <v>Insurer/Financial Holding Company</v>
      </c>
      <c r="B4" s="1771"/>
      <c r="C4" s="102"/>
      <c r="D4" s="785"/>
      <c r="E4" s="785"/>
      <c r="F4" s="102"/>
      <c r="G4" s="102"/>
      <c r="H4" s="102"/>
      <c r="I4" s="102"/>
      <c r="J4" s="102"/>
      <c r="K4" s="102"/>
      <c r="L4" s="102"/>
      <c r="M4" s="102"/>
      <c r="N4" s="102"/>
      <c r="O4" s="102"/>
      <c r="P4" s="102"/>
    </row>
    <row r="5" spans="1:17" ht="14">
      <c r="A5" s="1786"/>
      <c r="B5" s="1771"/>
      <c r="C5" s="786"/>
      <c r="D5" s="1754"/>
      <c r="E5" s="1754"/>
      <c r="F5" s="102"/>
      <c r="G5" s="102"/>
      <c r="H5" s="102"/>
      <c r="I5" s="102"/>
      <c r="J5" s="102"/>
      <c r="K5" s="102"/>
      <c r="L5" s="102"/>
      <c r="M5" s="102"/>
      <c r="N5" s="102"/>
      <c r="O5" s="102"/>
      <c r="P5" s="102"/>
    </row>
    <row r="6" spans="1:17" ht="14">
      <c r="A6" s="99" t="str">
        <f>+ToC!A5</f>
        <v>LONG-TERM INSURERS ANNUAL RETURN</v>
      </c>
      <c r="B6" s="1167"/>
      <c r="C6" s="102"/>
      <c r="D6" s="1754"/>
      <c r="E6" s="1754"/>
      <c r="F6" s="102"/>
      <c r="G6" s="102"/>
      <c r="H6" s="102"/>
      <c r="I6" s="102"/>
      <c r="J6" s="102"/>
      <c r="K6" s="102"/>
      <c r="L6" s="102"/>
      <c r="M6" s="102"/>
      <c r="N6" s="102"/>
      <c r="O6" s="102"/>
      <c r="P6" s="102"/>
    </row>
    <row r="7" spans="1:17" ht="14">
      <c r="A7" s="1758" t="str">
        <f>+ToC!A6</f>
        <v>FOR THE YEAR ENDED:</v>
      </c>
      <c r="B7" s="1787"/>
      <c r="C7" s="1787"/>
      <c r="D7" s="102"/>
      <c r="E7" s="102"/>
      <c r="F7" s="102"/>
      <c r="G7" s="102"/>
      <c r="H7" s="102"/>
      <c r="I7" s="102"/>
      <c r="J7" s="102"/>
      <c r="K7" s="102"/>
      <c r="L7" s="102"/>
      <c r="M7" s="102"/>
      <c r="N7" s="102"/>
      <c r="O7" s="787">
        <f>+Cover!A23</f>
        <v>0</v>
      </c>
      <c r="P7" s="102"/>
    </row>
    <row r="8" spans="1:17" ht="14">
      <c r="A8" s="1758"/>
      <c r="B8" s="1787"/>
      <c r="C8" s="1787"/>
      <c r="D8" s="1754"/>
      <c r="E8" s="1754"/>
      <c r="F8" s="102"/>
      <c r="G8" s="102"/>
      <c r="H8" s="102"/>
      <c r="I8" s="102"/>
      <c r="J8" s="102"/>
      <c r="K8" s="102"/>
      <c r="L8" s="102"/>
      <c r="M8" s="102"/>
      <c r="N8" s="102"/>
      <c r="O8" s="102"/>
      <c r="P8" s="102"/>
    </row>
    <row r="9" spans="1:17" ht="14">
      <c r="A9" s="5407" t="s">
        <v>637</v>
      </c>
      <c r="B9" s="5408"/>
      <c r="C9" s="5408"/>
      <c r="D9" s="5408"/>
      <c r="E9" s="5408"/>
      <c r="F9" s="5408"/>
      <c r="G9" s="5408"/>
      <c r="H9" s="5408"/>
      <c r="I9" s="5408"/>
      <c r="J9" s="5408"/>
      <c r="K9" s="5408"/>
      <c r="L9" s="5408"/>
      <c r="M9" s="5408"/>
      <c r="N9" s="5408"/>
      <c r="O9" s="5408"/>
      <c r="P9" s="5408"/>
    </row>
    <row r="10" spans="1:17" ht="14">
      <c r="A10" s="630"/>
      <c r="B10" s="630"/>
      <c r="C10" s="102"/>
      <c r="D10" s="788"/>
      <c r="E10" s="102"/>
      <c r="F10" s="102"/>
      <c r="G10" s="102"/>
      <c r="H10" s="102"/>
      <c r="I10" s="102"/>
      <c r="J10" s="102"/>
      <c r="K10" s="102"/>
      <c r="L10" s="102"/>
      <c r="M10" s="102"/>
      <c r="N10" s="102"/>
      <c r="O10" s="102"/>
      <c r="P10" s="102"/>
    </row>
    <row r="11" spans="1:17" ht="14">
      <c r="A11" s="5409" t="s">
        <v>763</v>
      </c>
      <c r="B11" s="5409"/>
      <c r="C11" s="5409"/>
      <c r="D11" s="5409"/>
      <c r="E11" s="5409"/>
      <c r="F11" s="5409"/>
      <c r="G11" s="5409"/>
      <c r="H11" s="5409"/>
      <c r="I11" s="5409"/>
      <c r="J11" s="5409"/>
      <c r="K11" s="5409"/>
      <c r="L11" s="5409"/>
      <c r="M11" s="5409"/>
      <c r="N11" s="5409"/>
      <c r="O11" s="5409"/>
      <c r="P11" s="5409"/>
    </row>
    <row r="12" spans="1:17" ht="14.5" thickBot="1">
      <c r="A12" s="789"/>
      <c r="B12" s="789"/>
      <c r="C12" s="789"/>
      <c r="D12" s="789"/>
      <c r="E12" s="789"/>
      <c r="F12" s="789"/>
      <c r="G12" s="789"/>
      <c r="H12" s="789"/>
      <c r="I12" s="789"/>
      <c r="J12" s="789"/>
      <c r="K12" s="789"/>
      <c r="L12" s="789"/>
      <c r="M12" s="789"/>
      <c r="N12" s="789"/>
      <c r="O12" s="789"/>
      <c r="P12" s="789"/>
    </row>
    <row r="13" spans="1:17" ht="14.5" thickTop="1">
      <c r="A13" s="790"/>
      <c r="B13" s="2318"/>
      <c r="C13" s="2318"/>
      <c r="D13" s="2318"/>
      <c r="E13" s="2318"/>
      <c r="F13" s="2318"/>
      <c r="G13" s="2318"/>
      <c r="H13" s="2318"/>
      <c r="I13" s="2318"/>
      <c r="J13" s="5410" t="s">
        <v>764</v>
      </c>
      <c r="K13" s="5411"/>
      <c r="L13" s="5411"/>
      <c r="M13" s="5412"/>
      <c r="N13" s="2318"/>
      <c r="O13" s="2318"/>
      <c r="P13" s="2319"/>
    </row>
    <row r="14" spans="1:17" ht="42">
      <c r="A14" s="2320"/>
      <c r="B14" s="2321"/>
      <c r="C14" s="2321" t="s">
        <v>133</v>
      </c>
      <c r="D14" s="2322" t="s">
        <v>711</v>
      </c>
      <c r="E14" s="2322" t="s">
        <v>765</v>
      </c>
      <c r="F14" s="2322" t="s">
        <v>713</v>
      </c>
      <c r="G14" s="2322" t="s">
        <v>766</v>
      </c>
      <c r="H14" s="2322" t="s">
        <v>767</v>
      </c>
      <c r="I14" s="2322" t="s">
        <v>768</v>
      </c>
      <c r="J14" s="2322" t="s">
        <v>769</v>
      </c>
      <c r="K14" s="2322" t="s">
        <v>770</v>
      </c>
      <c r="L14" s="2322" t="s">
        <v>771</v>
      </c>
      <c r="M14" s="2321" t="s">
        <v>772</v>
      </c>
      <c r="N14" s="2321" t="str">
        <f>"Total Shareholder's Equity"&amp;YEAR($O$7)</f>
        <v>Total Shareholder's Equity1900</v>
      </c>
      <c r="O14" s="2321" t="s">
        <v>731</v>
      </c>
      <c r="P14" s="2323" t="str">
        <f>"Total        Equity"&amp;YEAR($O$7)</f>
        <v>Total        Equity1900</v>
      </c>
    </row>
    <row r="15" spans="1:17" ht="14">
      <c r="A15" s="2324"/>
      <c r="B15" s="2325"/>
      <c r="C15" s="2326"/>
      <c r="D15" s="2327" t="s">
        <v>281</v>
      </c>
      <c r="E15" s="2327" t="s">
        <v>281</v>
      </c>
      <c r="F15" s="2327" t="s">
        <v>281</v>
      </c>
      <c r="G15" s="2327" t="s">
        <v>281</v>
      </c>
      <c r="H15" s="2327" t="s">
        <v>281</v>
      </c>
      <c r="I15" s="2327" t="s">
        <v>281</v>
      </c>
      <c r="J15" s="2327" t="s">
        <v>281</v>
      </c>
      <c r="K15" s="2327" t="s">
        <v>281</v>
      </c>
      <c r="L15" s="2327" t="s">
        <v>281</v>
      </c>
      <c r="M15" s="2327" t="s">
        <v>281</v>
      </c>
      <c r="N15" s="2327" t="s">
        <v>281</v>
      </c>
      <c r="O15" s="2327" t="s">
        <v>281</v>
      </c>
      <c r="P15" s="2327" t="s">
        <v>281</v>
      </c>
    </row>
    <row r="16" spans="1:17" ht="14">
      <c r="A16" s="1611" t="s">
        <v>2261</v>
      </c>
      <c r="B16" s="2328"/>
      <c r="C16" s="1612"/>
      <c r="D16" s="1609">
        <f>+D46</f>
        <v>0</v>
      </c>
      <c r="E16" s="1610">
        <f t="shared" ref="E16:M16" si="0">+E46</f>
        <v>0</v>
      </c>
      <c r="F16" s="1610">
        <f t="shared" si="0"/>
        <v>0</v>
      </c>
      <c r="G16" s="1610">
        <f t="shared" si="0"/>
        <v>0</v>
      </c>
      <c r="H16" s="1610">
        <f t="shared" si="0"/>
        <v>0</v>
      </c>
      <c r="I16" s="1610">
        <f t="shared" si="0"/>
        <v>0</v>
      </c>
      <c r="J16" s="1610">
        <f t="shared" si="0"/>
        <v>0</v>
      </c>
      <c r="K16" s="1610">
        <f t="shared" si="0"/>
        <v>0</v>
      </c>
      <c r="L16" s="1610">
        <f t="shared" si="0"/>
        <v>0</v>
      </c>
      <c r="M16" s="1610">
        <f t="shared" si="0"/>
        <v>0</v>
      </c>
      <c r="N16" s="1613">
        <f t="shared" ref="N16:N23" si="1">SUM(D16:M16)</f>
        <v>0</v>
      </c>
      <c r="O16" s="1610">
        <f>+O46</f>
        <v>0</v>
      </c>
      <c r="P16" s="1613">
        <f>SUM(N16:O16)</f>
        <v>0</v>
      </c>
    </row>
    <row r="17" spans="1:16" ht="14">
      <c r="A17" s="2329"/>
      <c r="B17" s="2330" t="s">
        <v>2262</v>
      </c>
      <c r="C17" s="2331" t="s">
        <v>715</v>
      </c>
      <c r="D17" s="2376"/>
      <c r="E17" s="1993"/>
      <c r="F17" s="1993"/>
      <c r="G17" s="1993"/>
      <c r="H17" s="1993"/>
      <c r="I17" s="1993"/>
      <c r="J17" s="1993"/>
      <c r="K17" s="1993"/>
      <c r="L17" s="1993"/>
      <c r="M17" s="1993"/>
      <c r="N17" s="2333">
        <f t="shared" si="1"/>
        <v>0</v>
      </c>
      <c r="O17" s="2237">
        <f>-'20.022'!E60</f>
        <v>0</v>
      </c>
      <c r="P17" s="2333">
        <f t="shared" ref="P17:P23" si="2">SUM(N17:O17)</f>
        <v>0</v>
      </c>
    </row>
    <row r="18" spans="1:16" ht="14">
      <c r="A18" s="798"/>
      <c r="B18" s="2334" t="s">
        <v>773</v>
      </c>
      <c r="C18" s="1515"/>
      <c r="D18" s="1993"/>
      <c r="E18" s="1993"/>
      <c r="F18" s="1993"/>
      <c r="G18" s="1993"/>
      <c r="H18" s="1993"/>
      <c r="I18" s="1993"/>
      <c r="J18" s="1993"/>
      <c r="K18" s="1993"/>
      <c r="L18" s="1993"/>
      <c r="M18" s="1993"/>
      <c r="N18" s="2333">
        <f t="shared" si="1"/>
        <v>0</v>
      </c>
      <c r="O18" s="1993"/>
      <c r="P18" s="2333">
        <f t="shared" si="2"/>
        <v>0</v>
      </c>
    </row>
    <row r="19" spans="1:16" ht="14">
      <c r="A19" s="798"/>
      <c r="B19" s="2334" t="s">
        <v>774</v>
      </c>
      <c r="C19" s="1515"/>
      <c r="D19" s="1993"/>
      <c r="E19" s="1993"/>
      <c r="F19" s="1993"/>
      <c r="G19" s="1993"/>
      <c r="H19" s="1993"/>
      <c r="I19" s="1993"/>
      <c r="J19" s="1993"/>
      <c r="K19" s="1993"/>
      <c r="L19" s="1993"/>
      <c r="M19" s="1993"/>
      <c r="N19" s="2333">
        <f t="shared" si="1"/>
        <v>0</v>
      </c>
      <c r="O19" s="1993"/>
      <c r="P19" s="2333">
        <f t="shared" si="2"/>
        <v>0</v>
      </c>
    </row>
    <row r="20" spans="1:16" ht="14">
      <c r="A20" s="798"/>
      <c r="B20" s="2334" t="s">
        <v>775</v>
      </c>
      <c r="C20" s="1515"/>
      <c r="D20" s="1993"/>
      <c r="E20" s="1993"/>
      <c r="F20" s="1993"/>
      <c r="G20" s="1993"/>
      <c r="H20" s="1993"/>
      <c r="I20" s="1993"/>
      <c r="J20" s="1993"/>
      <c r="K20" s="1993"/>
      <c r="L20" s="1993"/>
      <c r="M20" s="1993"/>
      <c r="N20" s="2333">
        <f t="shared" si="1"/>
        <v>0</v>
      </c>
      <c r="O20" s="1993"/>
      <c r="P20" s="2333">
        <f t="shared" si="2"/>
        <v>0</v>
      </c>
    </row>
    <row r="21" spans="1:16" ht="14">
      <c r="A21" s="798"/>
      <c r="B21" s="2334" t="s">
        <v>776</v>
      </c>
      <c r="C21" s="1515"/>
      <c r="D21" s="1993"/>
      <c r="E21" s="1993"/>
      <c r="F21" s="1993"/>
      <c r="G21" s="1993"/>
      <c r="H21" s="1993"/>
      <c r="I21" s="1993"/>
      <c r="J21" s="1993"/>
      <c r="K21" s="1993"/>
      <c r="L21" s="1993"/>
      <c r="M21" s="1993"/>
      <c r="N21" s="2333">
        <f t="shared" si="1"/>
        <v>0</v>
      </c>
      <c r="O21" s="1993"/>
      <c r="P21" s="2333">
        <f t="shared" si="2"/>
        <v>0</v>
      </c>
    </row>
    <row r="22" spans="1:16" ht="14">
      <c r="A22" s="798"/>
      <c r="B22" s="2335" t="s">
        <v>777</v>
      </c>
      <c r="C22" s="684"/>
      <c r="D22" s="1993"/>
      <c r="E22" s="1993"/>
      <c r="F22" s="1993"/>
      <c r="G22" s="1993"/>
      <c r="H22" s="1993"/>
      <c r="I22" s="1993"/>
      <c r="J22" s="1993"/>
      <c r="K22" s="1993"/>
      <c r="L22" s="1993"/>
      <c r="M22" s="1993"/>
      <c r="N22" s="2333">
        <f t="shared" si="1"/>
        <v>0</v>
      </c>
      <c r="O22" s="1993"/>
      <c r="P22" s="2333">
        <f t="shared" si="2"/>
        <v>0</v>
      </c>
    </row>
    <row r="23" spans="1:16" ht="14">
      <c r="A23" s="2336"/>
      <c r="B23" s="2337" t="s">
        <v>778</v>
      </c>
      <c r="C23" s="2338"/>
      <c r="D23" s="1373"/>
      <c r="E23" s="1993"/>
      <c r="F23" s="1993"/>
      <c r="G23" s="1993"/>
      <c r="H23" s="1993"/>
      <c r="I23" s="1993"/>
      <c r="J23" s="1993"/>
      <c r="K23" s="1993"/>
      <c r="L23" s="1993"/>
      <c r="M23" s="1993"/>
      <c r="N23" s="2333">
        <f t="shared" si="1"/>
        <v>0</v>
      </c>
      <c r="O23" s="1993"/>
      <c r="P23" s="2333">
        <f t="shared" si="2"/>
        <v>0</v>
      </c>
    </row>
    <row r="24" spans="1:16" ht="14">
      <c r="A24" s="2324"/>
      <c r="B24" s="2339" t="s">
        <v>750</v>
      </c>
      <c r="C24" s="2340"/>
      <c r="D24" s="2341">
        <f>SUM(D25:D29)</f>
        <v>0</v>
      </c>
      <c r="E24" s="2341">
        <f t="shared" ref="E24:P24" si="3">SUM(E25:E29)</f>
        <v>0</v>
      </c>
      <c r="F24" s="2341">
        <f t="shared" si="3"/>
        <v>0</v>
      </c>
      <c r="G24" s="2341">
        <f t="shared" si="3"/>
        <v>0</v>
      </c>
      <c r="H24" s="2341">
        <f t="shared" si="3"/>
        <v>0</v>
      </c>
      <c r="I24" s="2341">
        <f t="shared" si="3"/>
        <v>0</v>
      </c>
      <c r="J24" s="2341">
        <f t="shared" si="3"/>
        <v>0</v>
      </c>
      <c r="K24" s="2341">
        <f t="shared" si="3"/>
        <v>0</v>
      </c>
      <c r="L24" s="2341">
        <f t="shared" si="3"/>
        <v>0</v>
      </c>
      <c r="M24" s="2341">
        <f t="shared" si="3"/>
        <v>0</v>
      </c>
      <c r="N24" s="2341">
        <f t="shared" si="3"/>
        <v>0</v>
      </c>
      <c r="O24" s="2341">
        <f t="shared" si="3"/>
        <v>0</v>
      </c>
      <c r="P24" s="2341">
        <f t="shared" si="3"/>
        <v>0</v>
      </c>
    </row>
    <row r="25" spans="1:16" ht="14">
      <c r="A25" s="1372"/>
      <c r="B25" s="2342"/>
      <c r="C25" s="1516"/>
      <c r="D25" s="1194"/>
      <c r="E25" s="1373"/>
      <c r="F25" s="1373"/>
      <c r="G25" s="1373"/>
      <c r="H25" s="1373"/>
      <c r="I25" s="1373"/>
      <c r="J25" s="1373"/>
      <c r="K25" s="1373"/>
      <c r="L25" s="1373"/>
      <c r="M25" s="1373"/>
      <c r="N25" s="2333">
        <f>SUM(D25:M25)</f>
        <v>0</v>
      </c>
      <c r="O25" s="1373"/>
      <c r="P25" s="2333">
        <f>SUM(N25:O25)</f>
        <v>0</v>
      </c>
    </row>
    <row r="26" spans="1:16" ht="14">
      <c r="A26" s="798"/>
      <c r="B26" s="2342"/>
      <c r="C26" s="1515"/>
      <c r="D26" s="1373"/>
      <c r="E26" s="1373"/>
      <c r="F26" s="1373"/>
      <c r="G26" s="1373"/>
      <c r="H26" s="1373"/>
      <c r="I26" s="1373"/>
      <c r="J26" s="1373"/>
      <c r="K26" s="1373"/>
      <c r="L26" s="1373"/>
      <c r="M26" s="1373"/>
      <c r="N26" s="2333">
        <f>SUM(D26:M26)</f>
        <v>0</v>
      </c>
      <c r="O26" s="1373"/>
      <c r="P26" s="2333">
        <f>SUM(N26:O26)</f>
        <v>0</v>
      </c>
    </row>
    <row r="27" spans="1:16" ht="14">
      <c r="A27" s="798"/>
      <c r="B27" s="2342"/>
      <c r="C27" s="1515"/>
      <c r="D27" s="1373"/>
      <c r="E27" s="1373"/>
      <c r="F27" s="1373"/>
      <c r="G27" s="1373"/>
      <c r="H27" s="1373"/>
      <c r="I27" s="1373"/>
      <c r="J27" s="1373"/>
      <c r="K27" s="1373"/>
      <c r="L27" s="1373"/>
      <c r="M27" s="1373"/>
      <c r="N27" s="2333"/>
      <c r="O27" s="1373"/>
      <c r="P27" s="2333"/>
    </row>
    <row r="28" spans="1:16" ht="14">
      <c r="A28" s="798"/>
      <c r="B28" s="2342"/>
      <c r="C28" s="1515"/>
      <c r="D28" s="1373"/>
      <c r="E28" s="1373"/>
      <c r="F28" s="1373"/>
      <c r="G28" s="1373"/>
      <c r="H28" s="1373"/>
      <c r="I28" s="1373"/>
      <c r="J28" s="1373"/>
      <c r="K28" s="1373"/>
      <c r="L28" s="1373"/>
      <c r="M28" s="1373"/>
      <c r="N28" s="2333">
        <f>SUM(D28:M28)</f>
        <v>0</v>
      </c>
      <c r="O28" s="1373"/>
      <c r="P28" s="2333">
        <f>SUM(N28:O28)</f>
        <v>0</v>
      </c>
    </row>
    <row r="29" spans="1:16" ht="14">
      <c r="A29" s="2343"/>
      <c r="B29" s="2344"/>
      <c r="C29" s="2345"/>
      <c r="D29" s="1373"/>
      <c r="E29" s="1373"/>
      <c r="F29" s="1373"/>
      <c r="G29" s="1373"/>
      <c r="H29" s="1373"/>
      <c r="I29" s="1373"/>
      <c r="J29" s="1373"/>
      <c r="K29" s="1373"/>
      <c r="L29" s="1373"/>
      <c r="M29" s="1373"/>
      <c r="N29" s="2333">
        <f>SUM(D29:M29)</f>
        <v>0</v>
      </c>
      <c r="O29" s="1373"/>
      <c r="P29" s="2333">
        <f>SUM(N29:O29)</f>
        <v>0</v>
      </c>
    </row>
    <row r="30" spans="1:16" ht="14.5" thickBot="1">
      <c r="A30" s="5413" t="s">
        <v>2263</v>
      </c>
      <c r="B30" s="5414"/>
      <c r="C30" s="2346"/>
      <c r="D30" s="2224">
        <f t="shared" ref="D30:P30" si="4">SUM(D16:D21)+D22+D23+D24</f>
        <v>0</v>
      </c>
      <c r="E30" s="2224">
        <f t="shared" si="4"/>
        <v>0</v>
      </c>
      <c r="F30" s="2224">
        <f t="shared" si="4"/>
        <v>0</v>
      </c>
      <c r="G30" s="2224">
        <f t="shared" si="4"/>
        <v>0</v>
      </c>
      <c r="H30" s="2224">
        <f t="shared" si="4"/>
        <v>0</v>
      </c>
      <c r="I30" s="2224">
        <f t="shared" si="4"/>
        <v>0</v>
      </c>
      <c r="J30" s="2224">
        <f t="shared" si="4"/>
        <v>0</v>
      </c>
      <c r="K30" s="2224">
        <f t="shared" si="4"/>
        <v>0</v>
      </c>
      <c r="L30" s="2224">
        <f t="shared" si="4"/>
        <v>0</v>
      </c>
      <c r="M30" s="2224">
        <f t="shared" si="4"/>
        <v>0</v>
      </c>
      <c r="N30" s="2224">
        <f t="shared" si="4"/>
        <v>0</v>
      </c>
      <c r="O30" s="2224">
        <f t="shared" si="4"/>
        <v>0</v>
      </c>
      <c r="P30" s="2224">
        <f t="shared" si="4"/>
        <v>0</v>
      </c>
    </row>
    <row r="31" spans="1:16" ht="14.5" thickTop="1">
      <c r="A31" s="791"/>
      <c r="B31" s="799"/>
      <c r="C31" s="1204"/>
      <c r="D31" s="1204"/>
      <c r="E31" s="1204"/>
      <c r="F31" s="1204"/>
      <c r="G31" s="1204"/>
      <c r="H31" s="1204"/>
      <c r="I31" s="1204"/>
      <c r="J31" s="1204"/>
      <c r="K31" s="1204"/>
      <c r="L31" s="1204"/>
      <c r="M31" s="1204"/>
      <c r="N31" s="1204"/>
      <c r="O31" s="1204"/>
      <c r="P31" s="800"/>
    </row>
    <row r="32" spans="1:16" ht="14">
      <c r="A32" s="2347" t="s">
        <v>2264</v>
      </c>
      <c r="B32" s="2348"/>
      <c r="C32" s="2349"/>
      <c r="D32" s="2350"/>
      <c r="E32" s="2350"/>
      <c r="F32" s="2350"/>
      <c r="G32" s="2350"/>
      <c r="H32" s="2350"/>
      <c r="I32" s="2350"/>
      <c r="J32" s="2350"/>
      <c r="K32" s="2350"/>
      <c r="L32" s="2350"/>
      <c r="M32" s="2350"/>
      <c r="N32" s="2351">
        <f t="shared" ref="N32:N39" si="5">SUM(D32:M32)</f>
        <v>0</v>
      </c>
      <c r="O32" s="2352"/>
      <c r="P32" s="2353">
        <f t="shared" ref="P32:P39" si="6">SUM(N32:O32)</f>
        <v>0</v>
      </c>
    </row>
    <row r="33" spans="1:16" ht="14">
      <c r="A33" s="801"/>
      <c r="B33" s="792" t="s">
        <v>2262</v>
      </c>
      <c r="C33" s="2331" t="s">
        <v>715</v>
      </c>
      <c r="D33" s="1993"/>
      <c r="E33" s="1993"/>
      <c r="F33" s="1993"/>
      <c r="G33" s="1993"/>
      <c r="H33" s="1993"/>
      <c r="I33" s="1993"/>
      <c r="J33" s="1993"/>
      <c r="K33" s="1993"/>
      <c r="L33" s="1993"/>
      <c r="M33" s="1993"/>
      <c r="N33" s="2354">
        <f t="shared" si="5"/>
        <v>0</v>
      </c>
      <c r="O33" s="2237">
        <f>-'20.022'!F60</f>
        <v>0</v>
      </c>
      <c r="P33" s="2333">
        <f t="shared" si="6"/>
        <v>0</v>
      </c>
    </row>
    <row r="34" spans="1:16" ht="14">
      <c r="A34" s="801"/>
      <c r="B34" s="792" t="s">
        <v>773</v>
      </c>
      <c r="C34" s="793"/>
      <c r="D34" s="1993"/>
      <c r="E34" s="1993"/>
      <c r="F34" s="1993"/>
      <c r="G34" s="1993"/>
      <c r="H34" s="1993"/>
      <c r="I34" s="1993"/>
      <c r="J34" s="1993"/>
      <c r="K34" s="1993"/>
      <c r="L34" s="1993"/>
      <c r="M34" s="1993"/>
      <c r="N34" s="2354">
        <f t="shared" si="5"/>
        <v>0</v>
      </c>
      <c r="O34" s="1194"/>
      <c r="P34" s="2333">
        <f t="shared" si="6"/>
        <v>0</v>
      </c>
    </row>
    <row r="35" spans="1:16" ht="14">
      <c r="A35" s="796"/>
      <c r="B35" s="794" t="s">
        <v>774</v>
      </c>
      <c r="C35" s="795"/>
      <c r="D35" s="1993"/>
      <c r="E35" s="1993"/>
      <c r="F35" s="1993"/>
      <c r="G35" s="1993"/>
      <c r="H35" s="1993"/>
      <c r="I35" s="1993"/>
      <c r="J35" s="1993"/>
      <c r="K35" s="1993"/>
      <c r="L35" s="1993"/>
      <c r="M35" s="1993"/>
      <c r="N35" s="2354">
        <f t="shared" si="5"/>
        <v>0</v>
      </c>
      <c r="O35" s="1993"/>
      <c r="P35" s="2333">
        <f t="shared" si="6"/>
        <v>0</v>
      </c>
    </row>
    <row r="36" spans="1:16" ht="14">
      <c r="A36" s="796"/>
      <c r="B36" s="794" t="s">
        <v>775</v>
      </c>
      <c r="C36" s="795"/>
      <c r="D36" s="1993"/>
      <c r="E36" s="1993"/>
      <c r="F36" s="1993"/>
      <c r="G36" s="1993"/>
      <c r="H36" s="1993"/>
      <c r="I36" s="1993"/>
      <c r="J36" s="1993"/>
      <c r="K36" s="1993"/>
      <c r="L36" s="1993"/>
      <c r="M36" s="1993"/>
      <c r="N36" s="2354">
        <f t="shared" si="5"/>
        <v>0</v>
      </c>
      <c r="O36" s="1993"/>
      <c r="P36" s="2333">
        <f t="shared" si="6"/>
        <v>0</v>
      </c>
    </row>
    <row r="37" spans="1:16" ht="14">
      <c r="A37" s="796"/>
      <c r="B37" s="794" t="s">
        <v>776</v>
      </c>
      <c r="C37" s="795"/>
      <c r="D37" s="1993"/>
      <c r="E37" s="1993"/>
      <c r="F37" s="1993"/>
      <c r="G37" s="1993"/>
      <c r="H37" s="1993"/>
      <c r="I37" s="1993"/>
      <c r="J37" s="1993"/>
      <c r="K37" s="1993"/>
      <c r="L37" s="1993"/>
      <c r="M37" s="1993"/>
      <c r="N37" s="2354">
        <f t="shared" si="5"/>
        <v>0</v>
      </c>
      <c r="O37" s="1993"/>
      <c r="P37" s="2333">
        <f t="shared" si="6"/>
        <v>0</v>
      </c>
    </row>
    <row r="38" spans="1:16" ht="14">
      <c r="A38" s="796"/>
      <c r="B38" s="797" t="s">
        <v>777</v>
      </c>
      <c r="C38" s="1202"/>
      <c r="D38" s="1993"/>
      <c r="E38" s="1993"/>
      <c r="F38" s="1993"/>
      <c r="G38" s="1993"/>
      <c r="H38" s="1993"/>
      <c r="I38" s="1993"/>
      <c r="J38" s="1993"/>
      <c r="K38" s="1993"/>
      <c r="L38" s="1993"/>
      <c r="M38" s="1993"/>
      <c r="N38" s="2354">
        <f t="shared" si="5"/>
        <v>0</v>
      </c>
      <c r="O38" s="1993"/>
      <c r="P38" s="2333">
        <f t="shared" si="6"/>
        <v>0</v>
      </c>
    </row>
    <row r="39" spans="1:16" ht="14">
      <c r="A39" s="1517"/>
      <c r="B39" s="1518" t="s">
        <v>778</v>
      </c>
      <c r="C39" s="1202"/>
      <c r="D39" s="1993"/>
      <c r="E39" s="1993"/>
      <c r="F39" s="1993"/>
      <c r="G39" s="1993"/>
      <c r="H39" s="1993"/>
      <c r="I39" s="1993"/>
      <c r="J39" s="1993"/>
      <c r="K39" s="1993"/>
      <c r="L39" s="1993"/>
      <c r="M39" s="1993"/>
      <c r="N39" s="2354">
        <f t="shared" si="5"/>
        <v>0</v>
      </c>
      <c r="O39" s="1993"/>
      <c r="P39" s="2333">
        <f t="shared" si="6"/>
        <v>0</v>
      </c>
    </row>
    <row r="40" spans="1:16" ht="14">
      <c r="A40" s="2324"/>
      <c r="B40" s="2325" t="s">
        <v>750</v>
      </c>
      <c r="C40" s="2355"/>
      <c r="D40" s="1927">
        <f>SUM(D41:D45)</f>
        <v>0</v>
      </c>
      <c r="E40" s="1927">
        <f t="shared" ref="E40:P40" si="7">SUM(E41:E45)</f>
        <v>0</v>
      </c>
      <c r="F40" s="1927">
        <f t="shared" si="7"/>
        <v>0</v>
      </c>
      <c r="G40" s="1927">
        <f t="shared" si="7"/>
        <v>0</v>
      </c>
      <c r="H40" s="1927">
        <f t="shared" si="7"/>
        <v>0</v>
      </c>
      <c r="I40" s="1927">
        <f t="shared" si="7"/>
        <v>0</v>
      </c>
      <c r="J40" s="1927">
        <f t="shared" si="7"/>
        <v>0</v>
      </c>
      <c r="K40" s="1927">
        <f t="shared" si="7"/>
        <v>0</v>
      </c>
      <c r="L40" s="1927">
        <f t="shared" si="7"/>
        <v>0</v>
      </c>
      <c r="M40" s="1927">
        <f t="shared" si="7"/>
        <v>0</v>
      </c>
      <c r="N40" s="1927">
        <f t="shared" si="7"/>
        <v>0</v>
      </c>
      <c r="O40" s="1927">
        <f t="shared" si="7"/>
        <v>0</v>
      </c>
      <c r="P40" s="1927">
        <f t="shared" si="7"/>
        <v>0</v>
      </c>
    </row>
    <row r="41" spans="1:16" ht="14">
      <c r="A41" s="2356"/>
      <c r="B41" s="2357"/>
      <c r="C41" s="1205"/>
      <c r="D41" s="1993"/>
      <c r="E41" s="1993"/>
      <c r="F41" s="1993"/>
      <c r="G41" s="1993"/>
      <c r="H41" s="1993"/>
      <c r="I41" s="1993"/>
      <c r="J41" s="1993"/>
      <c r="K41" s="1993"/>
      <c r="L41" s="1993"/>
      <c r="M41" s="1993"/>
      <c r="N41" s="730">
        <f>SUM(D41:M41)</f>
        <v>0</v>
      </c>
      <c r="O41" s="2358"/>
      <c r="P41" s="730">
        <f>SUM(N41:O41)</f>
        <v>0</v>
      </c>
    </row>
    <row r="42" spans="1:16" ht="14">
      <c r="A42" s="798"/>
      <c r="B42" s="2342"/>
      <c r="C42" s="1202"/>
      <c r="D42" s="1993"/>
      <c r="E42" s="1993"/>
      <c r="F42" s="1993"/>
      <c r="G42" s="1993"/>
      <c r="H42" s="1993"/>
      <c r="I42" s="1993"/>
      <c r="J42" s="1993"/>
      <c r="K42" s="1993"/>
      <c r="L42" s="1993"/>
      <c r="M42" s="1993"/>
      <c r="N42" s="730">
        <f>SUM(D42:M42)</f>
        <v>0</v>
      </c>
      <c r="O42" s="1993"/>
      <c r="P42" s="730">
        <f>SUM(N42:O42)</f>
        <v>0</v>
      </c>
    </row>
    <row r="43" spans="1:16" ht="14">
      <c r="A43" s="798"/>
      <c r="B43" s="2342"/>
      <c r="C43" s="1202"/>
      <c r="D43" s="1373"/>
      <c r="E43" s="1373"/>
      <c r="F43" s="1373"/>
      <c r="G43" s="1373"/>
      <c r="H43" s="1373"/>
      <c r="I43" s="1373"/>
      <c r="J43" s="1373"/>
      <c r="K43" s="1373"/>
      <c r="L43" s="1373"/>
      <c r="M43" s="1373"/>
      <c r="N43" s="730"/>
      <c r="O43" s="1993"/>
      <c r="P43" s="730"/>
    </row>
    <row r="44" spans="1:16" ht="14">
      <c r="A44" s="798"/>
      <c r="B44" s="2342"/>
      <c r="C44" s="795"/>
      <c r="D44" s="1373"/>
      <c r="E44" s="1373"/>
      <c r="F44" s="1373"/>
      <c r="G44" s="1373"/>
      <c r="H44" s="1373"/>
      <c r="I44" s="1373"/>
      <c r="J44" s="1373"/>
      <c r="K44" s="1373"/>
      <c r="L44" s="1373"/>
      <c r="M44" s="1373"/>
      <c r="N44" s="730">
        <f>SUM(D44:M44)</f>
        <v>0</v>
      </c>
      <c r="O44" s="1993"/>
      <c r="P44" s="730">
        <f>SUM(N44:O44)</f>
        <v>0</v>
      </c>
    </row>
    <row r="45" spans="1:16" ht="14">
      <c r="A45" s="2343"/>
      <c r="B45" s="2344"/>
      <c r="C45" s="1203"/>
      <c r="D45" s="1373"/>
      <c r="E45" s="1373"/>
      <c r="F45" s="1373"/>
      <c r="G45" s="1373"/>
      <c r="H45" s="1373"/>
      <c r="I45" s="1373"/>
      <c r="J45" s="1373"/>
      <c r="K45" s="1373"/>
      <c r="L45" s="1373"/>
      <c r="M45" s="1373"/>
      <c r="N45" s="730">
        <f>SUM(D45:M45)</f>
        <v>0</v>
      </c>
      <c r="O45" s="1373"/>
      <c r="P45" s="730">
        <f>SUM(N45:O45)</f>
        <v>0</v>
      </c>
    </row>
    <row r="46" spans="1:16" ht="14.5" thickBot="1">
      <c r="A46" s="5413" t="s">
        <v>2265</v>
      </c>
      <c r="B46" s="5414"/>
      <c r="C46" s="2346"/>
      <c r="D46" s="2359">
        <f>SUM(D33,D34,D35,D36,D37,D38,D39,D40)+D32</f>
        <v>0</v>
      </c>
      <c r="E46" s="2359">
        <f t="shared" ref="E46:P46" si="8">SUM(E33,E34,E35,E36,E37,E38,E39,E40)+E32</f>
        <v>0</v>
      </c>
      <c r="F46" s="2359">
        <f t="shared" si="8"/>
        <v>0</v>
      </c>
      <c r="G46" s="2359">
        <f t="shared" si="8"/>
        <v>0</v>
      </c>
      <c r="H46" s="2359">
        <f t="shared" si="8"/>
        <v>0</v>
      </c>
      <c r="I46" s="2359">
        <f t="shared" si="8"/>
        <v>0</v>
      </c>
      <c r="J46" s="2359">
        <f t="shared" si="8"/>
        <v>0</v>
      </c>
      <c r="K46" s="2359">
        <f t="shared" si="8"/>
        <v>0</v>
      </c>
      <c r="L46" s="2359">
        <f t="shared" si="8"/>
        <v>0</v>
      </c>
      <c r="M46" s="2359">
        <f t="shared" si="8"/>
        <v>0</v>
      </c>
      <c r="N46" s="2359">
        <f t="shared" si="8"/>
        <v>0</v>
      </c>
      <c r="O46" s="2359">
        <f t="shared" si="8"/>
        <v>0</v>
      </c>
      <c r="P46" s="2359">
        <f t="shared" si="8"/>
        <v>0</v>
      </c>
    </row>
    <row r="47" spans="1:16" ht="14.5" thickTop="1">
      <c r="A47" s="789"/>
      <c r="B47" s="789"/>
      <c r="C47" s="789"/>
      <c r="D47" s="789"/>
      <c r="E47" s="789"/>
      <c r="F47" s="789"/>
      <c r="G47" s="789"/>
      <c r="H47" s="789"/>
      <c r="I47" s="789"/>
      <c r="J47" s="789"/>
      <c r="K47" s="789"/>
      <c r="L47" s="789"/>
      <c r="M47" s="789"/>
      <c r="N47" s="789"/>
      <c r="O47" s="789"/>
      <c r="P47" s="789"/>
    </row>
    <row r="48" spans="1:16" ht="14.5" thickBot="1">
      <c r="A48" s="5055" t="s">
        <v>779</v>
      </c>
      <c r="B48" s="5042"/>
      <c r="C48" s="5042"/>
      <c r="D48" s="5042"/>
      <c r="E48" s="5042"/>
      <c r="F48" s="789"/>
      <c r="G48" s="789"/>
      <c r="H48" s="287"/>
      <c r="I48" s="789"/>
      <c r="J48" s="789"/>
      <c r="K48" s="789"/>
      <c r="L48" s="789"/>
      <c r="M48" s="789"/>
      <c r="N48" s="789"/>
      <c r="O48" s="789"/>
      <c r="P48" s="789"/>
    </row>
    <row r="49" spans="1:16" ht="15" thickTop="1" thickBot="1">
      <c r="A49" s="731"/>
      <c r="B49" s="2360"/>
      <c r="C49" s="2360"/>
      <c r="D49" s="5405" t="s">
        <v>440</v>
      </c>
      <c r="E49" s="5406"/>
      <c r="F49" s="789"/>
      <c r="G49" s="789"/>
      <c r="H49" s="789"/>
      <c r="I49" s="789"/>
      <c r="J49" s="789"/>
      <c r="K49" s="789"/>
      <c r="L49" s="789"/>
      <c r="M49" s="789"/>
      <c r="N49" s="789"/>
      <c r="O49" s="789"/>
      <c r="P49" s="789"/>
    </row>
    <row r="50" spans="1:16" ht="14.5" thickTop="1">
      <c r="A50" s="2320"/>
      <c r="B50" s="2361"/>
      <c r="C50" s="2362"/>
      <c r="D50" s="693">
        <f>YEAR($O$7)</f>
        <v>1900</v>
      </c>
      <c r="E50" s="732">
        <f>D50-1</f>
        <v>1899</v>
      </c>
      <c r="F50" s="789"/>
      <c r="G50" s="789"/>
      <c r="H50" s="789"/>
      <c r="I50" s="789"/>
      <c r="J50" s="789"/>
      <c r="K50" s="789"/>
      <c r="L50" s="789"/>
      <c r="M50" s="789"/>
      <c r="N50" s="789"/>
      <c r="O50" s="789"/>
      <c r="P50" s="789"/>
    </row>
    <row r="51" spans="1:16" ht="14">
      <c r="A51" s="2276"/>
      <c r="B51" s="2277"/>
      <c r="C51" s="2363" t="s">
        <v>133</v>
      </c>
      <c r="D51" s="2114" t="s">
        <v>281</v>
      </c>
      <c r="E51" s="2115" t="s">
        <v>281</v>
      </c>
      <c r="F51" s="789"/>
      <c r="G51" s="789"/>
      <c r="H51" s="789"/>
      <c r="I51" s="789"/>
      <c r="J51" s="789"/>
      <c r="K51" s="789"/>
      <c r="L51" s="789"/>
      <c r="M51" s="789"/>
      <c r="N51" s="789"/>
      <c r="O51" s="789"/>
      <c r="P51" s="789"/>
    </row>
    <row r="52" spans="1:16" ht="14">
      <c r="A52" s="778"/>
      <c r="B52" s="105"/>
      <c r="C52" s="1205"/>
      <c r="D52" s="2364"/>
      <c r="E52" s="2365"/>
      <c r="F52" s="789"/>
      <c r="G52" s="789"/>
      <c r="H52" s="789"/>
      <c r="I52" s="789"/>
      <c r="J52" s="789"/>
      <c r="K52" s="789"/>
      <c r="L52" s="789"/>
      <c r="M52" s="789"/>
      <c r="N52" s="789"/>
      <c r="O52" s="789"/>
      <c r="P52" s="789"/>
    </row>
    <row r="53" spans="1:16" ht="14">
      <c r="A53" s="802" t="s">
        <v>780</v>
      </c>
      <c r="B53" s="402"/>
      <c r="C53" s="803"/>
      <c r="D53" s="2366">
        <f>+H30</f>
        <v>0</v>
      </c>
      <c r="E53" s="2367">
        <f>+H46</f>
        <v>0</v>
      </c>
      <c r="F53" s="789"/>
      <c r="G53" s="789"/>
      <c r="H53" s="789"/>
      <c r="I53" s="789"/>
      <c r="J53" s="789"/>
      <c r="K53" s="789"/>
      <c r="L53" s="789"/>
      <c r="M53" s="789"/>
      <c r="N53" s="789"/>
      <c r="O53" s="789"/>
      <c r="P53" s="789"/>
    </row>
    <row r="54" spans="1:16" ht="14">
      <c r="A54" s="778"/>
      <c r="B54" s="105"/>
      <c r="C54" s="1205"/>
      <c r="D54" s="2368"/>
      <c r="E54" s="804"/>
      <c r="F54" s="789"/>
      <c r="G54" s="789"/>
      <c r="H54" s="789"/>
      <c r="I54" s="789"/>
      <c r="J54" s="789"/>
      <c r="K54" s="789"/>
      <c r="L54" s="789"/>
      <c r="M54" s="789"/>
      <c r="N54" s="789"/>
      <c r="O54" s="789"/>
      <c r="P54" s="789"/>
    </row>
    <row r="55" spans="1:16" ht="14">
      <c r="A55" s="802" t="s">
        <v>766</v>
      </c>
      <c r="B55" s="402"/>
      <c r="C55" s="803"/>
      <c r="D55" s="2369">
        <f>+G30</f>
        <v>0</v>
      </c>
      <c r="E55" s="2370">
        <f>+G46</f>
        <v>0</v>
      </c>
      <c r="F55" s="789"/>
      <c r="G55" s="789"/>
      <c r="H55" s="789"/>
      <c r="I55" s="789"/>
      <c r="J55" s="789"/>
      <c r="K55" s="789"/>
      <c r="L55" s="789"/>
      <c r="M55" s="789"/>
      <c r="N55" s="789"/>
      <c r="O55" s="789"/>
      <c r="P55" s="789"/>
    </row>
    <row r="56" spans="1:16" ht="14">
      <c r="A56" s="778"/>
      <c r="B56" s="105"/>
      <c r="C56" s="2371"/>
      <c r="D56" s="2186"/>
      <c r="E56" s="2187"/>
      <c r="F56" s="789"/>
      <c r="G56" s="789"/>
      <c r="H56" s="789"/>
      <c r="I56" s="789"/>
      <c r="J56" s="789"/>
      <c r="K56" s="789"/>
      <c r="L56" s="789"/>
      <c r="M56" s="789"/>
      <c r="N56" s="789"/>
      <c r="O56" s="789"/>
      <c r="P56" s="789"/>
    </row>
    <row r="57" spans="1:16" ht="14">
      <c r="A57" s="805" t="s">
        <v>768</v>
      </c>
      <c r="B57" s="806"/>
      <c r="C57" s="696"/>
      <c r="D57" s="2369">
        <f>+I30</f>
        <v>0</v>
      </c>
      <c r="E57" s="2370">
        <f>+I46</f>
        <v>0</v>
      </c>
      <c r="F57" s="789"/>
      <c r="G57" s="789"/>
      <c r="H57" s="789"/>
      <c r="I57" s="789"/>
      <c r="J57" s="789"/>
      <c r="K57" s="789"/>
      <c r="L57" s="789"/>
      <c r="M57" s="789"/>
      <c r="N57" s="789"/>
      <c r="O57" s="789"/>
      <c r="P57" s="789"/>
    </row>
    <row r="58" spans="1:16" ht="14">
      <c r="A58" s="807"/>
      <c r="B58" s="808"/>
      <c r="C58" s="738"/>
      <c r="D58" s="2372"/>
      <c r="E58" s="2090"/>
      <c r="F58" s="789"/>
      <c r="G58" s="789"/>
      <c r="H58" s="789"/>
      <c r="I58" s="789"/>
      <c r="J58" s="789"/>
      <c r="K58" s="789"/>
      <c r="L58" s="789"/>
      <c r="M58" s="789"/>
      <c r="N58" s="789"/>
      <c r="O58" s="789"/>
      <c r="P58" s="102"/>
    </row>
    <row r="59" spans="1:16" ht="14">
      <c r="A59" s="2373" t="s">
        <v>781</v>
      </c>
      <c r="B59" s="2374"/>
      <c r="C59" s="2375"/>
      <c r="D59" s="2376"/>
      <c r="E59" s="2377"/>
      <c r="F59" s="789"/>
      <c r="G59" s="789"/>
      <c r="H59" s="789"/>
      <c r="I59" s="789"/>
      <c r="J59" s="789"/>
      <c r="K59" s="789"/>
      <c r="L59" s="789"/>
      <c r="M59" s="789"/>
      <c r="N59" s="789"/>
      <c r="O59" s="789"/>
      <c r="P59" s="417" t="str">
        <f>+ToC!E115</f>
        <v xml:space="preserve">LONG-TERM Annual Return </v>
      </c>
    </row>
    <row r="60" spans="1:16" ht="14.5" thickBot="1">
      <c r="A60" s="2378" t="s">
        <v>782</v>
      </c>
      <c r="B60" s="809"/>
      <c r="C60" s="2379"/>
      <c r="D60" s="2224">
        <f>SUM(D53:D59)</f>
        <v>0</v>
      </c>
      <c r="E60" s="2224">
        <f>SUM(E53:E59)</f>
        <v>0</v>
      </c>
      <c r="F60" s="102"/>
      <c r="G60" s="102"/>
      <c r="H60" s="102"/>
      <c r="I60" s="102"/>
      <c r="J60" s="102"/>
      <c r="K60" s="102"/>
      <c r="L60" s="102"/>
      <c r="M60" s="102"/>
      <c r="N60" s="102"/>
      <c r="O60" s="102"/>
      <c r="P60" s="733" t="s">
        <v>783</v>
      </c>
    </row>
    <row r="61" spans="1:16" ht="14.5" hidden="1" thickTop="1">
      <c r="A61" s="102"/>
      <c r="B61" s="102"/>
      <c r="C61" s="102"/>
      <c r="D61" s="810"/>
      <c r="E61" s="810"/>
      <c r="F61" s="102"/>
      <c r="G61" s="102"/>
      <c r="H61" s="102"/>
      <c r="I61" s="102"/>
      <c r="J61" s="102"/>
      <c r="K61" s="102"/>
      <c r="L61" s="102"/>
      <c r="M61" s="102"/>
      <c r="N61" s="102"/>
      <c r="O61" s="102"/>
      <c r="P61" s="102"/>
    </row>
    <row r="62" spans="1:16" ht="14.5" thickTop="1">
      <c r="A62" s="102"/>
      <c r="B62" s="102"/>
      <c r="C62" s="102"/>
      <c r="D62" s="102"/>
      <c r="E62" s="102"/>
      <c r="F62" s="102"/>
      <c r="G62" s="102"/>
      <c r="H62" s="102"/>
      <c r="I62" s="102"/>
      <c r="J62" s="102"/>
      <c r="K62" s="102"/>
      <c r="L62" s="102"/>
      <c r="M62" s="102"/>
      <c r="N62" s="102"/>
      <c r="O62" s="102"/>
      <c r="P62" s="102"/>
    </row>
    <row r="63" spans="1:16" hidden="1"/>
  </sheetData>
  <sheetProtection password="DF61" sheet="1" objects="1" scenarios="1"/>
  <mergeCells count="8">
    <mergeCell ref="A48:E48"/>
    <mergeCell ref="D49:E49"/>
    <mergeCell ref="A1:P1"/>
    <mergeCell ref="A9:P9"/>
    <mergeCell ref="A11:P11"/>
    <mergeCell ref="J13:M13"/>
    <mergeCell ref="A30:B30"/>
    <mergeCell ref="A46:B46"/>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D60:E60 D30:P30 D46:P46">
      <formula1>50000000000</formula1>
    </dataValidation>
    <dataValidation type="decimal" operator="lessThanOrEqual" allowBlank="1" showInputMessage="1" showErrorMessage="1" errorTitle="Numbers only" error="you can only enter whole numbers" sqref="N25:N29 P25:P29 P41:P45 N41:N45 P32:P39 O16 N16:N23 P16:P23 D16:M16">
      <formula1>50000000000</formula1>
    </dataValidation>
  </dataValidations>
  <hyperlinks>
    <hyperlink ref="A1:P1" location="ToC!A1" display="20.030"/>
  </hyperlinks>
  <pageMargins left="0.4" right="0" top="0.5" bottom="0.3" header="0.3" footer="0.3"/>
  <pageSetup paperSize="17" scale="38"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2">
    <tabColor rgb="FFFFFF00"/>
  </sheetPr>
  <dimension ref="A1:F79"/>
  <sheetViews>
    <sheetView zoomScale="89" zoomScaleNormal="89" workbookViewId="0">
      <selection activeCell="D7" sqref="D7"/>
    </sheetView>
  </sheetViews>
  <sheetFormatPr defaultColWidth="0" defaultRowHeight="15.5" zeroHeight="1"/>
  <cols>
    <col min="1" max="1" width="8" style="346" customWidth="1"/>
    <col min="2" max="2" width="3.765625" style="346" customWidth="1"/>
    <col min="3" max="3" width="50.23046875" style="346" customWidth="1"/>
    <col min="4" max="4" width="9.3046875" style="346" customWidth="1"/>
    <col min="5" max="6" width="15.765625" style="346" customWidth="1"/>
    <col min="7" max="16384" width="8.84375" style="93" hidden="1"/>
  </cols>
  <sheetData>
    <row r="1" spans="1:6">
      <c r="A1" s="5178" t="s">
        <v>68</v>
      </c>
      <c r="B1" s="5225"/>
      <c r="C1" s="5225"/>
      <c r="D1" s="5225"/>
      <c r="E1" s="5337"/>
      <c r="F1" s="5337"/>
    </row>
    <row r="2" spans="1:6">
      <c r="A2" s="636"/>
      <c r="B2" s="689"/>
      <c r="C2" s="102"/>
      <c r="D2" s="640"/>
      <c r="E2" s="640" t="s">
        <v>2225</v>
      </c>
      <c r="F2" s="102"/>
    </row>
    <row r="3" spans="1:6">
      <c r="A3" s="815" t="str">
        <f>+Cover!A14</f>
        <v>Select Name of Insurer/ Financial Holding Company</v>
      </c>
      <c r="B3" s="816"/>
      <c r="C3" s="817"/>
      <c r="D3" s="102"/>
      <c r="E3" s="102"/>
      <c r="F3" s="102"/>
    </row>
    <row r="4" spans="1:6">
      <c r="A4" s="1791" t="str">
        <f>+ToC!A3</f>
        <v>Insurer/Financial Holding Company</v>
      </c>
      <c r="B4" s="102"/>
      <c r="C4" s="102"/>
      <c r="D4" s="102"/>
      <c r="E4" s="102"/>
      <c r="F4" s="102"/>
    </row>
    <row r="5" spans="1:6">
      <c r="A5" s="1791"/>
      <c r="B5" s="102"/>
      <c r="C5" s="102"/>
      <c r="D5" s="102"/>
      <c r="E5" s="102"/>
      <c r="F5" s="102"/>
    </row>
    <row r="6" spans="1:6">
      <c r="A6" s="1791" t="str">
        <f>+ToC!A5</f>
        <v>LONG-TERM INSURERS ANNUAL RETURN</v>
      </c>
      <c r="B6" s="102"/>
      <c r="C6" s="102"/>
      <c r="D6" s="392"/>
      <c r="E6" s="102"/>
      <c r="F6" s="102"/>
    </row>
    <row r="7" spans="1:6">
      <c r="A7" s="99" t="str">
        <f>+ToC!A6</f>
        <v>FOR THE YEAR ENDED:</v>
      </c>
      <c r="B7" s="102"/>
      <c r="C7" s="102"/>
      <c r="D7" s="2078">
        <f>+Cover!A23</f>
        <v>0</v>
      </c>
      <c r="E7" s="102"/>
      <c r="F7" s="102"/>
    </row>
    <row r="8" spans="1:6">
      <c r="A8" s="99"/>
      <c r="B8" s="102"/>
      <c r="C8" s="102"/>
      <c r="D8" s="743"/>
      <c r="E8" s="102"/>
      <c r="F8" s="102"/>
    </row>
    <row r="9" spans="1:6" s="393" customFormat="1" ht="15" customHeight="1">
      <c r="A9" s="5338" t="s">
        <v>637</v>
      </c>
      <c r="B9" s="5338"/>
      <c r="C9" s="5338"/>
      <c r="D9" s="5338"/>
      <c r="E9" s="5338"/>
      <c r="F9" s="5338"/>
    </row>
    <row r="10" spans="1:6" s="393" customFormat="1" ht="15" customHeight="1">
      <c r="A10" s="1792"/>
      <c r="B10" s="811"/>
      <c r="C10" s="747"/>
      <c r="D10" s="747"/>
      <c r="E10" s="747"/>
      <c r="F10" s="747"/>
    </row>
    <row r="11" spans="1:6" ht="15" customHeight="1">
      <c r="A11" s="5055" t="s">
        <v>784</v>
      </c>
      <c r="B11" s="5073"/>
      <c r="C11" s="5073"/>
      <c r="D11" s="5073"/>
      <c r="E11" s="5073"/>
      <c r="F11" s="5073"/>
    </row>
    <row r="12" spans="1:6" ht="16" thickBot="1">
      <c r="A12" s="394"/>
      <c r="B12" s="104"/>
      <c r="C12" s="104"/>
      <c r="D12" s="104"/>
      <c r="E12" s="102"/>
      <c r="F12" s="102"/>
    </row>
    <row r="13" spans="1:6" ht="29" thickTop="1">
      <c r="A13" s="2380" t="s">
        <v>638</v>
      </c>
      <c r="B13" s="2381"/>
      <c r="C13" s="2381"/>
      <c r="D13" s="2381"/>
      <c r="E13" s="812">
        <f>YEAR($D$7)</f>
        <v>1900</v>
      </c>
      <c r="F13" s="732">
        <f>E13-1</f>
        <v>1899</v>
      </c>
    </row>
    <row r="14" spans="1:6">
      <c r="A14" s="395"/>
      <c r="B14" s="2363"/>
      <c r="C14" s="2363"/>
      <c r="D14" s="2363" t="s">
        <v>133</v>
      </c>
      <c r="E14" s="2037" t="s">
        <v>281</v>
      </c>
      <c r="F14" s="2382" t="s">
        <v>281</v>
      </c>
    </row>
    <row r="15" spans="1:6">
      <c r="A15" s="2383"/>
      <c r="B15" s="2384"/>
      <c r="C15" s="2385" t="s">
        <v>785</v>
      </c>
      <c r="D15" s="2384"/>
      <c r="E15" s="2043"/>
      <c r="F15" s="2386"/>
    </row>
    <row r="16" spans="1:6">
      <c r="A16" s="2387" t="s">
        <v>65</v>
      </c>
      <c r="B16" s="396"/>
      <c r="C16" s="397" t="s">
        <v>2266</v>
      </c>
      <c r="D16" s="398"/>
      <c r="E16" s="495">
        <f>+'20.020'!C67</f>
        <v>0</v>
      </c>
      <c r="F16" s="495">
        <f>+'20.020'!D67</f>
        <v>0</v>
      </c>
    </row>
    <row r="17" spans="1:6">
      <c r="A17" s="2387"/>
      <c r="B17" s="396"/>
      <c r="C17" s="160"/>
      <c r="D17" s="159"/>
      <c r="E17" s="128"/>
      <c r="F17" s="562"/>
    </row>
    <row r="18" spans="1:6">
      <c r="A18" s="2388"/>
      <c r="B18" s="396"/>
      <c r="C18" s="160"/>
      <c r="D18" s="159"/>
      <c r="E18" s="128"/>
      <c r="F18" s="326"/>
    </row>
    <row r="19" spans="1:6">
      <c r="A19" s="2388"/>
      <c r="B19" s="396"/>
      <c r="C19" s="160"/>
      <c r="D19" s="159"/>
      <c r="E19" s="128"/>
      <c r="F19" s="326"/>
    </row>
    <row r="20" spans="1:6">
      <c r="A20" s="2388"/>
      <c r="B20" s="396"/>
      <c r="C20" s="160"/>
      <c r="D20" s="159"/>
      <c r="E20" s="128"/>
      <c r="F20" s="326"/>
    </row>
    <row r="21" spans="1:6">
      <c r="A21" s="2388"/>
      <c r="B21" s="396"/>
      <c r="C21" s="1153"/>
      <c r="D21" s="159"/>
      <c r="E21" s="128"/>
      <c r="F21" s="128"/>
    </row>
    <row r="22" spans="1:6">
      <c r="A22" s="2388"/>
      <c r="B22" s="396"/>
      <c r="C22" s="1153"/>
      <c r="D22" s="159"/>
      <c r="E22" s="128"/>
      <c r="F22" s="326"/>
    </row>
    <row r="23" spans="1:6">
      <c r="A23" s="2388"/>
      <c r="B23" s="396"/>
      <c r="C23" s="160"/>
      <c r="D23" s="159"/>
      <c r="E23" s="128"/>
      <c r="F23" s="326"/>
    </row>
    <row r="24" spans="1:6">
      <c r="A24" s="2388"/>
      <c r="B24" s="396"/>
      <c r="C24" s="160"/>
      <c r="D24" s="159"/>
      <c r="E24" s="128"/>
      <c r="F24" s="326"/>
    </row>
    <row r="25" spans="1:6">
      <c r="A25" s="2388"/>
      <c r="B25" s="396"/>
      <c r="C25" s="160"/>
      <c r="D25" s="159"/>
      <c r="E25" s="128"/>
      <c r="F25" s="326"/>
    </row>
    <row r="26" spans="1:6">
      <c r="A26" s="2388"/>
      <c r="B26" s="396"/>
      <c r="C26" s="160"/>
      <c r="D26" s="159"/>
      <c r="E26" s="128"/>
      <c r="F26" s="128"/>
    </row>
    <row r="27" spans="1:6">
      <c r="A27" s="2388"/>
      <c r="B27" s="396"/>
      <c r="C27" s="160"/>
      <c r="D27" s="159"/>
      <c r="E27" s="128"/>
      <c r="F27" s="326"/>
    </row>
    <row r="28" spans="1:6">
      <c r="A28" s="2388"/>
      <c r="B28" s="396"/>
      <c r="C28" s="160"/>
      <c r="D28" s="159"/>
      <c r="E28" s="128"/>
      <c r="F28" s="326"/>
    </row>
    <row r="29" spans="1:6">
      <c r="A29" s="2388"/>
      <c r="B29" s="396"/>
      <c r="C29" s="160"/>
      <c r="D29" s="159"/>
      <c r="E29" s="128"/>
      <c r="F29" s="128"/>
    </row>
    <row r="30" spans="1:6">
      <c r="A30" s="2388"/>
      <c r="B30" s="396"/>
      <c r="C30" s="160"/>
      <c r="D30" s="159"/>
      <c r="E30" s="128"/>
      <c r="F30" s="326"/>
    </row>
    <row r="31" spans="1:6">
      <c r="A31" s="2388"/>
      <c r="B31" s="396"/>
      <c r="C31" s="160"/>
      <c r="D31" s="159"/>
      <c r="E31" s="128"/>
      <c r="F31" s="326"/>
    </row>
    <row r="32" spans="1:6">
      <c r="A32" s="2388"/>
      <c r="B32" s="396"/>
      <c r="C32" s="160"/>
      <c r="D32" s="159"/>
      <c r="E32" s="128"/>
      <c r="F32" s="326"/>
    </row>
    <row r="33" spans="1:6">
      <c r="A33" s="2388"/>
      <c r="B33" s="396"/>
      <c r="C33" s="160"/>
      <c r="D33" s="159"/>
      <c r="E33" s="128"/>
      <c r="F33" s="326"/>
    </row>
    <row r="34" spans="1:6">
      <c r="A34" s="2388"/>
      <c r="B34" s="396"/>
      <c r="C34" s="160"/>
      <c r="D34" s="159"/>
      <c r="E34" s="128"/>
      <c r="F34" s="326"/>
    </row>
    <row r="35" spans="1:6">
      <c r="A35" s="2388"/>
      <c r="B35" s="396"/>
      <c r="C35" s="160"/>
      <c r="D35" s="159"/>
      <c r="E35" s="128"/>
      <c r="F35" s="326"/>
    </row>
    <row r="36" spans="1:6">
      <c r="A36" s="2389"/>
      <c r="B36" s="399"/>
      <c r="C36" s="160"/>
      <c r="D36" s="161"/>
      <c r="E36" s="128"/>
      <c r="F36" s="128"/>
    </row>
    <row r="37" spans="1:6">
      <c r="A37" s="2388"/>
      <c r="B37" s="396"/>
      <c r="C37" s="160"/>
      <c r="D37" s="159"/>
      <c r="E37" s="128"/>
      <c r="F37" s="326"/>
    </row>
    <row r="38" spans="1:6">
      <c r="A38" s="2388"/>
      <c r="B38" s="396"/>
      <c r="C38" s="160"/>
      <c r="D38" s="159"/>
      <c r="E38" s="128"/>
      <c r="F38" s="128"/>
    </row>
    <row r="39" spans="1:6">
      <c r="A39" s="2389"/>
      <c r="B39" s="399"/>
      <c r="C39" s="160"/>
      <c r="D39" s="161"/>
      <c r="E39" s="128"/>
      <c r="F39" s="326"/>
    </row>
    <row r="40" spans="1:6">
      <c r="A40" s="2389"/>
      <c r="B40" s="399"/>
      <c r="C40" s="160"/>
      <c r="D40" s="161"/>
      <c r="E40" s="128"/>
      <c r="F40" s="326"/>
    </row>
    <row r="41" spans="1:6" ht="33" customHeight="1">
      <c r="A41" s="2389"/>
      <c r="B41" s="399"/>
      <c r="C41" s="160"/>
      <c r="D41" s="161"/>
      <c r="E41" s="128"/>
      <c r="F41" s="326"/>
    </row>
    <row r="42" spans="1:6">
      <c r="A42" s="2389"/>
      <c r="B42" s="399"/>
      <c r="C42" s="160"/>
      <c r="D42" s="161"/>
      <c r="E42" s="128"/>
      <c r="F42" s="326"/>
    </row>
    <row r="43" spans="1:6">
      <c r="A43" s="2389"/>
      <c r="B43" s="399"/>
      <c r="C43" s="160"/>
      <c r="D43" s="161"/>
      <c r="E43" s="128"/>
      <c r="F43" s="326"/>
    </row>
    <row r="44" spans="1:6">
      <c r="A44" s="2389"/>
      <c r="B44" s="399"/>
      <c r="C44" s="160"/>
      <c r="D44" s="161"/>
      <c r="E44" s="128"/>
      <c r="F44" s="326"/>
    </row>
    <row r="45" spans="1:6">
      <c r="A45" s="2389"/>
      <c r="B45" s="399"/>
      <c r="C45" s="160"/>
      <c r="D45" s="161"/>
      <c r="E45" s="128"/>
      <c r="F45" s="326"/>
    </row>
    <row r="46" spans="1:6">
      <c r="A46" s="2389"/>
      <c r="B46" s="399"/>
      <c r="C46" s="160"/>
      <c r="D46" s="161"/>
      <c r="E46" s="128"/>
      <c r="F46" s="326"/>
    </row>
    <row r="47" spans="1:6">
      <c r="A47" s="2389"/>
      <c r="B47" s="399"/>
      <c r="C47" s="160"/>
      <c r="D47" s="161"/>
      <c r="E47" s="128"/>
      <c r="F47" s="326"/>
    </row>
    <row r="48" spans="1:6">
      <c r="A48" s="2389"/>
      <c r="B48" s="399"/>
      <c r="C48" s="160"/>
      <c r="D48" s="161"/>
      <c r="E48" s="128"/>
      <c r="F48" s="326"/>
    </row>
    <row r="49" spans="1:6">
      <c r="A49" s="2389"/>
      <c r="B49" s="399"/>
      <c r="C49" s="160"/>
      <c r="D49" s="161"/>
      <c r="E49" s="128"/>
      <c r="F49" s="326"/>
    </row>
    <row r="50" spans="1:6">
      <c r="A50" s="2389"/>
      <c r="B50" s="399"/>
      <c r="C50" s="160"/>
      <c r="D50" s="161"/>
      <c r="E50" s="128"/>
      <c r="F50" s="326"/>
    </row>
    <row r="51" spans="1:6">
      <c r="A51" s="2389"/>
      <c r="B51" s="399"/>
      <c r="C51" s="160"/>
      <c r="D51" s="161"/>
      <c r="E51" s="128"/>
      <c r="F51" s="326"/>
    </row>
    <row r="52" spans="1:6">
      <c r="A52" s="2389"/>
      <c r="B52" s="399"/>
      <c r="C52" s="160"/>
      <c r="D52" s="161"/>
      <c r="E52" s="128"/>
      <c r="F52" s="326"/>
    </row>
    <row r="53" spans="1:6">
      <c r="A53" s="2389"/>
      <c r="B53" s="399"/>
      <c r="C53" s="160"/>
      <c r="D53" s="161"/>
      <c r="E53" s="128"/>
      <c r="F53" s="326"/>
    </row>
    <row r="54" spans="1:6">
      <c r="A54" s="2389"/>
      <c r="B54" s="399"/>
      <c r="C54" s="160"/>
      <c r="D54" s="161"/>
      <c r="E54" s="128"/>
      <c r="F54" s="326"/>
    </row>
    <row r="55" spans="1:6">
      <c r="A55" s="2389"/>
      <c r="B55" s="399"/>
      <c r="C55" s="160"/>
      <c r="D55" s="161"/>
      <c r="E55" s="128"/>
      <c r="F55" s="326"/>
    </row>
    <row r="56" spans="1:6">
      <c r="A56" s="2389"/>
      <c r="B56" s="399"/>
      <c r="C56" s="160"/>
      <c r="D56" s="161"/>
      <c r="E56" s="128"/>
      <c r="F56" s="326"/>
    </row>
    <row r="57" spans="1:6">
      <c r="A57" s="2389"/>
      <c r="B57" s="399"/>
      <c r="C57" s="160"/>
      <c r="D57" s="161"/>
      <c r="E57" s="128"/>
      <c r="F57" s="326"/>
    </row>
    <row r="58" spans="1:6">
      <c r="A58" s="2389"/>
      <c r="B58" s="399"/>
      <c r="C58" s="160"/>
      <c r="D58" s="161"/>
      <c r="E58" s="128"/>
      <c r="F58" s="326"/>
    </row>
    <row r="59" spans="1:6">
      <c r="A59" s="2389"/>
      <c r="B59" s="399"/>
      <c r="C59" s="160"/>
      <c r="D59" s="161"/>
      <c r="E59" s="128"/>
      <c r="F59" s="326"/>
    </row>
    <row r="60" spans="1:6">
      <c r="A60" s="2389"/>
      <c r="B60" s="399"/>
      <c r="C60" s="160"/>
      <c r="D60" s="161"/>
      <c r="E60" s="128"/>
      <c r="F60" s="326"/>
    </row>
    <row r="61" spans="1:6">
      <c r="A61" s="2389"/>
      <c r="B61" s="399"/>
      <c r="C61" s="160"/>
      <c r="D61" s="161"/>
      <c r="E61" s="128"/>
      <c r="F61" s="326"/>
    </row>
    <row r="62" spans="1:6">
      <c r="A62" s="2389"/>
      <c r="B62" s="399"/>
      <c r="C62" s="160"/>
      <c r="D62" s="161"/>
      <c r="E62" s="128"/>
      <c r="F62" s="326"/>
    </row>
    <row r="63" spans="1:6">
      <c r="A63" s="2390"/>
      <c r="B63" s="400"/>
      <c r="C63" s="162"/>
      <c r="D63" s="163"/>
      <c r="E63" s="128"/>
      <c r="F63" s="326"/>
    </row>
    <row r="64" spans="1:6">
      <c r="A64" s="2391"/>
      <c r="B64" s="401"/>
      <c r="C64" s="160"/>
      <c r="D64" s="161"/>
      <c r="E64" s="128"/>
      <c r="F64" s="326"/>
    </row>
    <row r="65" spans="1:6">
      <c r="A65" s="2389"/>
      <c r="B65" s="399"/>
      <c r="C65" s="160"/>
      <c r="D65" s="161"/>
      <c r="E65" s="128"/>
      <c r="F65" s="326"/>
    </row>
    <row r="66" spans="1:6" ht="16" thickBot="1">
      <c r="A66" s="2392"/>
      <c r="B66" s="2393"/>
      <c r="C66" s="2394"/>
      <c r="D66" s="2395"/>
      <c r="E66" s="2396"/>
      <c r="F66" s="2397"/>
    </row>
    <row r="67" spans="1:6" ht="16" thickTop="1">
      <c r="A67" s="102"/>
      <c r="B67" s="102"/>
      <c r="C67" s="102"/>
      <c r="D67" s="102"/>
      <c r="E67" s="102"/>
      <c r="F67" s="102"/>
    </row>
    <row r="68" spans="1:6">
      <c r="A68" s="102"/>
      <c r="B68" s="102"/>
      <c r="C68" s="102"/>
      <c r="D68" s="102"/>
      <c r="E68" s="102"/>
      <c r="F68" s="417" t="str">
        <f>+ToC!E115</f>
        <v xml:space="preserve">LONG-TERM Annual Return </v>
      </c>
    </row>
    <row r="69" spans="1:6">
      <c r="A69" s="102"/>
      <c r="B69" s="102"/>
      <c r="C69" s="102"/>
      <c r="D69" s="102"/>
      <c r="E69" s="102"/>
      <c r="F69" s="733" t="s">
        <v>786</v>
      </c>
    </row>
    <row r="70" spans="1:6" hidden="1">
      <c r="A70" s="639"/>
      <c r="B70" s="639"/>
      <c r="C70" s="639"/>
      <c r="D70" s="639"/>
      <c r="E70" s="639"/>
    </row>
    <row r="71" spans="1:6" hidden="1">
      <c r="A71" s="639"/>
      <c r="B71" s="639"/>
      <c r="C71" s="639"/>
      <c r="D71" s="639"/>
      <c r="E71" s="639"/>
    </row>
    <row r="72" spans="1:6" hidden="1">
      <c r="A72" s="639"/>
      <c r="B72" s="639"/>
      <c r="C72" s="639"/>
      <c r="D72" s="639"/>
      <c r="E72" s="639"/>
    </row>
    <row r="73" spans="1:6" hidden="1">
      <c r="A73" s="639"/>
      <c r="B73" s="639"/>
      <c r="C73" s="639"/>
      <c r="D73" s="639"/>
      <c r="E73" s="639"/>
    </row>
    <row r="74" spans="1:6" hidden="1">
      <c r="A74" s="639"/>
      <c r="B74" s="639"/>
      <c r="C74" s="639"/>
      <c r="D74" s="639"/>
      <c r="E74" s="639"/>
    </row>
    <row r="75" spans="1:6" hidden="1">
      <c r="A75" s="639"/>
      <c r="B75" s="639"/>
      <c r="C75" s="639"/>
      <c r="D75" s="639"/>
      <c r="E75" s="639"/>
    </row>
    <row r="76" spans="1:6" hidden="1">
      <c r="A76" s="639"/>
      <c r="B76" s="639"/>
      <c r="C76" s="639"/>
      <c r="D76" s="639"/>
      <c r="E76" s="639"/>
    </row>
    <row r="77" spans="1:6" hidden="1"/>
    <row r="78" spans="1:6" hidden="1"/>
    <row r="79" spans="1:6" hidden="1"/>
  </sheetData>
  <mergeCells count="3">
    <mergeCell ref="A11:F11"/>
    <mergeCell ref="A1:F1"/>
    <mergeCell ref="A9:F9"/>
  </mergeCells>
  <phoneticPr fontId="0" type="noConversion"/>
  <hyperlinks>
    <hyperlink ref="A1:F1" location="ToC!A1" display="20.032"/>
  </hyperlinks>
  <printOptions horizontalCentered="1"/>
  <pageMargins left="0.39370078740157499" right="0.39370078740157499" top="0.39370078740157499" bottom="0.39370078740157499" header="0.39370078740157499" footer="0.39370078740157499"/>
  <pageSetup paperSize="5" scale="7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CFFFF"/>
  </sheetPr>
  <dimension ref="A1:K56"/>
  <sheetViews>
    <sheetView zoomScale="98" zoomScaleNormal="98" workbookViewId="0">
      <selection activeCell="E17" sqref="E17"/>
    </sheetView>
  </sheetViews>
  <sheetFormatPr defaultColWidth="0" defaultRowHeight="15.5" zeroHeight="1"/>
  <cols>
    <col min="1" max="1" width="2.23046875" customWidth="1"/>
    <col min="2" max="2" width="5.23046875" customWidth="1"/>
    <col min="3" max="3" width="37.53515625" customWidth="1"/>
    <col min="4" max="4" width="5" bestFit="1" customWidth="1"/>
    <col min="5" max="10" width="15.765625" customWidth="1"/>
    <col min="11" max="11" width="5" customWidth="1"/>
    <col min="12" max="16384" width="8.84375" hidden="1"/>
  </cols>
  <sheetData>
    <row r="1" spans="1:11">
      <c r="A1" s="5295" t="s">
        <v>70</v>
      </c>
      <c r="B1" s="5178"/>
      <c r="C1" s="5178"/>
      <c r="D1" s="5178"/>
      <c r="E1" s="5178"/>
      <c r="F1" s="5178"/>
      <c r="G1" s="5178"/>
      <c r="H1" s="5178"/>
      <c r="I1" s="5178"/>
      <c r="J1" s="5178"/>
      <c r="K1" s="32"/>
    </row>
    <row r="2" spans="1:11">
      <c r="A2" s="102"/>
      <c r="B2" s="102"/>
      <c r="C2" s="102"/>
      <c r="D2" s="102"/>
      <c r="E2" s="102"/>
      <c r="F2" s="102"/>
      <c r="G2" s="102"/>
      <c r="H2" s="102"/>
      <c r="I2" s="640" t="s">
        <v>2052</v>
      </c>
      <c r="J2" s="102"/>
      <c r="K2" s="32"/>
    </row>
    <row r="3" spans="1:11">
      <c r="A3" s="819" t="str">
        <f>+Cover!A14</f>
        <v>Select Name of Insurer/ Financial Holding Company</v>
      </c>
      <c r="B3" s="653"/>
      <c r="C3" s="653"/>
      <c r="D3" s="102"/>
      <c r="E3" s="102"/>
      <c r="F3" s="102"/>
      <c r="G3" s="102"/>
      <c r="H3" s="102"/>
      <c r="I3" s="102"/>
      <c r="J3" s="102"/>
      <c r="K3" s="32"/>
    </row>
    <row r="4" spans="1:11">
      <c r="A4" s="229" t="str">
        <f>+ToC!A3</f>
        <v>Insurer/Financial Holding Company</v>
      </c>
      <c r="B4" s="1786"/>
      <c r="C4" s="1786"/>
      <c r="D4" s="102"/>
      <c r="E4" s="102"/>
      <c r="F4" s="102"/>
      <c r="G4" s="102"/>
      <c r="H4" s="102"/>
      <c r="I4" s="102"/>
      <c r="J4" s="102"/>
      <c r="K4" s="32"/>
    </row>
    <row r="5" spans="1:11">
      <c r="A5" s="102"/>
      <c r="B5" s="102"/>
      <c r="C5" s="102"/>
      <c r="D5" s="102"/>
      <c r="E5" s="102"/>
      <c r="F5" s="102"/>
      <c r="G5" s="102"/>
      <c r="H5" s="102"/>
      <c r="I5" s="102"/>
      <c r="J5" s="102"/>
      <c r="K5" s="32"/>
    </row>
    <row r="6" spans="1:11">
      <c r="A6" s="99" t="str">
        <f>+ToC!A5</f>
        <v>LONG-TERM INSURERS ANNUAL RETURN</v>
      </c>
      <c r="B6" s="102"/>
      <c r="C6" s="102"/>
      <c r="D6" s="102"/>
      <c r="E6" s="102"/>
      <c r="F6" s="102"/>
      <c r="G6" s="102"/>
      <c r="H6" s="102"/>
      <c r="I6" s="102"/>
      <c r="J6" s="102"/>
      <c r="K6" s="32"/>
    </row>
    <row r="7" spans="1:11">
      <c r="A7" s="99" t="str">
        <f>+ToC!A6</f>
        <v>FOR THE YEAR ENDED:</v>
      </c>
      <c r="B7" s="102"/>
      <c r="C7" s="102"/>
      <c r="D7" s="102"/>
      <c r="E7" s="102"/>
      <c r="F7" s="102"/>
      <c r="G7" s="102"/>
      <c r="H7" s="102"/>
      <c r="I7" s="102"/>
      <c r="J7" s="2398">
        <f>+Cover!A23</f>
        <v>0</v>
      </c>
      <c r="K7" s="32"/>
    </row>
    <row r="8" spans="1:11">
      <c r="A8" s="102"/>
      <c r="B8" s="102"/>
      <c r="C8" s="102"/>
      <c r="D8" s="102"/>
      <c r="E8" s="102"/>
      <c r="F8" s="102"/>
      <c r="G8" s="102"/>
      <c r="H8" s="102"/>
      <c r="I8" s="102"/>
      <c r="J8" s="102"/>
      <c r="K8" s="32"/>
    </row>
    <row r="9" spans="1:11">
      <c r="A9" s="5415" t="s">
        <v>612</v>
      </c>
      <c r="B9" s="5045"/>
      <c r="C9" s="5045"/>
      <c r="D9" s="5045"/>
      <c r="E9" s="5045"/>
      <c r="F9" s="5045"/>
      <c r="G9" s="5045"/>
      <c r="H9" s="5045"/>
      <c r="I9" s="5045"/>
      <c r="J9" s="5045"/>
      <c r="K9" s="32"/>
    </row>
    <row r="10" spans="1:11">
      <c r="A10" s="5416" t="s">
        <v>2224</v>
      </c>
      <c r="B10" s="5045"/>
      <c r="C10" s="5045"/>
      <c r="D10" s="5045"/>
      <c r="E10" s="5045"/>
      <c r="F10" s="5045"/>
      <c r="G10" s="5045"/>
      <c r="H10" s="5045"/>
      <c r="I10" s="5045"/>
      <c r="J10" s="5045"/>
      <c r="K10" s="32"/>
    </row>
    <row r="11" spans="1:11" ht="16" thickBot="1">
      <c r="A11" s="403"/>
      <c r="B11" s="403"/>
      <c r="C11" s="403"/>
      <c r="D11" s="403"/>
      <c r="E11" s="403"/>
      <c r="F11" s="403"/>
      <c r="G11" s="403"/>
      <c r="H11" s="403"/>
      <c r="I11" s="403"/>
      <c r="J11" s="404"/>
      <c r="K11" s="32"/>
    </row>
    <row r="12" spans="1:11" ht="40.5" customHeight="1" thickTop="1">
      <c r="A12" s="1457"/>
      <c r="B12" s="2399"/>
      <c r="C12" s="2399"/>
      <c r="D12" s="1458" t="s">
        <v>133</v>
      </c>
      <c r="E12" s="2400" t="s">
        <v>787</v>
      </c>
      <c r="F12" s="2401" t="s">
        <v>788</v>
      </c>
      <c r="G12" s="2401" t="s">
        <v>789</v>
      </c>
      <c r="H12" s="2401" t="s">
        <v>1988</v>
      </c>
      <c r="I12" s="2401" t="s">
        <v>2267</v>
      </c>
      <c r="J12" s="2402" t="s">
        <v>1989</v>
      </c>
      <c r="K12" s="32"/>
    </row>
    <row r="13" spans="1:11">
      <c r="A13" s="2403"/>
      <c r="B13" s="2404"/>
      <c r="C13" s="2404"/>
      <c r="D13" s="2405"/>
      <c r="E13" s="2406" t="s">
        <v>294</v>
      </c>
      <c r="F13" s="2406" t="s">
        <v>295</v>
      </c>
      <c r="G13" s="2406" t="s">
        <v>296</v>
      </c>
      <c r="H13" s="2406" t="s">
        <v>297</v>
      </c>
      <c r="I13" s="2406" t="s">
        <v>298</v>
      </c>
      <c r="J13" s="1555" t="s">
        <v>299</v>
      </c>
      <c r="K13" s="32"/>
    </row>
    <row r="14" spans="1:11" s="4" customFormat="1">
      <c r="A14" s="2405"/>
      <c r="B14" s="2407"/>
      <c r="C14" s="2408"/>
      <c r="D14" s="2405"/>
      <c r="E14" s="2409" t="s">
        <v>281</v>
      </c>
      <c r="F14" s="1615" t="s">
        <v>281</v>
      </c>
      <c r="G14" s="1615" t="s">
        <v>281</v>
      </c>
      <c r="H14" s="1615" t="s">
        <v>281</v>
      </c>
      <c r="I14" s="1615" t="s">
        <v>281</v>
      </c>
      <c r="J14" s="1616" t="s">
        <v>281</v>
      </c>
      <c r="K14" s="32"/>
    </row>
    <row r="15" spans="1:11" ht="16" thickBot="1">
      <c r="A15" s="338">
        <v>1</v>
      </c>
      <c r="B15" s="2410" t="s">
        <v>790</v>
      </c>
      <c r="C15" s="2411"/>
      <c r="D15" s="2412"/>
      <c r="E15" s="2413"/>
      <c r="F15" s="2413"/>
      <c r="G15" s="2414">
        <f>SUM(E15:F15)</f>
        <v>0</v>
      </c>
      <c r="H15" s="2415"/>
      <c r="I15" s="2415"/>
      <c r="J15" s="2416"/>
      <c r="K15" s="32"/>
    </row>
    <row r="16" spans="1:11">
      <c r="A16" s="2417"/>
      <c r="B16" s="407"/>
      <c r="C16" s="407"/>
      <c r="D16" s="418"/>
      <c r="E16" s="409"/>
      <c r="F16" s="409"/>
      <c r="G16" s="408"/>
      <c r="H16" s="408"/>
      <c r="I16" s="408"/>
      <c r="J16" s="410"/>
      <c r="K16" s="32"/>
    </row>
    <row r="17" spans="1:11">
      <c r="A17" s="2417">
        <v>2</v>
      </c>
      <c r="B17" s="2418" t="s">
        <v>791</v>
      </c>
      <c r="C17" s="2419"/>
      <c r="D17" s="419"/>
      <c r="E17" s="408"/>
      <c r="F17" s="408"/>
      <c r="G17" s="408"/>
      <c r="H17" s="408"/>
      <c r="I17" s="408"/>
      <c r="J17" s="411"/>
      <c r="K17" s="32"/>
    </row>
    <row r="18" spans="1:11">
      <c r="A18" s="2389"/>
      <c r="B18" s="2420" t="s">
        <v>792</v>
      </c>
      <c r="C18" s="2419" t="s">
        <v>793</v>
      </c>
      <c r="D18" s="419"/>
      <c r="E18" s="421"/>
      <c r="F18" s="421"/>
      <c r="G18" s="412">
        <f>SUM(E18:F18)</f>
        <v>0</v>
      </c>
      <c r="H18" s="421"/>
      <c r="I18" s="421"/>
      <c r="J18" s="422"/>
      <c r="K18" s="32"/>
    </row>
    <row r="19" spans="1:11">
      <c r="A19" s="2389"/>
      <c r="B19" s="2420" t="s">
        <v>794</v>
      </c>
      <c r="C19" s="2419" t="s">
        <v>795</v>
      </c>
      <c r="D19" s="419"/>
      <c r="E19" s="495"/>
      <c r="F19" s="495"/>
      <c r="G19" s="495"/>
      <c r="H19" s="495"/>
      <c r="I19" s="495"/>
      <c r="J19" s="725"/>
      <c r="K19" s="32"/>
    </row>
    <row r="20" spans="1:11">
      <c r="A20" s="2417"/>
      <c r="B20" s="2421"/>
      <c r="C20" s="2422" t="s">
        <v>796</v>
      </c>
      <c r="D20" s="419"/>
      <c r="E20" s="420"/>
      <c r="F20" s="420"/>
      <c r="G20" s="412">
        <f t="shared" ref="G20:G25" si="0">SUM(E20:F20)</f>
        <v>0</v>
      </c>
      <c r="H20" s="420"/>
      <c r="I20" s="420"/>
      <c r="J20" s="700"/>
      <c r="K20" s="32"/>
    </row>
    <row r="21" spans="1:11">
      <c r="A21" s="2417"/>
      <c r="B21" s="2421"/>
      <c r="C21" s="2422" t="s">
        <v>797</v>
      </c>
      <c r="D21" s="419"/>
      <c r="E21" s="421"/>
      <c r="F21" s="421"/>
      <c r="G21" s="412">
        <f t="shared" si="0"/>
        <v>0</v>
      </c>
      <c r="H21" s="420"/>
      <c r="I21" s="420"/>
      <c r="J21" s="700"/>
      <c r="K21" s="32"/>
    </row>
    <row r="22" spans="1:11">
      <c r="A22" s="2417"/>
      <c r="B22" s="2419" t="s">
        <v>798</v>
      </c>
      <c r="C22" s="2419" t="s">
        <v>799</v>
      </c>
      <c r="D22" s="419"/>
      <c r="E22" s="421"/>
      <c r="F22" s="1470"/>
      <c r="G22" s="412">
        <f>SUM(E22:F22)</f>
        <v>0</v>
      </c>
      <c r="H22" s="420"/>
      <c r="I22" s="420"/>
      <c r="J22" s="700"/>
      <c r="K22" s="32"/>
    </row>
    <row r="23" spans="1:11">
      <c r="A23" s="2417"/>
      <c r="B23" s="413" t="s">
        <v>800</v>
      </c>
      <c r="C23" s="2419" t="s">
        <v>801</v>
      </c>
      <c r="D23" s="419"/>
      <c r="E23" s="421"/>
      <c r="F23" s="421"/>
      <c r="G23" s="412">
        <f>SUM(E23:F23)</f>
        <v>0</v>
      </c>
      <c r="H23" s="420"/>
      <c r="I23" s="420"/>
      <c r="J23" s="700"/>
      <c r="K23" s="32"/>
    </row>
    <row r="24" spans="1:11">
      <c r="A24" s="340"/>
      <c r="B24" s="1801" t="s">
        <v>802</v>
      </c>
      <c r="C24" s="2421" t="s">
        <v>803</v>
      </c>
      <c r="D24" s="419"/>
      <c r="E24" s="421"/>
      <c r="F24" s="421"/>
      <c r="G24" s="412">
        <f t="shared" si="0"/>
        <v>0</v>
      </c>
      <c r="H24" s="1206"/>
      <c r="I24" s="1206"/>
      <c r="J24" s="897"/>
      <c r="K24" s="32"/>
    </row>
    <row r="25" spans="1:11">
      <c r="A25" s="340"/>
      <c r="B25" s="1786" t="s">
        <v>804</v>
      </c>
      <c r="C25" s="105" t="s">
        <v>324</v>
      </c>
      <c r="D25" s="1207"/>
      <c r="E25" s="1208"/>
      <c r="F25" s="1208"/>
      <c r="G25" s="1209">
        <f t="shared" si="0"/>
        <v>0</v>
      </c>
      <c r="H25" s="1206"/>
      <c r="I25" s="1206"/>
      <c r="J25" s="897"/>
      <c r="K25" s="32"/>
    </row>
    <row r="26" spans="1:11">
      <c r="A26" s="340"/>
      <c r="B26" s="2423"/>
      <c r="C26" s="2424" t="s">
        <v>805</v>
      </c>
      <c r="D26" s="2425"/>
      <c r="E26" s="2426">
        <f t="shared" ref="E26:J26" si="1">SUM(E20:E25)+E18</f>
        <v>0</v>
      </c>
      <c r="F26" s="2426">
        <f t="shared" si="1"/>
        <v>0</v>
      </c>
      <c r="G26" s="2426">
        <f t="shared" si="1"/>
        <v>0</v>
      </c>
      <c r="H26" s="2426">
        <f t="shared" si="1"/>
        <v>0</v>
      </c>
      <c r="I26" s="2426">
        <f t="shared" si="1"/>
        <v>0</v>
      </c>
      <c r="J26" s="2427">
        <f t="shared" si="1"/>
        <v>0</v>
      </c>
      <c r="K26" s="32"/>
    </row>
    <row r="27" spans="1:11">
      <c r="A27" s="340"/>
      <c r="B27" s="726" t="s">
        <v>806</v>
      </c>
      <c r="C27" s="727"/>
      <c r="D27" s="1207"/>
      <c r="E27" s="1206"/>
      <c r="F27" s="1206"/>
      <c r="G27" s="1209">
        <f>SUM(E27:F27)</f>
        <v>0</v>
      </c>
      <c r="H27" s="1206"/>
      <c r="I27" s="1206"/>
      <c r="J27" s="1556"/>
      <c r="K27" s="32"/>
    </row>
    <row r="28" spans="1:11">
      <c r="A28" s="2428"/>
      <c r="B28" s="2429" t="s">
        <v>807</v>
      </c>
      <c r="C28" s="2424"/>
      <c r="D28" s="2425"/>
      <c r="E28" s="1927">
        <f t="shared" ref="E28:J28" si="2">E26+E27</f>
        <v>0</v>
      </c>
      <c r="F28" s="1927">
        <f t="shared" si="2"/>
        <v>0</v>
      </c>
      <c r="G28" s="1927">
        <f t="shared" si="2"/>
        <v>0</v>
      </c>
      <c r="H28" s="1927">
        <f t="shared" si="2"/>
        <v>0</v>
      </c>
      <c r="I28" s="1927">
        <f t="shared" si="2"/>
        <v>0</v>
      </c>
      <c r="J28" s="2098">
        <f t="shared" si="2"/>
        <v>0</v>
      </c>
      <c r="K28" s="32"/>
    </row>
    <row r="29" spans="1:11">
      <c r="A29" s="338"/>
      <c r="B29" s="339"/>
      <c r="C29" s="402"/>
      <c r="D29" s="418"/>
      <c r="E29" s="2430"/>
      <c r="F29" s="2430"/>
      <c r="G29" s="2372"/>
      <c r="H29" s="2372"/>
      <c r="I29" s="2372"/>
      <c r="J29" s="2431"/>
      <c r="K29" s="32"/>
    </row>
    <row r="30" spans="1:11">
      <c r="A30" s="2417"/>
      <c r="B30" s="359" t="s">
        <v>808</v>
      </c>
      <c r="C30" s="2432"/>
      <c r="D30" s="2433"/>
      <c r="E30" s="2434"/>
      <c r="F30" s="2434"/>
      <c r="G30" s="2435">
        <f>SUM(E30:F30)</f>
        <v>0</v>
      </c>
      <c r="H30" s="420"/>
      <c r="I30" s="420"/>
      <c r="J30" s="2436"/>
      <c r="K30" s="32"/>
    </row>
    <row r="31" spans="1:11">
      <c r="A31" s="2417"/>
      <c r="B31" s="2437"/>
      <c r="C31" s="818"/>
      <c r="D31" s="2438"/>
      <c r="E31" s="2439"/>
      <c r="F31" s="2439"/>
      <c r="G31" s="2440"/>
      <c r="H31" s="722"/>
      <c r="I31" s="722"/>
      <c r="J31" s="2441"/>
      <c r="K31" s="32"/>
    </row>
    <row r="32" spans="1:11">
      <c r="A32" s="2417"/>
      <c r="B32" s="2421" t="s">
        <v>809</v>
      </c>
      <c r="C32" s="2421" t="s">
        <v>810</v>
      </c>
      <c r="D32" s="419"/>
      <c r="E32" s="128"/>
      <c r="F32" s="128"/>
      <c r="G32" s="412">
        <f>SUM(E32:F32)</f>
        <v>0</v>
      </c>
      <c r="H32" s="128"/>
      <c r="I32" s="128"/>
      <c r="J32" s="326"/>
      <c r="K32" s="32"/>
    </row>
    <row r="33" spans="1:11">
      <c r="A33" s="2417"/>
      <c r="B33" s="430"/>
      <c r="C33" s="2422" t="s">
        <v>811</v>
      </c>
      <c r="D33" s="419"/>
      <c r="E33" s="420"/>
      <c r="F33" s="421"/>
      <c r="G33" s="723">
        <f>SUM(E33:F33)</f>
        <v>0</v>
      </c>
      <c r="H33" s="420"/>
      <c r="I33" s="420"/>
      <c r="J33" s="700"/>
      <c r="K33" s="32"/>
    </row>
    <row r="34" spans="1:11">
      <c r="A34" s="2442"/>
      <c r="B34" s="430"/>
      <c r="C34" s="2443" t="s">
        <v>812</v>
      </c>
      <c r="D34" s="419"/>
      <c r="E34" s="420"/>
      <c r="F34" s="421"/>
      <c r="G34" s="412">
        <f>SUM(E34:F34)</f>
        <v>0</v>
      </c>
      <c r="H34" s="420"/>
      <c r="I34" s="420"/>
      <c r="J34" s="700"/>
      <c r="K34" s="32"/>
    </row>
    <row r="35" spans="1:11">
      <c r="A35" s="2444"/>
      <c r="B35" s="430"/>
      <c r="C35" s="2420" t="s">
        <v>813</v>
      </c>
      <c r="D35" s="419"/>
      <c r="E35" s="420"/>
      <c r="F35" s="420"/>
      <c r="G35" s="412">
        <f>SUM(E35:F35)</f>
        <v>0</v>
      </c>
      <c r="H35" s="420"/>
      <c r="I35" s="420"/>
      <c r="J35" s="700"/>
      <c r="K35" s="32"/>
    </row>
    <row r="36" spans="1:11">
      <c r="A36" s="341"/>
      <c r="B36" s="2423"/>
      <c r="C36" s="2424" t="s">
        <v>805</v>
      </c>
      <c r="D36" s="2445"/>
      <c r="E36" s="1927">
        <f t="shared" ref="E36:J36" si="3">SUM(E32:E35)</f>
        <v>0</v>
      </c>
      <c r="F36" s="1927">
        <f t="shared" si="3"/>
        <v>0</v>
      </c>
      <c r="G36" s="1927">
        <f t="shared" si="3"/>
        <v>0</v>
      </c>
      <c r="H36" s="1927">
        <f t="shared" si="3"/>
        <v>0</v>
      </c>
      <c r="I36" s="1927">
        <f t="shared" si="3"/>
        <v>0</v>
      </c>
      <c r="J36" s="2098">
        <f t="shared" si="3"/>
        <v>0</v>
      </c>
      <c r="K36" s="32"/>
    </row>
    <row r="37" spans="1:11">
      <c r="A37" s="341"/>
      <c r="B37" s="2109" t="s">
        <v>814</v>
      </c>
      <c r="C37" s="2443"/>
      <c r="D37" s="2445"/>
      <c r="E37" s="2446"/>
      <c r="F37" s="2446"/>
      <c r="G37" s="2447">
        <f>SUM(E37:F37)</f>
        <v>0</v>
      </c>
      <c r="H37" s="2446"/>
      <c r="I37" s="2446"/>
      <c r="J37" s="1557"/>
      <c r="K37" s="32"/>
    </row>
    <row r="38" spans="1:11">
      <c r="A38" s="341"/>
      <c r="B38" s="2429" t="s">
        <v>815</v>
      </c>
      <c r="C38" s="2443"/>
      <c r="D38" s="2445"/>
      <c r="E38" s="2426">
        <f t="shared" ref="E38:J38" si="4">E36+E37</f>
        <v>0</v>
      </c>
      <c r="F38" s="2426">
        <f t="shared" si="4"/>
        <v>0</v>
      </c>
      <c r="G38" s="2426">
        <f t="shared" si="4"/>
        <v>0</v>
      </c>
      <c r="H38" s="2426">
        <f t="shared" si="4"/>
        <v>0</v>
      </c>
      <c r="I38" s="2426">
        <f t="shared" si="4"/>
        <v>0</v>
      </c>
      <c r="J38" s="2427">
        <f t="shared" si="4"/>
        <v>0</v>
      </c>
      <c r="K38" s="32"/>
    </row>
    <row r="39" spans="1:11">
      <c r="A39" s="341"/>
      <c r="B39" s="1549" t="s">
        <v>816</v>
      </c>
      <c r="C39" s="963"/>
      <c r="D39" s="1207"/>
      <c r="E39" s="1550"/>
      <c r="F39" s="1550"/>
      <c r="G39" s="1550"/>
      <c r="H39" s="1550"/>
      <c r="I39" s="1550"/>
      <c r="J39" s="1558"/>
      <c r="K39" s="32"/>
    </row>
    <row r="40" spans="1:11">
      <c r="A40" s="341"/>
      <c r="B40" s="2448" t="s">
        <v>817</v>
      </c>
      <c r="C40" s="2420"/>
      <c r="D40" s="419"/>
      <c r="E40" s="128"/>
      <c r="F40" s="128"/>
      <c r="G40" s="412">
        <f>SUM(E40:F40)</f>
        <v>0</v>
      </c>
      <c r="H40" s="128"/>
      <c r="I40" s="128"/>
      <c r="J40" s="2449"/>
      <c r="K40" s="32"/>
    </row>
    <row r="41" spans="1:11">
      <c r="A41" s="341"/>
      <c r="B41" s="2450" t="s">
        <v>818</v>
      </c>
      <c r="C41" s="2451"/>
      <c r="D41" s="2433"/>
      <c r="E41" s="2165"/>
      <c r="F41" s="2165"/>
      <c r="G41" s="412">
        <f t="shared" ref="G41" si="5">SUM(E41:F41)</f>
        <v>0</v>
      </c>
      <c r="H41" s="2165"/>
      <c r="I41" s="2165"/>
      <c r="J41" s="2452"/>
      <c r="K41" s="32"/>
    </row>
    <row r="42" spans="1:11">
      <c r="A42" s="341"/>
      <c r="B42" s="2096" t="s">
        <v>819</v>
      </c>
      <c r="C42" s="2453"/>
      <c r="D42" s="2425"/>
      <c r="E42" s="2426">
        <f>SUM(E40:E41)</f>
        <v>0</v>
      </c>
      <c r="F42" s="2426">
        <f t="shared" ref="F42:J42" si="6">SUM(F40:F41)</f>
        <v>0</v>
      </c>
      <c r="G42" s="2426">
        <f t="shared" si="6"/>
        <v>0</v>
      </c>
      <c r="H42" s="2426">
        <f t="shared" si="6"/>
        <v>0</v>
      </c>
      <c r="I42" s="2426">
        <f t="shared" si="6"/>
        <v>0</v>
      </c>
      <c r="J42" s="2427">
        <f t="shared" si="6"/>
        <v>0</v>
      </c>
      <c r="K42" s="32"/>
    </row>
    <row r="43" spans="1:11" s="4" customFormat="1">
      <c r="A43" s="341"/>
      <c r="B43" s="3993"/>
      <c r="C43" s="3994"/>
      <c r="D43" s="3995"/>
      <c r="E43" s="3996"/>
      <c r="F43" s="3996"/>
      <c r="G43" s="3996"/>
      <c r="H43" s="3996"/>
      <c r="I43" s="3996"/>
      <c r="J43" s="3997"/>
      <c r="K43" s="32"/>
    </row>
    <row r="44" spans="1:11" ht="16" thickBot="1">
      <c r="A44" s="2428"/>
      <c r="B44" s="2454" t="s">
        <v>820</v>
      </c>
      <c r="C44" s="2455"/>
      <c r="D44" s="2412"/>
      <c r="E44" s="3991">
        <f t="shared" ref="E44:J44" si="7">E28+E30+E38+E42</f>
        <v>0</v>
      </c>
      <c r="F44" s="3991">
        <f t="shared" si="7"/>
        <v>0</v>
      </c>
      <c r="G44" s="3991">
        <f t="shared" si="7"/>
        <v>0</v>
      </c>
      <c r="H44" s="3991">
        <f t="shared" si="7"/>
        <v>0</v>
      </c>
      <c r="I44" s="3991">
        <f t="shared" si="7"/>
        <v>0</v>
      </c>
      <c r="J44" s="3992">
        <f t="shared" si="7"/>
        <v>0</v>
      </c>
      <c r="K44" s="32"/>
    </row>
    <row r="45" spans="1:11">
      <c r="A45" s="340"/>
      <c r="B45" s="1617"/>
      <c r="C45" s="1618"/>
      <c r="D45" s="418"/>
      <c r="E45" s="409"/>
      <c r="F45" s="409"/>
      <c r="G45" s="408"/>
      <c r="H45" s="408"/>
      <c r="I45" s="408"/>
      <c r="J45" s="1619"/>
      <c r="K45" s="32"/>
    </row>
    <row r="46" spans="1:11">
      <c r="A46" s="340">
        <v>3</v>
      </c>
      <c r="B46" s="2456" t="s">
        <v>821</v>
      </c>
      <c r="C46" s="413"/>
      <c r="D46" s="419"/>
      <c r="E46" s="421"/>
      <c r="F46" s="421"/>
      <c r="G46" s="2457">
        <f>SUM(E46:F46)</f>
        <v>0</v>
      </c>
      <c r="H46" s="421"/>
      <c r="I46" s="421"/>
      <c r="J46" s="422"/>
      <c r="K46" s="32"/>
    </row>
    <row r="47" spans="1:11">
      <c r="A47" s="340">
        <v>4</v>
      </c>
      <c r="B47" s="2456" t="s">
        <v>822</v>
      </c>
      <c r="C47" s="414"/>
      <c r="D47" s="419"/>
      <c r="E47" s="421"/>
      <c r="F47" s="421"/>
      <c r="G47" s="2457">
        <f>SUM(E47:F47)</f>
        <v>0</v>
      </c>
      <c r="H47" s="421"/>
      <c r="I47" s="421"/>
      <c r="J47" s="422"/>
      <c r="K47" s="32"/>
    </row>
    <row r="48" spans="1:11">
      <c r="A48" s="340">
        <v>5</v>
      </c>
      <c r="B48" s="2456" t="s">
        <v>823</v>
      </c>
      <c r="C48" s="414"/>
      <c r="D48" s="419"/>
      <c r="E48" s="421"/>
      <c r="F48" s="421"/>
      <c r="G48" s="2457">
        <f>SUM(E48:F48)</f>
        <v>0</v>
      </c>
      <c r="H48" s="421"/>
      <c r="I48" s="421"/>
      <c r="J48" s="422"/>
      <c r="K48" s="32"/>
    </row>
    <row r="49" spans="1:11" ht="16" thickBot="1">
      <c r="A49" s="2458"/>
      <c r="B49" s="2459" t="s">
        <v>1990</v>
      </c>
      <c r="C49" s="2460"/>
      <c r="D49" s="2412"/>
      <c r="E49" s="2461">
        <f t="shared" ref="E49:J49" si="8">SUM(E46:E48)+E15+E44</f>
        <v>0</v>
      </c>
      <c r="F49" s="2461">
        <f t="shared" si="8"/>
        <v>0</v>
      </c>
      <c r="G49" s="2461">
        <f t="shared" si="8"/>
        <v>0</v>
      </c>
      <c r="H49" s="2461">
        <f t="shared" si="8"/>
        <v>0</v>
      </c>
      <c r="I49" s="2461">
        <f t="shared" si="8"/>
        <v>0</v>
      </c>
      <c r="J49" s="2462">
        <f t="shared" si="8"/>
        <v>0</v>
      </c>
      <c r="K49" s="32"/>
    </row>
    <row r="50" spans="1:11">
      <c r="A50" s="415"/>
      <c r="B50" s="2463"/>
      <c r="C50" s="2463"/>
      <c r="D50" s="2445"/>
      <c r="E50" s="2464"/>
      <c r="F50" s="2465"/>
      <c r="G50" s="2465"/>
      <c r="H50" s="2465"/>
      <c r="I50" s="2465"/>
      <c r="J50" s="2466"/>
      <c r="K50" s="32"/>
    </row>
    <row r="51" spans="1:11">
      <c r="A51" s="2467"/>
      <c r="B51" s="2468" t="s">
        <v>824</v>
      </c>
      <c r="C51" s="2469"/>
      <c r="D51" s="2470"/>
      <c r="E51" s="2471"/>
      <c r="F51" s="2471"/>
      <c r="G51" s="2237">
        <f>+'21.012'!S50-'21.012'!D50</f>
        <v>0</v>
      </c>
      <c r="H51" s="2471"/>
      <c r="I51" s="2471"/>
      <c r="J51" s="1560"/>
      <c r="K51" s="32"/>
    </row>
    <row r="52" spans="1:11">
      <c r="A52" s="405"/>
      <c r="B52" s="416"/>
      <c r="C52" s="406"/>
      <c r="D52" s="1207"/>
      <c r="E52" s="2237"/>
      <c r="F52" s="2237"/>
      <c r="G52" s="2237"/>
      <c r="H52" s="2237"/>
      <c r="I52" s="2237"/>
      <c r="J52" s="2294"/>
      <c r="K52" s="32"/>
    </row>
    <row r="53" spans="1:11" ht="16" thickBot="1">
      <c r="A53" s="2472"/>
      <c r="B53" s="2473" t="s">
        <v>519</v>
      </c>
      <c r="C53" s="2474"/>
      <c r="D53" s="2475"/>
      <c r="E53" s="2476">
        <f t="shared" ref="E53:J53" si="9">+E49</f>
        <v>0</v>
      </c>
      <c r="F53" s="2476">
        <f t="shared" si="9"/>
        <v>0</v>
      </c>
      <c r="G53" s="2476">
        <f>+G49+G51</f>
        <v>0</v>
      </c>
      <c r="H53" s="2476">
        <f t="shared" si="9"/>
        <v>0</v>
      </c>
      <c r="I53" s="2476">
        <f t="shared" si="9"/>
        <v>0</v>
      </c>
      <c r="J53" s="2477">
        <f t="shared" si="9"/>
        <v>0</v>
      </c>
      <c r="K53" s="32"/>
    </row>
    <row r="54" spans="1:11" ht="16" thickTop="1">
      <c r="A54" s="403"/>
      <c r="B54" s="403"/>
      <c r="C54" s="403"/>
      <c r="D54" s="403"/>
      <c r="E54" s="403"/>
      <c r="F54" s="403"/>
      <c r="G54" s="403"/>
      <c r="H54" s="403"/>
      <c r="I54" s="403"/>
      <c r="J54" s="417" t="str">
        <f>+ToC!E115</f>
        <v xml:space="preserve">LONG-TERM Annual Return </v>
      </c>
      <c r="K54" s="32"/>
    </row>
    <row r="55" spans="1:11">
      <c r="A55" s="403"/>
      <c r="B55" s="403"/>
      <c r="C55" s="403"/>
      <c r="D55" s="403"/>
      <c r="E55" s="403"/>
      <c r="F55" s="403"/>
      <c r="G55" s="403"/>
      <c r="H55" s="403"/>
      <c r="I55" s="403"/>
      <c r="J55" s="417" t="s">
        <v>825</v>
      </c>
      <c r="K55" s="32"/>
    </row>
    <row r="56" spans="1:11" hidden="1">
      <c r="A56" s="4"/>
      <c r="B56" s="4"/>
      <c r="C56" s="4"/>
      <c r="D56" s="4"/>
      <c r="E56" s="4"/>
      <c r="F56" s="4"/>
      <c r="G56" s="4"/>
      <c r="H56" s="4"/>
      <c r="I56" s="4"/>
      <c r="J56" s="4"/>
      <c r="K56" s="4"/>
    </row>
  </sheetData>
  <sheetProtection password="DF61" sheet="1" objects="1" scenarios="1"/>
  <mergeCells count="3">
    <mergeCell ref="A9:J9"/>
    <mergeCell ref="A10:J10"/>
    <mergeCell ref="A1:J1"/>
  </mergeCells>
  <hyperlinks>
    <hyperlink ref="A1:J1" location="ToC!A1" display="21.010"/>
  </hyperlinks>
  <pageMargins left="0.5" right="0" top="0.5" bottom="0.5" header="0.3" footer="0.3"/>
  <pageSetup paperSize="17" scale="6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CCFFFF"/>
  </sheetPr>
  <dimension ref="A1:W54"/>
  <sheetViews>
    <sheetView topLeftCell="E1" zoomScaleNormal="100" workbookViewId="0">
      <selection activeCell="R3" sqref="R3"/>
    </sheetView>
  </sheetViews>
  <sheetFormatPr defaultColWidth="0" defaultRowHeight="17.25" customHeight="1" zeroHeight="1"/>
  <cols>
    <col min="1" max="1" width="1.765625" customWidth="1"/>
    <col min="2" max="2" width="4.765625" customWidth="1"/>
    <col min="3" max="3" width="38.765625" customWidth="1"/>
    <col min="4" max="4" width="11.53515625" customWidth="1"/>
    <col min="5" max="8" width="10.765625" customWidth="1"/>
    <col min="9" max="9" width="10.84375" customWidth="1"/>
    <col min="10" max="10" width="9.53515625" customWidth="1"/>
    <col min="11" max="11" width="10.765625" customWidth="1"/>
    <col min="12" max="18" width="9.53515625" customWidth="1"/>
    <col min="19" max="20" width="11.53515625" customWidth="1"/>
    <col min="21" max="21" width="3.69140625" customWidth="1"/>
    <col min="22" max="22" width="3.69140625" hidden="1" customWidth="1"/>
    <col min="23" max="23" width="24.07421875" hidden="1" customWidth="1"/>
    <col min="24" max="16384" width="3.69140625" hidden="1"/>
  </cols>
  <sheetData>
    <row r="1" spans="1:23" s="5053" customFormat="1" ht="15.5">
      <c r="A1" s="5052" t="s">
        <v>71</v>
      </c>
    </row>
    <row r="2" spans="1:23" ht="15.5">
      <c r="A2" s="279"/>
      <c r="B2" s="279"/>
      <c r="C2" s="423"/>
      <c r="D2" s="279"/>
      <c r="E2" s="279"/>
      <c r="F2" s="278"/>
      <c r="G2" s="278"/>
      <c r="H2" s="278"/>
      <c r="I2" s="278"/>
      <c r="J2" s="278"/>
      <c r="K2" s="278"/>
      <c r="L2" s="278"/>
      <c r="M2" s="278"/>
      <c r="N2" s="278"/>
      <c r="O2" s="278"/>
      <c r="P2" s="278"/>
      <c r="Q2" s="278"/>
      <c r="R2" s="278"/>
      <c r="S2" s="278"/>
      <c r="T2" s="278"/>
      <c r="U2" s="1474"/>
      <c r="V2" s="1363"/>
      <c r="W2" s="1363"/>
    </row>
    <row r="3" spans="1:23" ht="15.5">
      <c r="A3" s="820" t="str">
        <f>+Cover!A14</f>
        <v>Select Name of Insurer/ Financial Holding Company</v>
      </c>
      <c r="B3" s="821"/>
      <c r="C3" s="821"/>
      <c r="D3" s="813"/>
      <c r="E3" s="813"/>
      <c r="F3" s="278"/>
      <c r="G3" s="278"/>
      <c r="H3" s="278"/>
      <c r="I3" s="278"/>
      <c r="J3" s="278"/>
      <c r="K3" s="278"/>
      <c r="L3" s="278"/>
      <c r="M3" s="278"/>
      <c r="N3" s="278"/>
      <c r="O3" s="278"/>
      <c r="P3" s="278"/>
      <c r="Q3" s="278"/>
      <c r="R3" s="68" t="s">
        <v>2269</v>
      </c>
      <c r="S3" s="68"/>
      <c r="T3" s="278"/>
      <c r="U3" s="1474"/>
      <c r="V3" s="1363"/>
      <c r="W3" s="1363"/>
    </row>
    <row r="4" spans="1:23" ht="15.5">
      <c r="A4" s="814" t="str">
        <f>+ToC!A3</f>
        <v>Insurer/Financial Holding Company</v>
      </c>
      <c r="B4" s="197"/>
      <c r="C4" s="197"/>
      <c r="D4" s="197"/>
      <c r="E4" s="278"/>
      <c r="F4" s="278"/>
      <c r="G4" s="278"/>
      <c r="H4" s="278"/>
      <c r="I4" s="278"/>
      <c r="J4" s="278"/>
      <c r="K4" s="278"/>
      <c r="L4" s="278"/>
      <c r="M4" s="278"/>
      <c r="N4" s="278"/>
      <c r="O4" s="278"/>
      <c r="P4" s="278"/>
      <c r="Q4" s="278"/>
      <c r="R4" s="278"/>
      <c r="S4" s="278"/>
      <c r="T4" s="278"/>
      <c r="U4" s="1474"/>
      <c r="V4" s="1363"/>
      <c r="W4" s="1363"/>
    </row>
    <row r="5" spans="1:23" ht="15.5">
      <c r="A5" s="814"/>
      <c r="B5" s="197"/>
      <c r="C5" s="197"/>
      <c r="D5" s="197"/>
      <c r="E5" s="278"/>
      <c r="F5" s="278"/>
      <c r="G5" s="278"/>
      <c r="H5" s="278"/>
      <c r="I5" s="278"/>
      <c r="J5" s="278"/>
      <c r="K5" s="278"/>
      <c r="L5" s="278"/>
      <c r="M5" s="278"/>
      <c r="N5" s="278"/>
      <c r="O5" s="278"/>
      <c r="P5" s="68"/>
      <c r="Q5" s="278"/>
      <c r="R5" s="278"/>
      <c r="S5" s="278"/>
      <c r="T5" s="278"/>
      <c r="U5" s="1474"/>
      <c r="V5" s="1363"/>
      <c r="W5" s="1363"/>
    </row>
    <row r="6" spans="1:23" ht="15.5">
      <c r="A6" s="288" t="str">
        <f>+ToC!A5</f>
        <v>LONG-TERM INSURERS ANNUAL RETURN</v>
      </c>
      <c r="B6" s="822"/>
      <c r="C6" s="822"/>
      <c r="D6" s="822"/>
      <c r="E6" s="278"/>
      <c r="F6" s="278"/>
      <c r="G6" s="278"/>
      <c r="H6" s="278"/>
      <c r="I6" s="278"/>
      <c r="J6" s="278"/>
      <c r="K6" s="278"/>
      <c r="L6" s="278"/>
      <c r="M6" s="278"/>
      <c r="N6" s="278"/>
      <c r="O6" s="278"/>
      <c r="P6" s="278"/>
      <c r="Q6" s="278"/>
      <c r="R6" s="278"/>
      <c r="S6" s="278"/>
      <c r="T6" s="278"/>
      <c r="U6" s="1474"/>
      <c r="V6" s="1363"/>
      <c r="W6" s="1363"/>
    </row>
    <row r="7" spans="1:23" ht="15.5">
      <c r="A7" s="198" t="str">
        <f>+ToC!A6</f>
        <v>FOR THE YEAR ENDED:</v>
      </c>
      <c r="B7" s="197"/>
      <c r="C7" s="197"/>
      <c r="D7" s="197"/>
      <c r="E7" s="278"/>
      <c r="F7" s="278"/>
      <c r="G7" s="278"/>
      <c r="H7" s="278"/>
      <c r="I7" s="2478">
        <f>+Cover!A23</f>
        <v>0</v>
      </c>
      <c r="J7" s="278"/>
      <c r="K7" s="278"/>
      <c r="L7" s="278"/>
      <c r="M7" s="278"/>
      <c r="N7" s="278"/>
      <c r="O7" s="278"/>
      <c r="P7" s="278"/>
      <c r="Q7" s="278"/>
      <c r="R7" s="278"/>
      <c r="S7" s="278"/>
      <c r="T7" s="278"/>
      <c r="U7" s="1474"/>
      <c r="V7" s="1363"/>
      <c r="W7" s="1363"/>
    </row>
    <row r="8" spans="1:23" ht="15.5">
      <c r="A8" s="960"/>
      <c r="B8" s="960"/>
      <c r="C8" s="960"/>
      <c r="D8" s="960"/>
      <c r="E8" s="960"/>
      <c r="F8" s="1818"/>
      <c r="G8" s="1818"/>
      <c r="H8" s="1818"/>
      <c r="I8" s="1818"/>
      <c r="J8" s="1818"/>
      <c r="K8" s="1818"/>
      <c r="L8" s="1818"/>
      <c r="M8" s="1818"/>
      <c r="N8" s="1818"/>
      <c r="O8" s="1818"/>
      <c r="P8" s="1818"/>
      <c r="Q8" s="1818"/>
      <c r="R8" s="1818"/>
      <c r="S8" s="1818"/>
      <c r="T8" s="277"/>
      <c r="U8" s="1474"/>
      <c r="V8" s="1363"/>
      <c r="W8" s="1363"/>
    </row>
    <row r="9" spans="1:23" ht="15.5">
      <c r="A9" s="4504"/>
      <c r="B9" s="4341"/>
      <c r="C9" s="4346"/>
      <c r="D9" s="4341"/>
      <c r="E9" s="4341"/>
      <c r="F9" s="4329"/>
      <c r="G9" s="4329"/>
      <c r="H9" s="4329"/>
      <c r="I9" s="4341" t="s">
        <v>612</v>
      </c>
      <c r="J9" s="4329"/>
      <c r="K9" s="4329"/>
      <c r="L9" s="4329"/>
      <c r="M9" s="4329"/>
      <c r="N9" s="4329"/>
      <c r="O9" s="4329"/>
      <c r="P9" s="4329"/>
      <c r="Q9" s="4329"/>
      <c r="R9" s="4329"/>
      <c r="S9" s="4329"/>
      <c r="T9" s="277"/>
      <c r="U9" s="1474"/>
      <c r="V9" s="1363"/>
      <c r="W9" s="1363"/>
    </row>
    <row r="10" spans="1:23" ht="15.5">
      <c r="A10" s="5421" t="s">
        <v>2268</v>
      </c>
      <c r="B10" s="5091"/>
      <c r="C10" s="5091"/>
      <c r="D10" s="5091"/>
      <c r="E10" s="5091"/>
      <c r="F10" s="5091"/>
      <c r="G10" s="5091"/>
      <c r="H10" s="5091"/>
      <c r="I10" s="5091"/>
      <c r="J10" s="5091"/>
      <c r="K10" s="5091"/>
      <c r="L10" s="5091"/>
      <c r="M10" s="5091"/>
      <c r="N10" s="5091"/>
      <c r="O10" s="5091"/>
      <c r="P10" s="5091"/>
      <c r="Q10" s="5091"/>
      <c r="R10" s="5091"/>
      <c r="S10" s="5091"/>
      <c r="T10" s="277"/>
      <c r="U10" s="1474"/>
      <c r="V10" s="1363"/>
      <c r="W10" s="1363"/>
    </row>
    <row r="11" spans="1:23" ht="16" thickBot="1">
      <c r="A11" s="424"/>
      <c r="B11" s="424"/>
      <c r="C11" s="425"/>
      <c r="D11" s="424"/>
      <c r="E11" s="197"/>
      <c r="F11" s="197"/>
      <c r="G11" s="197"/>
      <c r="H11" s="197"/>
      <c r="I11" s="197"/>
      <c r="J11" s="197"/>
      <c r="K11" s="197"/>
      <c r="L11" s="197"/>
      <c r="M11" s="197"/>
      <c r="N11" s="197"/>
      <c r="O11" s="197"/>
      <c r="P11" s="197"/>
      <c r="Q11" s="197"/>
      <c r="R11" s="197"/>
      <c r="S11" s="278" t="s">
        <v>826</v>
      </c>
      <c r="T11" s="278" t="s">
        <v>826</v>
      </c>
      <c r="U11" s="1474"/>
      <c r="V11" s="1363"/>
      <c r="W11" s="1363"/>
    </row>
    <row r="12" spans="1:23" ht="27" thickTop="1">
      <c r="A12" s="492"/>
      <c r="B12" s="493"/>
      <c r="C12" s="493"/>
      <c r="D12" s="2479" t="s">
        <v>827</v>
      </c>
      <c r="E12" s="2480" t="s">
        <v>828</v>
      </c>
      <c r="F12" s="2480" t="s">
        <v>828</v>
      </c>
      <c r="G12" s="2480" t="s">
        <v>828</v>
      </c>
      <c r="H12" s="2480" t="s">
        <v>828</v>
      </c>
      <c r="I12" s="2480" t="s">
        <v>828</v>
      </c>
      <c r="J12" s="2480" t="s">
        <v>828</v>
      </c>
      <c r="K12" s="2480" t="s">
        <v>828</v>
      </c>
      <c r="L12" s="2480" t="s">
        <v>828</v>
      </c>
      <c r="M12" s="2480" t="s">
        <v>828</v>
      </c>
      <c r="N12" s="2480" t="s">
        <v>828</v>
      </c>
      <c r="O12" s="2480" t="s">
        <v>828</v>
      </c>
      <c r="P12" s="2480" t="s">
        <v>828</v>
      </c>
      <c r="Q12" s="2480" t="s">
        <v>828</v>
      </c>
      <c r="R12" s="2480" t="s">
        <v>828</v>
      </c>
      <c r="S12" s="2481" t="s">
        <v>440</v>
      </c>
      <c r="T12" s="2482" t="s">
        <v>440</v>
      </c>
      <c r="U12" s="1474"/>
      <c r="V12" s="1363"/>
      <c r="W12" s="1363"/>
    </row>
    <row r="13" spans="1:23" ht="15.5">
      <c r="A13" s="2483"/>
      <c r="B13" s="2484"/>
      <c r="C13" s="2484"/>
      <c r="D13" s="2485"/>
      <c r="E13" s="2486"/>
      <c r="F13" s="2486"/>
      <c r="G13" s="2486"/>
      <c r="H13" s="2486"/>
      <c r="I13" s="2486"/>
      <c r="J13" s="2486"/>
      <c r="K13" s="2486"/>
      <c r="L13" s="2486"/>
      <c r="M13" s="2486"/>
      <c r="N13" s="2486"/>
      <c r="O13" s="2486"/>
      <c r="P13" s="2486"/>
      <c r="Q13" s="2486"/>
      <c r="R13" s="2485"/>
      <c r="S13" s="2487">
        <f>YEAR($I$7)</f>
        <v>1900</v>
      </c>
      <c r="T13" s="2488">
        <f>S13-1</f>
        <v>1899</v>
      </c>
      <c r="U13" s="1474"/>
      <c r="V13" s="1363"/>
      <c r="W13" s="1363"/>
    </row>
    <row r="14" spans="1:23" ht="15.5">
      <c r="A14" s="2489"/>
      <c r="B14" s="2484"/>
      <c r="C14" s="2484"/>
      <c r="D14" s="2485" t="s">
        <v>281</v>
      </c>
      <c r="E14" s="2485" t="s">
        <v>281</v>
      </c>
      <c r="F14" s="2485" t="s">
        <v>281</v>
      </c>
      <c r="G14" s="2485" t="s">
        <v>281</v>
      </c>
      <c r="H14" s="2485" t="s">
        <v>281</v>
      </c>
      <c r="I14" s="2485" t="s">
        <v>281</v>
      </c>
      <c r="J14" s="2485" t="s">
        <v>281</v>
      </c>
      <c r="K14" s="2485" t="s">
        <v>281</v>
      </c>
      <c r="L14" s="2485" t="s">
        <v>281</v>
      </c>
      <c r="M14" s="2485" t="s">
        <v>281</v>
      </c>
      <c r="N14" s="2485" t="s">
        <v>281</v>
      </c>
      <c r="O14" s="2485" t="s">
        <v>281</v>
      </c>
      <c r="P14" s="2485" t="s">
        <v>281</v>
      </c>
      <c r="Q14" s="2485" t="s">
        <v>281</v>
      </c>
      <c r="R14" s="2485" t="s">
        <v>281</v>
      </c>
      <c r="S14" s="2485" t="s">
        <v>281</v>
      </c>
      <c r="T14" s="2488" t="s">
        <v>281</v>
      </c>
      <c r="U14" s="1474"/>
      <c r="V14" s="1363"/>
      <c r="W14" s="1363"/>
    </row>
    <row r="15" spans="1:23" ht="16" thickBot="1">
      <c r="A15" s="1620">
        <v>1</v>
      </c>
      <c r="B15" s="5417" t="s">
        <v>829</v>
      </c>
      <c r="C15" s="5418"/>
      <c r="D15" s="1621">
        <f>+'21.010'!G15</f>
        <v>0</v>
      </c>
      <c r="E15" s="1622"/>
      <c r="F15" s="1622"/>
      <c r="G15" s="1622"/>
      <c r="H15" s="1622"/>
      <c r="I15" s="1622"/>
      <c r="J15" s="1622"/>
      <c r="K15" s="1622"/>
      <c r="L15" s="1622"/>
      <c r="M15" s="1622"/>
      <c r="N15" s="1622"/>
      <c r="O15" s="1622"/>
      <c r="P15" s="1622"/>
      <c r="Q15" s="1622"/>
      <c r="R15" s="1622"/>
      <c r="S15" s="1623">
        <f>SUM(D15:R15)</f>
        <v>0</v>
      </c>
      <c r="T15" s="1624"/>
      <c r="U15" s="1474"/>
      <c r="V15" s="1363"/>
      <c r="W15" s="1473" t="s">
        <v>828</v>
      </c>
    </row>
    <row r="16" spans="1:23" ht="15.5">
      <c r="A16" s="1211"/>
      <c r="B16" s="1286"/>
      <c r="C16" s="1342"/>
      <c r="D16" s="1343"/>
      <c r="E16" s="427"/>
      <c r="F16" s="479"/>
      <c r="G16" s="427"/>
      <c r="H16" s="427"/>
      <c r="I16" s="427"/>
      <c r="J16" s="427"/>
      <c r="K16" s="427"/>
      <c r="L16" s="427"/>
      <c r="M16" s="427"/>
      <c r="N16" s="427"/>
      <c r="O16" s="427"/>
      <c r="P16" s="427"/>
      <c r="Q16" s="427"/>
      <c r="R16" s="427"/>
      <c r="S16" s="1289"/>
      <c r="T16" s="428"/>
      <c r="U16" s="1474"/>
      <c r="V16" s="1363"/>
      <c r="W16" s="4" t="s">
        <v>830</v>
      </c>
    </row>
    <row r="17" spans="1:23" ht="15.5">
      <c r="A17" s="1211">
        <v>2</v>
      </c>
      <c r="B17" s="5419" t="s">
        <v>791</v>
      </c>
      <c r="C17" s="5420"/>
      <c r="D17" s="720"/>
      <c r="E17" s="429"/>
      <c r="F17" s="426"/>
      <c r="G17" s="718"/>
      <c r="H17" s="429"/>
      <c r="I17" s="429"/>
      <c r="J17" s="429"/>
      <c r="K17" s="429"/>
      <c r="L17" s="429"/>
      <c r="M17" s="429"/>
      <c r="N17" s="429"/>
      <c r="O17" s="429"/>
      <c r="P17" s="429"/>
      <c r="Q17" s="429"/>
      <c r="R17" s="429"/>
      <c r="S17" s="426"/>
      <c r="T17" s="716"/>
      <c r="U17" s="1474"/>
      <c r="V17" s="1363"/>
      <c r="W17" s="4" t="s">
        <v>831</v>
      </c>
    </row>
    <row r="18" spans="1:23" ht="15.5">
      <c r="A18" s="1211"/>
      <c r="B18" s="823" t="s">
        <v>832</v>
      </c>
      <c r="C18" s="2490" t="s">
        <v>793</v>
      </c>
      <c r="D18" s="721">
        <f>+'21.010'!G18</f>
        <v>0</v>
      </c>
      <c r="E18" s="1160"/>
      <c r="F18" s="1160"/>
      <c r="G18" s="1160"/>
      <c r="H18" s="1160"/>
      <c r="I18" s="1160"/>
      <c r="J18" s="1160"/>
      <c r="K18" s="1160"/>
      <c r="L18" s="1160"/>
      <c r="M18" s="1160"/>
      <c r="N18" s="1160"/>
      <c r="O18" s="1160"/>
      <c r="P18" s="1160"/>
      <c r="Q18" s="1160"/>
      <c r="R18" s="1160"/>
      <c r="S18" s="496">
        <f>SUM(D18:R18)</f>
        <v>0</v>
      </c>
      <c r="T18" s="717"/>
      <c r="U18" s="1474"/>
      <c r="V18" s="1363"/>
      <c r="W18" s="4" t="s">
        <v>833</v>
      </c>
    </row>
    <row r="19" spans="1:23" ht="15.5">
      <c r="A19" s="1211"/>
      <c r="B19" s="823" t="s">
        <v>794</v>
      </c>
      <c r="C19" s="2490" t="s">
        <v>834</v>
      </c>
      <c r="D19" s="721"/>
      <c r="E19" s="494"/>
      <c r="F19" s="1285"/>
      <c r="G19" s="494"/>
      <c r="H19" s="494"/>
      <c r="I19" s="494"/>
      <c r="J19" s="494"/>
      <c r="K19" s="494"/>
      <c r="L19" s="494"/>
      <c r="M19" s="494"/>
      <c r="N19" s="494"/>
      <c r="O19" s="494"/>
      <c r="P19" s="494"/>
      <c r="Q19" s="494"/>
      <c r="R19" s="494"/>
      <c r="S19" s="494"/>
      <c r="T19" s="1291"/>
      <c r="U19" s="1474"/>
      <c r="V19" s="1363"/>
      <c r="W19" s="4" t="s">
        <v>835</v>
      </c>
    </row>
    <row r="20" spans="1:23" ht="15.5">
      <c r="A20" s="1211"/>
      <c r="B20" s="824"/>
      <c r="C20" s="2491" t="s">
        <v>796</v>
      </c>
      <c r="D20" s="721">
        <f>+'21.010'!G20</f>
        <v>0</v>
      </c>
      <c r="E20" s="129"/>
      <c r="F20" s="129"/>
      <c r="G20" s="129"/>
      <c r="H20" s="129"/>
      <c r="I20" s="129"/>
      <c r="J20" s="129"/>
      <c r="K20" s="129"/>
      <c r="L20" s="129"/>
      <c r="M20" s="129"/>
      <c r="N20" s="129"/>
      <c r="O20" s="129"/>
      <c r="P20" s="129"/>
      <c r="Q20" s="129"/>
      <c r="R20" s="129"/>
      <c r="S20" s="496">
        <f t="shared" ref="S20:S25" si="0">SUM(D20:R20)</f>
        <v>0</v>
      </c>
      <c r="T20" s="717"/>
      <c r="U20" s="1474"/>
      <c r="V20" s="1363"/>
      <c r="W20" s="4" t="s">
        <v>836</v>
      </c>
    </row>
    <row r="21" spans="1:23" ht="15.5">
      <c r="A21" s="1211"/>
      <c r="B21" s="824"/>
      <c r="C21" s="2492" t="s">
        <v>797</v>
      </c>
      <c r="D21" s="721">
        <f>+'21.010'!G21</f>
        <v>0</v>
      </c>
      <c r="E21" s="129"/>
      <c r="F21" s="129"/>
      <c r="G21" s="129"/>
      <c r="H21" s="129"/>
      <c r="I21" s="129"/>
      <c r="J21" s="129"/>
      <c r="K21" s="129"/>
      <c r="L21" s="129"/>
      <c r="M21" s="129"/>
      <c r="N21" s="129"/>
      <c r="O21" s="129"/>
      <c r="P21" s="129"/>
      <c r="Q21" s="129"/>
      <c r="R21" s="129"/>
      <c r="S21" s="496">
        <f t="shared" si="0"/>
        <v>0</v>
      </c>
      <c r="T21" s="717"/>
      <c r="U21" s="1474"/>
      <c r="V21" s="1363"/>
      <c r="W21" s="4" t="s">
        <v>837</v>
      </c>
    </row>
    <row r="22" spans="1:23" ht="15.5">
      <c r="A22" s="1211"/>
      <c r="B22" s="825" t="s">
        <v>798</v>
      </c>
      <c r="C22" s="961" t="s">
        <v>799</v>
      </c>
      <c r="D22" s="721">
        <f>+'21.010'!G22</f>
        <v>0</v>
      </c>
      <c r="E22" s="129"/>
      <c r="F22" s="129"/>
      <c r="G22" s="129"/>
      <c r="H22" s="129"/>
      <c r="I22" s="129"/>
      <c r="J22" s="129"/>
      <c r="K22" s="129"/>
      <c r="L22" s="129"/>
      <c r="M22" s="129"/>
      <c r="N22" s="129"/>
      <c r="O22" s="129"/>
      <c r="P22" s="129"/>
      <c r="Q22" s="129"/>
      <c r="R22" s="129"/>
      <c r="S22" s="496">
        <f t="shared" si="0"/>
        <v>0</v>
      </c>
      <c r="T22" s="717"/>
      <c r="U22" s="1474"/>
      <c r="V22" s="1363"/>
      <c r="W22" s="4" t="s">
        <v>838</v>
      </c>
    </row>
    <row r="23" spans="1:23" ht="15.5">
      <c r="A23" s="1211"/>
      <c r="B23" s="825" t="s">
        <v>800</v>
      </c>
      <c r="C23" s="2490" t="s">
        <v>801</v>
      </c>
      <c r="D23" s="2493">
        <f>+'21.010'!G23</f>
        <v>0</v>
      </c>
      <c r="E23" s="129"/>
      <c r="F23" s="129"/>
      <c r="G23" s="129"/>
      <c r="H23" s="129"/>
      <c r="I23" s="129"/>
      <c r="J23" s="129"/>
      <c r="K23" s="129"/>
      <c r="L23" s="129"/>
      <c r="M23" s="129"/>
      <c r="N23" s="129"/>
      <c r="O23" s="129"/>
      <c r="P23" s="129"/>
      <c r="Q23" s="129"/>
      <c r="R23" s="129"/>
      <c r="S23" s="496">
        <f t="shared" si="0"/>
        <v>0</v>
      </c>
      <c r="T23" s="717"/>
      <c r="U23" s="1474"/>
      <c r="V23" s="1363"/>
      <c r="W23" s="3" t="s">
        <v>839</v>
      </c>
    </row>
    <row r="24" spans="1:23" ht="15.5">
      <c r="A24" s="1211"/>
      <c r="B24" s="826" t="s">
        <v>840</v>
      </c>
      <c r="C24" s="2456" t="s">
        <v>803</v>
      </c>
      <c r="D24" s="2493">
        <f>+'21.010'!G24</f>
        <v>0</v>
      </c>
      <c r="E24" s="129"/>
      <c r="F24" s="129"/>
      <c r="G24" s="129"/>
      <c r="H24" s="129"/>
      <c r="I24" s="129"/>
      <c r="J24" s="129"/>
      <c r="K24" s="129"/>
      <c r="L24" s="129"/>
      <c r="M24" s="129"/>
      <c r="N24" s="129"/>
      <c r="O24" s="129"/>
      <c r="P24" s="129"/>
      <c r="Q24" s="129"/>
      <c r="R24" s="129"/>
      <c r="S24" s="496">
        <f t="shared" si="0"/>
        <v>0</v>
      </c>
      <c r="T24" s="717"/>
      <c r="U24" s="1474"/>
      <c r="V24" s="1363"/>
      <c r="W24" s="4" t="s">
        <v>841</v>
      </c>
    </row>
    <row r="25" spans="1:23" ht="15.5">
      <c r="A25" s="1211"/>
      <c r="B25" s="2494" t="s">
        <v>804</v>
      </c>
      <c r="C25" s="2495" t="s">
        <v>324</v>
      </c>
      <c r="D25" s="2493">
        <f>+'21.010'!G25</f>
        <v>0</v>
      </c>
      <c r="E25" s="129"/>
      <c r="F25" s="129"/>
      <c r="G25" s="129"/>
      <c r="H25" s="129"/>
      <c r="I25" s="129"/>
      <c r="J25" s="129"/>
      <c r="K25" s="129"/>
      <c r="L25" s="129"/>
      <c r="M25" s="129"/>
      <c r="N25" s="129"/>
      <c r="O25" s="129"/>
      <c r="P25" s="129"/>
      <c r="Q25" s="129"/>
      <c r="R25" s="129"/>
      <c r="S25" s="1290">
        <f t="shared" si="0"/>
        <v>0</v>
      </c>
      <c r="T25" s="1287"/>
      <c r="U25" s="1474"/>
      <c r="V25" s="1363"/>
      <c r="W25" s="4" t="s">
        <v>842</v>
      </c>
    </row>
    <row r="26" spans="1:23" ht="15.5">
      <c r="A26" s="1211"/>
      <c r="B26" s="2496"/>
      <c r="C26" s="2424" t="s">
        <v>805</v>
      </c>
      <c r="D26" s="2497">
        <f t="shared" ref="D26:T26" si="1">SUM(D20:D25)+D18</f>
        <v>0</v>
      </c>
      <c r="E26" s="2497">
        <f t="shared" si="1"/>
        <v>0</v>
      </c>
      <c r="F26" s="2498">
        <f t="shared" si="1"/>
        <v>0</v>
      </c>
      <c r="G26" s="2498">
        <f t="shared" si="1"/>
        <v>0</v>
      </c>
      <c r="H26" s="2497">
        <f t="shared" si="1"/>
        <v>0</v>
      </c>
      <c r="I26" s="2497">
        <f t="shared" si="1"/>
        <v>0</v>
      </c>
      <c r="J26" s="2497">
        <f t="shared" si="1"/>
        <v>0</v>
      </c>
      <c r="K26" s="2497">
        <f t="shared" si="1"/>
        <v>0</v>
      </c>
      <c r="L26" s="2497">
        <f t="shared" si="1"/>
        <v>0</v>
      </c>
      <c r="M26" s="2497">
        <f t="shared" si="1"/>
        <v>0</v>
      </c>
      <c r="N26" s="2497">
        <f t="shared" si="1"/>
        <v>0</v>
      </c>
      <c r="O26" s="2497">
        <f t="shared" si="1"/>
        <v>0</v>
      </c>
      <c r="P26" s="2497">
        <f t="shared" si="1"/>
        <v>0</v>
      </c>
      <c r="Q26" s="2497">
        <f t="shared" si="1"/>
        <v>0</v>
      </c>
      <c r="R26" s="2497">
        <f t="shared" si="1"/>
        <v>0</v>
      </c>
      <c r="S26" s="2497">
        <f t="shared" si="1"/>
        <v>0</v>
      </c>
      <c r="T26" s="2499">
        <f t="shared" si="1"/>
        <v>0</v>
      </c>
      <c r="U26" s="1474"/>
      <c r="V26" s="1363"/>
      <c r="W26" s="4" t="s">
        <v>843</v>
      </c>
    </row>
    <row r="27" spans="1:23" ht="15.5">
      <c r="A27" s="1211"/>
      <c r="B27" s="827" t="s">
        <v>806</v>
      </c>
      <c r="C27" s="727"/>
      <c r="D27" s="1212">
        <f>+'21.010'!G27</f>
        <v>0</v>
      </c>
      <c r="E27" s="2500"/>
      <c r="F27" s="2501"/>
      <c r="G27" s="2500"/>
      <c r="H27" s="2500"/>
      <c r="I27" s="2500"/>
      <c r="J27" s="2500"/>
      <c r="K27" s="2500"/>
      <c r="L27" s="2500"/>
      <c r="M27" s="2500"/>
      <c r="N27" s="2500"/>
      <c r="O27" s="2500"/>
      <c r="P27" s="2500"/>
      <c r="Q27" s="2500"/>
      <c r="R27" s="2500"/>
      <c r="S27" s="2502">
        <f>SUM(D27:R27)</f>
        <v>0</v>
      </c>
      <c r="T27" s="1287"/>
      <c r="U27" s="1474"/>
      <c r="V27" s="1363"/>
      <c r="W27" s="4" t="s">
        <v>844</v>
      </c>
    </row>
    <row r="28" spans="1:23" ht="15.5">
      <c r="A28" s="1211"/>
      <c r="B28" s="2503" t="s">
        <v>807</v>
      </c>
      <c r="C28" s="2034"/>
      <c r="D28" s="2504">
        <f>D26+D27</f>
        <v>0</v>
      </c>
      <c r="E28" s="2504">
        <f>E26+E27</f>
        <v>0</v>
      </c>
      <c r="F28" s="2505">
        <f t="shared" ref="F28:T28" si="2">F26+F27</f>
        <v>0</v>
      </c>
      <c r="G28" s="2505">
        <f t="shared" si="2"/>
        <v>0</v>
      </c>
      <c r="H28" s="2504">
        <f t="shared" si="2"/>
        <v>0</v>
      </c>
      <c r="I28" s="2504">
        <f t="shared" si="2"/>
        <v>0</v>
      </c>
      <c r="J28" s="2504">
        <f t="shared" si="2"/>
        <v>0</v>
      </c>
      <c r="K28" s="2504">
        <f t="shared" si="2"/>
        <v>0</v>
      </c>
      <c r="L28" s="2504">
        <f t="shared" si="2"/>
        <v>0</v>
      </c>
      <c r="M28" s="2504">
        <f t="shared" si="2"/>
        <v>0</v>
      </c>
      <c r="N28" s="2504">
        <f t="shared" si="2"/>
        <v>0</v>
      </c>
      <c r="O28" s="2504">
        <f>O26+O27</f>
        <v>0</v>
      </c>
      <c r="P28" s="2504">
        <f t="shared" si="2"/>
        <v>0</v>
      </c>
      <c r="Q28" s="2504">
        <f t="shared" si="2"/>
        <v>0</v>
      </c>
      <c r="R28" s="2504">
        <f t="shared" si="2"/>
        <v>0</v>
      </c>
      <c r="S28" s="2504">
        <f t="shared" si="2"/>
        <v>0</v>
      </c>
      <c r="T28" s="2506">
        <f t="shared" si="2"/>
        <v>0</v>
      </c>
      <c r="U28" s="1474"/>
      <c r="V28" s="1363"/>
      <c r="W28" s="4" t="s">
        <v>845</v>
      </c>
    </row>
    <row r="29" spans="1:23" ht="15.5">
      <c r="A29" s="1211"/>
      <c r="B29" s="2507"/>
      <c r="C29" s="105"/>
      <c r="D29" s="718"/>
      <c r="E29" s="2508"/>
      <c r="F29" s="2509"/>
      <c r="G29" s="2510"/>
      <c r="H29" s="2508"/>
      <c r="I29" s="2508"/>
      <c r="J29" s="2508"/>
      <c r="K29" s="2508"/>
      <c r="L29" s="2508"/>
      <c r="M29" s="2508"/>
      <c r="N29" s="2508"/>
      <c r="O29" s="2508"/>
      <c r="P29" s="2508"/>
      <c r="Q29" s="2508"/>
      <c r="R29" s="2508"/>
      <c r="S29" s="2511"/>
      <c r="T29" s="428"/>
      <c r="U29" s="1474"/>
      <c r="V29" s="1363"/>
      <c r="W29" s="4" t="s">
        <v>846</v>
      </c>
    </row>
    <row r="30" spans="1:23" ht="15.5">
      <c r="A30" s="1211"/>
      <c r="B30" s="2512" t="s">
        <v>847</v>
      </c>
      <c r="C30" s="2432" t="s">
        <v>848</v>
      </c>
      <c r="D30" s="2513">
        <f>+'21.010'!G30</f>
        <v>0</v>
      </c>
      <c r="E30" s="2514"/>
      <c r="F30" s="2514"/>
      <c r="G30" s="2514"/>
      <c r="H30" s="2514"/>
      <c r="I30" s="2514"/>
      <c r="J30" s="2514"/>
      <c r="K30" s="2514"/>
      <c r="L30" s="2514"/>
      <c r="M30" s="2514"/>
      <c r="N30" s="2514"/>
      <c r="O30" s="2514"/>
      <c r="P30" s="2514"/>
      <c r="Q30" s="2514"/>
      <c r="R30" s="2514"/>
      <c r="S30" s="2515">
        <f>SUM(D30:R30)</f>
        <v>0</v>
      </c>
      <c r="T30" s="2516"/>
      <c r="U30" s="32"/>
      <c r="V30" s="4"/>
      <c r="W30" s="4" t="s">
        <v>849</v>
      </c>
    </row>
    <row r="31" spans="1:23" ht="15.5">
      <c r="A31" s="1211"/>
      <c r="B31" s="447"/>
      <c r="C31" s="962"/>
      <c r="D31" s="427"/>
      <c r="E31" s="497"/>
      <c r="F31" s="1286"/>
      <c r="G31" s="427"/>
      <c r="H31" s="497"/>
      <c r="I31" s="497"/>
      <c r="J31" s="497"/>
      <c r="K31" s="497"/>
      <c r="L31" s="497"/>
      <c r="M31" s="497"/>
      <c r="N31" s="497"/>
      <c r="O31" s="497"/>
      <c r="P31" s="497"/>
      <c r="Q31" s="497"/>
      <c r="R31" s="497"/>
      <c r="S31" s="1292"/>
      <c r="T31" s="428"/>
      <c r="U31" s="32"/>
      <c r="V31" s="4"/>
      <c r="W31" s="4" t="s">
        <v>850</v>
      </c>
    </row>
    <row r="32" spans="1:23" ht="15.5">
      <c r="A32" s="1211"/>
      <c r="B32" s="46" t="s">
        <v>809</v>
      </c>
      <c r="C32" s="2421" t="s">
        <v>851</v>
      </c>
      <c r="D32" s="1137">
        <f>+'21.010'!G32</f>
        <v>0</v>
      </c>
      <c r="E32" s="1161"/>
      <c r="F32" s="1161"/>
      <c r="G32" s="1161"/>
      <c r="H32" s="1161"/>
      <c r="I32" s="1161"/>
      <c r="J32" s="1161"/>
      <c r="K32" s="1161"/>
      <c r="L32" s="1161"/>
      <c r="M32" s="1161"/>
      <c r="N32" s="1161"/>
      <c r="O32" s="1161"/>
      <c r="P32" s="1161"/>
      <c r="Q32" s="1161"/>
      <c r="R32" s="1161"/>
      <c r="S32" s="728">
        <f>SUM(D32:R32)</f>
        <v>0</v>
      </c>
      <c r="T32" s="1293"/>
      <c r="U32" s="1474"/>
      <c r="V32" s="1363"/>
      <c r="W32" s="4" t="s">
        <v>852</v>
      </c>
    </row>
    <row r="33" spans="1:23" ht="15.5">
      <c r="A33" s="480"/>
      <c r="B33" s="2517"/>
      <c r="C33" s="2422" t="s">
        <v>811</v>
      </c>
      <c r="D33" s="526">
        <f>+'21.010'!G33</f>
        <v>0</v>
      </c>
      <c r="E33" s="129"/>
      <c r="F33" s="129"/>
      <c r="G33" s="129"/>
      <c r="H33" s="129"/>
      <c r="I33" s="129"/>
      <c r="J33" s="129"/>
      <c r="K33" s="129"/>
      <c r="L33" s="129"/>
      <c r="M33" s="129"/>
      <c r="N33" s="1161"/>
      <c r="O33" s="1161"/>
      <c r="P33" s="1161"/>
      <c r="Q33" s="1161"/>
      <c r="R33" s="1161"/>
      <c r="S33" s="728">
        <f>SUM(D33:R33)</f>
        <v>0</v>
      </c>
      <c r="T33" s="717"/>
      <c r="U33" s="1474"/>
      <c r="V33" s="1363"/>
      <c r="W33" s="4" t="s">
        <v>853</v>
      </c>
    </row>
    <row r="34" spans="1:23" ht="15.5">
      <c r="A34" s="480"/>
      <c r="B34" s="828"/>
      <c r="C34" s="963" t="s">
        <v>812</v>
      </c>
      <c r="D34" s="526">
        <f>+'21.010'!G34</f>
        <v>0</v>
      </c>
      <c r="E34" s="129"/>
      <c r="F34" s="129"/>
      <c r="G34" s="129"/>
      <c r="H34" s="129"/>
      <c r="I34" s="129"/>
      <c r="J34" s="129"/>
      <c r="K34" s="129"/>
      <c r="L34" s="129"/>
      <c r="M34" s="129"/>
      <c r="N34" s="1161"/>
      <c r="O34" s="1161"/>
      <c r="P34" s="1161"/>
      <c r="Q34" s="1161"/>
      <c r="R34" s="1161"/>
      <c r="S34" s="728">
        <f>SUM(D34:R34)</f>
        <v>0</v>
      </c>
      <c r="T34" s="717"/>
      <c r="U34" s="1474"/>
      <c r="V34" s="1363"/>
      <c r="W34" s="4" t="s">
        <v>324</v>
      </c>
    </row>
    <row r="35" spans="1:23" ht="15.5">
      <c r="A35" s="480"/>
      <c r="B35" s="2518"/>
      <c r="C35" s="2519" t="s">
        <v>813</v>
      </c>
      <c r="D35" s="526">
        <f>+'21.010'!G35</f>
        <v>0</v>
      </c>
      <c r="E35" s="129"/>
      <c r="F35" s="129"/>
      <c r="G35" s="129"/>
      <c r="H35" s="129"/>
      <c r="I35" s="129"/>
      <c r="J35" s="129"/>
      <c r="K35" s="129"/>
      <c r="L35" s="129"/>
      <c r="M35" s="129"/>
      <c r="N35" s="1161"/>
      <c r="O35" s="1161"/>
      <c r="P35" s="1161"/>
      <c r="Q35" s="1161"/>
      <c r="R35" s="1161"/>
      <c r="S35" s="477">
        <f>SUM(D35:R35)</f>
        <v>0</v>
      </c>
      <c r="T35" s="1287"/>
      <c r="U35" s="1474"/>
      <c r="V35" s="1363"/>
      <c r="W35" s="1363"/>
    </row>
    <row r="36" spans="1:23" ht="15.5">
      <c r="A36" s="480"/>
      <c r="B36" s="2496"/>
      <c r="C36" s="2424" t="s">
        <v>805</v>
      </c>
      <c r="D36" s="2504">
        <f>SUM(D32:D35)</f>
        <v>0</v>
      </c>
      <c r="E36" s="2504">
        <f>SUM(E32:E35)</f>
        <v>0</v>
      </c>
      <c r="F36" s="2505">
        <f t="shared" ref="F36:T36" si="3">SUM(F32:F35)</f>
        <v>0</v>
      </c>
      <c r="G36" s="2505">
        <f t="shared" si="3"/>
        <v>0</v>
      </c>
      <c r="H36" s="2504">
        <f>SUM(H32:H35)</f>
        <v>0</v>
      </c>
      <c r="I36" s="2504">
        <f t="shared" si="3"/>
        <v>0</v>
      </c>
      <c r="J36" s="2504">
        <f>SUM(J32:J35)</f>
        <v>0</v>
      </c>
      <c r="K36" s="2504">
        <f t="shared" si="3"/>
        <v>0</v>
      </c>
      <c r="L36" s="2504">
        <f t="shared" si="3"/>
        <v>0</v>
      </c>
      <c r="M36" s="2504">
        <f t="shared" si="3"/>
        <v>0</v>
      </c>
      <c r="N36" s="2504">
        <f t="shared" si="3"/>
        <v>0</v>
      </c>
      <c r="O36" s="2504">
        <f t="shared" si="3"/>
        <v>0</v>
      </c>
      <c r="P36" s="2504">
        <f t="shared" si="3"/>
        <v>0</v>
      </c>
      <c r="Q36" s="2504">
        <f t="shared" si="3"/>
        <v>0</v>
      </c>
      <c r="R36" s="2504">
        <f t="shared" si="3"/>
        <v>0</v>
      </c>
      <c r="S36" s="2504">
        <f t="shared" si="3"/>
        <v>0</v>
      </c>
      <c r="T36" s="2506">
        <f t="shared" si="3"/>
        <v>0</v>
      </c>
      <c r="U36" s="1474"/>
      <c r="V36" s="1363"/>
      <c r="W36" s="1363"/>
    </row>
    <row r="37" spans="1:23" ht="15.5">
      <c r="A37" s="2520"/>
      <c r="B37" s="2521" t="s">
        <v>854</v>
      </c>
      <c r="C37" s="2443"/>
      <c r="D37" s="2522">
        <f>+'21.010'!G37</f>
        <v>0</v>
      </c>
      <c r="E37" s="2523"/>
      <c r="F37" s="2523"/>
      <c r="G37" s="2523"/>
      <c r="H37" s="2523"/>
      <c r="I37" s="2523"/>
      <c r="J37" s="2523"/>
      <c r="K37" s="2523"/>
      <c r="L37" s="2523"/>
      <c r="M37" s="2523"/>
      <c r="N37" s="2523"/>
      <c r="O37" s="2523"/>
      <c r="P37" s="2523"/>
      <c r="Q37" s="2523"/>
      <c r="R37" s="2523"/>
      <c r="S37" s="2524">
        <f>SUM(D37:R37)</f>
        <v>0</v>
      </c>
      <c r="T37" s="829"/>
      <c r="U37" s="1474"/>
      <c r="V37" s="1363"/>
      <c r="W37" s="1363"/>
    </row>
    <row r="38" spans="1:23" ht="15.5">
      <c r="A38" s="1213"/>
      <c r="B38" s="2525" t="s">
        <v>815</v>
      </c>
      <c r="C38" s="2443"/>
      <c r="D38" s="2526">
        <f>D36+D37</f>
        <v>0</v>
      </c>
      <c r="E38" s="2526">
        <f>E36+E37</f>
        <v>0</v>
      </c>
      <c r="F38" s="2527">
        <f t="shared" ref="F38:T38" si="4">F36+F37</f>
        <v>0</v>
      </c>
      <c r="G38" s="2527">
        <f t="shared" si="4"/>
        <v>0</v>
      </c>
      <c r="H38" s="2526">
        <f>H36+H37</f>
        <v>0</v>
      </c>
      <c r="I38" s="2526">
        <f t="shared" si="4"/>
        <v>0</v>
      </c>
      <c r="J38" s="2526">
        <f>J36+J37</f>
        <v>0</v>
      </c>
      <c r="K38" s="2526">
        <f t="shared" si="4"/>
        <v>0</v>
      </c>
      <c r="L38" s="2526">
        <f t="shared" si="4"/>
        <v>0</v>
      </c>
      <c r="M38" s="2526">
        <f t="shared" si="4"/>
        <v>0</v>
      </c>
      <c r="N38" s="2526">
        <f t="shared" si="4"/>
        <v>0</v>
      </c>
      <c r="O38" s="2526">
        <f t="shared" si="4"/>
        <v>0</v>
      </c>
      <c r="P38" s="2526">
        <f t="shared" si="4"/>
        <v>0</v>
      </c>
      <c r="Q38" s="2526">
        <f t="shared" si="4"/>
        <v>0</v>
      </c>
      <c r="R38" s="2526">
        <f t="shared" si="4"/>
        <v>0</v>
      </c>
      <c r="S38" s="2526">
        <f t="shared" si="4"/>
        <v>0</v>
      </c>
      <c r="T38" s="1551">
        <f t="shared" si="4"/>
        <v>0</v>
      </c>
      <c r="U38" s="1474"/>
      <c r="V38" s="1363"/>
      <c r="W38" s="1363"/>
    </row>
    <row r="39" spans="1:23" s="4" customFormat="1" ht="15.5">
      <c r="A39" s="1213"/>
      <c r="B39" s="1549" t="s">
        <v>816</v>
      </c>
      <c r="C39" s="963"/>
      <c r="D39" s="2528"/>
      <c r="E39" s="2528"/>
      <c r="F39" s="1552"/>
      <c r="G39" s="1552"/>
      <c r="H39" s="2528"/>
      <c r="I39" s="2528"/>
      <c r="J39" s="2528"/>
      <c r="K39" s="2528"/>
      <c r="L39" s="2528"/>
      <c r="M39" s="2528"/>
      <c r="N39" s="2528"/>
      <c r="O39" s="2528"/>
      <c r="P39" s="2528"/>
      <c r="Q39" s="2528"/>
      <c r="R39" s="2528"/>
      <c r="S39" s="2528"/>
      <c r="T39" s="1553"/>
      <c r="U39" s="1474"/>
      <c r="V39" s="1363"/>
      <c r="W39" s="1363"/>
    </row>
    <row r="40" spans="1:23" s="4" customFormat="1" ht="15.5">
      <c r="A40" s="1213"/>
      <c r="B40" s="1801" t="s">
        <v>817</v>
      </c>
      <c r="C40" s="2420"/>
      <c r="D40" s="2529">
        <f>+'21.010'!G40</f>
        <v>0</v>
      </c>
      <c r="E40" s="2530"/>
      <c r="F40" s="2531"/>
      <c r="G40" s="2531"/>
      <c r="H40" s="2530"/>
      <c r="I40" s="2530"/>
      <c r="J40" s="2530"/>
      <c r="K40" s="2530"/>
      <c r="L40" s="2530"/>
      <c r="M40" s="2530"/>
      <c r="N40" s="2530"/>
      <c r="O40" s="2530"/>
      <c r="P40" s="2530"/>
      <c r="Q40" s="2530"/>
      <c r="R40" s="2530"/>
      <c r="S40" s="728">
        <f>SUM(D40:R40)</f>
        <v>0</v>
      </c>
      <c r="T40" s="2532"/>
      <c r="U40" s="1474"/>
      <c r="V40" s="1363"/>
      <c r="W40" s="1363"/>
    </row>
    <row r="41" spans="1:23" s="4" customFormat="1" ht="15.5">
      <c r="A41" s="1213"/>
      <c r="B41" s="2448" t="s">
        <v>818</v>
      </c>
      <c r="C41" s="2451"/>
      <c r="D41" s="2533">
        <f>+'21.010'!G41</f>
        <v>0</v>
      </c>
      <c r="E41" s="2534"/>
      <c r="F41" s="2535"/>
      <c r="G41" s="2535"/>
      <c r="H41" s="2534"/>
      <c r="I41" s="2534"/>
      <c r="J41" s="2534"/>
      <c r="K41" s="2534"/>
      <c r="L41" s="2534"/>
      <c r="M41" s="2534"/>
      <c r="N41" s="2534"/>
      <c r="O41" s="2534"/>
      <c r="P41" s="2534"/>
      <c r="Q41" s="2534"/>
      <c r="R41" s="2534"/>
      <c r="S41" s="728">
        <f t="shared" ref="S41" si="5">SUM(D41:R41)</f>
        <v>0</v>
      </c>
      <c r="T41" s="2536"/>
      <c r="U41" s="1474"/>
      <c r="V41" s="1363"/>
      <c r="W41" s="1363"/>
    </row>
    <row r="42" spans="1:23" s="4" customFormat="1" ht="15.5">
      <c r="A42" s="1213"/>
      <c r="B42" s="2537" t="s">
        <v>819</v>
      </c>
      <c r="C42" s="2538"/>
      <c r="D42" s="2539">
        <f>SUM(D40:D41)</f>
        <v>0</v>
      </c>
      <c r="E42" s="2539">
        <f t="shared" ref="E42:R42" si="6">SUM(E40:E41)</f>
        <v>0</v>
      </c>
      <c r="F42" s="2539">
        <f t="shared" si="6"/>
        <v>0</v>
      </c>
      <c r="G42" s="2539">
        <f t="shared" si="6"/>
        <v>0</v>
      </c>
      <c r="H42" s="2539">
        <f t="shared" si="6"/>
        <v>0</v>
      </c>
      <c r="I42" s="2539">
        <f t="shared" si="6"/>
        <v>0</v>
      </c>
      <c r="J42" s="2539">
        <f t="shared" si="6"/>
        <v>0</v>
      </c>
      <c r="K42" s="2539">
        <f t="shared" si="6"/>
        <v>0</v>
      </c>
      <c r="L42" s="2539">
        <f t="shared" si="6"/>
        <v>0</v>
      </c>
      <c r="M42" s="2539">
        <f t="shared" si="6"/>
        <v>0</v>
      </c>
      <c r="N42" s="2539">
        <f t="shared" si="6"/>
        <v>0</v>
      </c>
      <c r="O42" s="2539">
        <f t="shared" si="6"/>
        <v>0</v>
      </c>
      <c r="P42" s="2539">
        <f t="shared" si="6"/>
        <v>0</v>
      </c>
      <c r="Q42" s="2539">
        <f t="shared" si="6"/>
        <v>0</v>
      </c>
      <c r="R42" s="2539">
        <f t="shared" si="6"/>
        <v>0</v>
      </c>
      <c r="S42" s="2539">
        <f>SUM(S40:S41)</f>
        <v>0</v>
      </c>
      <c r="T42" s="1551">
        <f>SUM(T40:T41)</f>
        <v>0</v>
      </c>
      <c r="U42" s="1474"/>
      <c r="V42" s="1363"/>
      <c r="W42" s="1363"/>
    </row>
    <row r="43" spans="1:23" s="4" customFormat="1" ht="15.5">
      <c r="A43" s="1213"/>
      <c r="B43" s="1554"/>
      <c r="C43" s="963"/>
      <c r="D43" s="2528"/>
      <c r="E43" s="2528"/>
      <c r="F43" s="1552"/>
      <c r="G43" s="1552"/>
      <c r="H43" s="2528"/>
      <c r="I43" s="2528"/>
      <c r="J43" s="2528"/>
      <c r="K43" s="2528"/>
      <c r="L43" s="2528"/>
      <c r="M43" s="2528"/>
      <c r="N43" s="2528"/>
      <c r="O43" s="2528"/>
      <c r="P43" s="2528"/>
      <c r="Q43" s="2528"/>
      <c r="R43" s="2528"/>
      <c r="S43" s="2528"/>
      <c r="T43" s="1553"/>
      <c r="U43" s="1474"/>
      <c r="V43" s="1363"/>
      <c r="W43" s="1363"/>
    </row>
    <row r="44" spans="1:23" ht="16" thickBot="1">
      <c r="A44" s="2540"/>
      <c r="B44" s="2541" t="s">
        <v>820</v>
      </c>
      <c r="C44" s="2542"/>
      <c r="D44" s="2543">
        <f>D28+D30+D38+D42</f>
        <v>0</v>
      </c>
      <c r="E44" s="2543">
        <f t="shared" ref="E44:T44" si="7">E28+E30+E38+E42</f>
        <v>0</v>
      </c>
      <c r="F44" s="2543">
        <f t="shared" si="7"/>
        <v>0</v>
      </c>
      <c r="G44" s="2543">
        <f t="shared" si="7"/>
        <v>0</v>
      </c>
      <c r="H44" s="2543">
        <f t="shared" si="7"/>
        <v>0</v>
      </c>
      <c r="I44" s="2543">
        <f t="shared" si="7"/>
        <v>0</v>
      </c>
      <c r="J44" s="2543">
        <f t="shared" si="7"/>
        <v>0</v>
      </c>
      <c r="K44" s="2543">
        <f t="shared" si="7"/>
        <v>0</v>
      </c>
      <c r="L44" s="2543">
        <f t="shared" si="7"/>
        <v>0</v>
      </c>
      <c r="M44" s="2543">
        <f t="shared" si="7"/>
        <v>0</v>
      </c>
      <c r="N44" s="2543">
        <f t="shared" si="7"/>
        <v>0</v>
      </c>
      <c r="O44" s="2543">
        <f t="shared" si="7"/>
        <v>0</v>
      </c>
      <c r="P44" s="2543">
        <f t="shared" si="7"/>
        <v>0</v>
      </c>
      <c r="Q44" s="2543">
        <f t="shared" si="7"/>
        <v>0</v>
      </c>
      <c r="R44" s="2543">
        <f t="shared" si="7"/>
        <v>0</v>
      </c>
      <c r="S44" s="2543">
        <f t="shared" si="7"/>
        <v>0</v>
      </c>
      <c r="T44" s="2544">
        <f t="shared" si="7"/>
        <v>0</v>
      </c>
      <c r="U44" s="1474"/>
      <c r="V44" s="1363"/>
      <c r="W44" s="1363"/>
    </row>
    <row r="45" spans="1:23" ht="15.5">
      <c r="A45" s="431"/>
      <c r="B45" s="432"/>
      <c r="C45" s="1344"/>
      <c r="D45" s="719"/>
      <c r="E45" s="431"/>
      <c r="F45" s="432"/>
      <c r="G45" s="719"/>
      <c r="H45" s="431"/>
      <c r="I45" s="431"/>
      <c r="J45" s="431"/>
      <c r="K45" s="431"/>
      <c r="L45" s="431"/>
      <c r="M45" s="431"/>
      <c r="N45" s="431"/>
      <c r="O45" s="431"/>
      <c r="P45" s="431"/>
      <c r="Q45" s="431"/>
      <c r="R45" s="431"/>
      <c r="S45" s="1345"/>
      <c r="T45" s="1346"/>
      <c r="U45" s="1474"/>
      <c r="V45" s="1363"/>
      <c r="W45" s="1363"/>
    </row>
    <row r="46" spans="1:23" ht="15.5">
      <c r="A46" s="433">
        <v>3</v>
      </c>
      <c r="B46" s="2421" t="s">
        <v>821</v>
      </c>
      <c r="C46" s="2419"/>
      <c r="D46" s="526">
        <f>+'21.010'!G46</f>
        <v>0</v>
      </c>
      <c r="E46" s="129"/>
      <c r="F46" s="129"/>
      <c r="G46" s="129"/>
      <c r="H46" s="129"/>
      <c r="I46" s="129"/>
      <c r="J46" s="129"/>
      <c r="K46" s="129"/>
      <c r="L46" s="129"/>
      <c r="M46" s="129"/>
      <c r="N46" s="129"/>
      <c r="O46" s="129"/>
      <c r="P46" s="129"/>
      <c r="Q46" s="129"/>
      <c r="R46" s="129"/>
      <c r="S46" s="477">
        <f>SUM(D46:R46)</f>
        <v>0</v>
      </c>
      <c r="T46" s="717"/>
      <c r="U46" s="1474"/>
      <c r="V46" s="1363"/>
      <c r="W46" s="1363"/>
    </row>
    <row r="47" spans="1:23" ht="15.5">
      <c r="A47" s="433">
        <v>4</v>
      </c>
      <c r="B47" s="2421" t="s">
        <v>822</v>
      </c>
      <c r="C47" s="2419"/>
      <c r="D47" s="526">
        <f>+'21.010'!G47</f>
        <v>0</v>
      </c>
      <c r="E47" s="1159"/>
      <c r="F47" s="1159"/>
      <c r="G47" s="1159"/>
      <c r="H47" s="1159"/>
      <c r="I47" s="1159"/>
      <c r="J47" s="1159"/>
      <c r="K47" s="1159"/>
      <c r="L47" s="1159"/>
      <c r="M47" s="1159"/>
      <c r="N47" s="1159"/>
      <c r="O47" s="1159"/>
      <c r="P47" s="1159"/>
      <c r="Q47" s="1159"/>
      <c r="R47" s="1159"/>
      <c r="S47" s="2524">
        <f>SUM(D47:R47)</f>
        <v>0</v>
      </c>
      <c r="T47" s="717"/>
      <c r="U47" s="1474"/>
      <c r="V47" s="1363"/>
      <c r="W47" s="1363"/>
    </row>
    <row r="48" spans="1:23" ht="15.5">
      <c r="A48" s="433">
        <v>5</v>
      </c>
      <c r="B48" s="2421" t="s">
        <v>823</v>
      </c>
      <c r="C48" s="2419"/>
      <c r="D48" s="526">
        <f>+'21.010'!G48</f>
        <v>0</v>
      </c>
      <c r="E48" s="129"/>
      <c r="F48" s="129"/>
      <c r="G48" s="129"/>
      <c r="H48" s="129"/>
      <c r="I48" s="129"/>
      <c r="J48" s="129"/>
      <c r="K48" s="129"/>
      <c r="L48" s="129"/>
      <c r="M48" s="129"/>
      <c r="N48" s="129"/>
      <c r="O48" s="129"/>
      <c r="P48" s="129"/>
      <c r="Q48" s="129"/>
      <c r="R48" s="129"/>
      <c r="S48" s="2524">
        <f>SUM(D48:R48)</f>
        <v>0</v>
      </c>
      <c r="T48" s="717"/>
      <c r="U48" s="1474"/>
      <c r="V48" s="1363"/>
      <c r="W48" s="1363"/>
    </row>
    <row r="49" spans="1:23" ht="15.5">
      <c r="A49" s="2545"/>
      <c r="B49" s="2546"/>
      <c r="C49" s="2547"/>
      <c r="D49" s="2548"/>
      <c r="E49" s="2548"/>
      <c r="F49" s="2549"/>
      <c r="G49" s="2513"/>
      <c r="H49" s="2548"/>
      <c r="I49" s="2548"/>
      <c r="J49" s="2548"/>
      <c r="K49" s="2548"/>
      <c r="L49" s="2548"/>
      <c r="M49" s="2548"/>
      <c r="N49" s="2548"/>
      <c r="O49" s="2548"/>
      <c r="P49" s="2548"/>
      <c r="Q49" s="2548"/>
      <c r="R49" s="2548"/>
      <c r="S49" s="2550"/>
      <c r="T49" s="2551"/>
      <c r="U49" s="1474"/>
      <c r="V49" s="1363"/>
      <c r="W49" s="1363"/>
    </row>
    <row r="50" spans="1:23" ht="16" thickBot="1">
      <c r="A50" s="2552"/>
      <c r="B50" s="2553"/>
      <c r="C50" s="2554" t="s">
        <v>855</v>
      </c>
      <c r="D50" s="2555">
        <f t="shared" ref="D50:T50" si="8">SUM(D46:D48)+D15+D44</f>
        <v>0</v>
      </c>
      <c r="E50" s="2555">
        <f t="shared" si="8"/>
        <v>0</v>
      </c>
      <c r="F50" s="2556">
        <f t="shared" si="8"/>
        <v>0</v>
      </c>
      <c r="G50" s="2557">
        <f t="shared" si="8"/>
        <v>0</v>
      </c>
      <c r="H50" s="2555">
        <f t="shared" si="8"/>
        <v>0</v>
      </c>
      <c r="I50" s="2555">
        <f t="shared" si="8"/>
        <v>0</v>
      </c>
      <c r="J50" s="2555">
        <f t="shared" si="8"/>
        <v>0</v>
      </c>
      <c r="K50" s="2555">
        <f t="shared" si="8"/>
        <v>0</v>
      </c>
      <c r="L50" s="2555">
        <f t="shared" si="8"/>
        <v>0</v>
      </c>
      <c r="M50" s="2555">
        <f t="shared" si="8"/>
        <v>0</v>
      </c>
      <c r="N50" s="2555">
        <f t="shared" si="8"/>
        <v>0</v>
      </c>
      <c r="O50" s="2555">
        <f t="shared" si="8"/>
        <v>0</v>
      </c>
      <c r="P50" s="2555">
        <f t="shared" si="8"/>
        <v>0</v>
      </c>
      <c r="Q50" s="2555">
        <f t="shared" si="8"/>
        <v>0</v>
      </c>
      <c r="R50" s="2555">
        <f t="shared" si="8"/>
        <v>0</v>
      </c>
      <c r="S50" s="2555">
        <f t="shared" si="8"/>
        <v>0</v>
      </c>
      <c r="T50" s="1288">
        <f t="shared" si="8"/>
        <v>0</v>
      </c>
      <c r="U50" s="1474"/>
      <c r="V50" s="1363"/>
      <c r="W50" s="1363"/>
    </row>
    <row r="51" spans="1:23" ht="16" thickTop="1">
      <c r="A51" s="830"/>
      <c r="B51" s="278"/>
      <c r="C51" s="197"/>
      <c r="D51" s="278"/>
      <c r="E51" s="278"/>
      <c r="F51" s="278"/>
      <c r="G51" s="278"/>
      <c r="H51" s="278"/>
      <c r="I51" s="278"/>
      <c r="J51" s="278"/>
      <c r="K51" s="278"/>
      <c r="L51" s="278"/>
      <c r="M51" s="278"/>
      <c r="N51" s="278"/>
      <c r="O51" s="278"/>
      <c r="P51" s="278"/>
      <c r="Q51" s="278"/>
      <c r="R51" s="278"/>
      <c r="S51" s="32" t="str">
        <f>+ToC!E115</f>
        <v xml:space="preserve">LONG-TERM Annual Return </v>
      </c>
      <c r="T51" s="102"/>
      <c r="U51" s="1474"/>
      <c r="V51" s="1363"/>
      <c r="W51" s="1363"/>
    </row>
    <row r="52" spans="1:23" ht="17.25" customHeight="1">
      <c r="A52" s="278"/>
      <c r="B52" s="278"/>
      <c r="C52" s="197"/>
      <c r="D52" s="278"/>
      <c r="E52" s="278"/>
      <c r="F52" s="278"/>
      <c r="G52" s="278"/>
      <c r="H52" s="278"/>
      <c r="I52" s="278"/>
      <c r="J52" s="278"/>
      <c r="K52" s="278"/>
      <c r="L52" s="278"/>
      <c r="M52" s="278"/>
      <c r="N52" s="278"/>
      <c r="O52" s="278"/>
      <c r="P52" s="278"/>
      <c r="Q52" s="278"/>
      <c r="R52" s="278"/>
      <c r="S52" s="278"/>
      <c r="T52" s="95" t="s">
        <v>856</v>
      </c>
      <c r="U52" s="1474"/>
      <c r="V52" s="1363"/>
      <c r="W52" s="1363"/>
    </row>
    <row r="53" spans="1:23" ht="17.25" hidden="1" customHeight="1">
      <c r="A53" s="4"/>
      <c r="B53" s="4"/>
      <c r="C53" s="4"/>
      <c r="D53" s="4"/>
      <c r="E53" s="4"/>
      <c r="F53" s="4"/>
      <c r="G53" s="4"/>
      <c r="H53" s="4"/>
      <c r="I53" s="4"/>
      <c r="J53" s="4"/>
      <c r="K53" s="4"/>
      <c r="L53" s="4"/>
      <c r="M53" s="4"/>
      <c r="N53" s="4"/>
      <c r="O53" s="4"/>
      <c r="P53" s="4"/>
      <c r="Q53" s="4"/>
      <c r="R53" s="4"/>
      <c r="S53" s="4"/>
      <c r="T53" s="4"/>
      <c r="U53" s="32"/>
      <c r="V53" s="4"/>
      <c r="W53" s="4"/>
    </row>
    <row r="54" spans="1:23" ht="17.25" hidden="1" customHeight="1">
      <c r="A54" s="4"/>
      <c r="B54" s="4"/>
      <c r="C54" s="4"/>
      <c r="D54" s="4"/>
      <c r="E54" s="4"/>
      <c r="F54" s="4"/>
      <c r="G54" s="4"/>
      <c r="H54" s="4"/>
      <c r="I54" s="4"/>
      <c r="J54" s="4"/>
      <c r="K54" s="4"/>
      <c r="L54" s="4"/>
      <c r="M54" s="4"/>
      <c r="N54" s="4"/>
      <c r="O54" s="4"/>
      <c r="P54" s="4"/>
      <c r="Q54" s="4"/>
      <c r="R54" s="4"/>
      <c r="S54" s="4"/>
      <c r="T54" s="4"/>
      <c r="U54" s="4"/>
      <c r="V54" s="4"/>
      <c r="W54" s="4"/>
    </row>
  </sheetData>
  <sheetProtection password="DF61" sheet="1" objects="1" scenarios="1"/>
  <mergeCells count="4">
    <mergeCell ref="B15:C15"/>
    <mergeCell ref="B17:C17"/>
    <mergeCell ref="A10:S10"/>
    <mergeCell ref="A1:XFD1"/>
  </mergeCells>
  <dataValidations count="4">
    <dataValidation type="decimal" operator="lessThanOrEqual" allowBlank="1" showInputMessage="1" showErrorMessage="1" errorTitle="Numbers Only" error="You can only enter numbers in these cells.To re input a number, press Cancel  or Retry and  delete, and then re enter a valid number_x000a_" sqref="D33:D36 E46:R46 C19:C22 E33:R35 F30:S30 D46:D49 E20:R22 S32:S35 S46:S48 S37 B31 C31:C32 B51:R51 C30:D30 D28:T28 E36:T36 E49:T49 S40:S41 D44:T44">
      <formula1>50000000000</formula1>
    </dataValidation>
    <dataValidation type="whole" operator="lessThanOrEqual" allowBlank="1" showInputMessage="1" showErrorMessage="1" errorTitle="Numbers Only" error="You can only enter whole numbers" sqref="B33:C34 B38:C44 E48:R48 B46:C48 C36 C23:C29">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D50:T50"/>
    <dataValidation type="list" allowBlank="1" showInputMessage="1" showErrorMessage="1" sqref="E12:R12">
      <formula1>$W$15:$W$34</formula1>
    </dataValidation>
  </dataValidations>
  <hyperlinks>
    <hyperlink ref="A1:T1" location="ToC!A1" display="21.012"/>
  </hyperlinks>
  <pageMargins left="0.4" right="0" top="0.5" bottom="0.3" header="0.5" footer="0.5"/>
  <pageSetup paperSize="17" scale="4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sheetPr>
  <dimension ref="A1:X32"/>
  <sheetViews>
    <sheetView zoomScale="85" zoomScaleNormal="85" workbookViewId="0">
      <selection sqref="A1:S1"/>
    </sheetView>
  </sheetViews>
  <sheetFormatPr defaultColWidth="0" defaultRowHeight="15.5" zeroHeight="1"/>
  <cols>
    <col min="1" max="1" width="32.69140625" customWidth="1"/>
    <col min="2" max="2" width="5.765625" customWidth="1"/>
    <col min="3" max="6" width="12.23046875" customWidth="1"/>
    <col min="7" max="7" width="11" customWidth="1"/>
    <col min="8" max="15" width="12.23046875" customWidth="1"/>
    <col min="16" max="16" width="11" customWidth="1"/>
    <col min="17" max="19" width="13.23046875" customWidth="1"/>
    <col min="20" max="20" width="12.23046875" customWidth="1"/>
    <col min="21" max="23" width="9.765625" hidden="1" customWidth="1"/>
    <col min="24" max="24" width="25.84375" hidden="1" customWidth="1"/>
    <col min="25" max="16384" width="9.765625" hidden="1"/>
  </cols>
  <sheetData>
    <row r="1" spans="1:24" s="1363" customFormat="1">
      <c r="A1" s="5422" t="s">
        <v>857</v>
      </c>
      <c r="B1" s="5422"/>
      <c r="C1" s="5422"/>
      <c r="D1" s="5422"/>
      <c r="E1" s="5422"/>
      <c r="F1" s="5422"/>
      <c r="G1" s="5422"/>
      <c r="H1" s="5422"/>
      <c r="I1" s="5422"/>
      <c r="J1" s="5422"/>
      <c r="K1" s="5422"/>
      <c r="L1" s="5422"/>
      <c r="M1" s="5422"/>
      <c r="N1" s="5422"/>
      <c r="O1" s="5422"/>
      <c r="P1" s="5422"/>
      <c r="Q1" s="5422"/>
      <c r="R1" s="5422"/>
      <c r="S1" s="5422"/>
      <c r="T1" s="89"/>
    </row>
    <row r="2" spans="1:24" s="1363" customFormat="1">
      <c r="A2" s="89"/>
      <c r="B2" s="89"/>
      <c r="C2" s="89"/>
      <c r="D2" s="89"/>
      <c r="E2" s="89"/>
      <c r="F2" s="89"/>
      <c r="G2" s="89"/>
      <c r="H2" s="290"/>
      <c r="I2" s="290"/>
      <c r="J2" s="290"/>
      <c r="K2" s="290"/>
      <c r="L2" s="290"/>
      <c r="M2" s="290"/>
      <c r="N2" s="290"/>
      <c r="O2" s="290"/>
      <c r="P2" s="290"/>
      <c r="Q2" s="290"/>
      <c r="R2" s="290"/>
      <c r="S2" s="290"/>
      <c r="T2" s="89"/>
    </row>
    <row r="3" spans="1:24" s="1363" customFormat="1" ht="14">
      <c r="A3" s="653" t="str">
        <f>+Cover!A14</f>
        <v>Select Name of Insurer/ Financial Holding Company</v>
      </c>
      <c r="B3" s="105"/>
      <c r="C3" s="105"/>
      <c r="D3" s="102"/>
      <c r="E3" s="102"/>
      <c r="F3" s="102"/>
      <c r="G3" s="102"/>
      <c r="H3" s="102"/>
      <c r="I3" s="102"/>
      <c r="J3" s="102"/>
      <c r="K3" s="102"/>
      <c r="L3" s="102"/>
      <c r="M3" s="102"/>
      <c r="N3" s="102"/>
      <c r="O3" s="102"/>
      <c r="P3" s="102"/>
      <c r="Q3" s="102"/>
      <c r="R3" s="102"/>
      <c r="S3" s="69" t="s">
        <v>2050</v>
      </c>
      <c r="T3" s="102"/>
    </row>
    <row r="4" spans="1:24" s="1363" customFormat="1" ht="14">
      <c r="A4" s="1787" t="str">
        <f>+ToC!A3</f>
        <v>Insurer/Financial Holding Company</v>
      </c>
      <c r="B4" s="102"/>
      <c r="C4" s="102"/>
      <c r="D4" s="102"/>
      <c r="E4" s="102"/>
      <c r="F4" s="102"/>
      <c r="G4" s="102"/>
      <c r="H4" s="102"/>
      <c r="I4" s="102"/>
      <c r="J4" s="102"/>
      <c r="K4" s="102"/>
      <c r="L4" s="102"/>
      <c r="M4" s="102"/>
      <c r="N4" s="102"/>
      <c r="O4" s="102"/>
      <c r="P4" s="102"/>
      <c r="Q4" s="102"/>
      <c r="R4" s="102"/>
      <c r="S4" s="102"/>
      <c r="T4" s="102"/>
    </row>
    <row r="5" spans="1:24" s="1363" customFormat="1" ht="14">
      <c r="A5" s="1787"/>
      <c r="B5" s="102"/>
      <c r="C5" s="102"/>
      <c r="D5" s="102"/>
      <c r="E5" s="102"/>
      <c r="F5" s="102"/>
      <c r="G5" s="102"/>
      <c r="H5" s="102"/>
      <c r="I5" s="102"/>
      <c r="J5" s="102"/>
      <c r="K5" s="102"/>
      <c r="L5" s="102"/>
      <c r="M5" s="102"/>
      <c r="N5" s="102"/>
      <c r="O5" s="102"/>
      <c r="P5" s="102"/>
      <c r="Q5" s="102"/>
      <c r="R5" s="102"/>
      <c r="S5" s="102"/>
      <c r="T5" s="102"/>
      <c r="X5" s="1473" t="s">
        <v>828</v>
      </c>
    </row>
    <row r="6" spans="1:24" s="1363" customFormat="1">
      <c r="A6" s="99" t="str">
        <f>+ToC!A5</f>
        <v>LONG-TERM INSURERS ANNUAL RETURN</v>
      </c>
      <c r="B6" s="1789"/>
      <c r="C6" s="1789"/>
      <c r="D6" s="102"/>
      <c r="E6" s="102"/>
      <c r="F6" s="102"/>
      <c r="G6" s="102"/>
      <c r="H6" s="102"/>
      <c r="I6" s="102"/>
      <c r="J6" s="102"/>
      <c r="K6" s="102"/>
      <c r="L6" s="102"/>
      <c r="M6" s="102"/>
      <c r="N6" s="102"/>
      <c r="O6" s="102"/>
      <c r="P6" s="102"/>
      <c r="Q6" s="102"/>
      <c r="R6" s="102"/>
      <c r="S6" s="102"/>
      <c r="T6" s="102"/>
      <c r="X6" s="4" t="s">
        <v>830</v>
      </c>
    </row>
    <row r="7" spans="1:24" s="1363" customFormat="1">
      <c r="A7" s="99" t="str">
        <f>+ToC!A6</f>
        <v>FOR THE YEAR ENDED:</v>
      </c>
      <c r="B7" s="1789"/>
      <c r="C7" s="1789"/>
      <c r="D7" s="102"/>
      <c r="E7" s="102"/>
      <c r="F7" s="102"/>
      <c r="G7" s="102"/>
      <c r="H7" s="102"/>
      <c r="I7" s="102"/>
      <c r="J7" s="102"/>
      <c r="K7" s="102"/>
      <c r="L7" s="102"/>
      <c r="M7" s="102"/>
      <c r="N7" s="102"/>
      <c r="O7" s="102"/>
      <c r="P7" s="102"/>
      <c r="Q7" s="102"/>
      <c r="R7" s="102"/>
      <c r="S7" s="2558">
        <f>+Cover!A23</f>
        <v>0</v>
      </c>
      <c r="T7" s="102"/>
      <c r="X7" s="4" t="s">
        <v>831</v>
      </c>
    </row>
    <row r="8" spans="1:24" s="1363" customFormat="1">
      <c r="A8" s="4505"/>
      <c r="B8" s="4505"/>
      <c r="C8" s="4505"/>
      <c r="D8" s="4505"/>
      <c r="E8" s="4505"/>
      <c r="F8" s="4505"/>
      <c r="G8" s="4505"/>
      <c r="H8" s="4505"/>
      <c r="I8" s="4505"/>
      <c r="J8" s="4505"/>
      <c r="K8" s="4505"/>
      <c r="L8" s="4505"/>
      <c r="M8" s="4505"/>
      <c r="N8" s="4505"/>
      <c r="O8" s="4505"/>
      <c r="P8" s="4505"/>
      <c r="Q8" s="4505"/>
      <c r="R8" s="4505"/>
      <c r="S8" s="4505"/>
      <c r="T8" s="4505"/>
      <c r="X8" s="4" t="s">
        <v>833</v>
      </c>
    </row>
    <row r="9" spans="1:24" s="1363" customFormat="1" ht="18">
      <c r="A9" s="434"/>
      <c r="B9" s="434"/>
      <c r="C9" s="434"/>
      <c r="D9" s="434"/>
      <c r="E9" s="434"/>
      <c r="F9" s="434"/>
      <c r="G9" s="434"/>
      <c r="H9" s="434"/>
      <c r="I9" s="434"/>
      <c r="J9" s="4506" t="s">
        <v>612</v>
      </c>
      <c r="K9" s="434"/>
      <c r="L9" s="434"/>
      <c r="M9" s="434"/>
      <c r="N9" s="434"/>
      <c r="O9" s="434"/>
      <c r="P9" s="434"/>
      <c r="Q9" s="434"/>
      <c r="R9" s="434"/>
      <c r="S9" s="434"/>
      <c r="T9" s="89"/>
      <c r="X9" s="4" t="s">
        <v>835</v>
      </c>
    </row>
    <row r="10" spans="1:24" s="1363" customFormat="1" ht="17.5" customHeight="1">
      <c r="A10" s="5423" t="s">
        <v>858</v>
      </c>
      <c r="B10" s="5423"/>
      <c r="C10" s="5423"/>
      <c r="D10" s="5423"/>
      <c r="E10" s="5423"/>
      <c r="F10" s="5423"/>
      <c r="G10" s="5423"/>
      <c r="H10" s="5423"/>
      <c r="I10" s="5423"/>
      <c r="J10" s="5423"/>
      <c r="K10" s="5423"/>
      <c r="L10" s="5423"/>
      <c r="M10" s="5423"/>
      <c r="N10" s="5423"/>
      <c r="O10" s="5423"/>
      <c r="P10" s="5423"/>
      <c r="Q10" s="5423"/>
      <c r="R10" s="5423"/>
      <c r="S10" s="5423"/>
      <c r="T10" s="89"/>
      <c r="X10" s="4" t="s">
        <v>836</v>
      </c>
    </row>
    <row r="11" spans="1:24" s="1363" customFormat="1" ht="12" customHeight="1" thickBot="1">
      <c r="A11" s="89"/>
      <c r="B11" s="89"/>
      <c r="C11" s="89"/>
      <c r="D11" s="89"/>
      <c r="E11" s="89"/>
      <c r="F11" s="89"/>
      <c r="G11" s="89"/>
      <c r="H11" s="89"/>
      <c r="I11" s="89"/>
      <c r="J11" s="89"/>
      <c r="K11" s="89"/>
      <c r="L11" s="89"/>
      <c r="M11" s="89"/>
      <c r="N11" s="89"/>
      <c r="O11" s="89"/>
      <c r="P11" s="89"/>
      <c r="Q11" s="89"/>
      <c r="R11" s="89"/>
      <c r="S11" s="89"/>
      <c r="T11" s="89"/>
      <c r="X11" s="4" t="s">
        <v>837</v>
      </c>
    </row>
    <row r="12" spans="1:24" s="1363" customFormat="1" ht="43" thickTop="1">
      <c r="A12" s="11"/>
      <c r="B12" s="11" t="s">
        <v>133</v>
      </c>
      <c r="C12" s="2559" t="s">
        <v>828</v>
      </c>
      <c r="D12" s="2559" t="s">
        <v>828</v>
      </c>
      <c r="E12" s="2559" t="s">
        <v>828</v>
      </c>
      <c r="F12" s="2559" t="s">
        <v>828</v>
      </c>
      <c r="G12" s="2559" t="s">
        <v>828</v>
      </c>
      <c r="H12" s="2559" t="s">
        <v>828</v>
      </c>
      <c r="I12" s="2559" t="s">
        <v>828</v>
      </c>
      <c r="J12" s="2559" t="s">
        <v>828</v>
      </c>
      <c r="K12" s="2559" t="s">
        <v>828</v>
      </c>
      <c r="L12" s="2559" t="s">
        <v>828</v>
      </c>
      <c r="M12" s="2559" t="s">
        <v>828</v>
      </c>
      <c r="N12" s="2559" t="s">
        <v>828</v>
      </c>
      <c r="O12" s="2559" t="s">
        <v>828</v>
      </c>
      <c r="P12" s="2559" t="s">
        <v>828</v>
      </c>
      <c r="Q12" s="2560" t="str">
        <f>"Total Outside Trinidad &amp; Tobago"&amp;YEAR($S$7)</f>
        <v>Total Outside Trinidad &amp; Tobago1900</v>
      </c>
      <c r="R12" s="693" t="str">
        <f>"Total In Trinidad &amp; Tobago"&amp;YEAR($S$7)</f>
        <v>Total In Trinidad &amp; Tobago1900</v>
      </c>
      <c r="S12" s="2561">
        <f>YEAR($S$7)</f>
        <v>1900</v>
      </c>
      <c r="T12" s="2561">
        <f>S12-1</f>
        <v>1899</v>
      </c>
      <c r="X12" s="4" t="s">
        <v>838</v>
      </c>
    </row>
    <row r="13" spans="1:24" s="1363" customFormat="1" ht="15" customHeight="1">
      <c r="A13" s="2562"/>
      <c r="B13" s="2562"/>
      <c r="C13" s="2563" t="s">
        <v>640</v>
      </c>
      <c r="D13" s="2564" t="s">
        <v>640</v>
      </c>
      <c r="E13" s="2564" t="s">
        <v>640</v>
      </c>
      <c r="F13" s="2564" t="s">
        <v>640</v>
      </c>
      <c r="G13" s="2564" t="s">
        <v>640</v>
      </c>
      <c r="H13" s="2564" t="s">
        <v>640</v>
      </c>
      <c r="I13" s="2564" t="s">
        <v>640</v>
      </c>
      <c r="J13" s="2564" t="s">
        <v>640</v>
      </c>
      <c r="K13" s="2564" t="s">
        <v>640</v>
      </c>
      <c r="L13" s="2564" t="s">
        <v>640</v>
      </c>
      <c r="M13" s="2564" t="s">
        <v>640</v>
      </c>
      <c r="N13" s="2564" t="s">
        <v>640</v>
      </c>
      <c r="O13" s="2564" t="s">
        <v>640</v>
      </c>
      <c r="P13" s="2564" t="s">
        <v>640</v>
      </c>
      <c r="Q13" s="2565" t="s">
        <v>640</v>
      </c>
      <c r="R13" s="2565" t="s">
        <v>640</v>
      </c>
      <c r="S13" s="2565" t="s">
        <v>640</v>
      </c>
      <c r="T13" s="2565" t="s">
        <v>640</v>
      </c>
      <c r="X13" s="3" t="s">
        <v>839</v>
      </c>
    </row>
    <row r="14" spans="1:24" s="1363" customFormat="1" ht="18.75" customHeight="1">
      <c r="A14" s="2566" t="s">
        <v>617</v>
      </c>
      <c r="B14" s="2562"/>
      <c r="C14" s="2562"/>
      <c r="D14" s="2562"/>
      <c r="E14" s="2562"/>
      <c r="F14" s="2562"/>
      <c r="G14" s="2562"/>
      <c r="H14" s="2562"/>
      <c r="I14" s="2562"/>
      <c r="J14" s="2562"/>
      <c r="K14" s="2562"/>
      <c r="L14" s="2562"/>
      <c r="M14" s="2562"/>
      <c r="N14" s="2562"/>
      <c r="O14" s="2562"/>
      <c r="P14" s="2562"/>
      <c r="Q14" s="2562"/>
      <c r="R14" s="2562"/>
      <c r="S14" s="2562"/>
      <c r="T14" s="2562"/>
      <c r="X14" s="4" t="s">
        <v>859</v>
      </c>
    </row>
    <row r="15" spans="1:24" s="1363" customFormat="1" ht="18" customHeight="1">
      <c r="A15" s="1163" t="s">
        <v>860</v>
      </c>
      <c r="B15" s="165"/>
      <c r="C15" s="2567">
        <f>'21.012'!E50</f>
        <v>0</v>
      </c>
      <c r="D15" s="2567">
        <f>'21.012'!F50</f>
        <v>0</v>
      </c>
      <c r="E15" s="2567">
        <f>'21.012'!G50</f>
        <v>0</v>
      </c>
      <c r="F15" s="2567">
        <f>'21.012'!H50</f>
        <v>0</v>
      </c>
      <c r="G15" s="2567">
        <f>'21.012'!I50</f>
        <v>0</v>
      </c>
      <c r="H15" s="2567">
        <f>'21.012'!J50</f>
        <v>0</v>
      </c>
      <c r="I15" s="2567">
        <f>'21.012'!K50</f>
        <v>0</v>
      </c>
      <c r="J15" s="2567">
        <f>'21.012'!L50</f>
        <v>0</v>
      </c>
      <c r="K15" s="2567">
        <f>'21.012'!M50</f>
        <v>0</v>
      </c>
      <c r="L15" s="2567">
        <f>'21.012'!N50</f>
        <v>0</v>
      </c>
      <c r="M15" s="2567">
        <f>'21.012'!O50</f>
        <v>0</v>
      </c>
      <c r="N15" s="2567">
        <f>'21.012'!P50</f>
        <v>0</v>
      </c>
      <c r="O15" s="2567">
        <f>'21.012'!Q50</f>
        <v>0</v>
      </c>
      <c r="P15" s="2567">
        <f>'21.012'!R50</f>
        <v>0</v>
      </c>
      <c r="Q15" s="2168">
        <f>SUM(C15:P15)</f>
        <v>0</v>
      </c>
      <c r="R15" s="2568">
        <f>'21.012'!D50</f>
        <v>0</v>
      </c>
      <c r="S15" s="2209">
        <f>Q15+R15</f>
        <v>0</v>
      </c>
      <c r="T15" s="1918"/>
      <c r="X15" s="4" t="s">
        <v>841</v>
      </c>
    </row>
    <row r="16" spans="1:24" s="1363" customFormat="1" ht="18" customHeight="1">
      <c r="A16" s="1164" t="s">
        <v>861</v>
      </c>
      <c r="B16" s="133"/>
      <c r="C16" s="2569"/>
      <c r="D16" s="2569"/>
      <c r="E16" s="2569"/>
      <c r="F16" s="2569"/>
      <c r="G16" s="2569"/>
      <c r="H16" s="2569"/>
      <c r="I16" s="2569"/>
      <c r="J16" s="2569"/>
      <c r="K16" s="2569"/>
      <c r="L16" s="2569"/>
      <c r="M16" s="2569"/>
      <c r="N16" s="2569"/>
      <c r="O16" s="2569"/>
      <c r="P16" s="2569"/>
      <c r="Q16" s="2570">
        <f>SUM(C16:P16)</f>
        <v>0</v>
      </c>
      <c r="R16" s="2571">
        <f>+'50.010'!D32</f>
        <v>0</v>
      </c>
      <c r="S16" s="1162">
        <f t="shared" ref="S16:S22" si="0">Q16+R16</f>
        <v>0</v>
      </c>
      <c r="T16" s="2376"/>
      <c r="X16" s="4" t="s">
        <v>842</v>
      </c>
    </row>
    <row r="17" spans="1:24" s="1363" customFormat="1" ht="18" customHeight="1">
      <c r="A17" s="1164" t="s">
        <v>862</v>
      </c>
      <c r="B17" s="147"/>
      <c r="C17" s="2572"/>
      <c r="D17" s="2572"/>
      <c r="E17" s="2572"/>
      <c r="F17" s="2572"/>
      <c r="G17" s="2572"/>
      <c r="H17" s="2572"/>
      <c r="I17" s="2572"/>
      <c r="J17" s="2572"/>
      <c r="K17" s="2572"/>
      <c r="L17" s="2572"/>
      <c r="M17" s="2572"/>
      <c r="N17" s="2572"/>
      <c r="O17" s="2572"/>
      <c r="P17" s="2572"/>
      <c r="Q17" s="2168">
        <f>SUM(C17:P17)</f>
        <v>0</v>
      </c>
      <c r="R17" s="2573"/>
      <c r="S17" s="1162">
        <f t="shared" si="0"/>
        <v>0</v>
      </c>
      <c r="T17" s="1993"/>
      <c r="X17" s="4" t="s">
        <v>843</v>
      </c>
    </row>
    <row r="18" spans="1:24" s="1363" customFormat="1" ht="21" customHeight="1" thickBot="1">
      <c r="A18" s="2574" t="s">
        <v>863</v>
      </c>
      <c r="B18" s="2575"/>
      <c r="C18" s="2576">
        <f t="shared" ref="C18:T18" si="1">SUM(C15:C17)</f>
        <v>0</v>
      </c>
      <c r="D18" s="2576">
        <f t="shared" si="1"/>
        <v>0</v>
      </c>
      <c r="E18" s="2576">
        <f t="shared" si="1"/>
        <v>0</v>
      </c>
      <c r="F18" s="2576">
        <f t="shared" si="1"/>
        <v>0</v>
      </c>
      <c r="G18" s="2576">
        <f t="shared" si="1"/>
        <v>0</v>
      </c>
      <c r="H18" s="2576">
        <f t="shared" si="1"/>
        <v>0</v>
      </c>
      <c r="I18" s="2576">
        <f t="shared" si="1"/>
        <v>0</v>
      </c>
      <c r="J18" s="2576">
        <f t="shared" si="1"/>
        <v>0</v>
      </c>
      <c r="K18" s="2576">
        <f t="shared" si="1"/>
        <v>0</v>
      </c>
      <c r="L18" s="2576">
        <f t="shared" si="1"/>
        <v>0</v>
      </c>
      <c r="M18" s="2576">
        <f t="shared" si="1"/>
        <v>0</v>
      </c>
      <c r="N18" s="2576">
        <f t="shared" si="1"/>
        <v>0</v>
      </c>
      <c r="O18" s="2576">
        <f t="shared" si="1"/>
        <v>0</v>
      </c>
      <c r="P18" s="2576">
        <f t="shared" si="1"/>
        <v>0</v>
      </c>
      <c r="Q18" s="2576">
        <f t="shared" si="1"/>
        <v>0</v>
      </c>
      <c r="R18" s="2576">
        <f t="shared" si="1"/>
        <v>0</v>
      </c>
      <c r="S18" s="2576">
        <f t="shared" si="1"/>
        <v>0</v>
      </c>
      <c r="T18" s="2576">
        <f t="shared" si="1"/>
        <v>0</v>
      </c>
      <c r="X18" s="4" t="s">
        <v>844</v>
      </c>
    </row>
    <row r="19" spans="1:24" s="1363" customFormat="1" ht="18.75" customHeight="1">
      <c r="A19" s="1625" t="s">
        <v>627</v>
      </c>
      <c r="B19" s="1214"/>
      <c r="C19" s="1194"/>
      <c r="D19" s="1194"/>
      <c r="E19" s="1194"/>
      <c r="F19" s="1194"/>
      <c r="G19" s="1475"/>
      <c r="H19" s="1475"/>
      <c r="I19" s="1475"/>
      <c r="J19" s="1475"/>
      <c r="K19" s="1475"/>
      <c r="L19" s="1475"/>
      <c r="M19" s="1475"/>
      <c r="N19" s="1475"/>
      <c r="O19" s="1475"/>
      <c r="P19" s="1475"/>
      <c r="Q19" s="1476">
        <f>SUM(C19:P19)</f>
        <v>0</v>
      </c>
      <c r="R19" s="1475"/>
      <c r="S19" s="1477">
        <f t="shared" si="0"/>
        <v>0</v>
      </c>
      <c r="T19" s="1194"/>
      <c r="X19" s="4" t="s">
        <v>845</v>
      </c>
    </row>
    <row r="20" spans="1:24" s="1363" customFormat="1" ht="18" customHeight="1">
      <c r="A20" s="1163" t="s">
        <v>864</v>
      </c>
      <c r="B20" s="166"/>
      <c r="C20" s="2577"/>
      <c r="D20" s="2577"/>
      <c r="E20" s="1993"/>
      <c r="F20" s="2577"/>
      <c r="G20" s="1972"/>
      <c r="H20" s="2577"/>
      <c r="I20" s="2577"/>
      <c r="J20" s="2577"/>
      <c r="K20" s="2577"/>
      <c r="L20" s="2577"/>
      <c r="M20" s="2577"/>
      <c r="N20" s="2577"/>
      <c r="O20" s="2577"/>
      <c r="P20" s="1972"/>
      <c r="Q20" s="2168">
        <f>SUM(C20:P20)</f>
        <v>0</v>
      </c>
      <c r="R20" s="1972"/>
      <c r="S20" s="2209">
        <f t="shared" si="0"/>
        <v>0</v>
      </c>
      <c r="T20" s="1993"/>
      <c r="X20" s="4" t="s">
        <v>846</v>
      </c>
    </row>
    <row r="21" spans="1:24" s="1363" customFormat="1" ht="18" customHeight="1">
      <c r="A21" s="1163" t="s">
        <v>865</v>
      </c>
      <c r="B21" s="133"/>
      <c r="C21" s="1993"/>
      <c r="D21" s="1993"/>
      <c r="E21" s="1993"/>
      <c r="F21" s="1993"/>
      <c r="G21" s="1993"/>
      <c r="H21" s="1993"/>
      <c r="I21" s="1993"/>
      <c r="J21" s="1993"/>
      <c r="K21" s="1993"/>
      <c r="L21" s="1993"/>
      <c r="M21" s="1993"/>
      <c r="N21" s="1993"/>
      <c r="O21" s="1993"/>
      <c r="P21" s="1993"/>
      <c r="Q21" s="2168">
        <f>SUM(C21:P21)</f>
        <v>0</v>
      </c>
      <c r="R21" s="2578">
        <f>+'50.020'!J25</f>
        <v>0</v>
      </c>
      <c r="S21" s="2209">
        <f t="shared" si="0"/>
        <v>0</v>
      </c>
      <c r="T21" s="1993"/>
      <c r="X21" s="4" t="s">
        <v>849</v>
      </c>
    </row>
    <row r="22" spans="1:24" s="1363" customFormat="1" ht="18" customHeight="1">
      <c r="A22" s="1164" t="s">
        <v>866</v>
      </c>
      <c r="B22" s="131"/>
      <c r="C22" s="2579"/>
      <c r="D22" s="2579"/>
      <c r="E22" s="2579"/>
      <c r="F22" s="2579"/>
      <c r="G22" s="2579"/>
      <c r="H22" s="2579"/>
      <c r="I22" s="2579"/>
      <c r="J22" s="2579"/>
      <c r="K22" s="2579"/>
      <c r="L22" s="2579"/>
      <c r="M22" s="2579"/>
      <c r="N22" s="2579"/>
      <c r="O22" s="2579"/>
      <c r="P22" s="2579"/>
      <c r="Q22" s="2570">
        <f>SUM(C22:P22)</f>
        <v>0</v>
      </c>
      <c r="R22" s="2580"/>
      <c r="S22" s="1162">
        <f t="shared" si="0"/>
        <v>0</v>
      </c>
      <c r="T22" s="1642"/>
      <c r="X22" s="4" t="s">
        <v>850</v>
      </c>
    </row>
    <row r="23" spans="1:24" s="1363" customFormat="1" ht="20.25" customHeight="1" thickBot="1">
      <c r="A23" s="2574" t="s">
        <v>520</v>
      </c>
      <c r="B23" s="2575"/>
      <c r="C23" s="2125">
        <f>SUM(C20:C22)</f>
        <v>0</v>
      </c>
      <c r="D23" s="2125">
        <f t="shared" ref="D23:T23" si="2">SUM(D20:D22)</f>
        <v>0</v>
      </c>
      <c r="E23" s="2125">
        <f>SUM(E20:E22)</f>
        <v>0</v>
      </c>
      <c r="F23" s="2125">
        <f t="shared" si="2"/>
        <v>0</v>
      </c>
      <c r="G23" s="2125">
        <f t="shared" si="2"/>
        <v>0</v>
      </c>
      <c r="H23" s="2125">
        <f t="shared" si="2"/>
        <v>0</v>
      </c>
      <c r="I23" s="2125">
        <f t="shared" si="2"/>
        <v>0</v>
      </c>
      <c r="J23" s="2125">
        <f t="shared" si="2"/>
        <v>0</v>
      </c>
      <c r="K23" s="2125">
        <f t="shared" si="2"/>
        <v>0</v>
      </c>
      <c r="L23" s="2125">
        <f t="shared" si="2"/>
        <v>0</v>
      </c>
      <c r="M23" s="2125">
        <f t="shared" si="2"/>
        <v>0</v>
      </c>
      <c r="N23" s="2125">
        <f t="shared" si="2"/>
        <v>0</v>
      </c>
      <c r="O23" s="2125">
        <f t="shared" si="2"/>
        <v>0</v>
      </c>
      <c r="P23" s="2125">
        <f t="shared" si="2"/>
        <v>0</v>
      </c>
      <c r="Q23" s="2125">
        <f t="shared" si="2"/>
        <v>0</v>
      </c>
      <c r="R23" s="2125">
        <f t="shared" si="2"/>
        <v>0</v>
      </c>
      <c r="S23" s="2125">
        <f t="shared" si="2"/>
        <v>0</v>
      </c>
      <c r="T23" s="2125">
        <f t="shared" si="2"/>
        <v>0</v>
      </c>
      <c r="X23" s="4" t="s">
        <v>852</v>
      </c>
    </row>
    <row r="24" spans="1:24" s="1363" customFormat="1">
      <c r="A24" s="1799"/>
      <c r="B24" s="1799"/>
      <c r="C24" s="1799"/>
      <c r="D24" s="1799"/>
      <c r="E24" s="1799"/>
      <c r="F24" s="1799"/>
      <c r="G24" s="1799"/>
      <c r="H24" s="1799"/>
      <c r="I24" s="1799"/>
      <c r="J24" s="1799"/>
      <c r="K24" s="1799"/>
      <c r="L24" s="1799"/>
      <c r="M24" s="1799"/>
      <c r="N24" s="1799"/>
      <c r="O24" s="1799"/>
      <c r="P24" s="1799"/>
      <c r="Q24" s="1799"/>
      <c r="R24" s="1799"/>
      <c r="S24" s="1799"/>
      <c r="T24" s="89"/>
      <c r="X24" s="4" t="s">
        <v>853</v>
      </c>
    </row>
    <row r="25" spans="1:24" s="1363" customFormat="1">
      <c r="A25" s="89"/>
      <c r="B25" s="89"/>
      <c r="C25" s="89"/>
      <c r="D25" s="89"/>
      <c r="E25" s="89"/>
      <c r="F25" s="89"/>
      <c r="G25" s="89"/>
      <c r="H25" s="89"/>
      <c r="I25" s="89"/>
      <c r="J25" s="89"/>
      <c r="K25" s="89"/>
      <c r="L25" s="89"/>
      <c r="M25" s="89"/>
      <c r="N25" s="89"/>
      <c r="O25" s="89"/>
      <c r="P25" s="89"/>
      <c r="Q25" s="89"/>
      <c r="R25" s="89"/>
      <c r="S25" s="89"/>
      <c r="T25" s="126" t="str">
        <f>+ToC!E115</f>
        <v xml:space="preserve">LONG-TERM Annual Return </v>
      </c>
      <c r="X25" s="4" t="s">
        <v>324</v>
      </c>
    </row>
    <row r="26" spans="1:24" s="1363" customFormat="1">
      <c r="A26" s="89"/>
      <c r="B26" s="89"/>
      <c r="C26" s="89"/>
      <c r="D26" s="89"/>
      <c r="E26" s="89"/>
      <c r="F26" s="89"/>
      <c r="G26" s="89"/>
      <c r="H26" s="89"/>
      <c r="I26" s="89"/>
      <c r="J26" s="89"/>
      <c r="K26" s="89"/>
      <c r="L26" s="89"/>
      <c r="M26" s="89"/>
      <c r="N26" s="89"/>
      <c r="O26" s="89"/>
      <c r="P26" s="89"/>
      <c r="Q26" s="89"/>
      <c r="R26" s="89"/>
      <c r="S26" s="89"/>
      <c r="T26" s="268" t="s">
        <v>867</v>
      </c>
    </row>
    <row r="27" spans="1:24" hidden="1">
      <c r="A27" s="4"/>
      <c r="B27" s="4"/>
      <c r="C27" s="4"/>
      <c r="D27" s="4"/>
      <c r="E27" s="4"/>
      <c r="F27" s="4"/>
      <c r="G27" s="4"/>
      <c r="H27" s="4"/>
      <c r="I27" s="4"/>
      <c r="J27" s="4"/>
      <c r="K27" s="4"/>
      <c r="L27" s="4"/>
      <c r="M27" s="4"/>
      <c r="N27" s="4"/>
      <c r="O27" s="4"/>
      <c r="P27" s="4"/>
      <c r="Q27" s="4"/>
      <c r="R27" s="4"/>
      <c r="S27" s="4"/>
      <c r="T27" s="4"/>
      <c r="U27" s="4"/>
      <c r="V27" s="4"/>
      <c r="W27" s="4"/>
      <c r="X27" s="4"/>
    </row>
    <row r="28" spans="1:24" hidden="1">
      <c r="A28" s="4"/>
      <c r="B28" s="4"/>
      <c r="C28" s="4"/>
      <c r="D28" s="4"/>
      <c r="E28" s="4"/>
      <c r="F28" s="4"/>
      <c r="G28" s="4"/>
      <c r="H28" s="4"/>
      <c r="I28" s="4"/>
      <c r="J28" s="4"/>
      <c r="K28" s="4"/>
      <c r="L28" s="4"/>
      <c r="M28" s="4"/>
      <c r="N28" s="4"/>
      <c r="O28" s="4"/>
      <c r="P28" s="4"/>
      <c r="Q28" s="4"/>
      <c r="R28" s="4"/>
      <c r="S28" s="4"/>
      <c r="T28" s="4"/>
      <c r="U28" s="4"/>
      <c r="V28" s="4"/>
      <c r="W28" s="4"/>
      <c r="X28" s="4"/>
    </row>
    <row r="29" spans="1:24" hidden="1">
      <c r="A29" s="4"/>
      <c r="B29" s="4"/>
      <c r="C29" s="4"/>
      <c r="D29" s="4"/>
      <c r="E29" s="4"/>
      <c r="F29" s="4"/>
      <c r="G29" s="4"/>
      <c r="H29" s="4"/>
      <c r="I29" s="4"/>
      <c r="J29" s="4"/>
      <c r="K29" s="4"/>
      <c r="L29" s="4"/>
      <c r="M29" s="4"/>
      <c r="N29" s="4"/>
      <c r="O29" s="4"/>
      <c r="P29" s="4"/>
      <c r="Q29" s="4"/>
      <c r="R29" s="4"/>
      <c r="S29" s="4"/>
      <c r="T29" s="4"/>
      <c r="U29" s="4"/>
      <c r="V29" s="4"/>
      <c r="W29" s="4"/>
      <c r="X29" s="4"/>
    </row>
    <row r="30" spans="1:24" hidden="1">
      <c r="A30" s="4"/>
      <c r="B30" s="4"/>
      <c r="C30" s="4"/>
      <c r="D30" s="4"/>
      <c r="E30" s="4"/>
      <c r="F30" s="4"/>
      <c r="G30" s="4"/>
      <c r="H30" s="4"/>
      <c r="I30" s="4"/>
      <c r="J30" s="4"/>
      <c r="K30" s="4"/>
      <c r="L30" s="4"/>
      <c r="M30" s="4"/>
      <c r="N30" s="4"/>
      <c r="O30" s="4"/>
      <c r="P30" s="4"/>
      <c r="Q30" s="4"/>
      <c r="R30" s="4"/>
      <c r="S30" s="4"/>
      <c r="T30" s="4"/>
      <c r="U30" s="4"/>
      <c r="V30" s="4"/>
      <c r="W30" s="4"/>
      <c r="X30" s="4"/>
    </row>
    <row r="31" spans="1:24" hidden="1">
      <c r="A31" s="4"/>
      <c r="B31" s="4"/>
      <c r="C31" s="4"/>
      <c r="D31" s="4"/>
      <c r="E31" s="4"/>
      <c r="F31" s="4"/>
      <c r="G31" s="4"/>
      <c r="H31" s="4"/>
      <c r="I31" s="4"/>
      <c r="J31" s="4"/>
      <c r="K31" s="4"/>
      <c r="L31" s="4"/>
      <c r="M31" s="4"/>
      <c r="N31" s="4"/>
      <c r="O31" s="4"/>
      <c r="P31" s="4"/>
      <c r="Q31" s="4"/>
      <c r="R31" s="4"/>
      <c r="S31" s="4"/>
      <c r="T31" s="4"/>
      <c r="U31" s="4"/>
      <c r="V31" s="4"/>
      <c r="W31" s="4"/>
      <c r="X31" s="4"/>
    </row>
    <row r="32" spans="1:24" hidden="1">
      <c r="A32" s="4"/>
      <c r="B32" s="4"/>
      <c r="C32" s="4"/>
      <c r="D32" s="4"/>
      <c r="E32" s="4"/>
      <c r="F32" s="4"/>
      <c r="G32" s="4"/>
      <c r="H32" s="4"/>
      <c r="I32" s="4"/>
      <c r="J32" s="4"/>
      <c r="K32" s="4"/>
      <c r="L32" s="4"/>
      <c r="M32" s="4"/>
      <c r="N32" s="4"/>
      <c r="O32" s="4"/>
      <c r="P32" s="4"/>
      <c r="Q32" s="4"/>
      <c r="R32" s="4"/>
      <c r="S32" s="4"/>
      <c r="T32" s="4"/>
      <c r="U32" s="4"/>
      <c r="V32" s="4"/>
      <c r="W32" s="4"/>
      <c r="X32" s="4"/>
    </row>
  </sheetData>
  <sheetProtection password="DF61" sheet="1" objects="1" scenarios="1"/>
  <mergeCells count="2">
    <mergeCell ref="A1:S1"/>
    <mergeCell ref="A10:S10"/>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R18 S15:S23 C18:P18 Q15:Q22 T18 T23 C23:R23">
      <formula1>50000000000</formula1>
    </dataValidation>
    <dataValidation type="list" allowBlank="1" showInputMessage="1" showErrorMessage="1" sqref="C12:P12">
      <formula1>$X$5:$X$25</formula1>
    </dataValidation>
  </dataValidations>
  <hyperlinks>
    <hyperlink ref="A1:S1" location="ToC!A1" display="22.010"/>
  </hyperlinks>
  <printOptions horizontalCentered="1"/>
  <pageMargins left="0.49212598425196902" right="0" top="0.39370078740157499" bottom="0.39370078740157499" header="0.39370078740157499" footer="0.39370078740157499"/>
  <pageSetup paperSize="5" scale="5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CFFFF"/>
    <pageSetUpPr fitToPage="1"/>
  </sheetPr>
  <dimension ref="A1:I57"/>
  <sheetViews>
    <sheetView zoomScale="85" zoomScaleNormal="85" workbookViewId="0">
      <selection activeCell="A10" sqref="A10:H10"/>
    </sheetView>
  </sheetViews>
  <sheetFormatPr defaultColWidth="0" defaultRowHeight="15.5" zeroHeight="1"/>
  <cols>
    <col min="1" max="1" width="2.3046875" style="90" customWidth="1"/>
    <col min="2" max="2" width="5.3046875" style="90" customWidth="1"/>
    <col min="3" max="3" width="20.07421875" style="90" customWidth="1"/>
    <col min="4" max="4" width="12.765625" style="90" customWidth="1"/>
    <col min="5" max="5" width="5.765625" style="90" customWidth="1"/>
    <col min="6" max="6" width="20" style="90" bestFit="1" customWidth="1"/>
    <col min="7" max="7" width="15.765625" style="90" bestFit="1" customWidth="1"/>
    <col min="8" max="8" width="20.07421875" style="90" bestFit="1" customWidth="1"/>
    <col min="9" max="9" width="0" style="90" hidden="1" customWidth="1"/>
    <col min="10" max="16384" width="8.84375" style="90" hidden="1"/>
  </cols>
  <sheetData>
    <row r="1" spans="1:9">
      <c r="A1" s="5052" t="s">
        <v>868</v>
      </c>
      <c r="B1" s="5052"/>
      <c r="C1" s="5052"/>
      <c r="D1" s="5052"/>
      <c r="E1" s="5052"/>
      <c r="F1" s="5052"/>
      <c r="G1" s="5052"/>
      <c r="H1" s="5052"/>
    </row>
    <row r="2" spans="1:9">
      <c r="A2" s="1799"/>
      <c r="B2" s="1799"/>
      <c r="C2" s="1799"/>
      <c r="D2" s="1799"/>
      <c r="E2" s="1799"/>
      <c r="F2" s="1799"/>
      <c r="G2" s="1799"/>
      <c r="H2" s="69" t="s">
        <v>2050</v>
      </c>
    </row>
    <row r="3" spans="1:9">
      <c r="A3" s="653" t="str">
        <f>+Cover!A14</f>
        <v>Select Name of Insurer/ Financial Holding Company</v>
      </c>
      <c r="B3" s="352"/>
      <c r="C3" s="352"/>
      <c r="D3" s="352"/>
      <c r="E3" s="352"/>
      <c r="F3" s="105"/>
      <c r="G3" s="105"/>
      <c r="H3" s="102"/>
    </row>
    <row r="4" spans="1:9" s="93" customFormat="1">
      <c r="A4" s="1787" t="str">
        <f>+ToC!A3</f>
        <v>Insurer/Financial Holding Company</v>
      </c>
      <c r="B4" s="99"/>
      <c r="C4" s="99"/>
      <c r="D4" s="99"/>
      <c r="E4" s="102"/>
      <c r="F4" s="102"/>
      <c r="G4" s="102"/>
      <c r="H4" s="102"/>
    </row>
    <row r="5" spans="1:9" s="93" customFormat="1">
      <c r="A5" s="1787"/>
      <c r="B5" s="99"/>
      <c r="C5" s="99"/>
      <c r="D5" s="99"/>
      <c r="E5" s="102"/>
      <c r="F5" s="102"/>
      <c r="G5" s="102"/>
      <c r="H5" s="102"/>
    </row>
    <row r="6" spans="1:9" s="93" customFormat="1">
      <c r="A6" s="99" t="str">
        <f>+ToC!A5</f>
        <v>LONG-TERM INSURERS ANNUAL RETURN</v>
      </c>
      <c r="B6" s="1167"/>
      <c r="C6" s="1167"/>
      <c r="D6" s="102"/>
      <c r="E6" s="102"/>
      <c r="F6" s="102"/>
      <c r="G6" s="102"/>
      <c r="H6" s="102"/>
    </row>
    <row r="7" spans="1:9" s="93" customFormat="1">
      <c r="A7" s="99" t="str">
        <f>+ToC!A6</f>
        <v>FOR THE YEAR ENDED:</v>
      </c>
      <c r="B7" s="1167"/>
      <c r="C7" s="1167"/>
      <c r="D7" s="102"/>
      <c r="E7" s="102"/>
      <c r="F7" s="102"/>
      <c r="G7" s="102"/>
      <c r="H7" s="2398">
        <f>+Cover!A23</f>
        <v>0</v>
      </c>
    </row>
    <row r="8" spans="1:9" s="93" customFormat="1">
      <c r="A8" s="5407" t="s">
        <v>612</v>
      </c>
      <c r="B8" s="5407"/>
      <c r="C8" s="5407"/>
      <c r="D8" s="5407"/>
      <c r="E8" s="5407"/>
      <c r="F8" s="5407"/>
      <c r="G8" s="5407"/>
      <c r="H8" s="5407"/>
      <c r="I8" s="437"/>
    </row>
    <row r="9" spans="1:9" s="93" customFormat="1">
      <c r="A9" s="1798"/>
      <c r="B9" s="1798"/>
      <c r="C9" s="1798"/>
      <c r="D9" s="1798"/>
      <c r="E9" s="1798"/>
      <c r="F9" s="1798"/>
      <c r="G9" s="1798"/>
      <c r="H9" s="1798"/>
    </row>
    <row r="10" spans="1:9" s="93" customFormat="1">
      <c r="A10" s="5055" t="s">
        <v>2271</v>
      </c>
      <c r="B10" s="5055"/>
      <c r="C10" s="5055"/>
      <c r="D10" s="5055"/>
      <c r="E10" s="5055"/>
      <c r="F10" s="5055"/>
      <c r="G10" s="5055"/>
      <c r="H10" s="5055"/>
    </row>
    <row r="11" spans="1:9" s="93" customFormat="1" ht="20.25" customHeight="1">
      <c r="A11" s="5055" t="s">
        <v>869</v>
      </c>
      <c r="B11" s="5055"/>
      <c r="C11" s="5055"/>
      <c r="D11" s="5055"/>
      <c r="E11" s="5055"/>
      <c r="F11" s="5055"/>
      <c r="G11" s="5055"/>
      <c r="H11" s="5055"/>
    </row>
    <row r="12" spans="1:9" s="93" customFormat="1" ht="20.25" customHeight="1">
      <c r="A12" s="5471" t="s">
        <v>870</v>
      </c>
      <c r="B12" s="5471"/>
      <c r="C12" s="5471"/>
      <c r="D12" s="5471"/>
      <c r="E12" s="5471"/>
      <c r="F12" s="5471"/>
      <c r="G12" s="5471"/>
      <c r="H12" s="5471"/>
    </row>
    <row r="13" spans="1:9" ht="14.5" customHeight="1" thickBot="1">
      <c r="A13" s="105"/>
      <c r="B13" s="105"/>
      <c r="C13" s="105"/>
      <c r="D13" s="105"/>
      <c r="E13" s="105"/>
      <c r="F13" s="1805"/>
      <c r="G13" s="1805"/>
      <c r="H13" s="102"/>
    </row>
    <row r="14" spans="1:9" ht="29" thickTop="1">
      <c r="A14" s="881"/>
      <c r="B14" s="2581"/>
      <c r="C14" s="2581"/>
      <c r="D14" s="2582"/>
      <c r="E14" s="812" t="s">
        <v>133</v>
      </c>
      <c r="F14" s="2582" t="str">
        <f>"In Trinidad &amp; Tobago"&amp;YEAR($H$7)</f>
        <v>In Trinidad &amp; Tobago1900</v>
      </c>
      <c r="G14" s="2582" t="str">
        <f>"Outside Trinidad &amp; Tobago"&amp;YEAR($H$7)</f>
        <v>Outside Trinidad &amp; Tobago1900</v>
      </c>
      <c r="H14" s="1294">
        <f>YEAR($H$7)</f>
        <v>1900</v>
      </c>
    </row>
    <row r="15" spans="1:9">
      <c r="A15" s="2583"/>
      <c r="B15" s="1978"/>
      <c r="C15" s="1978"/>
      <c r="D15" s="2584"/>
      <c r="E15" s="2585"/>
      <c r="F15" s="2289" t="s">
        <v>640</v>
      </c>
      <c r="G15" s="2289" t="s">
        <v>640</v>
      </c>
      <c r="H15" s="2586" t="s">
        <v>640</v>
      </c>
    </row>
    <row r="16" spans="1:9">
      <c r="A16" s="5472" t="s">
        <v>871</v>
      </c>
      <c r="B16" s="5456"/>
      <c r="C16" s="5456"/>
      <c r="D16" s="5457"/>
      <c r="E16" s="2587"/>
      <c r="F16" s="2588"/>
      <c r="G16" s="2588"/>
      <c r="H16" s="2216">
        <f t="shared" ref="H16:H24" si="0">F16+G16</f>
        <v>0</v>
      </c>
    </row>
    <row r="17" spans="1:8">
      <c r="A17" s="5473" t="s">
        <v>872</v>
      </c>
      <c r="B17" s="5458"/>
      <c r="C17" s="5458"/>
      <c r="D17" s="5376"/>
      <c r="E17" s="2589"/>
      <c r="F17" s="2588"/>
      <c r="G17" s="2588"/>
      <c r="H17" s="2216">
        <f t="shared" si="0"/>
        <v>0</v>
      </c>
    </row>
    <row r="18" spans="1:8">
      <c r="A18" s="5473" t="s">
        <v>873</v>
      </c>
      <c r="B18" s="5458"/>
      <c r="C18" s="5458" t="s">
        <v>874</v>
      </c>
      <c r="D18" s="5376"/>
      <c r="E18" s="2589"/>
      <c r="F18" s="2588">
        <f>'21.012'!D23</f>
        <v>0</v>
      </c>
      <c r="G18" s="2588"/>
      <c r="H18" s="2216">
        <f t="shared" si="0"/>
        <v>0</v>
      </c>
    </row>
    <row r="19" spans="1:8">
      <c r="A19" s="1626"/>
      <c r="B19" s="2421"/>
      <c r="C19" s="5458" t="s">
        <v>875</v>
      </c>
      <c r="D19" s="5376"/>
      <c r="E19" s="2589"/>
      <c r="F19" s="2588"/>
      <c r="G19" s="2588">
        <f>'21.012'!S23-'21.012'!D23</f>
        <v>0</v>
      </c>
      <c r="H19" s="2216">
        <f t="shared" si="0"/>
        <v>0</v>
      </c>
    </row>
    <row r="20" spans="1:8">
      <c r="A20" s="1626"/>
      <c r="B20" s="2421"/>
      <c r="C20" s="2421" t="s">
        <v>876</v>
      </c>
      <c r="D20" s="2456" t="s">
        <v>877</v>
      </c>
      <c r="E20" s="2589"/>
      <c r="F20" s="2588"/>
      <c r="G20" s="2588"/>
      <c r="H20" s="2216">
        <f t="shared" si="0"/>
        <v>0</v>
      </c>
    </row>
    <row r="21" spans="1:8">
      <c r="A21" s="1626"/>
      <c r="B21" s="2421"/>
      <c r="C21" s="2421"/>
      <c r="D21" s="2456" t="s">
        <v>878</v>
      </c>
      <c r="E21" s="2589"/>
      <c r="F21" s="2588"/>
      <c r="G21" s="2588"/>
      <c r="H21" s="2216">
        <f t="shared" si="0"/>
        <v>0</v>
      </c>
    </row>
    <row r="22" spans="1:8">
      <c r="A22" s="1626"/>
      <c r="B22" s="2421"/>
      <c r="C22" s="2421"/>
      <c r="D22" s="2456" t="s">
        <v>879</v>
      </c>
      <c r="E22" s="2589"/>
      <c r="F22" s="2588"/>
      <c r="G22" s="2588"/>
      <c r="H22" s="2216">
        <f t="shared" si="0"/>
        <v>0</v>
      </c>
    </row>
    <row r="23" spans="1:8">
      <c r="A23" s="1626"/>
      <c r="B23" s="2421"/>
      <c r="C23" s="2421"/>
      <c r="D23" s="2456" t="s">
        <v>880</v>
      </c>
      <c r="E23" s="2589"/>
      <c r="F23" s="2588"/>
      <c r="G23" s="2588"/>
      <c r="H23" s="2216">
        <f t="shared" si="0"/>
        <v>0</v>
      </c>
    </row>
    <row r="24" spans="1:8" ht="29.5" customHeight="1">
      <c r="A24" s="5453" t="s">
        <v>881</v>
      </c>
      <c r="B24" s="5454"/>
      <c r="C24" s="5454"/>
      <c r="D24" s="5455"/>
      <c r="E24" s="2589"/>
      <c r="F24" s="2590"/>
      <c r="G24" s="2590"/>
      <c r="H24" s="2216">
        <f t="shared" si="0"/>
        <v>0</v>
      </c>
    </row>
    <row r="25" spans="1:8" ht="31.15" customHeight="1">
      <c r="A25" s="5450" t="s">
        <v>882</v>
      </c>
      <c r="B25" s="5451"/>
      <c r="C25" s="5451"/>
      <c r="D25" s="5452"/>
      <c r="E25" s="2591"/>
      <c r="F25" s="1296">
        <f>'21.012'!D18</f>
        <v>0</v>
      </c>
      <c r="G25" s="1296">
        <f>'21.012'!S18-'21.012'!D18</f>
        <v>0</v>
      </c>
      <c r="H25" s="2216">
        <f>F25+G25</f>
        <v>0</v>
      </c>
    </row>
    <row r="26" spans="1:8">
      <c r="A26" s="5459" t="s">
        <v>756</v>
      </c>
      <c r="B26" s="5433"/>
      <c r="C26" s="5433"/>
      <c r="D26" s="5460"/>
      <c r="E26" s="2592"/>
      <c r="F26" s="2593">
        <f>SUM(F27:F29)</f>
        <v>0</v>
      </c>
      <c r="G26" s="2593">
        <f t="shared" ref="G26:H26" si="1">SUM(G27:G29)</f>
        <v>0</v>
      </c>
      <c r="H26" s="2594">
        <f t="shared" si="1"/>
        <v>0</v>
      </c>
    </row>
    <row r="27" spans="1:8" ht="15" customHeight="1">
      <c r="A27" s="5462"/>
      <c r="B27" s="5463"/>
      <c r="C27" s="5463"/>
      <c r="D27" s="5464"/>
      <c r="E27" s="1627"/>
      <c r="F27" s="2595"/>
      <c r="G27" s="2595"/>
      <c r="H27" s="2216">
        <f>SUM(F27:G27)</f>
        <v>0</v>
      </c>
    </row>
    <row r="28" spans="1:8" ht="15" customHeight="1">
      <c r="A28" s="5465"/>
      <c r="B28" s="5466"/>
      <c r="C28" s="5466"/>
      <c r="D28" s="5467"/>
      <c r="E28" s="2596"/>
      <c r="F28" s="2588"/>
      <c r="G28" s="2588"/>
      <c r="H28" s="2216">
        <f>SUM(F28:G28)</f>
        <v>0</v>
      </c>
    </row>
    <row r="29" spans="1:8">
      <c r="A29" s="5468"/>
      <c r="B29" s="5469"/>
      <c r="C29" s="5469"/>
      <c r="D29" s="5470"/>
      <c r="E29" s="710"/>
      <c r="F29" s="2597"/>
      <c r="G29" s="2588"/>
      <c r="H29" s="2216">
        <f>SUM(F29:G29)</f>
        <v>0</v>
      </c>
    </row>
    <row r="30" spans="1:8" ht="15.75" customHeight="1" thickBot="1">
      <c r="A30" s="5461"/>
      <c r="B30" s="5186"/>
      <c r="C30" s="5186"/>
      <c r="D30" s="5186"/>
      <c r="E30" s="2598"/>
      <c r="F30" s="2106">
        <f>SUM(F16:F26)</f>
        <v>0</v>
      </c>
      <c r="G30" s="2106">
        <f t="shared" ref="G30:H30" si="2">SUM(G16:G26)</f>
        <v>0</v>
      </c>
      <c r="H30" s="1601">
        <f t="shared" si="2"/>
        <v>0</v>
      </c>
    </row>
    <row r="31" spans="1:8" ht="16" thickTop="1">
      <c r="A31" s="102"/>
      <c r="B31" s="102"/>
      <c r="C31" s="102"/>
      <c r="D31" s="102"/>
      <c r="E31" s="102"/>
      <c r="F31" s="102"/>
      <c r="G31" s="102"/>
      <c r="H31" s="102"/>
    </row>
    <row r="32" spans="1:8">
      <c r="A32" s="5055" t="s">
        <v>883</v>
      </c>
      <c r="B32" s="5055"/>
      <c r="C32" s="5055"/>
      <c r="D32" s="5055"/>
      <c r="E32" s="5055"/>
      <c r="F32" s="5055"/>
      <c r="G32" s="5055"/>
      <c r="H32" s="5055"/>
    </row>
    <row r="33" spans="1:8" ht="14.5" customHeight="1" thickBot="1">
      <c r="A33" s="1298"/>
      <c r="B33" s="1298"/>
      <c r="C33" s="1298"/>
      <c r="D33" s="1298"/>
      <c r="E33" s="1298"/>
      <c r="F33" s="1805"/>
      <c r="G33" s="1805"/>
      <c r="H33" s="1298"/>
    </row>
    <row r="34" spans="1:8" ht="29" thickTop="1">
      <c r="A34" s="881"/>
      <c r="B34" s="2581"/>
      <c r="C34" s="2581"/>
      <c r="D34" s="2582"/>
      <c r="E34" s="812" t="s">
        <v>133</v>
      </c>
      <c r="F34" s="2582" t="str">
        <f>"In Trinidad &amp; Tobago"&amp;YEAR($H$7)</f>
        <v>In Trinidad &amp; Tobago1900</v>
      </c>
      <c r="G34" s="2582" t="s">
        <v>884</v>
      </c>
      <c r="H34" s="2599">
        <f>YEAR($H$7)</f>
        <v>1900</v>
      </c>
    </row>
    <row r="35" spans="1:8">
      <c r="A35" s="2600"/>
      <c r="B35" s="2601"/>
      <c r="C35" s="2601"/>
      <c r="D35" s="2585"/>
      <c r="E35" s="2585"/>
      <c r="F35" s="2289" t="s">
        <v>640</v>
      </c>
      <c r="G35" s="2289" t="s">
        <v>640</v>
      </c>
      <c r="H35" s="2115" t="s">
        <v>640</v>
      </c>
    </row>
    <row r="36" spans="1:8">
      <c r="A36" s="2602"/>
      <c r="B36" s="5427" t="s">
        <v>885</v>
      </c>
      <c r="C36" s="5427"/>
      <c r="D36" s="5429"/>
      <c r="E36" s="2603"/>
      <c r="F36" s="2603"/>
      <c r="G36" s="2603"/>
      <c r="H36" s="2604"/>
    </row>
    <row r="37" spans="1:8">
      <c r="A37" s="2605"/>
      <c r="B37" s="2606"/>
      <c r="C37" s="5456" t="s">
        <v>886</v>
      </c>
      <c r="D37" s="5457"/>
      <c r="E37" s="1295"/>
      <c r="F37" s="2590"/>
      <c r="G37" s="2590"/>
      <c r="H37" s="2216">
        <f>F37+G37</f>
        <v>0</v>
      </c>
    </row>
    <row r="38" spans="1:8">
      <c r="A38" s="1626"/>
      <c r="B38" s="2421"/>
      <c r="C38" s="5458" t="s">
        <v>887</v>
      </c>
      <c r="D38" s="5376"/>
      <c r="E38" s="699"/>
      <c r="F38" s="2588"/>
      <c r="G38" s="2595"/>
      <c r="H38" s="2216">
        <f>F38+G38</f>
        <v>0</v>
      </c>
    </row>
    <row r="39" spans="1:8">
      <c r="A39" s="1626"/>
      <c r="B39" s="2421"/>
      <c r="C39" s="5458" t="s">
        <v>888</v>
      </c>
      <c r="D39" s="5376"/>
      <c r="E39" s="699"/>
      <c r="F39" s="2588"/>
      <c r="G39" s="2595"/>
      <c r="H39" s="2216">
        <f>F39+G39</f>
        <v>0</v>
      </c>
    </row>
    <row r="40" spans="1:8">
      <c r="A40" s="2607"/>
      <c r="B40" s="2608"/>
      <c r="C40" s="5446" t="s">
        <v>889</v>
      </c>
      <c r="D40" s="5447"/>
      <c r="E40" s="710"/>
      <c r="F40" s="2597"/>
      <c r="G40" s="2609"/>
      <c r="H40" s="2216">
        <f>F40+G40</f>
        <v>0</v>
      </c>
    </row>
    <row r="41" spans="1:8">
      <c r="A41" s="2602"/>
      <c r="B41" s="5427" t="s">
        <v>890</v>
      </c>
      <c r="C41" s="5427"/>
      <c r="D41" s="5427"/>
      <c r="E41" s="2603"/>
      <c r="F41" s="2610">
        <f>SUM(F36:F40)</f>
        <v>0</v>
      </c>
      <c r="G41" s="2610">
        <f t="shared" ref="G41" si="3">SUM(G36:G40)</f>
        <v>0</v>
      </c>
      <c r="H41" s="2098">
        <f>F41+G41</f>
        <v>0</v>
      </c>
    </row>
    <row r="42" spans="1:8" ht="18" customHeight="1">
      <c r="A42" s="2602"/>
      <c r="B42" s="5427" t="s">
        <v>891</v>
      </c>
      <c r="C42" s="5427"/>
      <c r="D42" s="5429"/>
      <c r="E42" s="2603"/>
      <c r="F42" s="2603"/>
      <c r="G42" s="2603"/>
      <c r="H42" s="2604"/>
    </row>
    <row r="43" spans="1:8">
      <c r="A43" s="802"/>
      <c r="B43" s="402"/>
      <c r="C43" s="5448" t="s">
        <v>889</v>
      </c>
      <c r="D43" s="5449"/>
      <c r="E43" s="1295"/>
      <c r="F43" s="2590"/>
      <c r="G43" s="2590"/>
      <c r="H43" s="2216">
        <f>F43+G43</f>
        <v>0</v>
      </c>
    </row>
    <row r="44" spans="1:8">
      <c r="A44" s="2607"/>
      <c r="B44" s="2608"/>
      <c r="C44" s="5446" t="s">
        <v>888</v>
      </c>
      <c r="D44" s="5447"/>
      <c r="E44" s="710"/>
      <c r="F44" s="2588"/>
      <c r="G44" s="2595"/>
      <c r="H44" s="2216">
        <f>F44+G44</f>
        <v>0</v>
      </c>
    </row>
    <row r="45" spans="1:8">
      <c r="A45" s="2602"/>
      <c r="B45" s="5427" t="s">
        <v>892</v>
      </c>
      <c r="C45" s="5427"/>
      <c r="D45" s="5427"/>
      <c r="E45" s="2603"/>
      <c r="F45" s="2610">
        <f>SUM(F43:F44)</f>
        <v>0</v>
      </c>
      <c r="G45" s="2610">
        <f>SUM(G43:G44)</f>
        <v>0</v>
      </c>
      <c r="H45" s="2610">
        <f t="shared" ref="H45" si="4">SUM(H43:H44)</f>
        <v>0</v>
      </c>
    </row>
    <row r="46" spans="1:8" ht="18" customHeight="1">
      <c r="A46" s="5428" t="s">
        <v>893</v>
      </c>
      <c r="B46" s="5427"/>
      <c r="C46" s="5427"/>
      <c r="D46" s="5429"/>
      <c r="E46" s="2603"/>
      <c r="F46" s="2611"/>
      <c r="G46" s="2611"/>
      <c r="H46" s="2604"/>
    </row>
    <row r="47" spans="1:8">
      <c r="A47" s="5443" t="s">
        <v>2273</v>
      </c>
      <c r="B47" s="5444"/>
      <c r="C47" s="5444"/>
      <c r="D47" s="5445"/>
      <c r="E47" s="1295"/>
      <c r="F47" s="2612"/>
      <c r="G47" s="2612"/>
      <c r="H47" s="2216">
        <f>F47+G47</f>
        <v>0</v>
      </c>
    </row>
    <row r="48" spans="1:8">
      <c r="A48" s="5430" t="s">
        <v>894</v>
      </c>
      <c r="B48" s="5431"/>
      <c r="C48" s="5431"/>
      <c r="D48" s="5431"/>
      <c r="E48" s="710"/>
      <c r="F48" s="1629"/>
      <c r="G48" s="2612"/>
      <c r="H48" s="2216">
        <f>F48+G48</f>
        <v>0</v>
      </c>
    </row>
    <row r="49" spans="1:8">
      <c r="A49" s="5432" t="s">
        <v>756</v>
      </c>
      <c r="B49" s="5433"/>
      <c r="C49" s="5433"/>
      <c r="D49" s="5433"/>
      <c r="E49" s="2592"/>
      <c r="F49" s="2613">
        <f>SUM(F50:F52)</f>
        <v>0</v>
      </c>
      <c r="G49" s="2614">
        <f t="shared" ref="G49:H49" si="5">SUM(G50:G52)</f>
        <v>0</v>
      </c>
      <c r="H49" s="2614">
        <f t="shared" si="5"/>
        <v>0</v>
      </c>
    </row>
    <row r="50" spans="1:8">
      <c r="A50" s="5434"/>
      <c r="B50" s="5435"/>
      <c r="C50" s="5435"/>
      <c r="D50" s="5436"/>
      <c r="E50" s="1297"/>
      <c r="F50" s="1628"/>
      <c r="G50" s="2615"/>
      <c r="H50" s="2616">
        <f>SUM(F50:G50)</f>
        <v>0</v>
      </c>
    </row>
    <row r="51" spans="1:8">
      <c r="A51" s="5437"/>
      <c r="B51" s="5438"/>
      <c r="C51" s="5438"/>
      <c r="D51" s="5439"/>
      <c r="E51" s="1297"/>
      <c r="F51" s="2617"/>
      <c r="G51" s="2617"/>
      <c r="H51" s="2616">
        <f t="shared" ref="H51:H52" si="6">SUM(F51:G51)</f>
        <v>0</v>
      </c>
    </row>
    <row r="52" spans="1:8">
      <c r="A52" s="5440"/>
      <c r="B52" s="5441"/>
      <c r="C52" s="5441"/>
      <c r="D52" s="5442"/>
      <c r="E52" s="1297"/>
      <c r="F52" s="2617"/>
      <c r="G52" s="2617"/>
      <c r="H52" s="2616">
        <f t="shared" si="6"/>
        <v>0</v>
      </c>
    </row>
    <row r="53" spans="1:8" ht="16" thickBot="1">
      <c r="A53" s="5424" t="s">
        <v>440</v>
      </c>
      <c r="B53" s="5425"/>
      <c r="C53" s="5425"/>
      <c r="D53" s="5426"/>
      <c r="E53" s="2618"/>
      <c r="F53" s="2106">
        <f>SUM(F47:F49)+F41+F45</f>
        <v>0</v>
      </c>
      <c r="G53" s="2106">
        <f>SUM(G47:G49)+G41+G45</f>
        <v>0</v>
      </c>
      <c r="H53" s="2106">
        <f>SUM(H47:H49)+H41+H45</f>
        <v>0</v>
      </c>
    </row>
    <row r="54" spans="1:8" ht="16" thickTop="1">
      <c r="A54" s="105"/>
      <c r="B54" s="105"/>
      <c r="C54" s="105"/>
      <c r="D54" s="105"/>
      <c r="E54" s="105"/>
      <c r="F54" s="102"/>
      <c r="G54" s="102"/>
      <c r="H54" s="102"/>
    </row>
    <row r="55" spans="1:8" s="93" customFormat="1" ht="16.899999999999999" customHeight="1">
      <c r="A55" s="5262" t="s">
        <v>895</v>
      </c>
      <c r="B55" s="5262"/>
      <c r="C55" s="5262"/>
      <c r="D55" s="5262"/>
      <c r="E55" s="5262"/>
      <c r="F55" s="5262"/>
      <c r="G55" s="5262"/>
      <c r="H55" s="5262"/>
    </row>
    <row r="56" spans="1:8">
      <c r="A56" s="102"/>
      <c r="B56" s="102"/>
      <c r="C56" s="102"/>
      <c r="D56" s="102"/>
      <c r="E56" s="102"/>
      <c r="F56" s="102"/>
      <c r="G56" s="102"/>
      <c r="H56" s="417" t="str">
        <f>+ToC!E115</f>
        <v xml:space="preserve">LONG-TERM Annual Return </v>
      </c>
    </row>
    <row r="57" spans="1:8">
      <c r="A57" s="102"/>
      <c r="B57" s="102"/>
      <c r="C57" s="102"/>
      <c r="D57" s="102"/>
      <c r="E57" s="102"/>
      <c r="F57" s="102"/>
      <c r="G57" s="102"/>
      <c r="H57" s="417" t="s">
        <v>896</v>
      </c>
    </row>
  </sheetData>
  <sheetProtection password="DF61" sheet="1" objects="1" scenarios="1"/>
  <mergeCells count="37">
    <mergeCell ref="A1:H1"/>
    <mergeCell ref="A10:H10"/>
    <mergeCell ref="A12:H12"/>
    <mergeCell ref="C19:D19"/>
    <mergeCell ref="A16:D16"/>
    <mergeCell ref="A17:D17"/>
    <mergeCell ref="A18:B18"/>
    <mergeCell ref="C18:D18"/>
    <mergeCell ref="A8:H8"/>
    <mergeCell ref="A11:H11"/>
    <mergeCell ref="A25:D25"/>
    <mergeCell ref="A24:D24"/>
    <mergeCell ref="C37:D37"/>
    <mergeCell ref="C38:D38"/>
    <mergeCell ref="C39:D39"/>
    <mergeCell ref="A26:D26"/>
    <mergeCell ref="A30:D30"/>
    <mergeCell ref="B36:D36"/>
    <mergeCell ref="A32:H32"/>
    <mergeCell ref="A27:D27"/>
    <mergeCell ref="A28:D28"/>
    <mergeCell ref="A29:D29"/>
    <mergeCell ref="C40:D40"/>
    <mergeCell ref="B41:D41"/>
    <mergeCell ref="B42:D42"/>
    <mergeCell ref="C43:D43"/>
    <mergeCell ref="C44:D44"/>
    <mergeCell ref="A55:H55"/>
    <mergeCell ref="A53:D53"/>
    <mergeCell ref="B45:D45"/>
    <mergeCell ref="A46:D46"/>
    <mergeCell ref="A48:D48"/>
    <mergeCell ref="A49:D49"/>
    <mergeCell ref="A50:D50"/>
    <mergeCell ref="A51:D51"/>
    <mergeCell ref="A52:D52"/>
    <mergeCell ref="A47:D47"/>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H47:H48 F53:H53 H27:H30 F30:G30 F41:H41 H43:H45 H37:H40 H16:H25 F45:G45">
      <formula1>50000000000</formula1>
    </dataValidation>
  </dataValidations>
  <hyperlinks>
    <hyperlink ref="A1:H1" location="ToC!A1" display="22.020"/>
  </hyperlinks>
  <printOptions horizontalCentered="1"/>
  <pageMargins left="0.39370078740157483" right="0.39370078740157483" top="0.39370078740157483" bottom="0.39370078740157483" header="0.39370078740157483" footer="0.39370078740157483"/>
  <pageSetup paperSize="5" scale="80" orientation="portrait" r:id="rId1"/>
  <headerFooter alignWithMargins="0"/>
  <ignoredErrors>
    <ignoredError sqref="A1"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pageSetUpPr fitToPage="1"/>
  </sheetPr>
  <dimension ref="A1:G58"/>
  <sheetViews>
    <sheetView zoomScale="75" zoomScaleNormal="75" workbookViewId="0">
      <selection activeCell="A54" sqref="A54:F54"/>
    </sheetView>
  </sheetViews>
  <sheetFormatPr defaultColWidth="0" defaultRowHeight="15.5" zeroHeight="1"/>
  <cols>
    <col min="1" max="1" width="40" style="346" bestFit="1" customWidth="1"/>
    <col min="2" max="2" width="5.53515625" style="346" customWidth="1"/>
    <col min="3" max="3" width="9.53515625" style="346" customWidth="1"/>
    <col min="4" max="4" width="20.765625" style="346" customWidth="1"/>
    <col min="5" max="5" width="8.765625" style="346" customWidth="1"/>
    <col min="6" max="7" width="20.765625" style="346" customWidth="1"/>
    <col min="8" max="16384" width="8.84375" style="291" hidden="1"/>
  </cols>
  <sheetData>
    <row r="1" spans="1:7" s="93" customFormat="1">
      <c r="A1" s="5178" t="s">
        <v>897</v>
      </c>
      <c r="B1" s="5178"/>
      <c r="C1" s="5178"/>
      <c r="D1" s="5178"/>
      <c r="E1" s="5178"/>
      <c r="F1" s="5178"/>
      <c r="G1" s="5337"/>
    </row>
    <row r="2" spans="1:7" s="93" customFormat="1">
      <c r="A2" s="4569"/>
      <c r="B2" s="4569"/>
      <c r="C2" s="4569"/>
      <c r="D2" s="4569"/>
      <c r="E2" s="4569"/>
      <c r="F2" s="4569"/>
      <c r="G2" s="69" t="s">
        <v>2050</v>
      </c>
    </row>
    <row r="3" spans="1:7">
      <c r="A3" s="832" t="str">
        <f>+Cover!A14</f>
        <v>Select Name of Insurer/ Financial Holding Company</v>
      </c>
      <c r="B3" s="105"/>
      <c r="C3" s="105"/>
      <c r="D3" s="105"/>
      <c r="E3" s="105"/>
      <c r="F3" s="102"/>
      <c r="G3" s="102"/>
    </row>
    <row r="4" spans="1:7">
      <c r="A4" s="833" t="str">
        <f>+ToC!A3</f>
        <v>Insurer/Financial Holding Company</v>
      </c>
      <c r="B4" s="102"/>
      <c r="C4" s="102"/>
      <c r="D4" s="102"/>
      <c r="E4" s="102"/>
      <c r="F4" s="102"/>
      <c r="G4" s="102"/>
    </row>
    <row r="5" spans="1:7">
      <c r="A5" s="833"/>
      <c r="B5" s="102"/>
      <c r="C5" s="102"/>
      <c r="D5" s="102"/>
      <c r="E5" s="102"/>
      <c r="F5" s="102"/>
      <c r="G5" s="102"/>
    </row>
    <row r="6" spans="1:7" ht="19.5" customHeight="1">
      <c r="A6" s="4326" t="str">
        <f>+ToC!A5</f>
        <v>LONG-TERM INSURERS ANNUAL RETURN</v>
      </c>
      <c r="B6" s="4326"/>
      <c r="C6" s="4326"/>
      <c r="D6" s="4326"/>
      <c r="E6" s="4326"/>
      <c r="F6" s="4326"/>
      <c r="G6" s="102"/>
    </row>
    <row r="7" spans="1:7" ht="19.5" customHeight="1">
      <c r="A7" s="99" t="str">
        <f>+ToC!A6</f>
        <v>FOR THE YEAR ENDED:</v>
      </c>
      <c r="B7" s="102"/>
      <c r="C7" s="102"/>
      <c r="D7" s="102"/>
      <c r="E7" s="102"/>
      <c r="F7" s="2078">
        <f>+Cover!A23</f>
        <v>0</v>
      </c>
      <c r="G7" s="102"/>
    </row>
    <row r="8" spans="1:7" s="439" customFormat="1" ht="18.75" customHeight="1">
      <c r="A8" s="5407" t="s">
        <v>612</v>
      </c>
      <c r="B8" s="5407"/>
      <c r="C8" s="5407"/>
      <c r="D8" s="5407"/>
      <c r="E8" s="5407"/>
      <c r="F8" s="5407"/>
      <c r="G8" s="102"/>
    </row>
    <row r="9" spans="1:7" s="439" customFormat="1" ht="18.75" customHeight="1">
      <c r="A9" s="1797"/>
      <c r="B9" s="1797"/>
      <c r="C9" s="1797"/>
      <c r="D9" s="1797"/>
      <c r="E9" s="1797"/>
      <c r="F9" s="1797"/>
      <c r="G9" s="102"/>
    </row>
    <row r="10" spans="1:7">
      <c r="A10" s="5057" t="s">
        <v>2272</v>
      </c>
      <c r="B10" s="5055"/>
      <c r="C10" s="5055"/>
      <c r="D10" s="5055"/>
      <c r="E10" s="5055"/>
      <c r="F10" s="5055"/>
      <c r="G10" s="102"/>
    </row>
    <row r="11" spans="1:7" ht="16" thickBot="1">
      <c r="A11" s="5055"/>
      <c r="B11" s="5055"/>
      <c r="C11" s="5055"/>
      <c r="D11" s="5055"/>
      <c r="E11" s="5055"/>
      <c r="F11" s="5055"/>
      <c r="G11" s="102"/>
    </row>
    <row r="12" spans="1:7" ht="29" thickTop="1">
      <c r="A12" s="5480" t="s">
        <v>898</v>
      </c>
      <c r="B12" s="812" t="s">
        <v>133</v>
      </c>
      <c r="C12" s="812" t="s">
        <v>464</v>
      </c>
      <c r="D12" s="5482" t="s">
        <v>899</v>
      </c>
      <c r="E12" s="5483"/>
      <c r="F12" s="2582">
        <f>YEAR($F$7)</f>
        <v>1900</v>
      </c>
      <c r="G12" s="732">
        <f>F12-1</f>
        <v>1899</v>
      </c>
    </row>
    <row r="13" spans="1:7">
      <c r="A13" s="5481"/>
      <c r="B13" s="2603"/>
      <c r="C13" s="2603"/>
      <c r="D13" s="2603" t="s">
        <v>900</v>
      </c>
      <c r="E13" s="2603" t="s">
        <v>901</v>
      </c>
      <c r="F13" s="2289" t="s">
        <v>640</v>
      </c>
      <c r="G13" s="2289" t="s">
        <v>640</v>
      </c>
    </row>
    <row r="14" spans="1:7">
      <c r="A14" s="2619" t="s">
        <v>902</v>
      </c>
      <c r="B14" s="2034"/>
      <c r="C14" s="2034"/>
      <c r="D14" s="2034"/>
      <c r="E14" s="2034"/>
      <c r="F14" s="2034"/>
      <c r="G14" s="2134"/>
    </row>
    <row r="15" spans="1:7">
      <c r="A15" s="5477" t="s">
        <v>903</v>
      </c>
      <c r="B15" s="5478"/>
      <c r="C15" s="5478"/>
      <c r="D15" s="5478"/>
      <c r="E15" s="5478"/>
      <c r="F15" s="5478"/>
      <c r="G15" s="5479"/>
    </row>
    <row r="16" spans="1:7" ht="16" customHeight="1">
      <c r="A16" s="2620"/>
      <c r="B16" s="2621"/>
      <c r="C16" s="2622"/>
      <c r="D16" s="2623"/>
      <c r="E16" s="2624"/>
      <c r="F16" s="1606"/>
      <c r="G16" s="2625"/>
    </row>
    <row r="17" spans="1:7" ht="16" customHeight="1">
      <c r="A17" s="2620"/>
      <c r="B17" s="2621"/>
      <c r="C17" s="2622"/>
      <c r="D17" s="2623"/>
      <c r="E17" s="2624"/>
      <c r="F17" s="1998"/>
      <c r="G17" s="2626"/>
    </row>
    <row r="18" spans="1:7" ht="16" customHeight="1">
      <c r="A18" s="2620"/>
      <c r="B18" s="2621"/>
      <c r="C18" s="2622"/>
      <c r="D18" s="2623"/>
      <c r="E18" s="2624"/>
      <c r="F18" s="1998"/>
      <c r="G18" s="2626"/>
    </row>
    <row r="19" spans="1:7" ht="16" customHeight="1">
      <c r="A19" s="2620"/>
      <c r="B19" s="2621"/>
      <c r="C19" s="2622"/>
      <c r="D19" s="2623"/>
      <c r="E19" s="2624"/>
      <c r="F19" s="1998"/>
      <c r="G19" s="2626"/>
    </row>
    <row r="20" spans="1:7" ht="16" customHeight="1">
      <c r="A20" s="1586"/>
      <c r="B20" s="1587"/>
      <c r="C20" s="1588"/>
      <c r="D20" s="1605"/>
      <c r="E20" s="2627"/>
      <c r="F20" s="1607"/>
      <c r="G20" s="1608"/>
    </row>
    <row r="21" spans="1:7" ht="16" customHeight="1">
      <c r="A21" s="2628" t="s">
        <v>2274</v>
      </c>
      <c r="B21" s="2603"/>
      <c r="C21" s="2603"/>
      <c r="D21" s="2629">
        <f>SUM(D16:D20)</f>
        <v>0</v>
      </c>
      <c r="E21" s="2603"/>
      <c r="F21" s="2629">
        <f>SUM(F16:F20)</f>
        <v>0</v>
      </c>
      <c r="G21" s="2629">
        <f>SUM(G16:G20)</f>
        <v>0</v>
      </c>
    </row>
    <row r="22" spans="1:7" ht="16" customHeight="1">
      <c r="A22" s="1590" t="s">
        <v>904</v>
      </c>
      <c r="B22" s="1591"/>
      <c r="C22" s="1591"/>
      <c r="D22" s="1592"/>
      <c r="E22" s="1593"/>
      <c r="F22" s="1594"/>
      <c r="G22" s="1595"/>
    </row>
    <row r="23" spans="1:7" ht="16" customHeight="1">
      <c r="A23" s="2620"/>
      <c r="B23" s="2621"/>
      <c r="C23" s="2621"/>
      <c r="D23" s="2008"/>
      <c r="E23" s="2624"/>
      <c r="F23" s="1993"/>
      <c r="G23" s="2120"/>
    </row>
    <row r="24" spans="1:7" ht="16" customHeight="1">
      <c r="A24" s="2630"/>
      <c r="B24" s="2621"/>
      <c r="C24" s="2621"/>
      <c r="D24" s="2008"/>
      <c r="E24" s="2624"/>
      <c r="F24" s="1993"/>
      <c r="G24" s="2120"/>
    </row>
    <row r="25" spans="1:7" ht="16" customHeight="1">
      <c r="A25" s="2620"/>
      <c r="B25" s="2621"/>
      <c r="C25" s="2621"/>
      <c r="D25" s="2008"/>
      <c r="E25" s="2624"/>
      <c r="F25" s="1993"/>
      <c r="G25" s="2120"/>
    </row>
    <row r="26" spans="1:7" ht="16" customHeight="1">
      <c r="A26" s="2620"/>
      <c r="B26" s="2621"/>
      <c r="C26" s="2621"/>
      <c r="D26" s="2008"/>
      <c r="E26" s="2624"/>
      <c r="F26" s="1993"/>
      <c r="G26" s="2120"/>
    </row>
    <row r="27" spans="1:7" ht="16" customHeight="1">
      <c r="A27" s="2620"/>
      <c r="B27" s="2621"/>
      <c r="C27" s="2621"/>
      <c r="D27" s="2008"/>
      <c r="E27" s="2624"/>
      <c r="F27" s="1993"/>
      <c r="G27" s="2120"/>
    </row>
    <row r="28" spans="1:7" ht="16.5" customHeight="1">
      <c r="A28" s="1582" t="s">
        <v>2274</v>
      </c>
      <c r="B28" s="1583"/>
      <c r="C28" s="1583"/>
      <c r="D28" s="1584">
        <f>SUM(D23:D27)</f>
        <v>0</v>
      </c>
      <c r="E28" s="1583"/>
      <c r="F28" s="1584">
        <f>SUM(F23:F27)</f>
        <v>0</v>
      </c>
      <c r="G28" s="1585">
        <f t="shared" ref="G28" si="0">SUM(G23:G27)</f>
        <v>0</v>
      </c>
    </row>
    <row r="29" spans="1:7" s="440" customFormat="1" ht="20.25" customHeight="1" thickBot="1">
      <c r="A29" s="2631" t="s">
        <v>905</v>
      </c>
      <c r="B29" s="2632"/>
      <c r="C29" s="2632"/>
      <c r="D29" s="2125">
        <f>D21+D28</f>
        <v>0</v>
      </c>
      <c r="E29" s="2632"/>
      <c r="F29" s="2125">
        <f t="shared" ref="F29:G29" si="1">F21+F28</f>
        <v>0</v>
      </c>
      <c r="G29" s="2144">
        <f t="shared" si="1"/>
        <v>0</v>
      </c>
    </row>
    <row r="30" spans="1:7">
      <c r="A30" s="1579" t="s">
        <v>906</v>
      </c>
      <c r="B30" s="1580"/>
      <c r="C30" s="1580"/>
      <c r="D30" s="1580"/>
      <c r="E30" s="1581"/>
      <c r="F30" s="1215"/>
      <c r="G30" s="2128"/>
    </row>
    <row r="31" spans="1:7" ht="15.75" customHeight="1">
      <c r="A31" s="5474" t="s">
        <v>907</v>
      </c>
      <c r="B31" s="5475"/>
      <c r="C31" s="5475"/>
      <c r="D31" s="5475"/>
      <c r="E31" s="5475"/>
      <c r="F31" s="5476"/>
      <c r="G31" s="2134"/>
    </row>
    <row r="32" spans="1:7" ht="16" customHeight="1">
      <c r="A32" s="2620"/>
      <c r="B32" s="2633"/>
      <c r="C32" s="2622"/>
      <c r="D32" s="2008"/>
      <c r="E32" s="2624"/>
      <c r="F32" s="1596"/>
      <c r="G32" s="2377"/>
    </row>
    <row r="33" spans="1:7" ht="16" customHeight="1">
      <c r="A33" s="2620"/>
      <c r="B33" s="2633"/>
      <c r="C33" s="2622"/>
      <c r="D33" s="2008"/>
      <c r="E33" s="2624"/>
      <c r="F33" s="1993"/>
      <c r="G33" s="2120"/>
    </row>
    <row r="34" spans="1:7" ht="16" customHeight="1">
      <c r="A34" s="2630"/>
      <c r="B34" s="2633"/>
      <c r="C34" s="2634"/>
      <c r="D34" s="2635"/>
      <c r="E34" s="2636"/>
      <c r="F34" s="1993"/>
      <c r="G34" s="2120"/>
    </row>
    <row r="35" spans="1:7" ht="16" customHeight="1">
      <c r="A35" s="2620"/>
      <c r="B35" s="2633"/>
      <c r="C35" s="2634"/>
      <c r="D35" s="2635"/>
      <c r="E35" s="2636"/>
      <c r="F35" s="1993"/>
      <c r="G35" s="2120"/>
    </row>
    <row r="36" spans="1:7" ht="16" customHeight="1">
      <c r="A36" s="2620"/>
      <c r="B36" s="2633"/>
      <c r="C36" s="2634"/>
      <c r="D36" s="2635"/>
      <c r="E36" s="2636"/>
      <c r="F36" s="1993"/>
      <c r="G36" s="2120"/>
    </row>
    <row r="37" spans="1:7" ht="16" customHeight="1">
      <c r="A37" s="2620"/>
      <c r="B37" s="2633"/>
      <c r="C37" s="2634"/>
      <c r="D37" s="2635"/>
      <c r="E37" s="2636"/>
      <c r="F37" s="1993"/>
      <c r="G37" s="2120"/>
    </row>
    <row r="38" spans="1:7" ht="16" customHeight="1">
      <c r="A38" s="1586"/>
      <c r="B38" s="1187"/>
      <c r="C38" s="1597"/>
      <c r="D38" s="1475"/>
      <c r="E38" s="2637"/>
      <c r="F38" s="1373"/>
      <c r="G38" s="1589"/>
    </row>
    <row r="39" spans="1:7" ht="16" customHeight="1">
      <c r="A39" s="2628" t="s">
        <v>2274</v>
      </c>
      <c r="B39" s="2603"/>
      <c r="C39" s="2603"/>
      <c r="D39" s="2168">
        <f>SUM(D32:D38)</f>
        <v>0</v>
      </c>
      <c r="E39" s="2603"/>
      <c r="F39" s="2168">
        <f t="shared" ref="F39:G39" si="2">SUM(F32:F38)</f>
        <v>0</v>
      </c>
      <c r="G39" s="2168">
        <f t="shared" si="2"/>
        <v>0</v>
      </c>
    </row>
    <row r="40" spans="1:7" ht="16" customHeight="1">
      <c r="A40" s="1590" t="s">
        <v>904</v>
      </c>
      <c r="B40" s="1591"/>
      <c r="C40" s="1591"/>
      <c r="D40" s="1592"/>
      <c r="E40" s="1593"/>
      <c r="F40" s="1594"/>
      <c r="G40" s="1595"/>
    </row>
    <row r="41" spans="1:7" ht="16" customHeight="1">
      <c r="A41" s="2620"/>
      <c r="B41" s="2633"/>
      <c r="C41" s="2622"/>
      <c r="D41" s="2008"/>
      <c r="E41" s="2638"/>
      <c r="F41" s="1596"/>
      <c r="G41" s="2377"/>
    </row>
    <row r="42" spans="1:7" ht="16" customHeight="1">
      <c r="A42" s="2620"/>
      <c r="B42" s="2633"/>
      <c r="C42" s="2622"/>
      <c r="D42" s="2008"/>
      <c r="E42" s="2638"/>
      <c r="F42" s="1993"/>
      <c r="G42" s="2120"/>
    </row>
    <row r="43" spans="1:7" ht="16" customHeight="1">
      <c r="A43" s="2620"/>
      <c r="B43" s="2621"/>
      <c r="C43" s="2622"/>
      <c r="D43" s="2008"/>
      <c r="E43" s="2638"/>
      <c r="F43" s="1993"/>
      <c r="G43" s="2120"/>
    </row>
    <row r="44" spans="1:7" ht="16" customHeight="1">
      <c r="A44" s="2620"/>
      <c r="B44" s="2621"/>
      <c r="C44" s="2622"/>
      <c r="D44" s="2008"/>
      <c r="E44" s="2638"/>
      <c r="F44" s="1993"/>
      <c r="G44" s="2120"/>
    </row>
    <row r="45" spans="1:7" ht="16" customHeight="1">
      <c r="A45" s="2620"/>
      <c r="B45" s="2621"/>
      <c r="C45" s="2622"/>
      <c r="D45" s="2008"/>
      <c r="E45" s="2638"/>
      <c r="F45" s="1993"/>
      <c r="G45" s="2120"/>
    </row>
    <row r="46" spans="1:7" ht="16" customHeight="1">
      <c r="A46" s="2620"/>
      <c r="B46" s="2621"/>
      <c r="C46" s="2622"/>
      <c r="D46" s="2008"/>
      <c r="E46" s="2638"/>
      <c r="F46" s="1993"/>
      <c r="G46" s="2120"/>
    </row>
    <row r="47" spans="1:7" ht="16" customHeight="1">
      <c r="A47" s="1586"/>
      <c r="B47" s="1587"/>
      <c r="C47" s="1588"/>
      <c r="D47" s="1194"/>
      <c r="E47" s="2639"/>
      <c r="F47" s="1373"/>
      <c r="G47" s="1589"/>
    </row>
    <row r="48" spans="1:7" ht="16" customHeight="1">
      <c r="A48" s="2628" t="s">
        <v>2274</v>
      </c>
      <c r="B48" s="2603"/>
      <c r="C48" s="2603"/>
      <c r="D48" s="2168">
        <f>SUM(D41:D47)</f>
        <v>0</v>
      </c>
      <c r="E48" s="2603"/>
      <c r="F48" s="2168">
        <f t="shared" ref="F48:G48" si="3">SUM(F41:F47)</f>
        <v>0</v>
      </c>
      <c r="G48" s="2168">
        <f t="shared" si="3"/>
        <v>0</v>
      </c>
    </row>
    <row r="49" spans="1:7" ht="18" customHeight="1" thickBot="1">
      <c r="A49" s="1598" t="s">
        <v>908</v>
      </c>
      <c r="B49" s="1599"/>
      <c r="C49" s="1599"/>
      <c r="D49" s="1225">
        <f>D39+D48</f>
        <v>0</v>
      </c>
      <c r="E49" s="1599"/>
      <c r="F49" s="1225">
        <f t="shared" ref="F49" si="4">F39+F48</f>
        <v>0</v>
      </c>
      <c r="G49" s="1115">
        <f>G39+G48</f>
        <v>0</v>
      </c>
    </row>
    <row r="50" spans="1:7" ht="18" customHeight="1" thickBot="1">
      <c r="A50" s="1602"/>
      <c r="B50" s="1603"/>
      <c r="C50" s="1603"/>
      <c r="D50" s="1603"/>
      <c r="E50" s="1603"/>
      <c r="F50" s="1603"/>
      <c r="G50" s="1604"/>
    </row>
    <row r="51" spans="1:7" ht="19.5" customHeight="1" thickBot="1">
      <c r="A51" s="1600" t="s">
        <v>909</v>
      </c>
      <c r="B51" s="2640"/>
      <c r="C51" s="2640"/>
      <c r="D51" s="2641">
        <f>D29+D49</f>
        <v>0</v>
      </c>
      <c r="E51" s="2640"/>
      <c r="F51" s="2641">
        <f>F29+F49</f>
        <v>0</v>
      </c>
      <c r="G51" s="1601">
        <f>G29+G49</f>
        <v>0</v>
      </c>
    </row>
    <row r="52" spans="1:7" ht="9.75" customHeight="1" thickTop="1">
      <c r="A52" s="102"/>
      <c r="B52" s="102"/>
      <c r="C52" s="102"/>
      <c r="D52" s="102"/>
      <c r="E52" s="102"/>
      <c r="F52" s="102"/>
      <c r="G52" s="102"/>
    </row>
    <row r="53" spans="1:7">
      <c r="A53" s="5074" t="s">
        <v>2275</v>
      </c>
      <c r="B53" s="5074"/>
      <c r="C53" s="5074"/>
      <c r="D53" s="5074"/>
      <c r="E53" s="5074"/>
      <c r="F53" s="5074"/>
      <c r="G53" s="102"/>
    </row>
    <row r="54" spans="1:7" ht="33" customHeight="1">
      <c r="A54" s="5293" t="s">
        <v>910</v>
      </c>
      <c r="B54" s="5293"/>
      <c r="C54" s="5293"/>
      <c r="D54" s="5293"/>
      <c r="E54" s="5293"/>
      <c r="F54" s="5293"/>
      <c r="G54" s="102"/>
    </row>
    <row r="55" spans="1:7" ht="14.15" customHeight="1">
      <c r="A55" s="102"/>
      <c r="B55" s="102"/>
      <c r="C55" s="102"/>
      <c r="D55" s="102"/>
      <c r="E55" s="102"/>
      <c r="F55" s="102"/>
      <c r="G55" s="102"/>
    </row>
    <row r="56" spans="1:7" ht="14.15" customHeight="1">
      <c r="A56" s="102"/>
      <c r="B56" s="102"/>
      <c r="C56" s="102"/>
      <c r="D56" s="102"/>
      <c r="E56" s="102"/>
      <c r="F56" s="102"/>
      <c r="G56" s="102"/>
    </row>
    <row r="57" spans="1:7" ht="14.15" customHeight="1">
      <c r="A57" s="102"/>
      <c r="B57" s="102"/>
      <c r="C57" s="102"/>
      <c r="D57" s="102"/>
      <c r="E57" s="102"/>
      <c r="F57" s="102"/>
      <c r="G57" s="417" t="str">
        <f>+ToC!E115</f>
        <v xml:space="preserve">LONG-TERM Annual Return </v>
      </c>
    </row>
    <row r="58" spans="1:7">
      <c r="A58" s="102"/>
      <c r="B58" s="102"/>
      <c r="C58" s="102"/>
      <c r="D58" s="102"/>
      <c r="E58" s="102"/>
      <c r="F58" s="102"/>
      <c r="G58" s="417" t="s">
        <v>911</v>
      </c>
    </row>
  </sheetData>
  <sheetProtection password="DF61" sheet="1" objects="1" scenarios="1"/>
  <mergeCells count="10">
    <mergeCell ref="A8:F8"/>
    <mergeCell ref="A10:F10"/>
    <mergeCell ref="A1:G1"/>
    <mergeCell ref="A12:A13"/>
    <mergeCell ref="D12:E12"/>
    <mergeCell ref="A31:F31"/>
    <mergeCell ref="A53:F53"/>
    <mergeCell ref="A54:F54"/>
    <mergeCell ref="A15:G15"/>
    <mergeCell ref="A11:F11"/>
  </mergeCells>
  <phoneticPr fontId="14" type="noConversion"/>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21 F21:G21 D28:D29 F39:G39 D39 F28:G29 D51 F48:G49 D48:D49 F51:G51">
      <formula1>50000000000</formula1>
    </dataValidation>
  </dataValidations>
  <hyperlinks>
    <hyperlink ref="A1:G1" location="ToC!A1" display="22.030"/>
  </hyperlinks>
  <printOptions horizontalCentered="1"/>
  <pageMargins left="0.39370078740157483" right="0.39370078740157483" top="0.39370078740157483" bottom="0.39370078740157483" header="0.39370078740157483" footer="0.39370078740157483"/>
  <pageSetup paperSize="5" scale="65" orientation="portrait" r:id="rId1"/>
  <headerFooter alignWithMargins="0"/>
  <rowBreaks count="1" manualBreakCount="1">
    <brk id="57" max="16383" man="1"/>
  </rowBreaks>
  <ignoredErrors>
    <ignoredError sqref="A1"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8">
    <tabColor rgb="FF9966FF"/>
    <pageSetUpPr fitToPage="1"/>
  </sheetPr>
  <dimension ref="A1:G74"/>
  <sheetViews>
    <sheetView zoomScale="80" zoomScaleNormal="80" workbookViewId="0">
      <selection sqref="A1:G1"/>
    </sheetView>
  </sheetViews>
  <sheetFormatPr defaultColWidth="0" defaultRowHeight="15.5" zeroHeight="1"/>
  <cols>
    <col min="1" max="1" width="9.23046875" style="90" customWidth="1"/>
    <col min="2" max="2" width="41.4609375" style="90" customWidth="1"/>
    <col min="3" max="3" width="5.765625" style="90" customWidth="1"/>
    <col min="4" max="4" width="16.84375" style="90" bestFit="1" customWidth="1"/>
    <col min="5" max="5" width="15" style="93" bestFit="1" customWidth="1"/>
    <col min="6" max="6" width="14.69140625" style="93" bestFit="1" customWidth="1"/>
    <col min="7" max="7" width="17.69140625" style="93" bestFit="1" customWidth="1"/>
    <col min="8" max="16384" width="8.84375" style="90" hidden="1"/>
  </cols>
  <sheetData>
    <row r="1" spans="1:7" ht="15.75" customHeight="1">
      <c r="A1" s="5052" t="s">
        <v>76</v>
      </c>
      <c r="B1" s="5052"/>
      <c r="C1" s="5052"/>
      <c r="D1" s="5052"/>
      <c r="E1" s="5052"/>
      <c r="F1" s="5052"/>
      <c r="G1" s="5052"/>
    </row>
    <row r="2" spans="1:7">
      <c r="A2" s="91"/>
      <c r="B2" s="602"/>
      <c r="C2" s="134"/>
      <c r="D2" s="89"/>
      <c r="E2" s="89"/>
      <c r="F2" s="89"/>
      <c r="G2" s="91"/>
    </row>
    <row r="3" spans="1:7" ht="15" customHeight="1">
      <c r="A3" s="2108" t="str">
        <f>+Cover!A14</f>
        <v>Select Name of Insurer/ Financial Holding Company</v>
      </c>
      <c r="B3" s="1865"/>
      <c r="C3" s="88"/>
      <c r="D3" s="89"/>
      <c r="E3" s="89"/>
      <c r="F3" s="69" t="s">
        <v>2050</v>
      </c>
      <c r="G3" s="89"/>
    </row>
    <row r="4" spans="1:7" ht="15" customHeight="1">
      <c r="A4" s="833" t="str">
        <f>+ToC!A3</f>
        <v>Insurer/Financial Holding Company</v>
      </c>
      <c r="B4" s="99"/>
      <c r="C4" s="88"/>
      <c r="D4" s="292"/>
      <c r="E4" s="292"/>
      <c r="F4" s="89"/>
      <c r="G4" s="89"/>
    </row>
    <row r="5" spans="1:7" ht="15" customHeight="1">
      <c r="A5" s="675"/>
      <c r="B5" s="99"/>
      <c r="C5" s="88"/>
      <c r="D5" s="292"/>
      <c r="E5" s="292"/>
      <c r="F5" s="135"/>
      <c r="G5" s="89"/>
    </row>
    <row r="6" spans="1:7" ht="15" customHeight="1">
      <c r="A6" s="99" t="str">
        <f>+ToC!A5</f>
        <v>LONG-TERM INSURERS ANNUAL RETURN</v>
      </c>
      <c r="B6" s="99"/>
      <c r="C6" s="91"/>
      <c r="D6" s="292"/>
      <c r="E6" s="292"/>
      <c r="F6" s="294"/>
      <c r="G6" s="89"/>
    </row>
    <row r="7" spans="1:7" ht="15" customHeight="1">
      <c r="A7" s="99" t="str">
        <f>+ToC!A6</f>
        <v>FOR THE YEAR ENDED:</v>
      </c>
      <c r="B7" s="99"/>
      <c r="C7" s="88"/>
      <c r="D7" s="292"/>
      <c r="E7" s="292"/>
      <c r="F7" s="294"/>
      <c r="G7" s="2078">
        <f>+Cover!A23</f>
        <v>0</v>
      </c>
    </row>
    <row r="8" spans="1:7" ht="15" customHeight="1">
      <c r="A8" s="139"/>
      <c r="B8" s="88"/>
      <c r="C8" s="88"/>
      <c r="D8" s="292"/>
      <c r="E8" s="292"/>
      <c r="F8" s="294"/>
      <c r="G8" s="89"/>
    </row>
    <row r="9" spans="1:7" ht="20.149999999999999" customHeight="1">
      <c r="A9" s="5286" t="s">
        <v>912</v>
      </c>
      <c r="B9" s="5286"/>
      <c r="C9" s="5286"/>
      <c r="D9" s="5286"/>
      <c r="E9" s="5286"/>
      <c r="F9" s="5286"/>
      <c r="G9" s="5286"/>
    </row>
    <row r="10" spans="1:7">
      <c r="A10" s="89"/>
      <c r="B10" s="1798"/>
      <c r="C10" s="1798"/>
      <c r="D10" s="1798"/>
      <c r="E10" s="1798"/>
      <c r="F10" s="1798"/>
      <c r="G10" s="1798"/>
    </row>
    <row r="11" spans="1:7" ht="15" customHeight="1" thickBot="1">
      <c r="A11" s="5423" t="s">
        <v>2173</v>
      </c>
      <c r="B11" s="5423"/>
      <c r="C11" s="5423"/>
      <c r="D11" s="5423"/>
      <c r="E11" s="5423"/>
      <c r="F11" s="5423"/>
      <c r="G11" s="5423"/>
    </row>
    <row r="12" spans="1:7" ht="16" thickBot="1">
      <c r="A12" s="89"/>
      <c r="B12" s="140"/>
      <c r="C12" s="141"/>
      <c r="D12" s="141"/>
      <c r="E12" s="141"/>
      <c r="F12" s="89"/>
      <c r="G12" s="89"/>
    </row>
    <row r="13" spans="1:7" ht="26.5" thickTop="1">
      <c r="A13" s="37"/>
      <c r="B13" s="2642"/>
      <c r="C13" s="2643" t="s">
        <v>133</v>
      </c>
      <c r="D13" s="2644" t="s">
        <v>913</v>
      </c>
      <c r="E13" s="271" t="s">
        <v>914</v>
      </c>
      <c r="F13" s="2481">
        <f>YEAR($G$7)</f>
        <v>1900</v>
      </c>
      <c r="G13" s="25">
        <f>F13-1</f>
        <v>1899</v>
      </c>
    </row>
    <row r="14" spans="1:7" ht="28.9" customHeight="1">
      <c r="A14" s="2645" t="s">
        <v>638</v>
      </c>
      <c r="B14" s="2646" t="s">
        <v>915</v>
      </c>
      <c r="C14" s="2647"/>
      <c r="D14" s="2565" t="s">
        <v>640</v>
      </c>
      <c r="E14" s="2565" t="s">
        <v>640</v>
      </c>
      <c r="F14" s="2565" t="s">
        <v>640</v>
      </c>
      <c r="G14" s="2648" t="s">
        <v>640</v>
      </c>
    </row>
    <row r="15" spans="1:7" s="269" customFormat="1" ht="24" customHeight="1">
      <c r="A15" s="369" t="s">
        <v>82</v>
      </c>
      <c r="B15" s="441" t="s">
        <v>642</v>
      </c>
      <c r="C15" s="130"/>
      <c r="D15" s="2649">
        <f>+'25.010'!C72+'25.010'!D72</f>
        <v>0</v>
      </c>
      <c r="E15" s="1101">
        <f>+'25.010'!E72+'25.010'!F72</f>
        <v>0</v>
      </c>
      <c r="F15" s="505">
        <f>SUM(D15:E15)</f>
        <v>0</v>
      </c>
      <c r="G15" s="1102">
        <f>+'25.010'!H72</f>
        <v>0</v>
      </c>
    </row>
    <row r="16" spans="1:7" ht="24" customHeight="1">
      <c r="A16" s="442"/>
      <c r="B16" s="142" t="s">
        <v>2276</v>
      </c>
      <c r="C16" s="168"/>
      <c r="D16" s="2650">
        <f>+'25.010'!C80+'25.010'!D80</f>
        <v>0</v>
      </c>
      <c r="E16" s="2650">
        <f>+'25.010'!E80+'25.010'!F80</f>
        <v>0</v>
      </c>
      <c r="F16" s="2651">
        <f t="shared" ref="F16:F42" si="0">SUM(D16:E16)</f>
        <v>0</v>
      </c>
      <c r="G16" s="2652">
        <f>+'25.010'!H80</f>
        <v>0</v>
      </c>
    </row>
    <row r="17" spans="1:7" ht="24" customHeight="1">
      <c r="A17" s="442"/>
      <c r="B17" s="142" t="s">
        <v>791</v>
      </c>
      <c r="C17" s="168"/>
      <c r="D17" s="2650">
        <f>+'25.010'!C60+'25.010'!D60</f>
        <v>0</v>
      </c>
      <c r="E17" s="2650">
        <f>'25.010'!E60+'25.010'!F60</f>
        <v>0</v>
      </c>
      <c r="F17" s="2651">
        <f t="shared" si="0"/>
        <v>0</v>
      </c>
      <c r="G17" s="2652">
        <f>+'25.010'!H60</f>
        <v>0</v>
      </c>
    </row>
    <row r="18" spans="1:7" ht="24" customHeight="1">
      <c r="A18" s="442"/>
      <c r="B18" s="443" t="s">
        <v>2278</v>
      </c>
      <c r="C18" s="168"/>
      <c r="D18" s="2650">
        <f>+'25.010'!C66+'25.010'!D66</f>
        <v>0</v>
      </c>
      <c r="E18" s="2650">
        <f>+'25.010'!E66+'25.010'!F66</f>
        <v>0</v>
      </c>
      <c r="F18" s="2651">
        <f t="shared" si="0"/>
        <v>0</v>
      </c>
      <c r="G18" s="2652">
        <f>+'25.010'!H66</f>
        <v>0</v>
      </c>
    </row>
    <row r="19" spans="1:7" ht="36" customHeight="1">
      <c r="A19" s="442"/>
      <c r="B19" s="143" t="s">
        <v>2277</v>
      </c>
      <c r="C19" s="168"/>
      <c r="D19" s="2650">
        <f>+'25.010'!C64+'25.010'!D64</f>
        <v>0</v>
      </c>
      <c r="E19" s="2650">
        <f>+'25.010'!E64+'25.010'!F64</f>
        <v>0</v>
      </c>
      <c r="F19" s="2651">
        <f t="shared" si="0"/>
        <v>0</v>
      </c>
      <c r="G19" s="2652">
        <f>+'25.010'!H64</f>
        <v>0</v>
      </c>
    </row>
    <row r="20" spans="1:7" ht="24" customHeight="1">
      <c r="A20" s="442"/>
      <c r="B20" s="444" t="s">
        <v>654</v>
      </c>
      <c r="C20" s="168"/>
      <c r="D20" s="2650">
        <f>+'25.010'!C14+'25.010'!D14</f>
        <v>0</v>
      </c>
      <c r="E20" s="2650">
        <f>+'25.010'!E14+'25.010'!F14</f>
        <v>0</v>
      </c>
      <c r="F20" s="2651">
        <f t="shared" si="0"/>
        <v>0</v>
      </c>
      <c r="G20" s="2652">
        <f>+'25.010'!H14</f>
        <v>0</v>
      </c>
    </row>
    <row r="21" spans="1:7" ht="24" customHeight="1">
      <c r="A21" s="442"/>
      <c r="B21" s="444" t="s">
        <v>656</v>
      </c>
      <c r="C21" s="132"/>
      <c r="D21" s="2650">
        <f>+'25.010'!C78+'25.010'!D78</f>
        <v>0</v>
      </c>
      <c r="E21" s="2650">
        <f>+'25.010'!E78+'25.010'!F78</f>
        <v>0</v>
      </c>
      <c r="F21" s="2651">
        <f t="shared" si="0"/>
        <v>0</v>
      </c>
      <c r="G21" s="2652">
        <f>+'25.010'!H78</f>
        <v>0</v>
      </c>
    </row>
    <row r="22" spans="1:7" ht="24" customHeight="1">
      <c r="A22" s="445"/>
      <c r="B22" s="444" t="s">
        <v>89</v>
      </c>
      <c r="C22" s="132"/>
      <c r="D22" s="2650">
        <f>+'25.010'!C94+'25.010'!D94</f>
        <v>0</v>
      </c>
      <c r="E22" s="2650">
        <f>+'25.010'!E94+'25.010'!F94</f>
        <v>0</v>
      </c>
      <c r="F22" s="2651">
        <f>SUM(D22:E22)</f>
        <v>0</v>
      </c>
      <c r="G22" s="2652">
        <f>+'25.010'!H94</f>
        <v>0</v>
      </c>
    </row>
    <row r="23" spans="1:7" ht="24" customHeight="1">
      <c r="A23" s="442"/>
      <c r="B23" s="444" t="s">
        <v>916</v>
      </c>
      <c r="C23" s="132"/>
      <c r="D23" s="2650">
        <f>+'25.010'!C102+'25.010'!D102</f>
        <v>0</v>
      </c>
      <c r="E23" s="2650">
        <f>+'25.010'!E102+'25.010'!F102</f>
        <v>0</v>
      </c>
      <c r="F23" s="2651">
        <f>SUM(D23:E23)</f>
        <v>0</v>
      </c>
      <c r="G23" s="2652">
        <f>+'25.010'!H102</f>
        <v>0</v>
      </c>
    </row>
    <row r="24" spans="1:7" ht="24" customHeight="1">
      <c r="A24" s="446" t="s">
        <v>115</v>
      </c>
      <c r="B24" s="444" t="s">
        <v>659</v>
      </c>
      <c r="C24" s="130"/>
      <c r="D24" s="2650">
        <f>+'50.010'!D32</f>
        <v>0</v>
      </c>
      <c r="E24" s="2650">
        <f>+'50.010'!E32</f>
        <v>0</v>
      </c>
      <c r="F24" s="2651">
        <f>SUM(D24:E24)</f>
        <v>0</v>
      </c>
      <c r="G24" s="2652">
        <f>+'50.010'!G32</f>
        <v>0</v>
      </c>
    </row>
    <row r="25" spans="1:7" ht="29.25" customHeight="1">
      <c r="A25" s="442"/>
      <c r="B25" s="143" t="s">
        <v>917</v>
      </c>
      <c r="C25" s="130"/>
      <c r="D25" s="2650">
        <f>+'25.010'!C82+'25.010'!D82</f>
        <v>0</v>
      </c>
      <c r="E25" s="2650">
        <f>+'25.010'!E82+'25.010'!F82</f>
        <v>0</v>
      </c>
      <c r="F25" s="2651">
        <f t="shared" si="0"/>
        <v>0</v>
      </c>
      <c r="G25" s="2652">
        <f>+'25.010'!H82</f>
        <v>0</v>
      </c>
    </row>
    <row r="26" spans="1:7" ht="29.25" customHeight="1">
      <c r="A26" s="442"/>
      <c r="B26" s="144" t="s">
        <v>665</v>
      </c>
      <c r="C26" s="130"/>
      <c r="D26" s="2650">
        <f>+'25.010'!C96+'25.010'!D96</f>
        <v>0</v>
      </c>
      <c r="E26" s="2650">
        <f>+'25.010'!E96+'25.010'!F96</f>
        <v>0</v>
      </c>
      <c r="F26" s="2651">
        <f t="shared" si="0"/>
        <v>0</v>
      </c>
      <c r="G26" s="2652">
        <f>+'25.010'!H96</f>
        <v>0</v>
      </c>
    </row>
    <row r="27" spans="1:7" ht="29.25" customHeight="1">
      <c r="A27" s="442"/>
      <c r="B27" s="144" t="s">
        <v>667</v>
      </c>
      <c r="C27" s="130"/>
      <c r="D27" s="2650">
        <f>+'25.010'!C98+'25.010'!D98</f>
        <v>0</v>
      </c>
      <c r="E27" s="2650">
        <f>+'25.010'!E98+'25.010'!F98</f>
        <v>0</v>
      </c>
      <c r="F27" s="2651">
        <f t="shared" si="0"/>
        <v>0</v>
      </c>
      <c r="G27" s="2652">
        <f>+'25.010'!H98</f>
        <v>0</v>
      </c>
    </row>
    <row r="28" spans="1:7" ht="24" customHeight="1">
      <c r="A28" s="442"/>
      <c r="B28" s="444" t="s">
        <v>671</v>
      </c>
      <c r="C28" s="132"/>
      <c r="D28" s="2650">
        <f>+'25.010'!C86+'25.010'!D86</f>
        <v>0</v>
      </c>
      <c r="E28" s="2650">
        <f>+'25.010'!E86+'25.010'!F86</f>
        <v>0</v>
      </c>
      <c r="F28" s="2651">
        <f t="shared" si="0"/>
        <v>0</v>
      </c>
      <c r="G28" s="2652">
        <f>+'25.010'!H86</f>
        <v>0</v>
      </c>
    </row>
    <row r="29" spans="1:7" ht="24" customHeight="1">
      <c r="A29" s="367"/>
      <c r="B29" s="144" t="s">
        <v>918</v>
      </c>
      <c r="C29" s="132"/>
      <c r="D29" s="2650">
        <f>+'25.010'!C85+'25.010'!D85</f>
        <v>0</v>
      </c>
      <c r="E29" s="2650">
        <f>+'25.010'!E85+'25.010'!F85</f>
        <v>0</v>
      </c>
      <c r="F29" s="2651">
        <f t="shared" si="0"/>
        <v>0</v>
      </c>
      <c r="G29" s="2653">
        <f>+'25.010'!H85</f>
        <v>0</v>
      </c>
    </row>
    <row r="30" spans="1:7" ht="24" customHeight="1">
      <c r="A30" s="442"/>
      <c r="B30" s="444" t="s">
        <v>673</v>
      </c>
      <c r="C30" s="132"/>
      <c r="D30" s="2650">
        <f>+'25.010'!C16+'25.010'!D16</f>
        <v>0</v>
      </c>
      <c r="E30" s="2650">
        <f>+'25.010'!E16+'25.010'!F16</f>
        <v>0</v>
      </c>
      <c r="F30" s="2651">
        <f t="shared" si="0"/>
        <v>0</v>
      </c>
      <c r="G30" s="2652">
        <f>+'25.010'!H16</f>
        <v>0</v>
      </c>
    </row>
    <row r="31" spans="1:7" ht="24" customHeight="1">
      <c r="A31" s="442"/>
      <c r="B31" s="444" t="s">
        <v>2088</v>
      </c>
      <c r="C31" s="132"/>
      <c r="D31" s="2650">
        <f>+'25.010'!C22+'25.010'!D22</f>
        <v>0</v>
      </c>
      <c r="E31" s="2650">
        <f>+'25.010'!E22+'25.010'!F22</f>
        <v>0</v>
      </c>
      <c r="F31" s="2651">
        <f t="shared" si="0"/>
        <v>0</v>
      </c>
      <c r="G31" s="2652">
        <f>+'25.010'!H22</f>
        <v>0</v>
      </c>
    </row>
    <row r="32" spans="1:7" ht="24" customHeight="1">
      <c r="A32" s="442"/>
      <c r="B32" s="144" t="s">
        <v>2089</v>
      </c>
      <c r="C32" s="168"/>
      <c r="D32" s="2650">
        <f>+'25.010'!C100+'25.010'!D100</f>
        <v>0</v>
      </c>
      <c r="E32" s="2650">
        <f>+'25.010'!E100+'25.010'!F100</f>
        <v>0</v>
      </c>
      <c r="F32" s="2651">
        <f>SUM(D32:E32)</f>
        <v>0</v>
      </c>
      <c r="G32" s="2652">
        <f>+'25.010'!H100</f>
        <v>0</v>
      </c>
    </row>
    <row r="33" spans="1:7" ht="24" customHeight="1">
      <c r="A33" s="442"/>
      <c r="B33" s="1350" t="s">
        <v>919</v>
      </c>
      <c r="C33" s="1351"/>
      <c r="D33" s="2237">
        <f>+'25.010'!C89+'25.010'!D89</f>
        <v>0</v>
      </c>
      <c r="E33" s="2140">
        <f>+'25.010'!E89+'25.010'!F89</f>
        <v>0</v>
      </c>
      <c r="F33" s="2651">
        <f t="shared" si="0"/>
        <v>0</v>
      </c>
      <c r="G33" s="1563">
        <f>+'25.010'!H89</f>
        <v>0</v>
      </c>
    </row>
    <row r="34" spans="1:7" ht="24" customHeight="1">
      <c r="A34" s="442"/>
      <c r="B34" s="2096" t="s">
        <v>681</v>
      </c>
      <c r="C34" s="2097"/>
      <c r="D34" s="711">
        <f>SUM(D35:D42)</f>
        <v>0</v>
      </c>
      <c r="E34" s="2654">
        <f>SUM(E35:E42)</f>
        <v>0</v>
      </c>
      <c r="F34" s="1927">
        <f>SUM(F35:F42)</f>
        <v>0</v>
      </c>
      <c r="G34" s="1559">
        <f>SUM(G35:G42)</f>
        <v>0</v>
      </c>
    </row>
    <row r="35" spans="1:7" ht="24" customHeight="1">
      <c r="A35" s="442"/>
      <c r="B35" s="2655"/>
      <c r="C35" s="696"/>
      <c r="D35" s="1561"/>
      <c r="E35" s="1562"/>
      <c r="F35" s="2651">
        <f>SUM(D35:E35)</f>
        <v>0</v>
      </c>
      <c r="G35" s="1557"/>
    </row>
    <row r="36" spans="1:7" ht="24" customHeight="1">
      <c r="A36" s="442"/>
      <c r="B36" s="160"/>
      <c r="C36" s="704"/>
      <c r="D36" s="1993"/>
      <c r="E36" s="1918"/>
      <c r="F36" s="2651">
        <f t="shared" si="0"/>
        <v>0</v>
      </c>
      <c r="G36" s="2120"/>
    </row>
    <row r="37" spans="1:7" ht="24" customHeight="1">
      <c r="A37" s="442"/>
      <c r="B37" s="160"/>
      <c r="C37" s="704"/>
      <c r="D37" s="1993"/>
      <c r="E37" s="1918"/>
      <c r="F37" s="2651">
        <f t="shared" si="0"/>
        <v>0</v>
      </c>
      <c r="G37" s="2120"/>
    </row>
    <row r="38" spans="1:7" ht="24" customHeight="1">
      <c r="A38" s="442"/>
      <c r="B38" s="160"/>
      <c r="C38" s="704"/>
      <c r="D38" s="1993"/>
      <c r="E38" s="1918"/>
      <c r="F38" s="2651">
        <f t="shared" si="0"/>
        <v>0</v>
      </c>
      <c r="G38" s="2120"/>
    </row>
    <row r="39" spans="1:7" ht="24" customHeight="1">
      <c r="A39" s="442"/>
      <c r="B39" s="160"/>
      <c r="C39" s="704"/>
      <c r="D39" s="1993"/>
      <c r="E39" s="1918"/>
      <c r="F39" s="2651">
        <f t="shared" si="0"/>
        <v>0</v>
      </c>
      <c r="G39" s="2120"/>
    </row>
    <row r="40" spans="1:7" ht="24" customHeight="1">
      <c r="A40" s="442"/>
      <c r="B40" s="160"/>
      <c r="C40" s="704"/>
      <c r="D40" s="1993"/>
      <c r="E40" s="1918"/>
      <c r="F40" s="2651">
        <f t="shared" si="0"/>
        <v>0</v>
      </c>
      <c r="G40" s="2120"/>
    </row>
    <row r="41" spans="1:7" ht="24" customHeight="1">
      <c r="A41" s="442"/>
      <c r="B41" s="1531"/>
      <c r="C41" s="704"/>
      <c r="D41" s="1993"/>
      <c r="E41" s="1918"/>
      <c r="F41" s="2651">
        <f t="shared" si="0"/>
        <v>0</v>
      </c>
      <c r="G41" s="2120"/>
    </row>
    <row r="42" spans="1:7" ht="24" customHeight="1">
      <c r="A42" s="442"/>
      <c r="B42" s="2656"/>
      <c r="C42" s="704"/>
      <c r="D42" s="2657"/>
      <c r="E42" s="2658"/>
      <c r="F42" s="2651">
        <f t="shared" si="0"/>
        <v>0</v>
      </c>
      <c r="G42" s="2377"/>
    </row>
    <row r="43" spans="1:7" ht="24" customHeight="1">
      <c r="A43" s="442"/>
      <c r="B43" s="1216"/>
      <c r="C43" s="1217"/>
      <c r="D43" s="2659"/>
      <c r="E43" s="2659"/>
      <c r="F43" s="2660"/>
      <c r="G43" s="2661"/>
    </row>
    <row r="44" spans="1:7" ht="24" customHeight="1" thickBot="1">
      <c r="A44" s="2662"/>
      <c r="B44" s="2663" t="s">
        <v>626</v>
      </c>
      <c r="C44" s="2664"/>
      <c r="D44" s="2665">
        <f>SUM(D15:D34)</f>
        <v>0</v>
      </c>
      <c r="E44" s="2665">
        <f t="shared" ref="E44:G44" si="1">SUM(E15:E34)</f>
        <v>0</v>
      </c>
      <c r="F44" s="2665">
        <f t="shared" si="1"/>
        <v>0</v>
      </c>
      <c r="G44" s="2665">
        <f t="shared" si="1"/>
        <v>0</v>
      </c>
    </row>
    <row r="45" spans="1:7" ht="24" customHeight="1" thickTop="1">
      <c r="A45" s="278"/>
      <c r="B45" s="89"/>
      <c r="C45" s="146"/>
      <c r="D45" s="448"/>
      <c r="E45" s="448"/>
      <c r="F45" s="89"/>
      <c r="G45" s="564"/>
    </row>
    <row r="46" spans="1:7" s="93" customFormat="1" ht="24" customHeight="1">
      <c r="A46" s="137"/>
      <c r="B46" s="449"/>
      <c r="C46" s="361"/>
      <c r="D46" s="220"/>
      <c r="E46" s="220"/>
      <c r="F46" s="867"/>
      <c r="G46" s="645" t="str">
        <f>+ToC!E115</f>
        <v xml:space="preserve">LONG-TERM Annual Return </v>
      </c>
    </row>
    <row r="47" spans="1:7">
      <c r="A47" s="89"/>
      <c r="B47" s="89"/>
      <c r="C47" s="89"/>
      <c r="D47" s="564"/>
      <c r="E47" s="564"/>
      <c r="F47" s="287"/>
      <c r="G47" s="875" t="s">
        <v>920</v>
      </c>
    </row>
    <row r="48" spans="1:7" hidden="1"/>
    <row r="49" hidden="1"/>
    <row r="50" hidden="1"/>
    <row r="51" hidden="1"/>
    <row r="52" hidden="1"/>
    <row r="53" hidden="1"/>
    <row r="54" hidden="1"/>
    <row r="55" hidden="1"/>
    <row r="56" hidden="1"/>
    <row r="57" hidden="1"/>
    <row r="58" hidden="1"/>
    <row r="59" hidden="1"/>
    <row r="60" hidden="1"/>
    <row r="61" hidden="1"/>
    <row r="62" hidden="1"/>
    <row r="63" hidden="1"/>
    <row r="64" hidden="1"/>
    <row r="65" spans="4:7" hidden="1"/>
    <row r="66" spans="4:7" hidden="1"/>
    <row r="67" spans="4:7" hidden="1"/>
    <row r="68" spans="4:7" hidden="1">
      <c r="D68" s="209"/>
      <c r="E68" s="90"/>
      <c r="F68" s="90"/>
      <c r="G68" s="90"/>
    </row>
    <row r="69" spans="4:7" hidden="1"/>
    <row r="70" spans="4:7" hidden="1"/>
    <row r="71" spans="4:7" hidden="1"/>
    <row r="72" spans="4:7" hidden="1">
      <c r="D72" s="520">
        <f>D47-'25.010'!E106</f>
        <v>0</v>
      </c>
      <c r="E72" s="1352">
        <f>E47-'25.010'!F106</f>
        <v>0</v>
      </c>
      <c r="F72" s="1352">
        <f>F47-'25.010'!G104</f>
        <v>0</v>
      </c>
    </row>
    <row r="73" spans="4:7" hidden="1"/>
    <row r="74" spans="4:7" hidden="1"/>
  </sheetData>
  <sheetProtection algorithmName="SHA-512" hashValue="MZ7Xw6eR1q074mSXFJjkyZQSuGDN9XTzDGk8uJ7XbR1Afzo3pUOh6RgfDGv9WtYNFJujprSU4pVwdFzvxEWdGA==" saltValue="Bcnv3KONqo138G1VHlxd1A==" spinCount="100000" sheet="1" objects="1" scenarios="1"/>
  <mergeCells count="3">
    <mergeCell ref="A1:G1"/>
    <mergeCell ref="A9:G9"/>
    <mergeCell ref="A11:G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F15:F32 D33:G33 D43:E44 F35:G44">
      <formula1>50000000000</formula1>
    </dataValidation>
  </dataValidations>
  <hyperlinks>
    <hyperlink ref="A1:G1" location="ToC!A1" display="23.010"/>
  </hyperlinks>
  <printOptions horizontalCentered="1"/>
  <pageMargins left="0.39370078740157499" right="0.39370078740157499" top="0.39370078740157499" bottom="0.39370078740157499" header="0.39370078740157499" footer="0.39370078740157499"/>
  <pageSetup paperSize="5" scale="68" orientation="portrait" r:id="rId1"/>
  <headerFooter alignWithMargins="0"/>
  <ignoredErrors>
    <ignoredError sqref="A24 A1 A15"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9">
    <tabColor rgb="FF9966FF"/>
    <pageSetUpPr fitToPage="1"/>
  </sheetPr>
  <dimension ref="A1:G56"/>
  <sheetViews>
    <sheetView zoomScale="80" zoomScaleNormal="80" workbookViewId="0">
      <selection activeCell="B43" sqref="B43"/>
    </sheetView>
  </sheetViews>
  <sheetFormatPr defaultColWidth="0" defaultRowHeight="15.5" zeroHeight="1"/>
  <cols>
    <col min="1" max="1" width="8.765625" style="90" customWidth="1"/>
    <col min="2" max="2" width="46.23046875" style="90" bestFit="1" customWidth="1"/>
    <col min="3" max="3" width="5.4609375" style="90" bestFit="1" customWidth="1"/>
    <col min="4" max="4" width="18.4609375" style="90" bestFit="1" customWidth="1"/>
    <col min="5" max="5" width="15" style="90" bestFit="1" customWidth="1"/>
    <col min="6" max="6" width="14.69140625" style="90" bestFit="1" customWidth="1"/>
    <col min="7" max="7" width="17.69140625" style="90" bestFit="1" customWidth="1"/>
    <col min="8" max="16384" width="8.84375" style="90" hidden="1"/>
  </cols>
  <sheetData>
    <row r="1" spans="1:7">
      <c r="A1" s="5052" t="s">
        <v>77</v>
      </c>
      <c r="B1" s="5052"/>
      <c r="C1" s="5052"/>
      <c r="D1" s="5052"/>
      <c r="E1" s="5052"/>
      <c r="F1" s="5052"/>
      <c r="G1" s="5052"/>
    </row>
    <row r="2" spans="1:7">
      <c r="A2" s="436"/>
      <c r="B2" s="1168"/>
      <c r="C2" s="134"/>
      <c r="D2" s="89"/>
      <c r="E2" s="89"/>
      <c r="F2" s="69" t="s">
        <v>2279</v>
      </c>
      <c r="G2" s="91"/>
    </row>
    <row r="3" spans="1:7">
      <c r="A3" s="2108" t="str">
        <f>+Cover!A14</f>
        <v>Select Name of Insurer/ Financial Holding Company</v>
      </c>
      <c r="B3" s="1727"/>
      <c r="C3" s="88"/>
      <c r="D3" s="89"/>
      <c r="E3" s="89"/>
      <c r="F3" s="89"/>
      <c r="G3" s="89"/>
    </row>
    <row r="4" spans="1:7">
      <c r="A4" s="833" t="str">
        <f>+ToC!A3</f>
        <v>Insurer/Financial Holding Company</v>
      </c>
      <c r="B4" s="139"/>
      <c r="C4" s="88"/>
      <c r="D4" s="292"/>
      <c r="E4" s="292"/>
      <c r="F4" s="89"/>
      <c r="G4" s="89"/>
    </row>
    <row r="5" spans="1:7" ht="15" customHeight="1">
      <c r="A5" s="350"/>
      <c r="B5" s="139"/>
      <c r="C5" s="88"/>
      <c r="D5" s="292"/>
      <c r="E5" s="292"/>
      <c r="F5" s="294"/>
      <c r="G5" s="89"/>
    </row>
    <row r="6" spans="1:7" ht="15" customHeight="1">
      <c r="A6" s="99" t="str">
        <f>+ToC!A5</f>
        <v>LONG-TERM INSURERS ANNUAL RETURN</v>
      </c>
      <c r="B6" s="139"/>
      <c r="C6" s="91"/>
      <c r="D6" s="292"/>
      <c r="E6" s="292"/>
      <c r="F6" s="294"/>
      <c r="G6" s="89"/>
    </row>
    <row r="7" spans="1:7" ht="15" customHeight="1">
      <c r="A7" s="99" t="str">
        <f>+ToC!A6</f>
        <v>FOR THE YEAR ENDED:</v>
      </c>
      <c r="B7" s="139"/>
      <c r="C7" s="91"/>
      <c r="D7" s="292"/>
      <c r="E7" s="292"/>
      <c r="F7" s="294"/>
      <c r="G7" s="2078">
        <f>+Cover!A23</f>
        <v>0</v>
      </c>
    </row>
    <row r="8" spans="1:7" ht="15" customHeight="1">
      <c r="A8" s="139"/>
      <c r="B8" s="88"/>
      <c r="C8" s="91"/>
      <c r="D8" s="292"/>
      <c r="E8" s="292"/>
      <c r="F8" s="294"/>
      <c r="G8" s="294"/>
    </row>
    <row r="9" spans="1:7" ht="15" customHeight="1">
      <c r="A9" s="5484" t="s">
        <v>912</v>
      </c>
      <c r="B9" s="5484"/>
      <c r="C9" s="5484"/>
      <c r="D9" s="5484"/>
      <c r="E9" s="5484"/>
      <c r="F9" s="5484"/>
      <c r="G9" s="5484"/>
    </row>
    <row r="10" spans="1:7" ht="15" customHeight="1">
      <c r="A10" s="1798"/>
      <c r="B10" s="1798"/>
      <c r="C10" s="1798"/>
      <c r="D10" s="1798"/>
      <c r="E10" s="1798"/>
      <c r="F10" s="1798"/>
      <c r="G10" s="1798"/>
    </row>
    <row r="11" spans="1:7" ht="15" customHeight="1">
      <c r="A11" s="139"/>
      <c r="B11" s="5423" t="s">
        <v>2174</v>
      </c>
      <c r="C11" s="5423"/>
      <c r="D11" s="5423"/>
      <c r="E11" s="5423"/>
      <c r="F11" s="5423"/>
      <c r="G11" s="5423"/>
    </row>
    <row r="12" spans="1:7" ht="15" customHeight="1" thickBot="1">
      <c r="A12" s="89"/>
      <c r="B12" s="141"/>
      <c r="C12" s="141"/>
      <c r="D12" s="141"/>
      <c r="E12" s="141"/>
      <c r="F12" s="89"/>
      <c r="G12" s="89"/>
    </row>
    <row r="13" spans="1:7" ht="26.5" thickTop="1">
      <c r="A13" s="38"/>
      <c r="B13" s="2667"/>
      <c r="C13" s="20" t="s">
        <v>133</v>
      </c>
      <c r="D13" s="2668" t="s">
        <v>913</v>
      </c>
      <c r="E13" s="271" t="s">
        <v>914</v>
      </c>
      <c r="F13" s="2481">
        <f>YEAR($G$7)</f>
        <v>1900</v>
      </c>
      <c r="G13" s="25">
        <f>F13-1</f>
        <v>1899</v>
      </c>
    </row>
    <row r="14" spans="1:7" ht="28.15" customHeight="1">
      <c r="A14" s="2669" t="s">
        <v>638</v>
      </c>
      <c r="B14" s="2670"/>
      <c r="C14" s="2670"/>
      <c r="D14" s="2565" t="s">
        <v>640</v>
      </c>
      <c r="E14" s="2565" t="s">
        <v>640</v>
      </c>
      <c r="F14" s="2565" t="s">
        <v>640</v>
      </c>
      <c r="G14" s="2648" t="s">
        <v>640</v>
      </c>
    </row>
    <row r="15" spans="1:7" ht="24" customHeight="1">
      <c r="A15" s="2671"/>
      <c r="B15" s="2672" t="s">
        <v>84</v>
      </c>
      <c r="C15" s="2670"/>
      <c r="D15" s="2670"/>
      <c r="E15" s="2670"/>
      <c r="F15" s="2670"/>
      <c r="G15" s="2673"/>
    </row>
    <row r="16" spans="1:7" ht="24" customHeight="1">
      <c r="A16" s="362" t="s">
        <v>87</v>
      </c>
      <c r="B16" s="363" t="s">
        <v>685</v>
      </c>
      <c r="C16" s="132"/>
      <c r="D16" s="2674">
        <f>+'30.012'!D57</f>
        <v>0</v>
      </c>
      <c r="E16" s="2674">
        <f>+'30.012'!E57</f>
        <v>0</v>
      </c>
      <c r="F16" s="2209">
        <f t="shared" ref="F16:F33" si="0">SUM(D16:E16)</f>
        <v>0</v>
      </c>
      <c r="G16" s="2675">
        <f>+'30.012'!G57</f>
        <v>0</v>
      </c>
    </row>
    <row r="17" spans="1:7" ht="24" customHeight="1">
      <c r="A17" s="362" t="s">
        <v>90</v>
      </c>
      <c r="B17" s="364" t="s">
        <v>686</v>
      </c>
      <c r="C17" s="132"/>
      <c r="D17" s="2674">
        <f>+'30.014'!C25+'30.014'!D25</f>
        <v>0</v>
      </c>
      <c r="E17" s="1218">
        <f>+'30.014'!E25+'30.014'!F25</f>
        <v>0</v>
      </c>
      <c r="F17" s="2209">
        <f>SUM(D17:E17)</f>
        <v>0</v>
      </c>
      <c r="G17" s="2675">
        <f>+'30.014'!H25</f>
        <v>0</v>
      </c>
    </row>
    <row r="18" spans="1:7" ht="24" customHeight="1">
      <c r="A18" s="362" t="s">
        <v>87</v>
      </c>
      <c r="B18" s="364" t="s">
        <v>88</v>
      </c>
      <c r="C18" s="132"/>
      <c r="D18" s="2674">
        <f>+'30.012'!D81</f>
        <v>0</v>
      </c>
      <c r="E18" s="2674">
        <f>+'30.012'!E81</f>
        <v>0</v>
      </c>
      <c r="F18" s="2209">
        <f>SUM(D18:E18)</f>
        <v>0</v>
      </c>
      <c r="G18" s="2675">
        <f>+'30.012'!G81</f>
        <v>0</v>
      </c>
    </row>
    <row r="19" spans="1:7" ht="24" customHeight="1">
      <c r="A19" s="367" t="s">
        <v>117</v>
      </c>
      <c r="B19" s="365" t="s">
        <v>688</v>
      </c>
      <c r="C19" s="132"/>
      <c r="D19" s="2674">
        <f>+'50.020'!J25</f>
        <v>0</v>
      </c>
      <c r="E19" s="1218">
        <f>+'50.020'!J57</f>
        <v>0</v>
      </c>
      <c r="F19" s="2209">
        <f>SUM(D19:E19)</f>
        <v>0</v>
      </c>
      <c r="G19" s="2676">
        <f>+'50.020'!C57+'50.020'!C25</f>
        <v>0</v>
      </c>
    </row>
    <row r="20" spans="1:7" ht="24" customHeight="1">
      <c r="A20" s="362"/>
      <c r="B20" s="366" t="s">
        <v>921</v>
      </c>
      <c r="C20" s="132"/>
      <c r="D20" s="1529"/>
      <c r="E20" s="1183"/>
      <c r="F20" s="2209">
        <f t="shared" si="0"/>
        <v>0</v>
      </c>
      <c r="G20" s="1530"/>
    </row>
    <row r="21" spans="1:7" ht="24" customHeight="1">
      <c r="A21" s="362"/>
      <c r="B21" s="366" t="s">
        <v>691</v>
      </c>
      <c r="C21" s="132"/>
      <c r="D21" s="1529"/>
      <c r="E21" s="1183"/>
      <c r="F21" s="2209">
        <f t="shared" si="0"/>
        <v>0</v>
      </c>
      <c r="G21" s="1530"/>
    </row>
    <row r="22" spans="1:7" ht="24" customHeight="1">
      <c r="A22" s="362"/>
      <c r="B22" s="366" t="s">
        <v>922</v>
      </c>
      <c r="C22" s="132"/>
      <c r="D22" s="1529"/>
      <c r="E22" s="1183"/>
      <c r="F22" s="2209">
        <f t="shared" si="0"/>
        <v>0</v>
      </c>
      <c r="G22" s="1530"/>
    </row>
    <row r="23" spans="1:7" ht="24" customHeight="1">
      <c r="A23" s="362"/>
      <c r="B23" s="366" t="s">
        <v>923</v>
      </c>
      <c r="C23" s="132"/>
      <c r="D23" s="2674"/>
      <c r="E23" s="1184"/>
      <c r="F23" s="2237"/>
      <c r="G23" s="2675"/>
    </row>
    <row r="24" spans="1:7" ht="24" customHeight="1">
      <c r="A24" s="362"/>
      <c r="B24" s="364" t="s">
        <v>694</v>
      </c>
      <c r="C24" s="132"/>
      <c r="D24" s="1529"/>
      <c r="E24" s="1183"/>
      <c r="F24" s="2209">
        <f t="shared" si="0"/>
        <v>0</v>
      </c>
      <c r="G24" s="1530"/>
    </row>
    <row r="25" spans="1:7" ht="24" customHeight="1">
      <c r="A25" s="362"/>
      <c r="B25" s="366" t="s">
        <v>924</v>
      </c>
      <c r="C25" s="132"/>
      <c r="D25" s="1529"/>
      <c r="E25" s="1183"/>
      <c r="F25" s="2209">
        <f t="shared" si="0"/>
        <v>0</v>
      </c>
      <c r="G25" s="1530"/>
    </row>
    <row r="26" spans="1:7" ht="24" customHeight="1">
      <c r="A26" s="362"/>
      <c r="B26" s="366" t="s">
        <v>696</v>
      </c>
      <c r="C26" s="132"/>
      <c r="D26" s="1529"/>
      <c r="E26" s="1183"/>
      <c r="F26" s="2209">
        <f t="shared" si="0"/>
        <v>0</v>
      </c>
      <c r="G26" s="1530"/>
    </row>
    <row r="27" spans="1:7" ht="24" customHeight="1">
      <c r="A27" s="362" t="s">
        <v>92</v>
      </c>
      <c r="B27" s="1171" t="s">
        <v>925</v>
      </c>
      <c r="C27" s="132"/>
      <c r="D27" s="2674">
        <f>+'30.030'!C30</f>
        <v>0</v>
      </c>
      <c r="E27" s="1218">
        <f>+'30.030'!D30</f>
        <v>0</v>
      </c>
      <c r="F27" s="2209">
        <f t="shared" si="0"/>
        <v>0</v>
      </c>
      <c r="G27" s="2675">
        <f>+'30.030'!F30</f>
        <v>0</v>
      </c>
    </row>
    <row r="28" spans="1:7" ht="24" customHeight="1">
      <c r="A28" s="362"/>
      <c r="B28" s="1803" t="s">
        <v>699</v>
      </c>
      <c r="C28" s="132"/>
      <c r="D28" s="1529"/>
      <c r="E28" s="1183"/>
      <c r="F28" s="2209">
        <f t="shared" si="0"/>
        <v>0</v>
      </c>
      <c r="G28" s="1183"/>
    </row>
    <row r="29" spans="1:7" ht="31.15" customHeight="1">
      <c r="A29" s="362"/>
      <c r="B29" s="1170" t="s">
        <v>700</v>
      </c>
      <c r="C29" s="132"/>
      <c r="D29" s="1529"/>
      <c r="E29" s="1183"/>
      <c r="F29" s="2209">
        <f t="shared" si="0"/>
        <v>0</v>
      </c>
      <c r="G29" s="1183"/>
    </row>
    <row r="30" spans="1:7" s="93" customFormat="1" ht="24" customHeight="1">
      <c r="A30" s="362"/>
      <c r="B30" s="365" t="s">
        <v>926</v>
      </c>
      <c r="C30" s="132"/>
      <c r="D30" s="2677"/>
      <c r="E30" s="1183"/>
      <c r="F30" s="2209">
        <f t="shared" si="0"/>
        <v>0</v>
      </c>
      <c r="G30" s="1183"/>
    </row>
    <row r="31" spans="1:7" ht="24" customHeight="1">
      <c r="A31" s="362"/>
      <c r="B31" s="363" t="s">
        <v>701</v>
      </c>
      <c r="C31" s="132"/>
      <c r="D31" s="1529"/>
      <c r="E31" s="1183"/>
      <c r="F31" s="2209">
        <f t="shared" si="0"/>
        <v>0</v>
      </c>
      <c r="G31" s="1183"/>
    </row>
    <row r="32" spans="1:7" ht="24" customHeight="1">
      <c r="A32" s="362"/>
      <c r="B32" s="368" t="s">
        <v>703</v>
      </c>
      <c r="C32" s="147"/>
      <c r="D32" s="2678"/>
      <c r="E32" s="1219"/>
      <c r="F32" s="2209">
        <f t="shared" si="0"/>
        <v>0</v>
      </c>
      <c r="G32" s="1219"/>
    </row>
    <row r="33" spans="1:7" ht="24" customHeight="1">
      <c r="A33" s="362" t="s">
        <v>92</v>
      </c>
      <c r="B33" s="366" t="s">
        <v>91</v>
      </c>
      <c r="C33" s="147"/>
      <c r="D33" s="2674">
        <f>+'30.030'!C57</f>
        <v>0</v>
      </c>
      <c r="E33" s="1218">
        <f>+'30.030'!D57</f>
        <v>0</v>
      </c>
      <c r="F33" s="2209">
        <f t="shared" si="0"/>
        <v>0</v>
      </c>
      <c r="G33" s="2679">
        <f>+'30.030'!F57</f>
        <v>0</v>
      </c>
    </row>
    <row r="34" spans="1:7" ht="24" customHeight="1">
      <c r="A34" s="362"/>
      <c r="B34" s="1253"/>
      <c r="C34" s="148"/>
      <c r="D34" s="1253"/>
      <c r="E34" s="1253"/>
      <c r="F34" s="1253"/>
      <c r="G34" s="1253"/>
    </row>
    <row r="35" spans="1:7" ht="24" customHeight="1">
      <c r="A35" s="362"/>
      <c r="B35" s="2680" t="s">
        <v>520</v>
      </c>
      <c r="C35" s="2670"/>
      <c r="D35" s="2185">
        <f>SUM(D16:D34)</f>
        <v>0</v>
      </c>
      <c r="E35" s="2681">
        <f>SUM(E16:E34)</f>
        <v>0</v>
      </c>
      <c r="F35" s="2209">
        <f>SUM(F16:F34)</f>
        <v>0</v>
      </c>
      <c r="G35" s="2682">
        <f>SUM(G16:G34)</f>
        <v>0</v>
      </c>
    </row>
    <row r="36" spans="1:7" ht="24" customHeight="1">
      <c r="A36" s="362"/>
      <c r="B36" s="2680" t="s">
        <v>705</v>
      </c>
      <c r="C36" s="2670"/>
      <c r="D36" s="2683"/>
      <c r="E36" s="2684"/>
      <c r="F36" s="2685"/>
      <c r="G36" s="2686"/>
    </row>
    <row r="37" spans="1:7" ht="24" customHeight="1">
      <c r="A37" s="362" t="s">
        <v>80</v>
      </c>
      <c r="B37" s="370" t="s">
        <v>706</v>
      </c>
      <c r="C37" s="166"/>
      <c r="D37" s="2674">
        <f>+'23.030'!D30</f>
        <v>0</v>
      </c>
      <c r="E37" s="1218">
        <f>+'23.030'!E30</f>
        <v>0</v>
      </c>
      <c r="F37" s="2209">
        <f>SUM(D37:E37)</f>
        <v>0</v>
      </c>
      <c r="G37" s="2676">
        <f>+'23.030'!G30</f>
        <v>0</v>
      </c>
    </row>
    <row r="38" spans="1:7" ht="24" customHeight="1">
      <c r="A38" s="362" t="s">
        <v>79</v>
      </c>
      <c r="B38" s="371" t="s">
        <v>927</v>
      </c>
      <c r="C38" s="147"/>
      <c r="D38" s="1529"/>
      <c r="E38" s="1183"/>
      <c r="F38" s="2209">
        <f>SUM(D38:E38)</f>
        <v>0</v>
      </c>
      <c r="G38" s="1530"/>
    </row>
    <row r="39" spans="1:7" ht="24" customHeight="1">
      <c r="A39" s="362" t="s">
        <v>79</v>
      </c>
      <c r="B39" s="372" t="s">
        <v>708</v>
      </c>
      <c r="C39" s="148"/>
      <c r="D39" s="1529"/>
      <c r="E39" s="1186"/>
      <c r="F39" s="2209">
        <f>SUM(D39:E39)</f>
        <v>0</v>
      </c>
      <c r="G39" s="1530"/>
    </row>
    <row r="40" spans="1:7" ht="24" customHeight="1" thickBot="1">
      <c r="A40" s="362"/>
      <c r="B40" s="2680" t="s">
        <v>709</v>
      </c>
      <c r="C40" s="2670"/>
      <c r="D40" s="2687">
        <f>SUM(D37:D39)</f>
        <v>0</v>
      </c>
      <c r="E40" s="2687">
        <f>SUM(E37:E39)</f>
        <v>0</v>
      </c>
      <c r="F40" s="2688">
        <f>SUM(F37:F39)</f>
        <v>0</v>
      </c>
      <c r="G40" s="2689">
        <f>SUM(G37:G39)</f>
        <v>0</v>
      </c>
    </row>
    <row r="41" spans="1:7" ht="24" customHeight="1">
      <c r="A41" s="362"/>
      <c r="B41" s="2680" t="s">
        <v>710</v>
      </c>
      <c r="C41" s="2670"/>
      <c r="D41" s="2685"/>
      <c r="E41" s="2685"/>
      <c r="F41" s="2685"/>
      <c r="G41" s="2690"/>
    </row>
    <row r="42" spans="1:7" ht="24" customHeight="1">
      <c r="A42" s="362"/>
      <c r="B42" s="373" t="s">
        <v>2558</v>
      </c>
      <c r="C42" s="166"/>
      <c r="D42" s="1918"/>
      <c r="E42" s="1330"/>
      <c r="F42" s="2209">
        <f>SUM(D42:E42)</f>
        <v>0</v>
      </c>
      <c r="G42" s="2691"/>
    </row>
    <row r="43" spans="1:7" ht="24" customHeight="1">
      <c r="A43" s="362"/>
      <c r="B43" s="373" t="s">
        <v>2559</v>
      </c>
      <c r="C43" s="166"/>
      <c r="D43" s="4877"/>
      <c r="E43" s="4875"/>
      <c r="F43" s="4874"/>
      <c r="G43" s="4876"/>
    </row>
    <row r="44" spans="1:7" ht="24" customHeight="1">
      <c r="A44" s="362"/>
      <c r="B44" s="366" t="s">
        <v>712</v>
      </c>
      <c r="C44" s="147"/>
      <c r="D44" s="2678"/>
      <c r="E44" s="1219"/>
      <c r="F44" s="2209">
        <f t="shared" ref="F44:F47" si="1">SUM(D44:E44)</f>
        <v>0</v>
      </c>
      <c r="G44" s="1530"/>
    </row>
    <row r="45" spans="1:7" ht="24" customHeight="1">
      <c r="A45" s="362" t="s">
        <v>80</v>
      </c>
      <c r="B45" s="368" t="s">
        <v>713</v>
      </c>
      <c r="C45" s="147"/>
      <c r="D45" s="2674">
        <f>+'23.030'!D63</f>
        <v>0</v>
      </c>
      <c r="E45" s="1218">
        <f>+'23.030'!E63</f>
        <v>0</v>
      </c>
      <c r="F45" s="1924">
        <f t="shared" si="1"/>
        <v>0</v>
      </c>
      <c r="G45" s="2675">
        <f>+'23.030'!G63</f>
        <v>0</v>
      </c>
    </row>
    <row r="46" spans="1:7" ht="24" customHeight="1">
      <c r="A46" s="362"/>
      <c r="B46" s="1253" t="s">
        <v>714</v>
      </c>
      <c r="C46" s="148"/>
      <c r="D46" s="2678"/>
      <c r="E46" s="1219"/>
      <c r="F46" s="1924">
        <f>SUM(D46:E46)</f>
        <v>0</v>
      </c>
      <c r="G46" s="1530"/>
    </row>
    <row r="47" spans="1:7" ht="24" customHeight="1">
      <c r="A47" s="362" t="s">
        <v>79</v>
      </c>
      <c r="B47" s="1539" t="s">
        <v>928</v>
      </c>
      <c r="C47" s="149"/>
      <c r="D47" s="1529"/>
      <c r="E47" s="1183"/>
      <c r="F47" s="2209">
        <f t="shared" si="1"/>
        <v>0</v>
      </c>
      <c r="G47" s="1530"/>
    </row>
    <row r="48" spans="1:7" ht="24" customHeight="1" thickBot="1">
      <c r="A48" s="362"/>
      <c r="B48" s="2680" t="s">
        <v>717</v>
      </c>
      <c r="C48" s="2670"/>
      <c r="D48" s="2687">
        <f>SUM(D42:D47)</f>
        <v>0</v>
      </c>
      <c r="E48" s="2687">
        <f>SUM(E42:E47)</f>
        <v>0</v>
      </c>
      <c r="F48" s="2687">
        <f>SUM(F42:F47)</f>
        <v>0</v>
      </c>
      <c r="G48" s="2689">
        <f>SUM(G42:G47)</f>
        <v>0</v>
      </c>
    </row>
    <row r="49" spans="1:7" ht="24" customHeight="1">
      <c r="A49" s="2692"/>
      <c r="B49" s="2693"/>
      <c r="C49" s="2670"/>
      <c r="D49" s="2685"/>
      <c r="E49" s="2685"/>
      <c r="F49" s="2685"/>
      <c r="G49" s="2690"/>
    </row>
    <row r="50" spans="1:7" ht="24" customHeight="1" thickBot="1">
      <c r="A50" s="2694"/>
      <c r="B50" s="2695" t="s">
        <v>719</v>
      </c>
      <c r="C50" s="2696"/>
      <c r="D50" s="2106">
        <f>D35+D40+D48</f>
        <v>0</v>
      </c>
      <c r="E50" s="2106">
        <f>E35+E40+E48</f>
        <v>0</v>
      </c>
      <c r="F50" s="2106">
        <f>F35+F40+F48</f>
        <v>0</v>
      </c>
      <c r="G50" s="2107">
        <f>G35+G40+G48</f>
        <v>0</v>
      </c>
    </row>
    <row r="51" spans="1:7" ht="17.25" customHeight="1" thickTop="1">
      <c r="A51" s="89"/>
      <c r="B51" s="89"/>
      <c r="C51" s="146"/>
      <c r="D51" s="448"/>
      <c r="E51" s="448"/>
      <c r="F51" s="89"/>
      <c r="G51" s="89"/>
    </row>
    <row r="52" spans="1:7">
      <c r="A52" s="89"/>
      <c r="B52" s="89"/>
      <c r="C52" s="89"/>
      <c r="D52" s="89"/>
      <c r="E52" s="89"/>
      <c r="F52" s="102"/>
      <c r="G52" s="645" t="str">
        <f>+ToC!E115</f>
        <v xml:space="preserve">LONG-TERM Annual Return </v>
      </c>
    </row>
    <row r="53" spans="1:7">
      <c r="A53" s="89"/>
      <c r="B53" s="89"/>
      <c r="C53" s="89"/>
      <c r="D53" s="89"/>
      <c r="E53" s="89"/>
      <c r="F53" s="102"/>
      <c r="G53" s="106" t="s">
        <v>929</v>
      </c>
    </row>
    <row r="54" spans="1:7" hidden="1"/>
    <row r="55" spans="1:7" hidden="1">
      <c r="C55" s="450"/>
    </row>
    <row r="56" spans="1:7" hidden="1"/>
  </sheetData>
  <sheetProtection algorithmName="SHA-512" hashValue="0p0YffE5CGiYDXm8i5Ed/KImYnME9VlVULDydtd56tVgBdGciiUKKwpfyvH0eGafO45nKsFnb7nbW8npVXLjzw==" saltValue="cmWDb1XI8D7nbuh+p34gRA==" spinCount="100000" sheet="1" objects="1" scenarios="1"/>
  <mergeCells count="3">
    <mergeCell ref="B11:G11"/>
    <mergeCell ref="A1:G1"/>
    <mergeCell ref="A9:G9"/>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D50:G50 F37:F40 F35 F42:F47 F16:F33">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G40 D48:G48 D35:E35 D40:E40 G35">
      <formula1>90000000000</formula1>
    </dataValidation>
  </dataValidations>
  <hyperlinks>
    <hyperlink ref="A1:G1" location="ToC!A1" display="23.011"/>
  </hyperlinks>
  <printOptions horizontalCentered="1"/>
  <pageMargins left="0.39" right="0.39" top="0.39" bottom="0.39" header="0.39" footer="0.3"/>
  <pageSetup paperSize="5" scale="65" orientation="portrait" r:id="rId1"/>
  <headerFooter alignWithMargins="0"/>
  <ignoredErrors>
    <ignoredError sqref="A1 A1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K73"/>
  <sheetViews>
    <sheetView zoomScaleNormal="100" zoomScaleSheetLayoutView="95" workbookViewId="0">
      <selection activeCell="I7" sqref="I7:J7"/>
    </sheetView>
  </sheetViews>
  <sheetFormatPr defaultColWidth="0" defaultRowHeight="15.5" zeroHeight="1"/>
  <cols>
    <col min="1" max="1" width="5.84375" style="242" customWidth="1"/>
    <col min="2" max="2" width="9.765625" style="242" customWidth="1"/>
    <col min="3" max="4" width="8.765625" style="242" customWidth="1"/>
    <col min="5" max="5" width="13.3046875" style="242" customWidth="1"/>
    <col min="6" max="6" width="15" style="242" customWidth="1"/>
    <col min="7" max="8" width="17.69140625" style="242" customWidth="1"/>
    <col min="9" max="9" width="17.23046875" style="242" customWidth="1"/>
    <col min="10" max="10" width="11.84375" style="242" customWidth="1"/>
    <col min="11" max="16384" width="8.765625" style="98" hidden="1"/>
  </cols>
  <sheetData>
    <row r="1" spans="1:11" s="97" customFormat="1">
      <c r="A1" s="5065">
        <v>10.000999999999999</v>
      </c>
      <c r="B1" s="5065"/>
      <c r="C1" s="5065"/>
      <c r="D1" s="5065"/>
      <c r="E1" s="5065"/>
      <c r="F1" s="5065"/>
      <c r="G1" s="5065"/>
      <c r="H1" s="5065"/>
      <c r="I1" s="5065"/>
      <c r="J1" s="5065"/>
    </row>
    <row r="2" spans="1:11" s="97" customFormat="1">
      <c r="A2" s="636"/>
      <c r="B2" s="636"/>
      <c r="C2" s="636"/>
      <c r="D2" s="636"/>
      <c r="E2" s="636"/>
      <c r="F2" s="636"/>
      <c r="G2" s="69" t="s">
        <v>159</v>
      </c>
      <c r="H2" s="69"/>
      <c r="I2" s="69"/>
      <c r="J2" s="636"/>
    </row>
    <row r="3" spans="1:11" s="97" customFormat="1">
      <c r="A3" s="816" t="str">
        <f>+Cover!A14</f>
        <v>Select Name of Insurer/ Financial Holding Company</v>
      </c>
      <c r="B3" s="654"/>
      <c r="C3" s="654"/>
      <c r="D3" s="654"/>
      <c r="E3" s="946"/>
      <c r="F3" s="1763"/>
      <c r="G3" s="102"/>
      <c r="H3" s="102"/>
      <c r="I3" s="102"/>
      <c r="J3" s="102"/>
      <c r="K3" s="98"/>
    </row>
    <row r="4" spans="1:11" s="97" customFormat="1">
      <c r="A4" s="5054" t="str">
        <f>+ToC!A3</f>
        <v>Insurer/Financial Holding Company</v>
      </c>
      <c r="B4" s="5054"/>
      <c r="C4" s="5054"/>
      <c r="D4" s="5054"/>
      <c r="E4" s="636"/>
      <c r="F4" s="636"/>
      <c r="G4" s="636"/>
      <c r="H4" s="636"/>
      <c r="I4" s="636"/>
      <c r="J4" s="636"/>
    </row>
    <row r="5" spans="1:11" s="97" customFormat="1">
      <c r="A5" s="215"/>
      <c r="B5" s="215"/>
      <c r="C5" s="215"/>
      <c r="D5" s="215"/>
      <c r="E5" s="102"/>
      <c r="F5" s="102"/>
      <c r="G5" s="102"/>
      <c r="H5" s="102"/>
      <c r="I5" s="102"/>
      <c r="J5" s="215"/>
    </row>
    <row r="6" spans="1:11" s="97" customFormat="1">
      <c r="A6" s="99" t="str">
        <f>+ToC!A5</f>
        <v>LONG-TERM INSURERS ANNUAL RETURN</v>
      </c>
      <c r="B6" s="215"/>
      <c r="C6" s="215"/>
      <c r="D6" s="215"/>
      <c r="E6" s="102"/>
      <c r="F6" s="102"/>
      <c r="G6" s="102"/>
      <c r="H6" s="102"/>
      <c r="I6" s="102"/>
      <c r="J6" s="215"/>
    </row>
    <row r="7" spans="1:11">
      <c r="A7" s="1787" t="str">
        <f>+ToC!A6</f>
        <v>FOR THE YEAR ENDED:</v>
      </c>
      <c r="B7" s="104"/>
      <c r="C7" s="104"/>
      <c r="D7" s="102"/>
      <c r="E7" s="102"/>
      <c r="F7" s="102"/>
      <c r="G7" s="102"/>
      <c r="H7" s="743"/>
      <c r="I7" s="5063">
        <f>+Cover!A23</f>
        <v>0</v>
      </c>
      <c r="J7" s="5079"/>
    </row>
    <row r="8" spans="1:11" ht="24" customHeight="1">
      <c r="A8" s="5055"/>
      <c r="B8" s="5055"/>
      <c r="C8" s="5055"/>
      <c r="D8" s="5055"/>
      <c r="E8" s="5055"/>
      <c r="F8" s="5055"/>
      <c r="G8" s="5055"/>
      <c r="H8" s="5055"/>
      <c r="I8" s="5055"/>
      <c r="J8" s="5055"/>
    </row>
    <row r="9" spans="1:11" ht="11.25" customHeight="1">
      <c r="A9" s="5055"/>
      <c r="B9" s="5055"/>
      <c r="C9" s="5055"/>
      <c r="D9" s="5055"/>
      <c r="E9" s="5055"/>
      <c r="F9" s="5055"/>
      <c r="G9" s="5055"/>
      <c r="H9" s="5055"/>
      <c r="I9" s="5055"/>
      <c r="J9" s="5055"/>
    </row>
    <row r="10" spans="1:11" ht="15.75" customHeight="1">
      <c r="A10" s="5055" t="s">
        <v>2149</v>
      </c>
      <c r="B10" s="5055"/>
      <c r="C10" s="5055"/>
      <c r="D10" s="5055"/>
      <c r="E10" s="5055"/>
      <c r="F10" s="5055"/>
      <c r="G10" s="5055"/>
      <c r="H10" s="5055"/>
      <c r="I10" s="5055"/>
      <c r="J10" s="5055"/>
    </row>
    <row r="11" spans="1:11">
      <c r="A11" s="5075" t="s">
        <v>2155</v>
      </c>
      <c r="B11" s="5076"/>
      <c r="C11" s="5076"/>
      <c r="D11" s="5076"/>
      <c r="E11" s="5076"/>
      <c r="F11" s="5076"/>
      <c r="G11" s="5076"/>
      <c r="H11" s="5076"/>
      <c r="I11" s="5076"/>
      <c r="J11" s="5076"/>
    </row>
    <row r="12" spans="1:11">
      <c r="A12" s="102"/>
      <c r="B12" s="102"/>
      <c r="C12" s="102"/>
      <c r="D12" s="102"/>
      <c r="E12" s="102"/>
      <c r="F12" s="102"/>
      <c r="G12" s="102"/>
      <c r="H12" s="102"/>
      <c r="I12" s="102"/>
      <c r="J12" s="102"/>
    </row>
    <row r="13" spans="1:11">
      <c r="A13" s="102"/>
      <c r="B13" s="102"/>
      <c r="C13" s="102"/>
      <c r="D13" s="102"/>
      <c r="E13" s="102"/>
      <c r="F13" s="102"/>
      <c r="G13" s="102"/>
      <c r="H13" s="102"/>
      <c r="I13" s="102"/>
      <c r="J13" s="102"/>
    </row>
    <row r="14" spans="1:11">
      <c r="A14" s="102" t="s">
        <v>138</v>
      </c>
      <c r="B14" s="5077" t="s">
        <v>160</v>
      </c>
      <c r="C14" s="5078"/>
      <c r="D14" s="5078"/>
      <c r="E14" s="1850"/>
      <c r="F14" s="1764" t="s">
        <v>161</v>
      </c>
      <c r="G14" s="1854" t="str">
        <f>+A3</f>
        <v>Select Name of Insurer/ Financial Holding Company</v>
      </c>
      <c r="H14" s="1854"/>
      <c r="I14" s="1854"/>
      <c r="J14" s="1850"/>
    </row>
    <row r="15" spans="1:11">
      <c r="A15" s="102"/>
      <c r="B15" s="637" t="s">
        <v>162</v>
      </c>
      <c r="C15" s="630"/>
      <c r="D15" s="630"/>
      <c r="E15" s="630"/>
      <c r="F15" s="1786"/>
      <c r="G15" s="105"/>
      <c r="H15" s="105"/>
      <c r="I15" s="105"/>
      <c r="J15" s="105"/>
    </row>
    <row r="16" spans="1:11">
      <c r="A16" s="102" t="s">
        <v>141</v>
      </c>
      <c r="B16" s="5060" t="str">
        <f>+Cover!A15</f>
        <v>Please Enter the Address of the Financial Institution</v>
      </c>
      <c r="C16" s="5060"/>
      <c r="D16" s="5060"/>
      <c r="E16" s="5060"/>
      <c r="F16" s="102" t="s">
        <v>142</v>
      </c>
      <c r="G16" s="5060" t="str">
        <f>+Cover!A16</f>
        <v>Please Enter the City in which the Financial Institution resides</v>
      </c>
      <c r="H16" s="5062"/>
      <c r="I16" s="1498" t="s">
        <v>143</v>
      </c>
      <c r="J16" s="1638">
        <f>+Cover!F16</f>
        <v>0</v>
      </c>
    </row>
    <row r="17" spans="1:10">
      <c r="A17" s="102"/>
      <c r="B17" s="102"/>
      <c r="C17" s="102"/>
      <c r="D17" s="541"/>
      <c r="E17" s="541"/>
      <c r="F17" s="541"/>
      <c r="G17" s="541"/>
      <c r="H17" s="541"/>
      <c r="I17" s="541"/>
      <c r="J17" s="541"/>
    </row>
    <row r="18" spans="1:10">
      <c r="A18" s="102" t="s">
        <v>163</v>
      </c>
      <c r="B18" s="102"/>
      <c r="C18" s="102"/>
      <c r="D18" s="102"/>
      <c r="E18" s="102"/>
      <c r="F18" s="102"/>
      <c r="G18" s="102"/>
      <c r="H18" s="102"/>
      <c r="I18" s="102"/>
      <c r="J18" s="105"/>
    </row>
    <row r="19" spans="1:10">
      <c r="A19" s="102"/>
      <c r="B19" s="102"/>
      <c r="C19" s="102"/>
      <c r="D19" s="102"/>
      <c r="E19" s="102"/>
      <c r="F19" s="102"/>
      <c r="G19" s="102"/>
      <c r="H19" s="102"/>
      <c r="I19" s="102"/>
      <c r="J19" s="102"/>
    </row>
    <row r="20" spans="1:10">
      <c r="A20" s="102"/>
      <c r="B20" s="102"/>
      <c r="C20" s="102"/>
      <c r="D20" s="102"/>
      <c r="E20" s="102"/>
      <c r="F20" s="102"/>
      <c r="G20" s="102"/>
      <c r="H20" s="102"/>
      <c r="I20" s="102"/>
      <c r="J20" s="102"/>
    </row>
    <row r="21" spans="1:10">
      <c r="A21" s="1706">
        <v>1</v>
      </c>
      <c r="B21" s="5072" t="s">
        <v>164</v>
      </c>
      <c r="C21" s="5073"/>
      <c r="D21" s="5073"/>
      <c r="E21" s="5073"/>
      <c r="F21" s="5073"/>
      <c r="G21" s="5073"/>
      <c r="H21" s="5073"/>
      <c r="I21" s="5073"/>
      <c r="J21" s="5073"/>
    </row>
    <row r="22" spans="1:10">
      <c r="A22" s="1706"/>
      <c r="B22" s="5072" t="s">
        <v>165</v>
      </c>
      <c r="C22" s="5073"/>
      <c r="D22" s="5073"/>
      <c r="E22" s="5073"/>
      <c r="F22" s="5073"/>
      <c r="G22" s="5073"/>
      <c r="H22" s="5073"/>
      <c r="I22" s="5073"/>
      <c r="J22" s="5073"/>
    </row>
    <row r="23" spans="1:10">
      <c r="A23" s="1706"/>
      <c r="B23" s="5072"/>
      <c r="C23" s="5073"/>
      <c r="D23" s="5073"/>
      <c r="E23" s="5073"/>
      <c r="F23" s="5073"/>
      <c r="G23" s="5073"/>
      <c r="H23" s="5073"/>
      <c r="I23" s="5073"/>
      <c r="J23" s="5073"/>
    </row>
    <row r="24" spans="1:10">
      <c r="A24" s="106"/>
      <c r="B24" s="102"/>
      <c r="C24" s="102"/>
      <c r="D24" s="102"/>
      <c r="E24" s="102"/>
      <c r="F24" s="102"/>
      <c r="G24" s="102"/>
      <c r="H24" s="102"/>
      <c r="I24" s="102"/>
      <c r="J24" s="102"/>
    </row>
    <row r="25" spans="1:10">
      <c r="A25" s="1706">
        <v>2</v>
      </c>
      <c r="B25" s="5072" t="s">
        <v>166</v>
      </c>
      <c r="C25" s="5073"/>
      <c r="D25" s="5073"/>
      <c r="E25" s="5073"/>
      <c r="F25" s="5073"/>
      <c r="G25" s="5073"/>
      <c r="H25" s="5073"/>
      <c r="I25" s="5073"/>
      <c r="J25" s="5073"/>
    </row>
    <row r="26" spans="1:10">
      <c r="A26" s="1706"/>
      <c r="B26" s="1763" t="s">
        <v>2110</v>
      </c>
      <c r="C26" s="1763"/>
      <c r="D26" s="1763"/>
      <c r="E26" s="215"/>
      <c r="F26" s="936" t="str">
        <f>+'10.001'!A3</f>
        <v>Select Name of Insurer/ Financial Holding Company</v>
      </c>
      <c r="G26" s="1763"/>
      <c r="H26" s="1763"/>
      <c r="I26" s="1763"/>
      <c r="J26" s="1763"/>
    </row>
    <row r="27" spans="1:10">
      <c r="A27" s="1706"/>
      <c r="B27" s="5072" t="s">
        <v>2111</v>
      </c>
      <c r="C27" s="5085"/>
      <c r="D27" s="5085"/>
      <c r="E27" s="5085"/>
      <c r="F27" s="5085"/>
      <c r="G27" s="5085"/>
      <c r="H27" s="1763"/>
      <c r="I27" s="1763"/>
      <c r="J27" s="1763"/>
    </row>
    <row r="28" spans="1:10">
      <c r="A28" s="106"/>
      <c r="B28" s="102"/>
      <c r="C28" s="102"/>
      <c r="D28" s="102"/>
      <c r="E28" s="102"/>
      <c r="F28" s="102"/>
      <c r="G28" s="102"/>
      <c r="H28" s="102"/>
      <c r="I28" s="102"/>
      <c r="J28" s="102"/>
    </row>
    <row r="29" spans="1:10">
      <c r="A29" s="106">
        <v>3</v>
      </c>
      <c r="B29" s="5074" t="s">
        <v>167</v>
      </c>
      <c r="C29" s="5073"/>
      <c r="D29" s="5073"/>
      <c r="E29" s="5073"/>
      <c r="F29" s="5073"/>
      <c r="G29" s="5073"/>
      <c r="H29" s="5073"/>
      <c r="I29" s="5073"/>
      <c r="J29" s="5073"/>
    </row>
    <row r="30" spans="1:10">
      <c r="A30" s="106"/>
      <c r="B30" s="102"/>
      <c r="C30" s="1764"/>
      <c r="D30" s="1763"/>
      <c r="E30" s="1763"/>
      <c r="F30" s="1763"/>
      <c r="G30" s="1763"/>
      <c r="H30" s="1763"/>
      <c r="I30" s="1763"/>
      <c r="J30" s="1763"/>
    </row>
    <row r="31" spans="1:10">
      <c r="A31" s="106">
        <v>4</v>
      </c>
      <c r="B31" s="936" t="str">
        <f>+A3</f>
        <v>Select Name of Insurer/ Financial Holding Company</v>
      </c>
      <c r="C31" s="1763"/>
      <c r="D31" s="1763"/>
      <c r="E31" s="1763"/>
      <c r="F31" s="1763"/>
      <c r="G31" s="1763" t="s">
        <v>168</v>
      </c>
      <c r="H31" s="1763"/>
      <c r="I31" s="1763"/>
      <c r="J31" s="1763"/>
    </row>
    <row r="32" spans="1:10">
      <c r="A32" s="102"/>
      <c r="B32" s="1763" t="s">
        <v>169</v>
      </c>
      <c r="C32" s="102"/>
      <c r="D32" s="102"/>
      <c r="E32" s="102"/>
      <c r="F32" s="102"/>
      <c r="G32" s="102"/>
      <c r="H32" s="102"/>
      <c r="I32" s="102"/>
      <c r="J32" s="102"/>
    </row>
    <row r="33" spans="1:10">
      <c r="A33" s="102"/>
      <c r="B33" s="102"/>
      <c r="C33" s="102"/>
      <c r="D33" s="102"/>
      <c r="E33" s="102"/>
      <c r="F33" s="102"/>
      <c r="G33" s="102"/>
      <c r="H33" s="102"/>
      <c r="I33" s="102"/>
      <c r="J33" s="102"/>
    </row>
    <row r="34" spans="1:10">
      <c r="A34" s="102"/>
      <c r="B34" s="102"/>
      <c r="C34" s="102"/>
      <c r="D34" s="102"/>
      <c r="E34" s="102"/>
      <c r="F34" s="102"/>
      <c r="G34" s="102"/>
      <c r="H34" s="102"/>
      <c r="I34" s="102"/>
      <c r="J34" s="102"/>
    </row>
    <row r="35" spans="1:10">
      <c r="A35" s="102"/>
      <c r="B35" s="102"/>
      <c r="C35" s="102"/>
      <c r="D35" s="102"/>
      <c r="E35" s="102"/>
      <c r="F35" s="102"/>
      <c r="G35" s="102"/>
      <c r="H35" s="102"/>
      <c r="I35" s="102"/>
      <c r="J35" s="102"/>
    </row>
    <row r="36" spans="1:10">
      <c r="A36" s="102"/>
      <c r="B36" s="102"/>
      <c r="C36" s="102"/>
      <c r="D36" s="102"/>
      <c r="E36" s="102"/>
      <c r="F36" s="102"/>
      <c r="G36" s="102"/>
      <c r="H36" s="102"/>
      <c r="I36" s="102"/>
      <c r="J36" s="102"/>
    </row>
    <row r="37" spans="1:10">
      <c r="A37" s="102"/>
      <c r="B37" s="102"/>
      <c r="C37" s="102"/>
      <c r="D37" s="102"/>
      <c r="E37" s="102"/>
      <c r="F37" s="102"/>
      <c r="G37" s="102"/>
      <c r="H37" s="102"/>
      <c r="I37" s="102"/>
      <c r="J37" s="102"/>
    </row>
    <row r="38" spans="1:10">
      <c r="A38" s="5066"/>
      <c r="B38" s="5067"/>
      <c r="C38" s="5067"/>
      <c r="D38" s="5067"/>
      <c r="E38" s="5068"/>
      <c r="F38" s="102"/>
      <c r="G38" s="215"/>
      <c r="H38" s="1855"/>
      <c r="I38" s="1254"/>
      <c r="J38" s="215"/>
    </row>
    <row r="39" spans="1:10">
      <c r="A39" s="5037" t="s">
        <v>151</v>
      </c>
      <c r="B39" s="5069"/>
      <c r="C39" s="5070"/>
      <c r="D39" s="5070"/>
      <c r="E39" s="5071"/>
      <c r="F39" s="105"/>
      <c r="G39" s="215"/>
      <c r="H39" s="1853" t="s">
        <v>152</v>
      </c>
      <c r="I39" s="1499"/>
      <c r="J39" s="215"/>
    </row>
    <row r="40" spans="1:10">
      <c r="A40" s="5047" t="s">
        <v>170</v>
      </c>
      <c r="B40" s="5084"/>
      <c r="C40" s="5053"/>
      <c r="D40" s="5053"/>
      <c r="E40" s="5053"/>
      <c r="F40" s="1763"/>
      <c r="G40" s="215"/>
      <c r="H40" s="32"/>
      <c r="I40" s="32"/>
      <c r="J40" s="215"/>
    </row>
    <row r="41" spans="1:10">
      <c r="A41" s="5044" t="s">
        <v>154</v>
      </c>
      <c r="B41" s="5045"/>
      <c r="C41" s="5045"/>
      <c r="D41" s="5053"/>
      <c r="E41" s="5053"/>
      <c r="F41" s="1763"/>
      <c r="G41" s="215"/>
      <c r="H41" s="32"/>
      <c r="I41" s="32"/>
      <c r="J41" s="215"/>
    </row>
    <row r="42" spans="1:10">
      <c r="A42" s="1765"/>
      <c r="B42" s="1766"/>
      <c r="C42" s="1756"/>
      <c r="D42" s="1756"/>
      <c r="E42" s="1756"/>
      <c r="F42" s="1763"/>
      <c r="G42" s="215"/>
      <c r="H42" s="32"/>
      <c r="I42" s="32"/>
      <c r="J42" s="215"/>
    </row>
    <row r="43" spans="1:10">
      <c r="A43" s="102"/>
      <c r="B43" s="102"/>
      <c r="C43" s="102"/>
      <c r="D43" s="102"/>
      <c r="E43" s="102"/>
      <c r="F43" s="102"/>
      <c r="G43" s="215"/>
      <c r="H43" s="32"/>
      <c r="I43" s="32"/>
      <c r="J43" s="215"/>
    </row>
    <row r="44" spans="1:10">
      <c r="A44" s="102"/>
      <c r="B44" s="102"/>
      <c r="C44" s="102"/>
      <c r="D44" s="102"/>
      <c r="E44" s="102"/>
      <c r="F44" s="102"/>
      <c r="G44" s="215"/>
      <c r="H44" s="32"/>
      <c r="I44" s="32"/>
      <c r="J44" s="215"/>
    </row>
    <row r="45" spans="1:10">
      <c r="A45" s="5066"/>
      <c r="B45" s="5067"/>
      <c r="C45" s="5067"/>
      <c r="D45" s="5067"/>
      <c r="E45" s="5068"/>
      <c r="F45" s="105"/>
      <c r="G45" s="215"/>
      <c r="H45" s="1855"/>
      <c r="I45" s="1254"/>
      <c r="J45" s="215"/>
    </row>
    <row r="46" spans="1:10" ht="15" customHeight="1">
      <c r="A46" s="5080" t="s">
        <v>151</v>
      </c>
      <c r="B46" s="5081"/>
      <c r="C46" s="5082"/>
      <c r="D46" s="5082"/>
      <c r="E46" s="5083"/>
      <c r="F46" s="1763"/>
      <c r="G46" s="215"/>
      <c r="H46" s="1853" t="s">
        <v>152</v>
      </c>
      <c r="I46" s="1499"/>
      <c r="J46" s="215"/>
    </row>
    <row r="47" spans="1:10" ht="15" customHeight="1">
      <c r="A47" s="5047" t="s">
        <v>170</v>
      </c>
      <c r="B47" s="5084"/>
      <c r="C47" s="5053"/>
      <c r="D47" s="5053"/>
      <c r="E47" s="5053"/>
      <c r="F47" s="102"/>
      <c r="G47" s="102"/>
      <c r="H47" s="102"/>
      <c r="I47" s="102"/>
      <c r="J47" s="215"/>
    </row>
    <row r="48" spans="1:10" ht="15" customHeight="1">
      <c r="A48" s="5044" t="s">
        <v>154</v>
      </c>
      <c r="B48" s="5045"/>
      <c r="C48" s="5045"/>
      <c r="D48" s="5053"/>
      <c r="E48" s="5053"/>
      <c r="F48" s="102"/>
      <c r="G48" s="32"/>
      <c r="H48" s="32"/>
      <c r="I48" s="32"/>
      <c r="J48" s="102"/>
    </row>
    <row r="49" spans="1:10" ht="15" customHeight="1">
      <c r="A49" s="102"/>
      <c r="B49" s="102"/>
      <c r="C49" s="102"/>
      <c r="D49" s="102"/>
      <c r="E49" s="102"/>
      <c r="F49" s="102"/>
      <c r="G49" s="32"/>
      <c r="H49" s="32"/>
      <c r="I49" s="32"/>
      <c r="J49" s="102"/>
    </row>
    <row r="50" spans="1:10" ht="15" customHeight="1">
      <c r="A50" s="102"/>
      <c r="B50" s="102"/>
      <c r="C50" s="102"/>
      <c r="D50" s="102"/>
      <c r="E50" s="102"/>
      <c r="F50" s="102"/>
      <c r="G50" s="32"/>
      <c r="H50" s="32"/>
      <c r="I50" s="32"/>
      <c r="J50" s="102"/>
    </row>
    <row r="51" spans="1:10" ht="15" customHeight="1">
      <c r="A51" s="102"/>
      <c r="B51" s="102"/>
      <c r="C51" s="102"/>
      <c r="D51" s="102"/>
      <c r="E51" s="102"/>
      <c r="F51" s="102"/>
      <c r="G51" s="32"/>
      <c r="H51" s="32"/>
      <c r="I51" s="32"/>
      <c r="J51" s="102"/>
    </row>
    <row r="52" spans="1:10" ht="15" customHeight="1">
      <c r="A52" s="102"/>
      <c r="B52" s="102"/>
      <c r="C52" s="102"/>
      <c r="D52" s="102"/>
      <c r="E52" s="102"/>
      <c r="F52" s="102"/>
      <c r="G52" s="32"/>
      <c r="H52" s="32"/>
      <c r="I52" s="32"/>
      <c r="J52" s="102"/>
    </row>
    <row r="53" spans="1:10" ht="15" customHeight="1">
      <c r="A53" s="102"/>
      <c r="B53" s="102"/>
      <c r="C53" s="102"/>
      <c r="D53" s="102"/>
      <c r="E53" s="102"/>
      <c r="F53" s="102"/>
      <c r="G53" s="102"/>
      <c r="H53" s="102"/>
      <c r="I53" s="102"/>
      <c r="J53" s="102"/>
    </row>
    <row r="54" spans="1:10" ht="15" customHeight="1">
      <c r="A54" s="102"/>
      <c r="B54" s="102"/>
      <c r="C54" s="102"/>
      <c r="D54" s="102"/>
      <c r="E54" s="102"/>
      <c r="F54" s="102"/>
      <c r="G54" s="102"/>
      <c r="H54" s="102"/>
      <c r="I54" s="102"/>
      <c r="J54" s="102"/>
    </row>
    <row r="55" spans="1:10" ht="15" customHeight="1">
      <c r="A55" s="102"/>
      <c r="B55" s="102"/>
      <c r="C55" s="102"/>
      <c r="D55" s="102"/>
      <c r="E55" s="102"/>
      <c r="F55" s="102"/>
      <c r="G55" s="102"/>
      <c r="H55" s="102"/>
      <c r="I55" s="102"/>
      <c r="J55" s="102"/>
    </row>
    <row r="56" spans="1:10" ht="15" customHeight="1">
      <c r="A56" s="102"/>
      <c r="B56" s="102"/>
      <c r="C56" s="102"/>
      <c r="D56" s="102"/>
      <c r="E56" s="102"/>
      <c r="F56" s="102"/>
      <c r="G56" s="102"/>
      <c r="H56" s="102"/>
      <c r="I56" s="102"/>
      <c r="J56" s="102"/>
    </row>
    <row r="57" spans="1:10" ht="15" customHeight="1">
      <c r="A57" s="102"/>
      <c r="B57" s="102"/>
      <c r="C57" s="102"/>
      <c r="D57" s="102"/>
      <c r="E57" s="102"/>
      <c r="F57" s="102"/>
      <c r="G57" s="102"/>
      <c r="H57" s="102"/>
      <c r="I57" s="102"/>
      <c r="J57" s="102"/>
    </row>
    <row r="58" spans="1:10" ht="15" customHeight="1">
      <c r="A58" s="102"/>
      <c r="B58" s="102"/>
      <c r="C58" s="102"/>
      <c r="D58" s="102"/>
      <c r="E58" s="102"/>
      <c r="F58" s="102"/>
      <c r="G58" s="102"/>
      <c r="H58" s="102"/>
      <c r="I58" s="102"/>
      <c r="J58" s="417" t="str">
        <f>+ToC!E115</f>
        <v xml:space="preserve">LONG-TERM Annual Return </v>
      </c>
    </row>
    <row r="59" spans="1:10" ht="15" customHeight="1">
      <c r="A59" s="102"/>
      <c r="B59" s="102"/>
      <c r="C59" s="102"/>
      <c r="D59" s="102"/>
      <c r="E59" s="102"/>
      <c r="F59" s="102"/>
      <c r="G59" s="102"/>
      <c r="H59" s="102"/>
      <c r="I59" s="102"/>
      <c r="J59" s="417" t="s">
        <v>171</v>
      </c>
    </row>
    <row r="60" spans="1:10" ht="15" hidden="1" customHeight="1">
      <c r="A60" s="215"/>
      <c r="B60" s="215"/>
      <c r="C60" s="215"/>
      <c r="D60" s="215"/>
      <c r="E60" s="215"/>
      <c r="F60" s="215"/>
      <c r="G60" s="215"/>
      <c r="H60" s="215"/>
      <c r="I60" s="215"/>
      <c r="J60" s="215"/>
    </row>
    <row r="61" spans="1:10" ht="15" hidden="1" customHeight="1">
      <c r="A61" s="215"/>
      <c r="B61" s="215"/>
      <c r="C61" s="215"/>
      <c r="D61" s="215"/>
      <c r="E61" s="215"/>
      <c r="F61" s="215"/>
      <c r="G61" s="215"/>
      <c r="H61" s="215"/>
      <c r="I61" s="215"/>
      <c r="J61" s="215"/>
    </row>
    <row r="62" spans="1:10" ht="15" hidden="1" customHeight="1"/>
    <row r="63" spans="1:10" ht="15" hidden="1" customHeight="1"/>
    <row r="64" spans="1:10" hidden="1"/>
    <row r="65" hidden="1"/>
    <row r="66" hidden="1"/>
    <row r="67" hidden="1"/>
    <row r="68" hidden="1"/>
    <row r="69" hidden="1"/>
    <row r="70" hidden="1"/>
    <row r="71" hidden="1"/>
    <row r="72" hidden="1"/>
    <row r="73" hidden="1"/>
  </sheetData>
  <sheetProtection password="DF61" sheet="1" objects="1" scenarios="1"/>
  <mergeCells count="24">
    <mergeCell ref="A10:J10"/>
    <mergeCell ref="A48:E48"/>
    <mergeCell ref="A46:E46"/>
    <mergeCell ref="A40:E40"/>
    <mergeCell ref="G16:H16"/>
    <mergeCell ref="A47:E47"/>
    <mergeCell ref="B27:G27"/>
    <mergeCell ref="A41:E41"/>
    <mergeCell ref="A1:J1"/>
    <mergeCell ref="B16:E16"/>
    <mergeCell ref="A38:E38"/>
    <mergeCell ref="A45:E45"/>
    <mergeCell ref="A39:E39"/>
    <mergeCell ref="A4:D4"/>
    <mergeCell ref="B21:J21"/>
    <mergeCell ref="B25:J25"/>
    <mergeCell ref="B29:J29"/>
    <mergeCell ref="A8:J8"/>
    <mergeCell ref="A11:J11"/>
    <mergeCell ref="B14:D14"/>
    <mergeCell ref="B22:J22"/>
    <mergeCell ref="B23:J23"/>
    <mergeCell ref="I7:J7"/>
    <mergeCell ref="A9:J9"/>
  </mergeCells>
  <hyperlinks>
    <hyperlink ref="A1:J1" location="ToC!A1" display="ToC!A1"/>
  </hyperlinks>
  <pageMargins left="0.70866141732283472" right="0.70866141732283472" top="0.74803149606299213" bottom="0.74803149606299213" header="0.31496062992125984" footer="0.31496062992125984"/>
  <pageSetup paperSize="5"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0">
    <tabColor rgb="FF9966FF"/>
    <pageSetUpPr fitToPage="1"/>
  </sheetPr>
  <dimension ref="A1:I79"/>
  <sheetViews>
    <sheetView zoomScale="90" zoomScaleNormal="90" workbookViewId="0">
      <selection activeCell="A10" sqref="A10:H10"/>
    </sheetView>
  </sheetViews>
  <sheetFormatPr defaultColWidth="0" defaultRowHeight="15.5" zeroHeight="1"/>
  <cols>
    <col min="1" max="1" width="8.69140625" style="90" customWidth="1"/>
    <col min="2" max="2" width="3.4609375" style="90" customWidth="1"/>
    <col min="3" max="3" width="60.4609375" style="90" customWidth="1"/>
    <col min="4" max="4" width="4.53515625" style="90" customWidth="1"/>
    <col min="5" max="5" width="12.3046875" style="90" customWidth="1"/>
    <col min="6" max="6" width="12.23046875" style="90" customWidth="1"/>
    <col min="7" max="7" width="12.3046875" style="90" customWidth="1"/>
    <col min="8" max="8" width="12.07421875" style="90" customWidth="1"/>
    <col min="9" max="9" width="10.765625" style="90" hidden="1" customWidth="1"/>
    <col min="10" max="16384" width="8.84375" style="90" hidden="1"/>
  </cols>
  <sheetData>
    <row r="1" spans="1:8">
      <c r="A1" s="5052" t="s">
        <v>78</v>
      </c>
      <c r="B1" s="5052"/>
      <c r="C1" s="5052"/>
      <c r="D1" s="5052"/>
      <c r="E1" s="5052"/>
      <c r="F1" s="5052"/>
      <c r="G1" s="5052"/>
      <c r="H1" s="5052"/>
    </row>
    <row r="2" spans="1:8">
      <c r="A2" s="1779"/>
      <c r="B2" s="1810"/>
      <c r="C2" s="1811"/>
      <c r="D2" s="1811"/>
      <c r="E2" s="1811"/>
      <c r="F2" s="135"/>
      <c r="G2" s="135" t="s">
        <v>2053</v>
      </c>
      <c r="H2" s="1811"/>
    </row>
    <row r="3" spans="1:8">
      <c r="A3" s="2108" t="str">
        <f>+Cover!A14</f>
        <v>Select Name of Insurer/ Financial Holding Company</v>
      </c>
      <c r="B3" s="451"/>
      <c r="C3" s="94"/>
      <c r="D3" s="136"/>
      <c r="E3" s="136"/>
      <c r="F3" s="136"/>
      <c r="G3" s="136"/>
      <c r="H3" s="91"/>
    </row>
    <row r="4" spans="1:8">
      <c r="A4" s="2697" t="str">
        <f>+ToC!A3</f>
        <v>Insurer/Financial Holding Company</v>
      </c>
      <c r="B4" s="2698"/>
      <c r="C4" s="2698"/>
      <c r="D4" s="89"/>
      <c r="E4" s="89"/>
      <c r="F4" s="89"/>
      <c r="G4" s="89"/>
      <c r="H4" s="91"/>
    </row>
    <row r="5" spans="1:8" ht="12.75" customHeight="1">
      <c r="A5" s="89"/>
      <c r="B5" s="89"/>
      <c r="C5" s="89"/>
      <c r="D5" s="89"/>
      <c r="E5" s="89"/>
      <c r="F5" s="89"/>
      <c r="G5" s="89"/>
      <c r="H5" s="89"/>
    </row>
    <row r="6" spans="1:8" ht="12.75" customHeight="1">
      <c r="A6" s="99" t="str">
        <f>+ToC!A5</f>
        <v>LONG-TERM INSURERS ANNUAL RETURN</v>
      </c>
      <c r="B6" s="89"/>
      <c r="C6" s="89"/>
      <c r="D6" s="89"/>
      <c r="E6" s="89"/>
      <c r="F6" s="89"/>
      <c r="G6" s="89"/>
      <c r="H6" s="89"/>
    </row>
    <row r="7" spans="1:8" ht="15" customHeight="1">
      <c r="A7" s="99" t="str">
        <f>+ToC!A6</f>
        <v>FOR THE YEAR ENDED:</v>
      </c>
      <c r="B7" s="88"/>
      <c r="C7" s="91"/>
      <c r="D7" s="292"/>
      <c r="E7" s="292"/>
      <c r="F7" s="294"/>
      <c r="G7" s="2078">
        <f>+Cover!A23</f>
        <v>0</v>
      </c>
      <c r="H7" s="89"/>
    </row>
    <row r="8" spans="1:8" ht="15" customHeight="1">
      <c r="A8" s="139"/>
      <c r="B8" s="88"/>
      <c r="C8" s="91"/>
      <c r="D8" s="292"/>
      <c r="E8" s="292"/>
      <c r="F8" s="294"/>
      <c r="G8" s="294"/>
      <c r="H8" s="89"/>
    </row>
    <row r="9" spans="1:8" ht="15" customHeight="1">
      <c r="A9" s="5484" t="s">
        <v>912</v>
      </c>
      <c r="B9" s="5484"/>
      <c r="C9" s="5484"/>
      <c r="D9" s="5484"/>
      <c r="E9" s="5484"/>
      <c r="F9" s="5484"/>
      <c r="G9" s="5484"/>
      <c r="H9" s="5484"/>
    </row>
    <row r="10" spans="1:8" ht="15" customHeight="1">
      <c r="A10" s="5423" t="s">
        <v>2280</v>
      </c>
      <c r="B10" s="5423"/>
      <c r="C10" s="5423"/>
      <c r="D10" s="5423"/>
      <c r="E10" s="5423"/>
      <c r="F10" s="5423"/>
      <c r="G10" s="5423"/>
      <c r="H10" s="5423"/>
    </row>
    <row r="11" spans="1:8" ht="15" customHeight="1">
      <c r="A11" s="5042" t="s">
        <v>2281</v>
      </c>
      <c r="B11" s="5042"/>
      <c r="C11" s="5042"/>
      <c r="D11" s="5042"/>
      <c r="E11" s="5042"/>
      <c r="F11" s="5042"/>
      <c r="G11" s="5042"/>
      <c r="H11" s="5042"/>
    </row>
    <row r="12" spans="1:8" ht="15" customHeight="1">
      <c r="A12" s="89"/>
      <c r="B12" s="141"/>
      <c r="C12" s="141"/>
      <c r="D12" s="141"/>
      <c r="E12" s="141"/>
      <c r="F12" s="141"/>
      <c r="G12" s="89"/>
      <c r="H12" s="89"/>
    </row>
    <row r="13" spans="1:8" ht="52">
      <c r="A13" s="2699"/>
      <c r="B13" s="2700"/>
      <c r="C13" s="2701" t="s">
        <v>930</v>
      </c>
      <c r="D13" s="2702" t="s">
        <v>133</v>
      </c>
      <c r="E13" s="2703" t="s">
        <v>913</v>
      </c>
      <c r="F13" s="2485" t="s">
        <v>914</v>
      </c>
      <c r="G13" s="2704">
        <f>YEAR($G$7)</f>
        <v>1900</v>
      </c>
      <c r="H13" s="2562">
        <f>G13-1</f>
        <v>1899</v>
      </c>
    </row>
    <row r="14" spans="1:8" ht="26">
      <c r="A14" s="1220" t="s">
        <v>638</v>
      </c>
      <c r="B14" s="2700"/>
      <c r="C14" s="2705" t="s">
        <v>931</v>
      </c>
      <c r="D14" s="2670"/>
      <c r="E14" s="2565" t="s">
        <v>640</v>
      </c>
      <c r="F14" s="2565" t="s">
        <v>640</v>
      </c>
      <c r="G14" s="2565" t="s">
        <v>640</v>
      </c>
      <c r="H14" s="2565" t="s">
        <v>640</v>
      </c>
    </row>
    <row r="15" spans="1:8" s="269" customFormat="1">
      <c r="A15" s="1221"/>
      <c r="B15" s="5490" t="s">
        <v>932</v>
      </c>
      <c r="C15" s="5491"/>
      <c r="D15" s="1222"/>
      <c r="E15" s="2706"/>
      <c r="F15" s="2706"/>
      <c r="G15" s="2706"/>
      <c r="H15" s="2707"/>
    </row>
    <row r="16" spans="1:8" s="269" customFormat="1" ht="20.149999999999999" customHeight="1">
      <c r="A16" s="1221" t="s">
        <v>933</v>
      </c>
      <c r="B16" s="5503" t="s">
        <v>934</v>
      </c>
      <c r="C16" s="5456"/>
      <c r="D16" s="2708"/>
      <c r="E16" s="2237">
        <f>'45.010'!T14</f>
        <v>0</v>
      </c>
      <c r="F16" s="2237">
        <f>'45.012'!T13</f>
        <v>0</v>
      </c>
      <c r="G16" s="2172">
        <f>SUM(E16:F16)</f>
        <v>0</v>
      </c>
      <c r="H16" s="2709">
        <f>+'45.010'!U14+'45.012'!U13</f>
        <v>0</v>
      </c>
    </row>
    <row r="17" spans="1:9" s="269" customFormat="1" ht="20.149999999999999" customHeight="1">
      <c r="A17" s="1221" t="s">
        <v>933</v>
      </c>
      <c r="B17" s="5504" t="s">
        <v>935</v>
      </c>
      <c r="C17" s="5505"/>
      <c r="D17" s="2710"/>
      <c r="E17" s="2711">
        <f>'45.010'!T15</f>
        <v>0</v>
      </c>
      <c r="F17" s="2711">
        <f>'45.012'!T14</f>
        <v>0</v>
      </c>
      <c r="G17" s="2712">
        <f>SUM(E17:F17)</f>
        <v>0</v>
      </c>
      <c r="H17" s="2713">
        <f>+'45.010'!U15+'45.012'!U14</f>
        <v>0</v>
      </c>
    </row>
    <row r="18" spans="1:9" s="269" customFormat="1" ht="20.149999999999999" customHeight="1">
      <c r="A18" s="1221"/>
      <c r="B18" s="5490" t="s">
        <v>936</v>
      </c>
      <c r="C18" s="5491"/>
      <c r="D18" s="2714"/>
      <c r="E18" s="2168">
        <f>SUM(E16:E17)</f>
        <v>0</v>
      </c>
      <c r="F18" s="2168">
        <f>SUM(F16:F17)</f>
        <v>0</v>
      </c>
      <c r="G18" s="2172">
        <f>SUM(G16:G17)</f>
        <v>0</v>
      </c>
      <c r="H18" s="2715">
        <f t="shared" ref="H18" si="0">SUM(H16:H17)</f>
        <v>0</v>
      </c>
      <c r="I18" s="98"/>
    </row>
    <row r="19" spans="1:9" s="269" customFormat="1" ht="20.149999999999999" customHeight="1">
      <c r="A19" s="1221"/>
      <c r="B19" s="5490" t="s">
        <v>937</v>
      </c>
      <c r="C19" s="5491"/>
      <c r="D19" s="2716"/>
      <c r="E19" s="2685"/>
      <c r="F19" s="2685"/>
      <c r="G19" s="2685"/>
      <c r="H19" s="2717"/>
    </row>
    <row r="20" spans="1:9" s="269" customFormat="1" ht="20.149999999999999" customHeight="1">
      <c r="A20" s="1221" t="s">
        <v>933</v>
      </c>
      <c r="B20" s="5499" t="s">
        <v>938</v>
      </c>
      <c r="C20" s="5500"/>
      <c r="D20" s="2708"/>
      <c r="E20" s="2709">
        <f>'45.010'!T18</f>
        <v>0</v>
      </c>
      <c r="F20" s="2237">
        <f>'45.012'!T17</f>
        <v>0</v>
      </c>
      <c r="G20" s="603">
        <f t="shared" ref="G20:G71" si="1">SUM(E20:F20)</f>
        <v>0</v>
      </c>
      <c r="H20" s="2186">
        <f>+'45.010'!U18+'45.012'!U17</f>
        <v>0</v>
      </c>
    </row>
    <row r="21" spans="1:9" s="269" customFormat="1" ht="32.15" customHeight="1">
      <c r="A21" s="1221" t="s">
        <v>933</v>
      </c>
      <c r="B21" s="5506" t="s">
        <v>2287</v>
      </c>
      <c r="C21" s="5455"/>
      <c r="D21" s="2718"/>
      <c r="E21" s="2709">
        <f>'45.010'!T19</f>
        <v>0</v>
      </c>
      <c r="F21" s="2237">
        <f>'45.012'!T18</f>
        <v>0</v>
      </c>
      <c r="G21" s="2172">
        <f t="shared" si="1"/>
        <v>0</v>
      </c>
      <c r="H21" s="2186">
        <f>+'45.010'!U19+'45.012'!U18</f>
        <v>0</v>
      </c>
    </row>
    <row r="22" spans="1:9" s="269" customFormat="1">
      <c r="A22" s="1221" t="s">
        <v>933</v>
      </c>
      <c r="B22" s="5506" t="s">
        <v>2288</v>
      </c>
      <c r="C22" s="5458"/>
      <c r="D22" s="2718"/>
      <c r="E22" s="2709">
        <f>'45.010'!T20</f>
        <v>0</v>
      </c>
      <c r="F22" s="2237">
        <f>'45.012'!T19</f>
        <v>0</v>
      </c>
      <c r="G22" s="2172">
        <f t="shared" si="1"/>
        <v>0</v>
      </c>
      <c r="H22" s="2186">
        <f>+'45.010'!U20+'45.012'!U19</f>
        <v>0</v>
      </c>
    </row>
    <row r="23" spans="1:9" s="269" customFormat="1" ht="20.149999999999999" customHeight="1">
      <c r="A23" s="1221" t="s">
        <v>933</v>
      </c>
      <c r="B23" s="5506" t="s">
        <v>939</v>
      </c>
      <c r="C23" s="5458"/>
      <c r="D23" s="2718"/>
      <c r="E23" s="2709">
        <f>'45.010'!T21</f>
        <v>0</v>
      </c>
      <c r="F23" s="2237">
        <f>'45.012'!T20</f>
        <v>0</v>
      </c>
      <c r="G23" s="2172">
        <f t="shared" si="1"/>
        <v>0</v>
      </c>
      <c r="H23" s="2186">
        <f>+'45.010'!U21+'45.012'!U20</f>
        <v>0</v>
      </c>
    </row>
    <row r="24" spans="1:9" s="269" customFormat="1" ht="20.149999999999999" customHeight="1">
      <c r="A24" s="1221" t="s">
        <v>933</v>
      </c>
      <c r="B24" s="5489" t="s">
        <v>940</v>
      </c>
      <c r="C24" s="5446"/>
      <c r="D24" s="2710"/>
      <c r="E24" s="2713">
        <f>'45.010'!T22</f>
        <v>0</v>
      </c>
      <c r="F24" s="2711">
        <f>'45.012'!T21</f>
        <v>0</v>
      </c>
      <c r="G24" s="2712">
        <f t="shared" si="1"/>
        <v>0</v>
      </c>
      <c r="H24" s="2719">
        <f>+'45.010'!U22+'45.012'!U21</f>
        <v>0</v>
      </c>
    </row>
    <row r="25" spans="1:9" s="269" customFormat="1" ht="19.5" customHeight="1">
      <c r="A25" s="1221"/>
      <c r="B25" s="5507" t="s">
        <v>941</v>
      </c>
      <c r="C25" s="5429"/>
      <c r="D25" s="2714"/>
      <c r="E25" s="2185">
        <f>SUM(E20:E24)</f>
        <v>0</v>
      </c>
      <c r="F25" s="2185">
        <f>SUM(F20:F24)</f>
        <v>0</v>
      </c>
      <c r="G25" s="2172">
        <f>SUM(G20:G24)</f>
        <v>0</v>
      </c>
      <c r="H25" s="2185">
        <f t="shared" ref="H25" si="2">SUM(H20:H24)</f>
        <v>0</v>
      </c>
    </row>
    <row r="26" spans="1:9" s="269" customFormat="1" ht="31.5" customHeight="1">
      <c r="A26" s="1221" t="s">
        <v>933</v>
      </c>
      <c r="B26" s="5485" t="s">
        <v>1991</v>
      </c>
      <c r="C26" s="5486"/>
      <c r="D26" s="2716"/>
      <c r="E26" s="2237">
        <f>+'45.010'!T24</f>
        <v>0</v>
      </c>
      <c r="F26" s="2237">
        <f>+'45.012'!T23</f>
        <v>0</v>
      </c>
      <c r="G26" s="2172">
        <f>SUM(E26:F26)</f>
        <v>0</v>
      </c>
      <c r="H26" s="2186">
        <f>+'45.010'!U24+'45.012'!U23</f>
        <v>0</v>
      </c>
    </row>
    <row r="27" spans="1:9" s="269" customFormat="1" ht="19.5" customHeight="1">
      <c r="A27" s="1221"/>
      <c r="B27" s="5507" t="s">
        <v>943</v>
      </c>
      <c r="C27" s="5429"/>
      <c r="D27" s="2716"/>
      <c r="E27" s="2685"/>
      <c r="F27" s="2685"/>
      <c r="G27" s="2685"/>
      <c r="H27" s="2717"/>
    </row>
    <row r="28" spans="1:9" s="269" customFormat="1" ht="20.149999999999999" customHeight="1">
      <c r="A28" s="1221" t="s">
        <v>933</v>
      </c>
      <c r="B28" s="5499" t="s">
        <v>2289</v>
      </c>
      <c r="C28" s="5500"/>
      <c r="D28" s="2708"/>
      <c r="E28" s="2674">
        <f>'45.010'!T26</f>
        <v>0</v>
      </c>
      <c r="F28" s="1184">
        <f>'45.012'!T25</f>
        <v>0</v>
      </c>
      <c r="G28" s="2172">
        <f t="shared" si="1"/>
        <v>0</v>
      </c>
      <c r="H28" s="2720">
        <f>+'45.010'!U26+'45.012'!U25</f>
        <v>0</v>
      </c>
    </row>
    <row r="29" spans="1:9" s="269" customFormat="1" ht="20.149999999999999" customHeight="1">
      <c r="A29" s="1221" t="s">
        <v>933</v>
      </c>
      <c r="B29" s="5510" t="s">
        <v>944</v>
      </c>
      <c r="C29" s="5511"/>
      <c r="D29" s="2721"/>
      <c r="E29" s="2674">
        <f>'45.010'!T27</f>
        <v>0</v>
      </c>
      <c r="F29" s="1184">
        <f>'45.012'!T26</f>
        <v>0</v>
      </c>
      <c r="G29" s="2172">
        <f t="shared" si="1"/>
        <v>0</v>
      </c>
      <c r="H29" s="2720">
        <f>+'45.010'!U27+'45.012'!U26</f>
        <v>0</v>
      </c>
    </row>
    <row r="30" spans="1:9" s="269" customFormat="1" ht="20.149999999999999" customHeight="1">
      <c r="A30" s="1221" t="s">
        <v>933</v>
      </c>
      <c r="B30" s="5497" t="s">
        <v>945</v>
      </c>
      <c r="C30" s="5458"/>
      <c r="D30" s="2721"/>
      <c r="E30" s="2674">
        <f>'45.010'!T28</f>
        <v>0</v>
      </c>
      <c r="F30" s="1184">
        <f>'45.012'!T27</f>
        <v>0</v>
      </c>
      <c r="G30" s="2172">
        <f t="shared" si="1"/>
        <v>0</v>
      </c>
      <c r="H30" s="2720">
        <f>+'45.010'!U28+'45.012'!U27</f>
        <v>0</v>
      </c>
    </row>
    <row r="31" spans="1:9" s="269" customFormat="1" ht="20.149999999999999" customHeight="1">
      <c r="A31" s="1221" t="s">
        <v>933</v>
      </c>
      <c r="B31" s="5497" t="s">
        <v>946</v>
      </c>
      <c r="C31" s="5498"/>
      <c r="D31" s="2721"/>
      <c r="E31" s="2674">
        <f>'45.010'!T29</f>
        <v>0</v>
      </c>
      <c r="F31" s="1184">
        <f>'45.012'!T28</f>
        <v>0</v>
      </c>
      <c r="G31" s="2172">
        <f t="shared" si="1"/>
        <v>0</v>
      </c>
      <c r="H31" s="2720">
        <f>+'45.010'!U29+'45.012'!U28</f>
        <v>0</v>
      </c>
    </row>
    <row r="32" spans="1:9" s="269" customFormat="1" ht="20.149999999999999" customHeight="1">
      <c r="A32" s="1221" t="s">
        <v>933</v>
      </c>
      <c r="B32" s="5501" t="s">
        <v>947</v>
      </c>
      <c r="C32" s="5502"/>
      <c r="D32" s="2722"/>
      <c r="E32" s="2723">
        <f>'45.010'!T30</f>
        <v>0</v>
      </c>
      <c r="F32" s="1190">
        <f>'45.012'!T29</f>
        <v>0</v>
      </c>
      <c r="G32" s="2172">
        <f t="shared" si="1"/>
        <v>0</v>
      </c>
      <c r="H32" s="2720">
        <f>+'45.010'!U30+'45.012'!U29</f>
        <v>0</v>
      </c>
    </row>
    <row r="33" spans="1:8" s="269" customFormat="1" ht="20.149999999999999" customHeight="1">
      <c r="A33" s="1221"/>
      <c r="B33" s="5490" t="s">
        <v>948</v>
      </c>
      <c r="C33" s="5491"/>
      <c r="D33" s="2714"/>
      <c r="E33" s="1924">
        <f>SUM(E28:E32)</f>
        <v>0</v>
      </c>
      <c r="F33" s="1924">
        <f>SUM(F28:F32)</f>
        <v>0</v>
      </c>
      <c r="G33" s="2172">
        <f t="shared" si="1"/>
        <v>0</v>
      </c>
      <c r="H33" s="2447">
        <f>SUM(H28:H32)</f>
        <v>0</v>
      </c>
    </row>
    <row r="34" spans="1:8" s="269" customFormat="1" ht="20.149999999999999" customHeight="1">
      <c r="A34" s="1221"/>
      <c r="B34" s="2724"/>
      <c r="C34" s="2725"/>
      <c r="D34" s="2714"/>
      <c r="E34" s="2726"/>
      <c r="F34" s="2726"/>
      <c r="G34" s="604"/>
      <c r="H34" s="2186"/>
    </row>
    <row r="35" spans="1:8" ht="20.149999999999999" customHeight="1">
      <c r="A35" s="1221"/>
      <c r="B35" s="5490" t="s">
        <v>1621</v>
      </c>
      <c r="C35" s="5491"/>
      <c r="D35" s="2714"/>
      <c r="E35" s="1639">
        <f>E18+E25+E26+E33</f>
        <v>0</v>
      </c>
      <c r="F35" s="1639">
        <f t="shared" ref="F35:H35" si="3">F18+F25+F26+F33</f>
        <v>0</v>
      </c>
      <c r="G35" s="1639">
        <f t="shared" si="3"/>
        <v>0</v>
      </c>
      <c r="H35" s="1639">
        <f t="shared" si="3"/>
        <v>0</v>
      </c>
    </row>
    <row r="36" spans="1:8" ht="20.149999999999999" customHeight="1">
      <c r="A36" s="1221"/>
      <c r="B36" s="5490" t="s">
        <v>949</v>
      </c>
      <c r="C36" s="5491"/>
      <c r="D36" s="2716"/>
      <c r="E36" s="2727"/>
      <c r="F36" s="2728"/>
      <c r="G36" s="2659"/>
      <c r="H36" s="2685"/>
    </row>
    <row r="37" spans="1:8" ht="20.149999999999999" customHeight="1">
      <c r="A37" s="1221" t="s">
        <v>933</v>
      </c>
      <c r="B37" s="5503" t="s">
        <v>2290</v>
      </c>
      <c r="C37" s="5456"/>
      <c r="D37" s="2729"/>
      <c r="E37" s="2674">
        <f>'45.010'!T34</f>
        <v>0</v>
      </c>
      <c r="F37" s="1218">
        <f>+'45.012'!T33</f>
        <v>0</v>
      </c>
      <c r="G37" s="2172">
        <f t="shared" si="1"/>
        <v>0</v>
      </c>
      <c r="H37" s="2237">
        <f>+'45.010'!U34+'45.012'!U33</f>
        <v>0</v>
      </c>
    </row>
    <row r="38" spans="1:8" ht="20.149999999999999" customHeight="1">
      <c r="A38" s="1221" t="s">
        <v>933</v>
      </c>
      <c r="B38" s="5494" t="s">
        <v>950</v>
      </c>
      <c r="C38" s="5495"/>
      <c r="D38" s="2721"/>
      <c r="E38" s="2730">
        <f>'45.010'!T35</f>
        <v>0</v>
      </c>
      <c r="F38" s="1223">
        <f>+'45.012'!T34</f>
        <v>0</v>
      </c>
      <c r="G38" s="2712">
        <f t="shared" si="1"/>
        <v>0</v>
      </c>
      <c r="H38" s="2711">
        <f>+'45.010'!U35+'45.012'!U34</f>
        <v>0</v>
      </c>
    </row>
    <row r="39" spans="1:8" ht="20.149999999999999" customHeight="1">
      <c r="A39" s="1221"/>
      <c r="B39" s="5496" t="s">
        <v>2291</v>
      </c>
      <c r="C39" s="5458"/>
      <c r="D39" s="2731"/>
      <c r="E39" s="2674"/>
      <c r="F39" s="1218"/>
      <c r="G39" s="2659"/>
      <c r="H39" s="2237"/>
    </row>
    <row r="40" spans="1:8" ht="20.149999999999999" customHeight="1">
      <c r="A40" s="1221" t="s">
        <v>951</v>
      </c>
      <c r="B40" s="430"/>
      <c r="C40" s="2732" t="s">
        <v>2292</v>
      </c>
      <c r="D40" s="2721"/>
      <c r="E40" s="2674">
        <f>+'45.030'!Q54</f>
        <v>0</v>
      </c>
      <c r="F40" s="1218">
        <f>+'45.032'!Q56</f>
        <v>0</v>
      </c>
      <c r="G40" s="2172">
        <f t="shared" si="1"/>
        <v>0</v>
      </c>
      <c r="H40" s="2237">
        <f>+'45.030'!R54+'45.032'!R56</f>
        <v>0</v>
      </c>
    </row>
    <row r="41" spans="1:8" ht="20.149999999999999" customHeight="1">
      <c r="A41" s="1221" t="s">
        <v>951</v>
      </c>
      <c r="B41" s="430"/>
      <c r="C41" s="2732" t="s">
        <v>952</v>
      </c>
      <c r="D41" s="2721"/>
      <c r="E41" s="2674">
        <f>+'45.030'!Q55</f>
        <v>0</v>
      </c>
      <c r="F41" s="1218">
        <f>+'45.032'!Q57</f>
        <v>0</v>
      </c>
      <c r="G41" s="2172">
        <f t="shared" si="1"/>
        <v>0</v>
      </c>
      <c r="H41" s="2237">
        <f>+'45.030'!R55+'45.032'!R57</f>
        <v>0</v>
      </c>
    </row>
    <row r="42" spans="1:8" ht="20.149999999999999" customHeight="1">
      <c r="A42" s="1221"/>
      <c r="B42" s="5494" t="s">
        <v>953</v>
      </c>
      <c r="C42" s="5495"/>
      <c r="D42" s="2733"/>
      <c r="E42" s="2674"/>
      <c r="F42" s="1218"/>
      <c r="G42" s="2659"/>
      <c r="H42" s="2734"/>
    </row>
    <row r="43" spans="1:8" ht="20.149999999999999" customHeight="1">
      <c r="A43" s="1221" t="s">
        <v>951</v>
      </c>
      <c r="B43" s="1800"/>
      <c r="C43" s="2732" t="s">
        <v>954</v>
      </c>
      <c r="D43" s="2721"/>
      <c r="E43" s="2674">
        <f>+'45.030'!Q57</f>
        <v>0</v>
      </c>
      <c r="F43" s="1218">
        <f>+'45.032'!Q59</f>
        <v>0</v>
      </c>
      <c r="G43" s="2172">
        <f t="shared" si="1"/>
        <v>0</v>
      </c>
      <c r="H43" s="2237">
        <f>+'45.030'!R57+'45.032'!R59</f>
        <v>0</v>
      </c>
    </row>
    <row r="44" spans="1:8" ht="20.149999999999999" customHeight="1">
      <c r="A44" s="1221" t="s">
        <v>951</v>
      </c>
      <c r="B44" s="1800"/>
      <c r="C44" s="2732" t="s">
        <v>955</v>
      </c>
      <c r="D44" s="2721"/>
      <c r="E44" s="2674">
        <f>+'45.030'!Q58</f>
        <v>0</v>
      </c>
      <c r="F44" s="1218">
        <f>+'45.032'!Q60</f>
        <v>0</v>
      </c>
      <c r="G44" s="2172">
        <f t="shared" si="1"/>
        <v>0</v>
      </c>
      <c r="H44" s="2237">
        <f>+'45.030'!R58+'45.032'!R60</f>
        <v>0</v>
      </c>
    </row>
    <row r="45" spans="1:8" ht="20.149999999999999" customHeight="1">
      <c r="A45" s="1221"/>
      <c r="B45" s="5494" t="s">
        <v>956</v>
      </c>
      <c r="C45" s="5495"/>
      <c r="D45" s="2721"/>
      <c r="E45" s="2674"/>
      <c r="F45" s="1218"/>
      <c r="G45" s="2659"/>
      <c r="H45" s="2237"/>
    </row>
    <row r="46" spans="1:8" s="93" customFormat="1" ht="20.149999999999999" customHeight="1">
      <c r="A46" s="1221" t="s">
        <v>951</v>
      </c>
      <c r="B46" s="1630"/>
      <c r="C46" s="2732" t="s">
        <v>957</v>
      </c>
      <c r="D46" s="2721"/>
      <c r="E46" s="2730">
        <f>+'45.030'!Q61</f>
        <v>0</v>
      </c>
      <c r="F46" s="1223">
        <f>+'45.032'!Q63</f>
        <v>0</v>
      </c>
      <c r="G46" s="2712">
        <f t="shared" si="1"/>
        <v>0</v>
      </c>
      <c r="H46" s="2711">
        <f>+'45.030'!R61+'45.032'!R63</f>
        <v>0</v>
      </c>
    </row>
    <row r="47" spans="1:8" s="93" customFormat="1" ht="20.149999999999999" customHeight="1">
      <c r="A47" s="1221" t="s">
        <v>951</v>
      </c>
      <c r="B47" s="1630"/>
      <c r="C47" s="2732" t="s">
        <v>2293</v>
      </c>
      <c r="D47" s="2721"/>
      <c r="E47" s="2730">
        <f>+'45.030'!Q62</f>
        <v>0</v>
      </c>
      <c r="F47" s="1223">
        <f>+'45.032'!Q64</f>
        <v>0</v>
      </c>
      <c r="G47" s="2712">
        <f t="shared" si="1"/>
        <v>0</v>
      </c>
      <c r="H47" s="2711">
        <f>+'45.030'!R62+'45.032'!R64</f>
        <v>0</v>
      </c>
    </row>
    <row r="48" spans="1:8" ht="20.149999999999999" customHeight="1">
      <c r="A48" s="1221" t="s">
        <v>933</v>
      </c>
      <c r="B48" s="5497" t="s">
        <v>958</v>
      </c>
      <c r="C48" s="5498"/>
      <c r="D48" s="2721"/>
      <c r="E48" s="2674">
        <f>+'45.010'!T39</f>
        <v>0</v>
      </c>
      <c r="F48" s="1218">
        <f>+'45.012'!T38</f>
        <v>0</v>
      </c>
      <c r="G48" s="2172">
        <f t="shared" si="1"/>
        <v>0</v>
      </c>
      <c r="H48" s="2237">
        <f>'45.010'!U39+'45.012'!U38</f>
        <v>0</v>
      </c>
    </row>
    <row r="49" spans="1:8" ht="20.149999999999999" customHeight="1">
      <c r="A49" s="1221" t="s">
        <v>933</v>
      </c>
      <c r="B49" s="5497" t="s">
        <v>959</v>
      </c>
      <c r="C49" s="5498"/>
      <c r="D49" s="2735"/>
      <c r="E49" s="2674">
        <f>+'45.010'!T40</f>
        <v>0</v>
      </c>
      <c r="F49" s="1218">
        <f>+'45.012'!T39</f>
        <v>0</v>
      </c>
      <c r="G49" s="2172">
        <f t="shared" si="1"/>
        <v>0</v>
      </c>
      <c r="H49" s="2237">
        <f>'45.010'!U40+'45.012'!U39</f>
        <v>0</v>
      </c>
    </row>
    <row r="50" spans="1:8" ht="20.149999999999999" customHeight="1">
      <c r="A50" s="1221" t="s">
        <v>933</v>
      </c>
      <c r="B50" s="5497" t="s">
        <v>2294</v>
      </c>
      <c r="C50" s="5498"/>
      <c r="D50" s="2735"/>
      <c r="E50" s="2674">
        <f>+'45.010'!T41</f>
        <v>0</v>
      </c>
      <c r="F50" s="1218">
        <f>+'45.012'!T40</f>
        <v>0</v>
      </c>
      <c r="G50" s="2172">
        <f t="shared" si="1"/>
        <v>0</v>
      </c>
      <c r="H50" s="2237">
        <f>'45.010'!U41+'45.012'!U40</f>
        <v>0</v>
      </c>
    </row>
    <row r="51" spans="1:8" ht="20.149999999999999" customHeight="1">
      <c r="A51" s="1221" t="s">
        <v>933</v>
      </c>
      <c r="B51" s="1802" t="s">
        <v>960</v>
      </c>
      <c r="C51" s="2141"/>
      <c r="D51" s="2735"/>
      <c r="E51" s="2674">
        <f>+'45.010'!T58</f>
        <v>0</v>
      </c>
      <c r="F51" s="1218">
        <f>+'45.012'!T57</f>
        <v>0</v>
      </c>
      <c r="G51" s="2172">
        <f t="shared" si="1"/>
        <v>0</v>
      </c>
      <c r="H51" s="2237">
        <f>+'45.010'!U58+'45.012'!U57</f>
        <v>0</v>
      </c>
    </row>
    <row r="52" spans="1:8" s="93" customFormat="1" ht="20.149999999999999" customHeight="1">
      <c r="A52" s="1221" t="s">
        <v>933</v>
      </c>
      <c r="B52" s="5508" t="s">
        <v>2295</v>
      </c>
      <c r="C52" s="5509"/>
      <c r="D52" s="2735"/>
      <c r="E52" s="2674">
        <f>+'45.010'!T59</f>
        <v>0</v>
      </c>
      <c r="F52" s="1218">
        <f>+'45.012'!T58</f>
        <v>0</v>
      </c>
      <c r="G52" s="2172">
        <f t="shared" si="1"/>
        <v>0</v>
      </c>
      <c r="H52" s="2237">
        <f>+'45.010'!U59+'45.012'!U58</f>
        <v>0</v>
      </c>
    </row>
    <row r="53" spans="1:8" ht="20.149999999999999" customHeight="1">
      <c r="A53" s="1221" t="s">
        <v>933</v>
      </c>
      <c r="B53" s="5497" t="s">
        <v>961</v>
      </c>
      <c r="C53" s="5498"/>
      <c r="D53" s="2735"/>
      <c r="E53" s="2674">
        <f>+'45.010'!T60</f>
        <v>0</v>
      </c>
      <c r="F53" s="1218">
        <f>+'45.012'!T59</f>
        <v>0</v>
      </c>
      <c r="G53" s="2172">
        <f t="shared" si="1"/>
        <v>0</v>
      </c>
      <c r="H53" s="2237">
        <f>+'45.010'!U60+'45.012'!U59</f>
        <v>0</v>
      </c>
    </row>
    <row r="54" spans="1:8" s="93" customFormat="1" ht="20.149999999999999" customHeight="1">
      <c r="A54" s="1221" t="s">
        <v>933</v>
      </c>
      <c r="B54" s="5497" t="s">
        <v>962</v>
      </c>
      <c r="C54" s="5498"/>
      <c r="D54" s="2735"/>
      <c r="E54" s="2674">
        <f>+'45.010'!T61</f>
        <v>0</v>
      </c>
      <c r="F54" s="1218">
        <f>+'45.012'!T60</f>
        <v>0</v>
      </c>
      <c r="G54" s="2172">
        <f t="shared" si="1"/>
        <v>0</v>
      </c>
      <c r="H54" s="2237">
        <f>+'45.010'!U61+'45.012'!U60</f>
        <v>0</v>
      </c>
    </row>
    <row r="55" spans="1:8" ht="20.149999999999999" customHeight="1">
      <c r="A55" s="1221" t="s">
        <v>933</v>
      </c>
      <c r="B55" s="5497" t="s">
        <v>963</v>
      </c>
      <c r="C55" s="5498"/>
      <c r="D55" s="2735"/>
      <c r="E55" s="2674">
        <f>+'45.010'!T62</f>
        <v>0</v>
      </c>
      <c r="F55" s="1218">
        <f>+'45.012'!T61</f>
        <v>0</v>
      </c>
      <c r="G55" s="2172">
        <f t="shared" si="1"/>
        <v>0</v>
      </c>
      <c r="H55" s="2237">
        <f>+'45.010'!U62+'45.012'!U61</f>
        <v>0</v>
      </c>
    </row>
    <row r="56" spans="1:8" s="93" customFormat="1" ht="20.149999999999999" customHeight="1">
      <c r="A56" s="1221" t="s">
        <v>933</v>
      </c>
      <c r="B56" s="5504" t="s">
        <v>964</v>
      </c>
      <c r="C56" s="5505"/>
      <c r="D56" s="2736"/>
      <c r="E56" s="2674">
        <f>+'45.010'!T63</f>
        <v>0</v>
      </c>
      <c r="F56" s="1218">
        <f>+'45.012'!T62</f>
        <v>0</v>
      </c>
      <c r="G56" s="2172">
        <f t="shared" si="1"/>
        <v>0</v>
      </c>
      <c r="H56" s="2237">
        <f>+'45.010'!U63+'45.012'!U62</f>
        <v>0</v>
      </c>
    </row>
    <row r="57" spans="1:8" ht="20.149999999999999" customHeight="1">
      <c r="A57" s="1221"/>
      <c r="B57" s="5490" t="s">
        <v>965</v>
      </c>
      <c r="C57" s="5491"/>
      <c r="D57" s="2714"/>
      <c r="E57" s="2576">
        <f>SUM(E37:E56)</f>
        <v>0</v>
      </c>
      <c r="F57" s="1272">
        <f>SUM(F37:F56)</f>
        <v>0</v>
      </c>
      <c r="G57" s="2576">
        <f>SUM(G37:G56)</f>
        <v>0</v>
      </c>
      <c r="H57" s="2576">
        <f>SUM(H37:H56)</f>
        <v>0</v>
      </c>
    </row>
    <row r="58" spans="1:8" ht="20.149999999999999" customHeight="1">
      <c r="A58" s="1221"/>
      <c r="B58" s="2737"/>
      <c r="C58" s="2738"/>
      <c r="D58" s="2714"/>
      <c r="E58" s="2727"/>
      <c r="F58" s="2739"/>
      <c r="G58" s="2685"/>
      <c r="H58" s="2685"/>
    </row>
    <row r="59" spans="1:8" ht="20.149999999999999" customHeight="1">
      <c r="A59" s="1437"/>
      <c r="B59" s="5492" t="s">
        <v>2297</v>
      </c>
      <c r="C59" s="5493"/>
      <c r="D59" s="2716"/>
      <c r="E59" s="2576">
        <f>E35-E57</f>
        <v>0</v>
      </c>
      <c r="F59" s="2576">
        <f t="shared" ref="F59:H59" si="4">F35-F57</f>
        <v>0</v>
      </c>
      <c r="G59" s="2576">
        <f t="shared" si="4"/>
        <v>0</v>
      </c>
      <c r="H59" s="2576">
        <f t="shared" si="4"/>
        <v>0</v>
      </c>
    </row>
    <row r="60" spans="1:8" ht="20.149999999999999" customHeight="1">
      <c r="A60" s="1221"/>
      <c r="B60" s="5515" t="s">
        <v>966</v>
      </c>
      <c r="C60" s="5516"/>
      <c r="D60" s="2740"/>
      <c r="E60" s="2727"/>
      <c r="F60" s="2739"/>
      <c r="G60" s="2685"/>
      <c r="H60" s="2685"/>
    </row>
    <row r="61" spans="1:8" ht="20.149999999999999" customHeight="1">
      <c r="A61" s="1221"/>
      <c r="B61" s="1631"/>
      <c r="C61" s="4583" t="s">
        <v>967</v>
      </c>
      <c r="D61" s="2735"/>
      <c r="E61" s="2741"/>
      <c r="F61" s="1224"/>
      <c r="G61" s="2712">
        <f t="shared" si="1"/>
        <v>0</v>
      </c>
      <c r="H61" s="2742"/>
    </row>
    <row r="62" spans="1:8" ht="20.149999999999999" customHeight="1">
      <c r="A62" s="1221"/>
      <c r="B62" s="1631"/>
      <c r="C62" s="4583" t="s">
        <v>968</v>
      </c>
      <c r="D62" s="2735"/>
      <c r="E62" s="2741"/>
      <c r="F62" s="1224"/>
      <c r="G62" s="2712">
        <f>SUM(E62:F62)</f>
        <v>0</v>
      </c>
      <c r="H62" s="2742"/>
    </row>
    <row r="63" spans="1:8" ht="20.149999999999999" customHeight="1">
      <c r="A63" s="1221"/>
      <c r="B63" s="1632"/>
      <c r="C63" s="4581" t="s">
        <v>969</v>
      </c>
      <c r="D63" s="2735"/>
      <c r="E63" s="2741"/>
      <c r="F63" s="1224"/>
      <c r="G63" s="2712">
        <f t="shared" ref="G63:G64" si="5">SUM(E63:F63)</f>
        <v>0</v>
      </c>
      <c r="H63" s="2742"/>
    </row>
    <row r="64" spans="1:8" ht="20.149999999999999" customHeight="1">
      <c r="A64" s="1221"/>
      <c r="B64" s="2743"/>
      <c r="C64" s="4582" t="s">
        <v>970</v>
      </c>
      <c r="D64" s="2736"/>
      <c r="E64" s="2741"/>
      <c r="F64" s="1224"/>
      <c r="G64" s="2712">
        <f t="shared" si="5"/>
        <v>0</v>
      </c>
      <c r="H64" s="2742"/>
    </row>
    <row r="65" spans="1:8" ht="20.149999999999999" customHeight="1">
      <c r="A65" s="1221"/>
      <c r="B65" s="5492" t="s">
        <v>971</v>
      </c>
      <c r="C65" s="5493"/>
      <c r="D65" s="2714"/>
      <c r="E65" s="2185">
        <f>SUM(E61:E64)</f>
        <v>0</v>
      </c>
      <c r="F65" s="2681">
        <f>SUM(F61:F64)</f>
        <v>0</v>
      </c>
      <c r="G65" s="2172">
        <f>SUM(G61:G64)</f>
        <v>0</v>
      </c>
      <c r="H65" s="2172">
        <f>SUM(H61:H64)</f>
        <v>0</v>
      </c>
    </row>
    <row r="66" spans="1:8" ht="20.149999999999999" customHeight="1">
      <c r="A66" s="1221"/>
      <c r="B66" s="5513" t="s">
        <v>2296</v>
      </c>
      <c r="C66" s="5514"/>
      <c r="D66" s="2716"/>
      <c r="E66" s="1225">
        <f>E59+E65</f>
        <v>0</v>
      </c>
      <c r="F66" s="1225">
        <f t="shared" ref="F66:H66" si="6">F59+F65</f>
        <v>0</v>
      </c>
      <c r="G66" s="2744">
        <f t="shared" si="6"/>
        <v>0</v>
      </c>
      <c r="H66" s="1225">
        <f t="shared" si="6"/>
        <v>0</v>
      </c>
    </row>
    <row r="67" spans="1:8" ht="19.899999999999999" customHeight="1">
      <c r="A67" s="1221"/>
      <c r="B67" s="5512" t="s">
        <v>972</v>
      </c>
      <c r="C67" s="5512"/>
      <c r="D67" s="2745"/>
      <c r="E67" s="2746"/>
      <c r="F67" s="605"/>
      <c r="G67" s="606">
        <f t="shared" si="1"/>
        <v>0</v>
      </c>
      <c r="H67" s="1918"/>
    </row>
    <row r="68" spans="1:8" ht="20.149999999999999" customHeight="1">
      <c r="A68" s="1221"/>
      <c r="B68" s="5492" t="s">
        <v>973</v>
      </c>
      <c r="C68" s="5493"/>
      <c r="D68" s="2716"/>
      <c r="E68" s="2747">
        <f>E66+E67</f>
        <v>0</v>
      </c>
      <c r="F68" s="2747">
        <f t="shared" ref="F68:H68" si="7">F66+F67</f>
        <v>0</v>
      </c>
      <c r="G68" s="2576">
        <f t="shared" si="7"/>
        <v>0</v>
      </c>
      <c r="H68" s="2747">
        <f t="shared" si="7"/>
        <v>0</v>
      </c>
    </row>
    <row r="69" spans="1:8" ht="20.149999999999999" customHeight="1">
      <c r="A69" s="1221"/>
      <c r="B69" s="5487" t="s">
        <v>974</v>
      </c>
      <c r="C69" s="5488"/>
      <c r="D69" s="2748"/>
      <c r="E69" s="2749"/>
      <c r="F69" s="2750"/>
      <c r="G69" s="2750"/>
      <c r="H69" s="2749"/>
    </row>
    <row r="70" spans="1:8" ht="20.149999999999999" customHeight="1">
      <c r="A70" s="1221"/>
      <c r="B70" s="1633"/>
      <c r="C70" s="4585" t="s">
        <v>975</v>
      </c>
      <c r="D70" s="2735"/>
      <c r="E70" s="2751"/>
      <c r="F70" s="2751"/>
      <c r="G70" s="2172">
        <f>SUM(E70:F70)</f>
        <v>0</v>
      </c>
      <c r="H70" s="2751"/>
    </row>
    <row r="71" spans="1:8" s="393" customFormat="1" ht="20.149999999999999" customHeight="1">
      <c r="A71" s="1226"/>
      <c r="B71" s="2752"/>
      <c r="C71" s="4586" t="s">
        <v>2299</v>
      </c>
      <c r="D71" s="2753"/>
      <c r="E71" s="2754"/>
      <c r="F71" s="2754"/>
      <c r="G71" s="2172">
        <f t="shared" si="1"/>
        <v>0</v>
      </c>
      <c r="H71" s="2754"/>
    </row>
    <row r="72" spans="1:8" s="393" customFormat="1" ht="20.149999999999999" customHeight="1">
      <c r="A72" s="2755"/>
      <c r="B72" s="5490" t="s">
        <v>2298</v>
      </c>
      <c r="C72" s="5491"/>
      <c r="D72" s="2714"/>
      <c r="E72" s="2576">
        <f>E68-E70-E71</f>
        <v>0</v>
      </c>
      <c r="F72" s="2576">
        <f t="shared" ref="F72:H72" si="8">F68-F70-F71</f>
        <v>0</v>
      </c>
      <c r="G72" s="2576">
        <f t="shared" si="8"/>
        <v>0</v>
      </c>
      <c r="H72" s="2576">
        <f t="shared" si="8"/>
        <v>0</v>
      </c>
    </row>
    <row r="73" spans="1:8" ht="10.15" customHeight="1">
      <c r="A73" s="278"/>
      <c r="B73" s="89"/>
      <c r="C73" s="89"/>
      <c r="D73" s="146"/>
      <c r="E73" s="452"/>
      <c r="F73" s="452"/>
      <c r="G73" s="89"/>
      <c r="H73" s="89"/>
    </row>
    <row r="74" spans="1:8">
      <c r="A74" s="278"/>
      <c r="B74" s="89"/>
      <c r="C74" s="89"/>
      <c r="D74" s="146"/>
      <c r="E74" s="289"/>
      <c r="F74" s="564"/>
      <c r="G74" s="564"/>
      <c r="H74" s="89"/>
    </row>
    <row r="75" spans="1:8">
      <c r="A75" s="278"/>
      <c r="B75" s="89"/>
      <c r="C75" s="453"/>
      <c r="D75" s="454"/>
      <c r="E75" s="289"/>
      <c r="F75" s="289"/>
      <c r="G75" s="564"/>
      <c r="H75" s="89"/>
    </row>
    <row r="76" spans="1:8" ht="15.65" customHeight="1">
      <c r="A76" s="89"/>
      <c r="B76" s="137"/>
      <c r="C76" s="137"/>
      <c r="D76" s="138"/>
      <c r="E76" s="455"/>
      <c r="F76" s="455"/>
      <c r="G76" s="102"/>
      <c r="H76" s="417" t="str">
        <f>+ToC!E115</f>
        <v xml:space="preserve">LONG-TERM Annual Return </v>
      </c>
    </row>
    <row r="77" spans="1:8" ht="15" customHeight="1">
      <c r="A77" s="89"/>
      <c r="B77" s="137"/>
      <c r="C77" s="137"/>
      <c r="D77" s="456"/>
      <c r="E77" s="89"/>
      <c r="F77" s="220"/>
      <c r="G77" s="89"/>
      <c r="H77" s="417" t="s">
        <v>976</v>
      </c>
    </row>
    <row r="78" spans="1:8" hidden="1">
      <c r="A78" s="93"/>
      <c r="B78" s="93"/>
      <c r="C78" s="93"/>
      <c r="D78" s="93"/>
      <c r="E78" s="93"/>
      <c r="F78" s="93"/>
    </row>
    <row r="79" spans="1:8" hidden="1"/>
  </sheetData>
  <sheetProtection password="DF61" sheet="1" objects="1" scenarios="1"/>
  <mergeCells count="47">
    <mergeCell ref="B67:C67"/>
    <mergeCell ref="B53:C53"/>
    <mergeCell ref="B54:C54"/>
    <mergeCell ref="B55:C55"/>
    <mergeCell ref="B65:C65"/>
    <mergeCell ref="B66:C66"/>
    <mergeCell ref="B56:C56"/>
    <mergeCell ref="B60:C60"/>
    <mergeCell ref="B31:C31"/>
    <mergeCell ref="B52:C52"/>
    <mergeCell ref="B29:C29"/>
    <mergeCell ref="B35:C35"/>
    <mergeCell ref="B33:C33"/>
    <mergeCell ref="B30:C30"/>
    <mergeCell ref="B37:C37"/>
    <mergeCell ref="A1:H1"/>
    <mergeCell ref="A11:H11"/>
    <mergeCell ref="A9:H9"/>
    <mergeCell ref="B32:C32"/>
    <mergeCell ref="B16:C16"/>
    <mergeCell ref="B17:C17"/>
    <mergeCell ref="B18:C18"/>
    <mergeCell ref="B20:C20"/>
    <mergeCell ref="B15:C15"/>
    <mergeCell ref="B21:C21"/>
    <mergeCell ref="B22:C22"/>
    <mergeCell ref="B23:C23"/>
    <mergeCell ref="B19:C19"/>
    <mergeCell ref="B27:C27"/>
    <mergeCell ref="B25:C25"/>
    <mergeCell ref="A10:H10"/>
    <mergeCell ref="B26:C26"/>
    <mergeCell ref="B69:C69"/>
    <mergeCell ref="B24:C24"/>
    <mergeCell ref="B72:C72"/>
    <mergeCell ref="B36:C36"/>
    <mergeCell ref="B57:C57"/>
    <mergeCell ref="B59:C59"/>
    <mergeCell ref="B68:C68"/>
    <mergeCell ref="B38:C38"/>
    <mergeCell ref="B39:C39"/>
    <mergeCell ref="B42:C42"/>
    <mergeCell ref="B45:C45"/>
    <mergeCell ref="B48:C48"/>
    <mergeCell ref="B49:C49"/>
    <mergeCell ref="B50:C50"/>
    <mergeCell ref="B28:C2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H68:H69 E66:F66 E57:H57 G28:G56 H65:H66 G20:G26 G16:G18 G61:G72 E68:F69 E72:F72 H72 E59:H59 E35:F35 H35">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H25:H26 H33:H34 E18:F18 E33:F34 E25:F26 H18 E65:F65">
      <formula1>90000000000</formula1>
    </dataValidation>
  </dataValidations>
  <hyperlinks>
    <hyperlink ref="A1:H1" location="ToC!A1" display="23.020"/>
  </hyperlinks>
  <printOptions horizontalCentered="1"/>
  <pageMargins left="0.39" right="0.39" top="0.39" bottom="0.39" header="0.39" footer="0.3"/>
  <pageSetup paperSize="5" scale="64" orientation="portrait" r:id="rId1"/>
  <headerFooter alignWithMargins="0"/>
  <ignoredErrors>
    <ignoredError sqref="G68" formula="1"/>
    <ignoredError sqref="A1"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966FF"/>
    <pageSetUpPr fitToPage="1"/>
  </sheetPr>
  <dimension ref="A1:J113"/>
  <sheetViews>
    <sheetView zoomScaleNormal="100" workbookViewId="0">
      <selection activeCell="J54" sqref="J54"/>
    </sheetView>
  </sheetViews>
  <sheetFormatPr defaultColWidth="0" defaultRowHeight="15.5" zeroHeight="1"/>
  <cols>
    <col min="1" max="1" width="6.765625" customWidth="1"/>
    <col min="2" max="2" width="9.765625" customWidth="1"/>
    <col min="3" max="3" width="38.69140625" customWidth="1"/>
    <col min="4" max="4" width="5.765625" customWidth="1"/>
    <col min="5" max="5" width="14.4609375" customWidth="1"/>
    <col min="6" max="6" width="10.69140625" customWidth="1"/>
    <col min="7" max="8" width="10.3046875" customWidth="1"/>
    <col min="9" max="10" width="11.23046875" customWidth="1"/>
    <col min="11" max="16384" width="7.07421875" hidden="1"/>
  </cols>
  <sheetData>
    <row r="1" spans="1:10" s="1363" customFormat="1" ht="15" customHeight="1">
      <c r="A1" s="5178" t="s">
        <v>79</v>
      </c>
      <c r="B1" s="5178"/>
      <c r="C1" s="5178"/>
      <c r="D1" s="5178"/>
      <c r="E1" s="5178"/>
      <c r="F1" s="5178"/>
      <c r="G1" s="5178"/>
      <c r="H1" s="5178"/>
      <c r="I1" s="5178"/>
      <c r="J1" s="5178"/>
    </row>
    <row r="2" spans="1:10" s="1363" customFormat="1" ht="15" customHeight="1">
      <c r="A2" s="377"/>
      <c r="B2" s="377"/>
      <c r="C2" s="377"/>
      <c r="D2" s="377"/>
      <c r="E2" s="377"/>
      <c r="F2" s="377"/>
      <c r="G2" s="377"/>
      <c r="H2" s="377"/>
      <c r="I2" s="377"/>
      <c r="J2" s="377"/>
    </row>
    <row r="3" spans="1:10" s="1363" customFormat="1" ht="14">
      <c r="A3" s="838" t="str">
        <f>+Cover!A14</f>
        <v>Select Name of Insurer/ Financial Holding Company</v>
      </c>
      <c r="B3" s="839"/>
      <c r="C3" s="840"/>
      <c r="D3" s="380"/>
      <c r="E3" s="380"/>
      <c r="F3" s="380"/>
      <c r="G3" s="380"/>
      <c r="H3" s="380"/>
      <c r="I3" s="640" t="s">
        <v>1752</v>
      </c>
      <c r="J3" s="102"/>
    </row>
    <row r="4" spans="1:10" s="1363" customFormat="1" ht="14">
      <c r="A4" s="837" t="str">
        <f>+ToC!A3</f>
        <v>Insurer/Financial Holding Company</v>
      </c>
      <c r="B4" s="379"/>
      <c r="C4" s="387"/>
      <c r="D4" s="380"/>
      <c r="E4" s="380"/>
      <c r="F4" s="380"/>
      <c r="G4" s="380"/>
      <c r="H4" s="380"/>
      <c r="I4" s="378"/>
      <c r="J4" s="102"/>
    </row>
    <row r="5" spans="1:10" s="1363" customFormat="1" ht="14">
      <c r="A5" s="457"/>
      <c r="B5" s="379"/>
      <c r="C5" s="380"/>
      <c r="D5" s="380"/>
      <c r="E5" s="380"/>
      <c r="F5" s="380"/>
      <c r="G5" s="380"/>
      <c r="H5" s="380"/>
      <c r="I5" s="378"/>
      <c r="J5" s="458"/>
    </row>
    <row r="6" spans="1:10" s="1363" customFormat="1" ht="14">
      <c r="A6" s="99" t="str">
        <f>+ToC!A5</f>
        <v>LONG-TERM INSURERS ANNUAL RETURN</v>
      </c>
      <c r="B6" s="379"/>
      <c r="C6" s="380"/>
      <c r="D6" s="380"/>
      <c r="E6" s="380"/>
      <c r="F6" s="380"/>
      <c r="G6" s="380"/>
      <c r="H6" s="380"/>
      <c r="I6" s="378"/>
      <c r="J6" s="458"/>
    </row>
    <row r="7" spans="1:10" s="1363" customFormat="1" ht="14">
      <c r="A7" s="99" t="str">
        <f>+ToC!A6</f>
        <v>FOR THE YEAR ENDED:</v>
      </c>
      <c r="B7" s="102"/>
      <c r="C7" s="102"/>
      <c r="D7" s="102"/>
      <c r="E7" s="102"/>
      <c r="F7" s="459"/>
      <c r="G7" s="380"/>
      <c r="H7" s="380"/>
      <c r="I7" s="2078">
        <f>+Cover!A23</f>
        <v>0</v>
      </c>
      <c r="J7" s="458"/>
    </row>
    <row r="8" spans="1:10" s="1363" customFormat="1" ht="14">
      <c r="A8" s="457"/>
      <c r="B8" s="379"/>
      <c r="C8" s="380"/>
      <c r="D8" s="380"/>
      <c r="E8" s="380"/>
      <c r="F8" s="380"/>
      <c r="G8" s="380"/>
      <c r="H8" s="380"/>
      <c r="I8" s="378"/>
      <c r="J8" s="458"/>
    </row>
    <row r="9" spans="1:10" s="1363" customFormat="1" ht="21.75" customHeight="1">
      <c r="A9" s="5563" t="s">
        <v>912</v>
      </c>
      <c r="B9" s="5563"/>
      <c r="C9" s="5563"/>
      <c r="D9" s="5563"/>
      <c r="E9" s="5563"/>
      <c r="F9" s="5563"/>
      <c r="G9" s="5563"/>
      <c r="H9" s="5563"/>
      <c r="I9" s="5563"/>
      <c r="J9" s="5563"/>
    </row>
    <row r="10" spans="1:10" s="1363" customFormat="1" ht="15" customHeight="1">
      <c r="A10" s="5409" t="s">
        <v>2311</v>
      </c>
      <c r="B10" s="5409"/>
      <c r="C10" s="5409"/>
      <c r="D10" s="5409"/>
      <c r="E10" s="5409"/>
      <c r="F10" s="5409"/>
      <c r="G10" s="5409"/>
      <c r="H10" s="5409"/>
      <c r="I10" s="5409"/>
      <c r="J10" s="5409"/>
    </row>
    <row r="11" spans="1:10" s="1363" customFormat="1" ht="15.75" customHeight="1">
      <c r="A11" s="5562" t="s">
        <v>2282</v>
      </c>
      <c r="B11" s="5562"/>
      <c r="C11" s="5562"/>
      <c r="D11" s="5562"/>
      <c r="E11" s="5562"/>
      <c r="F11" s="5562"/>
      <c r="G11" s="5562"/>
      <c r="H11" s="5562"/>
      <c r="I11" s="5562"/>
      <c r="J11" s="5562"/>
    </row>
    <row r="12" spans="1:10" s="1363" customFormat="1" ht="14">
      <c r="A12" s="459"/>
      <c r="B12" s="459"/>
      <c r="C12" s="380"/>
      <c r="D12" s="380"/>
      <c r="E12" s="380"/>
      <c r="F12" s="380"/>
      <c r="G12" s="380"/>
      <c r="H12" s="387"/>
      <c r="I12" s="378"/>
      <c r="J12" s="378"/>
    </row>
    <row r="13" spans="1:10" s="1363" customFormat="1" ht="30" customHeight="1">
      <c r="A13" s="2756"/>
      <c r="B13" s="2756"/>
      <c r="C13" s="2756"/>
      <c r="D13" s="2757" t="s">
        <v>133</v>
      </c>
      <c r="E13" s="2758" t="s">
        <v>977</v>
      </c>
      <c r="F13" s="2758" t="s">
        <v>978</v>
      </c>
      <c r="G13" s="2758" t="s">
        <v>979</v>
      </c>
      <c r="H13" s="2758" t="s">
        <v>324</v>
      </c>
      <c r="I13" s="2603">
        <f>YEAR($I$7)</f>
        <v>1900</v>
      </c>
      <c r="J13" s="2603">
        <f>I13-1</f>
        <v>1899</v>
      </c>
    </row>
    <row r="14" spans="1:10" s="1363" customFormat="1" ht="15" customHeight="1">
      <c r="A14" s="2759"/>
      <c r="B14" s="2759"/>
      <c r="C14" s="2759"/>
      <c r="D14" s="2760"/>
      <c r="E14" s="2289" t="s">
        <v>281</v>
      </c>
      <c r="F14" s="2289" t="s">
        <v>281</v>
      </c>
      <c r="G14" s="2289" t="s">
        <v>281</v>
      </c>
      <c r="H14" s="2289" t="s">
        <v>281</v>
      </c>
      <c r="I14" s="2289" t="s">
        <v>281</v>
      </c>
      <c r="J14" s="2289" t="s">
        <v>281</v>
      </c>
    </row>
    <row r="15" spans="1:10" s="1363" customFormat="1" ht="15" customHeight="1">
      <c r="A15" s="5550" t="s">
        <v>2313</v>
      </c>
      <c r="B15" s="5570"/>
      <c r="C15" s="5551"/>
      <c r="D15" s="1406"/>
      <c r="E15" s="2761"/>
      <c r="F15" s="2761"/>
      <c r="G15" s="2762"/>
      <c r="H15" s="2763"/>
      <c r="I15" s="2764"/>
      <c r="J15" s="2761"/>
    </row>
    <row r="16" spans="1:10" s="1363" customFormat="1">
      <c r="A16" s="5567" t="s">
        <v>2314</v>
      </c>
      <c r="B16" s="5568"/>
      <c r="C16" s="5569"/>
      <c r="D16" s="2765"/>
      <c r="E16" s="2766"/>
      <c r="F16" s="2766"/>
      <c r="G16" s="2766"/>
      <c r="H16" s="2767"/>
      <c r="I16" s="2768">
        <f>SUM(E16:H16)</f>
        <v>0</v>
      </c>
      <c r="J16" s="2769"/>
    </row>
    <row r="17" spans="1:10" s="1363" customFormat="1" ht="15" customHeight="1">
      <c r="A17" s="5564" t="s">
        <v>2315</v>
      </c>
      <c r="B17" s="5565"/>
      <c r="C17" s="5566"/>
      <c r="D17" s="1406"/>
      <c r="E17" s="1407"/>
      <c r="F17" s="1407"/>
      <c r="G17" s="1408"/>
      <c r="H17" s="1409"/>
      <c r="I17" s="1410"/>
      <c r="J17" s="1407"/>
    </row>
    <row r="18" spans="1:10" s="1363" customFormat="1" ht="15" customHeight="1">
      <c r="A18" s="5546" t="s">
        <v>738</v>
      </c>
      <c r="B18" s="5526"/>
      <c r="C18" s="5524"/>
      <c r="D18" s="835"/>
      <c r="E18" s="460"/>
      <c r="F18" s="460"/>
      <c r="G18" s="461"/>
      <c r="H18" s="462"/>
      <c r="I18" s="2770"/>
      <c r="J18" s="460"/>
    </row>
    <row r="19" spans="1:10" s="1363" customFormat="1" ht="15" customHeight="1">
      <c r="A19" s="1804"/>
      <c r="B19" s="2771" t="s">
        <v>980</v>
      </c>
      <c r="C19" s="2772"/>
      <c r="D19" s="1371"/>
      <c r="E19" s="460"/>
      <c r="F19" s="460"/>
      <c r="G19" s="461"/>
      <c r="H19" s="462"/>
      <c r="I19" s="2770"/>
      <c r="J19" s="460"/>
    </row>
    <row r="20" spans="1:10" s="1363" customFormat="1" ht="15" customHeight="1">
      <c r="A20" s="1804"/>
      <c r="B20" s="2297" t="s">
        <v>740</v>
      </c>
      <c r="C20" s="2772"/>
      <c r="D20" s="1371"/>
      <c r="E20" s="460"/>
      <c r="F20" s="460"/>
      <c r="G20" s="461"/>
      <c r="H20" s="462"/>
      <c r="I20" s="725"/>
      <c r="J20" s="460"/>
    </row>
    <row r="21" spans="1:10" s="1363" customFormat="1" ht="15" customHeight="1">
      <c r="A21" s="1804"/>
      <c r="B21" s="2244"/>
      <c r="C21" s="2773" t="s">
        <v>981</v>
      </c>
      <c r="D21" s="1399"/>
      <c r="E21" s="2258"/>
      <c r="F21" s="2258"/>
      <c r="G21" s="2258"/>
      <c r="H21" s="2258"/>
      <c r="I21" s="834">
        <f>SUM(E21:H21)</f>
        <v>0</v>
      </c>
      <c r="J21" s="2258"/>
    </row>
    <row r="22" spans="1:10" s="1363" customFormat="1" ht="15" customHeight="1">
      <c r="A22" s="1634"/>
      <c r="B22" s="2774"/>
      <c r="C22" s="2773" t="s">
        <v>982</v>
      </c>
      <c r="D22" s="1399"/>
      <c r="E22" s="2258"/>
      <c r="F22" s="2258"/>
      <c r="G22" s="2258"/>
      <c r="H22" s="2258"/>
      <c r="I22" s="2209">
        <f t="shared" ref="I22:I35" si="0">SUM(E22:H22)</f>
        <v>0</v>
      </c>
      <c r="J22" s="2258"/>
    </row>
    <row r="23" spans="1:10" s="1363" customFormat="1" ht="15" customHeight="1">
      <c r="A23" s="1804"/>
      <c r="B23" s="2244"/>
      <c r="C23" s="2773" t="s">
        <v>983</v>
      </c>
      <c r="D23" s="1399"/>
      <c r="E23" s="2258"/>
      <c r="F23" s="2258"/>
      <c r="G23" s="2258"/>
      <c r="H23" s="2258"/>
      <c r="I23" s="2209">
        <f t="shared" si="0"/>
        <v>0</v>
      </c>
      <c r="J23" s="2258"/>
    </row>
    <row r="24" spans="1:10" s="1363" customFormat="1" ht="15" customHeight="1">
      <c r="A24" s="1804"/>
      <c r="B24" s="2251" t="s">
        <v>2317</v>
      </c>
      <c r="C24" s="2773"/>
      <c r="D24" s="1399"/>
      <c r="E24" s="2258"/>
      <c r="F24" s="2258"/>
      <c r="G24" s="2258"/>
      <c r="H24" s="2258"/>
      <c r="I24" s="2209"/>
      <c r="J24" s="2775"/>
    </row>
    <row r="25" spans="1:10" s="1363" customFormat="1" ht="15" customHeight="1">
      <c r="A25" s="1804"/>
      <c r="B25" s="2249" t="s">
        <v>984</v>
      </c>
      <c r="C25" s="2250"/>
      <c r="D25" s="1371"/>
      <c r="E25" s="2240"/>
      <c r="F25" s="2240"/>
      <c r="G25" s="2240"/>
      <c r="H25" s="2240"/>
      <c r="I25" s="2237"/>
      <c r="J25" s="2776"/>
    </row>
    <row r="26" spans="1:10" s="1363" customFormat="1" ht="31.5" customHeight="1">
      <c r="A26" s="1804"/>
      <c r="B26" s="5517" t="s">
        <v>745</v>
      </c>
      <c r="C26" s="5518"/>
      <c r="D26" s="1400"/>
      <c r="E26" s="2240"/>
      <c r="F26" s="2240"/>
      <c r="G26" s="2240"/>
      <c r="H26" s="2240"/>
      <c r="I26" s="2237"/>
      <c r="J26" s="2776"/>
    </row>
    <row r="27" spans="1:10" s="1363" customFormat="1" ht="15" customHeight="1">
      <c r="A27" s="1804"/>
      <c r="B27" s="2777" t="s">
        <v>985</v>
      </c>
      <c r="C27" s="2778"/>
      <c r="D27" s="1403"/>
      <c r="E27" s="2258"/>
      <c r="F27" s="2258"/>
      <c r="G27" s="2258"/>
      <c r="H27" s="2258"/>
      <c r="I27" s="2209">
        <f t="shared" si="0"/>
        <v>0</v>
      </c>
      <c r="J27" s="2775"/>
    </row>
    <row r="28" spans="1:10" s="1363" customFormat="1" ht="15" customHeight="1">
      <c r="A28" s="1804"/>
      <c r="B28" s="2777" t="s">
        <v>2316</v>
      </c>
      <c r="C28" s="2778"/>
      <c r="D28" s="2779"/>
      <c r="E28" s="2258"/>
      <c r="F28" s="2258"/>
      <c r="G28" s="2258"/>
      <c r="H28" s="2258"/>
      <c r="I28" s="2209">
        <f t="shared" si="0"/>
        <v>0</v>
      </c>
      <c r="J28" s="2775"/>
    </row>
    <row r="29" spans="1:10" s="1363" customFormat="1" ht="15" customHeight="1">
      <c r="A29" s="1804"/>
      <c r="B29" s="2242" t="s">
        <v>746</v>
      </c>
      <c r="C29" s="2772"/>
      <c r="D29" s="1371"/>
      <c r="E29" s="2258"/>
      <c r="F29" s="2240"/>
      <c r="G29" s="2240"/>
      <c r="H29" s="2240"/>
      <c r="I29" s="2237"/>
      <c r="J29" s="2240"/>
    </row>
    <row r="30" spans="1:10" s="1363" customFormat="1" ht="15" customHeight="1">
      <c r="A30" s="1804"/>
      <c r="B30" s="2297"/>
      <c r="C30" s="2780" t="s">
        <v>986</v>
      </c>
      <c r="D30" s="1404"/>
      <c r="E30" s="2258"/>
      <c r="F30" s="2258"/>
      <c r="G30" s="2258"/>
      <c r="H30" s="2258"/>
      <c r="I30" s="2781">
        <f t="shared" si="0"/>
        <v>0</v>
      </c>
      <c r="J30" s="2782"/>
    </row>
    <row r="31" spans="1:10" s="1363" customFormat="1" ht="15" customHeight="1">
      <c r="A31" s="1804"/>
      <c r="B31" s="2297"/>
      <c r="C31" s="2780" t="s">
        <v>743</v>
      </c>
      <c r="D31" s="1403"/>
      <c r="E31" s="2258"/>
      <c r="F31" s="2258"/>
      <c r="G31" s="2258"/>
      <c r="H31" s="2258"/>
      <c r="I31" s="2209">
        <f t="shared" si="0"/>
        <v>0</v>
      </c>
      <c r="J31" s="2775"/>
    </row>
    <row r="32" spans="1:10" s="1363" customFormat="1" ht="15" customHeight="1">
      <c r="A32" s="1804"/>
      <c r="B32" s="2242" t="s">
        <v>747</v>
      </c>
      <c r="C32" s="2772"/>
      <c r="D32" s="1371"/>
      <c r="E32" s="2240"/>
      <c r="F32" s="2240"/>
      <c r="G32" s="2240"/>
      <c r="H32" s="2240"/>
      <c r="I32" s="2237"/>
      <c r="J32" s="2240"/>
    </row>
    <row r="33" spans="1:10" s="1363" customFormat="1" ht="15" customHeight="1">
      <c r="A33" s="1804"/>
      <c r="B33" s="2297"/>
      <c r="C33" s="2780" t="s">
        <v>986</v>
      </c>
      <c r="D33" s="1404"/>
      <c r="E33" s="2258"/>
      <c r="F33" s="2258"/>
      <c r="G33" s="2258"/>
      <c r="H33" s="2258"/>
      <c r="I33" s="2781">
        <f t="shared" si="0"/>
        <v>0</v>
      </c>
      <c r="J33" s="2258"/>
    </row>
    <row r="34" spans="1:10" s="1363" customFormat="1" ht="15" customHeight="1">
      <c r="A34" s="1804"/>
      <c r="B34" s="2297"/>
      <c r="C34" s="2780" t="s">
        <v>748</v>
      </c>
      <c r="D34" s="2253"/>
      <c r="E34" s="2258"/>
      <c r="F34" s="2258"/>
      <c r="G34" s="2258"/>
      <c r="H34" s="2258"/>
      <c r="I34" s="2209">
        <f t="shared" si="0"/>
        <v>0</v>
      </c>
      <c r="J34" s="2258"/>
    </row>
    <row r="35" spans="1:10" s="1363" customFormat="1" ht="32.25" customHeight="1">
      <c r="A35" s="2783"/>
      <c r="B35" s="5519" t="s">
        <v>987</v>
      </c>
      <c r="C35" s="5452"/>
      <c r="D35" s="2784"/>
      <c r="E35" s="2258"/>
      <c r="F35" s="2258"/>
      <c r="G35" s="2258"/>
      <c r="H35" s="2258"/>
      <c r="I35" s="2209">
        <f t="shared" si="0"/>
        <v>0</v>
      </c>
      <c r="J35" s="2782"/>
    </row>
    <row r="36" spans="1:10" s="1363" customFormat="1" ht="15" customHeight="1">
      <c r="A36" s="1635"/>
      <c r="B36" s="2785" t="s">
        <v>750</v>
      </c>
      <c r="C36" s="2786"/>
      <c r="D36" s="2272"/>
      <c r="E36" s="2787">
        <f>SUM(E37:E40)</f>
        <v>0</v>
      </c>
      <c r="F36" s="2787">
        <f t="shared" ref="F36:H36" si="1">SUM(F37:F40)</f>
        <v>0</v>
      </c>
      <c r="G36" s="2787">
        <f t="shared" si="1"/>
        <v>0</v>
      </c>
      <c r="H36" s="2787">
        <f t="shared" si="1"/>
        <v>0</v>
      </c>
      <c r="I36" s="2787">
        <f>SUM(I37:I40)</f>
        <v>0</v>
      </c>
      <c r="J36" s="2787">
        <f t="shared" ref="J36" si="2">SUM(J37:J40)</f>
        <v>0</v>
      </c>
    </row>
    <row r="37" spans="1:10" s="1363" customFormat="1" ht="15" customHeight="1">
      <c r="A37" s="1417"/>
      <c r="B37" s="5527"/>
      <c r="C37" s="5528"/>
      <c r="D37" s="1522"/>
      <c r="E37" s="2258"/>
      <c r="F37" s="2258"/>
      <c r="G37" s="2258"/>
      <c r="H37" s="2258"/>
      <c r="I37" s="2209">
        <f>SUM(E37:H37)</f>
        <v>0</v>
      </c>
      <c r="J37" s="2258"/>
    </row>
    <row r="38" spans="1:10" s="1363" customFormat="1" ht="15" customHeight="1">
      <c r="A38" s="1418"/>
      <c r="B38" s="5529"/>
      <c r="C38" s="5530"/>
      <c r="D38" s="1371"/>
      <c r="E38" s="2258"/>
      <c r="F38" s="2258"/>
      <c r="G38" s="2258"/>
      <c r="H38" s="2258"/>
      <c r="I38" s="2209">
        <f t="shared" ref="I38:I40" si="3">SUM(E38:H38)</f>
        <v>0</v>
      </c>
      <c r="J38" s="2258"/>
    </row>
    <row r="39" spans="1:10" s="1363" customFormat="1" ht="15" customHeight="1">
      <c r="A39" s="1418"/>
      <c r="B39" s="5529"/>
      <c r="C39" s="5530"/>
      <c r="D39" s="1371"/>
      <c r="E39" s="2258"/>
      <c r="F39" s="2258"/>
      <c r="G39" s="2788"/>
      <c r="H39" s="2258"/>
      <c r="I39" s="2209">
        <f t="shared" si="3"/>
        <v>0</v>
      </c>
      <c r="J39" s="2782"/>
    </row>
    <row r="40" spans="1:10" s="1363" customFormat="1" ht="15" customHeight="1">
      <c r="A40" s="2789"/>
      <c r="B40" s="5531"/>
      <c r="C40" s="5532"/>
      <c r="D40" s="2299"/>
      <c r="E40" s="2258"/>
      <c r="F40" s="2258"/>
      <c r="G40" s="2788"/>
      <c r="H40" s="2790"/>
      <c r="I40" s="2209">
        <f t="shared" si="3"/>
        <v>0</v>
      </c>
      <c r="J40" s="2782"/>
    </row>
    <row r="41" spans="1:10" s="1363" customFormat="1" ht="14">
      <c r="A41" s="5545" t="s">
        <v>751</v>
      </c>
      <c r="B41" s="5355"/>
      <c r="C41" s="5244"/>
      <c r="D41" s="2791"/>
      <c r="E41" s="2185">
        <f>SUM(E21,E22,E23,E24,E27,E28,E30,E31,E33,E34,E35,E36)</f>
        <v>0</v>
      </c>
      <c r="F41" s="2185">
        <f t="shared" ref="F41:J41" si="4">SUM(F21,F22,F23,F24,F27,F28,F30,F31,F33,F34,F35,F36)</f>
        <v>0</v>
      </c>
      <c r="G41" s="2185">
        <f t="shared" si="4"/>
        <v>0</v>
      </c>
      <c r="H41" s="2185">
        <f t="shared" si="4"/>
        <v>0</v>
      </c>
      <c r="I41" s="2185">
        <f t="shared" si="4"/>
        <v>0</v>
      </c>
      <c r="J41" s="2185">
        <f t="shared" si="4"/>
        <v>0</v>
      </c>
    </row>
    <row r="42" spans="1:10" s="1363" customFormat="1" ht="15" customHeight="1">
      <c r="A42" s="5550" t="s">
        <v>752</v>
      </c>
      <c r="B42" s="5551"/>
      <c r="C42" s="5551"/>
      <c r="D42" s="1406"/>
      <c r="E42" s="2792"/>
      <c r="F42" s="2792"/>
      <c r="G42" s="2792"/>
      <c r="H42" s="2793"/>
      <c r="I42" s="2792"/>
      <c r="J42" s="2794"/>
    </row>
    <row r="43" spans="1:10" s="1363" customFormat="1" ht="15" customHeight="1">
      <c r="A43" s="1804"/>
      <c r="B43" s="2771" t="s">
        <v>980</v>
      </c>
      <c r="C43" s="2243"/>
      <c r="D43" s="1369"/>
      <c r="E43" s="460"/>
      <c r="F43" s="460"/>
      <c r="G43" s="460"/>
      <c r="H43" s="462"/>
      <c r="I43" s="460"/>
      <c r="J43" s="2770"/>
    </row>
    <row r="44" spans="1:10" s="1363" customFormat="1" ht="15" customHeight="1">
      <c r="A44" s="1804"/>
      <c r="B44" s="5367" t="s">
        <v>753</v>
      </c>
      <c r="C44" s="5549"/>
      <c r="D44" s="1401"/>
      <c r="E44" s="460"/>
      <c r="F44" s="460"/>
      <c r="G44" s="460"/>
      <c r="H44" s="462"/>
      <c r="I44" s="2795"/>
      <c r="J44" s="2770"/>
    </row>
    <row r="45" spans="1:10" s="1363" customFormat="1" ht="15" customHeight="1">
      <c r="A45" s="465"/>
      <c r="B45" s="5547" t="s">
        <v>754</v>
      </c>
      <c r="C45" s="5548"/>
      <c r="D45" s="1405"/>
      <c r="E45" s="2258"/>
      <c r="F45" s="2258"/>
      <c r="G45" s="2258"/>
      <c r="H45" s="2258"/>
      <c r="I45" s="2209">
        <f t="shared" ref="I45:I56" si="5">SUM(E45:H45)</f>
        <v>0</v>
      </c>
      <c r="J45" s="2258"/>
    </row>
    <row r="46" spans="1:10" s="1363" customFormat="1" ht="15" customHeight="1">
      <c r="A46" s="464"/>
      <c r="B46" s="5557" t="s">
        <v>770</v>
      </c>
      <c r="C46" s="5558"/>
      <c r="D46" s="1405"/>
      <c r="E46" s="2258"/>
      <c r="F46" s="2258"/>
      <c r="G46" s="2258"/>
      <c r="H46" s="2258"/>
      <c r="I46" s="2209">
        <f t="shared" si="5"/>
        <v>0</v>
      </c>
      <c r="J46" s="2796"/>
    </row>
    <row r="47" spans="1:10" s="1363" customFormat="1" ht="28.15" customHeight="1">
      <c r="A47" s="463"/>
      <c r="B47" s="5555" t="s">
        <v>988</v>
      </c>
      <c r="C47" s="5556"/>
      <c r="D47" s="1405"/>
      <c r="E47" s="2258"/>
      <c r="F47" s="2258"/>
      <c r="G47" s="2258"/>
      <c r="H47" s="2258"/>
      <c r="I47" s="2209">
        <f t="shared" si="5"/>
        <v>0</v>
      </c>
      <c r="J47" s="2258"/>
    </row>
    <row r="48" spans="1:10" s="1363" customFormat="1" ht="15" customHeight="1">
      <c r="A48" s="463"/>
      <c r="B48" s="5559" t="s">
        <v>2318</v>
      </c>
      <c r="C48" s="5558"/>
      <c r="D48" s="1405"/>
      <c r="E48" s="2258"/>
      <c r="F48" s="2258"/>
      <c r="G48" s="2258"/>
      <c r="H48" s="2258"/>
      <c r="I48" s="2209">
        <f t="shared" si="5"/>
        <v>0</v>
      </c>
      <c r="J48" s="2258"/>
    </row>
    <row r="49" spans="1:10" s="1363" customFormat="1" ht="15" customHeight="1">
      <c r="A49" s="463"/>
      <c r="B49" s="1808" t="s">
        <v>2319</v>
      </c>
      <c r="C49" s="1807"/>
      <c r="D49" s="1405"/>
      <c r="E49" s="2258"/>
      <c r="F49" s="2258"/>
      <c r="G49" s="2258"/>
      <c r="H49" s="2258"/>
      <c r="I49" s="2209">
        <f t="shared" si="5"/>
        <v>0</v>
      </c>
      <c r="J49" s="2797"/>
    </row>
    <row r="50" spans="1:10" s="1363" customFormat="1" ht="15" customHeight="1">
      <c r="A50" s="463"/>
      <c r="B50" s="1808" t="s">
        <v>989</v>
      </c>
      <c r="C50" s="1807"/>
      <c r="D50" s="1405"/>
      <c r="E50" s="2258"/>
      <c r="F50" s="2258"/>
      <c r="G50" s="2258"/>
      <c r="H50" s="2258"/>
      <c r="I50" s="2209">
        <f t="shared" si="5"/>
        <v>0</v>
      </c>
      <c r="J50" s="2797"/>
    </row>
    <row r="51" spans="1:10" s="1363" customFormat="1" ht="15" customHeight="1">
      <c r="A51" s="463"/>
      <c r="B51" s="5520" t="s">
        <v>755</v>
      </c>
      <c r="C51" s="5520"/>
      <c r="D51" s="1405"/>
      <c r="E51" s="2258"/>
      <c r="F51" s="2258"/>
      <c r="G51" s="2258"/>
      <c r="H51" s="2258"/>
      <c r="I51" s="2209">
        <f t="shared" si="5"/>
        <v>0</v>
      </c>
      <c r="J51" s="2797"/>
    </row>
    <row r="52" spans="1:10" s="1363" customFormat="1" ht="15" customHeight="1">
      <c r="A52" s="1227"/>
      <c r="B52" s="384" t="s">
        <v>990</v>
      </c>
      <c r="C52" s="384"/>
      <c r="D52" s="1405"/>
      <c r="E52" s="1510"/>
      <c r="F52" s="1510"/>
      <c r="G52" s="2258"/>
      <c r="H52" s="2258"/>
      <c r="I52" s="2209">
        <f t="shared" si="5"/>
        <v>0</v>
      </c>
      <c r="J52" s="2797"/>
    </row>
    <row r="53" spans="1:10" s="1363" customFormat="1" ht="15" customHeight="1">
      <c r="A53" s="1635"/>
      <c r="B53" s="2785" t="s">
        <v>750</v>
      </c>
      <c r="C53" s="2798"/>
      <c r="D53" s="2272"/>
      <c r="E53" s="2256">
        <f>SUM(E54:E58)</f>
        <v>0</v>
      </c>
      <c r="F53" s="2256">
        <f t="shared" ref="F53:H53" si="6">SUM(F54:F58)</f>
        <v>0</v>
      </c>
      <c r="G53" s="2256">
        <f t="shared" si="6"/>
        <v>0</v>
      </c>
      <c r="H53" s="2256">
        <f t="shared" si="6"/>
        <v>0</v>
      </c>
      <c r="I53" s="2256">
        <f>SUM(I54:I58)</f>
        <v>0</v>
      </c>
      <c r="J53" s="2256">
        <f>SUM(J54:J58)</f>
        <v>0</v>
      </c>
    </row>
    <row r="54" spans="1:10" s="1363" customFormat="1" ht="15" customHeight="1">
      <c r="A54" s="1640"/>
      <c r="B54" s="5533"/>
      <c r="C54" s="5534"/>
      <c r="D54" s="1641"/>
      <c r="E54" s="1642"/>
      <c r="F54" s="1642"/>
      <c r="G54" s="1918"/>
      <c r="H54" s="1918"/>
      <c r="I54" s="2209">
        <f t="shared" si="5"/>
        <v>0</v>
      </c>
      <c r="J54" s="1918"/>
    </row>
    <row r="55" spans="1:10" s="1363" customFormat="1" ht="15" customHeight="1">
      <c r="A55" s="1804"/>
      <c r="B55" s="5535"/>
      <c r="C55" s="5536"/>
      <c r="D55" s="1402"/>
      <c r="E55" s="2258"/>
      <c r="F55" s="1918"/>
      <c r="G55" s="1918"/>
      <c r="H55" s="2258"/>
      <c r="I55" s="2209">
        <f>SUM(E55:H55)</f>
        <v>0</v>
      </c>
      <c r="J55" s="2258"/>
    </row>
    <row r="56" spans="1:10" s="1363" customFormat="1" ht="15" customHeight="1">
      <c r="A56" s="1804"/>
      <c r="B56" s="5535"/>
      <c r="C56" s="5536"/>
      <c r="D56" s="1402"/>
      <c r="E56" s="2258"/>
      <c r="F56" s="1918"/>
      <c r="G56" s="1918"/>
      <c r="H56" s="2258"/>
      <c r="I56" s="2209">
        <f t="shared" si="5"/>
        <v>0</v>
      </c>
      <c r="J56" s="2258"/>
    </row>
    <row r="57" spans="1:10" s="1363" customFormat="1" ht="15" customHeight="1">
      <c r="A57" s="1804"/>
      <c r="B57" s="5535"/>
      <c r="C57" s="5536"/>
      <c r="D57" s="1402"/>
      <c r="E57" s="1918"/>
      <c r="F57" s="2258"/>
      <c r="G57" s="2788"/>
      <c r="H57" s="2790"/>
      <c r="I57" s="2209">
        <f>SUM(E57:H57)</f>
        <v>0</v>
      </c>
      <c r="J57" s="2782"/>
    </row>
    <row r="58" spans="1:10" s="1363" customFormat="1" ht="15" customHeight="1">
      <c r="A58" s="2783"/>
      <c r="B58" s="5537"/>
      <c r="C58" s="5538"/>
      <c r="D58" s="2799"/>
      <c r="E58" s="1636"/>
      <c r="F58" s="2258"/>
      <c r="G58" s="2788"/>
      <c r="H58" s="2790"/>
      <c r="I58" s="2209">
        <f>SUM(E58:H58)</f>
        <v>0</v>
      </c>
      <c r="J58" s="2782"/>
    </row>
    <row r="59" spans="1:10" s="1363" customFormat="1" ht="27" customHeight="1">
      <c r="A59" s="5545" t="s">
        <v>757</v>
      </c>
      <c r="B59" s="5355"/>
      <c r="C59" s="5355"/>
      <c r="D59" s="2791"/>
      <c r="E59" s="2185">
        <f>SUM(E45:E53)</f>
        <v>0</v>
      </c>
      <c r="F59" s="2185">
        <f t="shared" ref="F59:J59" si="7">SUM(F45:F53)</f>
        <v>0</v>
      </c>
      <c r="G59" s="2185">
        <f t="shared" si="7"/>
        <v>0</v>
      </c>
      <c r="H59" s="2185">
        <f t="shared" si="7"/>
        <v>0</v>
      </c>
      <c r="I59" s="2185">
        <f t="shared" si="7"/>
        <v>0</v>
      </c>
      <c r="J59" s="2185">
        <f t="shared" si="7"/>
        <v>0</v>
      </c>
    </row>
    <row r="60" spans="1:10" s="1363" customFormat="1" ht="15" customHeight="1">
      <c r="A60" s="1637"/>
      <c r="B60" s="1638" t="s">
        <v>2320</v>
      </c>
      <c r="C60" s="1638"/>
      <c r="D60" s="1406"/>
      <c r="E60" s="1639">
        <f>E41-E59</f>
        <v>0</v>
      </c>
      <c r="F60" s="1639">
        <f t="shared" ref="F60:J60" si="8">F41-F59</f>
        <v>0</v>
      </c>
      <c r="G60" s="1639">
        <f t="shared" si="8"/>
        <v>0</v>
      </c>
      <c r="H60" s="1639">
        <f t="shared" si="8"/>
        <v>0</v>
      </c>
      <c r="I60" s="1639">
        <f t="shared" si="8"/>
        <v>0</v>
      </c>
      <c r="J60" s="1639">
        <f t="shared" si="8"/>
        <v>0</v>
      </c>
    </row>
    <row r="61" spans="1:10" s="1363" customFormat="1" ht="15" customHeight="1">
      <c r="A61" s="2800"/>
      <c r="B61" s="2801"/>
      <c r="C61" s="2801"/>
      <c r="D61" s="2802"/>
      <c r="E61" s="1411"/>
      <c r="F61" s="1411"/>
      <c r="G61" s="1411"/>
      <c r="H61" s="1411"/>
      <c r="I61" s="1411"/>
      <c r="J61" s="1411"/>
    </row>
    <row r="62" spans="1:10" s="1363" customFormat="1" ht="15" customHeight="1" thickBot="1">
      <c r="A62" s="2803" t="s">
        <v>2321</v>
      </c>
      <c r="B62" s="2804"/>
      <c r="C62" s="2804"/>
      <c r="D62" s="2805"/>
      <c r="E62" s="2125">
        <f>E16+E60</f>
        <v>0</v>
      </c>
      <c r="F62" s="2125">
        <f t="shared" ref="F62:J62" si="9">F16+F60</f>
        <v>0</v>
      </c>
      <c r="G62" s="2125">
        <f t="shared" si="9"/>
        <v>0</v>
      </c>
      <c r="H62" s="2125">
        <f t="shared" si="9"/>
        <v>0</v>
      </c>
      <c r="I62" s="2125">
        <f t="shared" si="9"/>
        <v>0</v>
      </c>
      <c r="J62" s="2125">
        <f t="shared" si="9"/>
        <v>0</v>
      </c>
    </row>
    <row r="63" spans="1:10" s="1363" customFormat="1" ht="15" customHeight="1">
      <c r="A63" s="466"/>
      <c r="B63" s="1805"/>
      <c r="C63" s="1805"/>
      <c r="D63" s="1805"/>
      <c r="E63" s="1805"/>
      <c r="F63" s="1805"/>
      <c r="G63" s="1805"/>
      <c r="H63" s="1805"/>
      <c r="I63" s="1805"/>
      <c r="J63" s="1805"/>
    </row>
    <row r="64" spans="1:10" s="1363" customFormat="1" ht="15" customHeight="1">
      <c r="A64" s="2806"/>
      <c r="B64" s="2807"/>
      <c r="C64" s="2808"/>
      <c r="D64" s="2808"/>
      <c r="E64" s="2808"/>
      <c r="F64" s="2808"/>
      <c r="G64" s="2808"/>
      <c r="H64" s="2808"/>
      <c r="I64" s="2809"/>
      <c r="J64" s="2809"/>
    </row>
    <row r="65" spans="1:10" s="1363" customFormat="1" ht="29.5" customHeight="1">
      <c r="A65" s="1271"/>
      <c r="B65" s="2756"/>
      <c r="C65" s="2810"/>
      <c r="D65" s="2757" t="s">
        <v>133</v>
      </c>
      <c r="E65" s="2758" t="s">
        <v>977</v>
      </c>
      <c r="F65" s="2758" t="s">
        <v>978</v>
      </c>
      <c r="G65" s="2758" t="s">
        <v>979</v>
      </c>
      <c r="H65" s="2758" t="s">
        <v>324</v>
      </c>
      <c r="I65" s="2603">
        <f>YEAR($I$7)</f>
        <v>1900</v>
      </c>
      <c r="J65" s="2603">
        <f>I65-1</f>
        <v>1899</v>
      </c>
    </row>
    <row r="66" spans="1:10" s="1363" customFormat="1" ht="15" customHeight="1">
      <c r="A66" s="2811"/>
      <c r="B66" s="2812"/>
      <c r="C66" s="2813"/>
      <c r="D66" s="2814"/>
      <c r="E66" s="2289" t="s">
        <v>281</v>
      </c>
      <c r="F66" s="2289" t="s">
        <v>281</v>
      </c>
      <c r="G66" s="2289" t="s">
        <v>281</v>
      </c>
      <c r="H66" s="2289" t="s">
        <v>281</v>
      </c>
      <c r="I66" s="2289" t="s">
        <v>281</v>
      </c>
      <c r="J66" s="2289" t="s">
        <v>281</v>
      </c>
    </row>
    <row r="67" spans="1:10" s="1363" customFormat="1" ht="15" customHeight="1">
      <c r="A67" s="5546" t="s">
        <v>2322</v>
      </c>
      <c r="B67" s="5394"/>
      <c r="C67" s="5524"/>
      <c r="D67" s="2815"/>
      <c r="E67" s="2792"/>
      <c r="F67" s="2792"/>
      <c r="G67" s="2792"/>
      <c r="H67" s="2793"/>
      <c r="I67" s="1413"/>
      <c r="J67" s="2792"/>
    </row>
    <row r="68" spans="1:10" s="1363" customFormat="1" ht="15" customHeight="1">
      <c r="A68" s="5525" t="s">
        <v>2323</v>
      </c>
      <c r="B68" s="5526"/>
      <c r="C68" s="5524"/>
      <c r="D68" s="835"/>
      <c r="E68" s="467"/>
      <c r="F68" s="467"/>
      <c r="G68" s="467"/>
      <c r="H68" s="468"/>
      <c r="I68" s="2816"/>
      <c r="J68" s="469"/>
    </row>
    <row r="69" spans="1:10" s="1363" customFormat="1" ht="15" customHeight="1">
      <c r="A69" s="5554" t="s">
        <v>738</v>
      </c>
      <c r="B69" s="5526"/>
      <c r="C69" s="5524"/>
      <c r="D69" s="835"/>
      <c r="E69" s="467"/>
      <c r="F69" s="467"/>
      <c r="G69" s="467"/>
      <c r="H69" s="468"/>
      <c r="I69" s="2816"/>
      <c r="J69" s="469"/>
    </row>
    <row r="70" spans="1:10" s="1363" customFormat="1" ht="15" customHeight="1">
      <c r="A70" s="1804"/>
      <c r="B70" s="2771" t="s">
        <v>980</v>
      </c>
      <c r="C70" s="2817"/>
      <c r="D70" s="169"/>
      <c r="E70" s="467"/>
      <c r="F70" s="467"/>
      <c r="G70" s="467"/>
      <c r="H70" s="468"/>
      <c r="I70" s="2818"/>
      <c r="J70" s="470"/>
    </row>
    <row r="71" spans="1:10" s="1363" customFormat="1" ht="15" customHeight="1">
      <c r="A71" s="1804"/>
      <c r="B71" s="2244"/>
      <c r="C71" s="2773" t="s">
        <v>981</v>
      </c>
      <c r="D71" s="1405"/>
      <c r="E71" s="2819"/>
      <c r="F71" s="2819"/>
      <c r="G71" s="2819"/>
      <c r="H71" s="2819"/>
      <c r="I71" s="834">
        <f t="shared" ref="I71:I89" si="10">G71+H71</f>
        <v>0</v>
      </c>
      <c r="J71" s="2819"/>
    </row>
    <row r="72" spans="1:10" s="1363" customFormat="1" ht="15" customHeight="1">
      <c r="A72" s="1804"/>
      <c r="B72" s="2244"/>
      <c r="C72" s="2773" t="s">
        <v>982</v>
      </c>
      <c r="D72" s="1405"/>
      <c r="E72" s="2819"/>
      <c r="F72" s="2819"/>
      <c r="G72" s="2819"/>
      <c r="H72" s="2819"/>
      <c r="I72" s="2209">
        <f t="shared" si="10"/>
        <v>0</v>
      </c>
      <c r="J72" s="1972"/>
    </row>
    <row r="73" spans="1:10" s="1363" customFormat="1" ht="15" customHeight="1">
      <c r="A73" s="1804"/>
      <c r="B73" s="2244"/>
      <c r="C73" s="2820" t="s">
        <v>983</v>
      </c>
      <c r="D73" s="1405"/>
      <c r="E73" s="2819"/>
      <c r="F73" s="2819"/>
      <c r="G73" s="2819"/>
      <c r="H73" s="2819"/>
      <c r="I73" s="2209">
        <f t="shared" si="10"/>
        <v>0</v>
      </c>
      <c r="J73" s="1972"/>
    </row>
    <row r="74" spans="1:10" s="1363" customFormat="1" ht="15" customHeight="1">
      <c r="A74" s="1804"/>
      <c r="B74" s="2249" t="s">
        <v>744</v>
      </c>
      <c r="C74" s="2820"/>
      <c r="D74" s="1405"/>
      <c r="E74" s="2819"/>
      <c r="F74" s="2819"/>
      <c r="G74" s="2819"/>
      <c r="H74" s="2819"/>
      <c r="I74" s="2209">
        <f t="shared" si="10"/>
        <v>0</v>
      </c>
      <c r="J74" s="1972"/>
    </row>
    <row r="75" spans="1:10" s="1363" customFormat="1" ht="15" customHeight="1">
      <c r="A75" s="1804"/>
      <c r="B75" s="5523" t="s">
        <v>759</v>
      </c>
      <c r="C75" s="5524"/>
      <c r="D75" s="1405"/>
      <c r="E75" s="2819"/>
      <c r="F75" s="2819"/>
      <c r="G75" s="2819"/>
      <c r="H75" s="2819"/>
      <c r="I75" s="2209">
        <f t="shared" si="10"/>
        <v>0</v>
      </c>
      <c r="J75" s="1972"/>
    </row>
    <row r="76" spans="1:10" s="1363" customFormat="1" ht="15" customHeight="1">
      <c r="A76" s="1804"/>
      <c r="B76" s="5523" t="s">
        <v>760</v>
      </c>
      <c r="C76" s="5524"/>
      <c r="D76" s="1405"/>
      <c r="E76" s="2819"/>
      <c r="F76" s="2819"/>
      <c r="G76" s="2819"/>
      <c r="H76" s="2819"/>
      <c r="I76" s="2209">
        <f t="shared" si="10"/>
        <v>0</v>
      </c>
      <c r="J76" s="1972"/>
    </row>
    <row r="77" spans="1:10" s="1363" customFormat="1" ht="30.75" customHeight="1">
      <c r="A77" s="2783"/>
      <c r="B77" s="5521" t="s">
        <v>749</v>
      </c>
      <c r="C77" s="5522"/>
      <c r="D77" s="1405"/>
      <c r="E77" s="2819"/>
      <c r="F77" s="2819"/>
      <c r="G77" s="2819"/>
      <c r="H77" s="2819"/>
      <c r="I77" s="2209">
        <f t="shared" si="10"/>
        <v>0</v>
      </c>
      <c r="J77" s="1972"/>
    </row>
    <row r="78" spans="1:10" s="1363" customFormat="1" ht="15" customHeight="1">
      <c r="A78" s="1635"/>
      <c r="B78" s="2785" t="s">
        <v>750</v>
      </c>
      <c r="C78" s="2821"/>
      <c r="D78" s="2272"/>
      <c r="E78" s="2822">
        <f>SUM(E79:E82)</f>
        <v>0</v>
      </c>
      <c r="F78" s="2822">
        <f t="shared" ref="F78:J78" si="11">SUM(F79:F82)</f>
        <v>0</v>
      </c>
      <c r="G78" s="2822">
        <f t="shared" si="11"/>
        <v>0</v>
      </c>
      <c r="H78" s="2822">
        <f t="shared" si="11"/>
        <v>0</v>
      </c>
      <c r="I78" s="2822">
        <f t="shared" si="11"/>
        <v>0</v>
      </c>
      <c r="J78" s="2822">
        <f t="shared" si="11"/>
        <v>0</v>
      </c>
    </row>
    <row r="79" spans="1:10" s="1363" customFormat="1" ht="15" customHeight="1">
      <c r="A79" s="1417"/>
      <c r="B79" s="5574"/>
      <c r="C79" s="5366"/>
      <c r="D79" s="1201"/>
      <c r="E79" s="2819"/>
      <c r="F79" s="2819"/>
      <c r="G79" s="2819"/>
      <c r="H79" s="2819"/>
      <c r="I79" s="2209">
        <f t="shared" si="10"/>
        <v>0</v>
      </c>
      <c r="J79" s="1972"/>
    </row>
    <row r="80" spans="1:10" s="1363" customFormat="1" ht="15" customHeight="1">
      <c r="A80" s="1418"/>
      <c r="B80" s="5571"/>
      <c r="C80" s="5346"/>
      <c r="D80" s="1201"/>
      <c r="E80" s="2819"/>
      <c r="F80" s="2819"/>
      <c r="G80" s="2819"/>
      <c r="H80" s="2819"/>
      <c r="I80" s="2209">
        <f>G80+H80</f>
        <v>0</v>
      </c>
      <c r="J80" s="1972"/>
    </row>
    <row r="81" spans="1:10" s="1363" customFormat="1" ht="15" customHeight="1">
      <c r="A81" s="1418"/>
      <c r="B81" s="5571"/>
      <c r="C81" s="5346"/>
      <c r="D81" s="1201"/>
      <c r="E81" s="2819"/>
      <c r="F81" s="2819"/>
      <c r="G81" s="2819"/>
      <c r="H81" s="2819"/>
      <c r="I81" s="2209">
        <f t="shared" si="10"/>
        <v>0</v>
      </c>
      <c r="J81" s="1972"/>
    </row>
    <row r="82" spans="1:10" s="1363" customFormat="1" ht="15" customHeight="1">
      <c r="A82" s="2823"/>
      <c r="B82" s="5575"/>
      <c r="C82" s="5569"/>
      <c r="D82" s="1201"/>
      <c r="E82" s="1972"/>
      <c r="F82" s="1972"/>
      <c r="G82" s="1972"/>
      <c r="H82" s="1972"/>
      <c r="I82" s="2209">
        <f t="shared" si="10"/>
        <v>0</v>
      </c>
      <c r="J82" s="1972"/>
    </row>
    <row r="83" spans="1:10" s="1363" customFormat="1" ht="27" customHeight="1">
      <c r="A83" s="5539" t="s">
        <v>751</v>
      </c>
      <c r="B83" s="5540"/>
      <c r="C83" s="5541"/>
      <c r="D83" s="2824"/>
      <c r="E83" s="2168">
        <f>SUM(E71,E72,E73,E75,E76,E77,E78)</f>
        <v>0</v>
      </c>
      <c r="F83" s="2168">
        <f t="shared" ref="F83:J83" si="12">SUM(F71,F72,F73,F75,F76,F77,F78)</f>
        <v>0</v>
      </c>
      <c r="G83" s="2168">
        <f t="shared" si="12"/>
        <v>0</v>
      </c>
      <c r="H83" s="2168">
        <f t="shared" si="12"/>
        <v>0</v>
      </c>
      <c r="I83" s="2168">
        <f t="shared" si="12"/>
        <v>0</v>
      </c>
      <c r="J83" s="2168">
        <f t="shared" si="12"/>
        <v>0</v>
      </c>
    </row>
    <row r="84" spans="1:10" s="1363" customFormat="1" ht="15" customHeight="1">
      <c r="A84" s="1414" t="s">
        <v>752</v>
      </c>
      <c r="B84" s="1415"/>
      <c r="C84" s="1416"/>
      <c r="D84" s="1200"/>
      <c r="E84" s="2430"/>
      <c r="F84" s="2430"/>
      <c r="G84" s="2430"/>
      <c r="H84" s="2793"/>
      <c r="I84" s="2090">
        <f t="shared" si="10"/>
        <v>0</v>
      </c>
      <c r="J84" s="2792"/>
    </row>
    <row r="85" spans="1:10" s="1363" customFormat="1" ht="15" customHeight="1">
      <c r="A85" s="1804"/>
      <c r="B85" s="2771" t="s">
        <v>980</v>
      </c>
      <c r="C85" s="2243"/>
      <c r="D85" s="1200"/>
      <c r="E85" s="460"/>
      <c r="F85" s="460"/>
      <c r="G85" s="461"/>
      <c r="H85" s="462"/>
      <c r="I85" s="725">
        <f t="shared" si="10"/>
        <v>0</v>
      </c>
      <c r="J85" s="460"/>
    </row>
    <row r="86" spans="1:10" s="1363" customFormat="1" ht="15" customHeight="1">
      <c r="A86" s="1412"/>
      <c r="B86" s="2825"/>
      <c r="C86" s="2826" t="s">
        <v>754</v>
      </c>
      <c r="D86" s="1228"/>
      <c r="E86" s="2819"/>
      <c r="F86" s="2819"/>
      <c r="G86" s="2819"/>
      <c r="H86" s="2819"/>
      <c r="I86" s="834">
        <f t="shared" si="10"/>
        <v>0</v>
      </c>
      <c r="J86" s="1972"/>
    </row>
    <row r="87" spans="1:10" s="1363" customFormat="1" ht="15" customHeight="1">
      <c r="A87" s="1804"/>
      <c r="B87" s="5523" t="s">
        <v>770</v>
      </c>
      <c r="C87" s="5524"/>
      <c r="D87" s="1419"/>
      <c r="E87" s="2819"/>
      <c r="F87" s="2819"/>
      <c r="G87" s="2819"/>
      <c r="H87" s="2819"/>
      <c r="I87" s="2209">
        <f t="shared" si="10"/>
        <v>0</v>
      </c>
      <c r="J87" s="2819"/>
    </row>
    <row r="88" spans="1:10" s="1363" customFormat="1" ht="35.25" customHeight="1">
      <c r="A88" s="1804"/>
      <c r="B88" s="5552" t="s">
        <v>749</v>
      </c>
      <c r="C88" s="5553"/>
      <c r="D88" s="1419"/>
      <c r="E88" s="2819"/>
      <c r="F88" s="2819"/>
      <c r="G88" s="2819"/>
      <c r="H88" s="2819"/>
      <c r="I88" s="2209">
        <f t="shared" si="10"/>
        <v>0</v>
      </c>
      <c r="J88" s="2819"/>
    </row>
    <row r="89" spans="1:10" s="1363" customFormat="1" ht="15" customHeight="1">
      <c r="A89" s="2783"/>
      <c r="B89" s="5576" t="s">
        <v>2318</v>
      </c>
      <c r="C89" s="5577"/>
      <c r="D89" s="2270"/>
      <c r="E89" s="2819"/>
      <c r="F89" s="2819"/>
      <c r="G89" s="2819"/>
      <c r="H89" s="2819"/>
      <c r="I89" s="2209">
        <f t="shared" si="10"/>
        <v>0</v>
      </c>
      <c r="J89" s="2819"/>
    </row>
    <row r="90" spans="1:10" s="1363" customFormat="1" ht="15" customHeight="1">
      <c r="A90" s="1635"/>
      <c r="B90" s="2785" t="s">
        <v>750</v>
      </c>
      <c r="C90" s="2821"/>
      <c r="D90" s="2272"/>
      <c r="E90" s="2822">
        <f>SUM(E91:E94)</f>
        <v>0</v>
      </c>
      <c r="F90" s="2822">
        <f t="shared" ref="F90:J90" si="13">SUM(F91:F94)</f>
        <v>0</v>
      </c>
      <c r="G90" s="2822">
        <f t="shared" si="13"/>
        <v>0</v>
      </c>
      <c r="H90" s="2822">
        <f t="shared" si="13"/>
        <v>0</v>
      </c>
      <c r="I90" s="2822">
        <f t="shared" si="13"/>
        <v>0</v>
      </c>
      <c r="J90" s="2822">
        <f t="shared" si="13"/>
        <v>0</v>
      </c>
    </row>
    <row r="91" spans="1:10" s="1363" customFormat="1" ht="15" customHeight="1">
      <c r="A91" s="1417"/>
      <c r="B91" s="5560"/>
      <c r="C91" s="5561"/>
      <c r="D91" s="1201"/>
      <c r="E91" s="2819"/>
      <c r="F91" s="2819"/>
      <c r="G91" s="2819"/>
      <c r="H91" s="2819"/>
      <c r="I91" s="2209">
        <f t="shared" ref="I91:I94" si="14">G91+H91</f>
        <v>0</v>
      </c>
      <c r="J91" s="1972"/>
    </row>
    <row r="92" spans="1:10" s="1363" customFormat="1" ht="15" customHeight="1">
      <c r="A92" s="1418"/>
      <c r="B92" s="5571"/>
      <c r="C92" s="5346"/>
      <c r="D92" s="1201"/>
      <c r="E92" s="2819"/>
      <c r="F92" s="2819"/>
      <c r="G92" s="2819"/>
      <c r="H92" s="2819"/>
      <c r="I92" s="2209">
        <f t="shared" si="14"/>
        <v>0</v>
      </c>
      <c r="J92" s="2573"/>
    </row>
    <row r="93" spans="1:10" s="1363" customFormat="1" ht="15" customHeight="1">
      <c r="A93" s="1418"/>
      <c r="B93" s="5571"/>
      <c r="C93" s="5346"/>
      <c r="D93" s="1201"/>
      <c r="E93" s="2819"/>
      <c r="F93" s="2819"/>
      <c r="G93" s="2819"/>
      <c r="H93" s="2819"/>
      <c r="I93" s="2209">
        <f t="shared" si="14"/>
        <v>0</v>
      </c>
      <c r="J93" s="2573"/>
    </row>
    <row r="94" spans="1:10" s="1363" customFormat="1" ht="15" customHeight="1">
      <c r="A94" s="2823"/>
      <c r="B94" s="5572"/>
      <c r="C94" s="5573"/>
      <c r="D94" s="1201"/>
      <c r="E94" s="1972"/>
      <c r="F94" s="1972"/>
      <c r="G94" s="1972"/>
      <c r="H94" s="2827"/>
      <c r="I94" s="2209">
        <f t="shared" si="14"/>
        <v>0</v>
      </c>
      <c r="J94" s="2782"/>
    </row>
    <row r="95" spans="1:10" s="1363" customFormat="1" ht="27.65" customHeight="1">
      <c r="A95" s="5539" t="s">
        <v>757</v>
      </c>
      <c r="B95" s="5540"/>
      <c r="C95" s="5541"/>
      <c r="D95" s="2824"/>
      <c r="E95" s="2168">
        <f>SUM(E86:E90)</f>
        <v>0</v>
      </c>
      <c r="F95" s="2168">
        <f t="shared" ref="F95:J95" si="15">SUM(F86:F90)</f>
        <v>0</v>
      </c>
      <c r="G95" s="2168">
        <f t="shared" si="15"/>
        <v>0</v>
      </c>
      <c r="H95" s="2168">
        <f t="shared" si="15"/>
        <v>0</v>
      </c>
      <c r="I95" s="2168">
        <f t="shared" si="15"/>
        <v>0</v>
      </c>
      <c r="J95" s="2168">
        <f t="shared" si="15"/>
        <v>0</v>
      </c>
    </row>
    <row r="96" spans="1:10" s="1363" customFormat="1" ht="15" customHeight="1">
      <c r="A96" s="1271"/>
      <c r="B96" s="2756"/>
      <c r="C96" s="2810"/>
      <c r="D96" s="2760"/>
      <c r="E96" s="2685"/>
      <c r="F96" s="2685"/>
      <c r="G96" s="2685"/>
      <c r="H96" s="2685"/>
      <c r="I96" s="2685"/>
      <c r="J96" s="2685"/>
    </row>
    <row r="97" spans="1:10" s="1363" customFormat="1" ht="15" customHeight="1" thickBot="1">
      <c r="A97" s="5542" t="s">
        <v>761</v>
      </c>
      <c r="B97" s="5543"/>
      <c r="C97" s="5544"/>
      <c r="D97" s="836"/>
      <c r="E97" s="2125">
        <f>E83-E95</f>
        <v>0</v>
      </c>
      <c r="F97" s="2125">
        <f t="shared" ref="F97:J97" si="16">F83-F95</f>
        <v>0</v>
      </c>
      <c r="G97" s="2125">
        <f t="shared" si="16"/>
        <v>0</v>
      </c>
      <c r="H97" s="2125">
        <f t="shared" si="16"/>
        <v>0</v>
      </c>
      <c r="I97" s="2125">
        <f t="shared" si="16"/>
        <v>0</v>
      </c>
      <c r="J97" s="2125">
        <f t="shared" si="16"/>
        <v>0</v>
      </c>
    </row>
    <row r="98" spans="1:10" s="1363" customFormat="1" ht="14">
      <c r="A98" s="459"/>
      <c r="B98" s="459"/>
      <c r="C98" s="380"/>
      <c r="D98" s="380"/>
      <c r="E98" s="380"/>
      <c r="F98" s="380"/>
      <c r="G98" s="380"/>
      <c r="H98" s="380"/>
      <c r="I98" s="378"/>
      <c r="J98" s="378"/>
    </row>
    <row r="99" spans="1:10" s="1363" customFormat="1" ht="14">
      <c r="A99" s="389"/>
      <c r="B99" s="389"/>
      <c r="C99" s="390"/>
      <c r="D99" s="390"/>
      <c r="E99" s="390"/>
      <c r="F99" s="390"/>
      <c r="G99" s="390"/>
      <c r="H99" s="380"/>
      <c r="I99" s="378"/>
      <c r="J99" s="645" t="str">
        <f>+ToC!E115</f>
        <v xml:space="preserve">LONG-TERM Annual Return </v>
      </c>
    </row>
    <row r="100" spans="1:10" s="1363" customFormat="1" ht="14">
      <c r="A100" s="389"/>
      <c r="B100" s="389"/>
      <c r="C100" s="390"/>
      <c r="D100" s="390"/>
      <c r="E100" s="390"/>
      <c r="F100" s="390"/>
      <c r="G100" s="390"/>
      <c r="H100" s="380"/>
      <c r="I100" s="378"/>
      <c r="J100" s="733" t="s">
        <v>2021</v>
      </c>
    </row>
    <row r="101" spans="1:10" hidden="1">
      <c r="A101" s="4"/>
      <c r="B101" s="4"/>
      <c r="C101" s="4"/>
      <c r="D101" s="4"/>
      <c r="E101" s="4"/>
      <c r="F101" s="4"/>
      <c r="G101" s="4"/>
      <c r="H101" s="4"/>
      <c r="I101" s="4"/>
      <c r="J101" s="4"/>
    </row>
    <row r="102" spans="1:10" hidden="1">
      <c r="A102" s="4"/>
      <c r="B102" s="4"/>
      <c r="C102" s="4"/>
      <c r="D102" s="4"/>
      <c r="E102" s="4"/>
      <c r="F102" s="4"/>
      <c r="G102" s="4"/>
      <c r="H102" s="4"/>
      <c r="I102" s="4"/>
      <c r="J102" s="4"/>
    </row>
    <row r="103" spans="1:10" hidden="1">
      <c r="A103" s="4"/>
      <c r="B103" s="4"/>
      <c r="C103" s="4"/>
      <c r="D103" s="4"/>
      <c r="E103" s="4"/>
      <c r="F103" s="4"/>
      <c r="G103" s="4"/>
      <c r="H103" s="4"/>
      <c r="I103" s="4"/>
      <c r="J103" s="4"/>
    </row>
    <row r="104" spans="1:10" hidden="1">
      <c r="A104" s="4"/>
      <c r="B104" s="4"/>
      <c r="C104" s="4"/>
      <c r="D104" s="4"/>
      <c r="E104" s="4"/>
      <c r="F104" s="4"/>
      <c r="G104" s="4"/>
      <c r="H104" s="4"/>
      <c r="I104" s="4"/>
      <c r="J104" s="4"/>
    </row>
    <row r="105" spans="1:10" hidden="1">
      <c r="A105" s="4"/>
      <c r="B105" s="4"/>
      <c r="C105" s="4"/>
      <c r="D105" s="4"/>
      <c r="E105" s="4"/>
      <c r="F105" s="4"/>
      <c r="G105" s="4"/>
      <c r="H105" s="4"/>
      <c r="I105" s="4"/>
      <c r="J105" s="4"/>
    </row>
    <row r="106" spans="1:10" hidden="1">
      <c r="A106" s="4"/>
      <c r="B106" s="4"/>
      <c r="C106" s="4"/>
      <c r="D106" s="4"/>
      <c r="E106" s="4"/>
      <c r="F106" s="4"/>
      <c r="G106" s="4"/>
      <c r="H106" s="4"/>
      <c r="I106" s="4"/>
      <c r="J106" s="4"/>
    </row>
    <row r="107" spans="1:10" hidden="1">
      <c r="A107" s="4"/>
      <c r="B107" s="4"/>
      <c r="C107" s="4"/>
      <c r="D107" s="4"/>
      <c r="E107" s="4"/>
      <c r="F107" s="4"/>
      <c r="G107" s="4"/>
      <c r="H107" s="4"/>
      <c r="I107" s="4"/>
      <c r="J107" s="4"/>
    </row>
    <row r="108" spans="1:10" hidden="1">
      <c r="A108" s="4"/>
      <c r="B108" s="4"/>
      <c r="C108" s="4"/>
      <c r="D108" s="4"/>
      <c r="E108" s="4"/>
      <c r="F108" s="4"/>
      <c r="G108" s="4"/>
      <c r="H108" s="4"/>
      <c r="I108" s="4"/>
      <c r="J108" s="4"/>
    </row>
    <row r="109" spans="1:10" s="32" customFormat="1"/>
    <row r="110" spans="1:10" hidden="1">
      <c r="A110" s="4"/>
      <c r="B110" s="4"/>
      <c r="C110" s="4"/>
      <c r="D110" s="4"/>
      <c r="E110" s="4"/>
      <c r="F110" s="4"/>
      <c r="G110" s="4"/>
      <c r="H110" s="4"/>
      <c r="I110" s="4"/>
      <c r="J110" s="4"/>
    </row>
    <row r="111" spans="1:10" hidden="1">
      <c r="A111" s="4"/>
      <c r="B111" s="4"/>
      <c r="C111" s="4"/>
      <c r="D111" s="4"/>
      <c r="E111" s="4"/>
      <c r="F111" s="4"/>
      <c r="G111" s="4"/>
      <c r="H111" s="4"/>
      <c r="I111" s="4"/>
      <c r="J111" s="4"/>
    </row>
    <row r="112" spans="1:10" hidden="1">
      <c r="A112" s="4"/>
      <c r="B112" s="4"/>
      <c r="C112" s="4"/>
      <c r="D112" s="4"/>
      <c r="E112" s="4"/>
      <c r="F112" s="4"/>
      <c r="G112" s="4"/>
      <c r="H112" s="4"/>
      <c r="I112" s="4"/>
      <c r="J112" s="4"/>
    </row>
    <row r="113" hidden="1"/>
  </sheetData>
  <sheetProtection algorithmName="SHA-512" hashValue="wc/Vrc782VHZmn7AHdleWoHySCMglZPv5QKaxSvJjEDJl+dehtx+dNcJA6d7BQpBeVIZHU8d2VOLF2aOxWQzRQ==" saltValue="a/Ubrh2YNlIIiJM6I4vJKw==" spinCount="100000" sheet="1" objects="1" scenarios="1"/>
  <mergeCells count="48">
    <mergeCell ref="B92:C92"/>
    <mergeCell ref="B93:C93"/>
    <mergeCell ref="B94:C94"/>
    <mergeCell ref="B79:C79"/>
    <mergeCell ref="B80:C80"/>
    <mergeCell ref="B81:C81"/>
    <mergeCell ref="B82:C82"/>
    <mergeCell ref="B89:C89"/>
    <mergeCell ref="A1:J1"/>
    <mergeCell ref="A11:J11"/>
    <mergeCell ref="A9:J9"/>
    <mergeCell ref="A18:C18"/>
    <mergeCell ref="A17:C17"/>
    <mergeCell ref="A16:C16"/>
    <mergeCell ref="A15:C15"/>
    <mergeCell ref="A10:J10"/>
    <mergeCell ref="A95:C95"/>
    <mergeCell ref="A97:C97"/>
    <mergeCell ref="A41:C41"/>
    <mergeCell ref="A59:C59"/>
    <mergeCell ref="A67:C67"/>
    <mergeCell ref="B45:C45"/>
    <mergeCell ref="B44:C44"/>
    <mergeCell ref="A42:C42"/>
    <mergeCell ref="B87:C87"/>
    <mergeCell ref="B88:C88"/>
    <mergeCell ref="A69:C69"/>
    <mergeCell ref="B47:C47"/>
    <mergeCell ref="B46:C46"/>
    <mergeCell ref="B48:C48"/>
    <mergeCell ref="A83:C83"/>
    <mergeCell ref="B91:C91"/>
    <mergeCell ref="B26:C26"/>
    <mergeCell ref="B35:C35"/>
    <mergeCell ref="B51:C51"/>
    <mergeCell ref="B77:C77"/>
    <mergeCell ref="B75:C75"/>
    <mergeCell ref="B76:C76"/>
    <mergeCell ref="A68:C68"/>
    <mergeCell ref="B37:C37"/>
    <mergeCell ref="B38:C38"/>
    <mergeCell ref="B39:C39"/>
    <mergeCell ref="B40:C40"/>
    <mergeCell ref="B54:C54"/>
    <mergeCell ref="B56:C56"/>
    <mergeCell ref="B57:C57"/>
    <mergeCell ref="B55:C55"/>
    <mergeCell ref="B58:C5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E41:J41 E59:J59 E95:J95 E83:J83">
      <formula1>90000000000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I71:I77 I16 E60:J62 I37:I40 I79:I82 I67 I84:I89 E97:J97 I45:I52 I20:I35 I91:I94 I54:I58">
      <formula1>50000000000</formula1>
    </dataValidation>
  </dataValidations>
  <hyperlinks>
    <hyperlink ref="A1:J1" location="ToC!A1" display="23.021"/>
  </hyperlinks>
  <printOptions horizontalCentered="1"/>
  <pageMargins left="0.51181102362204722" right="0.51181102362204722" top="0.51181102362204722" bottom="0.51181102362204722" header="0.39370078740157483" footer="0.39370078740157483"/>
  <pageSetup paperSize="5" scale="56"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9966FF"/>
  </sheetPr>
  <dimension ref="A1:R60"/>
  <sheetViews>
    <sheetView topLeftCell="A13" zoomScaleNormal="100" workbookViewId="0">
      <selection activeCell="G51" sqref="G51"/>
    </sheetView>
  </sheetViews>
  <sheetFormatPr defaultColWidth="0" defaultRowHeight="15.5" zeroHeight="1"/>
  <cols>
    <col min="1" max="1" width="4.765625" customWidth="1"/>
    <col min="2" max="2" width="34.3046875" bestFit="1" customWidth="1"/>
    <col min="3" max="3" width="5.4609375" bestFit="1" customWidth="1"/>
    <col min="4" max="5" width="15.765625" customWidth="1"/>
    <col min="6" max="6" width="15.765625" style="4" customWidth="1"/>
    <col min="7" max="16" width="15.765625" customWidth="1"/>
    <col min="17" max="17" width="15.765625" style="4" customWidth="1"/>
    <col min="18" max="18" width="15.765625" customWidth="1"/>
    <col min="19" max="16384" width="8.84375" hidden="1"/>
  </cols>
  <sheetData>
    <row r="1" spans="1:18">
      <c r="A1" s="5065">
        <v>23.021999999999998</v>
      </c>
      <c r="B1" s="5065"/>
      <c r="C1" s="5065"/>
      <c r="D1" s="5065"/>
      <c r="E1" s="5065"/>
      <c r="F1" s="5065"/>
      <c r="G1" s="5065"/>
      <c r="H1" s="5065"/>
      <c r="I1" s="5065"/>
      <c r="J1" s="5065"/>
      <c r="K1" s="5065"/>
      <c r="L1" s="5065"/>
      <c r="M1" s="5065"/>
      <c r="N1" s="5065"/>
      <c r="O1" s="5065"/>
      <c r="P1" s="5065"/>
      <c r="Q1" s="5065"/>
      <c r="R1" s="5065"/>
    </row>
    <row r="2" spans="1:18">
      <c r="A2" s="377"/>
      <c r="B2" s="377"/>
      <c r="C2" s="377"/>
      <c r="D2" s="377"/>
      <c r="E2" s="377"/>
      <c r="F2" s="377"/>
      <c r="G2" s="377"/>
      <c r="H2" s="377"/>
      <c r="I2" s="377"/>
      <c r="J2" s="377"/>
      <c r="K2" s="32"/>
      <c r="L2" s="32"/>
      <c r="M2" s="32"/>
      <c r="N2" s="32"/>
      <c r="O2" s="32"/>
      <c r="P2" s="32"/>
      <c r="Q2" s="640" t="s">
        <v>2279</v>
      </c>
      <c r="R2" s="32"/>
    </row>
    <row r="3" spans="1:18">
      <c r="A3" s="838" t="str">
        <f>+Cover!A14</f>
        <v>Select Name of Insurer/ Financial Holding Company</v>
      </c>
      <c r="B3" s="839"/>
      <c r="C3" s="840"/>
      <c r="D3" s="380"/>
      <c r="E3" s="380"/>
      <c r="F3" s="380"/>
      <c r="G3" s="380"/>
      <c r="H3" s="380"/>
      <c r="I3" s="378"/>
      <c r="J3" s="102"/>
      <c r="K3" s="32"/>
      <c r="L3" s="32"/>
      <c r="M3" s="32"/>
      <c r="N3" s="32"/>
      <c r="O3" s="32"/>
      <c r="P3" s="32"/>
      <c r="Q3" s="640"/>
      <c r="R3" s="32"/>
    </row>
    <row r="4" spans="1:18">
      <c r="A4" s="837" t="str">
        <f>+ToC!A3</f>
        <v>Insurer/Financial Holding Company</v>
      </c>
      <c r="B4" s="379"/>
      <c r="C4" s="387"/>
      <c r="D4" s="380"/>
      <c r="E4" s="380"/>
      <c r="F4" s="380"/>
      <c r="G4" s="380"/>
      <c r="H4" s="380"/>
      <c r="I4" s="378"/>
      <c r="J4" s="102"/>
      <c r="K4" s="32"/>
      <c r="L4" s="32"/>
      <c r="M4" s="32"/>
      <c r="N4" s="32"/>
      <c r="O4" s="32"/>
      <c r="P4" s="32"/>
      <c r="Q4" s="32"/>
      <c r="R4" s="32"/>
    </row>
    <row r="5" spans="1:18">
      <c r="A5" s="457"/>
      <c r="B5" s="379"/>
      <c r="C5" s="380"/>
      <c r="D5" s="380"/>
      <c r="E5" s="380"/>
      <c r="F5" s="380"/>
      <c r="G5" s="380"/>
      <c r="H5" s="380"/>
      <c r="I5" s="378"/>
      <c r="J5" s="458"/>
      <c r="K5" s="32"/>
      <c r="L5" s="32"/>
      <c r="M5" s="32"/>
      <c r="N5" s="32"/>
      <c r="O5" s="32"/>
      <c r="P5" s="32"/>
      <c r="Q5" s="32"/>
      <c r="R5" s="32"/>
    </row>
    <row r="6" spans="1:18">
      <c r="A6" s="99" t="str">
        <f>+ToC!A5</f>
        <v>LONG-TERM INSURERS ANNUAL RETURN</v>
      </c>
      <c r="B6" s="379"/>
      <c r="C6" s="380"/>
      <c r="D6" s="380"/>
      <c r="E6" s="380"/>
      <c r="F6" s="380"/>
      <c r="G6" s="380"/>
      <c r="H6" s="380"/>
      <c r="I6" s="378"/>
      <c r="J6" s="458"/>
      <c r="K6" s="32"/>
      <c r="L6" s="32"/>
      <c r="M6" s="32"/>
      <c r="N6" s="32"/>
      <c r="O6" s="32"/>
      <c r="P6" s="32"/>
      <c r="Q6" s="32"/>
      <c r="R6" s="32"/>
    </row>
    <row r="7" spans="1:18">
      <c r="A7" s="99" t="str">
        <f>+ToC!A6</f>
        <v>FOR THE YEAR ENDED:</v>
      </c>
      <c r="B7" s="102"/>
      <c r="C7" s="102"/>
      <c r="D7" s="102"/>
      <c r="E7" s="102"/>
      <c r="F7" s="102"/>
      <c r="G7" s="459"/>
      <c r="H7" s="380"/>
      <c r="I7" s="2078">
        <f>+Cover!A23</f>
        <v>0</v>
      </c>
      <c r="J7" s="458"/>
      <c r="K7" s="32"/>
      <c r="L7" s="32"/>
      <c r="M7" s="32"/>
      <c r="N7" s="32"/>
      <c r="O7" s="32"/>
      <c r="P7" s="32"/>
      <c r="Q7" s="32"/>
      <c r="R7" s="32"/>
    </row>
    <row r="8" spans="1:18">
      <c r="A8" s="457"/>
      <c r="B8" s="379"/>
      <c r="C8" s="380"/>
      <c r="D8" s="380"/>
      <c r="E8" s="380"/>
      <c r="F8" s="380"/>
      <c r="G8" s="380"/>
      <c r="H8" s="380"/>
      <c r="I8" s="378"/>
      <c r="J8" s="458"/>
      <c r="K8" s="32"/>
      <c r="L8" s="32"/>
      <c r="M8" s="32"/>
      <c r="N8" s="32"/>
      <c r="O8" s="32"/>
      <c r="P8" s="32"/>
      <c r="Q8" s="32"/>
      <c r="R8" s="32"/>
    </row>
    <row r="9" spans="1:18">
      <c r="A9" s="5582" t="s">
        <v>912</v>
      </c>
      <c r="B9" s="5583"/>
      <c r="C9" s="5583"/>
      <c r="D9" s="5583"/>
      <c r="E9" s="5583"/>
      <c r="F9" s="5583"/>
      <c r="G9" s="5583"/>
      <c r="H9" s="5583"/>
      <c r="I9" s="5583"/>
      <c r="J9" s="5583"/>
      <c r="K9" s="5583"/>
      <c r="L9" s="5583"/>
      <c r="M9" s="5583"/>
      <c r="N9" s="5583"/>
      <c r="O9" s="5583"/>
      <c r="P9" s="5583"/>
      <c r="Q9" s="5583"/>
      <c r="R9" s="5583"/>
    </row>
    <row r="10" spans="1:18">
      <c r="A10" s="4141"/>
      <c r="B10" s="4141"/>
      <c r="C10" s="4131"/>
      <c r="D10" s="4149"/>
      <c r="E10" s="4130"/>
      <c r="F10" s="4130"/>
      <c r="G10" s="4130"/>
      <c r="H10" s="4130"/>
      <c r="I10" s="4130"/>
      <c r="J10" s="4130"/>
      <c r="K10" s="4130"/>
      <c r="L10" s="4130"/>
      <c r="M10" s="4130"/>
      <c r="N10" s="4130"/>
      <c r="O10" s="4130"/>
      <c r="P10" s="4130"/>
      <c r="Q10" s="4130"/>
      <c r="R10" s="4126"/>
    </row>
    <row r="11" spans="1:18">
      <c r="A11" s="5409" t="s">
        <v>763</v>
      </c>
      <c r="B11" s="5583"/>
      <c r="C11" s="5583"/>
      <c r="D11" s="5583"/>
      <c r="E11" s="5583"/>
      <c r="F11" s="5583"/>
      <c r="G11" s="5583"/>
      <c r="H11" s="5583"/>
      <c r="I11" s="5583"/>
      <c r="J11" s="5583"/>
      <c r="K11" s="5583"/>
      <c r="L11" s="5583"/>
      <c r="M11" s="5583"/>
      <c r="N11" s="5583"/>
      <c r="O11" s="5583"/>
      <c r="P11" s="5583"/>
      <c r="Q11" s="5583"/>
      <c r="R11" s="5583"/>
    </row>
    <row r="12" spans="1:18" ht="16" thickBot="1">
      <c r="A12" s="4150"/>
      <c r="B12" s="4150"/>
      <c r="C12" s="4150"/>
      <c r="D12" s="4150"/>
      <c r="E12" s="4150"/>
      <c r="F12" s="4150"/>
      <c r="G12" s="4150"/>
      <c r="H12" s="4150"/>
      <c r="I12" s="4150"/>
      <c r="J12" s="4150"/>
      <c r="K12" s="4150"/>
      <c r="L12" s="4150"/>
      <c r="M12" s="4150"/>
      <c r="N12" s="4150"/>
      <c r="O12" s="4150"/>
      <c r="P12" s="4150"/>
      <c r="Q12" s="4150"/>
      <c r="R12" s="4126"/>
    </row>
    <row r="13" spans="1:18" ht="16" thickTop="1">
      <c r="A13" s="4151"/>
      <c r="B13" s="4152"/>
      <c r="C13" s="4152"/>
      <c r="D13" s="4152"/>
      <c r="E13" s="4152"/>
      <c r="F13" s="4152"/>
      <c r="G13" s="4152"/>
      <c r="H13" s="4152"/>
      <c r="I13" s="4152"/>
      <c r="J13" s="4152"/>
      <c r="K13" s="5584" t="s">
        <v>2322</v>
      </c>
      <c r="L13" s="5585"/>
      <c r="M13" s="5585"/>
      <c r="N13" s="5586"/>
      <c r="O13" s="4152"/>
      <c r="P13" s="4152"/>
      <c r="Q13" s="4152"/>
      <c r="R13" s="4153"/>
    </row>
    <row r="14" spans="1:18" ht="42">
      <c r="A14" s="4147"/>
      <c r="B14" s="4148"/>
      <c r="C14" s="4154" t="s">
        <v>133</v>
      </c>
      <c r="D14" s="4155" t="s">
        <v>711</v>
      </c>
      <c r="E14" s="4155" t="s">
        <v>765</v>
      </c>
      <c r="F14" s="4102" t="s">
        <v>2020</v>
      </c>
      <c r="G14" s="4156" t="s">
        <v>713</v>
      </c>
      <c r="H14" s="4154" t="s">
        <v>766</v>
      </c>
      <c r="I14" s="4154" t="s">
        <v>767</v>
      </c>
      <c r="J14" s="4154" t="s">
        <v>768</v>
      </c>
      <c r="K14" s="4154" t="s">
        <v>769</v>
      </c>
      <c r="L14" s="4154" t="s">
        <v>770</v>
      </c>
      <c r="M14" s="4154" t="s">
        <v>771</v>
      </c>
      <c r="N14" s="4154" t="s">
        <v>772</v>
      </c>
      <c r="O14" s="4154" t="s">
        <v>717</v>
      </c>
      <c r="P14" s="4154" t="s">
        <v>731</v>
      </c>
      <c r="Q14" s="4105" t="s">
        <v>706</v>
      </c>
      <c r="R14" s="4157" t="s">
        <v>2019</v>
      </c>
    </row>
    <row r="15" spans="1:18">
      <c r="A15" s="4190"/>
      <c r="B15" s="4191"/>
      <c r="C15" s="4192"/>
      <c r="D15" s="4158"/>
      <c r="E15" s="4159"/>
      <c r="F15" s="4159"/>
      <c r="G15" s="4159"/>
      <c r="H15" s="4176"/>
      <c r="I15" s="4176"/>
      <c r="J15" s="4158"/>
      <c r="K15" s="4158"/>
      <c r="L15" s="4158"/>
      <c r="M15" s="4158"/>
      <c r="N15" s="4158"/>
      <c r="O15" s="4158"/>
      <c r="P15" s="4158"/>
      <c r="Q15" s="4116"/>
      <c r="R15" s="4219"/>
    </row>
    <row r="16" spans="1:18">
      <c r="A16" s="4160" t="s">
        <v>2331</v>
      </c>
      <c r="B16" s="4161"/>
      <c r="C16" s="4137"/>
      <c r="D16" s="4217">
        <f>+D48</f>
        <v>0</v>
      </c>
      <c r="E16" s="4217">
        <f t="shared" ref="E16:N16" si="0">+E48</f>
        <v>0</v>
      </c>
      <c r="F16" s="4217">
        <f t="shared" si="0"/>
        <v>0</v>
      </c>
      <c r="G16" s="4217">
        <f t="shared" si="0"/>
        <v>0</v>
      </c>
      <c r="H16" s="4217">
        <f t="shared" si="0"/>
        <v>0</v>
      </c>
      <c r="I16" s="4217">
        <f t="shared" si="0"/>
        <v>0</v>
      </c>
      <c r="J16" s="4217">
        <f t="shared" si="0"/>
        <v>0</v>
      </c>
      <c r="K16" s="4217">
        <f t="shared" si="0"/>
        <v>0</v>
      </c>
      <c r="L16" s="4217">
        <f t="shared" si="0"/>
        <v>0</v>
      </c>
      <c r="M16" s="4217">
        <f t="shared" si="0"/>
        <v>0</v>
      </c>
      <c r="N16" s="4217">
        <f t="shared" si="0"/>
        <v>0</v>
      </c>
      <c r="O16" s="4189">
        <f>SUM(D16:N16)</f>
        <v>0</v>
      </c>
      <c r="P16" s="4218">
        <f>+P48</f>
        <v>0</v>
      </c>
      <c r="Q16" s="4218">
        <f>+Q48</f>
        <v>0</v>
      </c>
      <c r="R16" s="4220">
        <f>SUM(O16:Q16)</f>
        <v>0</v>
      </c>
    </row>
    <row r="17" spans="1:18">
      <c r="A17" s="4162"/>
      <c r="B17" s="4163" t="s">
        <v>2324</v>
      </c>
      <c r="C17" s="4138"/>
      <c r="D17" s="4110"/>
      <c r="E17" s="4110"/>
      <c r="F17" s="4109"/>
      <c r="G17" s="4109"/>
      <c r="H17" s="4108"/>
      <c r="I17" s="4108"/>
      <c r="J17" s="4109"/>
      <c r="K17" s="4108"/>
      <c r="L17" s="4108"/>
      <c r="M17" s="4108"/>
      <c r="N17" s="4108"/>
      <c r="O17" s="4189">
        <f t="shared" ref="O17:O30" si="1">SUM(D17:N17)</f>
        <v>0</v>
      </c>
      <c r="P17" s="4113"/>
      <c r="Q17" s="4114"/>
      <c r="R17" s="4220">
        <f t="shared" ref="R17:R30" si="2">SUM(O17:Q17)</f>
        <v>0</v>
      </c>
    </row>
    <row r="18" spans="1:18">
      <c r="A18" s="4164"/>
      <c r="B18" s="4163" t="s">
        <v>773</v>
      </c>
      <c r="C18" s="4138"/>
      <c r="D18" s="4129"/>
      <c r="E18" s="4129"/>
      <c r="F18" s="4101"/>
      <c r="G18" s="4129"/>
      <c r="H18" s="4145"/>
      <c r="I18" s="4145"/>
      <c r="J18" s="4129"/>
      <c r="K18" s="4145"/>
      <c r="L18" s="4145"/>
      <c r="M18" s="4145"/>
      <c r="N18" s="4145"/>
      <c r="O18" s="4189">
        <f t="shared" si="1"/>
        <v>0</v>
      </c>
      <c r="P18" s="4185"/>
      <c r="Q18" s="4115"/>
      <c r="R18" s="4220">
        <f t="shared" si="2"/>
        <v>0</v>
      </c>
    </row>
    <row r="19" spans="1:18">
      <c r="A19" s="4164"/>
      <c r="B19" s="4163" t="s">
        <v>2325</v>
      </c>
      <c r="C19" s="4138"/>
      <c r="D19" s="4129"/>
      <c r="E19" s="4129"/>
      <c r="F19" s="4101"/>
      <c r="G19" s="4129"/>
      <c r="H19" s="4145"/>
      <c r="I19" s="4145"/>
      <c r="J19" s="4129"/>
      <c r="K19" s="4145"/>
      <c r="L19" s="4145"/>
      <c r="M19" s="4145"/>
      <c r="N19" s="4145"/>
      <c r="O19" s="4189">
        <f t="shared" si="1"/>
        <v>0</v>
      </c>
      <c r="P19" s="4185"/>
      <c r="Q19" s="4115"/>
      <c r="R19" s="4220">
        <f t="shared" si="2"/>
        <v>0</v>
      </c>
    </row>
    <row r="20" spans="1:18">
      <c r="A20" s="4164"/>
      <c r="B20" s="4163" t="s">
        <v>2326</v>
      </c>
      <c r="C20" s="4138"/>
      <c r="D20" s="4129"/>
      <c r="E20" s="4129"/>
      <c r="F20" s="4101"/>
      <c r="G20" s="4129"/>
      <c r="H20" s="4145"/>
      <c r="I20" s="4145"/>
      <c r="J20" s="4129"/>
      <c r="K20" s="4145"/>
      <c r="L20" s="4145"/>
      <c r="M20" s="4145"/>
      <c r="N20" s="4145"/>
      <c r="O20" s="4189">
        <f t="shared" si="1"/>
        <v>0</v>
      </c>
      <c r="P20" s="4185"/>
      <c r="Q20" s="4115"/>
      <c r="R20" s="4220">
        <f t="shared" si="2"/>
        <v>0</v>
      </c>
    </row>
    <row r="21" spans="1:18">
      <c r="A21" s="4164"/>
      <c r="B21" s="4163" t="s">
        <v>2327</v>
      </c>
      <c r="C21" s="4138"/>
      <c r="D21" s="4145"/>
      <c r="E21" s="4145"/>
      <c r="F21" s="4101"/>
      <c r="G21" s="4145"/>
      <c r="H21" s="4145"/>
      <c r="I21" s="4145"/>
      <c r="J21" s="4145"/>
      <c r="K21" s="4145"/>
      <c r="L21" s="4145"/>
      <c r="M21" s="4145"/>
      <c r="N21" s="4145"/>
      <c r="O21" s="4189">
        <f t="shared" si="1"/>
        <v>0</v>
      </c>
      <c r="P21" s="4185"/>
      <c r="Q21" s="4115"/>
      <c r="R21" s="4220">
        <f t="shared" si="2"/>
        <v>0</v>
      </c>
    </row>
    <row r="22" spans="1:18">
      <c r="A22" s="4164"/>
      <c r="B22" s="4163" t="s">
        <v>2328</v>
      </c>
      <c r="C22" s="4138"/>
      <c r="D22" s="4129"/>
      <c r="E22" s="4129"/>
      <c r="F22" s="4101"/>
      <c r="G22" s="4129"/>
      <c r="H22" s="4145"/>
      <c r="I22" s="4145"/>
      <c r="J22" s="4129"/>
      <c r="K22" s="4145"/>
      <c r="L22" s="4145"/>
      <c r="M22" s="4145"/>
      <c r="N22" s="4145"/>
      <c r="O22" s="4189">
        <f t="shared" si="1"/>
        <v>0</v>
      </c>
      <c r="P22" s="4185"/>
      <c r="Q22" s="4115"/>
      <c r="R22" s="4220">
        <f t="shared" si="2"/>
        <v>0</v>
      </c>
    </row>
    <row r="23" spans="1:18">
      <c r="A23" s="4164"/>
      <c r="B23" s="4165" t="s">
        <v>777</v>
      </c>
      <c r="C23" s="4133"/>
      <c r="D23" s="4129"/>
      <c r="E23" s="4129"/>
      <c r="F23" s="4101"/>
      <c r="G23" s="4129"/>
      <c r="H23" s="4145"/>
      <c r="I23" s="4145"/>
      <c r="J23" s="4129"/>
      <c r="K23" s="4145"/>
      <c r="L23" s="4145"/>
      <c r="M23" s="4145"/>
      <c r="N23" s="4145"/>
      <c r="O23" s="4189">
        <f t="shared" si="1"/>
        <v>0</v>
      </c>
      <c r="P23" s="4185"/>
      <c r="Q23" s="4115"/>
      <c r="R23" s="4220">
        <f t="shared" si="2"/>
        <v>0</v>
      </c>
    </row>
    <row r="24" spans="1:18">
      <c r="A24" s="4210"/>
      <c r="B24" s="4211" t="s">
        <v>778</v>
      </c>
      <c r="C24" s="4133"/>
      <c r="D24" s="4182"/>
      <c r="E24" s="4129"/>
      <c r="F24" s="4101"/>
      <c r="G24" s="4129"/>
      <c r="H24" s="4145"/>
      <c r="I24" s="4145"/>
      <c r="J24" s="4129"/>
      <c r="K24" s="4145"/>
      <c r="L24" s="4145"/>
      <c r="M24" s="4145"/>
      <c r="N24" s="4145"/>
      <c r="O24" s="4189">
        <f t="shared" si="1"/>
        <v>0</v>
      </c>
      <c r="P24" s="4185"/>
      <c r="Q24" s="4115"/>
      <c r="R24" s="4220">
        <f t="shared" si="2"/>
        <v>0</v>
      </c>
    </row>
    <row r="25" spans="1:18">
      <c r="A25" s="4117"/>
      <c r="B25" s="4111" t="s">
        <v>750</v>
      </c>
      <c r="C25" s="4112"/>
      <c r="D25" s="4100">
        <f>SUM(D26:D30)</f>
        <v>0</v>
      </c>
      <c r="E25" s="4128">
        <f t="shared" ref="E25:Q25" si="3">SUM(E26:E30)</f>
        <v>0</v>
      </c>
      <c r="F25" s="4128">
        <f t="shared" si="3"/>
        <v>0</v>
      </c>
      <c r="G25" s="4128">
        <f t="shared" si="3"/>
        <v>0</v>
      </c>
      <c r="H25" s="4128">
        <f t="shared" si="3"/>
        <v>0</v>
      </c>
      <c r="I25" s="4128">
        <f t="shared" si="3"/>
        <v>0</v>
      </c>
      <c r="J25" s="4128">
        <f t="shared" si="3"/>
        <v>0</v>
      </c>
      <c r="K25" s="4128">
        <f t="shared" si="3"/>
        <v>0</v>
      </c>
      <c r="L25" s="4128">
        <f t="shared" si="3"/>
        <v>0</v>
      </c>
      <c r="M25" s="4128">
        <f t="shared" si="3"/>
        <v>0</v>
      </c>
      <c r="N25" s="4128">
        <f t="shared" si="3"/>
        <v>0</v>
      </c>
      <c r="O25" s="4128">
        <f t="shared" si="3"/>
        <v>0</v>
      </c>
      <c r="P25" s="4128">
        <f t="shared" si="3"/>
        <v>0</v>
      </c>
      <c r="Q25" s="4128">
        <f t="shared" si="3"/>
        <v>0</v>
      </c>
      <c r="R25" s="4128">
        <f>SUM(R26:R30)</f>
        <v>0</v>
      </c>
    </row>
    <row r="26" spans="1:18">
      <c r="A26" s="4166"/>
      <c r="B26" s="4119"/>
      <c r="C26" s="4139"/>
      <c r="D26" s="4127"/>
      <c r="E26" s="4182"/>
      <c r="F26" s="4182"/>
      <c r="G26" s="4182"/>
      <c r="H26" s="4182"/>
      <c r="I26" s="4182"/>
      <c r="J26" s="4182"/>
      <c r="K26" s="4182"/>
      <c r="L26" s="4182"/>
      <c r="M26" s="4182"/>
      <c r="N26" s="4182"/>
      <c r="O26" s="4189">
        <f t="shared" si="1"/>
        <v>0</v>
      </c>
      <c r="P26" s="4129"/>
      <c r="Q26" s="4123"/>
      <c r="R26" s="4220">
        <f t="shared" si="2"/>
        <v>0</v>
      </c>
    </row>
    <row r="27" spans="1:18">
      <c r="A27" s="4166"/>
      <c r="B27" s="4194"/>
      <c r="C27" s="4195"/>
      <c r="D27" s="4182"/>
      <c r="E27" s="4182"/>
      <c r="F27" s="4182"/>
      <c r="G27" s="4182"/>
      <c r="H27" s="4182"/>
      <c r="I27" s="4182"/>
      <c r="J27" s="4182"/>
      <c r="K27" s="4182"/>
      <c r="L27" s="4182"/>
      <c r="M27" s="4182"/>
      <c r="N27" s="4182"/>
      <c r="O27" s="4189">
        <f t="shared" si="1"/>
        <v>0</v>
      </c>
      <c r="P27" s="4186"/>
      <c r="Q27" s="4101"/>
      <c r="R27" s="4220">
        <f t="shared" si="2"/>
        <v>0</v>
      </c>
    </row>
    <row r="28" spans="1:18">
      <c r="A28" s="4167"/>
      <c r="B28" s="4193"/>
      <c r="C28" s="4195"/>
      <c r="D28" s="4183"/>
      <c r="E28" s="4183"/>
      <c r="F28" s="4182"/>
      <c r="G28" s="4183"/>
      <c r="H28" s="4182"/>
      <c r="I28" s="4182"/>
      <c r="J28" s="4183"/>
      <c r="K28" s="4184"/>
      <c r="L28" s="4184"/>
      <c r="M28" s="4184"/>
      <c r="N28" s="4184"/>
      <c r="O28" s="4189">
        <f t="shared" si="1"/>
        <v>0</v>
      </c>
      <c r="P28" s="4186"/>
      <c r="Q28" s="4101"/>
      <c r="R28" s="4220">
        <f t="shared" si="2"/>
        <v>0</v>
      </c>
    </row>
    <row r="29" spans="1:18">
      <c r="A29" s="4167"/>
      <c r="B29" s="4193"/>
      <c r="C29" s="4195"/>
      <c r="D29" s="4183"/>
      <c r="E29" s="4183"/>
      <c r="F29" s="4182"/>
      <c r="G29" s="4183"/>
      <c r="H29" s="4182"/>
      <c r="I29" s="4182"/>
      <c r="J29" s="4183"/>
      <c r="K29" s="4184"/>
      <c r="L29" s="4184"/>
      <c r="M29" s="4184"/>
      <c r="N29" s="4184"/>
      <c r="O29" s="4189">
        <f t="shared" si="1"/>
        <v>0</v>
      </c>
      <c r="P29" s="4186"/>
      <c r="Q29" s="4101"/>
      <c r="R29" s="4220">
        <f t="shared" si="2"/>
        <v>0</v>
      </c>
    </row>
    <row r="30" spans="1:18">
      <c r="A30" s="4179"/>
      <c r="B30" s="4196"/>
      <c r="C30" s="4197"/>
      <c r="D30" s="4183"/>
      <c r="E30" s="4183"/>
      <c r="F30" s="4182"/>
      <c r="G30" s="4183"/>
      <c r="H30" s="4182"/>
      <c r="I30" s="4182"/>
      <c r="J30" s="4182"/>
      <c r="K30" s="4182"/>
      <c r="L30" s="4182"/>
      <c r="M30" s="4182"/>
      <c r="N30" s="4182"/>
      <c r="O30" s="4189">
        <f t="shared" si="1"/>
        <v>0</v>
      </c>
      <c r="P30" s="4186"/>
      <c r="Q30" s="4101"/>
      <c r="R30" s="4220">
        <f t="shared" si="2"/>
        <v>0</v>
      </c>
    </row>
    <row r="31" spans="1:18" ht="18" thickBot="1">
      <c r="A31" s="5580" t="s">
        <v>2329</v>
      </c>
      <c r="B31" s="5581"/>
      <c r="C31" s="4144"/>
      <c r="D31" s="4188">
        <f>SUM(D17:D25)+D16</f>
        <v>0</v>
      </c>
      <c r="E31" s="4188">
        <f t="shared" ref="E31:R31" si="4">SUM(E17:E25)+E16</f>
        <v>0</v>
      </c>
      <c r="F31" s="4188">
        <f t="shared" si="4"/>
        <v>0</v>
      </c>
      <c r="G31" s="4188">
        <f t="shared" si="4"/>
        <v>0</v>
      </c>
      <c r="H31" s="4188">
        <f t="shared" si="4"/>
        <v>0</v>
      </c>
      <c r="I31" s="4188">
        <f t="shared" si="4"/>
        <v>0</v>
      </c>
      <c r="J31" s="4188">
        <f t="shared" si="4"/>
        <v>0</v>
      </c>
      <c r="K31" s="4188">
        <f t="shared" si="4"/>
        <v>0</v>
      </c>
      <c r="L31" s="4188">
        <f t="shared" si="4"/>
        <v>0</v>
      </c>
      <c r="M31" s="4188">
        <f t="shared" si="4"/>
        <v>0</v>
      </c>
      <c r="N31" s="4188">
        <f t="shared" si="4"/>
        <v>0</v>
      </c>
      <c r="O31" s="4188">
        <f t="shared" si="4"/>
        <v>0</v>
      </c>
      <c r="P31" s="4188">
        <f t="shared" si="4"/>
        <v>0</v>
      </c>
      <c r="Q31" s="4188">
        <f t="shared" si="4"/>
        <v>0</v>
      </c>
      <c r="R31" s="4188">
        <f t="shared" si="4"/>
        <v>0</v>
      </c>
    </row>
    <row r="32" spans="1:18" ht="16" thickTop="1">
      <c r="A32" s="4199"/>
      <c r="B32" s="4200"/>
      <c r="C32" s="4201"/>
      <c r="D32" s="4202"/>
      <c r="E32" s="4202"/>
      <c r="F32" s="4202"/>
      <c r="G32" s="4202"/>
      <c r="H32" s="4202"/>
      <c r="I32" s="4202"/>
      <c r="J32" s="4202"/>
      <c r="K32" s="4202"/>
      <c r="L32" s="4202"/>
      <c r="M32" s="4202"/>
      <c r="N32" s="4202"/>
      <c r="O32" s="4202"/>
      <c r="P32" s="4202"/>
      <c r="Q32" s="4122"/>
      <c r="R32" s="4120"/>
    </row>
    <row r="33" spans="1:18">
      <c r="A33" s="4203" t="s">
        <v>2330</v>
      </c>
      <c r="B33" s="4204"/>
      <c r="C33" s="4205"/>
      <c r="D33" s="4213"/>
      <c r="E33" s="4214"/>
      <c r="F33" s="4214"/>
      <c r="G33" s="4214"/>
      <c r="H33" s="4214"/>
      <c r="I33" s="4213"/>
      <c r="J33" s="4215"/>
      <c r="K33" s="4213"/>
      <c r="L33" s="4213"/>
      <c r="M33" s="4178"/>
      <c r="N33" s="4178"/>
      <c r="O33" s="4189">
        <f t="shared" ref="O33:O41" si="5">SUM(D33:N33)</f>
        <v>0</v>
      </c>
      <c r="P33" s="4178"/>
      <c r="Q33" s="4121"/>
      <c r="R33" s="4220">
        <f t="shared" ref="R33:R41" si="6">SUM(O33:Q33)</f>
        <v>0</v>
      </c>
    </row>
    <row r="34" spans="1:18">
      <c r="A34" s="4168"/>
      <c r="B34" s="4161" t="s">
        <v>2324</v>
      </c>
      <c r="C34" s="4137"/>
      <c r="D34" s="4145"/>
      <c r="E34" s="4145"/>
      <c r="F34" s="4101"/>
      <c r="G34" s="4145"/>
      <c r="H34" s="4145"/>
      <c r="I34" s="4145"/>
      <c r="J34" s="4145"/>
      <c r="K34" s="4145"/>
      <c r="L34" s="4145"/>
      <c r="M34" s="4145"/>
      <c r="N34" s="4145"/>
      <c r="O34" s="4189">
        <f t="shared" si="5"/>
        <v>0</v>
      </c>
      <c r="P34" s="4145"/>
      <c r="Q34" s="4123"/>
      <c r="R34" s="4220">
        <f t="shared" si="6"/>
        <v>0</v>
      </c>
    </row>
    <row r="35" spans="1:18">
      <c r="A35" s="4168"/>
      <c r="B35" s="4161" t="s">
        <v>773</v>
      </c>
      <c r="C35" s="4137"/>
      <c r="D35" s="4127"/>
      <c r="E35" s="4127"/>
      <c r="F35" s="4127"/>
      <c r="G35" s="4127"/>
      <c r="H35" s="4127"/>
      <c r="I35" s="4127"/>
      <c r="J35" s="4127"/>
      <c r="K35" s="4127"/>
      <c r="L35" s="4127"/>
      <c r="M35" s="4127"/>
      <c r="N35" s="4127"/>
      <c r="O35" s="4189">
        <f t="shared" si="5"/>
        <v>0</v>
      </c>
      <c r="P35" s="4127"/>
      <c r="Q35" s="4209"/>
      <c r="R35" s="4220">
        <f t="shared" si="6"/>
        <v>0</v>
      </c>
    </row>
    <row r="36" spans="1:18">
      <c r="A36" s="4164"/>
      <c r="B36" s="4163" t="s">
        <v>2325</v>
      </c>
      <c r="C36" s="4138"/>
      <c r="D36" s="4129"/>
      <c r="E36" s="4129"/>
      <c r="F36" s="4101"/>
      <c r="G36" s="4145"/>
      <c r="H36" s="4145"/>
      <c r="I36" s="4145"/>
      <c r="J36" s="4129"/>
      <c r="K36" s="4145"/>
      <c r="L36" s="4145"/>
      <c r="M36" s="4145"/>
      <c r="N36" s="4145"/>
      <c r="O36" s="4189">
        <f t="shared" si="5"/>
        <v>0</v>
      </c>
      <c r="P36" s="4129"/>
      <c r="Q36" s="4123"/>
      <c r="R36" s="4220">
        <f t="shared" si="6"/>
        <v>0</v>
      </c>
    </row>
    <row r="37" spans="1:18">
      <c r="A37" s="4164"/>
      <c r="B37" s="4163" t="s">
        <v>2326</v>
      </c>
      <c r="C37" s="4138"/>
      <c r="D37" s="4129"/>
      <c r="E37" s="4129"/>
      <c r="F37" s="4101"/>
      <c r="G37" s="4145"/>
      <c r="H37" s="4145"/>
      <c r="I37" s="4145"/>
      <c r="J37" s="4129"/>
      <c r="K37" s="4145"/>
      <c r="L37" s="4145"/>
      <c r="M37" s="4145"/>
      <c r="N37" s="4145"/>
      <c r="O37" s="4189">
        <f t="shared" si="5"/>
        <v>0</v>
      </c>
      <c r="P37" s="4129"/>
      <c r="Q37" s="4123"/>
      <c r="R37" s="4220">
        <f t="shared" si="6"/>
        <v>0</v>
      </c>
    </row>
    <row r="38" spans="1:18">
      <c r="A38" s="4164"/>
      <c r="B38" s="4163" t="s">
        <v>2332</v>
      </c>
      <c r="C38" s="4138"/>
      <c r="D38" s="4145"/>
      <c r="E38" s="4145"/>
      <c r="F38" s="4101"/>
      <c r="G38" s="4145"/>
      <c r="H38" s="4145"/>
      <c r="I38" s="4145"/>
      <c r="J38" s="4145"/>
      <c r="K38" s="4145"/>
      <c r="L38" s="4145"/>
      <c r="M38" s="4145"/>
      <c r="N38" s="4145"/>
      <c r="O38" s="4189">
        <f t="shared" si="5"/>
        <v>0</v>
      </c>
      <c r="P38" s="4145"/>
      <c r="Q38" s="4123"/>
      <c r="R38" s="4220">
        <f t="shared" si="6"/>
        <v>0</v>
      </c>
    </row>
    <row r="39" spans="1:18">
      <c r="A39" s="4164"/>
      <c r="B39" s="4163" t="s">
        <v>2328</v>
      </c>
      <c r="C39" s="4138"/>
      <c r="D39" s="4129"/>
      <c r="E39" s="4129"/>
      <c r="F39" s="4101"/>
      <c r="G39" s="4145"/>
      <c r="H39" s="4145"/>
      <c r="I39" s="4145"/>
      <c r="J39" s="4129"/>
      <c r="K39" s="4145"/>
      <c r="L39" s="4145"/>
      <c r="M39" s="4145"/>
      <c r="N39" s="4145"/>
      <c r="O39" s="4189">
        <f t="shared" si="5"/>
        <v>0</v>
      </c>
      <c r="P39" s="4129"/>
      <c r="Q39" s="4123"/>
      <c r="R39" s="4220">
        <f t="shared" si="6"/>
        <v>0</v>
      </c>
    </row>
    <row r="40" spans="1:18">
      <c r="A40" s="4164"/>
      <c r="B40" s="4165" t="s">
        <v>777</v>
      </c>
      <c r="C40" s="4133"/>
      <c r="D40" s="4129"/>
      <c r="E40" s="4129"/>
      <c r="F40" s="4101"/>
      <c r="G40" s="4145"/>
      <c r="H40" s="4145"/>
      <c r="I40" s="4145"/>
      <c r="J40" s="4129"/>
      <c r="K40" s="4145"/>
      <c r="L40" s="4145"/>
      <c r="M40" s="4145"/>
      <c r="N40" s="4145"/>
      <c r="O40" s="4189">
        <f t="shared" si="5"/>
        <v>0</v>
      </c>
      <c r="P40" s="4129"/>
      <c r="Q40" s="4123"/>
      <c r="R40" s="4220">
        <f t="shared" si="6"/>
        <v>0</v>
      </c>
    </row>
    <row r="41" spans="1:18">
      <c r="A41" s="4210"/>
      <c r="B41" s="4211" t="s">
        <v>778</v>
      </c>
      <c r="C41" s="4133"/>
      <c r="D41" s="4129"/>
      <c r="E41" s="4129"/>
      <c r="F41" s="4101"/>
      <c r="G41" s="4145"/>
      <c r="H41" s="4145"/>
      <c r="I41" s="4145"/>
      <c r="J41" s="4129"/>
      <c r="K41" s="4145"/>
      <c r="L41" s="4145"/>
      <c r="M41" s="4145"/>
      <c r="N41" s="4145"/>
      <c r="O41" s="4189">
        <f t="shared" si="5"/>
        <v>0</v>
      </c>
      <c r="P41" s="4129"/>
      <c r="Q41" s="4123"/>
      <c r="R41" s="4220">
        <f t="shared" si="6"/>
        <v>0</v>
      </c>
    </row>
    <row r="42" spans="1:18">
      <c r="A42" s="4117"/>
      <c r="B42" s="4212" t="s">
        <v>750</v>
      </c>
      <c r="C42" s="4118"/>
      <c r="D42" s="4128">
        <f>SUM(D43:D47)</f>
        <v>0</v>
      </c>
      <c r="E42" s="4128">
        <f t="shared" ref="E42:R42" si="7">SUM(E43:E47)</f>
        <v>0</v>
      </c>
      <c r="F42" s="4128">
        <f t="shared" si="7"/>
        <v>0</v>
      </c>
      <c r="G42" s="4128">
        <f t="shared" si="7"/>
        <v>0</v>
      </c>
      <c r="H42" s="4128">
        <f t="shared" si="7"/>
        <v>0</v>
      </c>
      <c r="I42" s="4128">
        <f t="shared" si="7"/>
        <v>0</v>
      </c>
      <c r="J42" s="4128">
        <f t="shared" si="7"/>
        <v>0</v>
      </c>
      <c r="K42" s="4128">
        <f t="shared" si="7"/>
        <v>0</v>
      </c>
      <c r="L42" s="4128">
        <f t="shared" si="7"/>
        <v>0</v>
      </c>
      <c r="M42" s="4128">
        <f t="shared" si="7"/>
        <v>0</v>
      </c>
      <c r="N42" s="4128">
        <f t="shared" si="7"/>
        <v>0</v>
      </c>
      <c r="O42" s="4128">
        <f t="shared" si="7"/>
        <v>0</v>
      </c>
      <c r="P42" s="4128">
        <f t="shared" si="7"/>
        <v>0</v>
      </c>
      <c r="Q42" s="4128">
        <f t="shared" si="7"/>
        <v>0</v>
      </c>
      <c r="R42" s="4128">
        <f t="shared" si="7"/>
        <v>0</v>
      </c>
    </row>
    <row r="43" spans="1:18">
      <c r="A43" s="4168"/>
      <c r="B43" s="4119"/>
      <c r="C43" s="4133"/>
      <c r="D43" s="4145"/>
      <c r="E43" s="4145"/>
      <c r="F43" s="4101"/>
      <c r="G43" s="4145"/>
      <c r="H43" s="4145"/>
      <c r="I43" s="4145"/>
      <c r="J43" s="4145"/>
      <c r="K43" s="4145"/>
      <c r="L43" s="4145"/>
      <c r="M43" s="4145"/>
      <c r="N43" s="4145"/>
      <c r="O43" s="4189">
        <f t="shared" ref="O43:O47" si="8">SUM(D43:N43)</f>
        <v>0</v>
      </c>
      <c r="P43" s="4129"/>
      <c r="Q43" s="4123"/>
      <c r="R43" s="4220">
        <f t="shared" ref="R43:R47" si="9">SUM(O43:Q43)</f>
        <v>0</v>
      </c>
    </row>
    <row r="44" spans="1:18">
      <c r="A44" s="4164"/>
      <c r="B44" s="4206"/>
      <c r="C44" s="4125"/>
      <c r="D44" s="4145"/>
      <c r="E44" s="4145"/>
      <c r="F44" s="4101"/>
      <c r="G44" s="4145"/>
      <c r="H44" s="4145"/>
      <c r="I44" s="4145"/>
      <c r="J44" s="4145"/>
      <c r="K44" s="4145"/>
      <c r="L44" s="4145"/>
      <c r="M44" s="4145"/>
      <c r="N44" s="4145"/>
      <c r="O44" s="4189">
        <f t="shared" si="8"/>
        <v>0</v>
      </c>
      <c r="P44" s="4145"/>
      <c r="Q44" s="4123"/>
      <c r="R44" s="4220">
        <f t="shared" si="9"/>
        <v>0</v>
      </c>
    </row>
    <row r="45" spans="1:18">
      <c r="A45" s="4164"/>
      <c r="B45" s="4180"/>
      <c r="C45" s="4133"/>
      <c r="D45" s="4145"/>
      <c r="E45" s="4145"/>
      <c r="F45" s="4101"/>
      <c r="G45" s="4145"/>
      <c r="H45" s="4145"/>
      <c r="I45" s="4145"/>
      <c r="J45" s="4129"/>
      <c r="K45" s="4145"/>
      <c r="L45" s="4145"/>
      <c r="M45" s="4145"/>
      <c r="N45" s="4145"/>
      <c r="O45" s="4189">
        <f t="shared" si="8"/>
        <v>0</v>
      </c>
      <c r="P45" s="4129"/>
      <c r="Q45" s="4209"/>
      <c r="R45" s="4220">
        <f t="shared" si="9"/>
        <v>0</v>
      </c>
    </row>
    <row r="46" spans="1:18">
      <c r="A46" s="4164"/>
      <c r="B46" s="4180"/>
      <c r="C46" s="4138"/>
      <c r="D46" s="4129"/>
      <c r="E46" s="4129"/>
      <c r="F46" s="4101"/>
      <c r="G46" s="4129"/>
      <c r="H46" s="4145"/>
      <c r="I46" s="4145"/>
      <c r="J46" s="4129"/>
      <c r="K46" s="4145"/>
      <c r="L46" s="4145"/>
      <c r="M46" s="4145"/>
      <c r="N46" s="4145"/>
      <c r="O46" s="4189">
        <f t="shared" si="8"/>
        <v>0</v>
      </c>
      <c r="P46" s="4129"/>
      <c r="Q46" s="4123"/>
      <c r="R46" s="4220">
        <f t="shared" si="9"/>
        <v>0</v>
      </c>
    </row>
    <row r="47" spans="1:18">
      <c r="A47" s="4179"/>
      <c r="B47" s="4207"/>
      <c r="C47" s="4139"/>
      <c r="D47" s="4182"/>
      <c r="E47" s="4182"/>
      <c r="F47" s="4182"/>
      <c r="G47" s="4182"/>
      <c r="H47" s="4182"/>
      <c r="I47" s="4182"/>
      <c r="J47" s="4182"/>
      <c r="K47" s="4182"/>
      <c r="L47" s="4182"/>
      <c r="M47" s="4182"/>
      <c r="N47" s="4182"/>
      <c r="O47" s="4189">
        <f t="shared" si="8"/>
        <v>0</v>
      </c>
      <c r="P47" s="4222"/>
      <c r="Q47" s="4106"/>
      <c r="R47" s="4220">
        <f t="shared" si="9"/>
        <v>0</v>
      </c>
    </row>
    <row r="48" spans="1:18" ht="18" thickBot="1">
      <c r="A48" s="5580" t="s">
        <v>2333</v>
      </c>
      <c r="B48" s="5581"/>
      <c r="C48" s="4144"/>
      <c r="D48" s="4188">
        <f>SUM(D34:D42)+D33</f>
        <v>0</v>
      </c>
      <c r="E48" s="4188">
        <f t="shared" ref="E48:R48" si="10">SUM(E34:E42)+E33</f>
        <v>0</v>
      </c>
      <c r="F48" s="4188">
        <f t="shared" si="10"/>
        <v>0</v>
      </c>
      <c r="G48" s="4188">
        <f t="shared" si="10"/>
        <v>0</v>
      </c>
      <c r="H48" s="4188">
        <f t="shared" si="10"/>
        <v>0</v>
      </c>
      <c r="I48" s="4188">
        <f t="shared" si="10"/>
        <v>0</v>
      </c>
      <c r="J48" s="4188">
        <f t="shared" si="10"/>
        <v>0</v>
      </c>
      <c r="K48" s="4188">
        <f t="shared" si="10"/>
        <v>0</v>
      </c>
      <c r="L48" s="4188">
        <f t="shared" si="10"/>
        <v>0</v>
      </c>
      <c r="M48" s="4188">
        <f t="shared" si="10"/>
        <v>0</v>
      </c>
      <c r="N48" s="4188">
        <f t="shared" si="10"/>
        <v>0</v>
      </c>
      <c r="O48" s="4188">
        <f>SUM(O34:O42)+O33</f>
        <v>0</v>
      </c>
      <c r="P48" s="4188">
        <f t="shared" si="10"/>
        <v>0</v>
      </c>
      <c r="Q48" s="4188">
        <f t="shared" si="10"/>
        <v>0</v>
      </c>
      <c r="R48" s="4188">
        <f t="shared" si="10"/>
        <v>0</v>
      </c>
    </row>
    <row r="49" spans="1:18" ht="16" thickTop="1">
      <c r="A49" s="4169"/>
      <c r="B49" s="4169"/>
      <c r="C49" s="4169"/>
      <c r="D49" s="4169"/>
      <c r="E49" s="4169"/>
      <c r="F49" s="4169"/>
      <c r="G49" s="4169"/>
      <c r="H49" s="4169"/>
      <c r="I49" s="4169"/>
      <c r="J49" s="4169"/>
      <c r="K49" s="4169"/>
      <c r="L49" s="4169"/>
      <c r="M49" s="4169"/>
      <c r="N49" s="4169"/>
      <c r="O49" s="4169"/>
      <c r="P49" s="4169"/>
      <c r="Q49" s="4169"/>
      <c r="R49" s="4126"/>
    </row>
    <row r="50" spans="1:18" ht="16" thickBot="1">
      <c r="A50" s="5578" t="s">
        <v>779</v>
      </c>
      <c r="B50" s="5579"/>
      <c r="C50" s="5579"/>
      <c r="D50" s="5579"/>
      <c r="E50" s="5579"/>
      <c r="F50" s="4146"/>
      <c r="G50" s="4169"/>
      <c r="H50" s="4169"/>
      <c r="I50" s="4169"/>
      <c r="J50" s="4169"/>
      <c r="K50" s="4169"/>
      <c r="L50" s="4169"/>
      <c r="M50" s="4169"/>
      <c r="N50" s="4169"/>
      <c r="O50" s="4169"/>
      <c r="P50" s="4169"/>
      <c r="Q50" s="4169"/>
      <c r="R50" s="4126"/>
    </row>
    <row r="51" spans="1:18" s="4" customFormat="1" ht="42.5" thickTop="1">
      <c r="A51" s="4143"/>
      <c r="B51" s="4170"/>
      <c r="C51" s="4124" t="s">
        <v>133</v>
      </c>
      <c r="D51" s="4142" t="str">
        <f>"Business Outside Trinidad &amp; Tobago" &amp; YEAR($I$7)</f>
        <v>Business Outside Trinidad &amp; Tobago1900</v>
      </c>
      <c r="E51" s="4142" t="str">
        <f>"Business Outside Trinidad &amp; Tobago"&amp;YEAR($I$7)</f>
        <v>Business Outside Trinidad &amp; Tobago1900</v>
      </c>
      <c r="F51" s="4216">
        <f>YEAR($I$7)</f>
        <v>1900</v>
      </c>
      <c r="G51" s="4216">
        <f>F51-1</f>
        <v>1899</v>
      </c>
      <c r="H51" s="4169"/>
      <c r="I51" s="4169"/>
      <c r="J51" s="4169"/>
      <c r="K51" s="4169"/>
      <c r="L51" s="4169"/>
      <c r="M51" s="4169"/>
      <c r="N51" s="4169"/>
      <c r="O51" s="4169"/>
      <c r="P51" s="4169"/>
      <c r="Q51" s="4169"/>
      <c r="R51" s="4126"/>
    </row>
    <row r="52" spans="1:18" s="4" customFormat="1" ht="18">
      <c r="A52" s="4147"/>
      <c r="B52" s="4104"/>
      <c r="C52" s="4104"/>
      <c r="D52" s="4104"/>
      <c r="E52" s="4104"/>
      <c r="F52" s="4103"/>
      <c r="G52" s="4103"/>
      <c r="H52" s="4169"/>
      <c r="I52" s="4169"/>
      <c r="J52" s="4169"/>
      <c r="K52" s="4169"/>
      <c r="L52" s="4169"/>
      <c r="M52" s="4169"/>
      <c r="N52" s="4169"/>
      <c r="O52" s="4169"/>
      <c r="P52" s="4169"/>
      <c r="Q52" s="4169"/>
      <c r="R52" s="4126"/>
    </row>
    <row r="53" spans="1:18">
      <c r="A53" s="4171" t="s">
        <v>780</v>
      </c>
      <c r="B53" s="4140"/>
      <c r="C53" s="4134"/>
      <c r="D53" s="4099"/>
      <c r="E53" s="4098"/>
      <c r="F53" s="4107">
        <f>SUM(D53:E53)</f>
        <v>0</v>
      </c>
      <c r="G53" s="4226">
        <f>+I48</f>
        <v>0</v>
      </c>
      <c r="H53" s="4169"/>
      <c r="I53" s="4169"/>
      <c r="J53" s="4169"/>
      <c r="K53" s="4169"/>
      <c r="L53" s="4169"/>
      <c r="M53" s="4169"/>
      <c r="N53" s="4169"/>
      <c r="O53" s="4169"/>
      <c r="P53" s="4169"/>
      <c r="Q53" s="4169"/>
      <c r="R53" s="4126"/>
    </row>
    <row r="54" spans="1:18">
      <c r="A54" s="4171" t="s">
        <v>766</v>
      </c>
      <c r="B54" s="4140"/>
      <c r="C54" s="4134"/>
      <c r="D54" s="4099"/>
      <c r="E54" s="4098"/>
      <c r="F54" s="4107">
        <f t="shared" ref="F54:F56" si="11">SUM(D54:E54)</f>
        <v>0</v>
      </c>
      <c r="G54" s="4226">
        <f>+H48</f>
        <v>0</v>
      </c>
      <c r="H54" s="4169"/>
      <c r="I54" s="4169"/>
      <c r="J54" s="4169"/>
      <c r="K54" s="4169"/>
      <c r="L54" s="4169"/>
      <c r="M54" s="4169"/>
      <c r="N54" s="4169"/>
      <c r="O54" s="4169"/>
      <c r="P54" s="4169"/>
      <c r="Q54" s="4169"/>
      <c r="R54" s="4126"/>
    </row>
    <row r="55" spans="1:18">
      <c r="A55" s="4172" t="s">
        <v>768</v>
      </c>
      <c r="B55" s="4173"/>
      <c r="C55" s="4135"/>
      <c r="D55" s="4099"/>
      <c r="E55" s="4098"/>
      <c r="F55" s="4107">
        <f t="shared" si="11"/>
        <v>0</v>
      </c>
      <c r="G55" s="4226">
        <f>+J48</f>
        <v>0</v>
      </c>
      <c r="H55" s="4169"/>
      <c r="I55" s="4169"/>
      <c r="J55" s="4169"/>
      <c r="K55" s="4169"/>
      <c r="L55" s="4169"/>
      <c r="M55" s="4169"/>
      <c r="N55" s="4169"/>
      <c r="O55" s="4169"/>
      <c r="P55" s="4169"/>
      <c r="Q55" s="4169"/>
      <c r="R55" s="4126"/>
    </row>
    <row r="56" spans="1:18">
      <c r="A56" s="4181" t="s">
        <v>781</v>
      </c>
      <c r="B56" s="4177"/>
      <c r="C56" s="4187"/>
      <c r="D56" s="4099"/>
      <c r="E56" s="4198"/>
      <c r="F56" s="4107">
        <f t="shared" si="11"/>
        <v>0</v>
      </c>
      <c r="G56" s="4843"/>
      <c r="H56" s="4169"/>
      <c r="I56" s="4169"/>
      <c r="J56" s="4169"/>
      <c r="K56" s="4169"/>
      <c r="L56" s="4169"/>
      <c r="M56" s="4169"/>
      <c r="N56" s="4169"/>
      <c r="O56" s="4169"/>
      <c r="P56" s="4132"/>
      <c r="Q56" s="378"/>
      <c r="R56" s="645" t="str">
        <f>+ToC!E115</f>
        <v xml:space="preserve">LONG-TERM Annual Return </v>
      </c>
    </row>
    <row r="57" spans="1:18" ht="16" thickBot="1">
      <c r="A57" s="4174" t="s">
        <v>782</v>
      </c>
      <c r="B57" s="4175"/>
      <c r="C57" s="4136"/>
      <c r="D57" s="4208">
        <f>SUM(D53:D56)</f>
        <v>0</v>
      </c>
      <c r="E57" s="4208">
        <f>SUM(E53:E56)</f>
        <v>0</v>
      </c>
      <c r="F57" s="4208">
        <f>SUM(F53:F56)</f>
        <v>0</v>
      </c>
      <c r="G57" s="4208">
        <f>SUM(G53:G56)</f>
        <v>0</v>
      </c>
      <c r="H57" s="4130"/>
      <c r="I57" s="4130"/>
      <c r="J57" s="4130"/>
      <c r="K57" s="4130"/>
      <c r="L57" s="4130"/>
      <c r="M57" s="4130"/>
      <c r="N57" s="4130"/>
      <c r="O57" s="4130"/>
      <c r="P57" s="4132"/>
      <c r="Q57" s="378"/>
      <c r="R57" s="733" t="s">
        <v>991</v>
      </c>
    </row>
    <row r="58" spans="1:18" ht="16" thickTop="1">
      <c r="A58" s="32"/>
      <c r="B58" s="32"/>
      <c r="C58" s="32"/>
      <c r="D58" s="32"/>
      <c r="E58" s="32"/>
      <c r="F58" s="32"/>
      <c r="G58" s="32"/>
      <c r="H58" s="32"/>
      <c r="I58" s="32"/>
      <c r="J58" s="32"/>
      <c r="K58" s="32"/>
      <c r="L58" s="32"/>
      <c r="M58" s="32"/>
      <c r="N58" s="32"/>
      <c r="O58" s="32"/>
      <c r="P58" s="32"/>
      <c r="Q58" s="32"/>
      <c r="R58" s="32"/>
    </row>
    <row r="59" spans="1:18">
      <c r="A59" s="32"/>
      <c r="B59" s="32"/>
      <c r="C59" s="32"/>
      <c r="D59" s="32"/>
      <c r="E59" s="32"/>
      <c r="F59" s="32"/>
      <c r="G59" s="32"/>
      <c r="H59" s="32"/>
      <c r="I59" s="32"/>
      <c r="J59" s="32"/>
      <c r="K59" s="32"/>
      <c r="L59" s="32"/>
      <c r="M59" s="32"/>
      <c r="N59" s="32"/>
      <c r="O59" s="32"/>
      <c r="P59" s="32"/>
      <c r="Q59" s="32"/>
      <c r="R59" s="32"/>
    </row>
    <row r="60" spans="1:18" hidden="1"/>
  </sheetData>
  <sheetProtection password="DF61" sheet="1" objects="1" scenarios="1"/>
  <mergeCells count="7">
    <mergeCell ref="A1:R1"/>
    <mergeCell ref="A50:E50"/>
    <mergeCell ref="A31:B31"/>
    <mergeCell ref="A9:R9"/>
    <mergeCell ref="A11:R11"/>
    <mergeCell ref="A48:B48"/>
    <mergeCell ref="K13:N13"/>
  </mergeCells>
  <hyperlinks>
    <hyperlink ref="A1:R1" location="ToC!A1" display="ToC!A1"/>
  </hyperlinks>
  <pageMargins left="0.5" right="0" top="0.72" bottom="0.83" header="0.5" footer="0.5"/>
  <pageSetup paperSize="5" scale="5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966FF"/>
  </sheetPr>
  <dimension ref="A1:G66"/>
  <sheetViews>
    <sheetView topLeftCell="A10" zoomScaleNormal="100" workbookViewId="0">
      <selection activeCell="D12" sqref="D12"/>
    </sheetView>
  </sheetViews>
  <sheetFormatPr defaultColWidth="0" defaultRowHeight="12.5" zeroHeight="1"/>
  <cols>
    <col min="1" max="1" width="7.84375" style="4221" customWidth="1"/>
    <col min="2" max="2" width="34.23046875" style="4221" customWidth="1"/>
    <col min="3" max="3" width="5.765625" style="4221" customWidth="1"/>
    <col min="4" max="7" width="15.765625" style="4221" customWidth="1"/>
    <col min="8" max="16384" width="8.84375" style="4221" hidden="1"/>
  </cols>
  <sheetData>
    <row r="1" spans="1:7" s="1363" customFormat="1" ht="13">
      <c r="A1" s="5422" t="s">
        <v>80</v>
      </c>
      <c r="B1" s="5065"/>
      <c r="C1" s="5065"/>
      <c r="D1" s="5065"/>
      <c r="E1" s="5065"/>
      <c r="F1" s="5587"/>
      <c r="G1" s="5587"/>
    </row>
    <row r="2" spans="1:7" s="1363" customFormat="1" ht="14">
      <c r="A2" s="227"/>
      <c r="B2" s="4329"/>
      <c r="C2" s="4329"/>
      <c r="D2" s="4329"/>
      <c r="E2" s="4329"/>
      <c r="F2" s="4508" t="s">
        <v>2055</v>
      </c>
      <c r="G2" s="4508"/>
    </row>
    <row r="3" spans="1:7" s="1363" customFormat="1" ht="14">
      <c r="A3" s="2828" t="str">
        <f>+Cover!A14</f>
        <v>Select Name of Insurer/ Financial Holding Company</v>
      </c>
      <c r="B3" s="1229"/>
      <c r="C3" s="747"/>
      <c r="D3" s="747"/>
      <c r="E3" s="747"/>
      <c r="F3" s="747"/>
      <c r="G3" s="4507"/>
    </row>
    <row r="4" spans="1:7" s="1363" customFormat="1" ht="14">
      <c r="A4" s="2829" t="str">
        <f>+ToC!A3</f>
        <v>Insurer/Financial Holding Company</v>
      </c>
      <c r="B4" s="747"/>
      <c r="C4" s="747"/>
      <c r="D4" s="747"/>
      <c r="E4" s="747"/>
      <c r="F4" s="747"/>
      <c r="G4" s="102"/>
    </row>
    <row r="5" spans="1:7" s="1363" customFormat="1" ht="14">
      <c r="A5" s="1791"/>
      <c r="B5" s="747"/>
      <c r="C5" s="747"/>
      <c r="D5" s="747"/>
      <c r="E5" s="747"/>
      <c r="F5" s="747"/>
      <c r="G5" s="102"/>
    </row>
    <row r="6" spans="1:7" s="1363" customFormat="1" ht="14">
      <c r="A6" s="99" t="str">
        <f>ToC!A5</f>
        <v>LONG-TERM INSURERS ANNUAL RETURN</v>
      </c>
      <c r="B6" s="88"/>
      <c r="C6" s="102"/>
      <c r="D6" s="102"/>
      <c r="E6" s="102"/>
      <c r="F6" s="102"/>
      <c r="G6" s="102"/>
    </row>
    <row r="7" spans="1:7" s="1363" customFormat="1" ht="14">
      <c r="A7" s="99" t="str">
        <f>+ToC!A6</f>
        <v>FOR THE YEAR ENDED:</v>
      </c>
      <c r="B7" s="88"/>
      <c r="C7" s="102"/>
      <c r="D7" s="102"/>
      <c r="E7" s="102"/>
      <c r="F7" s="102"/>
      <c r="G7" s="2078">
        <f>+Cover!A23</f>
        <v>0</v>
      </c>
    </row>
    <row r="8" spans="1:7" s="1363" customFormat="1" ht="14">
      <c r="A8" s="1791"/>
      <c r="B8" s="747"/>
      <c r="C8" s="747"/>
      <c r="D8" s="747"/>
      <c r="E8" s="747"/>
      <c r="F8" s="747"/>
      <c r="G8" s="915"/>
    </row>
    <row r="9" spans="1:7" s="1363" customFormat="1" ht="14">
      <c r="A9" s="5338" t="s">
        <v>992</v>
      </c>
      <c r="B9" s="5338"/>
      <c r="C9" s="5338"/>
      <c r="D9" s="5338"/>
      <c r="E9" s="5338"/>
      <c r="F9" s="5338"/>
      <c r="G9" s="5338"/>
    </row>
    <row r="10" spans="1:7" s="1363" customFormat="1" ht="14">
      <c r="A10" s="747"/>
      <c r="B10" s="916"/>
      <c r="C10" s="748"/>
      <c r="D10" s="748"/>
      <c r="E10" s="748"/>
      <c r="F10" s="748"/>
      <c r="G10" s="748"/>
    </row>
    <row r="11" spans="1:7" s="1363" customFormat="1" ht="14">
      <c r="A11" s="5563" t="s">
        <v>2300</v>
      </c>
      <c r="B11" s="5563"/>
      <c r="C11" s="5563"/>
      <c r="D11" s="5563"/>
      <c r="E11" s="5563"/>
      <c r="F11" s="5563"/>
      <c r="G11" s="5563"/>
    </row>
    <row r="12" spans="1:7" s="1363" customFormat="1" ht="16" thickBot="1">
      <c r="A12" s="374"/>
      <c r="B12" s="472"/>
      <c r="C12" s="375"/>
      <c r="D12" s="375"/>
      <c r="E12" s="375"/>
      <c r="F12" s="375"/>
      <c r="G12" s="375"/>
    </row>
    <row r="13" spans="1:7" s="1363" customFormat="1" ht="39.5" thickTop="1">
      <c r="A13" s="4587" t="s">
        <v>638</v>
      </c>
      <c r="B13" s="2830"/>
      <c r="C13" s="2831" t="s">
        <v>133</v>
      </c>
      <c r="D13" s="271" t="str">
        <f>"Business in Trinidad &amp; Tobago"&amp;YEAR($G$7)</f>
        <v>Business in Trinidad &amp; Tobago1900</v>
      </c>
      <c r="E13" s="271" t="str">
        <f>"Business Outside Trinidad &amp; Tobago"&amp;YEAR($G$7)</f>
        <v>Business Outside Trinidad &amp; Tobago1900</v>
      </c>
      <c r="F13" s="11">
        <f>YEAR($G$7)</f>
        <v>1900</v>
      </c>
      <c r="G13" s="25">
        <f>F13-1</f>
        <v>1899</v>
      </c>
    </row>
    <row r="14" spans="1:7" s="1363" customFormat="1" ht="15.5">
      <c r="A14" s="2832"/>
      <c r="B14" s="2833"/>
      <c r="C14" s="2834"/>
      <c r="D14" s="2835" t="s">
        <v>281</v>
      </c>
      <c r="E14" s="2835" t="s">
        <v>281</v>
      </c>
      <c r="F14" s="2835" t="s">
        <v>281</v>
      </c>
      <c r="G14" s="2836" t="s">
        <v>281</v>
      </c>
    </row>
    <row r="15" spans="1:7" s="1363" customFormat="1" ht="15.5">
      <c r="A15" s="2837"/>
      <c r="B15" s="2838"/>
      <c r="C15" s="2839"/>
      <c r="D15" s="2840"/>
      <c r="E15" s="2840"/>
      <c r="F15" s="2840"/>
      <c r="G15" s="2841"/>
    </row>
    <row r="16" spans="1:7" s="1363" customFormat="1" ht="15.5">
      <c r="A16" s="473"/>
      <c r="B16" s="2842" t="s">
        <v>994</v>
      </c>
      <c r="C16" s="2843"/>
      <c r="D16" s="2844"/>
      <c r="E16" s="2844"/>
      <c r="F16" s="2845">
        <f>SUM(D16:E16)</f>
        <v>0</v>
      </c>
      <c r="G16" s="2846"/>
    </row>
    <row r="17" spans="1:7" s="1363" customFormat="1" ht="15.5">
      <c r="A17" s="474"/>
      <c r="B17" s="1643"/>
      <c r="C17" s="1644"/>
      <c r="D17" s="2847"/>
      <c r="E17" s="2847"/>
      <c r="F17" s="2848"/>
      <c r="G17" s="1279"/>
    </row>
    <row r="18" spans="1:7" s="1363" customFormat="1" ht="15.5">
      <c r="A18" s="2849"/>
      <c r="B18" s="2850" t="s">
        <v>995</v>
      </c>
      <c r="C18" s="2851"/>
      <c r="D18" s="2578">
        <f>SUM(D19:D29)</f>
        <v>0</v>
      </c>
      <c r="E18" s="2578">
        <f t="shared" ref="E18:G18" si="0">SUM(E19:E29)</f>
        <v>0</v>
      </c>
      <c r="F18" s="2852">
        <f t="shared" si="0"/>
        <v>0</v>
      </c>
      <c r="G18" s="2852">
        <f t="shared" si="0"/>
        <v>0</v>
      </c>
    </row>
    <row r="19" spans="1:7" s="1363" customFormat="1" ht="15.5">
      <c r="A19" s="473"/>
      <c r="B19" s="1469"/>
      <c r="C19" s="2853"/>
      <c r="D19" s="2854"/>
      <c r="E19" s="2854"/>
      <c r="F19" s="1468">
        <f>SUM(D19:E19)</f>
        <v>0</v>
      </c>
      <c r="G19" s="1280"/>
    </row>
    <row r="20" spans="1:7" s="1363" customFormat="1" ht="15.5">
      <c r="A20" s="473"/>
      <c r="B20" s="1469"/>
      <c r="C20" s="1653"/>
      <c r="D20" s="2854"/>
      <c r="E20" s="2854"/>
      <c r="F20" s="1468"/>
      <c r="G20" s="1280"/>
    </row>
    <row r="21" spans="1:7" s="1363" customFormat="1" ht="15.5">
      <c r="A21" s="475"/>
      <c r="B21" s="1467"/>
      <c r="C21" s="1653"/>
      <c r="D21" s="2855"/>
      <c r="E21" s="2855"/>
      <c r="F21" s="1468">
        <f>SUM(D21:E21)</f>
        <v>0</v>
      </c>
      <c r="G21" s="1280"/>
    </row>
    <row r="22" spans="1:7" s="1363" customFormat="1" ht="15.5">
      <c r="A22" s="475"/>
      <c r="B22" s="1467"/>
      <c r="C22" s="1653"/>
      <c r="D22" s="2855"/>
      <c r="E22" s="2855"/>
      <c r="F22" s="1468">
        <f t="shared" ref="F22:F28" si="1">SUM(D22:E22)</f>
        <v>0</v>
      </c>
      <c r="G22" s="1281"/>
    </row>
    <row r="23" spans="1:7" s="1363" customFormat="1" ht="15.5">
      <c r="A23" s="475"/>
      <c r="B23" s="1467"/>
      <c r="C23" s="1653"/>
      <c r="D23" s="2855"/>
      <c r="E23" s="2855"/>
      <c r="F23" s="1468">
        <f t="shared" si="1"/>
        <v>0</v>
      </c>
      <c r="G23" s="1281"/>
    </row>
    <row r="24" spans="1:7" s="1363" customFormat="1" ht="15.5">
      <c r="A24" s="475"/>
      <c r="B24" s="1467"/>
      <c r="C24" s="1653"/>
      <c r="D24" s="2855"/>
      <c r="E24" s="2855"/>
      <c r="F24" s="1468">
        <f t="shared" si="1"/>
        <v>0</v>
      </c>
      <c r="G24" s="1281"/>
    </row>
    <row r="25" spans="1:7" s="1363" customFormat="1" ht="15.5">
      <c r="A25" s="475"/>
      <c r="B25" s="1467"/>
      <c r="C25" s="1653"/>
      <c r="D25" s="2855"/>
      <c r="E25" s="2855"/>
      <c r="F25" s="1468">
        <f t="shared" si="1"/>
        <v>0</v>
      </c>
      <c r="G25" s="1281"/>
    </row>
    <row r="26" spans="1:7" s="1363" customFormat="1" ht="15.5">
      <c r="A26" s="475"/>
      <c r="B26" s="1467"/>
      <c r="C26" s="1653"/>
      <c r="D26" s="2855"/>
      <c r="E26" s="2855"/>
      <c r="F26" s="1468">
        <f t="shared" si="1"/>
        <v>0</v>
      </c>
      <c r="G26" s="1281"/>
    </row>
    <row r="27" spans="1:7" s="1363" customFormat="1" ht="15.5">
      <c r="A27" s="475"/>
      <c r="B27" s="1467"/>
      <c r="C27" s="1653"/>
      <c r="D27" s="2855"/>
      <c r="E27" s="2855"/>
      <c r="F27" s="1468">
        <f t="shared" si="1"/>
        <v>0</v>
      </c>
      <c r="G27" s="1281"/>
    </row>
    <row r="28" spans="1:7" s="1363" customFormat="1" ht="15.5">
      <c r="A28" s="475"/>
      <c r="B28" s="1467"/>
      <c r="C28" s="1653"/>
      <c r="D28" s="2855"/>
      <c r="E28" s="2855"/>
      <c r="F28" s="1468">
        <f t="shared" si="1"/>
        <v>0</v>
      </c>
      <c r="G28" s="2856"/>
    </row>
    <row r="29" spans="1:7" s="1363" customFormat="1" ht="15.5">
      <c r="A29" s="2857"/>
      <c r="B29" s="2858"/>
      <c r="C29" s="2859"/>
      <c r="D29" s="2855"/>
      <c r="E29" s="2855"/>
      <c r="F29" s="571">
        <f>SUM(D29:E29)</f>
        <v>0</v>
      </c>
      <c r="G29" s="1281"/>
    </row>
    <row r="30" spans="1:7" s="1363" customFormat="1" ht="16" thickBot="1">
      <c r="A30" s="2860"/>
      <c r="B30" s="4588" t="s">
        <v>2302</v>
      </c>
      <c r="C30" s="2861"/>
      <c r="D30" s="2125">
        <f>D16+D18</f>
        <v>0</v>
      </c>
      <c r="E30" s="2125">
        <f t="shared" ref="E30:G30" si="2">E16+E18</f>
        <v>0</v>
      </c>
      <c r="F30" s="2125">
        <f t="shared" si="2"/>
        <v>0</v>
      </c>
      <c r="G30" s="2862">
        <f t="shared" si="2"/>
        <v>0</v>
      </c>
    </row>
    <row r="31" spans="1:7" s="1363" customFormat="1" ht="15.5">
      <c r="A31" s="91"/>
      <c r="B31" s="91"/>
      <c r="C31" s="91"/>
      <c r="D31" s="91"/>
      <c r="E31" s="91"/>
      <c r="F31" s="91"/>
      <c r="G31" s="91"/>
    </row>
    <row r="32" spans="1:7" s="1363" customFormat="1" ht="15.5">
      <c r="A32" s="91"/>
      <c r="B32" s="91"/>
      <c r="C32" s="91"/>
      <c r="D32" s="91"/>
      <c r="E32" s="91"/>
      <c r="F32" s="91"/>
      <c r="G32" s="91"/>
    </row>
    <row r="33" spans="1:7" s="1363" customFormat="1" ht="15.5">
      <c r="A33" s="91"/>
      <c r="B33" s="91"/>
      <c r="C33" s="91"/>
      <c r="D33" s="91"/>
      <c r="E33" s="91"/>
      <c r="F33" s="91"/>
      <c r="G33" s="91"/>
    </row>
    <row r="34" spans="1:7" s="1363" customFormat="1" ht="15.5">
      <c r="A34" s="91"/>
      <c r="B34" s="91"/>
      <c r="C34" s="91"/>
      <c r="D34" s="91"/>
      <c r="E34" s="91"/>
      <c r="F34" s="91"/>
      <c r="G34" s="91"/>
    </row>
    <row r="35" spans="1:7" s="1363" customFormat="1" ht="15.5">
      <c r="A35" s="91"/>
      <c r="B35" s="91"/>
      <c r="C35" s="91"/>
      <c r="D35" s="91"/>
      <c r="E35" s="91"/>
      <c r="F35" s="91"/>
      <c r="G35" s="91"/>
    </row>
    <row r="36" spans="1:7" s="1363" customFormat="1" ht="15.5">
      <c r="A36" s="91"/>
      <c r="B36" s="91"/>
      <c r="C36" s="91"/>
      <c r="D36" s="91"/>
      <c r="E36" s="91"/>
      <c r="F36" s="91"/>
      <c r="G36" s="91"/>
    </row>
    <row r="37" spans="1:7" s="1363" customFormat="1" ht="15.5">
      <c r="A37" s="91"/>
      <c r="B37" s="91"/>
      <c r="C37" s="91"/>
      <c r="D37" s="91"/>
      <c r="E37" s="91"/>
      <c r="F37" s="91"/>
      <c r="G37" s="91"/>
    </row>
    <row r="38" spans="1:7" s="1363" customFormat="1" ht="15.75" customHeight="1">
      <c r="A38" s="91"/>
      <c r="B38" s="91"/>
      <c r="C38" s="91"/>
      <c r="D38" s="91"/>
      <c r="E38" s="91"/>
      <c r="F38" s="91"/>
      <c r="G38" s="91"/>
    </row>
    <row r="39" spans="1:7" s="1363" customFormat="1" ht="15.5">
      <c r="A39" s="91"/>
      <c r="B39" s="91"/>
      <c r="C39" s="91"/>
      <c r="D39" s="91"/>
      <c r="E39" s="91"/>
      <c r="F39" s="91"/>
      <c r="G39" s="91"/>
    </row>
    <row r="40" spans="1:7" s="1363" customFormat="1" ht="15.5">
      <c r="A40" s="91"/>
      <c r="B40" s="91"/>
      <c r="C40" s="91"/>
      <c r="D40" s="91"/>
      <c r="E40" s="91"/>
      <c r="F40" s="91"/>
      <c r="G40" s="91"/>
    </row>
    <row r="41" spans="1:7" s="1363" customFormat="1" ht="15.5">
      <c r="A41" s="91"/>
      <c r="B41" s="91"/>
      <c r="C41" s="91"/>
      <c r="D41" s="91"/>
      <c r="E41" s="91"/>
      <c r="F41" s="91"/>
      <c r="G41" s="91"/>
    </row>
    <row r="42" spans="1:7" s="1363" customFormat="1" ht="15.5">
      <c r="A42" s="91"/>
      <c r="B42" s="91"/>
      <c r="C42" s="91"/>
      <c r="D42" s="91"/>
      <c r="E42" s="91"/>
      <c r="F42" s="91"/>
      <c r="G42" s="91"/>
    </row>
    <row r="43" spans="1:7" s="1363" customFormat="1" ht="15.5">
      <c r="A43" s="374"/>
      <c r="B43" s="374"/>
      <c r="C43" s="374"/>
      <c r="D43" s="374"/>
      <c r="E43" s="374"/>
      <c r="F43" s="374"/>
      <c r="G43" s="374"/>
    </row>
    <row r="44" spans="1:7" s="1363" customFormat="1" ht="15.5">
      <c r="A44" s="5588" t="s">
        <v>997</v>
      </c>
      <c r="B44" s="5588"/>
      <c r="C44" s="5588"/>
      <c r="D44" s="5588"/>
      <c r="E44" s="5588"/>
      <c r="F44" s="5588"/>
      <c r="G44" s="5588"/>
    </row>
    <row r="45" spans="1:7" s="1363" customFormat="1" ht="15.5">
      <c r="A45" s="5588"/>
      <c r="B45" s="5589"/>
      <c r="C45" s="5589"/>
      <c r="D45" s="5589"/>
      <c r="E45" s="5589"/>
      <c r="F45" s="5589"/>
      <c r="G45" s="471" t="s">
        <v>2054</v>
      </c>
    </row>
    <row r="46" spans="1:7" s="1363" customFormat="1" ht="16" thickBot="1">
      <c r="A46" s="5588"/>
      <c r="B46" s="5588"/>
      <c r="C46" s="5588"/>
      <c r="D46" s="5588"/>
      <c r="E46" s="5588"/>
      <c r="F46" s="5588"/>
      <c r="G46" s="5588"/>
    </row>
    <row r="47" spans="1:7" s="1363" customFormat="1" ht="39.5" thickTop="1">
      <c r="A47" s="80" t="s">
        <v>993</v>
      </c>
      <c r="B47" s="81"/>
      <c r="C47" s="81" t="s">
        <v>133</v>
      </c>
      <c r="D47" s="2644" t="str">
        <f>"Business in Trinidad &amp; Tobago"&amp;YEAR($G$7)</f>
        <v>Business in Trinidad &amp; Tobago1900</v>
      </c>
      <c r="E47" s="271" t="str">
        <f>"Business Outside Trinidad &amp; Tobago"&amp;YEAR($G$7)</f>
        <v>Business Outside Trinidad &amp; Tobago1900</v>
      </c>
      <c r="F47" s="2481">
        <f>YEAR($G$7)</f>
        <v>1900</v>
      </c>
      <c r="G47" s="25">
        <f>F47-1</f>
        <v>1899</v>
      </c>
    </row>
    <row r="48" spans="1:7" s="1363" customFormat="1" ht="15.5">
      <c r="A48" s="2863"/>
      <c r="B48" s="2863"/>
      <c r="C48" s="2864"/>
      <c r="D48" s="2565" t="s">
        <v>281</v>
      </c>
      <c r="E48" s="2565" t="s">
        <v>281</v>
      </c>
      <c r="F48" s="2565" t="s">
        <v>281</v>
      </c>
      <c r="G48" s="2865" t="s">
        <v>281</v>
      </c>
    </row>
    <row r="49" spans="1:7" s="1363" customFormat="1" ht="15.5">
      <c r="A49" s="2866"/>
      <c r="B49" s="478"/>
      <c r="C49" s="2867"/>
      <c r="D49" s="2864"/>
      <c r="E49" s="2864"/>
      <c r="F49" s="2864"/>
      <c r="G49" s="2832"/>
    </row>
    <row r="50" spans="1:7" s="1363" customFormat="1" ht="15.5">
      <c r="A50" s="1230"/>
      <c r="B50" s="1647" t="s">
        <v>994</v>
      </c>
      <c r="C50" s="1648"/>
      <c r="D50" s="2868"/>
      <c r="E50" s="2869"/>
      <c r="F50" s="2870">
        <f>SUM(D50:E50)</f>
        <v>0</v>
      </c>
      <c r="G50" s="1649"/>
    </row>
    <row r="51" spans="1:7" s="1363" customFormat="1" ht="15.5">
      <c r="A51" s="1230"/>
      <c r="B51" s="1650"/>
      <c r="C51" s="1651"/>
      <c r="D51" s="1652"/>
      <c r="E51" s="1609"/>
      <c r="F51" s="1645"/>
      <c r="G51" s="1646"/>
    </row>
    <row r="52" spans="1:7" s="1363" customFormat="1" ht="15.5">
      <c r="A52" s="1230"/>
      <c r="B52" s="2871" t="s">
        <v>995</v>
      </c>
      <c r="C52" s="2872"/>
      <c r="D52" s="2578">
        <f>SUM(D53,D54,D56,D57,D58,D59,D60,D61,D62)</f>
        <v>0</v>
      </c>
      <c r="E52" s="2873">
        <f>SUM(E53:E62)</f>
        <v>0</v>
      </c>
      <c r="F52" s="2873">
        <f t="shared" ref="F52:G52" si="3">SUM(F53:F62)</f>
        <v>0</v>
      </c>
      <c r="G52" s="2874">
        <f t="shared" si="3"/>
        <v>0</v>
      </c>
    </row>
    <row r="53" spans="1:7" s="1363" customFormat="1" ht="15.5">
      <c r="A53" s="1230"/>
      <c r="B53" s="2875"/>
      <c r="C53" s="2876"/>
      <c r="D53" s="1208"/>
      <c r="E53" s="2877"/>
      <c r="F53" s="1303">
        <f>SUM(D53:E53)</f>
        <v>0</v>
      </c>
      <c r="G53" s="2877"/>
    </row>
    <row r="54" spans="1:7" s="1363" customFormat="1" ht="15.5">
      <c r="A54" s="1420"/>
      <c r="B54" s="1654"/>
      <c r="C54" s="2878"/>
      <c r="D54" s="2855"/>
      <c r="E54" s="2879"/>
      <c r="F54" s="2880">
        <f>SUM(D54:E54)</f>
        <v>0</v>
      </c>
      <c r="G54" s="2879"/>
    </row>
    <row r="55" spans="1:7" s="1363" customFormat="1" ht="15.5">
      <c r="A55" s="1420"/>
      <c r="B55" s="1655"/>
      <c r="C55" s="2881"/>
      <c r="D55" s="2882"/>
      <c r="E55" s="2883"/>
      <c r="F55" s="2884"/>
      <c r="G55" s="2883"/>
    </row>
    <row r="56" spans="1:7" s="1363" customFormat="1" ht="15.5">
      <c r="A56" s="1420"/>
      <c r="B56" s="1656"/>
      <c r="C56" s="2878"/>
      <c r="D56" s="2855"/>
      <c r="E56" s="2879"/>
      <c r="F56" s="2880">
        <f t="shared" ref="F56:F62" si="4">SUM(D56:E56)</f>
        <v>0</v>
      </c>
      <c r="G56" s="2879"/>
    </row>
    <row r="57" spans="1:7" s="1363" customFormat="1" ht="15.5">
      <c r="A57" s="1420"/>
      <c r="B57" s="1656"/>
      <c r="C57" s="2878"/>
      <c r="D57" s="2855"/>
      <c r="E57" s="2879"/>
      <c r="F57" s="2880">
        <f t="shared" si="4"/>
        <v>0</v>
      </c>
      <c r="G57" s="2879"/>
    </row>
    <row r="58" spans="1:7" s="1363" customFormat="1" ht="15.5">
      <c r="A58" s="1420"/>
      <c r="B58" s="1421"/>
      <c r="C58" s="2885"/>
      <c r="D58" s="2855"/>
      <c r="E58" s="2879"/>
      <c r="F58" s="2880">
        <f t="shared" si="4"/>
        <v>0</v>
      </c>
      <c r="G58" s="2879"/>
    </row>
    <row r="59" spans="1:7" s="1363" customFormat="1" ht="15.5">
      <c r="A59" s="1420"/>
      <c r="B59" s="1421"/>
      <c r="C59" s="2885"/>
      <c r="D59" s="2855"/>
      <c r="E59" s="2879"/>
      <c r="F59" s="2880">
        <f t="shared" si="4"/>
        <v>0</v>
      </c>
      <c r="G59" s="2879"/>
    </row>
    <row r="60" spans="1:7" s="1363" customFormat="1" ht="15.5">
      <c r="A60" s="1230"/>
      <c r="B60" s="1422"/>
      <c r="C60" s="2885"/>
      <c r="D60" s="2855"/>
      <c r="E60" s="2879"/>
      <c r="F60" s="2880">
        <f t="shared" si="4"/>
        <v>0</v>
      </c>
      <c r="G60" s="2879"/>
    </row>
    <row r="61" spans="1:7" s="1363" customFormat="1" ht="15.5">
      <c r="A61" s="1230"/>
      <c r="B61" s="1422"/>
      <c r="C61" s="2885"/>
      <c r="D61" s="2855"/>
      <c r="E61" s="2879"/>
      <c r="F61" s="2880">
        <f t="shared" si="4"/>
        <v>0</v>
      </c>
      <c r="G61" s="2879"/>
    </row>
    <row r="62" spans="1:7" s="1363" customFormat="1" ht="15.5">
      <c r="A62" s="1230"/>
      <c r="B62" s="2886"/>
      <c r="C62" s="2887"/>
      <c r="D62" s="2855"/>
      <c r="E62" s="2879"/>
      <c r="F62" s="2880">
        <f t="shared" si="4"/>
        <v>0</v>
      </c>
      <c r="G62" s="2879"/>
    </row>
    <row r="63" spans="1:7" s="1363" customFormat="1" ht="16" thickBot="1">
      <c r="A63" s="2888"/>
      <c r="B63" s="2888" t="s">
        <v>996</v>
      </c>
      <c r="C63" s="2888"/>
      <c r="D63" s="2125">
        <f>+D50+D52</f>
        <v>0</v>
      </c>
      <c r="E63" s="2125">
        <f t="shared" ref="E63:G63" si="5">+E50+E52</f>
        <v>0</v>
      </c>
      <c r="F63" s="2125">
        <f t="shared" si="5"/>
        <v>0</v>
      </c>
      <c r="G63" s="2125">
        <f t="shared" si="5"/>
        <v>0</v>
      </c>
    </row>
    <row r="64" spans="1:7" s="1363" customFormat="1" ht="15.5">
      <c r="A64" s="374"/>
      <c r="B64" s="449"/>
      <c r="C64" s="374"/>
      <c r="D64" s="374"/>
      <c r="E64" s="374"/>
      <c r="F64" s="374"/>
      <c r="G64" s="374"/>
    </row>
    <row r="65" spans="1:7" s="1363" customFormat="1" ht="15.5">
      <c r="A65" s="374"/>
      <c r="B65" s="374"/>
      <c r="C65" s="374"/>
      <c r="D65" s="374"/>
      <c r="E65" s="374"/>
      <c r="F65" s="91"/>
      <c r="G65" s="95" t="str">
        <f>+ToC!E115</f>
        <v xml:space="preserve">LONG-TERM Annual Return </v>
      </c>
    </row>
    <row r="66" spans="1:7" s="1363" customFormat="1" ht="15.5">
      <c r="A66" s="374"/>
      <c r="B66" s="374"/>
      <c r="C66" s="374"/>
      <c r="D66" s="374"/>
      <c r="E66" s="374"/>
      <c r="F66" s="91"/>
      <c r="G66" s="376" t="s">
        <v>998</v>
      </c>
    </row>
  </sheetData>
  <sheetProtection password="DF61" sheet="1" objects="1" scenarios="1"/>
  <mergeCells count="6">
    <mergeCell ref="A1:G1"/>
    <mergeCell ref="A46:G46"/>
    <mergeCell ref="A45:F45"/>
    <mergeCell ref="A44:G44"/>
    <mergeCell ref="A9:G9"/>
    <mergeCell ref="A11:G11"/>
  </mergeCells>
  <dataValidations disablePrompts="1" count="1">
    <dataValidation type="decimal" operator="lessThanOrEqual" allowBlank="1" showInputMessage="1" showErrorMessage="1" errorTitle="Numbers Only" error="You can only enter numbers in these cells.To re input a number, press Cancel  or Retry and  delete, and then re enter a valid number_x000a_" sqref="D63:G63 G30 F31:G42 F50:F51 F19:F30 F16:F17 D30:E30 F53:F62">
      <formula1>50000000000</formula1>
    </dataValidation>
  </dataValidations>
  <hyperlinks>
    <hyperlink ref="A1:G1" location="ToC!A1" display="23.030"/>
  </hyperlinks>
  <pageMargins left="0.7" right="0.7" top="0.75" bottom="0.75" header="0.3" footer="0.3"/>
  <pageSetup paperSize="5" scale="6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966FF"/>
  </sheetPr>
  <dimension ref="A1:E101"/>
  <sheetViews>
    <sheetView topLeftCell="A46" zoomScaleNormal="100" workbookViewId="0">
      <selection activeCell="D88" sqref="D88"/>
    </sheetView>
  </sheetViews>
  <sheetFormatPr defaultColWidth="0" defaultRowHeight="15.5" zeroHeight="1"/>
  <cols>
    <col min="1" max="1" width="64.69140625" customWidth="1"/>
    <col min="2" max="2" width="7.765625" customWidth="1"/>
    <col min="3" max="4" width="15.765625" customWidth="1"/>
    <col min="5" max="5" width="8.765625" customWidth="1"/>
    <col min="6" max="16384" width="8.765625" style="4221" hidden="1"/>
  </cols>
  <sheetData>
    <row r="1" spans="1:5" ht="13">
      <c r="A1" s="5052" t="s">
        <v>81</v>
      </c>
      <c r="B1" s="5065"/>
      <c r="C1" s="5065"/>
      <c r="D1" s="5065"/>
      <c r="E1" s="1474"/>
    </row>
    <row r="2" spans="1:5" ht="14">
      <c r="A2" s="229"/>
      <c r="B2" s="102"/>
      <c r="C2" s="1759"/>
      <c r="D2" s="4228" t="s">
        <v>2283</v>
      </c>
      <c r="E2" s="1474"/>
    </row>
    <row r="3" spans="1:5" ht="14">
      <c r="A3" s="816" t="str">
        <f>+Cover!A14</f>
        <v>Select Name of Insurer/ Financial Holding Company</v>
      </c>
      <c r="B3" s="105"/>
      <c r="C3" s="105"/>
      <c r="D3" s="102"/>
      <c r="E3" s="1474"/>
    </row>
    <row r="4" spans="1:5" ht="14">
      <c r="A4" s="229" t="str">
        <f>+ToC!A3</f>
        <v>Insurer/Financial Holding Company</v>
      </c>
      <c r="B4" s="105"/>
      <c r="C4" s="102"/>
      <c r="D4" s="102"/>
      <c r="E4" s="1474"/>
    </row>
    <row r="5" spans="1:5" ht="14">
      <c r="A5" s="229"/>
      <c r="B5" s="105"/>
      <c r="C5" s="102"/>
      <c r="D5" s="786"/>
      <c r="E5" s="1474"/>
    </row>
    <row r="6" spans="1:5" ht="14">
      <c r="A6" s="229" t="str">
        <f>+ToC!A5</f>
        <v>LONG-TERM INSURERS ANNUAL RETURN</v>
      </c>
      <c r="B6" s="105"/>
      <c r="C6" s="102"/>
      <c r="D6" s="786"/>
      <c r="E6" s="1474"/>
    </row>
    <row r="7" spans="1:5" ht="14">
      <c r="A7" s="99" t="str">
        <f>+ToC!A6</f>
        <v>FOR THE YEAR ENDED:</v>
      </c>
      <c r="B7" s="1167"/>
      <c r="C7" s="1167"/>
      <c r="D7" s="2398">
        <f>+Cover!A23</f>
        <v>0</v>
      </c>
      <c r="E7" s="1474"/>
    </row>
    <row r="8" spans="1:5" ht="14">
      <c r="A8" s="230"/>
      <c r="B8" s="105"/>
      <c r="C8" s="105"/>
      <c r="D8" s="105"/>
      <c r="E8" s="1474"/>
    </row>
    <row r="9" spans="1:5" ht="14">
      <c r="A9" s="5407" t="s">
        <v>912</v>
      </c>
      <c r="B9" s="5407"/>
      <c r="C9" s="5407"/>
      <c r="D9" s="5407"/>
      <c r="E9" s="1474"/>
    </row>
    <row r="10" spans="1:5" ht="14">
      <c r="A10" s="230"/>
      <c r="B10" s="105"/>
      <c r="C10" s="105"/>
      <c r="D10" s="105"/>
      <c r="E10" s="1474"/>
    </row>
    <row r="11" spans="1:5" ht="14">
      <c r="A11" s="5471" t="s">
        <v>2303</v>
      </c>
      <c r="B11" s="5042"/>
      <c r="C11" s="5042"/>
      <c r="D11" s="5042"/>
      <c r="E11" s="1474"/>
    </row>
    <row r="12" spans="1:5" ht="14.5" thickBot="1">
      <c r="A12" s="809"/>
      <c r="B12" s="809"/>
      <c r="C12" s="809"/>
      <c r="D12" s="809"/>
      <c r="E12" s="1474"/>
    </row>
    <row r="13" spans="1:5" ht="14.5" thickTop="1">
      <c r="A13" s="2889" t="s">
        <v>1984</v>
      </c>
      <c r="B13" s="170"/>
      <c r="C13" s="171"/>
      <c r="D13" s="3952"/>
      <c r="E13" s="1474"/>
    </row>
    <row r="14" spans="1:5" ht="12.5">
      <c r="A14" s="2890"/>
      <c r="B14" s="172"/>
      <c r="C14" s="2891"/>
      <c r="D14" s="3953"/>
      <c r="E14" s="1474"/>
    </row>
    <row r="15" spans="1:5">
      <c r="A15" s="91"/>
      <c r="B15" s="2702" t="s">
        <v>133</v>
      </c>
      <c r="C15" s="2892">
        <f>YEAR($D$7)</f>
        <v>1900</v>
      </c>
      <c r="D15" s="2893">
        <f>C15-1</f>
        <v>1899</v>
      </c>
      <c r="E15" s="1474"/>
    </row>
    <row r="16" spans="1:5" ht="13">
      <c r="A16" s="2894" t="s">
        <v>1000</v>
      </c>
      <c r="B16" s="2895"/>
      <c r="C16" s="2896" t="s">
        <v>281</v>
      </c>
      <c r="D16" s="2897" t="s">
        <v>281</v>
      </c>
      <c r="E16" s="1474"/>
    </row>
    <row r="17" spans="1:5">
      <c r="A17" s="4844" t="s">
        <v>2461</v>
      </c>
      <c r="B17" s="4898"/>
      <c r="C17" s="173"/>
      <c r="D17" s="174"/>
      <c r="E17" s="32"/>
    </row>
    <row r="18" spans="1:5">
      <c r="A18" s="1444" t="s">
        <v>2462</v>
      </c>
      <c r="B18" s="4898"/>
      <c r="C18" s="173"/>
      <c r="D18" s="174"/>
      <c r="E18" s="32"/>
    </row>
    <row r="19" spans="1:5">
      <c r="A19" s="4845" t="s">
        <v>2537</v>
      </c>
      <c r="B19" s="4899"/>
      <c r="C19" s="495">
        <f>+'23.011'!D16</f>
        <v>0</v>
      </c>
      <c r="D19" s="326"/>
      <c r="E19" s="32"/>
    </row>
    <row r="20" spans="1:5">
      <c r="A20" s="4845" t="s">
        <v>2538</v>
      </c>
      <c r="B20" s="4899"/>
      <c r="C20" s="495">
        <f>+'23.011'!D17</f>
        <v>0</v>
      </c>
      <c r="D20" s="326"/>
      <c r="E20" s="32"/>
    </row>
    <row r="21" spans="1:5">
      <c r="A21" s="4845" t="s">
        <v>2539</v>
      </c>
      <c r="B21" s="4899"/>
      <c r="C21" s="495">
        <f>+'23.011'!D18</f>
        <v>0</v>
      </c>
      <c r="D21" s="326"/>
      <c r="E21" s="32"/>
    </row>
    <row r="22" spans="1:5">
      <c r="A22" s="4845" t="s">
        <v>2540</v>
      </c>
      <c r="B22" s="4899"/>
      <c r="C22" s="495">
        <f>+'23.011'!D19</f>
        <v>0</v>
      </c>
      <c r="D22" s="326"/>
      <c r="E22" s="32"/>
    </row>
    <row r="23" spans="1:5">
      <c r="A23" s="4846" t="s">
        <v>2541</v>
      </c>
      <c r="B23" s="4900"/>
      <c r="C23" s="2440">
        <f>+'23.011'!D37+'23.011'!D38</f>
        <v>0</v>
      </c>
      <c r="D23" s="326"/>
      <c r="E23" s="32"/>
    </row>
    <row r="24" spans="1:5" ht="20.149999999999999" customHeight="1">
      <c r="A24" s="2898" t="s">
        <v>2463</v>
      </c>
      <c r="B24" s="4901"/>
      <c r="C24" s="2172">
        <f>SUM(C19:C23)</f>
        <v>0</v>
      </c>
      <c r="D24" s="2192">
        <f>SUM(D19:D23)</f>
        <v>0</v>
      </c>
      <c r="E24" s="32"/>
    </row>
    <row r="25" spans="1:5" ht="20.149999999999999" customHeight="1">
      <c r="A25" s="1444" t="s">
        <v>1001</v>
      </c>
      <c r="B25" s="4902"/>
      <c r="C25" s="2899"/>
      <c r="D25" s="3960"/>
      <c r="E25" s="32"/>
    </row>
    <row r="26" spans="1:5" ht="20.149999999999999" customHeight="1">
      <c r="A26" s="1442" t="s">
        <v>2464</v>
      </c>
      <c r="B26" s="4903"/>
      <c r="C26" s="1459"/>
      <c r="D26" s="3962"/>
      <c r="E26" s="32"/>
    </row>
    <row r="27" spans="1:5" ht="20.149999999999999" customHeight="1">
      <c r="A27" s="4845" t="s">
        <v>2465</v>
      </c>
      <c r="B27" s="4903"/>
      <c r="C27" s="1450"/>
      <c r="D27" s="3955"/>
      <c r="E27" s="32"/>
    </row>
    <row r="28" spans="1:5" ht="20.149999999999999" customHeight="1">
      <c r="A28" s="4845" t="s">
        <v>2466</v>
      </c>
      <c r="B28" s="4903"/>
      <c r="C28" s="1450"/>
      <c r="D28" s="3955"/>
      <c r="E28" s="32"/>
    </row>
    <row r="29" spans="1:5" ht="20.149999999999999" customHeight="1">
      <c r="A29" s="4845" t="s">
        <v>2467</v>
      </c>
      <c r="B29" s="4903"/>
      <c r="C29" s="1450"/>
      <c r="D29" s="3955"/>
      <c r="E29" s="32"/>
    </row>
    <row r="30" spans="1:5" ht="20.149999999999999" customHeight="1">
      <c r="A30" s="4845" t="s">
        <v>2468</v>
      </c>
      <c r="B30" s="4903"/>
      <c r="C30" s="1450"/>
      <c r="D30" s="3955"/>
      <c r="E30" s="32"/>
    </row>
    <row r="31" spans="1:5" ht="20.149999999999999" customHeight="1">
      <c r="A31" s="4846" t="s">
        <v>2469</v>
      </c>
      <c r="B31" s="4904"/>
      <c r="C31" s="2352"/>
      <c r="D31" s="3964"/>
      <c r="E31" s="32"/>
    </row>
    <row r="32" spans="1:5" ht="20.149999999999999" customHeight="1">
      <c r="A32" s="2898" t="s">
        <v>2334</v>
      </c>
      <c r="B32" s="4901"/>
      <c r="C32" s="2341">
        <f>SUM(C27:C31)</f>
        <v>0</v>
      </c>
      <c r="D32" s="3527">
        <f>SUM(D27:D31)</f>
        <v>0</v>
      </c>
      <c r="E32" s="32"/>
    </row>
    <row r="33" spans="1:5" ht="15" customHeight="1">
      <c r="A33" s="1445"/>
      <c r="B33" s="4905"/>
      <c r="C33" s="2900"/>
      <c r="D33" s="3954"/>
      <c r="E33" s="32"/>
    </row>
    <row r="34" spans="1:5" ht="31.5" customHeight="1" thickBot="1">
      <c r="A34" s="2901" t="s">
        <v>2470</v>
      </c>
      <c r="B34" s="4906"/>
      <c r="C34" s="2902">
        <f>C24-C32</f>
        <v>0</v>
      </c>
      <c r="D34" s="3959">
        <f>D24-D32</f>
        <v>0</v>
      </c>
      <c r="E34" s="1474"/>
    </row>
    <row r="35" spans="1:5" ht="20.149999999999999" customHeight="1">
      <c r="A35" s="1446"/>
      <c r="B35" s="4907"/>
      <c r="C35" s="1440"/>
      <c r="D35" s="3961"/>
      <c r="E35" s="1474"/>
    </row>
    <row r="36" spans="1:5" ht="14">
      <c r="A36" s="1657" t="s">
        <v>2545</v>
      </c>
      <c r="B36" s="4905"/>
      <c r="C36" s="1210"/>
      <c r="D36" s="1441"/>
      <c r="E36" s="1474"/>
    </row>
    <row r="37" spans="1:5" ht="14">
      <c r="A37" s="1443"/>
      <c r="B37" s="4903"/>
      <c r="C37" s="2440"/>
      <c r="D37" s="3956"/>
      <c r="E37" s="1474"/>
    </row>
    <row r="38" spans="1:5" ht="15" customHeight="1" thickBot="1">
      <c r="A38" s="1447" t="s">
        <v>1002</v>
      </c>
      <c r="B38" s="4903"/>
      <c r="C38" s="2359">
        <f>C34*0.7</f>
        <v>0</v>
      </c>
      <c r="D38" s="3942">
        <f>D34*0.7</f>
        <v>0</v>
      </c>
      <c r="E38" s="1474"/>
    </row>
    <row r="39" spans="1:5" ht="15" customHeight="1" thickTop="1">
      <c r="A39" s="1447"/>
      <c r="B39" s="4903"/>
      <c r="C39" s="2903"/>
      <c r="D39" s="3963"/>
      <c r="E39" s="1474"/>
    </row>
    <row r="40" spans="1:5" ht="15" customHeight="1" thickBot="1">
      <c r="A40" s="1447" t="s">
        <v>1003</v>
      </c>
      <c r="B40" s="4903"/>
      <c r="C40" s="2904">
        <f>C34*0.1</f>
        <v>0</v>
      </c>
      <c r="D40" s="3951">
        <f>D34*0.1</f>
        <v>0</v>
      </c>
      <c r="E40" s="1474"/>
    </row>
    <row r="41" spans="1:5" ht="15" thickTop="1" thickBot="1">
      <c r="A41" s="2905"/>
      <c r="B41" s="4908"/>
      <c r="C41" s="2906"/>
      <c r="D41" s="2907"/>
      <c r="E41" s="1474"/>
    </row>
    <row r="42" spans="1:5" ht="14">
      <c r="A42" s="1657" t="s">
        <v>2546</v>
      </c>
      <c r="B42" s="4909"/>
      <c r="C42" s="1423"/>
      <c r="D42" s="1424"/>
      <c r="E42" s="1474"/>
    </row>
    <row r="43" spans="1:5">
      <c r="A43" s="4852" t="s">
        <v>2474</v>
      </c>
      <c r="B43" s="4909"/>
      <c r="C43" s="4873">
        <f>'25.010'!C33</f>
        <v>0</v>
      </c>
      <c r="D43" s="1425"/>
      <c r="E43" s="1474"/>
    </row>
    <row r="44" spans="1:5">
      <c r="A44" s="4852" t="s">
        <v>2475</v>
      </c>
      <c r="B44" s="4909"/>
      <c r="C44" s="4873">
        <f>'25.010'!C43+'25.010'!C46</f>
        <v>0</v>
      </c>
      <c r="D44" s="4847"/>
      <c r="E44" s="1474"/>
    </row>
    <row r="45" spans="1:5">
      <c r="A45" s="4852" t="s">
        <v>2476</v>
      </c>
      <c r="B45" s="4909"/>
      <c r="C45" s="4873">
        <f>'25.010'!C51</f>
        <v>0</v>
      </c>
      <c r="D45" s="4848"/>
      <c r="E45" s="1474"/>
    </row>
    <row r="46" spans="1:5">
      <c r="A46" s="4852" t="s">
        <v>2477</v>
      </c>
      <c r="B46" s="4909"/>
      <c r="C46" s="4873">
        <f>'25.010'!C38</f>
        <v>0</v>
      </c>
      <c r="D46" s="3950"/>
      <c r="E46" s="1474"/>
    </row>
    <row r="47" spans="1:5" ht="14">
      <c r="A47" s="4853" t="s">
        <v>2478</v>
      </c>
      <c r="B47" s="4910"/>
      <c r="C47" s="4897"/>
      <c r="D47" s="4896"/>
      <c r="E47" s="1474"/>
    </row>
    <row r="48" spans="1:5" ht="15" customHeight="1">
      <c r="A48" s="2702" t="s">
        <v>1005</v>
      </c>
      <c r="B48" s="4911"/>
      <c r="C48" s="4880">
        <f>+C43+SUM(C45:C46)</f>
        <v>0</v>
      </c>
      <c r="D48" s="4881">
        <f>+D43+SUM(D45:D46)</f>
        <v>0</v>
      </c>
      <c r="E48" s="1474"/>
    </row>
    <row r="49" spans="1:5" ht="14">
      <c r="A49" s="4867"/>
      <c r="B49" s="4912"/>
      <c r="C49" s="2908"/>
      <c r="D49" s="3949"/>
      <c r="E49" s="1474"/>
    </row>
    <row r="50" spans="1:5">
      <c r="A50" s="3746" t="s">
        <v>2471</v>
      </c>
      <c r="B50" s="4913"/>
      <c r="C50" s="1426"/>
      <c r="D50" s="1427"/>
      <c r="E50" s="1474"/>
    </row>
    <row r="51" spans="1:5" ht="14">
      <c r="A51" s="4593" t="s">
        <v>2543</v>
      </c>
      <c r="B51" s="4914"/>
      <c r="C51" s="4878">
        <f>'23.010'!D44</f>
        <v>0</v>
      </c>
      <c r="D51" s="4884"/>
      <c r="E51" s="1474"/>
    </row>
    <row r="52" spans="1:5" ht="14">
      <c r="A52" s="4849" t="s">
        <v>1004</v>
      </c>
      <c r="B52" s="4914"/>
      <c r="C52" s="4883"/>
      <c r="D52" s="4882"/>
      <c r="E52" s="1474"/>
    </row>
    <row r="53" spans="1:5" ht="14">
      <c r="A53" s="4850" t="s">
        <v>2544</v>
      </c>
      <c r="B53" s="4914"/>
      <c r="C53" s="4879">
        <f>-C48</f>
        <v>0</v>
      </c>
      <c r="D53" s="4882"/>
      <c r="E53" s="1474"/>
    </row>
    <row r="54" spans="1:5" ht="14">
      <c r="A54" s="4850" t="s">
        <v>2472</v>
      </c>
      <c r="B54" s="4914"/>
      <c r="C54" s="4883"/>
      <c r="D54" s="4882"/>
      <c r="E54" s="1474"/>
    </row>
    <row r="55" spans="1:5" ht="14">
      <c r="A55" s="4851"/>
      <c r="B55" s="4914"/>
      <c r="C55" s="4885"/>
      <c r="D55" s="4882"/>
      <c r="E55" s="1474"/>
    </row>
    <row r="56" spans="1:5" ht="14.5" thickBot="1">
      <c r="A56" s="2925" t="s">
        <v>2473</v>
      </c>
      <c r="B56" s="4911"/>
      <c r="C56" s="4886">
        <f>SUM(C51:C55)</f>
        <v>0</v>
      </c>
      <c r="D56" s="4887">
        <f>SUM(D51:D55)</f>
        <v>0</v>
      </c>
      <c r="E56" s="1474"/>
    </row>
    <row r="57" spans="1:5" ht="14.5" thickTop="1">
      <c r="A57" s="2909"/>
      <c r="B57" s="4915"/>
      <c r="C57" s="2910"/>
      <c r="D57" s="3948"/>
      <c r="E57" s="1474"/>
    </row>
    <row r="58" spans="1:5" ht="14">
      <c r="A58" s="4593" t="s">
        <v>2547</v>
      </c>
      <c r="B58" s="4905"/>
      <c r="C58" s="2911"/>
      <c r="D58" s="1358"/>
      <c r="E58" s="1474"/>
    </row>
    <row r="59" spans="1:5" ht="15.65" customHeight="1">
      <c r="A59" s="1448" t="s">
        <v>2548</v>
      </c>
      <c r="B59" s="4903"/>
      <c r="C59" s="2912">
        <f>+C56</f>
        <v>0</v>
      </c>
      <c r="D59" s="4924">
        <f>+D56</f>
        <v>0</v>
      </c>
      <c r="E59" s="1474"/>
    </row>
    <row r="60" spans="1:5" ht="14.15" customHeight="1">
      <c r="A60" s="4868"/>
      <c r="B60" s="4916"/>
      <c r="C60" s="4869"/>
      <c r="D60" s="4870"/>
      <c r="E60" s="1474"/>
    </row>
    <row r="61" spans="1:5" ht="14.15" customHeight="1">
      <c r="A61" s="1448" t="s">
        <v>2549</v>
      </c>
      <c r="B61" s="4903"/>
      <c r="C61" s="2913"/>
      <c r="D61" s="2449"/>
      <c r="E61" s="1474"/>
    </row>
    <row r="62" spans="1:5" ht="14">
      <c r="A62" s="2914"/>
      <c r="B62" s="4917"/>
      <c r="C62" s="2915"/>
      <c r="D62" s="3949"/>
      <c r="E62" s="1474"/>
    </row>
    <row r="63" spans="1:5" ht="14">
      <c r="A63" s="2916" t="s">
        <v>2550</v>
      </c>
      <c r="B63" s="4918"/>
      <c r="C63" s="4888">
        <f>SUM(C59:C61)</f>
        <v>0</v>
      </c>
      <c r="D63" s="4889">
        <f>SUM(D59:D61)</f>
        <v>0</v>
      </c>
      <c r="E63" s="1474"/>
    </row>
    <row r="64" spans="1:5" ht="14.5" thickBot="1">
      <c r="A64" s="2917"/>
      <c r="B64" s="4906"/>
      <c r="C64" s="2918"/>
      <c r="D64" s="2919"/>
      <c r="E64" s="1474"/>
    </row>
    <row r="65" spans="1:5" ht="14">
      <c r="A65" s="1449"/>
      <c r="B65" s="4905"/>
      <c r="C65" s="2911"/>
      <c r="D65" s="1358"/>
      <c r="E65" s="1474"/>
    </row>
    <row r="66" spans="1:5" ht="14">
      <c r="A66" s="2920" t="s">
        <v>2551</v>
      </c>
      <c r="B66" s="4903"/>
      <c r="C66" s="495"/>
      <c r="D66" s="725"/>
      <c r="E66" s="1474"/>
    </row>
    <row r="67" spans="1:5" ht="14">
      <c r="A67" s="2921" t="s">
        <v>2552</v>
      </c>
      <c r="B67" s="4903"/>
      <c r="C67" s="495"/>
      <c r="D67" s="725"/>
      <c r="E67" s="1474"/>
    </row>
    <row r="68" spans="1:5" ht="14">
      <c r="A68" s="2921"/>
      <c r="B68" s="4903"/>
      <c r="C68" s="763"/>
      <c r="D68" s="764"/>
      <c r="E68" s="1474"/>
    </row>
    <row r="69" spans="1:5" ht="14">
      <c r="A69" s="2921" t="s">
        <v>2553</v>
      </c>
      <c r="B69" s="4903"/>
      <c r="C69" s="763"/>
      <c r="D69" s="764"/>
      <c r="E69" s="1474"/>
    </row>
    <row r="70" spans="1:5" ht="14">
      <c r="A70" s="2922"/>
      <c r="B70" s="4903"/>
      <c r="C70" s="763"/>
      <c r="D70" s="764"/>
      <c r="E70" s="1474"/>
    </row>
    <row r="71" spans="1:5" ht="14">
      <c r="A71" s="2921" t="s">
        <v>2561</v>
      </c>
      <c r="B71" s="4903"/>
      <c r="C71" s="3958">
        <f>C63</f>
        <v>0</v>
      </c>
      <c r="D71" s="3947">
        <f>+D63</f>
        <v>0</v>
      </c>
      <c r="E71" s="1474"/>
    </row>
    <row r="72" spans="1:5" ht="14">
      <c r="A72" s="2922"/>
      <c r="B72" s="4903"/>
      <c r="C72" s="3943"/>
      <c r="D72" s="3946"/>
      <c r="E72" s="1474"/>
    </row>
    <row r="73" spans="1:5" ht="14">
      <c r="A73" s="4871" t="s">
        <v>2554</v>
      </c>
      <c r="B73" s="4919"/>
      <c r="C73" s="3943">
        <f>-C38</f>
        <v>0</v>
      </c>
      <c r="D73" s="4872">
        <f>-D38</f>
        <v>0</v>
      </c>
      <c r="E73" s="1474"/>
    </row>
    <row r="74" spans="1:5" ht="14">
      <c r="A74" s="2923"/>
      <c r="B74" s="4917"/>
      <c r="C74" s="3957"/>
      <c r="D74" s="2924"/>
      <c r="E74" s="1474"/>
    </row>
    <row r="75" spans="1:5" ht="14.5" thickBot="1">
      <c r="A75" s="2925" t="str">
        <f>IF(C75&gt;0,"Requirement Met at Current Year End","Does not meet Requirement")</f>
        <v>Does not meet Requirement</v>
      </c>
      <c r="B75" s="4920"/>
      <c r="C75" s="4890">
        <f>C69+C71</f>
        <v>0</v>
      </c>
      <c r="D75" s="4891">
        <f>D70+D72</f>
        <v>0</v>
      </c>
      <c r="E75" s="1474"/>
    </row>
    <row r="76" spans="1:5" ht="14.5" thickTop="1">
      <c r="A76" s="4509" t="s">
        <v>1006</v>
      </c>
      <c r="B76" s="4921"/>
      <c r="C76" s="1429"/>
      <c r="D76" s="3945"/>
      <c r="E76" s="1474"/>
    </row>
    <row r="77" spans="1:5" ht="14">
      <c r="A77" s="2920" t="s">
        <v>2555</v>
      </c>
      <c r="B77" s="4909"/>
      <c r="C77" s="1431"/>
      <c r="D77" s="3944"/>
      <c r="E77" s="1474"/>
    </row>
    <row r="78" spans="1:5" ht="15" customHeight="1">
      <c r="A78" s="2926"/>
      <c r="B78" s="4909"/>
      <c r="C78" s="1431"/>
      <c r="D78" s="3944"/>
      <c r="E78" s="1474"/>
    </row>
    <row r="79" spans="1:5" ht="15" customHeight="1">
      <c r="A79" s="2920" t="s">
        <v>2556</v>
      </c>
      <c r="B79" s="4909"/>
      <c r="C79" s="4894"/>
      <c r="D79" s="4895"/>
      <c r="E79" s="1474"/>
    </row>
    <row r="80" spans="1:5" ht="14.25" customHeight="1">
      <c r="A80" s="1445"/>
      <c r="B80" s="4922"/>
      <c r="C80" s="1430"/>
      <c r="D80" s="300"/>
      <c r="E80" s="1474"/>
    </row>
    <row r="81" spans="1:5" ht="14">
      <c r="A81" s="2922" t="s">
        <v>2557</v>
      </c>
      <c r="B81" s="4922"/>
      <c r="C81" s="4892">
        <f>-C32*0.7</f>
        <v>0</v>
      </c>
      <c r="D81" s="4893">
        <f>-D32*0.7</f>
        <v>0</v>
      </c>
      <c r="E81" s="1474"/>
    </row>
    <row r="82" spans="1:5">
      <c r="A82" s="2927"/>
      <c r="B82" s="4910"/>
      <c r="C82" s="1428"/>
      <c r="D82" s="176"/>
      <c r="E82" s="1474"/>
    </row>
    <row r="83" spans="1:5" ht="14.5" thickBot="1">
      <c r="A83" s="2925" t="str">
        <f>IF(C83&gt;0,"Requirement Met at Current Year End","Does not meet requirement")</f>
        <v>Does not meet requirement</v>
      </c>
      <c r="B83" s="4923"/>
      <c r="C83" s="4890">
        <f>C79+C81</f>
        <v>0</v>
      </c>
      <c r="D83" s="4891">
        <f>D79+D81</f>
        <v>0</v>
      </c>
      <c r="E83" s="1474"/>
    </row>
    <row r="84" spans="1:5" ht="16" hidden="1" thickTop="1">
      <c r="A84" s="4"/>
      <c r="B84" s="4"/>
      <c r="C84" s="4"/>
      <c r="D84" s="4"/>
      <c r="E84" s="32"/>
    </row>
    <row r="85" spans="1:5" ht="16" thickTop="1">
      <c r="A85" s="1436" t="s">
        <v>2335</v>
      </c>
      <c r="B85" s="32"/>
      <c r="C85" s="32"/>
      <c r="D85" s="32"/>
      <c r="E85" s="32"/>
    </row>
    <row r="86" spans="1:5">
      <c r="A86" s="32"/>
      <c r="B86" s="32"/>
      <c r="C86" s="4269"/>
      <c r="D86" s="95" t="str">
        <f>+ToC!E115</f>
        <v xml:space="preserve">LONG-TERM Annual Return </v>
      </c>
      <c r="E86" s="32"/>
    </row>
    <row r="87" spans="1:5">
      <c r="A87" s="32"/>
      <c r="B87" s="32"/>
      <c r="C87" s="4269"/>
      <c r="D87" s="4510" t="s">
        <v>2570</v>
      </c>
      <c r="E87" s="32"/>
    </row>
    <row r="88" spans="1:5">
      <c r="A88" s="32"/>
      <c r="B88" s="32"/>
      <c r="C88" s="32"/>
      <c r="D88" s="32"/>
      <c r="E88" s="32"/>
    </row>
    <row r="89" spans="1:5" hidden="1"/>
    <row r="90" spans="1:5" hidden="1"/>
    <row r="91" spans="1:5" hidden="1"/>
    <row r="92" spans="1:5" hidden="1"/>
    <row r="93" spans="1:5" hidden="1"/>
    <row r="94" spans="1:5" hidden="1"/>
    <row r="95" spans="1:5" hidden="1"/>
    <row r="96" spans="1:5" hidden="1"/>
    <row r="97" hidden="1"/>
    <row r="98" hidden="1"/>
    <row r="99" hidden="1"/>
    <row r="100" hidden="1"/>
    <row r="101" hidden="1"/>
  </sheetData>
  <sheetProtection password="DF61" sheet="1" objects="1" scenarios="1"/>
  <mergeCells count="3">
    <mergeCell ref="A9:D9"/>
    <mergeCell ref="A11:D11"/>
    <mergeCell ref="A1:D1"/>
  </mergeCells>
  <dataValidations count="2">
    <dataValidation type="decimal" operator="lessThanOrEqual" allowBlank="1" showInputMessage="1" showErrorMessage="1" errorTitle="Numbers only" error="you can only enter whole numbers" sqref="C83:D83 C19:D41 C43:C46 C56:D79">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C13:D14 C16:D18">
      <formula1>50000000000</formula1>
    </dataValidation>
  </dataValidations>
  <hyperlinks>
    <hyperlink ref="A1:D1" location="ToC!A1" display="23.040"/>
  </hyperlinks>
  <pageMargins left="0.7" right="0.7" top="0.75" bottom="0.75" header="0.3" footer="0.3"/>
  <pageSetup paperSize="5" scale="6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CCFFFF"/>
    <pageSetUpPr fitToPage="1"/>
  </sheetPr>
  <dimension ref="A1:H108"/>
  <sheetViews>
    <sheetView zoomScaleNormal="100" workbookViewId="0">
      <selection activeCell="A54" sqref="A54"/>
    </sheetView>
  </sheetViews>
  <sheetFormatPr defaultColWidth="0" defaultRowHeight="15.5" zeroHeight="1"/>
  <cols>
    <col min="1" max="1" width="52.765625" customWidth="1"/>
    <col min="2" max="2" width="4.69140625" bestFit="1" customWidth="1"/>
    <col min="3" max="8" width="15.765625" customWidth="1"/>
    <col min="9" max="16384" width="8.84375" style="1363" hidden="1"/>
  </cols>
  <sheetData>
    <row r="1" spans="1:8" ht="14">
      <c r="A1" s="5336" t="s">
        <v>82</v>
      </c>
      <c r="B1" s="5590"/>
      <c r="C1" s="5590"/>
      <c r="D1" s="5590"/>
      <c r="E1" s="5590"/>
      <c r="F1" s="5590"/>
      <c r="G1" s="5590"/>
      <c r="H1" s="5590"/>
    </row>
    <row r="2" spans="1:8" ht="14">
      <c r="A2" s="1759"/>
      <c r="B2" s="1763"/>
      <c r="C2" s="1763"/>
      <c r="D2" s="1763"/>
      <c r="E2" s="1763"/>
      <c r="F2" s="640" t="s">
        <v>2056</v>
      </c>
      <c r="G2" s="1763"/>
      <c r="H2" s="102"/>
    </row>
    <row r="3" spans="1:8" ht="14">
      <c r="A3" s="2928" t="str">
        <f>+Cover!A14</f>
        <v>Select Name of Insurer/ Financial Holding Company</v>
      </c>
      <c r="B3" s="689"/>
      <c r="C3" s="689"/>
      <c r="D3" s="102"/>
      <c r="E3" s="102"/>
      <c r="F3" s="69"/>
      <c r="G3" s="102"/>
      <c r="H3" s="102"/>
    </row>
    <row r="4" spans="1:8" ht="14">
      <c r="A4" s="2829" t="str">
        <f>+ToC!A3</f>
        <v>Insurer/Financial Holding Company</v>
      </c>
      <c r="B4" s="2929"/>
      <c r="C4" s="102"/>
      <c r="D4" s="102"/>
      <c r="E4" s="102"/>
      <c r="F4" s="102"/>
      <c r="G4" s="102"/>
      <c r="H4" s="102"/>
    </row>
    <row r="5" spans="1:8" ht="14">
      <c r="A5" s="1791"/>
      <c r="B5" s="105"/>
      <c r="C5" s="102"/>
      <c r="D5" s="102"/>
      <c r="E5" s="102"/>
      <c r="F5" s="102"/>
      <c r="G5" s="102"/>
      <c r="H5" s="102"/>
    </row>
    <row r="6" spans="1:8" ht="14">
      <c r="A6" s="99" t="str">
        <f>ToC!A5</f>
        <v>LONG-TERM INSURERS ANNUAL RETURN</v>
      </c>
      <c r="B6" s="102"/>
      <c r="C6" s="102"/>
      <c r="D6" s="102"/>
      <c r="E6" s="287"/>
      <c r="F6" s="102"/>
      <c r="G6" s="102"/>
      <c r="H6" s="102"/>
    </row>
    <row r="7" spans="1:8" ht="14">
      <c r="A7" s="1787" t="str">
        <f>+ToC!A6</f>
        <v>FOR THE YEAR ENDED:</v>
      </c>
      <c r="B7" s="105"/>
      <c r="C7" s="102"/>
      <c r="D7" s="102"/>
      <c r="E7" s="102"/>
      <c r="F7" s="102"/>
      <c r="G7" s="2078">
        <f>+Cover!A23</f>
        <v>0</v>
      </c>
      <c r="H7" s="102"/>
    </row>
    <row r="8" spans="1:8">
      <c r="A8" s="5286" t="s">
        <v>999</v>
      </c>
      <c r="B8" s="5286"/>
      <c r="C8" s="5286"/>
      <c r="D8" s="5073"/>
      <c r="E8" s="5073"/>
      <c r="F8" s="5073"/>
      <c r="G8" s="5073"/>
      <c r="H8" s="231"/>
    </row>
    <row r="9" spans="1:8">
      <c r="A9" s="5421" t="s">
        <v>2308</v>
      </c>
      <c r="B9" s="5042"/>
      <c r="C9" s="5042"/>
      <c r="D9" s="5042"/>
      <c r="E9" s="5042"/>
      <c r="F9" s="5042"/>
      <c r="G9" s="5042"/>
      <c r="H9" s="231"/>
    </row>
    <row r="10" spans="1:8" ht="16" thickBot="1">
      <c r="A10" s="424"/>
      <c r="B10" s="424"/>
      <c r="C10" s="94"/>
      <c r="D10" s="94"/>
      <c r="E10" s="94"/>
      <c r="F10" s="91"/>
      <c r="G10" s="91" t="s">
        <v>826</v>
      </c>
      <c r="H10" s="91" t="s">
        <v>826</v>
      </c>
    </row>
    <row r="11" spans="1:8" ht="15.75" customHeight="1" thickTop="1" thickBot="1">
      <c r="A11" s="67" t="s">
        <v>1008</v>
      </c>
      <c r="B11" s="2930"/>
      <c r="C11" s="5410" t="s">
        <v>1009</v>
      </c>
      <c r="D11" s="5593"/>
      <c r="E11" s="5410" t="s">
        <v>1010</v>
      </c>
      <c r="F11" s="5594"/>
      <c r="G11" s="5591" t="s">
        <v>1011</v>
      </c>
      <c r="H11" s="5592"/>
    </row>
    <row r="12" spans="1:8" ht="13.5" thickTop="1">
      <c r="A12" s="2931" t="s">
        <v>915</v>
      </c>
      <c r="B12" s="2932" t="s">
        <v>133</v>
      </c>
      <c r="C12" s="2933" t="s">
        <v>978</v>
      </c>
      <c r="D12" s="2934" t="s">
        <v>1012</v>
      </c>
      <c r="E12" s="2933" t="s">
        <v>978</v>
      </c>
      <c r="F12" s="2934" t="s">
        <v>1012</v>
      </c>
      <c r="G12" s="334">
        <f>YEAR($G$7)</f>
        <v>1900</v>
      </c>
      <c r="H12" s="335">
        <f>G12-1</f>
        <v>1899</v>
      </c>
    </row>
    <row r="13" spans="1:8" ht="14">
      <c r="A13" s="2935" t="s">
        <v>1013</v>
      </c>
      <c r="B13" s="2936"/>
      <c r="C13" s="2937" t="s">
        <v>281</v>
      </c>
      <c r="D13" s="2937" t="s">
        <v>281</v>
      </c>
      <c r="E13" s="2937" t="s">
        <v>281</v>
      </c>
      <c r="F13" s="2937" t="s">
        <v>281</v>
      </c>
      <c r="G13" s="2937" t="s">
        <v>281</v>
      </c>
      <c r="H13" s="2938" t="s">
        <v>281</v>
      </c>
    </row>
    <row r="14" spans="1:8" ht="16" thickBot="1">
      <c r="A14" s="2939" t="s">
        <v>2096</v>
      </c>
      <c r="B14" s="2940"/>
      <c r="C14" s="516"/>
      <c r="D14" s="1658"/>
      <c r="E14" s="516"/>
      <c r="F14" s="516"/>
      <c r="G14" s="1485">
        <f>SUM(C14:F14)</f>
        <v>0</v>
      </c>
      <c r="H14" s="514"/>
    </row>
    <row r="15" spans="1:8">
      <c r="A15" s="2941"/>
      <c r="B15" s="18"/>
      <c r="C15" s="985"/>
      <c r="D15" s="986"/>
      <c r="E15" s="985"/>
      <c r="F15" s="985"/>
      <c r="G15" s="1564"/>
      <c r="H15" s="988"/>
    </row>
    <row r="16" spans="1:8" ht="16" thickBot="1">
      <c r="A16" s="2939" t="s">
        <v>2097</v>
      </c>
      <c r="B16" s="2940"/>
      <c r="C16" s="2942">
        <f>SUM(C17:C21)</f>
        <v>0</v>
      </c>
      <c r="D16" s="2942">
        <f t="shared" ref="D16:H16" si="0">SUM(D17:D21)</f>
        <v>0</v>
      </c>
      <c r="E16" s="2942">
        <f t="shared" si="0"/>
        <v>0</v>
      </c>
      <c r="F16" s="2942">
        <f t="shared" si="0"/>
        <v>0</v>
      </c>
      <c r="G16" s="2942">
        <f t="shared" si="0"/>
        <v>0</v>
      </c>
      <c r="H16" s="2943">
        <f t="shared" si="0"/>
        <v>0</v>
      </c>
    </row>
    <row r="17" spans="1:8">
      <c r="A17" s="964" t="s">
        <v>1014</v>
      </c>
      <c r="B17" s="982"/>
      <c r="C17" s="983"/>
      <c r="D17" s="984"/>
      <c r="E17" s="983"/>
      <c r="F17" s="983"/>
      <c r="G17" s="1565">
        <f>SUM(C17:F17)</f>
        <v>0</v>
      </c>
      <c r="H17" s="1478"/>
    </row>
    <row r="18" spans="1:8">
      <c r="A18" s="965" t="s">
        <v>2098</v>
      </c>
      <c r="B18" s="981"/>
      <c r="C18" s="508"/>
      <c r="D18" s="129"/>
      <c r="E18" s="508"/>
      <c r="F18" s="508"/>
      <c r="G18" s="1565">
        <f t="shared" ref="G18:G22" si="1">SUM(C18:F18)</f>
        <v>0</v>
      </c>
      <c r="H18" s="306"/>
    </row>
    <row r="19" spans="1:8">
      <c r="A19" s="965" t="s">
        <v>2099</v>
      </c>
      <c r="B19" s="17"/>
      <c r="C19" s="1160"/>
      <c r="D19" s="1364"/>
      <c r="E19" s="1160"/>
      <c r="F19" s="1159"/>
      <c r="G19" s="1565">
        <f>SUM(C19:F19)</f>
        <v>0</v>
      </c>
      <c r="H19" s="306"/>
    </row>
    <row r="20" spans="1:8" s="4221" customFormat="1">
      <c r="A20" s="2944" t="s">
        <v>2100</v>
      </c>
      <c r="B20" s="2945"/>
      <c r="C20" s="2946"/>
      <c r="D20" s="2946"/>
      <c r="E20" s="2946"/>
      <c r="F20" s="2947"/>
      <c r="G20" s="4533">
        <f t="shared" ref="G20" si="2">SUM(C20:F20)</f>
        <v>0</v>
      </c>
      <c r="H20" s="307"/>
    </row>
    <row r="21" spans="1:8">
      <c r="A21" s="2944" t="s">
        <v>2101</v>
      </c>
      <c r="B21" s="2945"/>
      <c r="C21" s="2946"/>
      <c r="D21" s="2946"/>
      <c r="E21" s="2946"/>
      <c r="F21" s="2947"/>
      <c r="G21" s="2948">
        <f t="shared" si="1"/>
        <v>0</v>
      </c>
      <c r="H21" s="307"/>
    </row>
    <row r="22" spans="1:8" ht="15" customHeight="1" thickBot="1">
      <c r="A22" s="2949" t="s">
        <v>2102</v>
      </c>
      <c r="B22" s="2950"/>
      <c r="C22" s="2951"/>
      <c r="D22" s="2951"/>
      <c r="E22" s="2951"/>
      <c r="F22" s="2951"/>
      <c r="G22" s="2952">
        <f t="shared" si="1"/>
        <v>0</v>
      </c>
      <c r="H22" s="2953"/>
    </row>
    <row r="23" spans="1:8" ht="15" customHeight="1">
      <c r="A23" s="1479"/>
      <c r="B23" s="18"/>
      <c r="C23" s="330"/>
      <c r="D23" s="987"/>
      <c r="E23" s="330"/>
      <c r="F23" s="330"/>
      <c r="G23" s="1564"/>
      <c r="H23" s="1480"/>
    </row>
    <row r="24" spans="1:8">
      <c r="A24" s="966" t="s">
        <v>791</v>
      </c>
      <c r="B24" s="17"/>
      <c r="C24" s="526"/>
      <c r="D24" s="2954"/>
      <c r="E24" s="526"/>
      <c r="F24" s="526"/>
      <c r="G24" s="1566"/>
      <c r="H24" s="1103"/>
    </row>
    <row r="25" spans="1:8" ht="15" customHeight="1">
      <c r="A25" s="967" t="s">
        <v>1015</v>
      </c>
      <c r="B25" s="17"/>
      <c r="C25" s="526"/>
      <c r="D25" s="2954"/>
      <c r="E25" s="526"/>
      <c r="F25" s="526"/>
      <c r="G25" s="1566"/>
      <c r="H25" s="1103"/>
    </row>
    <row r="26" spans="1:8" ht="15" customHeight="1">
      <c r="A26" s="965" t="s">
        <v>1016</v>
      </c>
      <c r="B26" s="17"/>
      <c r="C26" s="129"/>
      <c r="D26" s="129"/>
      <c r="E26" s="129"/>
      <c r="F26" s="129"/>
      <c r="G26" s="509">
        <f>SUM(C26:F26)</f>
        <v>0</v>
      </c>
      <c r="H26" s="306"/>
    </row>
    <row r="27" spans="1:8" ht="15" customHeight="1">
      <c r="A27" s="965" t="s">
        <v>2024</v>
      </c>
      <c r="B27" s="17"/>
      <c r="C27" s="129"/>
      <c r="D27" s="129"/>
      <c r="E27" s="508"/>
      <c r="F27" s="129"/>
      <c r="G27" s="509">
        <f t="shared" ref="G27:G32" si="3">SUM(C27:F27)</f>
        <v>0</v>
      </c>
      <c r="H27" s="306"/>
    </row>
    <row r="28" spans="1:8">
      <c r="A28" s="965" t="s">
        <v>1017</v>
      </c>
      <c r="B28" s="17"/>
      <c r="C28" s="1159"/>
      <c r="D28" s="1159"/>
      <c r="E28" s="1159"/>
      <c r="F28" s="943"/>
      <c r="G28" s="509">
        <f t="shared" si="3"/>
        <v>0</v>
      </c>
      <c r="H28" s="1315"/>
    </row>
    <row r="29" spans="1:8">
      <c r="A29" s="968" t="s">
        <v>2336</v>
      </c>
      <c r="B29" s="17"/>
      <c r="C29" s="1159"/>
      <c r="D29" s="129"/>
      <c r="E29" s="1159"/>
      <c r="F29" s="1159"/>
      <c r="G29" s="509">
        <f t="shared" si="3"/>
        <v>0</v>
      </c>
      <c r="H29" s="1315"/>
    </row>
    <row r="30" spans="1:8">
      <c r="A30" s="968" t="s">
        <v>2337</v>
      </c>
      <c r="B30" s="17"/>
      <c r="C30" s="511"/>
      <c r="D30" s="1365"/>
      <c r="E30" s="1353"/>
      <c r="F30" s="129"/>
      <c r="G30" s="509">
        <f t="shared" si="3"/>
        <v>0</v>
      </c>
      <c r="H30" s="512"/>
    </row>
    <row r="31" spans="1:8" s="4221" customFormat="1">
      <c r="A31" s="968" t="s">
        <v>2080</v>
      </c>
      <c r="B31" s="17"/>
      <c r="C31" s="4529"/>
      <c r="D31" s="1365"/>
      <c r="E31" s="1365"/>
      <c r="F31" s="508"/>
      <c r="G31" s="509">
        <f t="shared" si="3"/>
        <v>0</v>
      </c>
      <c r="H31" s="4530"/>
    </row>
    <row r="32" spans="1:8" ht="14.25" customHeight="1">
      <c r="A32" s="4223" t="s">
        <v>2081</v>
      </c>
      <c r="B32" s="17"/>
      <c r="C32" s="508"/>
      <c r="D32" s="508"/>
      <c r="E32" s="508"/>
      <c r="F32" s="508"/>
      <c r="G32" s="509">
        <f t="shared" si="3"/>
        <v>0</v>
      </c>
      <c r="H32" s="513"/>
    </row>
    <row r="33" spans="1:8" s="4221" customFormat="1" ht="15" customHeight="1">
      <c r="A33" s="965" t="s">
        <v>2082</v>
      </c>
      <c r="B33" s="17"/>
      <c r="C33" s="4224"/>
      <c r="D33" s="4224"/>
      <c r="E33" s="4224"/>
      <c r="F33" s="4224"/>
      <c r="G33" s="4533">
        <f>SUM(C33:F33)</f>
        <v>0</v>
      </c>
      <c r="H33" s="306"/>
    </row>
    <row r="34" spans="1:8" ht="15" customHeight="1">
      <c r="A34" s="969" t="s">
        <v>2083</v>
      </c>
      <c r="B34" s="498"/>
      <c r="C34" s="1366"/>
      <c r="D34" s="1366"/>
      <c r="E34" s="1366"/>
      <c r="F34" s="1366"/>
      <c r="G34" s="3051">
        <f>SUM(C34:F34)</f>
        <v>0</v>
      </c>
      <c r="H34" s="4532"/>
    </row>
    <row r="35" spans="1:8" ht="15" customHeight="1">
      <c r="A35" s="2957" t="s">
        <v>815</v>
      </c>
      <c r="B35" s="2958"/>
      <c r="C35" s="2504">
        <f t="shared" ref="C35:H35" si="4">SUM(C26:C34)</f>
        <v>0</v>
      </c>
      <c r="D35" s="2504">
        <f t="shared" si="4"/>
        <v>0</v>
      </c>
      <c r="E35" s="2504">
        <f t="shared" si="4"/>
        <v>0</v>
      </c>
      <c r="F35" s="2504">
        <f t="shared" si="4"/>
        <v>0</v>
      </c>
      <c r="G35" s="2504">
        <f t="shared" si="4"/>
        <v>0</v>
      </c>
      <c r="H35" s="2506">
        <f t="shared" si="4"/>
        <v>0</v>
      </c>
    </row>
    <row r="36" spans="1:8">
      <c r="A36" s="970" t="s">
        <v>1020</v>
      </c>
      <c r="B36" s="498"/>
      <c r="C36" s="1348"/>
      <c r="D36" s="990"/>
      <c r="E36" s="1348"/>
      <c r="F36" s="1348"/>
      <c r="G36" s="2959"/>
      <c r="H36" s="991"/>
    </row>
    <row r="37" spans="1:8">
      <c r="A37" s="964" t="s">
        <v>2105</v>
      </c>
      <c r="B37" s="498"/>
      <c r="C37" s="1159"/>
      <c r="D37" s="1159"/>
      <c r="E37" s="1159"/>
      <c r="F37" s="1159"/>
      <c r="G37" s="1567">
        <f>SUM(C37:F37)</f>
        <v>0</v>
      </c>
      <c r="H37" s="1315"/>
    </row>
    <row r="38" spans="1:8">
      <c r="A38" s="965" t="s">
        <v>1021</v>
      </c>
      <c r="B38" s="498"/>
      <c r="C38" s="1159"/>
      <c r="D38" s="1159"/>
      <c r="E38" s="1159"/>
      <c r="F38" s="129"/>
      <c r="G38" s="1567">
        <f t="shared" ref="G38" si="5">SUM(C38:F38)</f>
        <v>0</v>
      </c>
      <c r="H38" s="1315"/>
    </row>
    <row r="39" spans="1:8">
      <c r="A39" s="2944" t="s">
        <v>1022</v>
      </c>
      <c r="B39" s="498"/>
      <c r="C39" s="1159"/>
      <c r="D39" s="506"/>
      <c r="E39" s="1366"/>
      <c r="F39" s="1366"/>
      <c r="G39" s="2948">
        <f>SUM(C39:F39)</f>
        <v>0</v>
      </c>
      <c r="H39" s="307"/>
    </row>
    <row r="40" spans="1:8" ht="16.5" customHeight="1">
      <c r="A40" s="2957" t="s">
        <v>1023</v>
      </c>
      <c r="B40" s="2958"/>
      <c r="C40" s="2504">
        <f t="shared" ref="C40:H40" si="6">SUM(C37:C39)</f>
        <v>0</v>
      </c>
      <c r="D40" s="2504">
        <f t="shared" si="6"/>
        <v>0</v>
      </c>
      <c r="E40" s="2504">
        <f t="shared" si="6"/>
        <v>0</v>
      </c>
      <c r="F40" s="2504">
        <f t="shared" si="6"/>
        <v>0</v>
      </c>
      <c r="G40" s="2504">
        <f t="shared" si="6"/>
        <v>0</v>
      </c>
      <c r="H40" s="2506">
        <f t="shared" si="6"/>
        <v>0</v>
      </c>
    </row>
    <row r="41" spans="1:8" ht="16.5" customHeight="1">
      <c r="A41" s="971" t="s">
        <v>1024</v>
      </c>
      <c r="B41" s="498"/>
      <c r="C41" s="330"/>
      <c r="D41" s="987"/>
      <c r="E41" s="330"/>
      <c r="F41" s="330"/>
      <c r="G41" s="2960"/>
      <c r="H41" s="1480"/>
    </row>
    <row r="42" spans="1:8">
      <c r="A42" s="972" t="s">
        <v>1025</v>
      </c>
      <c r="B42" s="498"/>
      <c r="C42" s="129"/>
      <c r="D42" s="1159"/>
      <c r="E42" s="1159"/>
      <c r="F42" s="1159"/>
      <c r="G42" s="2961">
        <f t="shared" ref="G42:G47" si="7">SUM(C42:F42)</f>
        <v>0</v>
      </c>
      <c r="H42" s="306"/>
    </row>
    <row r="43" spans="1:8">
      <c r="A43" s="972" t="s">
        <v>1026</v>
      </c>
      <c r="B43" s="498"/>
      <c r="C43" s="1159"/>
      <c r="D43" s="506"/>
      <c r="E43" s="1159"/>
      <c r="F43" s="1159"/>
      <c r="G43" s="2961">
        <f t="shared" si="7"/>
        <v>0</v>
      </c>
      <c r="H43" s="307"/>
    </row>
    <row r="44" spans="1:8">
      <c r="A44" s="972" t="s">
        <v>1027</v>
      </c>
      <c r="B44" s="498"/>
      <c r="C44" s="1159"/>
      <c r="D44" s="129"/>
      <c r="E44" s="1159"/>
      <c r="F44" s="1159"/>
      <c r="G44" s="2961">
        <f t="shared" si="7"/>
        <v>0</v>
      </c>
      <c r="H44" s="1315"/>
    </row>
    <row r="45" spans="1:8">
      <c r="A45" s="972" t="s">
        <v>1028</v>
      </c>
      <c r="B45" s="498"/>
      <c r="C45" s="1159"/>
      <c r="D45" s="1367"/>
      <c r="E45" s="1159"/>
      <c r="F45" s="1159"/>
      <c r="G45" s="2961">
        <f>SUM(C45:F45)</f>
        <v>0</v>
      </c>
      <c r="H45" s="1315"/>
    </row>
    <row r="46" spans="1:8">
      <c r="A46" s="972" t="s">
        <v>1029</v>
      </c>
      <c r="B46" s="498"/>
      <c r="C46" s="1159"/>
      <c r="D46" s="1159"/>
      <c r="E46" s="1159"/>
      <c r="F46" s="129"/>
      <c r="G46" s="2961">
        <f t="shared" si="7"/>
        <v>0</v>
      </c>
      <c r="H46" s="1315"/>
    </row>
    <row r="47" spans="1:8">
      <c r="A47" s="972" t="s">
        <v>1030</v>
      </c>
      <c r="B47" s="498"/>
      <c r="C47" s="1159"/>
      <c r="D47" s="2962"/>
      <c r="E47" s="1159"/>
      <c r="F47" s="1367"/>
      <c r="G47" s="2961">
        <f t="shared" si="7"/>
        <v>0</v>
      </c>
      <c r="H47" s="2963"/>
    </row>
    <row r="48" spans="1:8">
      <c r="A48" s="2957" t="s">
        <v>1031</v>
      </c>
      <c r="B48" s="2958"/>
      <c r="C48" s="2505">
        <f>SUM(C42:C47)</f>
        <v>0</v>
      </c>
      <c r="D48" s="2505">
        <f t="shared" ref="D48:H48" si="8">SUM(D42:D47)</f>
        <v>0</v>
      </c>
      <c r="E48" s="2505">
        <f t="shared" si="8"/>
        <v>0</v>
      </c>
      <c r="F48" s="2505">
        <f t="shared" si="8"/>
        <v>0</v>
      </c>
      <c r="G48" s="2505">
        <f t="shared" si="8"/>
        <v>0</v>
      </c>
      <c r="H48" s="2506">
        <f t="shared" si="8"/>
        <v>0</v>
      </c>
    </row>
    <row r="49" spans="1:8">
      <c r="A49" s="973" t="s">
        <v>1032</v>
      </c>
      <c r="B49" s="18"/>
      <c r="C49" s="2964"/>
      <c r="D49" s="2964"/>
      <c r="E49" s="2964"/>
      <c r="F49" s="2964"/>
      <c r="G49" s="2964"/>
      <c r="H49" s="2965"/>
    </row>
    <row r="50" spans="1:8">
      <c r="A50" s="4511" t="s">
        <v>1033</v>
      </c>
      <c r="B50" s="2966"/>
      <c r="C50" s="129"/>
      <c r="D50" s="129"/>
      <c r="E50" s="129"/>
      <c r="F50" s="129"/>
      <c r="G50" s="509">
        <f>SUM(C50:F50)</f>
        <v>0</v>
      </c>
      <c r="H50" s="306"/>
    </row>
    <row r="51" spans="1:8" ht="26">
      <c r="A51" s="974" t="s">
        <v>1034</v>
      </c>
      <c r="B51" s="498"/>
      <c r="C51" s="1159"/>
      <c r="D51" s="129"/>
      <c r="E51" s="1159"/>
      <c r="F51" s="1159"/>
      <c r="G51" s="509">
        <f t="shared" ref="G51:G52" si="9">SUM(C51:F51)</f>
        <v>0</v>
      </c>
      <c r="H51" s="306"/>
    </row>
    <row r="52" spans="1:8">
      <c r="A52" s="974" t="s">
        <v>1035</v>
      </c>
      <c r="B52" s="498"/>
      <c r="C52" s="1159"/>
      <c r="D52" s="129"/>
      <c r="E52" s="129"/>
      <c r="F52" s="1159"/>
      <c r="G52" s="509">
        <f t="shared" si="9"/>
        <v>0</v>
      </c>
      <c r="H52" s="306"/>
    </row>
    <row r="53" spans="1:8">
      <c r="A53" s="4512" t="s">
        <v>1036</v>
      </c>
      <c r="B53" s="498"/>
      <c r="C53" s="1159"/>
      <c r="D53" s="943"/>
      <c r="E53" s="1159"/>
      <c r="F53" s="1367"/>
      <c r="G53" s="509">
        <f>SUM(C53:F53)</f>
        <v>0</v>
      </c>
      <c r="H53" s="306"/>
    </row>
    <row r="54" spans="1:8">
      <c r="A54" s="4513" t="s">
        <v>2086</v>
      </c>
      <c r="B54" s="498"/>
      <c r="C54" s="2967"/>
      <c r="D54" s="2967"/>
      <c r="E54" s="1159"/>
      <c r="F54" s="2968"/>
      <c r="G54" s="2969">
        <f>SUM(C54:F54)</f>
        <v>0</v>
      </c>
      <c r="H54" s="2970"/>
    </row>
    <row r="55" spans="1:8">
      <c r="A55" s="2957" t="s">
        <v>1037</v>
      </c>
      <c r="B55" s="2971"/>
      <c r="C55" s="2504">
        <f>SUM(C50:C54)</f>
        <v>0</v>
      </c>
      <c r="D55" s="2504">
        <f t="shared" ref="D55:H55" si="10">SUM(D50:D54)</f>
        <v>0</v>
      </c>
      <c r="E55" s="2504">
        <f t="shared" si="10"/>
        <v>0</v>
      </c>
      <c r="F55" s="2504">
        <f t="shared" si="10"/>
        <v>0</v>
      </c>
      <c r="G55" s="2504">
        <f t="shared" si="10"/>
        <v>0</v>
      </c>
      <c r="H55" s="2506">
        <f t="shared" si="10"/>
        <v>0</v>
      </c>
    </row>
    <row r="56" spans="1:8">
      <c r="A56" s="1570" t="s">
        <v>2026</v>
      </c>
      <c r="B56" s="1003"/>
      <c r="C56" s="985"/>
      <c r="D56" s="985"/>
      <c r="E56" s="985"/>
      <c r="F56" s="985"/>
      <c r="G56" s="330"/>
      <c r="H56" s="988"/>
    </row>
    <row r="57" spans="1:8">
      <c r="A57" s="968" t="s">
        <v>2027</v>
      </c>
      <c r="B57" s="1347"/>
      <c r="C57" s="129"/>
      <c r="D57" s="129"/>
      <c r="E57" s="129"/>
      <c r="F57" s="129"/>
      <c r="G57" s="509">
        <f>SUM(C57:F57)</f>
        <v>0</v>
      </c>
      <c r="H57" s="1165"/>
    </row>
    <row r="58" spans="1:8">
      <c r="A58" s="2972" t="s">
        <v>2095</v>
      </c>
      <c r="B58" s="1347"/>
      <c r="C58" s="2947"/>
      <c r="D58" s="2947"/>
      <c r="E58" s="2947"/>
      <c r="F58" s="2947"/>
      <c r="G58" s="2955">
        <f t="shared" ref="G58" si="11">SUM(C58:F58)</f>
        <v>0</v>
      </c>
      <c r="H58" s="2956"/>
    </row>
    <row r="59" spans="1:8">
      <c r="A59" s="2973" t="s">
        <v>1038</v>
      </c>
      <c r="B59" s="2974"/>
      <c r="C59" s="2504">
        <f>SUM(C57:C58)</f>
        <v>0</v>
      </c>
      <c r="D59" s="2504">
        <f t="shared" ref="D59:H59" si="12">SUM(D57:D58)</f>
        <v>0</v>
      </c>
      <c r="E59" s="2504">
        <f t="shared" si="12"/>
        <v>0</v>
      </c>
      <c r="F59" s="2504">
        <f t="shared" si="12"/>
        <v>0</v>
      </c>
      <c r="G59" s="2504">
        <f t="shared" si="12"/>
        <v>0</v>
      </c>
      <c r="H59" s="2506">
        <f t="shared" si="12"/>
        <v>0</v>
      </c>
    </row>
    <row r="60" spans="1:8" ht="16" thickBot="1">
      <c r="A60" s="2975" t="s">
        <v>820</v>
      </c>
      <c r="B60" s="2950"/>
      <c r="C60" s="2976">
        <f>SUM(C35,C40,C48,C55,C59)</f>
        <v>0</v>
      </c>
      <c r="D60" s="2976">
        <f t="shared" ref="D60:H60" si="13">SUM(D35,D40,D48,D55,D59)</f>
        <v>0</v>
      </c>
      <c r="E60" s="2976">
        <f t="shared" si="13"/>
        <v>0</v>
      </c>
      <c r="F60" s="2976">
        <f t="shared" si="13"/>
        <v>0</v>
      </c>
      <c r="G60" s="2976">
        <f t="shared" si="13"/>
        <v>0</v>
      </c>
      <c r="H60" s="2977">
        <f t="shared" si="13"/>
        <v>0</v>
      </c>
    </row>
    <row r="61" spans="1:8">
      <c r="A61" s="299" t="s">
        <v>1039</v>
      </c>
      <c r="B61" s="498"/>
      <c r="C61" s="985"/>
      <c r="D61" s="985"/>
      <c r="E61" s="985"/>
      <c r="F61" s="985"/>
      <c r="G61" s="330"/>
      <c r="H61" s="988"/>
    </row>
    <row r="62" spans="1:8" ht="26">
      <c r="A62" s="974" t="s">
        <v>1040</v>
      </c>
      <c r="B62" s="2945"/>
      <c r="C62" s="129"/>
      <c r="D62" s="129"/>
      <c r="E62" s="129"/>
      <c r="F62" s="129"/>
      <c r="G62" s="509">
        <f>SUM(C62:F62)</f>
        <v>0</v>
      </c>
      <c r="H62" s="306"/>
    </row>
    <row r="63" spans="1:8" ht="26">
      <c r="A63" s="2978" t="s">
        <v>1041</v>
      </c>
      <c r="B63" s="2966"/>
      <c r="C63" s="129"/>
      <c r="D63" s="129"/>
      <c r="E63" s="129"/>
      <c r="F63" s="129"/>
      <c r="G63" s="509">
        <f t="shared" ref="G63" si="14">SUM(C63:F63)</f>
        <v>0</v>
      </c>
      <c r="H63" s="306"/>
    </row>
    <row r="64" spans="1:8" ht="16" thickBot="1">
      <c r="A64" s="2979" t="s">
        <v>2084</v>
      </c>
      <c r="B64" s="2980"/>
      <c r="C64" s="2981">
        <f>SUM(C62:C63)</f>
        <v>0</v>
      </c>
      <c r="D64" s="2981">
        <f t="shared" ref="D64:H64" si="15">SUM(D62:D63)</f>
        <v>0</v>
      </c>
      <c r="E64" s="2981">
        <f t="shared" si="15"/>
        <v>0</v>
      </c>
      <c r="F64" s="2981">
        <f t="shared" si="15"/>
        <v>0</v>
      </c>
      <c r="G64" s="2981">
        <f t="shared" si="15"/>
        <v>0</v>
      </c>
      <c r="H64" s="2982">
        <f t="shared" si="15"/>
        <v>0</v>
      </c>
    </row>
    <row r="65" spans="1:8">
      <c r="A65" s="975"/>
      <c r="B65" s="981"/>
      <c r="C65" s="994"/>
      <c r="D65" s="995"/>
      <c r="E65" s="994"/>
      <c r="F65" s="994"/>
      <c r="G65" s="330"/>
      <c r="H65" s="996"/>
    </row>
    <row r="66" spans="1:8" ht="16" thickBot="1">
      <c r="A66" s="2983" t="s">
        <v>1042</v>
      </c>
      <c r="B66" s="2984"/>
      <c r="C66" s="2985"/>
      <c r="D66" s="2985"/>
      <c r="E66" s="2985"/>
      <c r="F66" s="2985"/>
      <c r="G66" s="2942">
        <f>SUM(C66:F66)</f>
        <v>0</v>
      </c>
      <c r="H66" s="2986"/>
    </row>
    <row r="67" spans="1:8">
      <c r="A67" s="966" t="s">
        <v>1043</v>
      </c>
      <c r="B67" s="997"/>
      <c r="C67" s="1316"/>
      <c r="D67" s="1316"/>
      <c r="E67" s="1316"/>
      <c r="F67" s="1316"/>
      <c r="G67" s="526">
        <f t="shared" ref="G67:G71" si="16">SUM(C67:F67)</f>
        <v>0</v>
      </c>
      <c r="H67" s="1317"/>
    </row>
    <row r="68" spans="1:8">
      <c r="A68" s="964" t="s">
        <v>1044</v>
      </c>
      <c r="B68" s="989"/>
      <c r="C68" s="1159"/>
      <c r="D68" s="1159"/>
      <c r="E68" s="1159"/>
      <c r="F68" s="1159"/>
      <c r="G68" s="509">
        <f>SUM(C68:F68)</f>
        <v>0</v>
      </c>
      <c r="H68" s="1315"/>
    </row>
    <row r="69" spans="1:8">
      <c r="A69" s="965" t="s">
        <v>1045</v>
      </c>
      <c r="B69" s="989"/>
      <c r="C69" s="943"/>
      <c r="D69" s="1159"/>
      <c r="E69" s="1159"/>
      <c r="F69" s="1159"/>
      <c r="G69" s="509">
        <f t="shared" si="16"/>
        <v>0</v>
      </c>
      <c r="H69" s="1315"/>
    </row>
    <row r="70" spans="1:8">
      <c r="A70" s="976" t="s">
        <v>2085</v>
      </c>
      <c r="B70" s="989"/>
      <c r="C70" s="1159"/>
      <c r="D70" s="1159"/>
      <c r="E70" s="1159"/>
      <c r="F70" s="1159"/>
      <c r="G70" s="509">
        <f t="shared" si="16"/>
        <v>0</v>
      </c>
      <c r="H70" s="1315"/>
    </row>
    <row r="71" spans="1:8">
      <c r="A71" s="2987" t="s">
        <v>2560</v>
      </c>
      <c r="B71" s="2988"/>
      <c r="C71" s="2962"/>
      <c r="D71" s="2962"/>
      <c r="E71" s="2962"/>
      <c r="F71" s="2962"/>
      <c r="G71" s="2955">
        <f t="shared" si="16"/>
        <v>0</v>
      </c>
      <c r="H71" s="2963"/>
    </row>
    <row r="72" spans="1:8" ht="16" thickBot="1">
      <c r="A72" s="2989" t="s">
        <v>1047</v>
      </c>
      <c r="B72" s="2950"/>
      <c r="C72" s="2981">
        <f>SUM(C68:C71)</f>
        <v>0</v>
      </c>
      <c r="D72" s="2981">
        <f t="shared" ref="D72:H72" si="17">SUM(D68:D71)</f>
        <v>0</v>
      </c>
      <c r="E72" s="2981">
        <f t="shared" si="17"/>
        <v>0</v>
      </c>
      <c r="F72" s="2981">
        <f t="shared" si="17"/>
        <v>0</v>
      </c>
      <c r="G72" s="2981">
        <f t="shared" si="17"/>
        <v>0</v>
      </c>
      <c r="H72" s="2982">
        <f t="shared" si="17"/>
        <v>0</v>
      </c>
    </row>
    <row r="73" spans="1:8">
      <c r="A73" s="977" t="s">
        <v>1048</v>
      </c>
      <c r="B73" s="18"/>
      <c r="C73" s="985"/>
      <c r="D73" s="986"/>
      <c r="E73" s="985"/>
      <c r="F73" s="985"/>
      <c r="G73" s="1564"/>
      <c r="H73" s="988"/>
    </row>
    <row r="74" spans="1:8">
      <c r="A74" s="978" t="s">
        <v>1049</v>
      </c>
      <c r="B74" s="17"/>
      <c r="C74" s="129"/>
      <c r="D74" s="2947"/>
      <c r="E74" s="129"/>
      <c r="F74" s="129"/>
      <c r="G74" s="1565">
        <f t="shared" ref="G74:G76" si="18">SUM(C74:F74)</f>
        <v>0</v>
      </c>
      <c r="H74" s="306"/>
    </row>
    <row r="75" spans="1:8">
      <c r="A75" s="968" t="s">
        <v>1050</v>
      </c>
      <c r="B75" s="17"/>
      <c r="C75" s="129"/>
      <c r="D75" s="2990"/>
      <c r="E75" s="2947"/>
      <c r="F75" s="129"/>
      <c r="G75" s="1565">
        <f t="shared" si="18"/>
        <v>0</v>
      </c>
      <c r="H75" s="306"/>
    </row>
    <row r="76" spans="1:8">
      <c r="A76" s="968" t="s">
        <v>2343</v>
      </c>
      <c r="B76" s="17"/>
      <c r="C76" s="129"/>
      <c r="D76" s="2990"/>
      <c r="E76" s="2947"/>
      <c r="F76" s="129"/>
      <c r="G76" s="1565">
        <f t="shared" si="18"/>
        <v>0</v>
      </c>
      <c r="H76" s="306"/>
    </row>
    <row r="77" spans="1:8">
      <c r="A77" s="2991" t="s">
        <v>1051</v>
      </c>
      <c r="B77" s="2945"/>
      <c r="C77" s="2947"/>
      <c r="D77" s="2947"/>
      <c r="E77" s="2947"/>
      <c r="F77" s="2947"/>
      <c r="G77" s="2948">
        <f>SUM(C77:F77)</f>
        <v>0</v>
      </c>
      <c r="H77" s="2956"/>
    </row>
    <row r="78" spans="1:8" ht="16" thickBot="1">
      <c r="A78" s="2989" t="s">
        <v>1052</v>
      </c>
      <c r="B78" s="2980"/>
      <c r="C78" s="2992">
        <f>SUM(C74:C77)</f>
        <v>0</v>
      </c>
      <c r="D78" s="2992">
        <f t="shared" ref="D78:H78" si="19">SUM(D74:D77)</f>
        <v>0</v>
      </c>
      <c r="E78" s="2992">
        <f t="shared" si="19"/>
        <v>0</v>
      </c>
      <c r="F78" s="2992">
        <f t="shared" si="19"/>
        <v>0</v>
      </c>
      <c r="G78" s="2992">
        <f t="shared" si="19"/>
        <v>0</v>
      </c>
      <c r="H78" s="2993">
        <f t="shared" si="19"/>
        <v>0</v>
      </c>
    </row>
    <row r="79" spans="1:8">
      <c r="A79" s="301"/>
      <c r="B79" s="999"/>
      <c r="C79" s="1318"/>
      <c r="D79" s="1318"/>
      <c r="E79" s="1318"/>
      <c r="F79" s="1318"/>
      <c r="G79" s="510"/>
      <c r="H79" s="1319"/>
    </row>
    <row r="80" spans="1:8" ht="16" thickBot="1">
      <c r="A80" s="2939" t="s">
        <v>1053</v>
      </c>
      <c r="B80" s="998"/>
      <c r="C80" s="2985"/>
      <c r="D80" s="2985"/>
      <c r="E80" s="2985"/>
      <c r="F80" s="2985"/>
      <c r="G80" s="2942">
        <f>SUM(C80:F80)</f>
        <v>0</v>
      </c>
      <c r="H80" s="2986"/>
    </row>
    <row r="81" spans="1:8">
      <c r="A81" s="301"/>
      <c r="B81" s="18"/>
      <c r="C81" s="1316"/>
      <c r="D81" s="1316"/>
      <c r="E81" s="1316"/>
      <c r="F81" s="1316"/>
      <c r="G81" s="330"/>
      <c r="H81" s="1317"/>
    </row>
    <row r="82" spans="1:8" ht="16" thickBot="1">
      <c r="A82" s="2939" t="s">
        <v>2093</v>
      </c>
      <c r="B82" s="2940"/>
      <c r="C82" s="2985"/>
      <c r="D82" s="2985"/>
      <c r="E82" s="2985"/>
      <c r="F82" s="2985"/>
      <c r="G82" s="2942">
        <f>SUM(C82:F82)</f>
        <v>0</v>
      </c>
      <c r="H82" s="2986"/>
    </row>
    <row r="83" spans="1:8">
      <c r="A83" s="979"/>
      <c r="B83" s="498"/>
      <c r="C83" s="1316"/>
      <c r="D83" s="1316"/>
      <c r="E83" s="1316"/>
      <c r="F83" s="1316"/>
      <c r="G83" s="330"/>
      <c r="H83" s="1317"/>
    </row>
    <row r="84" spans="1:8">
      <c r="A84" s="980" t="s">
        <v>2091</v>
      </c>
      <c r="B84" s="498"/>
      <c r="C84" s="1320"/>
      <c r="D84" s="1320"/>
      <c r="E84" s="1320"/>
      <c r="F84" s="1320"/>
      <c r="G84" s="526"/>
      <c r="H84" s="1321"/>
    </row>
    <row r="85" spans="1:8">
      <c r="A85" s="965" t="s">
        <v>2090</v>
      </c>
      <c r="B85" s="498"/>
      <c r="C85" s="1159"/>
      <c r="D85" s="1159"/>
      <c r="E85" s="1159"/>
      <c r="F85" s="1159"/>
      <c r="G85" s="528">
        <f t="shared" ref="G85:G86" si="20">SUM(C85:F85)</f>
        <v>0</v>
      </c>
      <c r="H85" s="1315"/>
    </row>
    <row r="86" spans="1:8">
      <c r="A86" s="2994" t="s">
        <v>1072</v>
      </c>
      <c r="B86" s="498"/>
      <c r="C86" s="2962"/>
      <c r="D86" s="2962"/>
      <c r="E86" s="2962"/>
      <c r="F86" s="2962"/>
      <c r="G86" s="2995">
        <f t="shared" si="20"/>
        <v>0</v>
      </c>
      <c r="H86" s="2963"/>
    </row>
    <row r="87" spans="1:8" ht="16" thickBot="1">
      <c r="A87" s="2975" t="s">
        <v>1054</v>
      </c>
      <c r="B87" s="2996"/>
      <c r="C87" s="2976">
        <f>SUM(C85:C86)</f>
        <v>0</v>
      </c>
      <c r="D87" s="2976">
        <f t="shared" ref="D87:H87" si="21">SUM(D85:D86)</f>
        <v>0</v>
      </c>
      <c r="E87" s="2976">
        <f t="shared" si="21"/>
        <v>0</v>
      </c>
      <c r="F87" s="2976">
        <f t="shared" si="21"/>
        <v>0</v>
      </c>
      <c r="G87" s="2976">
        <f t="shared" si="21"/>
        <v>0</v>
      </c>
      <c r="H87" s="2977">
        <f t="shared" si="21"/>
        <v>0</v>
      </c>
    </row>
    <row r="88" spans="1:8">
      <c r="A88" s="979"/>
      <c r="B88" s="1000"/>
      <c r="C88" s="2997"/>
      <c r="D88" s="990"/>
      <c r="E88" s="1348"/>
      <c r="F88" s="1348"/>
      <c r="G88" s="2960"/>
      <c r="H88" s="991"/>
    </row>
    <row r="89" spans="1:8" ht="16" thickBot="1">
      <c r="A89" s="2939" t="s">
        <v>2092</v>
      </c>
      <c r="B89" s="2998"/>
      <c r="C89" s="2999"/>
      <c r="D89" s="2999"/>
      <c r="E89" s="2999"/>
      <c r="F89" s="2999"/>
      <c r="G89" s="2942">
        <f>SUM(C89:F89)</f>
        <v>0</v>
      </c>
      <c r="H89" s="2986"/>
    </row>
    <row r="90" spans="1:8">
      <c r="A90" s="980" t="s">
        <v>2025</v>
      </c>
      <c r="B90" s="3000"/>
      <c r="C90" s="526"/>
      <c r="D90" s="526"/>
      <c r="E90" s="526"/>
      <c r="F90" s="526"/>
      <c r="G90" s="526"/>
      <c r="H90" s="1103"/>
    </row>
    <row r="91" spans="1:8">
      <c r="A91" s="965" t="s">
        <v>1073</v>
      </c>
      <c r="B91" s="3001"/>
      <c r="C91" s="508"/>
      <c r="D91" s="302"/>
      <c r="E91" s="129"/>
      <c r="F91" s="508"/>
      <c r="G91" s="1565">
        <f>SUM(C91:F91)</f>
        <v>0</v>
      </c>
      <c r="H91" s="513"/>
    </row>
    <row r="92" spans="1:8">
      <c r="A92" s="4223" t="s">
        <v>1074</v>
      </c>
      <c r="B92" s="3000"/>
      <c r="C92" s="129"/>
      <c r="D92" s="129"/>
      <c r="E92" s="129"/>
      <c r="F92" s="129"/>
      <c r="G92" s="1567">
        <f>SUM(C92:F92)</f>
        <v>0</v>
      </c>
      <c r="H92" s="306"/>
    </row>
    <row r="93" spans="1:8" s="4221" customFormat="1">
      <c r="A93" s="969" t="s">
        <v>2028</v>
      </c>
      <c r="B93" s="1347"/>
      <c r="C93" s="129"/>
      <c r="D93" s="129"/>
      <c r="E93" s="129"/>
      <c r="F93" s="129"/>
      <c r="G93" s="1567">
        <f>SUM(C93:F93)</f>
        <v>0</v>
      </c>
      <c r="H93" s="306"/>
    </row>
    <row r="94" spans="1:8" ht="16" thickBot="1">
      <c r="A94" s="2975" t="s">
        <v>1055</v>
      </c>
      <c r="B94" s="3002"/>
      <c r="C94" s="2981">
        <f>SUM(C91:C93)</f>
        <v>0</v>
      </c>
      <c r="D94" s="2981">
        <f t="shared" ref="D94:G94" si="22">SUM(D91:D93)</f>
        <v>0</v>
      </c>
      <c r="E94" s="2981">
        <f t="shared" si="22"/>
        <v>0</v>
      </c>
      <c r="F94" s="2981">
        <f t="shared" si="22"/>
        <v>0</v>
      </c>
      <c r="G94" s="2981">
        <f t="shared" si="22"/>
        <v>0</v>
      </c>
      <c r="H94" s="2982">
        <f>SUM(H91:H93)</f>
        <v>0</v>
      </c>
    </row>
    <row r="95" spans="1:8">
      <c r="A95" s="301"/>
      <c r="B95" s="1001"/>
      <c r="C95" s="1660"/>
      <c r="D95" s="1660"/>
      <c r="E95" s="1660"/>
      <c r="F95" s="1660"/>
      <c r="G95" s="1660"/>
      <c r="H95" s="501"/>
    </row>
    <row r="96" spans="1:8" ht="16" thickBot="1">
      <c r="A96" s="2939" t="s">
        <v>1056</v>
      </c>
      <c r="B96" s="1002"/>
      <c r="C96" s="516"/>
      <c r="D96" s="516"/>
      <c r="E96" s="516"/>
      <c r="F96" s="516"/>
      <c r="G96" s="1485">
        <f>SUM(C96:F96)</f>
        <v>0</v>
      </c>
      <c r="H96" s="514"/>
    </row>
    <row r="97" spans="1:8">
      <c r="A97" s="301"/>
      <c r="B97" s="1347"/>
      <c r="C97" s="502"/>
      <c r="D97" s="502"/>
      <c r="E97" s="502"/>
      <c r="F97" s="502"/>
      <c r="G97" s="502"/>
      <c r="H97" s="501"/>
    </row>
    <row r="98" spans="1:8" ht="16" thickBot="1">
      <c r="A98" s="2939" t="s">
        <v>1057</v>
      </c>
      <c r="B98" s="1002"/>
      <c r="C98" s="516"/>
      <c r="D98" s="516"/>
      <c r="E98" s="516"/>
      <c r="F98" s="516"/>
      <c r="G98" s="1485">
        <f>SUM(C98:F98)</f>
        <v>0</v>
      </c>
      <c r="H98" s="514"/>
    </row>
    <row r="99" spans="1:8">
      <c r="A99" s="301"/>
      <c r="B99" s="1347"/>
      <c r="C99" s="503"/>
      <c r="D99" s="503"/>
      <c r="E99" s="503"/>
      <c r="F99" s="503"/>
      <c r="G99" s="503"/>
      <c r="H99" s="515"/>
    </row>
    <row r="100" spans="1:8" ht="16" thickBot="1">
      <c r="A100" s="2939" t="s">
        <v>1058</v>
      </c>
      <c r="B100" s="1002"/>
      <c r="C100" s="3003"/>
      <c r="D100" s="3004"/>
      <c r="E100" s="3003"/>
      <c r="F100" s="3005"/>
      <c r="G100" s="3006">
        <f>SUM(C100:F100)</f>
        <v>0</v>
      </c>
      <c r="H100" s="3007"/>
    </row>
    <row r="101" spans="1:8">
      <c r="A101" s="979"/>
      <c r="B101" s="1347"/>
      <c r="C101" s="1348"/>
      <c r="D101" s="990"/>
      <c r="E101" s="1348"/>
      <c r="F101" s="1349"/>
      <c r="G101" s="2959"/>
      <c r="H101" s="991"/>
    </row>
    <row r="102" spans="1:8" ht="16" thickBot="1">
      <c r="A102" s="2939" t="s">
        <v>2106</v>
      </c>
      <c r="B102" s="2998"/>
      <c r="C102" s="3003"/>
      <c r="D102" s="3004"/>
      <c r="E102" s="3003"/>
      <c r="F102" s="3005"/>
      <c r="G102" s="3006">
        <f>SUM(C102:F102)</f>
        <v>0</v>
      </c>
      <c r="H102" s="3007"/>
    </row>
    <row r="103" spans="1:8">
      <c r="A103" s="3008"/>
      <c r="B103" s="1347"/>
      <c r="C103" s="3009"/>
      <c r="D103" s="3009"/>
      <c r="E103" s="3009"/>
      <c r="F103" s="3009"/>
      <c r="G103" s="4539"/>
      <c r="H103" s="3010"/>
    </row>
    <row r="104" spans="1:8" ht="16" thickBot="1">
      <c r="A104" s="3011" t="s">
        <v>863</v>
      </c>
      <c r="B104" s="3012"/>
      <c r="C104" s="1568">
        <f t="shared" ref="C104:H104" si="23">SUM(C14,C16,C22,C60,C64,C66,C72,C78,C80,C82,C87,C89,C94,C96,C98,C100,C102)</f>
        <v>0</v>
      </c>
      <c r="D104" s="1568">
        <f t="shared" si="23"/>
        <v>0</v>
      </c>
      <c r="E104" s="1568">
        <f t="shared" si="23"/>
        <v>0</v>
      </c>
      <c r="F104" s="1568">
        <f t="shared" si="23"/>
        <v>0</v>
      </c>
      <c r="G104" s="4540">
        <f t="shared" si="23"/>
        <v>0</v>
      </c>
      <c r="H104" s="1569">
        <f t="shared" si="23"/>
        <v>0</v>
      </c>
    </row>
    <row r="105" spans="1:8" ht="16" thickTop="1">
      <c r="A105" s="91"/>
      <c r="B105" s="91"/>
      <c r="C105" s="91"/>
      <c r="D105" s="91"/>
      <c r="E105" s="91"/>
      <c r="F105" s="91"/>
      <c r="G105" s="91"/>
      <c r="H105" s="91"/>
    </row>
    <row r="106" spans="1:8">
      <c r="A106" s="99" t="s">
        <v>1059</v>
      </c>
      <c r="B106" s="91"/>
      <c r="C106" s="91"/>
      <c r="D106" s="91"/>
      <c r="E106" s="287"/>
      <c r="F106" s="287"/>
      <c r="G106" s="91"/>
      <c r="H106" s="95" t="str">
        <f>+ToC!E115</f>
        <v xml:space="preserve">LONG-TERM Annual Return </v>
      </c>
    </row>
    <row r="107" spans="1:8">
      <c r="A107" s="99" t="s">
        <v>1060</v>
      </c>
      <c r="B107" s="91"/>
      <c r="C107" s="91"/>
      <c r="D107" s="91"/>
      <c r="E107" s="91"/>
      <c r="F107" s="91"/>
      <c r="G107" s="91"/>
      <c r="H107" s="336" t="s">
        <v>1061</v>
      </c>
    </row>
    <row r="108" spans="1:8" hidden="1"/>
  </sheetData>
  <sheetProtection algorithmName="SHA-512" hashValue="NR/tAKj0ZBVdpzl60kwn76YFFzimHn9V5kOSjKyQgkf4We2H0Z48UDgPou0MUL9yS2ZHzDH+WhrmZblmXp4+uA==" saltValue="k43WRLxEf7Vnp2r0pJuo0g==" spinCount="100000" sheet="1" objects="1" scenarios="1"/>
  <mergeCells count="6">
    <mergeCell ref="A1:H1"/>
    <mergeCell ref="G11:H11"/>
    <mergeCell ref="A9:G9"/>
    <mergeCell ref="A8:G8"/>
    <mergeCell ref="C11:D11"/>
    <mergeCell ref="E11:F11"/>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B83:B86 G88 H55 G103 G44:G48 C56:H56 C98:H98 H72 G57 C100:H102 H16:H18 C22:F27 H22:H27 G65 G14:H15 E53:F53 B48:B54 C61:H64 H48 C48:F48 B14:F18 C39:H43 G50:H54 D50:F52 D54:F55 C91:H94 C50:C55 G55 G67:G72 C96:H96 C58:H59 C72:C77 D73:H77 D72:F72 G16:G38 C30:F36 H30:H36 B22:B39">
      <formula1>50000000000</formula1>
    </dataValidation>
    <dataValidation type="whole" operator="lessThanOrEqual" allowBlank="1" showInputMessage="1" showErrorMessage="1" errorTitle="Numbers Only" error="You can only enter whole numbers" sqref="B72:B82 B40:B47 B55 B60:B66 B19:B21">
      <formula1>50000000000</formula1>
    </dataValidation>
  </dataValidations>
  <hyperlinks>
    <hyperlink ref="A1:H1" location="ToC!A1" display="25.010"/>
  </hyperlinks>
  <pageMargins left="0.7" right="0" top="0.45" bottom="0.45" header="0.3" footer="0.3"/>
  <pageSetup paperSize="5" scale="53"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CCFFFF"/>
  </sheetPr>
  <dimension ref="A1:V99"/>
  <sheetViews>
    <sheetView topLeftCell="F60" zoomScaleNormal="100" workbookViewId="0">
      <selection activeCell="B81" sqref="B81"/>
    </sheetView>
  </sheetViews>
  <sheetFormatPr defaultColWidth="0" defaultRowHeight="15.5" zeroHeight="1"/>
  <cols>
    <col min="1" max="1" width="47.4609375" customWidth="1"/>
    <col min="2" max="2" width="4.69140625" customWidth="1"/>
    <col min="3" max="18" width="15.765625" customWidth="1"/>
    <col min="19" max="19" width="8.84375" hidden="1" customWidth="1"/>
    <col min="20" max="20" width="20.23046875" hidden="1" customWidth="1"/>
    <col min="21" max="21" width="8.84375" hidden="1" customWidth="1"/>
    <col min="22" max="22" width="20.23046875" hidden="1" customWidth="1"/>
    <col min="23" max="16384" width="8.84375" hidden="1"/>
  </cols>
  <sheetData>
    <row r="1" spans="1:22" s="1363" customFormat="1" ht="14">
      <c r="A1" s="5595">
        <v>25.012</v>
      </c>
      <c r="B1" s="5595"/>
      <c r="C1" s="5595"/>
      <c r="D1" s="5595"/>
      <c r="E1" s="5595"/>
      <c r="F1" s="5595"/>
      <c r="G1" s="5595"/>
      <c r="H1" s="5595"/>
      <c r="I1" s="5595"/>
      <c r="J1" s="5595"/>
      <c r="K1" s="5595"/>
      <c r="L1" s="5595"/>
      <c r="M1" s="5595"/>
      <c r="N1" s="5595"/>
      <c r="O1" s="5595"/>
      <c r="P1" s="5595"/>
      <c r="Q1" s="5595"/>
      <c r="R1" s="5595"/>
    </row>
    <row r="2" spans="1:22" s="1363" customFormat="1" ht="14">
      <c r="A2" s="910"/>
      <c r="B2" s="910"/>
      <c r="C2" s="910"/>
      <c r="D2" s="910"/>
      <c r="E2" s="910"/>
      <c r="F2" s="910"/>
      <c r="G2" s="910"/>
      <c r="H2" s="910"/>
      <c r="I2" s="910"/>
      <c r="J2" s="910"/>
      <c r="K2" s="910"/>
      <c r="L2" s="910"/>
      <c r="M2" s="910"/>
      <c r="N2" s="910"/>
      <c r="O2" s="910"/>
      <c r="P2" s="910"/>
      <c r="Q2" s="640" t="s">
        <v>2056</v>
      </c>
      <c r="R2" s="910"/>
    </row>
    <row r="3" spans="1:22" s="1363" customFormat="1" ht="14">
      <c r="A3" s="815" t="str">
        <f>+Cover!A14</f>
        <v>Select Name of Insurer/ Financial Holding Company</v>
      </c>
      <c r="B3" s="910"/>
      <c r="C3" s="910"/>
      <c r="D3" s="910"/>
      <c r="E3" s="910"/>
      <c r="F3" s="910"/>
      <c r="G3" s="910"/>
      <c r="H3" s="910"/>
      <c r="I3" s="910"/>
      <c r="J3" s="910"/>
      <c r="K3" s="910"/>
      <c r="L3" s="910"/>
      <c r="M3" s="910"/>
      <c r="N3" s="910"/>
      <c r="O3" s="910"/>
      <c r="P3" s="910"/>
      <c r="Q3" s="912"/>
      <c r="R3" s="910"/>
    </row>
    <row r="4" spans="1:22" s="1363" customFormat="1" ht="14">
      <c r="A4" s="1791" t="str">
        <f>+ToC!A3</f>
        <v>Insurer/Financial Holding Company</v>
      </c>
      <c r="B4" s="910"/>
      <c r="C4" s="910"/>
      <c r="D4" s="910"/>
      <c r="E4" s="910"/>
      <c r="F4" s="910"/>
      <c r="G4" s="910"/>
      <c r="H4" s="910"/>
      <c r="I4" s="910"/>
      <c r="J4" s="910"/>
      <c r="K4" s="910"/>
      <c r="L4" s="910"/>
      <c r="M4" s="910"/>
      <c r="N4" s="910"/>
      <c r="O4" s="910"/>
      <c r="P4" s="910"/>
      <c r="Q4" s="910"/>
      <c r="R4" s="910"/>
    </row>
    <row r="5" spans="1:22" s="1363" customFormat="1" ht="14">
      <c r="A5" s="102"/>
      <c r="B5" s="910"/>
      <c r="C5" s="910"/>
      <c r="D5" s="910"/>
      <c r="E5" s="910"/>
      <c r="F5" s="910"/>
      <c r="G5" s="910"/>
      <c r="H5" s="910"/>
      <c r="I5" s="910"/>
      <c r="J5" s="910"/>
      <c r="K5" s="910"/>
      <c r="L5" s="910"/>
      <c r="M5" s="910"/>
      <c r="N5" s="910"/>
      <c r="O5" s="910"/>
      <c r="P5" s="910"/>
      <c r="Q5" s="910"/>
      <c r="R5" s="910"/>
    </row>
    <row r="6" spans="1:22" s="1363" customFormat="1" ht="14">
      <c r="A6" s="99" t="str">
        <f>+ToC!A5</f>
        <v>LONG-TERM INSURERS ANNUAL RETURN</v>
      </c>
      <c r="B6" s="910"/>
      <c r="C6" s="910"/>
      <c r="D6" s="910"/>
      <c r="E6" s="910"/>
      <c r="F6" s="910"/>
      <c r="G6" s="910"/>
      <c r="H6" s="910"/>
      <c r="I6" s="910"/>
      <c r="J6" s="910"/>
      <c r="K6" s="910"/>
      <c r="L6" s="910"/>
      <c r="M6" s="910"/>
      <c r="N6" s="910"/>
      <c r="O6" s="910"/>
      <c r="P6" s="910"/>
      <c r="Q6" s="910"/>
      <c r="R6" s="910"/>
    </row>
    <row r="7" spans="1:22" s="1363" customFormat="1" ht="14">
      <c r="A7" s="1787" t="str">
        <f>+ToC!A6</f>
        <v>FOR THE YEAR ENDED:</v>
      </c>
      <c r="B7" s="910"/>
      <c r="C7" s="910"/>
      <c r="D7" s="910"/>
      <c r="E7" s="910"/>
      <c r="F7" s="910"/>
      <c r="G7" s="910"/>
      <c r="H7" s="910"/>
      <c r="I7" s="910"/>
      <c r="J7" s="910"/>
      <c r="K7" s="910"/>
      <c r="L7" s="910"/>
      <c r="M7" s="910"/>
      <c r="N7" s="910"/>
      <c r="O7" s="910"/>
      <c r="P7" s="910"/>
      <c r="Q7" s="3013">
        <f>+Cover!A23</f>
        <v>0</v>
      </c>
      <c r="R7" s="910"/>
    </row>
    <row r="8" spans="1:22" s="1363" customFormat="1" ht="14">
      <c r="A8" s="5286" t="s">
        <v>999</v>
      </c>
      <c r="B8" s="5286"/>
      <c r="C8" s="5286"/>
      <c r="D8" s="5286"/>
      <c r="E8" s="5286"/>
      <c r="F8" s="5286"/>
      <c r="G8" s="5286"/>
      <c r="H8" s="5286"/>
      <c r="I8" s="5286"/>
      <c r="J8" s="5286"/>
      <c r="K8" s="5286"/>
      <c r="L8" s="5286"/>
      <c r="M8" s="5286"/>
      <c r="N8" s="5286"/>
      <c r="O8" s="5286"/>
      <c r="P8" s="5286"/>
      <c r="Q8" s="5286"/>
      <c r="R8" s="5286"/>
    </row>
    <row r="9" spans="1:22" s="1363" customFormat="1" ht="14.5" thickBot="1">
      <c r="A9" s="5596" t="s">
        <v>2307</v>
      </c>
      <c r="B9" s="5596"/>
      <c r="C9" s="5596"/>
      <c r="D9" s="5596"/>
      <c r="E9" s="5596"/>
      <c r="F9" s="5596"/>
      <c r="G9" s="5596"/>
      <c r="H9" s="5596"/>
      <c r="I9" s="5596"/>
      <c r="J9" s="5596"/>
      <c r="K9" s="5596"/>
      <c r="L9" s="5596"/>
      <c r="M9" s="5596"/>
      <c r="N9" s="5596"/>
      <c r="O9" s="5596"/>
      <c r="P9" s="5596"/>
      <c r="Q9" s="5596"/>
      <c r="R9" s="5596"/>
    </row>
    <row r="10" spans="1:22" s="1363" customFormat="1" ht="14.5" thickTop="1">
      <c r="A10" s="1010" t="s">
        <v>915</v>
      </c>
      <c r="B10" s="492" t="s">
        <v>133</v>
      </c>
      <c r="C10" s="1659" t="s">
        <v>828</v>
      </c>
      <c r="D10" s="1659" t="s">
        <v>828</v>
      </c>
      <c r="E10" s="1659" t="s">
        <v>828</v>
      </c>
      <c r="F10" s="1659" t="s">
        <v>828</v>
      </c>
      <c r="G10" s="1659" t="s">
        <v>828</v>
      </c>
      <c r="H10" s="1659" t="s">
        <v>828</v>
      </c>
      <c r="I10" s="1659" t="s">
        <v>828</v>
      </c>
      <c r="J10" s="1659" t="s">
        <v>828</v>
      </c>
      <c r="K10" s="1659" t="s">
        <v>828</v>
      </c>
      <c r="L10" s="1659" t="s">
        <v>828</v>
      </c>
      <c r="M10" s="1659" t="s">
        <v>828</v>
      </c>
      <c r="N10" s="1659" t="s">
        <v>828</v>
      </c>
      <c r="O10" s="1659" t="s">
        <v>828</v>
      </c>
      <c r="P10" s="1659" t="s">
        <v>828</v>
      </c>
      <c r="Q10" s="693" t="str">
        <f>"Total "&amp;YEAR($Q$7)</f>
        <v>Total 1900</v>
      </c>
      <c r="R10" s="693" t="str">
        <f>"Total "&amp;YEAR($Q$7)-1</f>
        <v>Total 1899</v>
      </c>
    </row>
    <row r="11" spans="1:22" s="1363" customFormat="1" ht="15.75" customHeight="1">
      <c r="A11" s="1011" t="s">
        <v>1013</v>
      </c>
      <c r="B11" s="2932"/>
      <c r="C11" s="3014" t="s">
        <v>281</v>
      </c>
      <c r="D11" s="3014" t="s">
        <v>281</v>
      </c>
      <c r="E11" s="3014" t="s">
        <v>281</v>
      </c>
      <c r="F11" s="3014" t="s">
        <v>281</v>
      </c>
      <c r="G11" s="3014" t="s">
        <v>281</v>
      </c>
      <c r="H11" s="3014" t="s">
        <v>281</v>
      </c>
      <c r="I11" s="3014" t="s">
        <v>281</v>
      </c>
      <c r="J11" s="3014" t="s">
        <v>281</v>
      </c>
      <c r="K11" s="3014" t="s">
        <v>281</v>
      </c>
      <c r="L11" s="3014" t="s">
        <v>281</v>
      </c>
      <c r="M11" s="3014" t="s">
        <v>281</v>
      </c>
      <c r="N11" s="3014" t="s">
        <v>281</v>
      </c>
      <c r="O11" s="3014" t="s">
        <v>281</v>
      </c>
      <c r="P11" s="3014" t="s">
        <v>281</v>
      </c>
      <c r="Q11" s="3014" t="s">
        <v>281</v>
      </c>
      <c r="R11" s="3014" t="s">
        <v>281</v>
      </c>
      <c r="U11" s="1374"/>
      <c r="V11" s="1473" t="s">
        <v>828</v>
      </c>
    </row>
    <row r="12" spans="1:22" s="1363" customFormat="1" ht="15.75" customHeight="1" thickBot="1">
      <c r="A12" s="3015" t="s">
        <v>2096</v>
      </c>
      <c r="B12" s="3016"/>
      <c r="C12" s="3017"/>
      <c r="D12" s="3017"/>
      <c r="E12" s="3017"/>
      <c r="F12" s="3017"/>
      <c r="G12" s="3017"/>
      <c r="H12" s="3017"/>
      <c r="I12" s="3017"/>
      <c r="J12" s="3017"/>
      <c r="K12" s="3017"/>
      <c r="L12" s="3017"/>
      <c r="M12" s="3017"/>
      <c r="N12" s="3017"/>
      <c r="O12" s="3017"/>
      <c r="P12" s="3017"/>
      <c r="Q12" s="3006">
        <f>SUM(C12:P12)</f>
        <v>0</v>
      </c>
      <c r="R12" s="3017"/>
      <c r="U12" s="1374"/>
      <c r="V12" s="1374" t="s">
        <v>830</v>
      </c>
    </row>
    <row r="13" spans="1:22" s="1363" customFormat="1" ht="15.75" customHeight="1">
      <c r="A13" s="1012"/>
      <c r="B13" s="1492"/>
      <c r="C13" s="1482"/>
      <c r="D13" s="1482"/>
      <c r="E13" s="1482"/>
      <c r="F13" s="1021"/>
      <c r="G13" s="1482"/>
      <c r="H13" s="1482"/>
      <c r="I13" s="1482"/>
      <c r="J13" s="1482"/>
      <c r="K13" s="1482"/>
      <c r="L13" s="1482"/>
      <c r="M13" s="1482"/>
      <c r="N13" s="1482"/>
      <c r="O13" s="1482"/>
      <c r="P13" s="1482"/>
      <c r="Q13" s="1482"/>
      <c r="R13" s="1482"/>
      <c r="U13" s="1374"/>
      <c r="V13" s="1374" t="s">
        <v>831</v>
      </c>
    </row>
    <row r="14" spans="1:22" s="1363" customFormat="1" ht="15.75" customHeight="1" thickBot="1">
      <c r="A14" s="2939" t="s">
        <v>2103</v>
      </c>
      <c r="B14" s="3016"/>
      <c r="C14" s="3018">
        <f>SUM(C15:C19)</f>
        <v>0</v>
      </c>
      <c r="D14" s="3018">
        <f t="shared" ref="D14:Q14" si="0">SUM(D15:D19)</f>
        <v>0</v>
      </c>
      <c r="E14" s="3018">
        <f t="shared" si="0"/>
        <v>0</v>
      </c>
      <c r="F14" s="3018">
        <f t="shared" si="0"/>
        <v>0</v>
      </c>
      <c r="G14" s="3018">
        <f t="shared" si="0"/>
        <v>0</v>
      </c>
      <c r="H14" s="3018">
        <f t="shared" si="0"/>
        <v>0</v>
      </c>
      <c r="I14" s="3018">
        <f t="shared" si="0"/>
        <v>0</v>
      </c>
      <c r="J14" s="3018">
        <f t="shared" si="0"/>
        <v>0</v>
      </c>
      <c r="K14" s="3018">
        <f t="shared" si="0"/>
        <v>0</v>
      </c>
      <c r="L14" s="3018">
        <f t="shared" si="0"/>
        <v>0</v>
      </c>
      <c r="M14" s="3018">
        <f t="shared" si="0"/>
        <v>0</v>
      </c>
      <c r="N14" s="3018">
        <f t="shared" si="0"/>
        <v>0</v>
      </c>
      <c r="O14" s="3018">
        <f t="shared" si="0"/>
        <v>0</v>
      </c>
      <c r="P14" s="3018">
        <f t="shared" si="0"/>
        <v>0</v>
      </c>
      <c r="Q14" s="3018">
        <f t="shared" si="0"/>
        <v>0</v>
      </c>
      <c r="R14" s="3018">
        <f>SUM(R15:R19)</f>
        <v>0</v>
      </c>
      <c r="U14" s="1374"/>
      <c r="V14" s="1374" t="s">
        <v>833</v>
      </c>
    </row>
    <row r="15" spans="1:22" s="1363" customFormat="1" ht="15.75" customHeight="1">
      <c r="A15" s="4521" t="s">
        <v>1014</v>
      </c>
      <c r="B15" s="1489"/>
      <c r="C15" s="1154"/>
      <c r="D15" s="1154"/>
      <c r="E15" s="1154"/>
      <c r="F15" s="1154"/>
      <c r="G15" s="1154"/>
      <c r="H15" s="1154"/>
      <c r="I15" s="1154"/>
      <c r="J15" s="1154"/>
      <c r="K15" s="1154"/>
      <c r="L15" s="1154"/>
      <c r="M15" s="1154"/>
      <c r="N15" s="1154"/>
      <c r="O15" s="1154"/>
      <c r="P15" s="1154"/>
      <c r="Q15" s="509">
        <f t="shared" ref="Q15:Q20" si="1">SUM(C15:P15)</f>
        <v>0</v>
      </c>
      <c r="R15" s="1155"/>
      <c r="U15" s="1374"/>
      <c r="V15" s="1374" t="s">
        <v>835</v>
      </c>
    </row>
    <row r="16" spans="1:22" s="1363" customFormat="1" ht="15.75" customHeight="1">
      <c r="A16" s="976" t="s">
        <v>2098</v>
      </c>
      <c r="B16" s="1490"/>
      <c r="C16" s="1156"/>
      <c r="D16" s="1156"/>
      <c r="E16" s="1156"/>
      <c r="F16" s="1156"/>
      <c r="G16" s="1156"/>
      <c r="H16" s="1156"/>
      <c r="I16" s="1156"/>
      <c r="J16" s="1156"/>
      <c r="K16" s="1156"/>
      <c r="L16" s="1156"/>
      <c r="M16" s="1156"/>
      <c r="N16" s="1156"/>
      <c r="O16" s="1156"/>
      <c r="P16" s="1156"/>
      <c r="Q16" s="509">
        <f t="shared" si="1"/>
        <v>0</v>
      </c>
      <c r="R16" s="1156"/>
      <c r="U16" s="1374"/>
      <c r="V16" s="1374" t="s">
        <v>836</v>
      </c>
    </row>
    <row r="17" spans="1:22" s="1363" customFormat="1" ht="15.75" customHeight="1">
      <c r="A17" s="976" t="s">
        <v>2099</v>
      </c>
      <c r="B17" s="1490"/>
      <c r="C17" s="1156"/>
      <c r="D17" s="1156"/>
      <c r="E17" s="1156"/>
      <c r="F17" s="1156"/>
      <c r="G17" s="1156"/>
      <c r="H17" s="1156"/>
      <c r="I17" s="1156"/>
      <c r="J17" s="1156"/>
      <c r="K17" s="1156"/>
      <c r="L17" s="1156"/>
      <c r="M17" s="1156"/>
      <c r="N17" s="1156"/>
      <c r="O17" s="1156"/>
      <c r="P17" s="1156"/>
      <c r="Q17" s="509">
        <f t="shared" si="1"/>
        <v>0</v>
      </c>
      <c r="R17" s="1156"/>
      <c r="U17" s="1374"/>
      <c r="V17" s="1374" t="s">
        <v>837</v>
      </c>
    </row>
    <row r="18" spans="1:22" s="4221" customFormat="1" ht="15.75" customHeight="1">
      <c r="A18" s="2987" t="s">
        <v>2100</v>
      </c>
      <c r="B18" s="3019"/>
      <c r="C18" s="3020"/>
      <c r="D18" s="3020"/>
      <c r="E18" s="3020"/>
      <c r="F18" s="3020"/>
      <c r="G18" s="3020"/>
      <c r="H18" s="3020"/>
      <c r="I18" s="3020"/>
      <c r="J18" s="3020"/>
      <c r="K18" s="3020"/>
      <c r="L18" s="3020"/>
      <c r="M18" s="3020"/>
      <c r="N18" s="3020"/>
      <c r="O18" s="3020"/>
      <c r="P18" s="3020"/>
      <c r="Q18" s="2955">
        <f t="shared" si="1"/>
        <v>0</v>
      </c>
      <c r="R18" s="3020"/>
      <c r="U18" s="1374"/>
      <c r="V18" s="1374" t="s">
        <v>838</v>
      </c>
    </row>
    <row r="19" spans="1:22" s="1363" customFormat="1" ht="15.75" customHeight="1">
      <c r="A19" s="2987" t="s">
        <v>2101</v>
      </c>
      <c r="B19" s="3019"/>
      <c r="C19" s="3020"/>
      <c r="D19" s="3020"/>
      <c r="E19" s="3020"/>
      <c r="F19" s="3020"/>
      <c r="G19" s="3020"/>
      <c r="H19" s="3020"/>
      <c r="I19" s="3020"/>
      <c r="J19" s="3020"/>
      <c r="K19" s="3020"/>
      <c r="L19" s="3020"/>
      <c r="M19" s="3020"/>
      <c r="N19" s="3020"/>
      <c r="O19" s="3020"/>
      <c r="P19" s="3020"/>
      <c r="Q19" s="2955">
        <f t="shared" si="1"/>
        <v>0</v>
      </c>
      <c r="R19" s="3020"/>
      <c r="U19" s="1374"/>
      <c r="V19" s="1374" t="s">
        <v>838</v>
      </c>
    </row>
    <row r="20" spans="1:22" s="1363" customFormat="1" ht="15.75" customHeight="1" thickBot="1">
      <c r="A20" s="4522" t="s">
        <v>2104</v>
      </c>
      <c r="B20" s="3021"/>
      <c r="C20" s="3022"/>
      <c r="D20" s="3022"/>
      <c r="E20" s="3022"/>
      <c r="F20" s="3022"/>
      <c r="G20" s="3022"/>
      <c r="H20" s="3022"/>
      <c r="I20" s="3022"/>
      <c r="J20" s="3022"/>
      <c r="K20" s="3022"/>
      <c r="L20" s="3022"/>
      <c r="M20" s="3022"/>
      <c r="N20" s="3022"/>
      <c r="O20" s="3022"/>
      <c r="P20" s="3022"/>
      <c r="Q20" s="2981">
        <f t="shared" si="1"/>
        <v>0</v>
      </c>
      <c r="R20" s="3022"/>
      <c r="U20" s="1374"/>
      <c r="V20" s="1390" t="s">
        <v>839</v>
      </c>
    </row>
    <row r="21" spans="1:22" s="1363" customFormat="1" ht="15.75" customHeight="1">
      <c r="A21" s="1481" t="s">
        <v>1062</v>
      </c>
      <c r="B21" s="1491"/>
      <c r="C21" s="1482"/>
      <c r="D21" s="1482"/>
      <c r="E21" s="1482"/>
      <c r="F21" s="1482"/>
      <c r="G21" s="1482"/>
      <c r="H21" s="1482"/>
      <c r="I21" s="1482"/>
      <c r="J21" s="1482"/>
      <c r="K21" s="1482"/>
      <c r="L21" s="1482"/>
      <c r="M21" s="1482"/>
      <c r="N21" s="1482"/>
      <c r="O21" s="1482"/>
      <c r="P21" s="1482"/>
      <c r="Q21" s="1482"/>
      <c r="R21" s="1482"/>
      <c r="U21" s="1374"/>
      <c r="V21" s="1374" t="s">
        <v>859</v>
      </c>
    </row>
    <row r="22" spans="1:22" s="1363" customFormat="1" ht="14">
      <c r="A22" s="967" t="s">
        <v>1015</v>
      </c>
      <c r="B22" s="3023"/>
      <c r="C22" s="2510"/>
      <c r="D22" s="2510"/>
      <c r="E22" s="2510"/>
      <c r="F22" s="2510"/>
      <c r="G22" s="2510"/>
      <c r="H22" s="2510"/>
      <c r="I22" s="2510"/>
      <c r="J22" s="2510"/>
      <c r="K22" s="2510"/>
      <c r="L22" s="2510"/>
      <c r="M22" s="2510"/>
      <c r="N22" s="2510"/>
      <c r="O22" s="2510"/>
      <c r="P22" s="2510"/>
      <c r="Q22" s="718"/>
      <c r="R22" s="718"/>
      <c r="U22" s="1374"/>
      <c r="V22" s="1374" t="s">
        <v>1063</v>
      </c>
    </row>
    <row r="23" spans="1:22" s="1363" customFormat="1" ht="15" customHeight="1">
      <c r="A23" s="976" t="s">
        <v>1016</v>
      </c>
      <c r="B23" s="17"/>
      <c r="C23" s="129"/>
      <c r="D23" s="129"/>
      <c r="E23" s="129"/>
      <c r="F23" s="129"/>
      <c r="G23" s="129"/>
      <c r="H23" s="129"/>
      <c r="I23" s="129"/>
      <c r="J23" s="129"/>
      <c r="K23" s="129"/>
      <c r="L23" s="129"/>
      <c r="M23" s="129"/>
      <c r="N23" s="129"/>
      <c r="O23" s="129"/>
      <c r="P23" s="129"/>
      <c r="Q23" s="509">
        <f t="shared" ref="Q23:Q30" si="2">SUM(C23:P23)</f>
        <v>0</v>
      </c>
      <c r="R23" s="129"/>
      <c r="U23" s="1374"/>
      <c r="V23" s="1374" t="s">
        <v>841</v>
      </c>
    </row>
    <row r="24" spans="1:22" s="1363" customFormat="1">
      <c r="A24" s="976" t="s">
        <v>2024</v>
      </c>
      <c r="B24" s="17"/>
      <c r="C24" s="129"/>
      <c r="D24" s="129"/>
      <c r="E24" s="129"/>
      <c r="F24" s="129"/>
      <c r="G24" s="129"/>
      <c r="H24" s="129"/>
      <c r="I24" s="129"/>
      <c r="J24" s="129"/>
      <c r="K24" s="129"/>
      <c r="L24" s="129"/>
      <c r="M24" s="129"/>
      <c r="N24" s="129"/>
      <c r="O24" s="129"/>
      <c r="P24" s="129"/>
      <c r="Q24" s="509">
        <f t="shared" si="2"/>
        <v>0</v>
      </c>
      <c r="R24" s="129"/>
      <c r="U24" s="1374"/>
      <c r="V24" s="1374" t="s">
        <v>842</v>
      </c>
    </row>
    <row r="25" spans="1:22" s="1363" customFormat="1">
      <c r="A25" s="976" t="s">
        <v>1017</v>
      </c>
      <c r="B25" s="17"/>
      <c r="C25" s="129"/>
      <c r="D25" s="129"/>
      <c r="E25" s="129"/>
      <c r="F25" s="129"/>
      <c r="G25" s="129"/>
      <c r="H25" s="129"/>
      <c r="I25" s="129"/>
      <c r="J25" s="129"/>
      <c r="K25" s="129"/>
      <c r="L25" s="129"/>
      <c r="M25" s="129"/>
      <c r="N25" s="129"/>
      <c r="O25" s="129"/>
      <c r="P25" s="129"/>
      <c r="Q25" s="509">
        <f t="shared" si="2"/>
        <v>0</v>
      </c>
      <c r="R25" s="129"/>
      <c r="U25" s="1374"/>
      <c r="V25" s="1374" t="s">
        <v>843</v>
      </c>
    </row>
    <row r="26" spans="1:22" s="1363" customFormat="1">
      <c r="A26" s="4520" t="s">
        <v>1018</v>
      </c>
      <c r="B26" s="2945"/>
      <c r="C26" s="2947"/>
      <c r="D26" s="2947"/>
      <c r="E26" s="2947"/>
      <c r="F26" s="2947"/>
      <c r="G26" s="2947"/>
      <c r="H26" s="2947"/>
      <c r="I26" s="2947"/>
      <c r="J26" s="2947"/>
      <c r="K26" s="2947"/>
      <c r="L26" s="2947"/>
      <c r="M26" s="2947"/>
      <c r="N26" s="2947"/>
      <c r="O26" s="2947"/>
      <c r="P26" s="2947"/>
      <c r="Q26" s="2955">
        <f t="shared" si="2"/>
        <v>0</v>
      </c>
      <c r="R26" s="2947"/>
      <c r="U26" s="1374"/>
      <c r="V26" s="1374" t="s">
        <v>844</v>
      </c>
    </row>
    <row r="27" spans="1:22" s="1363" customFormat="1">
      <c r="A27" s="4520" t="s">
        <v>1019</v>
      </c>
      <c r="B27" s="1493"/>
      <c r="C27" s="2947"/>
      <c r="D27" s="2947"/>
      <c r="E27" s="2947"/>
      <c r="F27" s="2947"/>
      <c r="G27" s="2947"/>
      <c r="H27" s="2947"/>
      <c r="I27" s="2947"/>
      <c r="J27" s="2947"/>
      <c r="K27" s="2947"/>
      <c r="L27" s="2947"/>
      <c r="M27" s="2947"/>
      <c r="N27" s="2947"/>
      <c r="O27" s="2947"/>
      <c r="P27" s="2947"/>
      <c r="Q27" s="2955">
        <f t="shared" si="2"/>
        <v>0</v>
      </c>
      <c r="R27" s="2947"/>
      <c r="U27" s="1374"/>
      <c r="V27" s="1374" t="s">
        <v>845</v>
      </c>
    </row>
    <row r="28" spans="1:22" s="1363" customFormat="1">
      <c r="A28" s="976" t="s">
        <v>2081</v>
      </c>
      <c r="B28" s="1493"/>
      <c r="C28" s="4224"/>
      <c r="D28" s="4224"/>
      <c r="E28" s="4224"/>
      <c r="F28" s="4224"/>
      <c r="G28" s="4224"/>
      <c r="H28" s="4224"/>
      <c r="I28" s="4224"/>
      <c r="J28" s="4224"/>
      <c r="K28" s="4224"/>
      <c r="L28" s="4224"/>
      <c r="M28" s="4224"/>
      <c r="N28" s="4224"/>
      <c r="O28" s="4224"/>
      <c r="P28" s="4224"/>
      <c r="Q28" s="4533">
        <f t="shared" si="2"/>
        <v>0</v>
      </c>
      <c r="R28" s="4224"/>
      <c r="U28" s="1374"/>
      <c r="V28" s="1374" t="s">
        <v>846</v>
      </c>
    </row>
    <row r="29" spans="1:22" s="4221" customFormat="1">
      <c r="A29" s="976" t="s">
        <v>2082</v>
      </c>
      <c r="B29" s="1493"/>
      <c r="C29" s="4224"/>
      <c r="D29" s="4224"/>
      <c r="E29" s="4224"/>
      <c r="F29" s="4224"/>
      <c r="G29" s="4224"/>
      <c r="H29" s="4224"/>
      <c r="I29" s="4224"/>
      <c r="J29" s="4224"/>
      <c r="K29" s="4224"/>
      <c r="L29" s="4224"/>
      <c r="M29" s="4224"/>
      <c r="N29" s="4224"/>
      <c r="O29" s="4224"/>
      <c r="P29" s="4224"/>
      <c r="Q29" s="4533">
        <f t="shared" ref="Q29" si="3">SUM(C29:P29)</f>
        <v>0</v>
      </c>
      <c r="R29" s="4224"/>
      <c r="U29" s="1374"/>
      <c r="V29" s="1374" t="s">
        <v>849</v>
      </c>
    </row>
    <row r="30" spans="1:22" s="1363" customFormat="1">
      <c r="A30" s="4518" t="s">
        <v>2083</v>
      </c>
      <c r="B30" s="3024"/>
      <c r="C30" s="1366"/>
      <c r="D30" s="1366"/>
      <c r="E30" s="1366"/>
      <c r="F30" s="1366"/>
      <c r="G30" s="1366"/>
      <c r="H30" s="1366"/>
      <c r="I30" s="1366"/>
      <c r="J30" s="1366"/>
      <c r="K30" s="1366"/>
      <c r="L30" s="1366"/>
      <c r="M30" s="1366"/>
      <c r="N30" s="1366"/>
      <c r="O30" s="1366"/>
      <c r="P30" s="1366"/>
      <c r="Q30" s="3051">
        <f t="shared" si="2"/>
        <v>0</v>
      </c>
      <c r="R30" s="1366"/>
      <c r="U30" s="1374"/>
      <c r="V30" s="1374" t="s">
        <v>849</v>
      </c>
    </row>
    <row r="31" spans="1:22" s="1363" customFormat="1" ht="15" customHeight="1">
      <c r="A31" s="3025" t="s">
        <v>815</v>
      </c>
      <c r="B31" s="2958"/>
      <c r="C31" s="3026">
        <f>SUM(C23:C30)</f>
        <v>0</v>
      </c>
      <c r="D31" s="3026">
        <f t="shared" ref="D31:R31" si="4">SUM(D23:D30)</f>
        <v>0</v>
      </c>
      <c r="E31" s="3026">
        <f t="shared" si="4"/>
        <v>0</v>
      </c>
      <c r="F31" s="3026">
        <f t="shared" si="4"/>
        <v>0</v>
      </c>
      <c r="G31" s="3026">
        <f t="shared" si="4"/>
        <v>0</v>
      </c>
      <c r="H31" s="3026">
        <f t="shared" si="4"/>
        <v>0</v>
      </c>
      <c r="I31" s="3026">
        <f t="shared" si="4"/>
        <v>0</v>
      </c>
      <c r="J31" s="3026">
        <f t="shared" si="4"/>
        <v>0</v>
      </c>
      <c r="K31" s="3026">
        <f t="shared" si="4"/>
        <v>0</v>
      </c>
      <c r="L31" s="3026">
        <f t="shared" si="4"/>
        <v>0</v>
      </c>
      <c r="M31" s="3026">
        <f t="shared" si="4"/>
        <v>0</v>
      </c>
      <c r="N31" s="3026">
        <f t="shared" si="4"/>
        <v>0</v>
      </c>
      <c r="O31" s="3026">
        <f t="shared" si="4"/>
        <v>0</v>
      </c>
      <c r="P31" s="3026">
        <f t="shared" si="4"/>
        <v>0</v>
      </c>
      <c r="Q31" s="3026">
        <f t="shared" si="4"/>
        <v>0</v>
      </c>
      <c r="R31" s="3026">
        <f t="shared" si="4"/>
        <v>0</v>
      </c>
      <c r="U31" s="1374"/>
      <c r="V31" s="1374" t="s">
        <v>850</v>
      </c>
    </row>
    <row r="32" spans="1:22" s="1363" customFormat="1" ht="15" customHeight="1">
      <c r="A32" s="970" t="s">
        <v>1020</v>
      </c>
      <c r="B32" s="1494"/>
      <c r="C32" s="427"/>
      <c r="D32" s="427"/>
      <c r="E32" s="427"/>
      <c r="F32" s="959"/>
      <c r="G32" s="427"/>
      <c r="H32" s="427"/>
      <c r="I32" s="427"/>
      <c r="J32" s="427"/>
      <c r="K32" s="427"/>
      <c r="L32" s="427"/>
      <c r="M32" s="427"/>
      <c r="N32" s="427"/>
      <c r="O32" s="427"/>
      <c r="P32" s="427"/>
      <c r="Q32" s="479"/>
      <c r="R32" s="427"/>
      <c r="U32" s="1374"/>
      <c r="V32" s="1374" t="s">
        <v>852</v>
      </c>
    </row>
    <row r="33" spans="1:22" s="1363" customFormat="1" ht="15" customHeight="1">
      <c r="A33" s="976" t="s">
        <v>2105</v>
      </c>
      <c r="B33" s="1013"/>
      <c r="C33" s="3027"/>
      <c r="D33" s="3027"/>
      <c r="E33" s="3027"/>
      <c r="F33" s="3027"/>
      <c r="G33" s="3027"/>
      <c r="H33" s="3027"/>
      <c r="I33" s="3027"/>
      <c r="J33" s="3027"/>
      <c r="K33" s="3027"/>
      <c r="L33" s="3027"/>
      <c r="M33" s="3027"/>
      <c r="N33" s="3027"/>
      <c r="O33" s="3027"/>
      <c r="P33" s="3027"/>
      <c r="Q33" s="3028">
        <f>SUM(C33:P33)</f>
        <v>0</v>
      </c>
      <c r="R33" s="3027"/>
      <c r="U33" s="1374"/>
      <c r="V33" s="1374" t="s">
        <v>853</v>
      </c>
    </row>
    <row r="34" spans="1:22" s="1363" customFormat="1">
      <c r="A34" s="976" t="s">
        <v>1021</v>
      </c>
      <c r="B34" s="17"/>
      <c r="C34" s="129"/>
      <c r="D34" s="129"/>
      <c r="E34" s="129"/>
      <c r="F34" s="129"/>
      <c r="G34" s="129"/>
      <c r="H34" s="129"/>
      <c r="I34" s="129"/>
      <c r="J34" s="129"/>
      <c r="K34" s="129"/>
      <c r="L34" s="129"/>
      <c r="M34" s="129"/>
      <c r="N34" s="129"/>
      <c r="O34" s="129"/>
      <c r="P34" s="129"/>
      <c r="Q34" s="3028">
        <f>SUM(C34:P34)</f>
        <v>0</v>
      </c>
      <c r="R34" s="129"/>
      <c r="V34" s="1374" t="s">
        <v>324</v>
      </c>
    </row>
    <row r="35" spans="1:22" s="1363" customFormat="1" ht="15" customHeight="1">
      <c r="A35" s="4519" t="s">
        <v>1022</v>
      </c>
      <c r="B35" s="2945"/>
      <c r="C35" s="129"/>
      <c r="D35" s="129"/>
      <c r="E35" s="129"/>
      <c r="F35" s="129"/>
      <c r="G35" s="129"/>
      <c r="H35" s="129"/>
      <c r="I35" s="129"/>
      <c r="J35" s="129"/>
      <c r="K35" s="129"/>
      <c r="L35" s="129"/>
      <c r="M35" s="129"/>
      <c r="N35" s="129"/>
      <c r="O35" s="129"/>
      <c r="P35" s="129"/>
      <c r="Q35" s="3028">
        <f>SUM(C35:P35)</f>
        <v>0</v>
      </c>
      <c r="R35" s="129"/>
    </row>
    <row r="36" spans="1:22" s="1363" customFormat="1" ht="15" customHeight="1">
      <c r="A36" s="2957" t="s">
        <v>1023</v>
      </c>
      <c r="B36" s="2971"/>
      <c r="C36" s="3029">
        <f>SUM(C33:C35)</f>
        <v>0</v>
      </c>
      <c r="D36" s="3029">
        <f t="shared" ref="D36:R36" si="5">SUM(D33:D35)</f>
        <v>0</v>
      </c>
      <c r="E36" s="3029">
        <f t="shared" si="5"/>
        <v>0</v>
      </c>
      <c r="F36" s="3029">
        <f t="shared" si="5"/>
        <v>0</v>
      </c>
      <c r="G36" s="3029">
        <f t="shared" si="5"/>
        <v>0</v>
      </c>
      <c r="H36" s="3029">
        <f t="shared" si="5"/>
        <v>0</v>
      </c>
      <c r="I36" s="3029">
        <f t="shared" si="5"/>
        <v>0</v>
      </c>
      <c r="J36" s="3029">
        <f t="shared" si="5"/>
        <v>0</v>
      </c>
      <c r="K36" s="3029">
        <f t="shared" si="5"/>
        <v>0</v>
      </c>
      <c r="L36" s="3029">
        <f t="shared" si="5"/>
        <v>0</v>
      </c>
      <c r="M36" s="3029">
        <f t="shared" si="5"/>
        <v>0</v>
      </c>
      <c r="N36" s="3029">
        <f t="shared" si="5"/>
        <v>0</v>
      </c>
      <c r="O36" s="3029">
        <f t="shared" si="5"/>
        <v>0</v>
      </c>
      <c r="P36" s="3029">
        <f t="shared" si="5"/>
        <v>0</v>
      </c>
      <c r="Q36" s="3029">
        <f t="shared" si="5"/>
        <v>0</v>
      </c>
      <c r="R36" s="3029">
        <f t="shared" si="5"/>
        <v>0</v>
      </c>
    </row>
    <row r="37" spans="1:22" s="1363" customFormat="1">
      <c r="A37" s="971" t="s">
        <v>1024</v>
      </c>
      <c r="B37" s="3030"/>
      <c r="C37" s="517"/>
      <c r="D37" s="3031"/>
      <c r="E37" s="3031"/>
      <c r="F37" s="76"/>
      <c r="G37" s="517"/>
      <c r="H37" s="2964"/>
      <c r="I37" s="517"/>
      <c r="J37" s="517"/>
      <c r="K37" s="517"/>
      <c r="L37" s="517"/>
      <c r="M37" s="517"/>
      <c r="N37" s="517"/>
      <c r="O37" s="517"/>
      <c r="P37" s="517"/>
      <c r="Q37" s="517"/>
      <c r="R37" s="3031"/>
    </row>
    <row r="38" spans="1:22" s="1363" customFormat="1" ht="13">
      <c r="A38" s="972" t="s">
        <v>1025</v>
      </c>
      <c r="B38" s="164"/>
      <c r="C38" s="129"/>
      <c r="D38" s="129"/>
      <c r="E38" s="129"/>
      <c r="F38" s="129"/>
      <c r="G38" s="129"/>
      <c r="H38" s="1471"/>
      <c r="I38" s="129"/>
      <c r="J38" s="129"/>
      <c r="K38" s="129"/>
      <c r="L38" s="129"/>
      <c r="M38" s="129"/>
      <c r="N38" s="129"/>
      <c r="O38" s="129"/>
      <c r="P38" s="129"/>
      <c r="Q38" s="3028">
        <f t="shared" ref="Q38:Q43" si="6">SUM(C38:P38)</f>
        <v>0</v>
      </c>
      <c r="R38" s="129"/>
    </row>
    <row r="39" spans="1:22" s="1363" customFormat="1" ht="15" customHeight="1">
      <c r="A39" s="972" t="s">
        <v>1026</v>
      </c>
      <c r="B39" s="498"/>
      <c r="C39" s="129"/>
      <c r="D39" s="129"/>
      <c r="E39" s="129"/>
      <c r="F39" s="129"/>
      <c r="G39" s="129"/>
      <c r="H39" s="129"/>
      <c r="I39" s="129"/>
      <c r="J39" s="129"/>
      <c r="K39" s="129"/>
      <c r="L39" s="129"/>
      <c r="M39" s="129"/>
      <c r="N39" s="129"/>
      <c r="O39" s="129"/>
      <c r="P39" s="129"/>
      <c r="Q39" s="505">
        <f t="shared" si="6"/>
        <v>0</v>
      </c>
      <c r="R39" s="129"/>
    </row>
    <row r="40" spans="1:22" s="1363" customFormat="1" ht="15" customHeight="1">
      <c r="A40" s="972" t="s">
        <v>1027</v>
      </c>
      <c r="B40" s="17"/>
      <c r="C40" s="129"/>
      <c r="D40" s="129"/>
      <c r="E40" s="129"/>
      <c r="F40" s="129"/>
      <c r="G40" s="129"/>
      <c r="H40" s="129"/>
      <c r="I40" s="129"/>
      <c r="J40" s="129"/>
      <c r="K40" s="129"/>
      <c r="L40" s="129"/>
      <c r="M40" s="129"/>
      <c r="N40" s="129"/>
      <c r="O40" s="129"/>
      <c r="P40" s="129"/>
      <c r="Q40" s="3028">
        <f t="shared" si="6"/>
        <v>0</v>
      </c>
      <c r="R40" s="129"/>
    </row>
    <row r="41" spans="1:22" s="1363" customFormat="1" ht="15" customHeight="1">
      <c r="A41" s="972" t="s">
        <v>1028</v>
      </c>
      <c r="B41" s="17"/>
      <c r="C41" s="129"/>
      <c r="D41" s="129"/>
      <c r="E41" s="129"/>
      <c r="F41" s="129"/>
      <c r="G41" s="129"/>
      <c r="H41" s="129"/>
      <c r="I41" s="129"/>
      <c r="J41" s="129"/>
      <c r="K41" s="129"/>
      <c r="L41" s="129"/>
      <c r="M41" s="129"/>
      <c r="N41" s="129"/>
      <c r="O41" s="129"/>
      <c r="P41" s="129"/>
      <c r="Q41" s="3028">
        <f t="shared" si="6"/>
        <v>0</v>
      </c>
      <c r="R41" s="129"/>
    </row>
    <row r="42" spans="1:22" s="1363" customFormat="1" ht="15" customHeight="1">
      <c r="A42" s="972" t="s">
        <v>1029</v>
      </c>
      <c r="B42" s="498"/>
      <c r="C42" s="129"/>
      <c r="D42" s="129"/>
      <c r="E42" s="129"/>
      <c r="F42" s="129"/>
      <c r="G42" s="129"/>
      <c r="H42" s="129"/>
      <c r="I42" s="129"/>
      <c r="J42" s="129"/>
      <c r="K42" s="129"/>
      <c r="L42" s="129"/>
      <c r="M42" s="129"/>
      <c r="N42" s="129"/>
      <c r="O42" s="129"/>
      <c r="P42" s="129"/>
      <c r="Q42" s="276">
        <f t="shared" si="6"/>
        <v>0</v>
      </c>
      <c r="R42" s="1366"/>
    </row>
    <row r="43" spans="1:22" s="1363" customFormat="1" ht="15" customHeight="1">
      <c r="A43" s="972" t="s">
        <v>1030</v>
      </c>
      <c r="B43" s="3032"/>
      <c r="C43" s="129"/>
      <c r="D43" s="129"/>
      <c r="E43" s="129"/>
      <c r="F43" s="129"/>
      <c r="G43" s="129"/>
      <c r="H43" s="129"/>
      <c r="I43" s="129"/>
      <c r="J43" s="129"/>
      <c r="K43" s="129"/>
      <c r="L43" s="129"/>
      <c r="M43" s="129"/>
      <c r="N43" s="129"/>
      <c r="O43" s="129"/>
      <c r="P43" s="129"/>
      <c r="Q43" s="276">
        <f t="shared" si="6"/>
        <v>0</v>
      </c>
      <c r="R43" s="129"/>
    </row>
    <row r="44" spans="1:22" s="1363" customFormat="1" ht="14.5">
      <c r="A44" s="2957" t="s">
        <v>1031</v>
      </c>
      <c r="B44" s="3033"/>
      <c r="C44" s="3034">
        <f>SUM(C38:C43)</f>
        <v>0</v>
      </c>
      <c r="D44" s="3034">
        <f t="shared" ref="D44:R44" si="7">SUM(D38:D43)</f>
        <v>0</v>
      </c>
      <c r="E44" s="3034">
        <f t="shared" si="7"/>
        <v>0</v>
      </c>
      <c r="F44" s="3034">
        <f t="shared" si="7"/>
        <v>0</v>
      </c>
      <c r="G44" s="3034">
        <f t="shared" si="7"/>
        <v>0</v>
      </c>
      <c r="H44" s="3034">
        <f>SUM(H39:H43)</f>
        <v>0</v>
      </c>
      <c r="I44" s="3034">
        <f t="shared" si="7"/>
        <v>0</v>
      </c>
      <c r="J44" s="3034">
        <f t="shared" si="7"/>
        <v>0</v>
      </c>
      <c r="K44" s="3034">
        <f t="shared" si="7"/>
        <v>0</v>
      </c>
      <c r="L44" s="3034">
        <f t="shared" si="7"/>
        <v>0</v>
      </c>
      <c r="M44" s="3034">
        <f t="shared" si="7"/>
        <v>0</v>
      </c>
      <c r="N44" s="3034">
        <f t="shared" si="7"/>
        <v>0</v>
      </c>
      <c r="O44" s="3034">
        <f t="shared" si="7"/>
        <v>0</v>
      </c>
      <c r="P44" s="3034">
        <f t="shared" si="7"/>
        <v>0</v>
      </c>
      <c r="Q44" s="3034">
        <f t="shared" si="7"/>
        <v>0</v>
      </c>
      <c r="R44" s="3034">
        <f t="shared" si="7"/>
        <v>0</v>
      </c>
    </row>
    <row r="45" spans="1:22" s="1363" customFormat="1">
      <c r="A45" s="1006" t="s">
        <v>1032</v>
      </c>
      <c r="B45" s="18"/>
      <c r="C45" s="3035"/>
      <c r="D45" s="3035"/>
      <c r="E45" s="3035"/>
      <c r="F45" s="3036"/>
      <c r="G45" s="2964"/>
      <c r="H45" s="2964"/>
      <c r="I45" s="2964"/>
      <c r="J45" s="2964"/>
      <c r="K45" s="2964"/>
      <c r="L45" s="2964"/>
      <c r="M45" s="2964"/>
      <c r="N45" s="2964"/>
      <c r="O45" s="2964"/>
      <c r="P45" s="2964"/>
      <c r="Q45" s="2964"/>
      <c r="R45" s="2964"/>
    </row>
    <row r="46" spans="1:22" s="1363" customFormat="1" ht="15" customHeight="1">
      <c r="A46" s="4511" t="s">
        <v>1033</v>
      </c>
      <c r="B46" s="17"/>
      <c r="C46" s="129"/>
      <c r="D46" s="129"/>
      <c r="E46" s="129"/>
      <c r="F46" s="129"/>
      <c r="G46" s="129"/>
      <c r="H46" s="129"/>
      <c r="I46" s="129"/>
      <c r="J46" s="129"/>
      <c r="K46" s="129"/>
      <c r="L46" s="129"/>
      <c r="M46" s="129"/>
      <c r="N46" s="129"/>
      <c r="O46" s="129"/>
      <c r="P46" s="129"/>
      <c r="Q46" s="509">
        <f>SUM(C46:P46)</f>
        <v>0</v>
      </c>
      <c r="R46" s="129"/>
    </row>
    <row r="47" spans="1:22" s="1363" customFormat="1" ht="26">
      <c r="A47" s="974" t="s">
        <v>1064</v>
      </c>
      <c r="B47" s="17"/>
      <c r="C47" s="129"/>
      <c r="D47" s="129"/>
      <c r="E47" s="129"/>
      <c r="F47" s="129"/>
      <c r="G47" s="129"/>
      <c r="H47" s="129"/>
      <c r="I47" s="129"/>
      <c r="J47" s="129"/>
      <c r="K47" s="129"/>
      <c r="L47" s="129"/>
      <c r="M47" s="129"/>
      <c r="N47" s="129"/>
      <c r="O47" s="129"/>
      <c r="P47" s="129"/>
      <c r="Q47" s="509">
        <f>SUM(C47:P47)</f>
        <v>0</v>
      </c>
      <c r="R47" s="129"/>
    </row>
    <row r="48" spans="1:22" s="1363" customFormat="1" ht="26">
      <c r="A48" s="974" t="s">
        <v>1035</v>
      </c>
      <c r="B48" s="17"/>
      <c r="C48" s="129"/>
      <c r="D48" s="129"/>
      <c r="E48" s="129"/>
      <c r="F48" s="129"/>
      <c r="G48" s="129"/>
      <c r="H48" s="129"/>
      <c r="I48" s="129"/>
      <c r="J48" s="129"/>
      <c r="K48" s="129"/>
      <c r="L48" s="129"/>
      <c r="M48" s="129"/>
      <c r="N48" s="129"/>
      <c r="O48" s="129"/>
      <c r="P48" s="129"/>
      <c r="Q48" s="509">
        <f>SUM(C48:P48)</f>
        <v>0</v>
      </c>
      <c r="R48" s="129"/>
    </row>
    <row r="49" spans="1:18" s="1363" customFormat="1">
      <c r="A49" s="4512" t="s">
        <v>1036</v>
      </c>
      <c r="B49" s="993"/>
      <c r="C49" s="129"/>
      <c r="D49" s="129"/>
      <c r="E49" s="129"/>
      <c r="F49" s="129"/>
      <c r="G49" s="129"/>
      <c r="H49" s="129"/>
      <c r="I49" s="129"/>
      <c r="J49" s="129"/>
      <c r="K49" s="129"/>
      <c r="L49" s="129"/>
      <c r="M49" s="129"/>
      <c r="N49" s="129"/>
      <c r="O49" s="129"/>
      <c r="P49" s="129"/>
      <c r="Q49" s="509">
        <f>SUM(C49:P49)</f>
        <v>0</v>
      </c>
      <c r="R49" s="129"/>
    </row>
    <row r="50" spans="1:18" s="1363" customFormat="1">
      <c r="A50" s="4513" t="s">
        <v>2086</v>
      </c>
      <c r="B50" s="498"/>
      <c r="C50" s="1366"/>
      <c r="D50" s="1366"/>
      <c r="E50" s="1366"/>
      <c r="F50" s="1366"/>
      <c r="G50" s="1366"/>
      <c r="H50" s="1366"/>
      <c r="I50" s="1366"/>
      <c r="J50" s="1366"/>
      <c r="K50" s="1366"/>
      <c r="L50" s="1366"/>
      <c r="M50" s="1366"/>
      <c r="N50" s="1366"/>
      <c r="O50" s="1366"/>
      <c r="P50" s="1366"/>
      <c r="Q50" s="435">
        <f>SUM(C50:P50)</f>
        <v>0</v>
      </c>
      <c r="R50" s="1366"/>
    </row>
    <row r="51" spans="1:18" s="1363" customFormat="1">
      <c r="A51" s="2957" t="s">
        <v>1065</v>
      </c>
      <c r="B51" s="2958"/>
      <c r="C51" s="3029">
        <f>SUM(C46:C50)</f>
        <v>0</v>
      </c>
      <c r="D51" s="3029">
        <f t="shared" ref="D51:R51" si="8">SUM(D46:D50)</f>
        <v>0</v>
      </c>
      <c r="E51" s="3029">
        <f t="shared" si="8"/>
        <v>0</v>
      </c>
      <c r="F51" s="3029">
        <f t="shared" si="8"/>
        <v>0</v>
      </c>
      <c r="G51" s="3029">
        <f t="shared" si="8"/>
        <v>0</v>
      </c>
      <c r="H51" s="3029">
        <f t="shared" si="8"/>
        <v>0</v>
      </c>
      <c r="I51" s="3029">
        <f t="shared" si="8"/>
        <v>0</v>
      </c>
      <c r="J51" s="3029">
        <f t="shared" si="8"/>
        <v>0</v>
      </c>
      <c r="K51" s="3029">
        <f t="shared" si="8"/>
        <v>0</v>
      </c>
      <c r="L51" s="3029">
        <f t="shared" si="8"/>
        <v>0</v>
      </c>
      <c r="M51" s="3029">
        <f t="shared" si="8"/>
        <v>0</v>
      </c>
      <c r="N51" s="3029">
        <f t="shared" si="8"/>
        <v>0</v>
      </c>
      <c r="O51" s="3029">
        <f t="shared" si="8"/>
        <v>0</v>
      </c>
      <c r="P51" s="3029">
        <f t="shared" si="8"/>
        <v>0</v>
      </c>
      <c r="Q51" s="3029">
        <f t="shared" si="8"/>
        <v>0</v>
      </c>
      <c r="R51" s="3029">
        <f t="shared" si="8"/>
        <v>0</v>
      </c>
    </row>
    <row r="52" spans="1:18" s="1363" customFormat="1">
      <c r="A52" s="1572" t="s">
        <v>2094</v>
      </c>
      <c r="B52" s="18"/>
      <c r="C52" s="330"/>
      <c r="D52" s="330"/>
      <c r="E52" s="330"/>
      <c r="F52" s="330"/>
      <c r="G52" s="330"/>
      <c r="H52" s="330"/>
      <c r="I52" s="330"/>
      <c r="J52" s="330"/>
      <c r="K52" s="330"/>
      <c r="L52" s="330"/>
      <c r="M52" s="330"/>
      <c r="N52" s="330"/>
      <c r="O52" s="330"/>
      <c r="P52" s="330"/>
      <c r="Q52" s="330"/>
      <c r="R52" s="330"/>
    </row>
    <row r="53" spans="1:18" s="1363" customFormat="1" ht="13">
      <c r="A53" s="4514" t="s">
        <v>2027</v>
      </c>
      <c r="B53" s="1486"/>
      <c r="C53" s="1487"/>
      <c r="D53" s="1158"/>
      <c r="E53" s="1158"/>
      <c r="F53" s="1158"/>
      <c r="G53" s="1158"/>
      <c r="H53" s="1158"/>
      <c r="I53" s="1158"/>
      <c r="J53" s="1158"/>
      <c r="K53" s="1158"/>
      <c r="L53" s="1158"/>
      <c r="M53" s="1158"/>
      <c r="N53" s="1158"/>
      <c r="O53" s="1158"/>
      <c r="P53" s="1158"/>
      <c r="Q53" s="1483">
        <f>SUM(C53:P53)</f>
        <v>0</v>
      </c>
      <c r="R53" s="1158"/>
    </row>
    <row r="54" spans="1:18" s="1363" customFormat="1" ht="13">
      <c r="A54" s="4515" t="s">
        <v>2095</v>
      </c>
      <c r="B54" s="1488"/>
      <c r="C54" s="1487"/>
      <c r="D54" s="1158"/>
      <c r="E54" s="1158"/>
      <c r="F54" s="1158"/>
      <c r="G54" s="1158"/>
      <c r="H54" s="1158"/>
      <c r="I54" s="1158"/>
      <c r="J54" s="1158"/>
      <c r="K54" s="1158"/>
      <c r="L54" s="1158"/>
      <c r="M54" s="1158"/>
      <c r="N54" s="1158"/>
      <c r="O54" s="1158"/>
      <c r="P54" s="1158"/>
      <c r="Q54" s="1483">
        <f>SUM(C54:P54)</f>
        <v>0</v>
      </c>
      <c r="R54" s="1158"/>
    </row>
    <row r="55" spans="1:18" s="1363" customFormat="1" ht="14">
      <c r="A55" s="3038" t="s">
        <v>1066</v>
      </c>
      <c r="B55" s="3039"/>
      <c r="C55" s="3040">
        <f t="shared" ref="C55:R55" si="9">SUM(C53:C54)</f>
        <v>0</v>
      </c>
      <c r="D55" s="3040">
        <f t="shared" si="9"/>
        <v>0</v>
      </c>
      <c r="E55" s="3040">
        <f t="shared" si="9"/>
        <v>0</v>
      </c>
      <c r="F55" s="3040">
        <f t="shared" si="9"/>
        <v>0</v>
      </c>
      <c r="G55" s="3040">
        <f t="shared" si="9"/>
        <v>0</v>
      </c>
      <c r="H55" s="3040">
        <f t="shared" si="9"/>
        <v>0</v>
      </c>
      <c r="I55" s="3040">
        <f t="shared" si="9"/>
        <v>0</v>
      </c>
      <c r="J55" s="3040">
        <f t="shared" si="9"/>
        <v>0</v>
      </c>
      <c r="K55" s="3040">
        <f t="shared" si="9"/>
        <v>0</v>
      </c>
      <c r="L55" s="3040">
        <f t="shared" si="9"/>
        <v>0</v>
      </c>
      <c r="M55" s="3040">
        <f t="shared" si="9"/>
        <v>0</v>
      </c>
      <c r="N55" s="3040">
        <f t="shared" si="9"/>
        <v>0</v>
      </c>
      <c r="O55" s="3040">
        <f t="shared" si="9"/>
        <v>0</v>
      </c>
      <c r="P55" s="3040">
        <f t="shared" si="9"/>
        <v>0</v>
      </c>
      <c r="Q55" s="3040">
        <f t="shared" si="9"/>
        <v>0</v>
      </c>
      <c r="R55" s="3040">
        <f t="shared" si="9"/>
        <v>0</v>
      </c>
    </row>
    <row r="56" spans="1:18" s="1363" customFormat="1">
      <c r="A56" s="1571"/>
      <c r="B56" s="498"/>
      <c r="C56" s="1349"/>
      <c r="D56" s="1348"/>
      <c r="E56" s="1348"/>
      <c r="F56" s="990"/>
      <c r="G56" s="1349"/>
      <c r="H56" s="1349"/>
      <c r="I56" s="1349"/>
      <c r="J56" s="1349"/>
      <c r="K56" s="1349"/>
      <c r="L56" s="1349"/>
      <c r="M56" s="1349"/>
      <c r="N56" s="1349"/>
      <c r="O56" s="1349"/>
      <c r="P56" s="1349"/>
      <c r="Q56" s="476"/>
      <c r="R56" s="1348"/>
    </row>
    <row r="57" spans="1:18" s="1363" customFormat="1" ht="15" customHeight="1" thickBot="1">
      <c r="A57" s="3041" t="s">
        <v>1067</v>
      </c>
      <c r="B57" s="3042"/>
      <c r="C57" s="3043">
        <f>SUM(C31,C36,C44,C51,C55)</f>
        <v>0</v>
      </c>
      <c r="D57" s="3043">
        <f t="shared" ref="D57:R57" si="10">SUM(D31,D36,D44,D51,D55)</f>
        <v>0</v>
      </c>
      <c r="E57" s="3043">
        <f t="shared" si="10"/>
        <v>0</v>
      </c>
      <c r="F57" s="3043">
        <f t="shared" si="10"/>
        <v>0</v>
      </c>
      <c r="G57" s="3043">
        <f t="shared" si="10"/>
        <v>0</v>
      </c>
      <c r="H57" s="3043">
        <f t="shared" si="10"/>
        <v>0</v>
      </c>
      <c r="I57" s="3043">
        <f t="shared" si="10"/>
        <v>0</v>
      </c>
      <c r="J57" s="3043">
        <f t="shared" si="10"/>
        <v>0</v>
      </c>
      <c r="K57" s="3043">
        <f t="shared" si="10"/>
        <v>0</v>
      </c>
      <c r="L57" s="3043">
        <f t="shared" si="10"/>
        <v>0</v>
      </c>
      <c r="M57" s="3043">
        <f t="shared" si="10"/>
        <v>0</v>
      </c>
      <c r="N57" s="3043">
        <f t="shared" si="10"/>
        <v>0</v>
      </c>
      <c r="O57" s="3043">
        <f t="shared" si="10"/>
        <v>0</v>
      </c>
      <c r="P57" s="3043">
        <f t="shared" si="10"/>
        <v>0</v>
      </c>
      <c r="Q57" s="3043">
        <f t="shared" si="10"/>
        <v>0</v>
      </c>
      <c r="R57" s="3043">
        <f t="shared" si="10"/>
        <v>0</v>
      </c>
    </row>
    <row r="58" spans="1:18" s="1363" customFormat="1" ht="13">
      <c r="A58" s="299" t="s">
        <v>2338</v>
      </c>
      <c r="B58" s="1007"/>
      <c r="C58" s="510"/>
      <c r="D58" s="510"/>
      <c r="E58" s="510"/>
      <c r="F58" s="510"/>
      <c r="G58" s="510"/>
      <c r="H58" s="510"/>
      <c r="I58" s="510"/>
      <c r="J58" s="510"/>
      <c r="K58" s="510"/>
      <c r="L58" s="510"/>
      <c r="M58" s="510"/>
      <c r="N58" s="510"/>
      <c r="O58" s="510"/>
      <c r="P58" s="510"/>
      <c r="Q58" s="510"/>
      <c r="R58" s="510"/>
    </row>
    <row r="59" spans="1:18" s="1363" customFormat="1" ht="26">
      <c r="A59" s="3044" t="s">
        <v>2339</v>
      </c>
      <c r="B59" s="18"/>
      <c r="C59" s="1157"/>
      <c r="D59" s="1157"/>
      <c r="E59" s="1157"/>
      <c r="F59" s="1157"/>
      <c r="G59" s="1157"/>
      <c r="H59" s="1157"/>
      <c r="I59" s="1157"/>
      <c r="J59" s="1157"/>
      <c r="K59" s="1157"/>
      <c r="L59" s="1157"/>
      <c r="M59" s="1157"/>
      <c r="N59" s="1157"/>
      <c r="O59" s="1157"/>
      <c r="P59" s="1157"/>
      <c r="Q59" s="509">
        <f>SUM(C59:P59)</f>
        <v>0</v>
      </c>
      <c r="R59" s="1157"/>
    </row>
    <row r="60" spans="1:18" s="1363" customFormat="1" ht="26">
      <c r="A60" s="3045" t="s">
        <v>2340</v>
      </c>
      <c r="B60" s="498"/>
      <c r="C60" s="2947"/>
      <c r="D60" s="2947"/>
      <c r="E60" s="2947"/>
      <c r="F60" s="2947"/>
      <c r="G60" s="2947"/>
      <c r="H60" s="2947"/>
      <c r="I60" s="2947"/>
      <c r="J60" s="2947"/>
      <c r="K60" s="2947"/>
      <c r="L60" s="2947"/>
      <c r="M60" s="2947"/>
      <c r="N60" s="2947"/>
      <c r="O60" s="2947"/>
      <c r="P60" s="2947"/>
      <c r="Q60" s="2955">
        <f>SUM(C60:P60)</f>
        <v>0</v>
      </c>
      <c r="R60" s="2947"/>
    </row>
    <row r="61" spans="1:18" s="1363" customFormat="1" ht="16" thickBot="1">
      <c r="A61" s="3046" t="s">
        <v>2084</v>
      </c>
      <c r="B61" s="2950"/>
      <c r="C61" s="2976">
        <f>SUM(C59:C60)</f>
        <v>0</v>
      </c>
      <c r="D61" s="2976">
        <f t="shared" ref="D61:R61" si="11">SUM(D59:D60)</f>
        <v>0</v>
      </c>
      <c r="E61" s="2976">
        <f t="shared" si="11"/>
        <v>0</v>
      </c>
      <c r="F61" s="2976">
        <f t="shared" si="11"/>
        <v>0</v>
      </c>
      <c r="G61" s="2976">
        <f t="shared" si="11"/>
        <v>0</v>
      </c>
      <c r="H61" s="2976">
        <f t="shared" si="11"/>
        <v>0</v>
      </c>
      <c r="I61" s="2976">
        <f t="shared" si="11"/>
        <v>0</v>
      </c>
      <c r="J61" s="2976">
        <f t="shared" si="11"/>
        <v>0</v>
      </c>
      <c r="K61" s="2976">
        <f t="shared" si="11"/>
        <v>0</v>
      </c>
      <c r="L61" s="2976">
        <f t="shared" si="11"/>
        <v>0</v>
      </c>
      <c r="M61" s="2976">
        <f t="shared" si="11"/>
        <v>0</v>
      </c>
      <c r="N61" s="2976">
        <f t="shared" si="11"/>
        <v>0</v>
      </c>
      <c r="O61" s="2976">
        <f t="shared" si="11"/>
        <v>0</v>
      </c>
      <c r="P61" s="2976">
        <f t="shared" si="11"/>
        <v>0</v>
      </c>
      <c r="Q61" s="2976">
        <f t="shared" si="11"/>
        <v>0</v>
      </c>
      <c r="R61" s="2976">
        <f t="shared" si="11"/>
        <v>0</v>
      </c>
    </row>
    <row r="62" spans="1:18" s="1363" customFormat="1">
      <c r="A62" s="1014"/>
      <c r="B62" s="498"/>
      <c r="C62" s="499"/>
      <c r="D62" s="3047"/>
      <c r="E62" s="3047"/>
      <c r="F62" s="504"/>
      <c r="G62" s="499"/>
      <c r="H62" s="499"/>
      <c r="I62" s="499"/>
      <c r="J62" s="499"/>
      <c r="K62" s="499"/>
      <c r="L62" s="499"/>
      <c r="M62" s="499"/>
      <c r="N62" s="499"/>
      <c r="O62" s="499"/>
      <c r="P62" s="499"/>
      <c r="Q62" s="499"/>
      <c r="R62" s="3047"/>
    </row>
    <row r="63" spans="1:18" s="1363" customFormat="1" ht="13.5" thickBot="1">
      <c r="A63" s="3048" t="s">
        <v>1042</v>
      </c>
      <c r="B63" s="3049"/>
      <c r="C63" s="2985"/>
      <c r="D63" s="2985"/>
      <c r="E63" s="2985"/>
      <c r="F63" s="2985"/>
      <c r="G63" s="2985"/>
      <c r="H63" s="2985"/>
      <c r="I63" s="2985"/>
      <c r="J63" s="2985"/>
      <c r="K63" s="2985"/>
      <c r="L63" s="2985"/>
      <c r="M63" s="2985"/>
      <c r="N63" s="2985"/>
      <c r="O63" s="2985"/>
      <c r="P63" s="2985"/>
      <c r="Q63" s="3006">
        <f>SUM(C63:P63)</f>
        <v>0</v>
      </c>
      <c r="R63" s="2985"/>
    </row>
    <row r="64" spans="1:18" s="1363" customFormat="1" ht="13">
      <c r="A64" s="3050" t="s">
        <v>1043</v>
      </c>
      <c r="B64" s="481"/>
      <c r="C64" s="330"/>
      <c r="D64" s="330"/>
      <c r="E64" s="330"/>
      <c r="F64" s="330"/>
      <c r="G64" s="330"/>
      <c r="H64" s="330"/>
      <c r="I64" s="330"/>
      <c r="J64" s="330"/>
      <c r="K64" s="330"/>
      <c r="L64" s="330"/>
      <c r="M64" s="330"/>
      <c r="N64" s="330"/>
      <c r="O64" s="330"/>
      <c r="P64" s="330"/>
      <c r="Q64" s="330"/>
      <c r="R64" s="330"/>
    </row>
    <row r="65" spans="1:18" s="1363" customFormat="1" ht="15" customHeight="1">
      <c r="A65" s="1015" t="s">
        <v>1044</v>
      </c>
      <c r="B65" s="18"/>
      <c r="C65" s="508"/>
      <c r="D65" s="508"/>
      <c r="E65" s="508"/>
      <c r="F65" s="508"/>
      <c r="G65" s="508"/>
      <c r="H65" s="508"/>
      <c r="I65" s="508"/>
      <c r="J65" s="508"/>
      <c r="K65" s="508"/>
      <c r="L65" s="508"/>
      <c r="M65" s="508"/>
      <c r="N65" s="508"/>
      <c r="O65" s="508"/>
      <c r="P65" s="508"/>
      <c r="Q65" s="435">
        <f>SUM(C65:P65)</f>
        <v>0</v>
      </c>
      <c r="R65" s="508"/>
    </row>
    <row r="66" spans="1:18" s="1363" customFormat="1" ht="15" customHeight="1">
      <c r="A66" s="1016" t="s">
        <v>2087</v>
      </c>
      <c r="B66" s="2945"/>
      <c r="C66" s="2947"/>
      <c r="D66" s="2947"/>
      <c r="E66" s="2947"/>
      <c r="F66" s="2947"/>
      <c r="G66" s="2947"/>
      <c r="H66" s="2947"/>
      <c r="I66" s="2947"/>
      <c r="J66" s="2947"/>
      <c r="K66" s="2947"/>
      <c r="L66" s="2947"/>
      <c r="M66" s="2947"/>
      <c r="N66" s="2947"/>
      <c r="O66" s="2947"/>
      <c r="P66" s="2947"/>
      <c r="Q66" s="435">
        <f>SUM(C66:P66)</f>
        <v>0</v>
      </c>
      <c r="R66" s="2947"/>
    </row>
    <row r="67" spans="1:18" s="1363" customFormat="1" ht="15" customHeight="1">
      <c r="A67" s="976" t="s">
        <v>2085</v>
      </c>
      <c r="B67" s="2945"/>
      <c r="C67" s="2947"/>
      <c r="D67" s="2947"/>
      <c r="E67" s="2947"/>
      <c r="F67" s="2947"/>
      <c r="G67" s="2947"/>
      <c r="H67" s="2947"/>
      <c r="I67" s="2947"/>
      <c r="J67" s="2947"/>
      <c r="K67" s="2947"/>
      <c r="L67" s="2947"/>
      <c r="M67" s="2947"/>
      <c r="N67" s="2947"/>
      <c r="O67" s="2947"/>
      <c r="P67" s="2947"/>
      <c r="Q67" s="435">
        <f>SUM(C67:P67)</f>
        <v>0</v>
      </c>
      <c r="R67" s="2947"/>
    </row>
    <row r="68" spans="1:18" s="1363" customFormat="1" ht="15" customHeight="1">
      <c r="A68" s="2987" t="s">
        <v>1046</v>
      </c>
      <c r="B68" s="2945"/>
      <c r="C68" s="2947"/>
      <c r="D68" s="2947"/>
      <c r="E68" s="2947"/>
      <c r="F68" s="2947"/>
      <c r="G68" s="2947"/>
      <c r="H68" s="2947"/>
      <c r="I68" s="2947"/>
      <c r="J68" s="2947"/>
      <c r="K68" s="2947"/>
      <c r="L68" s="2947"/>
      <c r="M68" s="2947"/>
      <c r="N68" s="2947"/>
      <c r="O68" s="2947"/>
      <c r="P68" s="2947"/>
      <c r="Q68" s="3051">
        <f>SUM(C68:P68)</f>
        <v>0</v>
      </c>
      <c r="R68" s="2947"/>
    </row>
    <row r="69" spans="1:18" s="1363" customFormat="1" ht="15" customHeight="1" thickBot="1">
      <c r="A69" s="3052" t="s">
        <v>1047</v>
      </c>
      <c r="B69" s="2950"/>
      <c r="C69" s="2976">
        <f>SUM(C65:C68)</f>
        <v>0</v>
      </c>
      <c r="D69" s="2976">
        <f t="shared" ref="D69:R69" si="12">SUM(D65:D68)</f>
        <v>0</v>
      </c>
      <c r="E69" s="2976">
        <f t="shared" si="12"/>
        <v>0</v>
      </c>
      <c r="F69" s="2976">
        <f t="shared" si="12"/>
        <v>0</v>
      </c>
      <c r="G69" s="2976">
        <f t="shared" si="12"/>
        <v>0</v>
      </c>
      <c r="H69" s="2976">
        <f t="shared" si="12"/>
        <v>0</v>
      </c>
      <c r="I69" s="2976">
        <f t="shared" si="12"/>
        <v>0</v>
      </c>
      <c r="J69" s="2976">
        <f t="shared" si="12"/>
        <v>0</v>
      </c>
      <c r="K69" s="2976">
        <f t="shared" si="12"/>
        <v>0</v>
      </c>
      <c r="L69" s="2976">
        <f t="shared" si="12"/>
        <v>0</v>
      </c>
      <c r="M69" s="2976">
        <f t="shared" si="12"/>
        <v>0</v>
      </c>
      <c r="N69" s="2976">
        <f t="shared" si="12"/>
        <v>0</v>
      </c>
      <c r="O69" s="2976">
        <f t="shared" si="12"/>
        <v>0</v>
      </c>
      <c r="P69" s="2976">
        <f t="shared" si="12"/>
        <v>0</v>
      </c>
      <c r="Q69" s="2976">
        <f>SUM(Q65:Q68)</f>
        <v>0</v>
      </c>
      <c r="R69" s="2976">
        <f t="shared" si="12"/>
        <v>0</v>
      </c>
    </row>
    <row r="70" spans="1:18" s="1363" customFormat="1" ht="15" customHeight="1">
      <c r="A70" s="1017" t="s">
        <v>1068</v>
      </c>
      <c r="B70" s="498"/>
      <c r="C70" s="1008"/>
      <c r="D70" s="1008"/>
      <c r="E70" s="1008"/>
      <c r="F70" s="1008"/>
      <c r="G70" s="1008"/>
      <c r="H70" s="1008"/>
      <c r="I70" s="1008"/>
      <c r="J70" s="1008"/>
      <c r="K70" s="1008"/>
      <c r="L70" s="1008"/>
      <c r="M70" s="1008"/>
      <c r="N70" s="1008"/>
      <c r="O70" s="1008"/>
      <c r="P70" s="1008"/>
      <c r="Q70" s="510">
        <f>SUM(C70:P70)</f>
        <v>0</v>
      </c>
      <c r="R70" s="1008"/>
    </row>
    <row r="71" spans="1:18" s="1363" customFormat="1" ht="15" customHeight="1">
      <c r="A71" s="1018" t="s">
        <v>1069</v>
      </c>
      <c r="B71" s="2945"/>
      <c r="C71" s="2962"/>
      <c r="D71" s="2962"/>
      <c r="E71" s="2962"/>
      <c r="F71" s="2962"/>
      <c r="G71" s="2962"/>
      <c r="H71" s="2962"/>
      <c r="I71" s="2962"/>
      <c r="J71" s="2962"/>
      <c r="K71" s="2962"/>
      <c r="L71" s="2962"/>
      <c r="M71" s="2962"/>
      <c r="N71" s="2962"/>
      <c r="O71" s="2962"/>
      <c r="P71" s="2962"/>
      <c r="Q71" s="509">
        <f>SUM(C71:P71)</f>
        <v>0</v>
      </c>
      <c r="R71" s="2947"/>
    </row>
    <row r="72" spans="1:18" s="1363" customFormat="1" ht="15" customHeight="1">
      <c r="A72" s="1019" t="s">
        <v>1070</v>
      </c>
      <c r="B72" s="2945"/>
      <c r="C72" s="2962"/>
      <c r="D72" s="2962"/>
      <c r="E72" s="2962"/>
      <c r="F72" s="2962"/>
      <c r="G72" s="2962"/>
      <c r="H72" s="2962"/>
      <c r="I72" s="2962"/>
      <c r="J72" s="2962"/>
      <c r="K72" s="2962"/>
      <c r="L72" s="2962"/>
      <c r="M72" s="2962"/>
      <c r="N72" s="2962"/>
      <c r="O72" s="2962"/>
      <c r="P72" s="2962"/>
      <c r="Q72" s="509">
        <f>SUM(C72:P72)</f>
        <v>0</v>
      </c>
      <c r="R72" s="1159"/>
    </row>
    <row r="73" spans="1:18" s="1363" customFormat="1" ht="15" customHeight="1">
      <c r="A73" s="1019" t="s">
        <v>2341</v>
      </c>
      <c r="B73" s="2945"/>
      <c r="C73" s="2962"/>
      <c r="D73" s="2962"/>
      <c r="E73" s="2962"/>
      <c r="F73" s="2962"/>
      <c r="G73" s="2962"/>
      <c r="H73" s="2962"/>
      <c r="I73" s="2962"/>
      <c r="J73" s="2962"/>
      <c r="K73" s="2962"/>
      <c r="L73" s="2962"/>
      <c r="M73" s="2962"/>
      <c r="N73" s="2962"/>
      <c r="O73" s="2962"/>
      <c r="P73" s="2962"/>
      <c r="Q73" s="509">
        <f>SUM(C73:P73)</f>
        <v>0</v>
      </c>
      <c r="R73" s="1159"/>
    </row>
    <row r="74" spans="1:18" s="1363" customFormat="1" ht="15" customHeight="1">
      <c r="A74" s="3053" t="s">
        <v>1071</v>
      </c>
      <c r="B74" s="2945"/>
      <c r="C74" s="2962"/>
      <c r="D74" s="2962"/>
      <c r="E74" s="2962"/>
      <c r="F74" s="2962"/>
      <c r="G74" s="2962"/>
      <c r="H74" s="2962"/>
      <c r="I74" s="2962"/>
      <c r="J74" s="2962"/>
      <c r="K74" s="2962"/>
      <c r="L74" s="2962"/>
      <c r="M74" s="2962"/>
      <c r="N74" s="2962"/>
      <c r="O74" s="2962"/>
      <c r="P74" s="2962"/>
      <c r="Q74" s="2969">
        <f>SUM(C74:P74)</f>
        <v>0</v>
      </c>
      <c r="R74" s="1159"/>
    </row>
    <row r="75" spans="1:18" s="1363" customFormat="1" ht="15" customHeight="1" thickBot="1">
      <c r="A75" s="3052" t="s">
        <v>1052</v>
      </c>
      <c r="B75" s="2950"/>
      <c r="C75" s="3054">
        <f>SUM(C71:C74)</f>
        <v>0</v>
      </c>
      <c r="D75" s="3054">
        <f t="shared" ref="D75:R75" si="13">SUM(D71:D74)</f>
        <v>0</v>
      </c>
      <c r="E75" s="3054">
        <f t="shared" si="13"/>
        <v>0</v>
      </c>
      <c r="F75" s="3054">
        <f t="shared" si="13"/>
        <v>0</v>
      </c>
      <c r="G75" s="3054">
        <f t="shared" si="13"/>
        <v>0</v>
      </c>
      <c r="H75" s="3054">
        <f t="shared" si="13"/>
        <v>0</v>
      </c>
      <c r="I75" s="3054">
        <f t="shared" si="13"/>
        <v>0</v>
      </c>
      <c r="J75" s="3054">
        <f t="shared" si="13"/>
        <v>0</v>
      </c>
      <c r="K75" s="3054">
        <f t="shared" si="13"/>
        <v>0</v>
      </c>
      <c r="L75" s="3054">
        <f t="shared" si="13"/>
        <v>0</v>
      </c>
      <c r="M75" s="3054">
        <f t="shared" si="13"/>
        <v>0</v>
      </c>
      <c r="N75" s="3054">
        <f t="shared" si="13"/>
        <v>0</v>
      </c>
      <c r="O75" s="3054">
        <f t="shared" si="13"/>
        <v>0</v>
      </c>
      <c r="P75" s="3054">
        <f t="shared" si="13"/>
        <v>0</v>
      </c>
      <c r="Q75" s="2976">
        <f t="shared" si="13"/>
        <v>0</v>
      </c>
      <c r="R75" s="3054">
        <f t="shared" si="13"/>
        <v>0</v>
      </c>
    </row>
    <row r="76" spans="1:18" s="1363" customFormat="1" ht="15" customHeight="1" thickBot="1">
      <c r="A76" s="2939" t="s">
        <v>2342</v>
      </c>
      <c r="B76" s="998"/>
      <c r="C76" s="2985"/>
      <c r="D76" s="2985"/>
      <c r="E76" s="2985"/>
      <c r="F76" s="2985"/>
      <c r="G76" s="2985"/>
      <c r="H76" s="2985"/>
      <c r="I76" s="2985"/>
      <c r="J76" s="2985"/>
      <c r="K76" s="2985"/>
      <c r="L76" s="2985"/>
      <c r="M76" s="2985"/>
      <c r="N76" s="2985"/>
      <c r="O76" s="2985"/>
      <c r="P76" s="2985"/>
      <c r="Q76" s="3051">
        <f>SUM(C76:P76)</f>
        <v>0</v>
      </c>
      <c r="R76" s="3055"/>
    </row>
    <row r="77" spans="1:18" s="1363" customFormat="1" ht="15" customHeight="1">
      <c r="A77" s="1495"/>
      <c r="B77" s="1496"/>
      <c r="C77" s="1009"/>
      <c r="D77" s="1009"/>
      <c r="E77" s="1009"/>
      <c r="F77" s="1009"/>
      <c r="G77" s="1009"/>
      <c r="H77" s="1009"/>
      <c r="I77" s="1009"/>
      <c r="J77" s="1009"/>
      <c r="K77" s="1009"/>
      <c r="L77" s="1009"/>
      <c r="M77" s="1009"/>
      <c r="N77" s="1009"/>
      <c r="O77" s="1009"/>
      <c r="P77" s="1009"/>
      <c r="Q77" s="1009">
        <f>SUM(C77:P77)</f>
        <v>0</v>
      </c>
      <c r="R77" s="1009"/>
    </row>
    <row r="78" spans="1:18" s="1363" customFormat="1" ht="15" customHeight="1" thickBot="1">
      <c r="A78" s="2975" t="s">
        <v>2093</v>
      </c>
      <c r="B78" s="2980"/>
      <c r="C78" s="2951"/>
      <c r="D78" s="2951"/>
      <c r="E78" s="2951"/>
      <c r="F78" s="2951"/>
      <c r="G78" s="2951"/>
      <c r="H78" s="2951"/>
      <c r="I78" s="2951"/>
      <c r="J78" s="2951"/>
      <c r="K78" s="2951"/>
      <c r="L78" s="2951"/>
      <c r="M78" s="2951"/>
      <c r="N78" s="2951"/>
      <c r="O78" s="2951"/>
      <c r="P78" s="2951"/>
      <c r="Q78" s="2981">
        <f>SUM(C78:P78)</f>
        <v>0</v>
      </c>
      <c r="R78" s="2951"/>
    </row>
    <row r="79" spans="1:18" s="1363" customFormat="1" ht="15" customHeight="1">
      <c r="A79" s="1014" t="s">
        <v>2091</v>
      </c>
      <c r="B79" s="981"/>
      <c r="C79" s="330"/>
      <c r="D79" s="330"/>
      <c r="E79" s="330"/>
      <c r="F79" s="330"/>
      <c r="G79" s="330"/>
      <c r="H79" s="330"/>
      <c r="I79" s="330"/>
      <c r="J79" s="330"/>
      <c r="K79" s="330"/>
      <c r="L79" s="330"/>
      <c r="M79" s="330"/>
      <c r="N79" s="330"/>
      <c r="O79" s="330"/>
      <c r="P79" s="330"/>
      <c r="Q79" s="330"/>
      <c r="R79" s="330"/>
    </row>
    <row r="80" spans="1:18" s="1363" customFormat="1" ht="15" customHeight="1">
      <c r="A80" s="976" t="s">
        <v>2090</v>
      </c>
      <c r="B80" s="17"/>
      <c r="C80" s="129"/>
      <c r="D80" s="129"/>
      <c r="E80" s="129"/>
      <c r="F80" s="129"/>
      <c r="G80" s="129"/>
      <c r="H80" s="129"/>
      <c r="I80" s="129"/>
      <c r="J80" s="129"/>
      <c r="K80" s="129"/>
      <c r="L80" s="129"/>
      <c r="M80" s="129"/>
      <c r="N80" s="129"/>
      <c r="O80" s="129"/>
      <c r="P80" s="129"/>
      <c r="Q80" s="507">
        <f>SUM(C80:P80)</f>
        <v>0</v>
      </c>
      <c r="R80" s="129"/>
    </row>
    <row r="81" spans="1:18" s="1363" customFormat="1" ht="15" customHeight="1">
      <c r="A81" s="2987" t="s">
        <v>1072</v>
      </c>
      <c r="B81" s="2945"/>
      <c r="C81" s="2947"/>
      <c r="D81" s="2947"/>
      <c r="E81" s="2947"/>
      <c r="F81" s="2947"/>
      <c r="G81" s="2947"/>
      <c r="H81" s="2947"/>
      <c r="I81" s="2947"/>
      <c r="J81" s="2947"/>
      <c r="K81" s="2947"/>
      <c r="L81" s="2947"/>
      <c r="M81" s="2947"/>
      <c r="N81" s="2947"/>
      <c r="O81" s="2947"/>
      <c r="P81" s="2947"/>
      <c r="Q81" s="507">
        <f>SUM(C81:P81)</f>
        <v>0</v>
      </c>
      <c r="R81" s="2947"/>
    </row>
    <row r="82" spans="1:18" s="1363" customFormat="1" ht="15" customHeight="1" thickBot="1">
      <c r="A82" s="2975" t="s">
        <v>1054</v>
      </c>
      <c r="B82" s="2950"/>
      <c r="C82" s="2976">
        <f>SUM(C80:C81)</f>
        <v>0</v>
      </c>
      <c r="D82" s="2976">
        <f t="shared" ref="D82:R82" si="14">SUM(D80:D81)</f>
        <v>0</v>
      </c>
      <c r="E82" s="2976">
        <f t="shared" si="14"/>
        <v>0</v>
      </c>
      <c r="F82" s="2976">
        <f t="shared" si="14"/>
        <v>0</v>
      </c>
      <c r="G82" s="2976">
        <f t="shared" si="14"/>
        <v>0</v>
      </c>
      <c r="H82" s="2976">
        <f t="shared" si="14"/>
        <v>0</v>
      </c>
      <c r="I82" s="2976">
        <f t="shared" si="14"/>
        <v>0</v>
      </c>
      <c r="J82" s="2976">
        <f t="shared" si="14"/>
        <v>0</v>
      </c>
      <c r="K82" s="2976">
        <f t="shared" si="14"/>
        <v>0</v>
      </c>
      <c r="L82" s="2976">
        <f t="shared" si="14"/>
        <v>0</v>
      </c>
      <c r="M82" s="2976">
        <f t="shared" si="14"/>
        <v>0</v>
      </c>
      <c r="N82" s="2976">
        <f t="shared" si="14"/>
        <v>0</v>
      </c>
      <c r="O82" s="2976">
        <f t="shared" si="14"/>
        <v>0</v>
      </c>
      <c r="P82" s="2976">
        <f t="shared" si="14"/>
        <v>0</v>
      </c>
      <c r="Q82" s="2976">
        <f t="shared" si="14"/>
        <v>0</v>
      </c>
      <c r="R82" s="2976">
        <f t="shared" si="14"/>
        <v>0</v>
      </c>
    </row>
    <row r="83" spans="1:18" s="1363" customFormat="1" ht="15" customHeight="1" thickBot="1">
      <c r="A83" s="4534" t="s">
        <v>2092</v>
      </c>
      <c r="B83" s="998"/>
      <c r="C83" s="516"/>
      <c r="D83" s="516"/>
      <c r="E83" s="516"/>
      <c r="F83" s="516"/>
      <c r="G83" s="516"/>
      <c r="H83" s="516"/>
      <c r="I83" s="516"/>
      <c r="J83" s="516"/>
      <c r="K83" s="516"/>
      <c r="L83" s="516"/>
      <c r="M83" s="516"/>
      <c r="N83" s="516"/>
      <c r="O83" s="516"/>
      <c r="P83" s="516"/>
      <c r="Q83" s="1485">
        <f>SUM(C83:P83)</f>
        <v>0</v>
      </c>
      <c r="R83" s="516"/>
    </row>
    <row r="84" spans="1:18" s="1363" customFormat="1" ht="15.75" customHeight="1">
      <c r="A84" s="1014" t="s">
        <v>2025</v>
      </c>
      <c r="B84" s="17"/>
      <c r="C84" s="526"/>
      <c r="D84" s="526"/>
      <c r="E84" s="526"/>
      <c r="F84" s="526"/>
      <c r="G84" s="526"/>
      <c r="H84" s="526"/>
      <c r="I84" s="526"/>
      <c r="J84" s="526"/>
      <c r="K84" s="526"/>
      <c r="L84" s="526"/>
      <c r="M84" s="526"/>
      <c r="N84" s="526"/>
      <c r="O84" s="526"/>
      <c r="P84" s="526"/>
      <c r="Q84" s="1484"/>
      <c r="R84" s="330"/>
    </row>
    <row r="85" spans="1:18" s="1363" customFormat="1" ht="15.75" customHeight="1">
      <c r="A85" s="4516" t="s">
        <v>1073</v>
      </c>
      <c r="B85" s="498"/>
      <c r="C85" s="1366"/>
      <c r="D85" s="1366"/>
      <c r="E85" s="1366"/>
      <c r="F85" s="1366"/>
      <c r="G85" s="1366"/>
      <c r="H85" s="1366"/>
      <c r="I85" s="1366"/>
      <c r="J85" s="1366"/>
      <c r="K85" s="1366"/>
      <c r="L85" s="1366"/>
      <c r="M85" s="1366"/>
      <c r="N85" s="1366"/>
      <c r="O85" s="1366"/>
      <c r="P85" s="1366"/>
      <c r="Q85" s="276">
        <f>SUM(C85:P85)</f>
        <v>0</v>
      </c>
      <c r="R85" s="1366"/>
    </row>
    <row r="86" spans="1:18" s="1363" customFormat="1" ht="15.75" customHeight="1">
      <c r="A86" s="4517" t="s">
        <v>1074</v>
      </c>
      <c r="B86" s="981"/>
      <c r="C86" s="4224"/>
      <c r="D86" s="4224"/>
      <c r="E86" s="4224"/>
      <c r="F86" s="4224"/>
      <c r="G86" s="4224"/>
      <c r="H86" s="4224"/>
      <c r="I86" s="4224"/>
      <c r="J86" s="4224"/>
      <c r="K86" s="4224"/>
      <c r="L86" s="4224"/>
      <c r="M86" s="4224"/>
      <c r="N86" s="4224"/>
      <c r="O86" s="4224"/>
      <c r="P86" s="4224"/>
      <c r="Q86" s="4225">
        <f>SUM(C86:P86)</f>
        <v>0</v>
      </c>
      <c r="R86" s="4224"/>
    </row>
    <row r="87" spans="1:18" s="4221" customFormat="1" ht="15.75" customHeight="1">
      <c r="A87" s="4518" t="s">
        <v>2028</v>
      </c>
      <c r="B87" s="498"/>
      <c r="C87" s="1366"/>
      <c r="D87" s="1366"/>
      <c r="E87" s="1366"/>
      <c r="F87" s="1366"/>
      <c r="G87" s="1366"/>
      <c r="H87" s="1366"/>
      <c r="I87" s="1366"/>
      <c r="J87" s="1366"/>
      <c r="K87" s="1366"/>
      <c r="L87" s="1366"/>
      <c r="M87" s="1366"/>
      <c r="N87" s="1366"/>
      <c r="O87" s="1366"/>
      <c r="P87" s="1366"/>
      <c r="Q87" s="507">
        <f>SUM(C87:P87)</f>
        <v>0</v>
      </c>
      <c r="R87" s="1366"/>
    </row>
    <row r="88" spans="1:18" s="1363" customFormat="1" ht="15.75" customHeight="1" thickBot="1">
      <c r="A88" s="2975" t="s">
        <v>1055</v>
      </c>
      <c r="B88" s="2950"/>
      <c r="C88" s="2976">
        <f>SUM(C85:C87)</f>
        <v>0</v>
      </c>
      <c r="D88" s="2976">
        <f t="shared" ref="D88:R88" si="15">SUM(D85:D87)</f>
        <v>0</v>
      </c>
      <c r="E88" s="2976">
        <f t="shared" si="15"/>
        <v>0</v>
      </c>
      <c r="F88" s="2976">
        <f t="shared" si="15"/>
        <v>0</v>
      </c>
      <c r="G88" s="2976">
        <f t="shared" si="15"/>
        <v>0</v>
      </c>
      <c r="H88" s="2976">
        <f t="shared" si="15"/>
        <v>0</v>
      </c>
      <c r="I88" s="2976">
        <f t="shared" si="15"/>
        <v>0</v>
      </c>
      <c r="J88" s="2976">
        <f t="shared" si="15"/>
        <v>0</v>
      </c>
      <c r="K88" s="2976">
        <f t="shared" si="15"/>
        <v>0</v>
      </c>
      <c r="L88" s="2976">
        <f t="shared" si="15"/>
        <v>0</v>
      </c>
      <c r="M88" s="2976">
        <f t="shared" si="15"/>
        <v>0</v>
      </c>
      <c r="N88" s="2976">
        <f t="shared" si="15"/>
        <v>0</v>
      </c>
      <c r="O88" s="2976">
        <f t="shared" si="15"/>
        <v>0</v>
      </c>
      <c r="P88" s="2976">
        <f t="shared" si="15"/>
        <v>0</v>
      </c>
      <c r="Q88" s="2976">
        <f>SUM(Q85:Q87)</f>
        <v>0</v>
      </c>
      <c r="R88" s="2976">
        <f t="shared" si="15"/>
        <v>0</v>
      </c>
    </row>
    <row r="89" spans="1:18" s="1363" customFormat="1" ht="15" customHeight="1">
      <c r="A89" s="34"/>
      <c r="B89" s="18"/>
      <c r="C89" s="330"/>
      <c r="D89" s="330"/>
      <c r="E89" s="330"/>
      <c r="F89" s="330"/>
      <c r="G89" s="330"/>
      <c r="H89" s="330"/>
      <c r="I89" s="330"/>
      <c r="J89" s="330"/>
      <c r="K89" s="330"/>
      <c r="L89" s="330"/>
      <c r="M89" s="330"/>
      <c r="N89" s="330"/>
      <c r="O89" s="330"/>
      <c r="P89" s="330"/>
      <c r="Q89" s="330"/>
      <c r="R89" s="330"/>
    </row>
    <row r="90" spans="1:18" s="1363" customFormat="1" ht="15" customHeight="1" thickBot="1">
      <c r="A90" s="2939" t="s">
        <v>1075</v>
      </c>
      <c r="B90" s="2984"/>
      <c r="C90" s="1366"/>
      <c r="D90" s="1366"/>
      <c r="E90" s="1366"/>
      <c r="F90" s="506"/>
      <c r="G90" s="1366"/>
      <c r="H90" s="1366"/>
      <c r="I90" s="1366"/>
      <c r="J90" s="506"/>
      <c r="K90" s="1366"/>
      <c r="L90" s="1366"/>
      <c r="M90" s="1366"/>
      <c r="N90" s="506"/>
      <c r="O90" s="1366"/>
      <c r="P90" s="1366"/>
      <c r="Q90" s="3056">
        <f t="shared" ref="Q90:Q95" si="16">SUM(C90:P90)</f>
        <v>0</v>
      </c>
      <c r="R90" s="1366"/>
    </row>
    <row r="91" spans="1:18" s="1363" customFormat="1">
      <c r="A91" s="301"/>
      <c r="B91" s="18"/>
      <c r="C91" s="518"/>
      <c r="D91" s="518"/>
      <c r="E91" s="518"/>
      <c r="F91" s="518"/>
      <c r="G91" s="518"/>
      <c r="H91" s="518"/>
      <c r="I91" s="518"/>
      <c r="J91" s="518"/>
      <c r="K91" s="518"/>
      <c r="L91" s="518"/>
      <c r="M91" s="518"/>
      <c r="N91" s="518"/>
      <c r="O91" s="518"/>
      <c r="P91" s="518"/>
      <c r="Q91" s="510">
        <f t="shared" si="16"/>
        <v>0</v>
      </c>
      <c r="R91" s="518"/>
    </row>
    <row r="92" spans="1:18" s="1363" customFormat="1" ht="14.5" thickBot="1">
      <c r="A92" s="2939" t="s">
        <v>1057</v>
      </c>
      <c r="B92" s="3049"/>
      <c r="C92" s="3057"/>
      <c r="D92" s="3057"/>
      <c r="E92" s="3057"/>
      <c r="F92" s="3057"/>
      <c r="G92" s="3057"/>
      <c r="H92" s="3057"/>
      <c r="I92" s="3057"/>
      <c r="J92" s="3057"/>
      <c r="K92" s="3057"/>
      <c r="L92" s="3057"/>
      <c r="M92" s="3057"/>
      <c r="N92" s="3057"/>
      <c r="O92" s="3057"/>
      <c r="P92" s="3057"/>
      <c r="Q92" s="3056">
        <f t="shared" si="16"/>
        <v>0</v>
      </c>
      <c r="R92" s="3057"/>
    </row>
    <row r="93" spans="1:18" s="4221" customFormat="1" ht="16" thickBot="1">
      <c r="A93" s="2939" t="s">
        <v>1058</v>
      </c>
      <c r="B93" s="2940"/>
      <c r="C93" s="4536"/>
      <c r="D93" s="4536"/>
      <c r="E93" s="4536"/>
      <c r="F93" s="4536"/>
      <c r="G93" s="4536"/>
      <c r="H93" s="4536"/>
      <c r="I93" s="4536"/>
      <c r="J93" s="4536"/>
      <c r="K93" s="4536"/>
      <c r="L93" s="4536"/>
      <c r="M93" s="4536"/>
      <c r="N93" s="4536"/>
      <c r="O93" s="4536"/>
      <c r="P93" s="4536"/>
      <c r="Q93" s="4537">
        <f t="shared" si="16"/>
        <v>0</v>
      </c>
      <c r="R93" s="4538"/>
    </row>
    <row r="94" spans="1:18" s="1363" customFormat="1" ht="16" thickBot="1">
      <c r="A94" s="2939" t="s">
        <v>2106</v>
      </c>
      <c r="B94" s="2984"/>
      <c r="C94" s="508"/>
      <c r="D94" s="508"/>
      <c r="E94" s="508"/>
      <c r="F94" s="508"/>
      <c r="G94" s="508"/>
      <c r="H94" s="508"/>
      <c r="I94" s="508"/>
      <c r="J94" s="508"/>
      <c r="K94" s="508"/>
      <c r="L94" s="508"/>
      <c r="M94" s="508"/>
      <c r="N94" s="508"/>
      <c r="O94" s="508"/>
      <c r="P94" s="508"/>
      <c r="Q94" s="4535">
        <f t="shared" si="16"/>
        <v>0</v>
      </c>
      <c r="R94" s="508"/>
    </row>
    <row r="95" spans="1:18" s="1363" customFormat="1">
      <c r="A95" s="1020"/>
      <c r="B95" s="18"/>
      <c r="C95" s="1008"/>
      <c r="D95" s="1008"/>
      <c r="E95" s="1008"/>
      <c r="F95" s="1008"/>
      <c r="G95" s="1008"/>
      <c r="H95" s="1008"/>
      <c r="I95" s="1008"/>
      <c r="J95" s="1008"/>
      <c r="K95" s="1008"/>
      <c r="L95" s="1008"/>
      <c r="M95" s="1008"/>
      <c r="N95" s="1008"/>
      <c r="O95" s="1008"/>
      <c r="P95" s="1008"/>
      <c r="Q95" s="510">
        <f t="shared" si="16"/>
        <v>0</v>
      </c>
      <c r="R95" s="1008"/>
    </row>
    <row r="96" spans="1:18" s="1363" customFormat="1" ht="16" thickBot="1">
      <c r="A96" s="3011" t="s">
        <v>863</v>
      </c>
      <c r="B96" s="3058"/>
      <c r="C96" s="3059">
        <f>SUM(C12,C14,C20,C57,C61,C63,C69,C75,C76,C78,C82,C83,C88,C90,C92,C93,C94)</f>
        <v>0</v>
      </c>
      <c r="D96" s="3059">
        <f t="shared" ref="D96:R96" si="17">SUM(D12,D14,D20,D57,D61,D63,D69,D75,D76,D78,D82,D83,D88,D90,D92,D93,D94)</f>
        <v>0</v>
      </c>
      <c r="E96" s="3059">
        <f t="shared" si="17"/>
        <v>0</v>
      </c>
      <c r="F96" s="3059">
        <f t="shared" si="17"/>
        <v>0</v>
      </c>
      <c r="G96" s="3059">
        <f t="shared" si="17"/>
        <v>0</v>
      </c>
      <c r="H96" s="3059">
        <f t="shared" si="17"/>
        <v>0</v>
      </c>
      <c r="I96" s="3059">
        <f t="shared" si="17"/>
        <v>0</v>
      </c>
      <c r="J96" s="3059">
        <f t="shared" si="17"/>
        <v>0</v>
      </c>
      <c r="K96" s="3059">
        <f t="shared" si="17"/>
        <v>0</v>
      </c>
      <c r="L96" s="3059">
        <f t="shared" si="17"/>
        <v>0</v>
      </c>
      <c r="M96" s="3059">
        <f t="shared" si="17"/>
        <v>0</v>
      </c>
      <c r="N96" s="3059">
        <f t="shared" si="17"/>
        <v>0</v>
      </c>
      <c r="O96" s="3059">
        <f t="shared" si="17"/>
        <v>0</v>
      </c>
      <c r="P96" s="3059">
        <f t="shared" si="17"/>
        <v>0</v>
      </c>
      <c r="Q96" s="3059">
        <f t="shared" si="17"/>
        <v>0</v>
      </c>
      <c r="R96" s="3059">
        <f t="shared" si="17"/>
        <v>0</v>
      </c>
    </row>
    <row r="97" spans="1:18" s="1363" customFormat="1" ht="16" thickTop="1">
      <c r="A97" s="99" t="s">
        <v>1076</v>
      </c>
      <c r="B97" s="91"/>
      <c r="C97" s="91"/>
      <c r="D97" s="91"/>
      <c r="E97" s="91"/>
      <c r="F97" s="91"/>
      <c r="G97" s="91"/>
      <c r="H97" s="91"/>
      <c r="I97" s="91"/>
      <c r="J97" s="91"/>
      <c r="K97" s="91"/>
      <c r="L97" s="91"/>
      <c r="M97" s="91"/>
      <c r="N97" s="91"/>
      <c r="O97" s="91"/>
      <c r="P97" s="91"/>
      <c r="Q97" s="91"/>
      <c r="R97" s="95" t="str">
        <f>+ToC!E115</f>
        <v xml:space="preserve">LONG-TERM Annual Return </v>
      </c>
    </row>
    <row r="98" spans="1:18" s="1363" customFormat="1">
      <c r="A98" s="91"/>
      <c r="B98" s="91"/>
      <c r="C98" s="91"/>
      <c r="D98" s="91"/>
      <c r="E98" s="91"/>
      <c r="F98" s="91"/>
      <c r="G98" s="91"/>
      <c r="H98" s="91"/>
      <c r="I98" s="91"/>
      <c r="J98" s="91"/>
      <c r="K98" s="91"/>
      <c r="L98" s="91"/>
      <c r="M98" s="91"/>
      <c r="N98" s="91"/>
      <c r="O98" s="91"/>
      <c r="P98" s="91"/>
      <c r="Q98" s="91"/>
      <c r="R98" s="336" t="s">
        <v>1077</v>
      </c>
    </row>
    <row r="99" spans="1:18" hidden="1"/>
  </sheetData>
  <sheetProtection password="DF61" sheet="1" objects="1" scenarios="1" selectLockedCells="1"/>
  <mergeCells count="3">
    <mergeCell ref="A1:R1"/>
    <mergeCell ref="A8:R8"/>
    <mergeCell ref="A9:R9"/>
  </mergeCells>
  <dataValidations count="3">
    <dataValidation type="whole" operator="lessThanOrEqual" allowBlank="1" showInputMessage="1" showErrorMessage="1" errorTitle="Numbers Only" error="You can only enter whole numbers" sqref="R56 B43 B59:B62 B37 B56:P56 B65:B89 B45:B52">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B39:B42 R31 C44:P44 R57 Q59 B31:P31 Q63 Q76 Q12 C65:C70 R44 R70:R71 Q33 Q43:Q44 Q15:Q20 C77:R89 B34:R36 Q71:Q74 Q27:Q31 C38:G42 H39:H42 Q53:Q54 Q56:Q57 D70:Q70 D65:R69 B23:R26 C60:R61 B90:R91 I38:R42 C46:R52 B93:R96 C57:P57 Q92">
      <formula1>50000000000</formula1>
    </dataValidation>
    <dataValidation type="list" allowBlank="1" showInputMessage="1" showErrorMessage="1" sqref="C10:P10">
      <formula1>$V$11:$V$34</formula1>
    </dataValidation>
  </dataValidations>
  <hyperlinks>
    <hyperlink ref="A1:Q1" location="ToC!A1" display="ToC!A1"/>
  </hyperlinks>
  <pageMargins left="0.5" right="0" top="0.4" bottom="0.4" header="0.3" footer="0.3"/>
  <pageSetup paperSize="5" scale="46"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FF00"/>
    <pageSetUpPr fitToPage="1"/>
  </sheetPr>
  <dimension ref="A1:G301"/>
  <sheetViews>
    <sheetView zoomScaleNormal="100" workbookViewId="0">
      <selection activeCell="D49" sqref="D49:D50"/>
    </sheetView>
  </sheetViews>
  <sheetFormatPr defaultColWidth="0" defaultRowHeight="15.5" zeroHeight="1"/>
  <cols>
    <col min="1" max="1" width="6.765625" customWidth="1"/>
    <col min="2" max="2" width="26.765625" customWidth="1"/>
    <col min="3" max="3" width="6" customWidth="1"/>
    <col min="4" max="7" width="15.765625" customWidth="1"/>
    <col min="8" max="16384" width="9.4609375" hidden="1"/>
  </cols>
  <sheetData>
    <row r="1" spans="1:7" s="1363" customFormat="1" ht="14">
      <c r="A1" s="5613" t="s">
        <v>85</v>
      </c>
      <c r="B1" s="5613"/>
      <c r="C1" s="5613"/>
      <c r="D1" s="5613"/>
      <c r="E1" s="5613"/>
      <c r="F1" s="5613"/>
      <c r="G1" s="5613"/>
    </row>
    <row r="2" spans="1:7" s="1363" customFormat="1" ht="14">
      <c r="A2" s="841"/>
      <c r="B2" s="842"/>
      <c r="C2" s="842"/>
      <c r="D2" s="842"/>
      <c r="E2" s="842"/>
      <c r="F2" s="4523" t="s">
        <v>2284</v>
      </c>
      <c r="G2" s="4523"/>
    </row>
    <row r="3" spans="1:7" s="1363" customFormat="1" ht="14">
      <c r="A3" s="857" t="str">
        <f>+Cover!$A$14</f>
        <v>Select Name of Insurer/ Financial Holding Company</v>
      </c>
      <c r="B3" s="858"/>
      <c r="C3" s="858"/>
      <c r="D3" s="858"/>
      <c r="E3" s="842"/>
      <c r="F3" s="4523" t="s">
        <v>2057</v>
      </c>
      <c r="G3" s="4523"/>
    </row>
    <row r="4" spans="1:7" s="1363" customFormat="1" ht="14">
      <c r="A4" s="833" t="str">
        <f>+ToC!$A$3</f>
        <v>Insurer/Financial Holding Company</v>
      </c>
      <c r="B4" s="833"/>
      <c r="C4" s="842"/>
      <c r="D4" s="842"/>
      <c r="E4" s="842"/>
      <c r="F4" s="4523" t="s">
        <v>2058</v>
      </c>
      <c r="G4" s="4523"/>
    </row>
    <row r="5" spans="1:7" s="1363" customFormat="1" ht="14">
      <c r="A5" s="833"/>
      <c r="B5" s="833"/>
      <c r="C5" s="842"/>
      <c r="D5" s="842"/>
      <c r="E5" s="842"/>
      <c r="F5" s="4524"/>
      <c r="G5" s="4524"/>
    </row>
    <row r="6" spans="1:7" s="1363" customFormat="1" ht="14">
      <c r="A6" s="99" t="str">
        <f>+ToC!$A$5</f>
        <v>LONG-TERM INSURERS ANNUAL RETURN</v>
      </c>
      <c r="B6" s="102"/>
      <c r="C6" s="842"/>
      <c r="D6" s="842"/>
      <c r="E6" s="842"/>
      <c r="F6" s="842"/>
      <c r="G6" s="843"/>
    </row>
    <row r="7" spans="1:7" s="1363" customFormat="1" ht="14">
      <c r="A7" s="99" t="str">
        <f>+ToC!$A$6</f>
        <v>FOR THE YEAR ENDED:</v>
      </c>
      <c r="B7" s="102"/>
      <c r="C7" s="842"/>
      <c r="D7" s="842"/>
      <c r="E7" s="842"/>
      <c r="F7" s="2078">
        <f>+Cover!$A$23</f>
        <v>0</v>
      </c>
      <c r="G7" s="843"/>
    </row>
    <row r="8" spans="1:7" s="1363" customFormat="1" ht="14">
      <c r="A8" s="99"/>
      <c r="B8" s="102"/>
      <c r="C8" s="842"/>
      <c r="D8" s="842"/>
      <c r="E8" s="842"/>
      <c r="F8" s="743"/>
      <c r="G8" s="843"/>
    </row>
    <row r="9" spans="1:7" s="1363" customFormat="1" ht="14">
      <c r="A9" s="5614" t="s">
        <v>999</v>
      </c>
      <c r="B9" s="5614"/>
      <c r="C9" s="5614"/>
      <c r="D9" s="5614"/>
      <c r="E9" s="5614"/>
      <c r="F9" s="5614"/>
      <c r="G9" s="5614"/>
    </row>
    <row r="10" spans="1:7" s="1363" customFormat="1" ht="14">
      <c r="A10" s="1813"/>
      <c r="B10" s="1813"/>
      <c r="C10" s="1813"/>
      <c r="D10" s="1813"/>
      <c r="E10" s="1813"/>
      <c r="F10" s="1813"/>
      <c r="G10" s="1813"/>
    </row>
    <row r="11" spans="1:7" s="1363" customFormat="1" ht="33" customHeight="1">
      <c r="A11" s="5615" t="s">
        <v>1078</v>
      </c>
      <c r="B11" s="5615"/>
      <c r="C11" s="5615"/>
      <c r="D11" s="5615"/>
      <c r="E11" s="5615"/>
      <c r="F11" s="5615"/>
      <c r="G11" s="5615"/>
    </row>
    <row r="12" spans="1:7" s="1363" customFormat="1" ht="14.5" thickBot="1">
      <c r="A12" s="5616"/>
      <c r="B12" s="5616"/>
      <c r="C12" s="5616"/>
      <c r="D12" s="5616"/>
      <c r="E12" s="5616"/>
      <c r="F12" s="5616"/>
      <c r="G12" s="5616"/>
    </row>
    <row r="13" spans="1:7" s="1363" customFormat="1" ht="31.5" customHeight="1" thickTop="1">
      <c r="A13" s="881"/>
      <c r="B13" s="2582"/>
      <c r="C13" s="812" t="s">
        <v>133</v>
      </c>
      <c r="D13" s="3060" t="s">
        <v>1079</v>
      </c>
      <c r="E13" s="693" t="s">
        <v>884</v>
      </c>
      <c r="F13" s="812">
        <f>YEAR($F$7)</f>
        <v>1900</v>
      </c>
      <c r="G13" s="732">
        <f>F13-1</f>
        <v>1899</v>
      </c>
    </row>
    <row r="14" spans="1:7" s="1363" customFormat="1" ht="14">
      <c r="A14" s="5603" t="s">
        <v>1080</v>
      </c>
      <c r="B14" s="5604"/>
      <c r="C14" s="2603"/>
      <c r="D14" s="2611"/>
      <c r="E14" s="2611"/>
      <c r="F14" s="2611"/>
      <c r="G14" s="3061"/>
    </row>
    <row r="15" spans="1:7" s="1363" customFormat="1" ht="14">
      <c r="A15" s="5603" t="s">
        <v>1081</v>
      </c>
      <c r="B15" s="5604"/>
      <c r="C15" s="2611"/>
      <c r="D15" s="2289" t="s">
        <v>281</v>
      </c>
      <c r="E15" s="2289" t="s">
        <v>281</v>
      </c>
      <c r="F15" s="2289" t="s">
        <v>281</v>
      </c>
      <c r="G15" s="2232" t="s">
        <v>281</v>
      </c>
    </row>
    <row r="16" spans="1:7" s="1363" customFormat="1">
      <c r="A16" s="5609" t="s">
        <v>1082</v>
      </c>
      <c r="B16" s="5610"/>
      <c r="C16" s="1599"/>
      <c r="D16" s="3062"/>
      <c r="E16" s="3062"/>
      <c r="F16" s="3062"/>
      <c r="G16" s="1138"/>
    </row>
    <row r="17" spans="1:7" s="1363" customFormat="1">
      <c r="A17" s="3989" t="s">
        <v>1083</v>
      </c>
      <c r="B17" s="3064"/>
      <c r="C17" s="3065"/>
      <c r="D17" s="3066"/>
      <c r="E17" s="3066"/>
      <c r="F17" s="3067"/>
      <c r="G17" s="3068"/>
    </row>
    <row r="18" spans="1:7" s="1363" customFormat="1" ht="14">
      <c r="A18" s="925"/>
      <c r="B18" s="3107" t="s">
        <v>1084</v>
      </c>
      <c r="C18" s="4000"/>
      <c r="D18" s="3069"/>
      <c r="E18" s="2500"/>
      <c r="F18" s="3070">
        <f>SUM(D18:E18)</f>
        <v>0</v>
      </c>
      <c r="G18" s="3071"/>
    </row>
    <row r="19" spans="1:7" s="1363" customFormat="1" ht="14">
      <c r="A19" s="925"/>
      <c r="B19" s="3107" t="s">
        <v>1085</v>
      </c>
      <c r="C19" s="4000"/>
      <c r="D19" s="3069"/>
      <c r="E19" s="2500"/>
      <c r="F19" s="3070">
        <f>SUM(D19:E19)</f>
        <v>0</v>
      </c>
      <c r="G19" s="3071"/>
    </row>
    <row r="20" spans="1:7" s="1363" customFormat="1" ht="14">
      <c r="A20" s="3998"/>
      <c r="B20" s="3122" t="s">
        <v>1086</v>
      </c>
      <c r="C20" s="3999"/>
      <c r="D20" s="3072"/>
      <c r="E20" s="3073"/>
      <c r="F20" s="3074">
        <f>SUM(D20:E20)</f>
        <v>0</v>
      </c>
      <c r="G20" s="3075"/>
    </row>
    <row r="21" spans="1:7" s="1363" customFormat="1" ht="14">
      <c r="A21" s="2583"/>
      <c r="B21" s="2584" t="s">
        <v>1087</v>
      </c>
      <c r="C21" s="3076"/>
      <c r="D21" s="3077">
        <f>SUM(D18:D20)</f>
        <v>0</v>
      </c>
      <c r="E21" s="3077">
        <f>SUM(E18:E20)</f>
        <v>0</v>
      </c>
      <c r="F21" s="3077">
        <f>SUM(F18:F20)</f>
        <v>0</v>
      </c>
      <c r="G21" s="3078">
        <f>SUM(G18:G20)</f>
        <v>0</v>
      </c>
    </row>
    <row r="22" spans="1:7" s="1363" customFormat="1" ht="14">
      <c r="A22" s="880" t="s">
        <v>1088</v>
      </c>
      <c r="B22" s="3079"/>
      <c r="C22" s="4001"/>
      <c r="D22" s="3080" t="s">
        <v>1008</v>
      </c>
      <c r="E22" s="3080"/>
      <c r="F22" s="3080"/>
      <c r="G22" s="3081"/>
    </row>
    <row r="23" spans="1:7" s="1363" customFormat="1" ht="14">
      <c r="A23" s="925"/>
      <c r="B23" s="4002" t="s">
        <v>1084</v>
      </c>
      <c r="C23" s="4003"/>
      <c r="D23" s="3069"/>
      <c r="E23" s="2500"/>
      <c r="F23" s="3070">
        <f>SUM(D23:E23)</f>
        <v>0</v>
      </c>
      <c r="G23" s="3071"/>
    </row>
    <row r="24" spans="1:7" s="1363" customFormat="1" ht="14">
      <c r="A24" s="925"/>
      <c r="B24" s="4002" t="s">
        <v>1085</v>
      </c>
      <c r="C24" s="4003"/>
      <c r="D24" s="3069"/>
      <c r="E24" s="2500"/>
      <c r="F24" s="3070">
        <f>SUM(D24:E24)</f>
        <v>0</v>
      </c>
      <c r="G24" s="3071"/>
    </row>
    <row r="25" spans="1:7" s="1363" customFormat="1" ht="14">
      <c r="A25" s="3146"/>
      <c r="B25" s="4004" t="s">
        <v>1086</v>
      </c>
      <c r="C25" s="4005"/>
      <c r="D25" s="3072"/>
      <c r="E25" s="3073"/>
      <c r="F25" s="3074">
        <f>SUM(D25:E25)</f>
        <v>0</v>
      </c>
      <c r="G25" s="3075"/>
    </row>
    <row r="26" spans="1:7" s="1363" customFormat="1" ht="14">
      <c r="A26" s="2583"/>
      <c r="B26" s="2584" t="s">
        <v>1087</v>
      </c>
      <c r="C26" s="3076"/>
      <c r="D26" s="3029">
        <f>SUM(D23:D25)</f>
        <v>0</v>
      </c>
      <c r="E26" s="3029">
        <f t="shared" ref="E26:G26" si="0">SUM(E23:E25)</f>
        <v>0</v>
      </c>
      <c r="F26" s="3029">
        <f t="shared" si="0"/>
        <v>0</v>
      </c>
      <c r="G26" s="3082">
        <f t="shared" si="0"/>
        <v>0</v>
      </c>
    </row>
    <row r="27" spans="1:7" s="1363" customFormat="1" ht="14">
      <c r="A27" s="5607" t="s">
        <v>1089</v>
      </c>
      <c r="B27" s="5608"/>
      <c r="C27" s="3083"/>
      <c r="D27" s="3080" t="s">
        <v>1008</v>
      </c>
      <c r="E27" s="3080"/>
      <c r="F27" s="3080"/>
      <c r="G27" s="3081"/>
    </row>
    <row r="28" spans="1:7" s="1363" customFormat="1" ht="14">
      <c r="A28" s="925"/>
      <c r="B28" s="3107" t="s">
        <v>1084</v>
      </c>
      <c r="C28" s="4000"/>
      <c r="D28" s="3069"/>
      <c r="E28" s="2500"/>
      <c r="F28" s="3070">
        <f t="shared" ref="F28:F30" si="1">SUM(D28:E28)</f>
        <v>0</v>
      </c>
      <c r="G28" s="3071"/>
    </row>
    <row r="29" spans="1:7" s="1363" customFormat="1" ht="14">
      <c r="A29" s="925"/>
      <c r="B29" s="3107" t="s">
        <v>1085</v>
      </c>
      <c r="C29" s="4000"/>
      <c r="D29" s="3069"/>
      <c r="E29" s="2500"/>
      <c r="F29" s="3070">
        <f t="shared" si="1"/>
        <v>0</v>
      </c>
      <c r="G29" s="3071"/>
    </row>
    <row r="30" spans="1:7" s="1363" customFormat="1" ht="14">
      <c r="A30" s="3146"/>
      <c r="B30" s="3129" t="s">
        <v>1086</v>
      </c>
      <c r="C30" s="4006"/>
      <c r="D30" s="3072"/>
      <c r="E30" s="3073"/>
      <c r="F30" s="3074">
        <f t="shared" si="1"/>
        <v>0</v>
      </c>
      <c r="G30" s="3075"/>
    </row>
    <row r="31" spans="1:7" s="1363" customFormat="1" ht="14.5" thickBot="1">
      <c r="A31" s="2583"/>
      <c r="B31" s="2584" t="s">
        <v>1087</v>
      </c>
      <c r="C31" s="3076"/>
      <c r="D31" s="3077">
        <f>SUM(D28:D30)</f>
        <v>0</v>
      </c>
      <c r="E31" s="3077">
        <f>SUM(E28:E30)</f>
        <v>0</v>
      </c>
      <c r="F31" s="3077">
        <f t="shared" ref="F31:G31" si="2">SUM(F28:F30)</f>
        <v>0</v>
      </c>
      <c r="G31" s="3078">
        <f t="shared" si="2"/>
        <v>0</v>
      </c>
    </row>
    <row r="32" spans="1:7" s="1363" customFormat="1" ht="16" thickTop="1">
      <c r="A32" s="5611" t="s">
        <v>1090</v>
      </c>
      <c r="B32" s="5612"/>
      <c r="C32" s="1664"/>
      <c r="D32" s="2959"/>
      <c r="E32" s="2959"/>
      <c r="F32" s="3084"/>
      <c r="G32" s="533"/>
    </row>
    <row r="33" spans="1:7" s="1363" customFormat="1" ht="14">
      <c r="A33" s="4007" t="s">
        <v>1091</v>
      </c>
      <c r="B33" s="4008"/>
      <c r="C33" s="3999"/>
      <c r="D33" s="3080"/>
      <c r="E33" s="3080"/>
      <c r="F33" s="3085"/>
      <c r="G33" s="3086"/>
    </row>
    <row r="34" spans="1:7" s="1363" customFormat="1" ht="14">
      <c r="A34" s="925"/>
      <c r="B34" s="3107" t="s">
        <v>1084</v>
      </c>
      <c r="C34" s="4000"/>
      <c r="D34" s="3069"/>
      <c r="E34" s="2500"/>
      <c r="F34" s="3070">
        <f>SUM(D34:E34)</f>
        <v>0</v>
      </c>
      <c r="G34" s="3071"/>
    </row>
    <row r="35" spans="1:7" s="1363" customFormat="1" ht="14">
      <c r="A35" s="925"/>
      <c r="B35" s="3107" t="s">
        <v>1085</v>
      </c>
      <c r="C35" s="4000"/>
      <c r="D35" s="3069"/>
      <c r="E35" s="2500"/>
      <c r="F35" s="3070">
        <f t="shared" ref="F35:F36" si="3">SUM(D35:E35)</f>
        <v>0</v>
      </c>
      <c r="G35" s="3071"/>
    </row>
    <row r="36" spans="1:7" s="1363" customFormat="1" ht="14">
      <c r="A36" s="3146"/>
      <c r="B36" s="3129" t="s">
        <v>1086</v>
      </c>
      <c r="C36" s="4006"/>
      <c r="D36" s="3072"/>
      <c r="E36" s="3073"/>
      <c r="F36" s="3074">
        <f t="shared" si="3"/>
        <v>0</v>
      </c>
      <c r="G36" s="3075"/>
    </row>
    <row r="37" spans="1:7" s="1363" customFormat="1" ht="14">
      <c r="A37" s="2583"/>
      <c r="B37" s="2584" t="s">
        <v>1087</v>
      </c>
      <c r="C37" s="3076"/>
      <c r="D37" s="3077">
        <f>SUM(D34:D36)</f>
        <v>0</v>
      </c>
      <c r="E37" s="3077">
        <f>SUM(E34:E36)</f>
        <v>0</v>
      </c>
      <c r="F37" s="3077">
        <f>SUM(F34:F36)</f>
        <v>0</v>
      </c>
      <c r="G37" s="3078">
        <f>SUM(G34:G36)</f>
        <v>0</v>
      </c>
    </row>
    <row r="38" spans="1:7" s="1363" customFormat="1" ht="14">
      <c r="A38" s="3087" t="s">
        <v>1088</v>
      </c>
      <c r="B38" s="3088"/>
      <c r="C38" s="3089"/>
      <c r="D38" s="3080" t="s">
        <v>1008</v>
      </c>
      <c r="E38" s="3080"/>
      <c r="F38" s="3080"/>
      <c r="G38" s="3081"/>
    </row>
    <row r="39" spans="1:7" s="1363" customFormat="1" ht="14">
      <c r="A39" s="853"/>
      <c r="B39" s="854" t="s">
        <v>1084</v>
      </c>
      <c r="C39" s="1661"/>
      <c r="D39" s="3069"/>
      <c r="E39" s="2500"/>
      <c r="F39" s="3070">
        <f>SUM(D39:E39)</f>
        <v>0</v>
      </c>
      <c r="G39" s="3071"/>
    </row>
    <row r="40" spans="1:7" s="1363" customFormat="1" ht="14">
      <c r="A40" s="844"/>
      <c r="B40" s="850" t="s">
        <v>1085</v>
      </c>
      <c r="C40" s="1662"/>
      <c r="D40" s="3069"/>
      <c r="E40" s="2500"/>
      <c r="F40" s="3070">
        <f>SUM(D40:E40)</f>
        <v>0</v>
      </c>
      <c r="G40" s="3071"/>
    </row>
    <row r="41" spans="1:7" s="1363" customFormat="1" ht="14">
      <c r="A41" s="847"/>
      <c r="B41" s="851" t="s">
        <v>1086</v>
      </c>
      <c r="C41" s="1663"/>
      <c r="D41" s="3072"/>
      <c r="E41" s="3073"/>
      <c r="F41" s="3074">
        <f>SUM(D41:E41)</f>
        <v>0</v>
      </c>
      <c r="G41" s="3075"/>
    </row>
    <row r="42" spans="1:7" s="1363" customFormat="1" ht="14">
      <c r="A42" s="2583"/>
      <c r="B42" s="2584" t="s">
        <v>1087</v>
      </c>
      <c r="C42" s="3076"/>
      <c r="D42" s="3029">
        <f>SUM(D39:D41)</f>
        <v>0</v>
      </c>
      <c r="E42" s="3029">
        <f t="shared" ref="E42:G42" si="4">SUM(E39:E41)</f>
        <v>0</v>
      </c>
      <c r="F42" s="3029">
        <f t="shared" si="4"/>
        <v>0</v>
      </c>
      <c r="G42" s="3082">
        <f t="shared" si="4"/>
        <v>0</v>
      </c>
    </row>
    <row r="43" spans="1:7" s="1363" customFormat="1" ht="14">
      <c r="A43" s="5605" t="s">
        <v>1092</v>
      </c>
      <c r="B43" s="5606"/>
      <c r="C43" s="3999"/>
      <c r="D43" s="3080" t="s">
        <v>1008</v>
      </c>
      <c r="E43" s="3080"/>
      <c r="F43" s="3080"/>
      <c r="G43" s="3081"/>
    </row>
    <row r="44" spans="1:7" s="1363" customFormat="1" ht="14">
      <c r="A44" s="925"/>
      <c r="B44" s="3107" t="s">
        <v>1084</v>
      </c>
      <c r="C44" s="4000"/>
      <c r="D44" s="3069"/>
      <c r="E44" s="2500"/>
      <c r="F44" s="3070">
        <f t="shared" ref="F44:F46" si="5">SUM(D44:E44)</f>
        <v>0</v>
      </c>
      <c r="G44" s="3071"/>
    </row>
    <row r="45" spans="1:7" s="1363" customFormat="1" ht="14">
      <c r="A45" s="925"/>
      <c r="B45" s="3107" t="s">
        <v>1085</v>
      </c>
      <c r="C45" s="4000"/>
      <c r="D45" s="3069"/>
      <c r="E45" s="2500"/>
      <c r="F45" s="3070">
        <f t="shared" si="5"/>
        <v>0</v>
      </c>
      <c r="G45" s="3071"/>
    </row>
    <row r="46" spans="1:7" s="1363" customFormat="1" ht="14">
      <c r="A46" s="3146"/>
      <c r="B46" s="3129" t="s">
        <v>1086</v>
      </c>
      <c r="C46" s="4006"/>
      <c r="D46" s="3072"/>
      <c r="E46" s="3073"/>
      <c r="F46" s="3074">
        <f t="shared" si="5"/>
        <v>0</v>
      </c>
      <c r="G46" s="3075"/>
    </row>
    <row r="47" spans="1:7" s="1363" customFormat="1" ht="14">
      <c r="A47" s="2583"/>
      <c r="B47" s="2584" t="s">
        <v>1087</v>
      </c>
      <c r="C47" s="3076"/>
      <c r="D47" s="3029">
        <f>SUM(D44:D46)</f>
        <v>0</v>
      </c>
      <c r="E47" s="3029">
        <f t="shared" ref="E47:G47" si="6">SUM(E44:E46)</f>
        <v>0</v>
      </c>
      <c r="F47" s="3029">
        <f t="shared" si="6"/>
        <v>0</v>
      </c>
      <c r="G47" s="3082">
        <f t="shared" si="6"/>
        <v>0</v>
      </c>
    </row>
    <row r="48" spans="1:7" s="1363" customFormat="1" ht="14">
      <c r="A48" s="882" t="s">
        <v>1093</v>
      </c>
      <c r="B48" s="3090"/>
      <c r="C48" s="3091"/>
      <c r="D48" s="3092"/>
      <c r="E48" s="3092"/>
      <c r="F48" s="3093"/>
      <c r="G48" s="3094"/>
    </row>
    <row r="49" spans="1:7" s="1363" customFormat="1" ht="14">
      <c r="A49" s="884"/>
      <c r="B49" s="3095" t="s">
        <v>1084</v>
      </c>
      <c r="C49" s="1156"/>
      <c r="D49" s="3069"/>
      <c r="E49" s="2500"/>
      <c r="F49" s="3096">
        <f>SUM(D49:E49)</f>
        <v>0</v>
      </c>
      <c r="G49" s="3071"/>
    </row>
    <row r="50" spans="1:7" s="1363" customFormat="1" ht="14">
      <c r="A50" s="884"/>
      <c r="B50" s="3095" t="s">
        <v>1085</v>
      </c>
      <c r="C50" s="1156"/>
      <c r="D50" s="3069"/>
      <c r="E50" s="2500"/>
      <c r="F50" s="3096">
        <f>SUM(D50:E50)</f>
        <v>0</v>
      </c>
      <c r="G50" s="3071"/>
    </row>
    <row r="51" spans="1:7" s="1363" customFormat="1" ht="14">
      <c r="A51" s="4009"/>
      <c r="B51" s="4010" t="s">
        <v>1086</v>
      </c>
      <c r="C51" s="4011"/>
      <c r="D51" s="3072"/>
      <c r="E51" s="3073"/>
      <c r="F51" s="3097">
        <f>SUM(D51:E51)</f>
        <v>0</v>
      </c>
      <c r="G51" s="3075"/>
    </row>
    <row r="52" spans="1:7" s="1363" customFormat="1" ht="14">
      <c r="A52" s="3098"/>
      <c r="B52" s="3099" t="s">
        <v>1087</v>
      </c>
      <c r="C52" s="3100"/>
      <c r="D52" s="3101">
        <f>SUM(D49:D51)</f>
        <v>0</v>
      </c>
      <c r="E52" s="3101">
        <f>SUM(E49:E51)</f>
        <v>0</v>
      </c>
      <c r="F52" s="3101">
        <f>SUM(F49:F51)</f>
        <v>0</v>
      </c>
      <c r="G52" s="3102">
        <f>SUM(G49:G51)</f>
        <v>0</v>
      </c>
    </row>
    <row r="53" spans="1:7" s="1363" customFormat="1" ht="14">
      <c r="A53" s="5597" t="s">
        <v>1094</v>
      </c>
      <c r="B53" s="5598"/>
      <c r="C53" s="1356"/>
      <c r="D53" s="3103"/>
      <c r="E53" s="3104"/>
      <c r="F53" s="3104"/>
      <c r="G53" s="892"/>
    </row>
    <row r="54" spans="1:7" s="1363" customFormat="1" ht="14">
      <c r="A54" s="884"/>
      <c r="B54" s="2912" t="s">
        <v>1084</v>
      </c>
      <c r="C54" s="1156"/>
      <c r="D54" s="3069"/>
      <c r="E54" s="2500"/>
      <c r="F54" s="3096">
        <f>SUM(D54:E54)</f>
        <v>0</v>
      </c>
      <c r="G54" s="3071"/>
    </row>
    <row r="55" spans="1:7" s="1363" customFormat="1" ht="14">
      <c r="A55" s="884"/>
      <c r="B55" s="2912" t="s">
        <v>1085</v>
      </c>
      <c r="C55" s="1156"/>
      <c r="D55" s="3069"/>
      <c r="E55" s="2500"/>
      <c r="F55" s="3096">
        <f>SUM(D55:E55)</f>
        <v>0</v>
      </c>
      <c r="G55" s="3071"/>
    </row>
    <row r="56" spans="1:7" s="1363" customFormat="1" ht="14">
      <c r="A56" s="3105"/>
      <c r="B56" s="3106" t="s">
        <v>1086</v>
      </c>
      <c r="C56" s="3020"/>
      <c r="D56" s="3072"/>
      <c r="E56" s="3073"/>
      <c r="F56" s="3097">
        <f>SUM(D56:E56)</f>
        <v>0</v>
      </c>
      <c r="G56" s="3075"/>
    </row>
    <row r="57" spans="1:7" s="1363" customFormat="1" ht="14">
      <c r="A57" s="3098"/>
      <c r="B57" s="3099" t="s">
        <v>1087</v>
      </c>
      <c r="C57" s="3100"/>
      <c r="D57" s="3101">
        <f>SUM(D54:D56)</f>
        <v>0</v>
      </c>
      <c r="E57" s="3101">
        <f>SUM(E54:E56)</f>
        <v>0</v>
      </c>
      <c r="F57" s="3101">
        <f>SUM(F54:F56)</f>
        <v>0</v>
      </c>
      <c r="G57" s="3101">
        <f>SUM(G54:G56)</f>
        <v>0</v>
      </c>
    </row>
    <row r="58" spans="1:7" s="1363" customFormat="1" ht="14">
      <c r="A58" s="849" t="s">
        <v>1095</v>
      </c>
      <c r="B58" s="3079"/>
      <c r="C58" s="1664"/>
      <c r="D58" s="924"/>
      <c r="E58" s="924"/>
      <c r="F58" s="924"/>
      <c r="G58" s="924"/>
    </row>
    <row r="59" spans="1:7" s="1363" customFormat="1" ht="14">
      <c r="A59" s="925"/>
      <c r="B59" s="3107" t="s">
        <v>1084</v>
      </c>
      <c r="C59" s="4000"/>
      <c r="D59" s="3069"/>
      <c r="E59" s="2500"/>
      <c r="F59" s="3108">
        <f t="shared" ref="F59:F61" si="7">SUM(D59:E59)</f>
        <v>0</v>
      </c>
      <c r="G59" s="3071"/>
    </row>
    <row r="60" spans="1:7" s="1363" customFormat="1" ht="14">
      <c r="A60" s="925"/>
      <c r="B60" s="3107" t="s">
        <v>1085</v>
      </c>
      <c r="C60" s="4000"/>
      <c r="D60" s="3069"/>
      <c r="E60" s="2500"/>
      <c r="F60" s="3070">
        <f t="shared" si="7"/>
        <v>0</v>
      </c>
      <c r="G60" s="3071"/>
    </row>
    <row r="61" spans="1:7" s="1363" customFormat="1" ht="14">
      <c r="A61" s="3146"/>
      <c r="B61" s="3129" t="s">
        <v>1086</v>
      </c>
      <c r="C61" s="4012"/>
      <c r="D61" s="3072"/>
      <c r="E61" s="3073"/>
      <c r="F61" s="3074">
        <f t="shared" si="7"/>
        <v>0</v>
      </c>
      <c r="G61" s="3075"/>
    </row>
    <row r="62" spans="1:7" s="1363" customFormat="1" ht="14">
      <c r="A62" s="2583"/>
      <c r="B62" s="2584" t="s">
        <v>1087</v>
      </c>
      <c r="C62" s="1974"/>
      <c r="D62" s="3029">
        <f>SUM(D59:D61)</f>
        <v>0</v>
      </c>
      <c r="E62" s="3029">
        <f>SUM(E59:E61)</f>
        <v>0</v>
      </c>
      <c r="F62" s="3029">
        <f>SUM(F59:F61)</f>
        <v>0</v>
      </c>
      <c r="G62" s="3029">
        <f>SUM(G59:G61)</f>
        <v>0</v>
      </c>
    </row>
    <row r="63" spans="1:7" s="1363" customFormat="1" ht="14">
      <c r="A63" s="849" t="s">
        <v>1096</v>
      </c>
      <c r="B63" s="3079"/>
      <c r="C63" s="3083"/>
      <c r="D63" s="330" t="s">
        <v>1008</v>
      </c>
      <c r="E63" s="330"/>
      <c r="F63" s="330"/>
      <c r="G63" s="331"/>
    </row>
    <row r="64" spans="1:7" s="1363" customFormat="1" ht="14">
      <c r="A64" s="925"/>
      <c r="B64" s="3107" t="s">
        <v>1084</v>
      </c>
      <c r="C64" s="4000"/>
      <c r="D64" s="3069"/>
      <c r="E64" s="2500"/>
      <c r="F64" s="3070">
        <f>SUM(D64:E64)</f>
        <v>0</v>
      </c>
      <c r="G64" s="3071"/>
    </row>
    <row r="65" spans="1:7" s="1363" customFormat="1" ht="14">
      <c r="A65" s="925"/>
      <c r="B65" s="3107" t="s">
        <v>1085</v>
      </c>
      <c r="C65" s="4000"/>
      <c r="D65" s="3069"/>
      <c r="E65" s="2500"/>
      <c r="F65" s="3070">
        <f>SUM(D65:E65)</f>
        <v>0</v>
      </c>
      <c r="G65" s="3071"/>
    </row>
    <row r="66" spans="1:7" s="1363" customFormat="1" ht="14">
      <c r="A66" s="3146"/>
      <c r="B66" s="3129" t="s">
        <v>1086</v>
      </c>
      <c r="C66" s="4006"/>
      <c r="D66" s="3072"/>
      <c r="E66" s="3073"/>
      <c r="F66" s="3074">
        <f>SUM(D66:E66)</f>
        <v>0</v>
      </c>
      <c r="G66" s="3075"/>
    </row>
    <row r="67" spans="1:7" s="1363" customFormat="1" ht="14">
      <c r="A67" s="2583"/>
      <c r="B67" s="2584" t="s">
        <v>1087</v>
      </c>
      <c r="C67" s="3076"/>
      <c r="D67" s="3029">
        <f>SUM(D64:D66)</f>
        <v>0</v>
      </c>
      <c r="E67" s="3029">
        <f>SUM(E64:E66)</f>
        <v>0</v>
      </c>
      <c r="F67" s="3029">
        <f>SUM(F64:F66)</f>
        <v>0</v>
      </c>
      <c r="G67" s="3082">
        <f>SUM(G64:G66)</f>
        <v>0</v>
      </c>
    </row>
    <row r="68" spans="1:7" s="1363" customFormat="1" ht="14">
      <c r="A68" s="849" t="s">
        <v>1097</v>
      </c>
      <c r="B68" s="3079"/>
      <c r="C68" s="3083"/>
      <c r="D68" s="3080" t="s">
        <v>1008</v>
      </c>
      <c r="E68" s="3080"/>
      <c r="F68" s="3080"/>
      <c r="G68" s="3081"/>
    </row>
    <row r="69" spans="1:7" s="1363" customFormat="1" ht="14">
      <c r="A69" s="925"/>
      <c r="B69" s="3107" t="s">
        <v>1084</v>
      </c>
      <c r="C69" s="4000"/>
      <c r="D69" s="3069"/>
      <c r="E69" s="2500"/>
      <c r="F69" s="3070">
        <f t="shared" ref="F69:F70" si="8">SUM(D69:E69)</f>
        <v>0</v>
      </c>
      <c r="G69" s="3071"/>
    </row>
    <row r="70" spans="1:7" s="1363" customFormat="1" ht="14">
      <c r="A70" s="925"/>
      <c r="B70" s="3107" t="s">
        <v>1085</v>
      </c>
      <c r="C70" s="4000"/>
      <c r="D70" s="3069"/>
      <c r="E70" s="2500"/>
      <c r="F70" s="3070">
        <f t="shared" si="8"/>
        <v>0</v>
      </c>
      <c r="G70" s="3071"/>
    </row>
    <row r="71" spans="1:7" s="1363" customFormat="1" ht="14">
      <c r="A71" s="3146"/>
      <c r="B71" s="3129" t="s">
        <v>1086</v>
      </c>
      <c r="C71" s="4006"/>
      <c r="D71" s="3072"/>
      <c r="E71" s="3073"/>
      <c r="F71" s="3074">
        <f>SUM(D71:E71)</f>
        <v>0</v>
      </c>
      <c r="G71" s="3075"/>
    </row>
    <row r="72" spans="1:7" s="1363" customFormat="1" ht="14">
      <c r="A72" s="2583"/>
      <c r="B72" s="2584" t="s">
        <v>1087</v>
      </c>
      <c r="C72" s="3076"/>
      <c r="D72" s="3029">
        <f>SUM(D69:D71)</f>
        <v>0</v>
      </c>
      <c r="E72" s="3029">
        <f t="shared" ref="E72:G72" si="9">SUM(E69:E71)</f>
        <v>0</v>
      </c>
      <c r="F72" s="3029">
        <f t="shared" si="9"/>
        <v>0</v>
      </c>
      <c r="G72" s="3082">
        <f t="shared" si="9"/>
        <v>0</v>
      </c>
    </row>
    <row r="73" spans="1:7" s="1363" customFormat="1" ht="14">
      <c r="A73" s="3063" t="s">
        <v>1098</v>
      </c>
      <c r="B73" s="3088"/>
      <c r="C73" s="3109"/>
      <c r="D73" s="3080" t="s">
        <v>1008</v>
      </c>
      <c r="E73" s="3080"/>
      <c r="F73" s="3080"/>
      <c r="G73" s="3081"/>
    </row>
    <row r="74" spans="1:7" s="1363" customFormat="1" ht="14">
      <c r="A74" s="1141"/>
      <c r="B74" s="3107" t="s">
        <v>1084</v>
      </c>
      <c r="C74" s="4000"/>
      <c r="D74" s="1104">
        <f t="shared" ref="D74:E76" si="10">SUM(D18,D34,D23,D39,D28,D44,D49,D54,D59,D64,D69)</f>
        <v>0</v>
      </c>
      <c r="E74" s="1104">
        <f t="shared" si="10"/>
        <v>0</v>
      </c>
      <c r="F74" s="1148">
        <f>SUM(D74:E74)</f>
        <v>0</v>
      </c>
      <c r="G74" s="1104">
        <f>SUM(G18,G34,G23,G39,G28,G44,G49,G54,G59,G64,G69)</f>
        <v>0</v>
      </c>
    </row>
    <row r="75" spans="1:7" s="1363" customFormat="1" ht="14">
      <c r="A75" s="4013"/>
      <c r="B75" s="3107" t="s">
        <v>1085</v>
      </c>
      <c r="C75" s="4000"/>
      <c r="D75" s="1104">
        <f t="shared" si="10"/>
        <v>0</v>
      </c>
      <c r="E75" s="1104">
        <f t="shared" si="10"/>
        <v>0</v>
      </c>
      <c r="F75" s="1148">
        <f t="shared" ref="F75:F76" si="11">SUM(D75:E75)</f>
        <v>0</v>
      </c>
      <c r="G75" s="1104">
        <f>SUM(G19,G35,G24,G40,G29,G45,G50,G55,G60,G65,G70)</f>
        <v>0</v>
      </c>
    </row>
    <row r="76" spans="1:7" s="1363" customFormat="1" ht="14">
      <c r="A76" s="4014"/>
      <c r="B76" s="3129" t="s">
        <v>1086</v>
      </c>
      <c r="C76" s="4006"/>
      <c r="D76" s="3110">
        <f t="shared" si="10"/>
        <v>0</v>
      </c>
      <c r="E76" s="3110">
        <f t="shared" si="10"/>
        <v>0</v>
      </c>
      <c r="F76" s="3111">
        <f t="shared" si="11"/>
        <v>0</v>
      </c>
      <c r="G76" s="3110">
        <f>SUM(G20,G36,G25,G41,G30,G46,G51,G56,G61,G66,G71)</f>
        <v>0</v>
      </c>
    </row>
    <row r="77" spans="1:7" s="1363" customFormat="1" ht="14.5" thickBot="1">
      <c r="A77" s="3112"/>
      <c r="B77" s="3113" t="s">
        <v>1087</v>
      </c>
      <c r="C77" s="3114"/>
      <c r="D77" s="2665">
        <f>SUM(D74:D76)</f>
        <v>0</v>
      </c>
      <c r="E77" s="2665">
        <f t="shared" ref="E77:G77" si="12">SUM(E74:E76)</f>
        <v>0</v>
      </c>
      <c r="F77" s="2665">
        <f t="shared" si="12"/>
        <v>0</v>
      </c>
      <c r="G77" s="2665">
        <f t="shared" si="12"/>
        <v>0</v>
      </c>
    </row>
    <row r="78" spans="1:7" s="1363" customFormat="1" ht="16" thickTop="1">
      <c r="A78" s="5599" t="s">
        <v>1099</v>
      </c>
      <c r="B78" s="5600"/>
      <c r="C78" s="1665"/>
      <c r="D78" s="1139"/>
      <c r="E78" s="1139"/>
      <c r="F78" s="1139"/>
      <c r="G78" s="1140"/>
    </row>
    <row r="79" spans="1:7" s="1363" customFormat="1" ht="14">
      <c r="A79" s="1141" t="s">
        <v>1100</v>
      </c>
      <c r="B79" s="3115"/>
      <c r="C79" s="4015"/>
      <c r="D79" s="1104"/>
      <c r="E79" s="1104"/>
      <c r="F79" s="1104"/>
      <c r="G79" s="3116"/>
    </row>
    <row r="80" spans="1:7" s="1363" customFormat="1" ht="14">
      <c r="A80" s="1141"/>
      <c r="B80" s="3107" t="s">
        <v>1084</v>
      </c>
      <c r="C80" s="4000"/>
      <c r="D80" s="3069"/>
      <c r="E80" s="2500"/>
      <c r="F80" s="3070">
        <f>SUM(D80:E80)</f>
        <v>0</v>
      </c>
      <c r="G80" s="3071"/>
    </row>
    <row r="81" spans="1:7" s="1363" customFormat="1" ht="14">
      <c r="A81" s="4013"/>
      <c r="B81" s="3107" t="s">
        <v>1085</v>
      </c>
      <c r="C81" s="4000"/>
      <c r="D81" s="3069"/>
      <c r="E81" s="2500"/>
      <c r="F81" s="3070">
        <f>SUM(D81:E81)</f>
        <v>0</v>
      </c>
      <c r="G81" s="329"/>
    </row>
    <row r="82" spans="1:7" s="1363" customFormat="1" ht="14">
      <c r="A82" s="4014"/>
      <c r="B82" s="3129" t="s">
        <v>1086</v>
      </c>
      <c r="C82" s="4006"/>
      <c r="D82" s="3072"/>
      <c r="E82" s="3073"/>
      <c r="F82" s="3074">
        <f>SUM(D82:E82)</f>
        <v>0</v>
      </c>
      <c r="G82" s="3117"/>
    </row>
    <row r="83" spans="1:7" s="1363" customFormat="1" ht="14.5" thickBot="1">
      <c r="A83" s="3112"/>
      <c r="B83" s="3113" t="s">
        <v>1087</v>
      </c>
      <c r="C83" s="3114"/>
      <c r="D83" s="2665">
        <f>SUM(D80:D82)</f>
        <v>0</v>
      </c>
      <c r="E83" s="2665">
        <f t="shared" ref="E83:G83" si="13">SUM(E80:E82)</f>
        <v>0</v>
      </c>
      <c r="F83" s="2665">
        <f t="shared" si="13"/>
        <v>0</v>
      </c>
      <c r="G83" s="2666">
        <f t="shared" si="13"/>
        <v>0</v>
      </c>
    </row>
    <row r="84" spans="1:7" s="1363" customFormat="1" ht="14.5" thickTop="1">
      <c r="A84" s="1142" t="s">
        <v>1101</v>
      </c>
      <c r="B84" s="1145"/>
      <c r="C84" s="1665"/>
      <c r="D84" s="1139"/>
      <c r="E84" s="1139"/>
      <c r="F84" s="1139"/>
      <c r="G84" s="1144"/>
    </row>
    <row r="85" spans="1:7" s="1363" customFormat="1" ht="14">
      <c r="A85" s="1141"/>
      <c r="B85" s="3107" t="s">
        <v>1084</v>
      </c>
      <c r="C85" s="4000"/>
      <c r="D85" s="3069"/>
      <c r="E85" s="2500"/>
      <c r="F85" s="3070">
        <f>SUM(D85:E85)</f>
        <v>0</v>
      </c>
      <c r="G85" s="3071"/>
    </row>
    <row r="86" spans="1:7" s="1363" customFormat="1" ht="14">
      <c r="A86" s="4013"/>
      <c r="B86" s="3107" t="s">
        <v>1085</v>
      </c>
      <c r="C86" s="4000"/>
      <c r="D86" s="3069"/>
      <c r="E86" s="2500"/>
      <c r="F86" s="3070">
        <f>SUM(D86:E86)</f>
        <v>0</v>
      </c>
      <c r="G86" s="329"/>
    </row>
    <row r="87" spans="1:7" s="1363" customFormat="1" ht="14">
      <c r="A87" s="4014"/>
      <c r="B87" s="3129" t="s">
        <v>1086</v>
      </c>
      <c r="C87" s="4006"/>
      <c r="D87" s="3072"/>
      <c r="E87" s="3073"/>
      <c r="F87" s="3074">
        <f>SUM(D87:E87)</f>
        <v>0</v>
      </c>
      <c r="G87" s="3117"/>
    </row>
    <row r="88" spans="1:7" s="1363" customFormat="1" ht="14.5" thickBot="1">
      <c r="A88" s="3112"/>
      <c r="B88" s="3113" t="s">
        <v>1087</v>
      </c>
      <c r="C88" s="3114"/>
      <c r="D88" s="2665">
        <f>SUM(D85:D87)</f>
        <v>0</v>
      </c>
      <c r="E88" s="2665">
        <f t="shared" ref="E88:G88" si="14">SUM(E85:E87)</f>
        <v>0</v>
      </c>
      <c r="F88" s="2665">
        <f t="shared" si="14"/>
        <v>0</v>
      </c>
      <c r="G88" s="2666">
        <f t="shared" si="14"/>
        <v>0</v>
      </c>
    </row>
    <row r="89" spans="1:7" s="1363" customFormat="1" ht="14.5" thickTop="1">
      <c r="A89" s="1142" t="s">
        <v>1102</v>
      </c>
      <c r="B89" s="1143"/>
      <c r="C89" s="1665"/>
      <c r="D89" s="1139"/>
      <c r="E89" s="1139"/>
      <c r="F89" s="1139"/>
      <c r="G89" s="1144"/>
    </row>
    <row r="90" spans="1:7" s="1363" customFormat="1" ht="14.25" customHeight="1">
      <c r="A90" s="1141"/>
      <c r="B90" s="3107" t="s">
        <v>1084</v>
      </c>
      <c r="C90" s="4000"/>
      <c r="D90" s="3118">
        <f>SUM(D80,D85)</f>
        <v>0</v>
      </c>
      <c r="E90" s="3118">
        <f>SUM(E80,E85)</f>
        <v>0</v>
      </c>
      <c r="F90" s="3070">
        <f>SUM(D90:E90)</f>
        <v>0</v>
      </c>
      <c r="G90" s="3118">
        <f>SUM(G80,G85)</f>
        <v>0</v>
      </c>
    </row>
    <row r="91" spans="1:7" s="1363" customFormat="1" ht="14">
      <c r="A91" s="4013"/>
      <c r="B91" s="3107" t="s">
        <v>1085</v>
      </c>
      <c r="C91" s="4000"/>
      <c r="D91" s="3118">
        <f>SUM(D81,D86)</f>
        <v>0</v>
      </c>
      <c r="E91" s="3118">
        <f>SUM(E81,E86)</f>
        <v>0</v>
      </c>
      <c r="F91" s="3070">
        <f>SUM(D91:E91)</f>
        <v>0</v>
      </c>
      <c r="G91" s="3118">
        <f>SUM(G81,G86)</f>
        <v>0</v>
      </c>
    </row>
    <row r="92" spans="1:7" s="1363" customFormat="1" ht="14">
      <c r="A92" s="4014"/>
      <c r="B92" s="3129" t="s">
        <v>1086</v>
      </c>
      <c r="C92" s="4006"/>
      <c r="D92" s="3119">
        <f t="shared" ref="D92:E92" si="15">SUM(D82,D87)</f>
        <v>0</v>
      </c>
      <c r="E92" s="3119">
        <f t="shared" si="15"/>
        <v>0</v>
      </c>
      <c r="F92" s="3074">
        <f>SUM(D92:E92)</f>
        <v>0</v>
      </c>
      <c r="G92" s="3119">
        <f>SUM(G82,G87)</f>
        <v>0</v>
      </c>
    </row>
    <row r="93" spans="1:7" s="1363" customFormat="1" ht="14.5" thickBot="1">
      <c r="A93" s="3112"/>
      <c r="B93" s="3113" t="s">
        <v>1087</v>
      </c>
      <c r="C93" s="3114"/>
      <c r="D93" s="2665">
        <f>SUM(D90:D92)</f>
        <v>0</v>
      </c>
      <c r="E93" s="2665">
        <f>SUM(E90:E92)</f>
        <v>0</v>
      </c>
      <c r="F93" s="2665">
        <f>SUM(F90:F92)</f>
        <v>0</v>
      </c>
      <c r="G93" s="2666">
        <f>SUM(G90:G92)</f>
        <v>0</v>
      </c>
    </row>
    <row r="94" spans="1:7" s="1363" customFormat="1" ht="14.5" thickTop="1">
      <c r="A94" s="1142" t="s">
        <v>1103</v>
      </c>
      <c r="B94" s="1143"/>
      <c r="C94" s="1666"/>
      <c r="D94" s="1146" t="s">
        <v>1008</v>
      </c>
      <c r="E94" s="1146"/>
      <c r="F94" s="1146"/>
      <c r="G94" s="1147"/>
    </row>
    <row r="95" spans="1:7" s="1363" customFormat="1" ht="14">
      <c r="A95" s="1141"/>
      <c r="B95" s="3107" t="s">
        <v>1084</v>
      </c>
      <c r="C95" s="4000"/>
      <c r="D95" s="3120">
        <f>SUM(D74,D90,)</f>
        <v>0</v>
      </c>
      <c r="E95" s="3120">
        <f>SUM(E74,E90,)</f>
        <v>0</v>
      </c>
      <c r="F95" s="3121">
        <f>SUM(D95:E95)</f>
        <v>0</v>
      </c>
      <c r="G95" s="3120">
        <f>SUM(G74,G90,)</f>
        <v>0</v>
      </c>
    </row>
    <row r="96" spans="1:7" s="1363" customFormat="1" ht="14">
      <c r="A96" s="4014"/>
      <c r="B96" s="3129" t="s">
        <v>1085</v>
      </c>
      <c r="C96" s="4006"/>
      <c r="D96" s="3123">
        <f>SUM(D75,D91)</f>
        <v>0</v>
      </c>
      <c r="E96" s="3123">
        <f>SUM(E75,E91)</f>
        <v>0</v>
      </c>
      <c r="F96" s="3124">
        <f>SUM(D96:E96)</f>
        <v>0</v>
      </c>
      <c r="G96" s="3123">
        <f>SUM(G75,G91)</f>
        <v>0</v>
      </c>
    </row>
    <row r="97" spans="1:7" s="1363" customFormat="1" ht="14">
      <c r="A97" s="3125" t="s">
        <v>1104</v>
      </c>
      <c r="B97" s="3126"/>
      <c r="C97" s="3127"/>
      <c r="D97" s="3128">
        <f>SUM(D95:D96)</f>
        <v>0</v>
      </c>
      <c r="E97" s="3128">
        <f>SUM(E95:E96)</f>
        <v>0</v>
      </c>
      <c r="F97" s="3128">
        <f>SUM(F95:F96)</f>
        <v>0</v>
      </c>
      <c r="G97" s="3128">
        <f>SUM(G95:G96)</f>
        <v>0</v>
      </c>
    </row>
    <row r="98" spans="1:7" s="1363" customFormat="1" ht="14">
      <c r="A98" s="855"/>
      <c r="B98" s="3129" t="s">
        <v>1105</v>
      </c>
      <c r="C98" s="3130"/>
      <c r="D98" s="3110">
        <f>D76+D92</f>
        <v>0</v>
      </c>
      <c r="E98" s="3110">
        <f>E76+E92</f>
        <v>0</v>
      </c>
      <c r="F98" s="3131">
        <f>SUM(D98:E98)</f>
        <v>0</v>
      </c>
      <c r="G98" s="3110">
        <f>G76+G92</f>
        <v>0</v>
      </c>
    </row>
    <row r="99" spans="1:7" s="1363" customFormat="1" ht="14.5" thickBot="1">
      <c r="A99" s="5601" t="s">
        <v>1106</v>
      </c>
      <c r="B99" s="5602"/>
      <c r="C99" s="3114"/>
      <c r="D99" s="3132">
        <f>SUM(D97:D98)</f>
        <v>0</v>
      </c>
      <c r="E99" s="3132">
        <f t="shared" ref="E99" si="16">SUM(E97:E98)</f>
        <v>0</v>
      </c>
      <c r="F99" s="3132">
        <f>SUM(F97:F98)</f>
        <v>0</v>
      </c>
      <c r="G99" s="3133">
        <f>SUM(G97:G98)</f>
        <v>0</v>
      </c>
    </row>
    <row r="100" spans="1:7" s="1363" customFormat="1">
      <c r="A100" s="32"/>
      <c r="B100" s="32"/>
      <c r="C100" s="32"/>
      <c r="D100" s="32"/>
      <c r="E100" s="32"/>
      <c r="F100" s="32"/>
      <c r="G100" s="32"/>
    </row>
    <row r="101" spans="1:7" s="1363" customFormat="1">
      <c r="A101" s="32"/>
      <c r="B101" s="32"/>
      <c r="C101" s="32"/>
      <c r="D101" s="32"/>
      <c r="E101" s="32"/>
      <c r="F101" s="32"/>
      <c r="G101" s="32"/>
    </row>
    <row r="102" spans="1:7" s="1363" customFormat="1">
      <c r="A102" s="32"/>
      <c r="B102" s="32"/>
      <c r="C102" s="32"/>
      <c r="D102" s="32"/>
      <c r="E102" s="32"/>
      <c r="F102" s="32"/>
      <c r="G102" s="32"/>
    </row>
    <row r="103" spans="1:7" s="1363" customFormat="1">
      <c r="A103" s="32"/>
      <c r="B103" s="32"/>
      <c r="C103" s="32"/>
      <c r="D103" s="32"/>
      <c r="E103" s="32"/>
      <c r="F103" s="32"/>
      <c r="G103" s="32"/>
    </row>
    <row r="104" spans="1:7" s="1363" customFormat="1">
      <c r="A104" s="32"/>
      <c r="B104" s="32"/>
      <c r="C104" s="32"/>
      <c r="D104" s="32"/>
      <c r="E104" s="32"/>
      <c r="F104" s="32"/>
      <c r="G104" s="32"/>
    </row>
    <row r="105" spans="1:7" s="1363" customFormat="1" ht="12" customHeight="1">
      <c r="A105" s="832"/>
      <c r="B105" s="852"/>
      <c r="C105" s="856"/>
      <c r="D105" s="852"/>
      <c r="E105" s="852"/>
      <c r="F105" s="842"/>
      <c r="G105" s="842"/>
    </row>
    <row r="106" spans="1:7" s="1363" customFormat="1" ht="14">
      <c r="A106" s="852"/>
      <c r="B106" s="852"/>
      <c r="C106" s="856"/>
      <c r="D106" s="852"/>
      <c r="E106" s="842"/>
      <c r="F106" s="842"/>
      <c r="G106" s="126" t="str">
        <f>+ToC!$E$115</f>
        <v xml:space="preserve">LONG-TERM Annual Return </v>
      </c>
    </row>
    <row r="107" spans="1:7" s="1363" customFormat="1" ht="14">
      <c r="A107" s="842"/>
      <c r="B107" s="842"/>
      <c r="C107" s="842"/>
      <c r="D107" s="842"/>
      <c r="E107" s="842"/>
      <c r="F107" s="842"/>
      <c r="G107" s="126" t="s">
        <v>1107</v>
      </c>
    </row>
    <row r="108" spans="1:7" hidden="1">
      <c r="A108" s="4"/>
      <c r="B108" s="4"/>
      <c r="C108" s="4"/>
      <c r="D108" s="4"/>
      <c r="E108" s="4"/>
      <c r="F108" s="4"/>
      <c r="G108" s="4"/>
    </row>
    <row r="109" spans="1:7" hidden="1">
      <c r="A109" s="4"/>
      <c r="B109" s="4"/>
      <c r="C109" s="4"/>
      <c r="D109" s="4"/>
      <c r="E109" s="4"/>
      <c r="F109" s="4"/>
      <c r="G109" s="4"/>
    </row>
    <row r="110" spans="1:7" hidden="1">
      <c r="A110" s="4"/>
      <c r="B110" s="4"/>
      <c r="C110" s="4"/>
      <c r="D110" s="4"/>
      <c r="E110" s="4"/>
      <c r="F110" s="4"/>
      <c r="G110" s="4"/>
    </row>
    <row r="111" spans="1:7" hidden="1"/>
    <row r="112" spans="1:7"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DF61" sheet="1" objects="1" scenarios="1"/>
  <mergeCells count="13">
    <mergeCell ref="A14:B14"/>
    <mergeCell ref="A1:G1"/>
    <mergeCell ref="A9:G9"/>
    <mergeCell ref="A11:G11"/>
    <mergeCell ref="A12:G12"/>
    <mergeCell ref="A53:B53"/>
    <mergeCell ref="A78:B78"/>
    <mergeCell ref="A99:B99"/>
    <mergeCell ref="A15:B15"/>
    <mergeCell ref="A43:B43"/>
    <mergeCell ref="A27:B27"/>
    <mergeCell ref="A16:B16"/>
    <mergeCell ref="A32:B32"/>
  </mergeCells>
  <phoneticPr fontId="0" type="noConversion"/>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26:G26 D42:G42 D37:G37 D88:G89 D62:G62 D93:G93 D31:G32 D72:G72 D74:G79 D21:G21 D67:G67 D83:G84 D47:G47 D95:G99">
      <formula1>50000000000</formula1>
    </dataValidation>
  </dataValidations>
  <hyperlinks>
    <hyperlink ref="A1:G1" location="ToC!A1" display="30.010"/>
  </hyperlinks>
  <printOptions horizontalCentered="1"/>
  <pageMargins left="0.5" right="0" top="0.75" bottom="0.5" header="0.5" footer="0.5"/>
  <pageSetup paperSize="17" scale="44"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FF00"/>
    <pageSetUpPr fitToPage="1"/>
  </sheetPr>
  <dimension ref="A1:G339"/>
  <sheetViews>
    <sheetView topLeftCell="A22" zoomScaleNormal="100" workbookViewId="0">
      <selection activeCell="D55" sqref="D55"/>
    </sheetView>
  </sheetViews>
  <sheetFormatPr defaultColWidth="0" defaultRowHeight="13.5" customHeight="1" zeroHeight="1"/>
  <cols>
    <col min="1" max="1" width="7.53515625" customWidth="1"/>
    <col min="2" max="2" width="31" customWidth="1"/>
    <col min="3" max="3" width="5.765625" customWidth="1"/>
    <col min="4" max="7" width="15.765625" customWidth="1"/>
    <col min="8" max="16384" width="9.4609375" style="1363" hidden="1"/>
  </cols>
  <sheetData>
    <row r="1" spans="1:7" ht="13">
      <c r="A1" s="5635" t="s">
        <v>87</v>
      </c>
      <c r="B1" s="5635"/>
      <c r="C1" s="5635"/>
      <c r="D1" s="5635"/>
      <c r="E1" s="5635"/>
      <c r="F1" s="5587"/>
      <c r="G1" s="5587"/>
    </row>
    <row r="2" spans="1:7" ht="15.5">
      <c r="A2" s="293"/>
      <c r="B2" s="5423"/>
      <c r="C2" s="5634"/>
      <c r="D2" s="5634"/>
      <c r="E2" s="5634"/>
      <c r="F2" s="4523" t="s">
        <v>2284</v>
      </c>
      <c r="G2" s="4228"/>
    </row>
    <row r="3" spans="1:7" ht="15.5">
      <c r="A3" s="3134" t="str">
        <f>+Cover!A14</f>
        <v>Select Name of Insurer/ Financial Holding Company</v>
      </c>
      <c r="B3" s="3135"/>
      <c r="C3" s="292"/>
      <c r="D3" s="292"/>
      <c r="E3" s="89"/>
      <c r="F3" s="4523" t="s">
        <v>2057</v>
      </c>
      <c r="G3" s="4229"/>
    </row>
    <row r="4" spans="1:7" ht="15.5">
      <c r="A4" s="833" t="str">
        <f>+ToC!A3</f>
        <v>Insurer/Financial Holding Company</v>
      </c>
      <c r="B4" s="292"/>
      <c r="C4" s="292"/>
      <c r="D4" s="292"/>
      <c r="E4" s="89"/>
      <c r="F4" s="4523" t="s">
        <v>2058</v>
      </c>
      <c r="G4" s="4229"/>
    </row>
    <row r="5" spans="1:7" ht="15.5">
      <c r="A5" s="233"/>
      <c r="B5" s="292"/>
      <c r="C5" s="292"/>
      <c r="D5" s="292"/>
      <c r="E5" s="89"/>
      <c r="F5" s="292"/>
      <c r="G5" s="292"/>
    </row>
    <row r="6" spans="1:7" ht="14">
      <c r="A6" s="99" t="str">
        <f>+ToC!A5</f>
        <v>LONG-TERM INSURERS ANNUAL RETURN</v>
      </c>
      <c r="B6" s="102"/>
      <c r="C6" s="292"/>
      <c r="D6" s="292"/>
      <c r="E6" s="292"/>
      <c r="F6" s="292"/>
      <c r="G6" s="292"/>
    </row>
    <row r="7" spans="1:7" ht="14">
      <c r="A7" s="99" t="str">
        <f>+ToC!A6</f>
        <v>FOR THE YEAR ENDED:</v>
      </c>
      <c r="B7" s="102"/>
      <c r="C7" s="292"/>
      <c r="D7" s="292"/>
      <c r="E7" s="292"/>
      <c r="F7" s="2078">
        <f>+Cover!A23</f>
        <v>0</v>
      </c>
      <c r="G7" s="292"/>
    </row>
    <row r="8" spans="1:7" ht="14">
      <c r="A8" s="99"/>
      <c r="B8" s="102"/>
      <c r="C8" s="292"/>
      <c r="D8" s="292"/>
      <c r="E8" s="292"/>
      <c r="F8" s="743"/>
      <c r="G8" s="292"/>
    </row>
    <row r="9" spans="1:7" ht="14">
      <c r="A9" s="4525"/>
      <c r="B9" s="4525"/>
      <c r="C9" s="4525"/>
      <c r="D9" s="4525" t="s">
        <v>999</v>
      </c>
      <c r="E9" s="4525"/>
      <c r="F9" s="292"/>
      <c r="G9" s="292"/>
    </row>
    <row r="10" spans="1:7" ht="12.5">
      <c r="A10" s="295"/>
      <c r="B10" s="295"/>
      <c r="C10" s="296"/>
      <c r="D10" s="295"/>
      <c r="E10" s="295"/>
      <c r="F10" s="292"/>
      <c r="G10" s="292"/>
    </row>
    <row r="11" spans="1:7" ht="15.5">
      <c r="A11" s="5638" t="s">
        <v>1108</v>
      </c>
      <c r="B11" s="5638"/>
      <c r="C11" s="5638"/>
      <c r="D11" s="5638"/>
      <c r="E11" s="5638"/>
      <c r="F11" s="5053"/>
      <c r="G11" s="5053"/>
    </row>
    <row r="12" spans="1:7" thickBot="1">
      <c r="A12" s="5637"/>
      <c r="B12" s="5637"/>
      <c r="C12" s="5637"/>
      <c r="D12" s="5637"/>
      <c r="E12" s="5637"/>
      <c r="F12" s="292"/>
      <c r="G12" s="292"/>
    </row>
    <row r="13" spans="1:7" ht="28.5" thickTop="1">
      <c r="A13" s="3136"/>
      <c r="B13" s="3137"/>
      <c r="C13" s="812" t="s">
        <v>133</v>
      </c>
      <c r="D13" s="3060" t="s">
        <v>1079</v>
      </c>
      <c r="E13" s="693" t="s">
        <v>884</v>
      </c>
      <c r="F13" s="812">
        <f>YEAR($F$7)</f>
        <v>1900</v>
      </c>
      <c r="G13" s="732">
        <f>F13-1</f>
        <v>1899</v>
      </c>
    </row>
    <row r="14" spans="1:7" ht="15.5">
      <c r="A14" s="5636"/>
      <c r="B14" s="5292"/>
      <c r="C14" s="3138"/>
      <c r="D14" s="2563" t="s">
        <v>640</v>
      </c>
      <c r="E14" s="2563" t="s">
        <v>640</v>
      </c>
      <c r="F14" s="2563" t="s">
        <v>640</v>
      </c>
      <c r="G14" s="2648" t="s">
        <v>640</v>
      </c>
    </row>
    <row r="15" spans="1:7" ht="14">
      <c r="A15" s="849" t="s">
        <v>2345</v>
      </c>
      <c r="B15" s="3079"/>
      <c r="C15" s="3139"/>
      <c r="D15" s="330" t="s">
        <v>1008</v>
      </c>
      <c r="E15" s="330"/>
      <c r="F15" s="330"/>
      <c r="G15" s="331"/>
    </row>
    <row r="16" spans="1:7" ht="14">
      <c r="A16" s="889" t="s">
        <v>1109</v>
      </c>
      <c r="B16" s="3095"/>
      <c r="C16" s="883"/>
      <c r="D16" s="893"/>
      <c r="E16" s="3140"/>
      <c r="F16" s="3140"/>
      <c r="G16" s="894"/>
    </row>
    <row r="17" spans="1:7" ht="14">
      <c r="A17" s="884"/>
      <c r="B17" s="3095" t="s">
        <v>1084</v>
      </c>
      <c r="C17" s="883"/>
      <c r="D17" s="890"/>
      <c r="E17" s="890"/>
      <c r="F17" s="3096">
        <f t="shared" ref="F17:F19" si="0">SUM(D17:E17)</f>
        <v>0</v>
      </c>
      <c r="G17" s="891"/>
    </row>
    <row r="18" spans="1:7" ht="14">
      <c r="A18" s="884"/>
      <c r="B18" s="3095" t="s">
        <v>1085</v>
      </c>
      <c r="C18" s="883"/>
      <c r="D18" s="890"/>
      <c r="E18" s="890"/>
      <c r="F18" s="3096">
        <f t="shared" si="0"/>
        <v>0</v>
      </c>
      <c r="G18" s="891"/>
    </row>
    <row r="19" spans="1:7" ht="14">
      <c r="A19" s="885"/>
      <c r="B19" s="742" t="s">
        <v>1086</v>
      </c>
      <c r="C19" s="1432"/>
      <c r="D19" s="3141"/>
      <c r="E19" s="3141"/>
      <c r="F19" s="3097">
        <f t="shared" si="0"/>
        <v>0</v>
      </c>
      <c r="G19" s="914"/>
    </row>
    <row r="20" spans="1:7" ht="14">
      <c r="A20" s="3098"/>
      <c r="B20" s="3099" t="s">
        <v>1087</v>
      </c>
      <c r="C20" s="3142"/>
      <c r="D20" s="3101">
        <f>SUM(D17:D19)</f>
        <v>0</v>
      </c>
      <c r="E20" s="3101">
        <f t="shared" ref="E20:G20" si="1">SUM(E17:E19)</f>
        <v>0</v>
      </c>
      <c r="F20" s="3101">
        <f t="shared" si="1"/>
        <v>0</v>
      </c>
      <c r="G20" s="3102">
        <f t="shared" si="1"/>
        <v>0</v>
      </c>
    </row>
    <row r="21" spans="1:7" ht="14">
      <c r="A21" s="1135" t="s">
        <v>1110</v>
      </c>
      <c r="B21" s="3143"/>
      <c r="C21" s="1432"/>
      <c r="D21" s="3103"/>
      <c r="E21" s="3104"/>
      <c r="F21" s="3104"/>
      <c r="G21" s="892"/>
    </row>
    <row r="22" spans="1:7" ht="14">
      <c r="A22" s="884"/>
      <c r="B22" s="3095" t="s">
        <v>1084</v>
      </c>
      <c r="C22" s="883"/>
      <c r="D22" s="890"/>
      <c r="E22" s="890"/>
      <c r="F22" s="3096">
        <f t="shared" ref="F22:F24" si="2">SUM(D22:E22)</f>
        <v>0</v>
      </c>
      <c r="G22" s="891"/>
    </row>
    <row r="23" spans="1:7" ht="14">
      <c r="A23" s="884"/>
      <c r="B23" s="3095" t="s">
        <v>1085</v>
      </c>
      <c r="C23" s="883"/>
      <c r="D23" s="890"/>
      <c r="E23" s="890"/>
      <c r="F23" s="3096">
        <f t="shared" si="2"/>
        <v>0</v>
      </c>
      <c r="G23" s="891"/>
    </row>
    <row r="24" spans="1:7" ht="14">
      <c r="A24" s="885"/>
      <c r="B24" s="742" t="s">
        <v>1086</v>
      </c>
      <c r="C24" s="1432"/>
      <c r="D24" s="3141"/>
      <c r="E24" s="3141"/>
      <c r="F24" s="3097">
        <f t="shared" si="2"/>
        <v>0</v>
      </c>
      <c r="G24" s="914"/>
    </row>
    <row r="25" spans="1:7" ht="14">
      <c r="A25" s="3098"/>
      <c r="B25" s="3099" t="s">
        <v>1087</v>
      </c>
      <c r="C25" s="3142"/>
      <c r="D25" s="3101">
        <f>SUM(D22:D24)</f>
        <v>0</v>
      </c>
      <c r="E25" s="3101">
        <f t="shared" ref="E25:G25" si="3">SUM(E22:E24)</f>
        <v>0</v>
      </c>
      <c r="F25" s="3101">
        <f t="shared" si="3"/>
        <v>0</v>
      </c>
      <c r="G25" s="3102">
        <f t="shared" si="3"/>
        <v>0</v>
      </c>
    </row>
    <row r="26" spans="1:7" ht="15.5">
      <c r="A26" s="5630" t="s">
        <v>1111</v>
      </c>
      <c r="B26" s="5631"/>
      <c r="C26" s="1432"/>
      <c r="D26" s="3103"/>
      <c r="E26" s="3104"/>
      <c r="F26" s="3104"/>
      <c r="G26" s="892"/>
    </row>
    <row r="27" spans="1:7" ht="14">
      <c r="A27" s="884"/>
      <c r="B27" s="3095" t="s">
        <v>1084</v>
      </c>
      <c r="C27" s="883"/>
      <c r="D27" s="890"/>
      <c r="E27" s="890"/>
      <c r="F27" s="3096">
        <f t="shared" ref="F27:F29" si="4">SUM(D27:E27)</f>
        <v>0</v>
      </c>
      <c r="G27" s="891"/>
    </row>
    <row r="28" spans="1:7" ht="14">
      <c r="A28" s="884"/>
      <c r="B28" s="3095" t="s">
        <v>1085</v>
      </c>
      <c r="C28" s="883"/>
      <c r="D28" s="890"/>
      <c r="E28" s="890"/>
      <c r="F28" s="3096">
        <f t="shared" si="4"/>
        <v>0</v>
      </c>
      <c r="G28" s="891"/>
    </row>
    <row r="29" spans="1:7" ht="14">
      <c r="A29" s="885"/>
      <c r="B29" s="742" t="s">
        <v>1086</v>
      </c>
      <c r="C29" s="1432"/>
      <c r="D29" s="3141"/>
      <c r="E29" s="3141"/>
      <c r="F29" s="3097">
        <f t="shared" si="4"/>
        <v>0</v>
      </c>
      <c r="G29" s="914"/>
    </row>
    <row r="30" spans="1:7" ht="14">
      <c r="A30" s="3098"/>
      <c r="B30" s="3099" t="s">
        <v>1087</v>
      </c>
      <c r="C30" s="3142"/>
      <c r="D30" s="3101">
        <f>SUM(D27:D29)</f>
        <v>0</v>
      </c>
      <c r="E30" s="3101">
        <f t="shared" ref="E30:G30" si="5">SUM(E27:E29)</f>
        <v>0</v>
      </c>
      <c r="F30" s="3101">
        <f t="shared" si="5"/>
        <v>0</v>
      </c>
      <c r="G30" s="3102">
        <f t="shared" si="5"/>
        <v>0</v>
      </c>
    </row>
    <row r="31" spans="1:7" ht="14">
      <c r="A31" s="849" t="s">
        <v>2344</v>
      </c>
      <c r="B31" s="3079"/>
      <c r="C31" s="3139"/>
      <c r="D31" s="330" t="s">
        <v>1008</v>
      </c>
      <c r="E31" s="330"/>
      <c r="F31" s="330"/>
      <c r="G31" s="331"/>
    </row>
    <row r="32" spans="1:7" ht="14">
      <c r="A32" s="889" t="s">
        <v>1109</v>
      </c>
      <c r="B32" s="3095"/>
      <c r="C32" s="883"/>
      <c r="D32" s="893"/>
      <c r="E32" s="3140"/>
      <c r="F32" s="3140"/>
      <c r="G32" s="894"/>
    </row>
    <row r="33" spans="1:7" ht="14">
      <c r="A33" s="884"/>
      <c r="B33" s="3095" t="s">
        <v>1084</v>
      </c>
      <c r="C33" s="883"/>
      <c r="D33" s="890"/>
      <c r="E33" s="1472"/>
      <c r="F33" s="3096">
        <f t="shared" ref="F33:F35" si="6">SUM(D33:E33)</f>
        <v>0</v>
      </c>
      <c r="G33" s="891"/>
    </row>
    <row r="34" spans="1:7" ht="14">
      <c r="A34" s="884"/>
      <c r="B34" s="3095" t="s">
        <v>1085</v>
      </c>
      <c r="C34" s="883"/>
      <c r="D34" s="890"/>
      <c r="E34" s="890"/>
      <c r="F34" s="3096">
        <f>SUM(D34:E34)</f>
        <v>0</v>
      </c>
      <c r="G34" s="891"/>
    </row>
    <row r="35" spans="1:7" ht="14">
      <c r="A35" s="885"/>
      <c r="B35" s="742" t="s">
        <v>1086</v>
      </c>
      <c r="C35" s="1432"/>
      <c r="D35" s="3141"/>
      <c r="E35" s="3141"/>
      <c r="F35" s="3097">
        <f t="shared" si="6"/>
        <v>0</v>
      </c>
      <c r="G35" s="914"/>
    </row>
    <row r="36" spans="1:7" ht="14">
      <c r="A36" s="3098"/>
      <c r="B36" s="3099" t="s">
        <v>1087</v>
      </c>
      <c r="C36" s="3142"/>
      <c r="D36" s="3101">
        <f>SUM(D33:D35)</f>
        <v>0</v>
      </c>
      <c r="E36" s="3101">
        <f t="shared" ref="E36:G36" si="7">SUM(E33:E35)</f>
        <v>0</v>
      </c>
      <c r="F36" s="3101">
        <f t="shared" si="7"/>
        <v>0</v>
      </c>
      <c r="G36" s="3102">
        <f t="shared" si="7"/>
        <v>0</v>
      </c>
    </row>
    <row r="37" spans="1:7" ht="14">
      <c r="A37" s="1135" t="s">
        <v>1110</v>
      </c>
      <c r="B37" s="3143"/>
      <c r="C37" s="1432"/>
      <c r="D37" s="3103"/>
      <c r="E37" s="3104"/>
      <c r="F37" s="3104"/>
      <c r="G37" s="892"/>
    </row>
    <row r="38" spans="1:7" ht="14">
      <c r="A38" s="884"/>
      <c r="B38" s="3095" t="s">
        <v>1084</v>
      </c>
      <c r="C38" s="883"/>
      <c r="D38" s="890"/>
      <c r="E38" s="890"/>
      <c r="F38" s="3096">
        <f t="shared" ref="F38:F40" si="8">SUM(D38:E38)</f>
        <v>0</v>
      </c>
      <c r="G38" s="891"/>
    </row>
    <row r="39" spans="1:7" ht="14">
      <c r="A39" s="884"/>
      <c r="B39" s="3095" t="s">
        <v>1085</v>
      </c>
      <c r="C39" s="883"/>
      <c r="D39" s="890"/>
      <c r="E39" s="890"/>
      <c r="F39" s="3096">
        <f t="shared" si="8"/>
        <v>0</v>
      </c>
      <c r="G39" s="891"/>
    </row>
    <row r="40" spans="1:7" ht="14">
      <c r="A40" s="885"/>
      <c r="B40" s="742" t="s">
        <v>1086</v>
      </c>
      <c r="C40" s="1432"/>
      <c r="D40" s="3141"/>
      <c r="E40" s="3141"/>
      <c r="F40" s="3097">
        <f t="shared" si="8"/>
        <v>0</v>
      </c>
      <c r="G40" s="914"/>
    </row>
    <row r="41" spans="1:7" ht="14">
      <c r="A41" s="3098"/>
      <c r="B41" s="3099" t="s">
        <v>1087</v>
      </c>
      <c r="C41" s="3142"/>
      <c r="D41" s="3101">
        <f>SUM(D38:D40)</f>
        <v>0</v>
      </c>
      <c r="E41" s="3101">
        <f t="shared" ref="E41:G41" si="9">SUM(E38:E40)</f>
        <v>0</v>
      </c>
      <c r="F41" s="3101">
        <f t="shared" si="9"/>
        <v>0</v>
      </c>
      <c r="G41" s="3102">
        <f t="shared" si="9"/>
        <v>0</v>
      </c>
    </row>
    <row r="42" spans="1:7" ht="15.5">
      <c r="A42" s="5630" t="s">
        <v>1111</v>
      </c>
      <c r="B42" s="5631"/>
      <c r="C42" s="1432"/>
      <c r="D42" s="3103"/>
      <c r="E42" s="3104"/>
      <c r="F42" s="3104"/>
      <c r="G42" s="892"/>
    </row>
    <row r="43" spans="1:7" ht="14">
      <c r="A43" s="884"/>
      <c r="B43" s="3095" t="s">
        <v>1084</v>
      </c>
      <c r="C43" s="883"/>
      <c r="D43" s="890"/>
      <c r="E43" s="1472"/>
      <c r="F43" s="3096">
        <f t="shared" ref="F43:F45" si="10">SUM(D43:E43)</f>
        <v>0</v>
      </c>
      <c r="G43" s="891"/>
    </row>
    <row r="44" spans="1:7" ht="14">
      <c r="A44" s="884"/>
      <c r="B44" s="3095" t="s">
        <v>1085</v>
      </c>
      <c r="C44" s="883"/>
      <c r="D44" s="890"/>
      <c r="E44" s="890"/>
      <c r="F44" s="3096">
        <f t="shared" si="10"/>
        <v>0</v>
      </c>
      <c r="G44" s="891"/>
    </row>
    <row r="45" spans="1:7" ht="14">
      <c r="A45" s="885"/>
      <c r="B45" s="742" t="s">
        <v>1086</v>
      </c>
      <c r="C45" s="1432"/>
      <c r="D45" s="3141"/>
      <c r="E45" s="3141"/>
      <c r="F45" s="3097">
        <f t="shared" si="10"/>
        <v>0</v>
      </c>
      <c r="G45" s="914"/>
    </row>
    <row r="46" spans="1:7" ht="14">
      <c r="A46" s="3098"/>
      <c r="B46" s="3099" t="s">
        <v>1087</v>
      </c>
      <c r="C46" s="3142"/>
      <c r="D46" s="3101">
        <f>SUM(D43:D45)</f>
        <v>0</v>
      </c>
      <c r="E46" s="3101">
        <f t="shared" ref="E46:G46" si="11">SUM(E43:E45)</f>
        <v>0</v>
      </c>
      <c r="F46" s="3101">
        <f>SUM(F43:F45)</f>
        <v>0</v>
      </c>
      <c r="G46" s="3102">
        <f t="shared" si="11"/>
        <v>0</v>
      </c>
    </row>
    <row r="47" spans="1:7" ht="14">
      <c r="A47" s="3063" t="s">
        <v>2346</v>
      </c>
      <c r="B47" s="3088"/>
      <c r="C47" s="3139"/>
      <c r="D47" s="3080"/>
      <c r="E47" s="3080"/>
      <c r="F47" s="3085"/>
      <c r="G47" s="3081"/>
    </row>
    <row r="48" spans="1:7" ht="14">
      <c r="A48" s="925"/>
      <c r="B48" s="3107" t="s">
        <v>1084</v>
      </c>
      <c r="C48" s="845"/>
      <c r="D48" s="526">
        <f>SUM(D17,D22,D27,D33,D38,D43)</f>
        <v>0</v>
      </c>
      <c r="E48" s="526">
        <f>SUM(E17,E22,E27,E33,E38,E43)</f>
        <v>0</v>
      </c>
      <c r="F48" s="3144">
        <f>SUM(D48:E48)</f>
        <v>0</v>
      </c>
      <c r="G48" s="3145">
        <f>SUM(G17,G22,G27,G33,G38,G43)</f>
        <v>0</v>
      </c>
    </row>
    <row r="49" spans="1:7" ht="14">
      <c r="A49" s="3146"/>
      <c r="B49" s="3129" t="s">
        <v>1085</v>
      </c>
      <c r="C49" s="846"/>
      <c r="D49" s="3147">
        <f>SUM(D18,D23,D28,D34,D39,D44)</f>
        <v>0</v>
      </c>
      <c r="E49" s="3147">
        <f>SUM(E18,E23,E28,E34,E39,E44)</f>
        <v>0</v>
      </c>
      <c r="F49" s="3070">
        <f>SUM(D49:E49)</f>
        <v>0</v>
      </c>
      <c r="G49" s="3148">
        <f>SUM(G18,G23,G28,G34,G39,G44)</f>
        <v>0</v>
      </c>
    </row>
    <row r="50" spans="1:7" ht="14">
      <c r="A50" s="3125" t="s">
        <v>1112</v>
      </c>
      <c r="B50" s="3126"/>
      <c r="C50" s="3149"/>
      <c r="D50" s="3128">
        <f>SUM(D48:D49)</f>
        <v>0</v>
      </c>
      <c r="E50" s="3124">
        <f t="shared" ref="E50:G50" si="12">SUM(E48:E49)</f>
        <v>0</v>
      </c>
      <c r="F50" s="3124">
        <f>SUM(F48:F49)</f>
        <v>0</v>
      </c>
      <c r="G50" s="3150">
        <f t="shared" si="12"/>
        <v>0</v>
      </c>
    </row>
    <row r="51" spans="1:7" ht="14">
      <c r="A51" s="847"/>
      <c r="B51" s="3129" t="s">
        <v>1105</v>
      </c>
      <c r="C51" s="848"/>
      <c r="D51" s="3151">
        <f>SUM(D19,D24,D29,D35,D40,D45)</f>
        <v>0</v>
      </c>
      <c r="E51" s="3074">
        <f>SUM(E19,E24,E29,E35,E40,E45)</f>
        <v>0</v>
      </c>
      <c r="F51" s="3074">
        <f>SUM(D51:E51)</f>
        <v>0</v>
      </c>
      <c r="G51" s="3074">
        <f>SUM(G19,G24,G29,G35,G40,G45)</f>
        <v>0</v>
      </c>
    </row>
    <row r="52" spans="1:7" ht="14.5" thickBot="1">
      <c r="A52" s="3112"/>
      <c r="B52" s="3113" t="s">
        <v>2347</v>
      </c>
      <c r="C52" s="3152"/>
      <c r="D52" s="3153">
        <f>SUM(D50:D51)</f>
        <v>0</v>
      </c>
      <c r="E52" s="3153">
        <f>SUM(E50:E51)</f>
        <v>0</v>
      </c>
      <c r="F52" s="3153">
        <f>SUM(F50:F51)</f>
        <v>0</v>
      </c>
      <c r="G52" s="3154">
        <f t="shared" ref="G52" si="13">SUM(G50:G51)</f>
        <v>0</v>
      </c>
    </row>
    <row r="53" spans="1:7" ht="14.15" customHeight="1" thickTop="1">
      <c r="A53" s="3155"/>
      <c r="B53" s="1261"/>
      <c r="C53" s="3156"/>
      <c r="D53" s="3156"/>
      <c r="E53" s="3156"/>
      <c r="F53" s="3156"/>
      <c r="G53" s="3157"/>
    </row>
    <row r="54" spans="1:7" ht="13">
      <c r="A54" s="5628" t="s">
        <v>1113</v>
      </c>
      <c r="B54" s="5629"/>
      <c r="C54" s="3158"/>
      <c r="D54" s="1149"/>
      <c r="E54" s="1149"/>
      <c r="F54" s="1149"/>
      <c r="G54" s="1150"/>
    </row>
    <row r="55" spans="1:7" ht="13">
      <c r="A55" s="1546"/>
      <c r="B55" s="3159" t="s">
        <v>1084</v>
      </c>
      <c r="C55" s="3160"/>
      <c r="D55" s="1104">
        <f>+'30.010'!D95+D48</f>
        <v>0</v>
      </c>
      <c r="E55" s="1104">
        <f>+'30.010'!E95+E48</f>
        <v>0</v>
      </c>
      <c r="F55" s="1105">
        <f>SUM(D55:E55)</f>
        <v>0</v>
      </c>
      <c r="G55" s="1262">
        <f>+'30.010'!G95+G48</f>
        <v>0</v>
      </c>
    </row>
    <row r="56" spans="1:7" ht="13">
      <c r="A56" s="3161"/>
      <c r="B56" s="2548" t="s">
        <v>1085</v>
      </c>
      <c r="C56" s="3160"/>
      <c r="D56" s="1104">
        <f>+'30.010'!D96+D49</f>
        <v>0</v>
      </c>
      <c r="E56" s="1104">
        <f>+'30.010'!E96+E49</f>
        <v>0</v>
      </c>
      <c r="F56" s="3162">
        <f>SUM(D56:E56)</f>
        <v>0</v>
      </c>
      <c r="G56" s="1262">
        <f>+'30.010'!G96+G49</f>
        <v>0</v>
      </c>
    </row>
    <row r="57" spans="1:7" ht="13">
      <c r="A57" s="4017" t="s">
        <v>1114</v>
      </c>
      <c r="B57" s="476"/>
      <c r="C57" s="4018"/>
      <c r="D57" s="3163">
        <f>SUM(D55:D56)</f>
        <v>0</v>
      </c>
      <c r="E57" s="3163">
        <f>SUM(E55:E56)</f>
        <v>0</v>
      </c>
      <c r="F57" s="3163">
        <f>SUM(F55:F56)</f>
        <v>0</v>
      </c>
      <c r="G57" s="3164">
        <f>SUM(G55:G56)</f>
        <v>0</v>
      </c>
    </row>
    <row r="58" spans="1:7" ht="13">
      <c r="A58" s="4020"/>
      <c r="B58" s="4021"/>
      <c r="C58" s="4022"/>
      <c r="D58" s="3165"/>
      <c r="E58" s="3165"/>
      <c r="F58" s="3165"/>
      <c r="G58" s="3166"/>
    </row>
    <row r="59" spans="1:7" ht="13">
      <c r="A59" s="4019"/>
      <c r="B59" s="3084" t="s">
        <v>1115</v>
      </c>
      <c r="C59" s="4016"/>
      <c r="D59" s="3167">
        <f>+'30.010'!D98+D51</f>
        <v>0</v>
      </c>
      <c r="E59" s="3167">
        <f>+'30.010'!E98+E51</f>
        <v>0</v>
      </c>
      <c r="F59" s="3168">
        <f>SUM(D59:E59)</f>
        <v>0</v>
      </c>
      <c r="G59" s="3169">
        <f>+'30.010'!G98+G51</f>
        <v>0</v>
      </c>
    </row>
    <row r="60" spans="1:7" ht="14.5" thickBot="1">
      <c r="A60" s="5632" t="s">
        <v>1116</v>
      </c>
      <c r="B60" s="5633"/>
      <c r="C60" s="3170"/>
      <c r="D60" s="3132">
        <f>SUM(D57:D59)</f>
        <v>0</v>
      </c>
      <c r="E60" s="3132">
        <f t="shared" ref="E60:F60" si="14">SUM(E57:E59)</f>
        <v>0</v>
      </c>
      <c r="F60" s="3132">
        <f t="shared" si="14"/>
        <v>0</v>
      </c>
      <c r="G60" s="3133">
        <f>SUM(G57:G59)</f>
        <v>0</v>
      </c>
    </row>
    <row r="61" spans="1:7" ht="16" thickTop="1">
      <c r="A61" s="1135"/>
      <c r="B61" s="476"/>
      <c r="C61" s="39"/>
      <c r="D61" s="39"/>
      <c r="E61" s="39"/>
      <c r="F61" s="39"/>
      <c r="G61" s="3171"/>
    </row>
    <row r="62" spans="1:7" ht="15.5">
      <c r="A62" s="34"/>
      <c r="B62" s="35"/>
      <c r="C62" s="35"/>
      <c r="D62" s="35"/>
      <c r="E62" s="35"/>
      <c r="F62" s="35"/>
      <c r="G62" s="1151"/>
    </row>
    <row r="63" spans="1:7" ht="15.5">
      <c r="A63" s="34"/>
      <c r="B63" s="35"/>
      <c r="C63" s="35"/>
      <c r="D63" s="35"/>
      <c r="E63" s="35"/>
      <c r="F63" s="35"/>
      <c r="G63" s="1151"/>
    </row>
    <row r="64" spans="1:7" ht="15.5">
      <c r="A64" s="34"/>
      <c r="B64" s="35"/>
      <c r="C64" s="35"/>
      <c r="D64" s="35"/>
      <c r="E64" s="35"/>
      <c r="F64" s="35"/>
      <c r="G64" s="1151"/>
    </row>
    <row r="65" spans="1:7" ht="16" thickBot="1">
      <c r="A65" s="1540"/>
      <c r="B65" s="36"/>
      <c r="C65" s="36"/>
      <c r="D65" s="36"/>
      <c r="E65" s="36"/>
      <c r="F65" s="36"/>
      <c r="G65" s="1152"/>
    </row>
    <row r="66" spans="1:7" ht="16" thickTop="1">
      <c r="A66" s="1263"/>
      <c r="B66" s="1264"/>
      <c r="C66" s="1264"/>
      <c r="D66" s="1264"/>
      <c r="E66" s="1264"/>
      <c r="F66" s="1264"/>
      <c r="G66" s="1265"/>
    </row>
    <row r="67" spans="1:7" ht="19.899999999999999" customHeight="1">
      <c r="A67" s="5624" t="s">
        <v>1117</v>
      </c>
      <c r="B67" s="5625"/>
      <c r="C67" s="5625"/>
      <c r="D67" s="5625"/>
      <c r="E67" s="5625"/>
      <c r="F67" s="1266"/>
      <c r="G67" s="1267"/>
    </row>
    <row r="68" spans="1:7" ht="15.75" customHeight="1" thickBot="1">
      <c r="A68" s="5622"/>
      <c r="B68" s="5623"/>
      <c r="C68" s="5623"/>
      <c r="D68" s="5623"/>
      <c r="E68" s="5623"/>
      <c r="F68" s="1266"/>
      <c r="G68" s="1267"/>
    </row>
    <row r="69" spans="1:7" ht="28.5" thickTop="1">
      <c r="A69" s="3172"/>
      <c r="B69" s="887"/>
      <c r="C69" s="812" t="s">
        <v>133</v>
      </c>
      <c r="D69" s="3060" t="s">
        <v>1079</v>
      </c>
      <c r="E69" s="693" t="s">
        <v>884</v>
      </c>
      <c r="F69" s="812">
        <f>YEAR($F$7)</f>
        <v>1900</v>
      </c>
      <c r="G69" s="732">
        <f>F69-1</f>
        <v>1899</v>
      </c>
    </row>
    <row r="70" spans="1:7" ht="13">
      <c r="A70" s="5644"/>
      <c r="B70" s="5645"/>
      <c r="C70" s="3173"/>
      <c r="D70" s="3174" t="s">
        <v>281</v>
      </c>
      <c r="E70" s="3174" t="s">
        <v>281</v>
      </c>
      <c r="F70" s="3174" t="s">
        <v>281</v>
      </c>
      <c r="G70" s="3175" t="s">
        <v>281</v>
      </c>
    </row>
    <row r="71" spans="1:7" ht="19.899999999999999" customHeight="1">
      <c r="A71" s="5626" t="s">
        <v>1118</v>
      </c>
      <c r="B71" s="5627"/>
      <c r="C71" s="4023"/>
      <c r="D71" s="3176"/>
      <c r="E71" s="3177"/>
      <c r="F71" s="3178">
        <f>SUM(D71:E71)</f>
        <v>0</v>
      </c>
      <c r="G71" s="3179"/>
    </row>
    <row r="72" spans="1:7" ht="20.149999999999999" customHeight="1">
      <c r="A72" s="5641" t="s">
        <v>1119</v>
      </c>
      <c r="B72" s="5642"/>
      <c r="C72" s="883"/>
      <c r="D72" s="3180"/>
      <c r="E72" s="3177"/>
      <c r="F72" s="3178">
        <f t="shared" ref="F72:F80" si="15">SUM(D72:E72)</f>
        <v>0</v>
      </c>
      <c r="G72" s="3179"/>
    </row>
    <row r="73" spans="1:7" ht="30" customHeight="1">
      <c r="A73" s="5656" t="s">
        <v>1985</v>
      </c>
      <c r="B73" s="5657"/>
      <c r="C73" s="1156"/>
      <c r="D73" s="3181"/>
      <c r="E73" s="1232"/>
      <c r="F73" s="3178">
        <f t="shared" si="15"/>
        <v>0</v>
      </c>
      <c r="G73" s="3182"/>
    </row>
    <row r="74" spans="1:7" ht="20.149999999999999" customHeight="1">
      <c r="A74" s="5641" t="s">
        <v>1120</v>
      </c>
      <c r="B74" s="5643"/>
      <c r="C74" s="1156"/>
      <c r="D74" s="3183"/>
      <c r="E74" s="3184"/>
      <c r="F74" s="3178">
        <f t="shared" si="15"/>
        <v>0</v>
      </c>
      <c r="G74" s="3185"/>
    </row>
    <row r="75" spans="1:7" ht="20.149999999999999" customHeight="1">
      <c r="A75" s="5639" t="s">
        <v>1121</v>
      </c>
      <c r="B75" s="5640"/>
      <c r="C75" s="4024"/>
      <c r="D75" s="3180"/>
      <c r="E75" s="3177"/>
      <c r="F75" s="3178">
        <f t="shared" si="15"/>
        <v>0</v>
      </c>
      <c r="G75" s="3179"/>
    </row>
    <row r="76" spans="1:7" ht="20.149999999999999" customHeight="1">
      <c r="A76" s="5647" t="s">
        <v>1122</v>
      </c>
      <c r="B76" s="5648"/>
      <c r="C76" s="3142"/>
      <c r="D76" s="3186">
        <f>SUM(D77:D80)</f>
        <v>0</v>
      </c>
      <c r="E76" s="3187">
        <f t="shared" ref="E76:G76" si="16">SUM(E77:E80)</f>
        <v>0</v>
      </c>
      <c r="F76" s="3186">
        <f>SUM(F77:F80)</f>
        <v>0</v>
      </c>
      <c r="G76" s="3188">
        <f t="shared" si="16"/>
        <v>0</v>
      </c>
    </row>
    <row r="77" spans="1:7" ht="20.149999999999999" customHeight="1">
      <c r="A77" s="5658"/>
      <c r="B77" s="5401"/>
      <c r="C77" s="4025"/>
      <c r="D77" s="3176"/>
      <c r="E77" s="3189"/>
      <c r="F77" s="3178">
        <f t="shared" si="15"/>
        <v>0</v>
      </c>
      <c r="G77" s="3190"/>
    </row>
    <row r="78" spans="1:7" ht="20.149999999999999" customHeight="1">
      <c r="A78" s="5620"/>
      <c r="B78" s="5621"/>
      <c r="C78" s="883"/>
      <c r="D78" s="3176"/>
      <c r="E78" s="3189"/>
      <c r="F78" s="3178">
        <f t="shared" si="15"/>
        <v>0</v>
      </c>
      <c r="G78" s="3190"/>
    </row>
    <row r="79" spans="1:7" ht="20.149999999999999" customHeight="1">
      <c r="A79" s="5620"/>
      <c r="B79" s="5621"/>
      <c r="C79" s="883"/>
      <c r="D79" s="3176"/>
      <c r="E79" s="3189"/>
      <c r="F79" s="3178">
        <f t="shared" si="15"/>
        <v>0</v>
      </c>
      <c r="G79" s="3190"/>
    </row>
    <row r="80" spans="1:7" ht="20.149999999999999" customHeight="1">
      <c r="A80" s="5659"/>
      <c r="B80" s="5402"/>
      <c r="C80" s="4024"/>
      <c r="D80" s="3176"/>
      <c r="E80" s="3189"/>
      <c r="F80" s="3178">
        <f t="shared" si="15"/>
        <v>0</v>
      </c>
      <c r="G80" s="3190"/>
    </row>
    <row r="81" spans="1:7" ht="20.149999999999999" customHeight="1" thickBot="1">
      <c r="A81" s="3191" t="s">
        <v>440</v>
      </c>
      <c r="B81" s="3192"/>
      <c r="C81" s="3193"/>
      <c r="D81" s="3132">
        <f>SUM(D71:D76)</f>
        <v>0</v>
      </c>
      <c r="E81" s="3132">
        <f>SUM(E71:E76)</f>
        <v>0</v>
      </c>
      <c r="F81" s="3132">
        <f>SUM(F71:F76)</f>
        <v>0</v>
      </c>
      <c r="G81" s="3133">
        <f>SUM(G71:G76)</f>
        <v>0</v>
      </c>
    </row>
    <row r="82" spans="1:7" thickTop="1">
      <c r="A82" s="888"/>
      <c r="B82" s="886"/>
      <c r="C82" s="1814"/>
      <c r="D82" s="476"/>
      <c r="E82" s="476"/>
      <c r="F82" s="886"/>
      <c r="G82" s="886"/>
    </row>
    <row r="83" spans="1:7" ht="20.149999999999999" customHeight="1">
      <c r="A83" s="5652" t="s">
        <v>1123</v>
      </c>
      <c r="B83" s="5652"/>
      <c r="C83" s="5652"/>
      <c r="D83" s="5652"/>
      <c r="E83" s="5652"/>
      <c r="F83" s="886"/>
      <c r="G83" s="886"/>
    </row>
    <row r="84" spans="1:7" ht="17.25" customHeight="1" thickBot="1">
      <c r="A84" s="5653"/>
      <c r="B84" s="5653"/>
      <c r="C84" s="5653"/>
      <c r="D84" s="5653"/>
      <c r="E84" s="5653"/>
      <c r="F84" s="886"/>
      <c r="G84" s="886"/>
    </row>
    <row r="85" spans="1:7" ht="50.25" customHeight="1" thickTop="1">
      <c r="A85" s="3172"/>
      <c r="B85" s="887"/>
      <c r="C85" s="812" t="s">
        <v>133</v>
      </c>
      <c r="D85" s="3060" t="s">
        <v>1079</v>
      </c>
      <c r="E85" s="693" t="s">
        <v>884</v>
      </c>
      <c r="F85" s="812">
        <f>YEAR($F$7)</f>
        <v>1900</v>
      </c>
      <c r="G85" s="732">
        <f>F85-1</f>
        <v>1899</v>
      </c>
    </row>
    <row r="86" spans="1:7" ht="20.149999999999999" customHeight="1">
      <c r="A86" s="3194"/>
      <c r="B86" s="3195"/>
      <c r="C86" s="3173"/>
      <c r="D86" s="3174" t="s">
        <v>281</v>
      </c>
      <c r="E86" s="3174" t="s">
        <v>281</v>
      </c>
      <c r="F86" s="3174" t="s">
        <v>281</v>
      </c>
      <c r="G86" s="3175" t="s">
        <v>281</v>
      </c>
    </row>
    <row r="87" spans="1:7" ht="19.5" customHeight="1">
      <c r="A87" s="5649" t="s">
        <v>1124</v>
      </c>
      <c r="B87" s="5650"/>
      <c r="C87" s="4026"/>
      <c r="D87" s="3196">
        <f>-D59</f>
        <v>0</v>
      </c>
      <c r="E87" s="3196">
        <f>-E59</f>
        <v>0</v>
      </c>
      <c r="F87" s="3178">
        <f>SUM(D87:E87)</f>
        <v>0</v>
      </c>
      <c r="G87" s="3197">
        <f>-G59</f>
        <v>0</v>
      </c>
    </row>
    <row r="88" spans="1:7" ht="19.5" customHeight="1">
      <c r="A88" s="5639" t="s">
        <v>1125</v>
      </c>
      <c r="B88" s="5651"/>
      <c r="C88" s="4011"/>
      <c r="D88" s="1366"/>
      <c r="E88" s="1366"/>
      <c r="F88" s="3178">
        <f>SUM(D88:E88)</f>
        <v>0</v>
      </c>
      <c r="G88" s="1366"/>
    </row>
    <row r="89" spans="1:7" ht="19.5" customHeight="1">
      <c r="A89" s="5647" t="s">
        <v>1126</v>
      </c>
      <c r="B89" s="5648"/>
      <c r="C89" s="3198"/>
      <c r="D89" s="3029">
        <f>SUM(D87:D88)</f>
        <v>0</v>
      </c>
      <c r="E89" s="3029">
        <f t="shared" ref="E89:F89" si="17">SUM(E87:E88)</f>
        <v>0</v>
      </c>
      <c r="F89" s="3029">
        <f t="shared" si="17"/>
        <v>0</v>
      </c>
      <c r="G89" s="3082">
        <f>SUM(G87:G88)</f>
        <v>0</v>
      </c>
    </row>
    <row r="90" spans="1:7" ht="19.5" customHeight="1">
      <c r="A90" s="1135"/>
      <c r="B90" s="1354"/>
      <c r="C90" s="1355"/>
      <c r="D90" s="3199"/>
      <c r="E90" s="3199"/>
      <c r="F90" s="3199"/>
      <c r="G90" s="3200"/>
    </row>
    <row r="91" spans="1:7" ht="19.5" customHeight="1">
      <c r="A91" s="5654" t="s">
        <v>1127</v>
      </c>
      <c r="B91" s="5655"/>
      <c r="C91" s="3100"/>
      <c r="D91" s="3186">
        <f>SUM(D92:D95)</f>
        <v>0</v>
      </c>
      <c r="E91" s="3186">
        <f t="shared" ref="E91:G91" si="18">SUM(E92:E95)</f>
        <v>0</v>
      </c>
      <c r="F91" s="3186">
        <f t="shared" si="18"/>
        <v>0</v>
      </c>
      <c r="G91" s="3186">
        <f t="shared" si="18"/>
        <v>0</v>
      </c>
    </row>
    <row r="92" spans="1:7" ht="19.5" customHeight="1">
      <c r="A92" s="5617"/>
      <c r="B92" s="5403"/>
      <c r="C92" s="4026"/>
      <c r="D92" s="508"/>
      <c r="E92" s="508"/>
      <c r="F92" s="1357">
        <f>SUM(D92:E92)</f>
        <v>0</v>
      </c>
      <c r="G92" s="513"/>
    </row>
    <row r="93" spans="1:7" ht="19.5" customHeight="1">
      <c r="A93" s="5620"/>
      <c r="B93" s="5621"/>
      <c r="C93" s="1156"/>
      <c r="D93" s="508"/>
      <c r="E93" s="508"/>
      <c r="F93" s="1357">
        <f>SUM(D93:E93)</f>
        <v>0</v>
      </c>
      <c r="G93" s="513"/>
    </row>
    <row r="94" spans="1:7" ht="19.5" customHeight="1">
      <c r="A94" s="5618"/>
      <c r="B94" s="5341"/>
      <c r="C94" s="1156"/>
      <c r="D94" s="129"/>
      <c r="E94" s="129"/>
      <c r="F94" s="1357">
        <f t="shared" ref="F94:F95" si="19">SUM(D94:E94)</f>
        <v>0</v>
      </c>
      <c r="G94" s="306"/>
    </row>
    <row r="95" spans="1:7" ht="19.5" customHeight="1">
      <c r="A95" s="5619"/>
      <c r="B95" s="5404"/>
      <c r="C95" s="4011"/>
      <c r="D95" s="2967"/>
      <c r="E95" s="2967"/>
      <c r="F95" s="1357">
        <f t="shared" si="19"/>
        <v>0</v>
      </c>
      <c r="G95" s="2970"/>
    </row>
    <row r="96" spans="1:7" ht="19.5" customHeight="1" thickBot="1">
      <c r="A96" s="3191" t="s">
        <v>440</v>
      </c>
      <c r="B96" s="3192"/>
      <c r="C96" s="3193"/>
      <c r="D96" s="2665">
        <f>SUM(D89+D91)</f>
        <v>0</v>
      </c>
      <c r="E96" s="2665">
        <f t="shared" ref="E96:F96" si="20">SUM(E89+E91)</f>
        <v>0</v>
      </c>
      <c r="F96" s="2665">
        <f t="shared" si="20"/>
        <v>0</v>
      </c>
      <c r="G96" s="2665">
        <f>SUM(G89+G91)</f>
        <v>0</v>
      </c>
    </row>
    <row r="97" spans="1:7" ht="22.5" customHeight="1" thickTop="1">
      <c r="A97" s="5646"/>
      <c r="B97" s="5646"/>
      <c r="C97" s="5646"/>
      <c r="D97" s="5646"/>
      <c r="E97" s="5646"/>
      <c r="F97" s="292"/>
      <c r="G97" s="292"/>
    </row>
    <row r="98" spans="1:7" ht="12.5">
      <c r="A98" s="292"/>
      <c r="B98" s="292"/>
      <c r="C98" s="292"/>
      <c r="D98" s="292"/>
      <c r="E98" s="292"/>
      <c r="F98" s="292"/>
      <c r="G98" s="126" t="str">
        <f>+ToC!E115</f>
        <v xml:space="preserve">LONG-TERM Annual Return </v>
      </c>
    </row>
    <row r="99" spans="1:7" ht="13.5" customHeight="1">
      <c r="A99" s="292"/>
      <c r="B99" s="292"/>
      <c r="C99" s="292"/>
      <c r="D99" s="292"/>
      <c r="E99" s="292"/>
      <c r="F99" s="292"/>
      <c r="G99" s="126" t="s">
        <v>1128</v>
      </c>
    </row>
    <row r="100" spans="1:7" ht="13.5" hidden="1" customHeight="1">
      <c r="A100" s="4"/>
      <c r="B100" s="4"/>
      <c r="C100" s="4"/>
      <c r="D100" s="4"/>
      <c r="E100" s="4"/>
      <c r="F100" s="4"/>
      <c r="G100" s="4"/>
    </row>
    <row r="101" spans="1:7" ht="13.5" hidden="1" customHeight="1">
      <c r="A101" s="4"/>
      <c r="B101" s="4"/>
      <c r="C101" s="4"/>
      <c r="D101" s="4"/>
      <c r="E101" s="4"/>
      <c r="F101" s="4"/>
      <c r="G101" s="4"/>
    </row>
    <row r="102" spans="1:7" ht="13.5" hidden="1" customHeight="1">
      <c r="A102" s="4"/>
      <c r="B102" s="4"/>
      <c r="C102" s="4"/>
      <c r="D102" s="4"/>
      <c r="E102" s="4"/>
      <c r="F102" s="4"/>
      <c r="G102" s="4"/>
    </row>
    <row r="103" spans="1:7" ht="13.5" hidden="1" customHeight="1">
      <c r="A103" s="4"/>
      <c r="B103" s="4"/>
      <c r="C103" s="4"/>
      <c r="D103" s="4"/>
      <c r="E103" s="4"/>
      <c r="F103" s="4"/>
      <c r="G103" s="4"/>
    </row>
    <row r="104" spans="1:7" ht="13.5" hidden="1" customHeight="1">
      <c r="A104" s="4"/>
      <c r="B104" s="4"/>
      <c r="C104" s="4"/>
      <c r="D104" s="4"/>
      <c r="E104" s="4"/>
      <c r="F104" s="4"/>
      <c r="G104" s="4"/>
    </row>
    <row r="105" spans="1:7" ht="13.5" hidden="1" customHeight="1">
      <c r="A105" s="4"/>
      <c r="B105" s="4"/>
      <c r="C105" s="4"/>
      <c r="D105" s="4"/>
      <c r="E105" s="4"/>
      <c r="F105" s="4"/>
      <c r="G105" s="4"/>
    </row>
    <row r="106" spans="1:7" ht="13.5" hidden="1" customHeight="1">
      <c r="A106" s="4"/>
      <c r="B106" s="4"/>
      <c r="C106" s="4"/>
      <c r="D106" s="4"/>
      <c r="E106" s="4"/>
      <c r="F106" s="4"/>
      <c r="G106" s="4"/>
    </row>
    <row r="107" spans="1:7" ht="13.5" hidden="1" customHeight="1">
      <c r="A107" s="4"/>
      <c r="B107" s="4"/>
      <c r="C107" s="4"/>
      <c r="D107" s="4"/>
      <c r="E107" s="4"/>
      <c r="F107" s="4"/>
      <c r="G107" s="4"/>
    </row>
    <row r="108" spans="1:7" ht="13.5" hidden="1" customHeight="1">
      <c r="A108" s="4"/>
      <c r="B108" s="4"/>
      <c r="C108" s="4"/>
      <c r="D108" s="4"/>
      <c r="E108" s="4"/>
      <c r="F108" s="4"/>
      <c r="G108" s="4"/>
    </row>
    <row r="109" spans="1:7" ht="13.5" hidden="1" customHeight="1">
      <c r="A109" s="4"/>
      <c r="B109" s="4"/>
      <c r="C109" s="4"/>
      <c r="D109" s="4"/>
      <c r="E109" s="4"/>
      <c r="F109" s="4"/>
      <c r="G109" s="4"/>
    </row>
    <row r="110" spans="1:7" ht="13.5" hidden="1" customHeight="1">
      <c r="A110" s="4"/>
      <c r="B110" s="4"/>
      <c r="C110" s="4"/>
      <c r="D110" s="4"/>
      <c r="E110" s="4"/>
      <c r="F110" s="4"/>
      <c r="G110" s="4"/>
    </row>
    <row r="111" spans="1:7" ht="13.5" hidden="1" customHeight="1">
      <c r="A111" s="4"/>
      <c r="B111" s="4"/>
      <c r="C111" s="4"/>
      <c r="D111" s="4"/>
      <c r="E111" s="4"/>
      <c r="F111" s="4"/>
      <c r="G111" s="4"/>
    </row>
    <row r="112" spans="1:7" ht="13.5" hidden="1" customHeight="1">
      <c r="A112" s="4"/>
      <c r="B112" s="4"/>
      <c r="C112" s="4"/>
      <c r="D112" s="4"/>
      <c r="E112" s="4"/>
      <c r="F112" s="4"/>
      <c r="G112" s="4"/>
    </row>
    <row r="113" ht="13.5" hidden="1" customHeight="1"/>
    <row r="114" ht="13.5" hidden="1" customHeight="1"/>
    <row r="115" ht="13.5" hidden="1" customHeight="1"/>
    <row r="116" ht="13.5" hidden="1" customHeight="1"/>
    <row r="117" ht="13.5" hidden="1" customHeight="1"/>
    <row r="118" ht="13.5" hidden="1" customHeight="1"/>
    <row r="119" ht="13.5" hidden="1" customHeight="1"/>
    <row r="120" ht="13.5" hidden="1" customHeight="1"/>
    <row r="121" ht="13.5" hidden="1" customHeight="1"/>
    <row r="122" ht="13.5" hidden="1" customHeight="1"/>
    <row r="123" ht="13.5" hidden="1" customHeight="1"/>
    <row r="124" ht="13.5" hidden="1" customHeight="1"/>
    <row r="125" ht="13.5" hidden="1" customHeight="1"/>
    <row r="126" ht="13.5" hidden="1" customHeight="1"/>
    <row r="127" ht="13.5" hidden="1" customHeight="1"/>
    <row r="128"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row r="142" ht="13.5" hidden="1" customHeight="1"/>
    <row r="143" ht="13.5" hidden="1" customHeight="1"/>
    <row r="144" ht="13.5" hidden="1" customHeight="1"/>
    <row r="145" ht="13.5" hidden="1" customHeight="1"/>
    <row r="146" ht="13.5" hidden="1" customHeight="1"/>
    <row r="147" ht="13.5" hidden="1" customHeight="1"/>
    <row r="148" ht="13.5" hidden="1" customHeight="1"/>
    <row r="149" ht="13.5" hidden="1" customHeight="1"/>
    <row r="150" ht="13.5" hidden="1" customHeight="1"/>
    <row r="151" ht="13.5" hidden="1" customHeight="1"/>
    <row r="152" ht="13.5" hidden="1" customHeight="1"/>
    <row r="153" ht="13.5" hidden="1" customHeight="1"/>
    <row r="154" ht="13.5" hidden="1" customHeight="1"/>
    <row r="155" ht="13.5" hidden="1" customHeight="1"/>
    <row r="156" ht="13.5" hidden="1" customHeight="1"/>
    <row r="157" ht="13.5" hidden="1" customHeight="1"/>
    <row r="158" ht="13.5" hidden="1" customHeight="1"/>
    <row r="159" ht="13.5" hidden="1" customHeight="1"/>
    <row r="160"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row r="192" ht="13.5" hidden="1" customHeight="1"/>
    <row r="193" ht="13.5" hidden="1" customHeight="1"/>
    <row r="194" ht="13.5" hidden="1" customHeight="1"/>
    <row r="195" ht="13.5" hidden="1" customHeight="1"/>
    <row r="196" ht="13.5" hidden="1" customHeight="1"/>
    <row r="197" ht="13.5" hidden="1" customHeight="1"/>
    <row r="198" ht="13.5" hidden="1" customHeight="1"/>
    <row r="199" ht="13.5" hidden="1" customHeight="1"/>
    <row r="200" ht="13.5" hidden="1" customHeight="1"/>
    <row r="201" ht="13.5" hidden="1" customHeight="1"/>
    <row r="202" ht="13.5" hidden="1" customHeight="1"/>
    <row r="203" ht="13.5" hidden="1" customHeight="1"/>
    <row r="204" ht="13.5" hidden="1" customHeight="1"/>
    <row r="205" ht="13.5" hidden="1" customHeight="1"/>
    <row r="206" ht="13.5" hidden="1" customHeight="1"/>
    <row r="207" ht="13.5" hidden="1" customHeight="1"/>
    <row r="208" ht="13.5" hidden="1" customHeight="1"/>
    <row r="209" ht="13.5" hidden="1" customHeight="1"/>
    <row r="210" ht="13.5" hidden="1" customHeight="1"/>
    <row r="211" ht="13.5" hidden="1" customHeight="1"/>
    <row r="212" ht="13.5" hidden="1" customHeight="1"/>
    <row r="213" ht="13.5" hidden="1" customHeight="1"/>
    <row r="214" ht="13.5" hidden="1" customHeight="1"/>
    <row r="215" ht="13.5" hidden="1" customHeight="1"/>
    <row r="216" ht="13.5" hidden="1" customHeight="1"/>
    <row r="217" ht="13.5" hidden="1" customHeight="1"/>
    <row r="218" ht="13.5" hidden="1" customHeight="1"/>
    <row r="219" ht="13.5" hidden="1" customHeight="1"/>
    <row r="220" ht="13.5" hidden="1" customHeight="1"/>
    <row r="221" ht="13.5" hidden="1" customHeight="1"/>
    <row r="222" ht="13.5" hidden="1" customHeight="1"/>
    <row r="223" ht="13.5" hidden="1" customHeight="1"/>
    <row r="224" ht="13.5" hidden="1" customHeight="1"/>
    <row r="225" ht="13.5" hidden="1" customHeight="1"/>
    <row r="226" ht="13.5" hidden="1" customHeight="1"/>
    <row r="227" ht="13.5" hidden="1" customHeight="1"/>
    <row r="228" ht="13.5" hidden="1" customHeight="1"/>
    <row r="229" ht="13.5" hidden="1" customHeight="1"/>
    <row r="230" ht="13.5" hidden="1" customHeight="1"/>
    <row r="231" ht="13.5" hidden="1" customHeight="1"/>
    <row r="232" ht="13.5" hidden="1" customHeight="1"/>
    <row r="233" ht="13.5" hidden="1" customHeight="1"/>
    <row r="234" ht="13.5" hidden="1" customHeight="1"/>
    <row r="235" ht="13.5" hidden="1" customHeight="1"/>
    <row r="236" ht="13.5" hidden="1" customHeight="1"/>
    <row r="237" ht="13.5" hidden="1" customHeight="1"/>
    <row r="238" ht="13.5" hidden="1" customHeight="1"/>
    <row r="239" ht="13.5" hidden="1" customHeight="1"/>
    <row r="240" ht="13.5" hidden="1" customHeight="1"/>
    <row r="241" ht="13.5" hidden="1" customHeight="1"/>
    <row r="242" ht="13.5" hidden="1" customHeight="1"/>
    <row r="243" ht="13.5" hidden="1" customHeight="1"/>
    <row r="244" ht="13.5" hidden="1" customHeight="1"/>
    <row r="245" ht="13.5" hidden="1" customHeight="1"/>
    <row r="246" ht="13.5" hidden="1" customHeight="1"/>
    <row r="247" ht="13.5" hidden="1" customHeight="1"/>
    <row r="248" ht="13.5" hidden="1" customHeight="1"/>
    <row r="249" ht="13.5" hidden="1" customHeight="1"/>
    <row r="250" ht="13.5" hidden="1" customHeight="1"/>
    <row r="251" ht="13.5" hidden="1" customHeight="1"/>
    <row r="252" ht="13.5" hidden="1" customHeight="1"/>
    <row r="253" ht="13.5" hidden="1" customHeight="1"/>
    <row r="254" ht="13.5" hidden="1" customHeight="1"/>
    <row r="255" ht="13.5" hidden="1" customHeight="1"/>
    <row r="256" ht="13.5" hidden="1" customHeight="1"/>
    <row r="257" ht="13.5" hidden="1" customHeight="1"/>
    <row r="258" ht="13.5" hidden="1" customHeight="1"/>
    <row r="259" ht="13.5" hidden="1" customHeight="1"/>
    <row r="260" ht="13.5" hidden="1" customHeight="1"/>
    <row r="261" ht="13.5" hidden="1" customHeight="1"/>
    <row r="262" ht="13.5" hidden="1" customHeight="1"/>
    <row r="263" ht="13.5" hidden="1" customHeight="1"/>
    <row r="264" ht="13.5" hidden="1" customHeight="1"/>
    <row r="265" ht="13.5" hidden="1" customHeight="1"/>
    <row r="266" ht="13.5" hidden="1" customHeight="1"/>
    <row r="267" ht="13.5" hidden="1" customHeight="1"/>
    <row r="268" ht="13.5" hidden="1" customHeight="1"/>
    <row r="269" ht="13.5" hidden="1" customHeight="1"/>
    <row r="270" ht="13.5" hidden="1" customHeight="1"/>
    <row r="271" ht="13.5" hidden="1" customHeight="1"/>
    <row r="272" ht="13.5" hidden="1" customHeight="1"/>
    <row r="273" ht="13.5" hidden="1" customHeight="1"/>
    <row r="274" ht="13.5" hidden="1" customHeight="1"/>
    <row r="275" ht="13.5" hidden="1" customHeight="1"/>
    <row r="276" ht="13.5" hidden="1" customHeight="1"/>
    <row r="277" ht="13.5" hidden="1" customHeight="1"/>
    <row r="278" ht="13.5" hidden="1" customHeight="1"/>
    <row r="279" ht="13.5" hidden="1" customHeight="1"/>
    <row r="280" ht="13.5" hidden="1" customHeight="1"/>
    <row r="281" ht="13.5" hidden="1" customHeight="1"/>
    <row r="282" ht="13.5" hidden="1" customHeight="1"/>
    <row r="283" ht="13.5" hidden="1" customHeight="1"/>
    <row r="284" ht="13.5" hidden="1" customHeight="1"/>
    <row r="285" ht="13.5" hidden="1" customHeight="1"/>
    <row r="286" ht="13.5" hidden="1" customHeight="1"/>
    <row r="287" ht="13.5" hidden="1" customHeight="1"/>
    <row r="288" ht="13.5" hidden="1" customHeight="1"/>
    <row r="289" ht="13.5" hidden="1" customHeight="1"/>
    <row r="290" ht="13.5" hidden="1" customHeight="1"/>
    <row r="291" ht="13.5" hidden="1" customHeight="1"/>
    <row r="292" ht="13.5" hidden="1" customHeight="1"/>
    <row r="293" ht="13.5" hidden="1" customHeight="1"/>
    <row r="294" ht="13.5" hidden="1" customHeight="1"/>
    <row r="295" ht="13.5" hidden="1" customHeight="1"/>
    <row r="296" ht="13.5" hidden="1" customHeight="1"/>
    <row r="297" ht="13.5" hidden="1" customHeight="1"/>
    <row r="298" ht="13.5" hidden="1" customHeight="1"/>
    <row r="299" ht="13.5" hidden="1" customHeight="1"/>
    <row r="300" ht="13.5" hidden="1" customHeight="1"/>
    <row r="301" ht="13.5" hidden="1" customHeight="1"/>
    <row r="302" ht="13.5" hidden="1" customHeight="1"/>
    <row r="303" ht="13.5" hidden="1" customHeight="1"/>
    <row r="304" ht="13.5" hidden="1" customHeight="1"/>
    <row r="305" ht="13.5" hidden="1" customHeight="1"/>
    <row r="306" ht="13.5" hidden="1" customHeight="1"/>
    <row r="307" ht="13.5" hidden="1" customHeight="1"/>
    <row r="308" ht="13.5" hidden="1" customHeight="1"/>
    <row r="309" ht="13.5" hidden="1" customHeight="1"/>
    <row r="310" ht="13.5" hidden="1" customHeight="1"/>
    <row r="311" ht="13.5" hidden="1" customHeight="1"/>
    <row r="312" ht="13.5" hidden="1" customHeight="1"/>
    <row r="313" ht="13.5" hidden="1" customHeight="1"/>
    <row r="314" ht="13.5" hidden="1" customHeight="1"/>
    <row r="315" ht="13.5" hidden="1" customHeight="1"/>
    <row r="316" ht="13.5" hidden="1" customHeight="1"/>
    <row r="317" ht="13.5" hidden="1" customHeight="1"/>
    <row r="318" ht="13.5" hidden="1" customHeight="1"/>
    <row r="319" ht="13.5" hidden="1" customHeight="1"/>
    <row r="320" ht="13.5" hidden="1" customHeight="1"/>
    <row r="321" ht="13.5" hidden="1" customHeight="1"/>
    <row r="322" ht="13.5" hidden="1" customHeight="1"/>
    <row r="323" ht="13.5" hidden="1" customHeight="1"/>
    <row r="324" ht="13.5" hidden="1" customHeight="1"/>
    <row r="325" ht="13.5" hidden="1" customHeight="1"/>
    <row r="326" ht="13.5" hidden="1" customHeight="1"/>
    <row r="327" ht="13.5" hidden="1" customHeight="1"/>
    <row r="328" ht="13.5" hidden="1" customHeight="1"/>
    <row r="329" ht="13.5" hidden="1" customHeight="1"/>
    <row r="330" ht="13.5" hidden="1" customHeight="1"/>
    <row r="331" ht="13.5" hidden="1" customHeight="1"/>
    <row r="332" ht="13.5" hidden="1" customHeight="1"/>
    <row r="333" ht="13.5" hidden="1" customHeight="1"/>
    <row r="334" ht="13.5" hidden="1" customHeight="1"/>
    <row r="335" ht="13.5" hidden="1" customHeight="1"/>
    <row r="336" ht="13.5" hidden="1" customHeight="1"/>
    <row r="337" ht="13.5" hidden="1" customHeight="1"/>
    <row r="338" ht="13.5" hidden="1" customHeight="1"/>
    <row r="339" ht="13.5" hidden="1" customHeight="1"/>
  </sheetData>
  <sheetProtection password="DF61" sheet="1" objects="1" scenarios="1"/>
  <mergeCells count="33">
    <mergeCell ref="A75:B75"/>
    <mergeCell ref="A72:B72"/>
    <mergeCell ref="A74:B74"/>
    <mergeCell ref="A70:B70"/>
    <mergeCell ref="A97:E97"/>
    <mergeCell ref="A76:B76"/>
    <mergeCell ref="A87:B87"/>
    <mergeCell ref="A88:B88"/>
    <mergeCell ref="A89:B89"/>
    <mergeCell ref="A83:E83"/>
    <mergeCell ref="A84:E84"/>
    <mergeCell ref="A91:B91"/>
    <mergeCell ref="A73:B73"/>
    <mergeCell ref="A77:B77"/>
    <mergeCell ref="A79:B79"/>
    <mergeCell ref="A80:B80"/>
    <mergeCell ref="B2:E2"/>
    <mergeCell ref="A1:G1"/>
    <mergeCell ref="A14:B14"/>
    <mergeCell ref="A12:E12"/>
    <mergeCell ref="A11:G11"/>
    <mergeCell ref="A68:E68"/>
    <mergeCell ref="A67:E67"/>
    <mergeCell ref="A71:B71"/>
    <mergeCell ref="A54:B54"/>
    <mergeCell ref="A26:B26"/>
    <mergeCell ref="A42:B42"/>
    <mergeCell ref="A60:B60"/>
    <mergeCell ref="A92:B92"/>
    <mergeCell ref="A94:B94"/>
    <mergeCell ref="A95:B95"/>
    <mergeCell ref="A93:B93"/>
    <mergeCell ref="A78:B78"/>
  </mergeCells>
  <phoneticPr fontId="0" type="noConversion"/>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81:G81 D62:G65 D89:G90 D55:G60 D50:G50 D96:G96">
      <formula1>50000000000</formula1>
    </dataValidation>
  </dataValidations>
  <hyperlinks>
    <hyperlink ref="A1:G1" location="ToC!A1" display="30.012"/>
  </hyperlinks>
  <printOptions horizontalCentered="1"/>
  <pageMargins left="0.5" right="0" top="0.75" bottom="0.5" header="0.5" footer="0.5"/>
  <pageSetup paperSize="5" scale="56"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0000"/>
  </sheetPr>
  <dimension ref="A1:I35"/>
  <sheetViews>
    <sheetView topLeftCell="A7" zoomScaleNormal="100" workbookViewId="0">
      <selection activeCell="A22" sqref="A22"/>
    </sheetView>
  </sheetViews>
  <sheetFormatPr defaultColWidth="0" defaultRowHeight="15.5" zeroHeight="1"/>
  <cols>
    <col min="1" max="1" width="46.07421875" customWidth="1"/>
    <col min="2" max="2" width="8.84375" customWidth="1"/>
    <col min="3" max="8" width="15.765625" customWidth="1"/>
    <col min="9" max="9" width="6.23046875" customWidth="1"/>
    <col min="10" max="16384" width="8.84375" hidden="1"/>
  </cols>
  <sheetData>
    <row r="1" spans="1:9">
      <c r="A1" s="5052" t="s">
        <v>90</v>
      </c>
      <c r="B1" s="5065"/>
      <c r="C1" s="5065"/>
      <c r="D1" s="5065"/>
      <c r="E1" s="5065"/>
      <c r="F1" s="5065"/>
      <c r="G1" s="5065"/>
      <c r="H1" s="5065"/>
      <c r="I1" s="5065"/>
    </row>
    <row r="2" spans="1:9">
      <c r="A2" s="910"/>
      <c r="B2" s="910"/>
      <c r="C2" s="910"/>
      <c r="D2" s="910"/>
      <c r="E2" s="910"/>
      <c r="F2" s="910"/>
      <c r="G2" s="911" t="s">
        <v>2059</v>
      </c>
      <c r="H2" s="910"/>
      <c r="I2" s="910"/>
    </row>
    <row r="3" spans="1:9">
      <c r="A3" s="938" t="str">
        <f>+Cover!A14</f>
        <v>Select Name of Insurer/ Financial Holding Company</v>
      </c>
      <c r="B3" s="910"/>
      <c r="C3" s="910"/>
      <c r="D3" s="910"/>
      <c r="E3" s="910"/>
      <c r="F3" s="910"/>
      <c r="G3" s="912"/>
      <c r="H3" s="910"/>
      <c r="I3" s="910"/>
    </row>
    <row r="4" spans="1:9">
      <c r="A4" s="937" t="str">
        <f>+ToC!A3</f>
        <v>Insurer/Financial Holding Company</v>
      </c>
      <c r="B4" s="910"/>
      <c r="C4" s="910"/>
      <c r="D4" s="910"/>
      <c r="E4" s="910"/>
      <c r="F4" s="910"/>
      <c r="G4" s="910"/>
      <c r="H4" s="910"/>
      <c r="I4" s="910"/>
    </row>
    <row r="5" spans="1:9">
      <c r="A5" s="910"/>
      <c r="B5" s="910"/>
      <c r="C5" s="910"/>
      <c r="D5" s="910"/>
      <c r="E5" s="910"/>
      <c r="F5" s="910"/>
      <c r="G5" s="910"/>
      <c r="H5" s="910"/>
      <c r="I5" s="910"/>
    </row>
    <row r="6" spans="1:9">
      <c r="A6" s="99" t="str">
        <f>+ToC!A5</f>
        <v>LONG-TERM INSURERS ANNUAL RETURN</v>
      </c>
      <c r="B6" s="910"/>
      <c r="C6" s="910"/>
      <c r="D6" s="910"/>
      <c r="E6" s="910"/>
      <c r="F6" s="910"/>
      <c r="G6" s="910"/>
      <c r="H6" s="910"/>
      <c r="I6" s="910"/>
    </row>
    <row r="7" spans="1:9">
      <c r="A7" s="913" t="str">
        <f>+ToC!A6</f>
        <v>FOR THE YEAR ENDED:</v>
      </c>
      <c r="B7" s="910"/>
      <c r="C7" s="910"/>
      <c r="D7" s="910"/>
      <c r="E7" s="910"/>
      <c r="F7" s="910"/>
      <c r="G7" s="910"/>
      <c r="H7" s="3013">
        <f>+Cover!A23</f>
        <v>0</v>
      </c>
      <c r="I7" s="910"/>
    </row>
    <row r="8" spans="1:9">
      <c r="A8" s="32"/>
      <c r="B8" s="1812"/>
      <c r="C8" s="1812"/>
      <c r="D8" s="935"/>
      <c r="E8" s="935"/>
      <c r="F8" s="935"/>
      <c r="G8" s="935"/>
      <c r="H8" s="935"/>
      <c r="I8" s="935"/>
    </row>
    <row r="9" spans="1:9">
      <c r="A9" s="5664" t="s">
        <v>999</v>
      </c>
      <c r="B9" s="5180"/>
      <c r="C9" s="5180"/>
      <c r="D9" s="5180"/>
      <c r="E9" s="5180"/>
      <c r="F9" s="5180"/>
      <c r="G9" s="5180"/>
      <c r="H9" s="5180"/>
      <c r="I9" s="5180"/>
    </row>
    <row r="10" spans="1:9">
      <c r="A10" s="32"/>
      <c r="B10" s="32"/>
      <c r="C10" s="32"/>
      <c r="D10" s="32"/>
      <c r="E10" s="32"/>
      <c r="F10" s="32"/>
      <c r="G10" s="32"/>
      <c r="H10" s="32"/>
      <c r="I10" s="32"/>
    </row>
    <row r="11" spans="1:9">
      <c r="A11" s="5665" t="s">
        <v>2533</v>
      </c>
      <c r="B11" s="5665"/>
      <c r="C11" s="5665"/>
      <c r="D11" s="5665"/>
      <c r="E11" s="5665"/>
      <c r="F11" s="5665"/>
      <c r="G11" s="5665"/>
      <c r="H11" s="5665"/>
      <c r="I11" s="32"/>
    </row>
    <row r="12" spans="1:9">
      <c r="A12" s="32"/>
      <c r="B12" s="32"/>
      <c r="C12" s="32"/>
      <c r="D12" s="32"/>
      <c r="E12" s="32"/>
      <c r="F12" s="32"/>
      <c r="G12" s="32"/>
      <c r="H12" s="32"/>
      <c r="I12" s="32"/>
    </row>
    <row r="13" spans="1:9">
      <c r="A13" s="3201" t="s">
        <v>1129</v>
      </c>
      <c r="B13" s="3202"/>
      <c r="C13" s="5660" t="s">
        <v>1130</v>
      </c>
      <c r="D13" s="5661"/>
      <c r="E13" s="5662" t="s">
        <v>1131</v>
      </c>
      <c r="F13" s="5663"/>
      <c r="G13" s="3202" t="s">
        <v>440</v>
      </c>
      <c r="H13" s="3202" t="s">
        <v>440</v>
      </c>
      <c r="I13" s="32"/>
    </row>
    <row r="14" spans="1:9" ht="28.5">
      <c r="A14" s="1923"/>
      <c r="B14" s="3203" t="s">
        <v>133</v>
      </c>
      <c r="C14" s="1832" t="s">
        <v>1132</v>
      </c>
      <c r="D14" s="3204" t="s">
        <v>1133</v>
      </c>
      <c r="E14" s="1832" t="s">
        <v>1132</v>
      </c>
      <c r="F14" s="3204" t="s">
        <v>1134</v>
      </c>
      <c r="G14" s="3203">
        <f>YEAR($H$7)</f>
        <v>1900</v>
      </c>
      <c r="H14" s="3203">
        <f>YEAR($H$7)-1</f>
        <v>1899</v>
      </c>
      <c r="I14" s="32"/>
    </row>
    <row r="15" spans="1:9" s="4" customFormat="1">
      <c r="A15" s="1398"/>
      <c r="B15" s="1667"/>
      <c r="C15" s="3201" t="s">
        <v>281</v>
      </c>
      <c r="D15" s="3201" t="s">
        <v>281</v>
      </c>
      <c r="E15" s="3201" t="s">
        <v>281</v>
      </c>
      <c r="F15" s="3201" t="s">
        <v>281</v>
      </c>
      <c r="G15" s="3201" t="s">
        <v>281</v>
      </c>
      <c r="H15" s="3201" t="s">
        <v>281</v>
      </c>
      <c r="I15" s="32"/>
    </row>
    <row r="16" spans="1:9">
      <c r="A16" s="3205" t="s">
        <v>1135</v>
      </c>
      <c r="B16" s="3206"/>
      <c r="C16" s="1993"/>
      <c r="D16" s="1993"/>
      <c r="E16" s="1993"/>
      <c r="F16" s="1993"/>
      <c r="G16" s="3207">
        <f>SUM(C16:F16)</f>
        <v>0</v>
      </c>
      <c r="H16" s="3208"/>
      <c r="I16" s="32"/>
    </row>
    <row r="17" spans="1:9">
      <c r="A17" s="927" t="s">
        <v>1136</v>
      </c>
      <c r="B17" s="928"/>
      <c r="C17" s="1993"/>
      <c r="D17" s="1993"/>
      <c r="E17" s="1993"/>
      <c r="F17" s="1993"/>
      <c r="G17" s="3207">
        <f>SUM(C17:F17)</f>
        <v>0</v>
      </c>
      <c r="H17" s="3208"/>
      <c r="I17" s="32"/>
    </row>
    <row r="18" spans="1:9">
      <c r="A18" s="927" t="s">
        <v>1136</v>
      </c>
      <c r="B18" s="928"/>
      <c r="C18" s="1993"/>
      <c r="D18" s="1993"/>
      <c r="E18" s="1993"/>
      <c r="F18" s="1993"/>
      <c r="G18" s="3207">
        <f>SUM(C18:F18)</f>
        <v>0</v>
      </c>
      <c r="H18" s="3208"/>
      <c r="I18" s="32"/>
    </row>
    <row r="19" spans="1:9">
      <c r="A19" s="927" t="s">
        <v>1137</v>
      </c>
      <c r="B19" s="928"/>
      <c r="C19" s="1993"/>
      <c r="D19" s="1993"/>
      <c r="E19" s="1993"/>
      <c r="F19" s="1993"/>
      <c r="G19" s="3207">
        <f t="shared" ref="G19:G20" si="0">SUM(C19:F19)</f>
        <v>0</v>
      </c>
      <c r="H19" s="3208"/>
      <c r="I19" s="32"/>
    </row>
    <row r="20" spans="1:9">
      <c r="A20" s="4598" t="s">
        <v>2534</v>
      </c>
      <c r="B20" s="3209"/>
      <c r="C20" s="3208"/>
      <c r="D20" s="3208"/>
      <c r="E20" s="3208"/>
      <c r="F20" s="3208"/>
      <c r="G20" s="3210">
        <f t="shared" si="0"/>
        <v>0</v>
      </c>
      <c r="H20" s="3208"/>
      <c r="I20" s="32"/>
    </row>
    <row r="21" spans="1:9">
      <c r="A21" s="4599" t="s">
        <v>2535</v>
      </c>
      <c r="B21" s="3211"/>
      <c r="C21" s="3212">
        <f>SUM(C22:C23)</f>
        <v>0</v>
      </c>
      <c r="D21" s="3212">
        <f>SUM(D22:D23)</f>
        <v>0</v>
      </c>
      <c r="E21" s="3212">
        <f t="shared" ref="E21" si="1">SUM(E22:E23)</f>
        <v>0</v>
      </c>
      <c r="F21" s="3212">
        <f>SUM(F22:F23)</f>
        <v>0</v>
      </c>
      <c r="G21" s="3212">
        <f>SUM(G22:G23)</f>
        <v>0</v>
      </c>
      <c r="H21" s="3212">
        <f>SUM(H22:H23)</f>
        <v>0</v>
      </c>
      <c r="I21" s="32"/>
    </row>
    <row r="22" spans="1:9">
      <c r="A22" s="4600" t="s">
        <v>1138</v>
      </c>
      <c r="B22" s="939"/>
      <c r="C22" s="3208"/>
      <c r="D22" s="3208"/>
      <c r="E22" s="3208"/>
      <c r="F22" s="3208"/>
      <c r="G22" s="3210">
        <f>SUM(C22:F22)</f>
        <v>0</v>
      </c>
      <c r="H22" s="3208"/>
      <c r="I22" s="32"/>
    </row>
    <row r="23" spans="1:9">
      <c r="A23" s="4601" t="s">
        <v>1139</v>
      </c>
      <c r="B23" s="929"/>
      <c r="C23" s="3208"/>
      <c r="D23" s="3208"/>
      <c r="E23" s="3208"/>
      <c r="F23" s="3208"/>
      <c r="G23" s="3210">
        <f>SUM(C23:F23)</f>
        <v>0</v>
      </c>
      <c r="H23" s="3208"/>
      <c r="I23" s="32"/>
    </row>
    <row r="24" spans="1:9">
      <c r="A24" s="927"/>
      <c r="B24" s="929"/>
      <c r="C24" s="3213"/>
      <c r="D24" s="3213"/>
      <c r="E24" s="3213"/>
      <c r="F24" s="3213"/>
      <c r="G24" s="3213"/>
      <c r="H24" s="3213"/>
      <c r="I24" s="32"/>
    </row>
    <row r="25" spans="1:9" ht="16" thickBot="1">
      <c r="A25" s="3214" t="s">
        <v>440</v>
      </c>
      <c r="B25" s="3215"/>
      <c r="C25" s="3216">
        <f>SUM(C16:C21)</f>
        <v>0</v>
      </c>
      <c r="D25" s="3216">
        <f t="shared" ref="D25:H25" si="2">SUM(D16:D21)</f>
        <v>0</v>
      </c>
      <c r="E25" s="3216">
        <f t="shared" si="2"/>
        <v>0</v>
      </c>
      <c r="F25" s="3216">
        <f t="shared" si="2"/>
        <v>0</v>
      </c>
      <c r="G25" s="3216">
        <f t="shared" si="2"/>
        <v>0</v>
      </c>
      <c r="H25" s="3216">
        <f t="shared" si="2"/>
        <v>0</v>
      </c>
      <c r="I25" s="32"/>
    </row>
    <row r="26" spans="1:9" ht="16" thickBot="1">
      <c r="A26" s="32"/>
      <c r="B26" s="32"/>
      <c r="C26" s="1299"/>
      <c r="D26" s="1299"/>
      <c r="E26" s="1299"/>
      <c r="F26" s="1299"/>
      <c r="G26" s="1299"/>
      <c r="H26" s="1299"/>
      <c r="I26" s="32"/>
    </row>
    <row r="27" spans="1:9">
      <c r="A27" s="940" t="s">
        <v>1140</v>
      </c>
      <c r="B27" s="941"/>
      <c r="C27" s="1300"/>
      <c r="D27" s="1300"/>
      <c r="E27" s="1300"/>
      <c r="F27" s="1300"/>
      <c r="G27" s="1301">
        <f>SUM(C27:F27)</f>
        <v>0</v>
      </c>
      <c r="H27" s="1302"/>
      <c r="I27" s="32"/>
    </row>
    <row r="28" spans="1:9" ht="16" thickBot="1">
      <c r="A28" s="3217" t="s">
        <v>1141</v>
      </c>
      <c r="B28" s="3215"/>
      <c r="C28" s="3218"/>
      <c r="D28" s="3218"/>
      <c r="E28" s="3218"/>
      <c r="F28" s="3218"/>
      <c r="G28" s="3219">
        <f t="shared" ref="G28" si="3">SUM(C28:F28)</f>
        <v>0</v>
      </c>
      <c r="H28" s="3220"/>
      <c r="I28" s="32"/>
    </row>
    <row r="29" spans="1:9">
      <c r="A29" s="32"/>
      <c r="B29" s="32"/>
      <c r="C29" s="32"/>
      <c r="D29" s="32"/>
      <c r="E29" s="32"/>
      <c r="F29" s="32"/>
      <c r="G29" s="32"/>
      <c r="H29" s="32"/>
      <c r="I29" s="32"/>
    </row>
    <row r="30" spans="1:9">
      <c r="A30" s="32"/>
      <c r="B30" s="32"/>
      <c r="C30" s="32"/>
      <c r="D30" s="32"/>
      <c r="E30" s="32"/>
      <c r="F30" s="32"/>
      <c r="G30" s="32"/>
      <c r="H30" s="32"/>
      <c r="I30" s="32"/>
    </row>
    <row r="31" spans="1:9">
      <c r="A31" s="32"/>
      <c r="B31" s="32"/>
      <c r="C31" s="32"/>
      <c r="D31" s="32"/>
      <c r="E31" s="32"/>
      <c r="F31" s="32"/>
      <c r="G31" s="32"/>
      <c r="H31" s="32"/>
      <c r="I31" s="32"/>
    </row>
    <row r="32" spans="1:9">
      <c r="A32" s="32"/>
      <c r="B32" s="32"/>
      <c r="C32" s="32"/>
      <c r="D32" s="32"/>
      <c r="E32" s="32"/>
      <c r="F32" s="32"/>
      <c r="G32" s="32"/>
      <c r="H32" s="95" t="str">
        <f>+ToC!E115</f>
        <v xml:space="preserve">LONG-TERM Annual Return </v>
      </c>
      <c r="I32" s="32"/>
    </row>
    <row r="33" spans="1:9">
      <c r="A33" s="32"/>
      <c r="B33" s="32"/>
      <c r="C33" s="32"/>
      <c r="D33" s="32"/>
      <c r="E33" s="32"/>
      <c r="F33" s="32"/>
      <c r="G33" s="32"/>
      <c r="H33" s="336" t="s">
        <v>1142</v>
      </c>
      <c r="I33" s="32"/>
    </row>
    <row r="34" spans="1:9">
      <c r="A34" s="32"/>
      <c r="B34" s="32"/>
      <c r="C34" s="32"/>
      <c r="D34" s="32"/>
      <c r="E34" s="32"/>
      <c r="F34" s="32"/>
      <c r="G34" s="32"/>
      <c r="H34" s="32"/>
      <c r="I34" s="32"/>
    </row>
    <row r="35" spans="1:9" hidden="1">
      <c r="A35" s="32"/>
      <c r="B35" s="32"/>
      <c r="C35" s="32"/>
      <c r="D35" s="32"/>
      <c r="E35" s="32"/>
      <c r="F35" s="32"/>
      <c r="G35" s="32"/>
      <c r="H35" s="32"/>
      <c r="I35" s="32"/>
    </row>
  </sheetData>
  <sheetProtection password="DF61" sheet="1" objects="1" scenarios="1"/>
  <mergeCells count="5">
    <mergeCell ref="C13:D13"/>
    <mergeCell ref="E13:F13"/>
    <mergeCell ref="A1:I1"/>
    <mergeCell ref="A9:I9"/>
    <mergeCell ref="A11:H11"/>
  </mergeCells>
  <hyperlinks>
    <hyperlink ref="A1:I1" location="ToC!A1" display="30.014"/>
  </hyperlinks>
  <pageMargins left="0.5" right="0" top="0.5" bottom="0.5" header="0.5" footer="0.5"/>
  <pageSetup paperSize="5"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I54"/>
  <sheetViews>
    <sheetView zoomScaleNormal="100" workbookViewId="0">
      <selection activeCell="H7" sqref="H7:I7"/>
    </sheetView>
  </sheetViews>
  <sheetFormatPr defaultColWidth="0" defaultRowHeight="15.5" zeroHeight="1"/>
  <cols>
    <col min="1" max="1" width="5.765625" style="71" customWidth="1"/>
    <col min="2" max="2" width="19.53515625" style="71" customWidth="1"/>
    <col min="3" max="3" width="12.23046875" style="71" customWidth="1"/>
    <col min="4" max="4" width="10.765625" style="71" customWidth="1"/>
    <col min="5" max="5" width="18.3046875" style="71" customWidth="1"/>
    <col min="6" max="6" width="13.23046875" style="71" customWidth="1"/>
    <col min="7" max="7" width="15.3046875" style="71" customWidth="1"/>
    <col min="8" max="8" width="18.4609375" style="71" customWidth="1"/>
    <col min="9" max="9" width="17.4609375" style="71" customWidth="1"/>
    <col min="10" max="16384" width="8.84375" hidden="1"/>
  </cols>
  <sheetData>
    <row r="1" spans="1:9">
      <c r="A1" s="5065">
        <v>10.002000000000001</v>
      </c>
      <c r="B1" s="5065"/>
      <c r="C1" s="5065"/>
      <c r="D1" s="5065"/>
      <c r="E1" s="5065"/>
      <c r="F1" s="5065"/>
      <c r="G1" s="5065"/>
      <c r="H1" s="5065"/>
      <c r="I1" s="5065"/>
    </row>
    <row r="2" spans="1:9">
      <c r="A2" s="45"/>
      <c r="B2" s="45"/>
      <c r="C2" s="45"/>
      <c r="D2" s="45"/>
      <c r="E2" s="45"/>
      <c r="F2" s="45"/>
      <c r="G2" s="45"/>
      <c r="H2" s="638" t="s">
        <v>172</v>
      </c>
      <c r="I2" s="638"/>
    </row>
    <row r="3" spans="1:9">
      <c r="A3" s="1856" t="str">
        <f>+Cover!A14</f>
        <v>Select Name of Insurer/ Financial Holding Company</v>
      </c>
      <c r="B3" s="1849"/>
      <c r="C3" s="47"/>
      <c r="D3" s="47"/>
      <c r="E3" s="47"/>
      <c r="F3" s="47"/>
      <c r="G3" s="47"/>
      <c r="H3" s="46"/>
      <c r="I3" s="46"/>
    </row>
    <row r="4" spans="1:9">
      <c r="A4" s="5086" t="str">
        <f>+ToC!A3</f>
        <v>Insurer/Financial Holding Company</v>
      </c>
      <c r="B4" s="5086"/>
      <c r="C4" s="5087"/>
      <c r="D4" s="5087"/>
      <c r="E4" s="5087"/>
      <c r="F4" s="1767"/>
      <c r="G4" s="1767"/>
      <c r="H4" s="45"/>
      <c r="I4" s="46"/>
    </row>
    <row r="5" spans="1:9">
      <c r="A5" s="46"/>
      <c r="B5" s="46"/>
      <c r="C5" s="46"/>
      <c r="D5" s="46"/>
      <c r="E5" s="46"/>
      <c r="F5" s="46"/>
      <c r="G5" s="46"/>
      <c r="H5" s="46"/>
      <c r="I5" s="46"/>
    </row>
    <row r="6" spans="1:9">
      <c r="A6" s="48" t="str">
        <f>+ToC!A5</f>
        <v>LONG-TERM INSURERS ANNUAL RETURN</v>
      </c>
      <c r="B6" s="46"/>
      <c r="C6" s="46"/>
      <c r="D6" s="46"/>
      <c r="E6" s="46"/>
      <c r="F6" s="46"/>
      <c r="G6" s="46"/>
      <c r="H6" s="46"/>
      <c r="I6" s="46"/>
    </row>
    <row r="7" spans="1:9">
      <c r="A7" s="1774" t="str">
        <f>+ToC!A6</f>
        <v>FOR THE YEAR ENDED:</v>
      </c>
      <c r="B7" s="49"/>
      <c r="C7" s="49"/>
      <c r="D7" s="49"/>
      <c r="E7" s="46"/>
      <c r="F7" s="1260"/>
      <c r="G7" s="1260"/>
      <c r="H7" s="5089">
        <f>Cover!A23</f>
        <v>0</v>
      </c>
      <c r="I7" s="5064"/>
    </row>
    <row r="8" spans="1:9" ht="20.25" customHeight="1">
      <c r="A8" s="1774"/>
      <c r="B8" s="49"/>
      <c r="C8" s="49"/>
      <c r="D8" s="49"/>
      <c r="E8" s="46"/>
      <c r="F8" s="46"/>
      <c r="G8" s="46"/>
      <c r="H8" s="46"/>
      <c r="I8" s="46"/>
    </row>
    <row r="9" spans="1:9" s="4" customFormat="1">
      <c r="A9" s="5075" t="s">
        <v>2149</v>
      </c>
      <c r="B9" s="5075"/>
      <c r="C9" s="5075"/>
      <c r="D9" s="5075"/>
      <c r="E9" s="5075"/>
      <c r="F9" s="5075"/>
      <c r="G9" s="5075"/>
      <c r="H9" s="5075"/>
      <c r="I9" s="5075"/>
    </row>
    <row r="10" spans="1:9">
      <c r="A10" s="5075" t="s">
        <v>2156</v>
      </c>
      <c r="B10" s="5075"/>
      <c r="C10" s="5075"/>
      <c r="D10" s="5075"/>
      <c r="E10" s="5075"/>
      <c r="F10" s="5075"/>
      <c r="G10" s="5075"/>
      <c r="H10" s="5075"/>
      <c r="I10" s="5075"/>
    </row>
    <row r="11" spans="1:9">
      <c r="A11" s="46"/>
      <c r="B11" s="46"/>
      <c r="C11" s="46"/>
      <c r="D11" s="46"/>
      <c r="E11" s="46"/>
      <c r="F11" s="46"/>
      <c r="G11" s="46"/>
      <c r="H11" s="46"/>
      <c r="I11" s="46"/>
    </row>
    <row r="12" spans="1:9">
      <c r="A12" s="46"/>
      <c r="B12" s="46"/>
      <c r="C12" s="46"/>
      <c r="D12" s="46"/>
      <c r="E12" s="46"/>
      <c r="F12" s="46"/>
      <c r="G12" s="46"/>
      <c r="H12" s="46"/>
      <c r="I12" s="46"/>
    </row>
    <row r="13" spans="1:9">
      <c r="A13" s="46" t="s">
        <v>138</v>
      </c>
      <c r="B13" s="5077" t="s">
        <v>160</v>
      </c>
      <c r="C13" s="5092"/>
      <c r="D13" s="5092"/>
      <c r="E13" s="1773" t="s">
        <v>161</v>
      </c>
      <c r="F13" s="1854" t="str">
        <f>+A3</f>
        <v>Select Name of Insurer/ Financial Holding Company</v>
      </c>
      <c r="G13" s="1857"/>
      <c r="H13" s="1849"/>
      <c r="I13" s="1858"/>
    </row>
    <row r="14" spans="1:9">
      <c r="A14" s="46"/>
      <c r="B14" s="50"/>
      <c r="C14" s="50"/>
      <c r="D14" s="50"/>
      <c r="E14" s="51"/>
      <c r="F14" s="51"/>
      <c r="G14" s="51"/>
      <c r="H14" s="47"/>
      <c r="I14" s="46"/>
    </row>
    <row r="15" spans="1:9">
      <c r="A15" s="46" t="s">
        <v>141</v>
      </c>
      <c r="B15" s="5060" t="str">
        <f>+Cover!A15</f>
        <v>Please Enter the Address of the Financial Institution</v>
      </c>
      <c r="C15" s="5061"/>
      <c r="D15" s="5061"/>
      <c r="E15" s="1773" t="s">
        <v>142</v>
      </c>
      <c r="F15" s="5060" t="str">
        <f>+Cover!A16</f>
        <v>Please Enter the City in which the Financial Institution resides</v>
      </c>
      <c r="G15" s="5062"/>
      <c r="H15" s="1498" t="s">
        <v>143</v>
      </c>
      <c r="I15" s="1849">
        <f>+Cover!F16</f>
        <v>0</v>
      </c>
    </row>
    <row r="16" spans="1:9">
      <c r="A16" s="46"/>
      <c r="B16" s="46"/>
      <c r="C16" s="46"/>
      <c r="D16" s="46"/>
      <c r="E16" s="47"/>
      <c r="F16" s="47"/>
      <c r="G16" s="47"/>
      <c r="H16" s="47"/>
      <c r="I16" s="46"/>
    </row>
    <row r="17" spans="1:9">
      <c r="A17" s="1166" t="s">
        <v>173</v>
      </c>
      <c r="B17" s="46"/>
      <c r="C17" s="46"/>
      <c r="D17" s="46"/>
      <c r="E17" s="47"/>
      <c r="F17" s="47"/>
      <c r="G17" s="47"/>
      <c r="H17" s="47"/>
      <c r="I17" s="46"/>
    </row>
    <row r="18" spans="1:9">
      <c r="A18" s="46"/>
      <c r="B18" s="46"/>
      <c r="C18" s="46"/>
      <c r="D18" s="46"/>
      <c r="E18" s="46"/>
      <c r="F18" s="46"/>
      <c r="G18" s="46"/>
      <c r="H18" s="46"/>
      <c r="I18" s="46"/>
    </row>
    <row r="19" spans="1:9">
      <c r="A19" s="1705">
        <v>1</v>
      </c>
      <c r="B19" s="1696" t="s">
        <v>174</v>
      </c>
      <c r="C19" s="1696"/>
      <c r="D19" s="1696"/>
      <c r="E19" s="1769"/>
      <c r="F19" s="1769"/>
      <c r="G19" s="1769"/>
      <c r="H19" s="1769"/>
      <c r="I19" s="1769"/>
    </row>
    <row r="20" spans="1:9">
      <c r="A20" s="1705"/>
      <c r="B20" s="1696"/>
      <c r="C20" s="1696"/>
      <c r="D20" s="1696"/>
      <c r="E20" s="1769"/>
      <c r="F20" s="1769"/>
      <c r="G20" s="1769"/>
      <c r="H20" s="1769"/>
      <c r="I20" s="1769"/>
    </row>
    <row r="21" spans="1:9">
      <c r="A21" s="1769">
        <v>2</v>
      </c>
      <c r="B21" s="5088" t="s">
        <v>175</v>
      </c>
      <c r="C21" s="5088"/>
      <c r="D21" s="5088"/>
      <c r="E21" s="5088"/>
      <c r="F21" s="5088"/>
      <c r="G21" s="5088"/>
      <c r="H21" s="5088"/>
      <c r="I21" s="5088"/>
    </row>
    <row r="22" spans="1:9">
      <c r="A22" s="1769"/>
      <c r="B22" s="5088" t="s">
        <v>176</v>
      </c>
      <c r="C22" s="5088"/>
      <c r="D22" s="5088"/>
      <c r="E22" s="5088"/>
      <c r="F22" s="5088"/>
      <c r="G22" s="5088"/>
      <c r="H22" s="5088"/>
      <c r="I22" s="1768"/>
    </row>
    <row r="23" spans="1:9">
      <c r="A23" s="1769"/>
      <c r="B23" s="5088" t="s">
        <v>177</v>
      </c>
      <c r="C23" s="5088"/>
      <c r="D23" s="5088"/>
      <c r="E23" s="5088"/>
      <c r="F23" s="1768"/>
      <c r="G23" s="1768"/>
      <c r="H23" s="1768"/>
      <c r="I23" s="1768"/>
    </row>
    <row r="24" spans="1:9">
      <c r="A24" s="1769"/>
      <c r="B24" s="5088" t="s">
        <v>178</v>
      </c>
      <c r="C24" s="5088"/>
      <c r="D24" s="5088"/>
      <c r="E24" s="5088"/>
      <c r="F24" s="1768"/>
      <c r="G24" s="1768"/>
      <c r="H24" s="1768"/>
      <c r="I24" s="1768"/>
    </row>
    <row r="25" spans="1:9">
      <c r="A25" s="1769"/>
      <c r="B25" s="5088" t="s">
        <v>179</v>
      </c>
      <c r="C25" s="5088"/>
      <c r="D25" s="5088"/>
      <c r="E25" s="5088"/>
      <c r="F25" s="1768"/>
      <c r="G25" s="1768"/>
      <c r="H25" s="1768"/>
      <c r="I25" s="1768"/>
    </row>
    <row r="26" spans="1:9">
      <c r="A26" s="1769"/>
      <c r="B26" s="1768"/>
      <c r="C26" s="1768"/>
      <c r="D26" s="1768"/>
      <c r="E26" s="1768"/>
      <c r="F26" s="1768"/>
      <c r="G26" s="1768"/>
      <c r="H26" s="1768"/>
      <c r="I26" s="1768"/>
    </row>
    <row r="27" spans="1:9">
      <c r="A27" s="1769">
        <v>3</v>
      </c>
      <c r="B27" s="5088" t="s">
        <v>180</v>
      </c>
      <c r="C27" s="5088"/>
      <c r="D27" s="5088"/>
      <c r="E27" s="5088"/>
      <c r="F27" s="5088"/>
      <c r="G27" s="5088"/>
      <c r="H27" s="5088"/>
      <c r="I27" s="5088"/>
    </row>
    <row r="28" spans="1:9">
      <c r="A28" s="1769"/>
      <c r="B28" s="1768"/>
      <c r="C28" s="1768"/>
      <c r="D28" s="1768"/>
      <c r="E28" s="1768"/>
      <c r="F28" s="1768"/>
      <c r="G28" s="1768"/>
      <c r="H28" s="1768"/>
      <c r="I28" s="1768"/>
    </row>
    <row r="29" spans="1:9">
      <c r="A29" s="1769">
        <v>4</v>
      </c>
      <c r="B29" s="5088" t="s">
        <v>181</v>
      </c>
      <c r="C29" s="5088"/>
      <c r="D29" s="5088"/>
      <c r="E29" s="5088"/>
      <c r="F29" s="5088"/>
      <c r="G29" s="5088"/>
      <c r="H29" s="5088"/>
      <c r="I29" s="5088"/>
    </row>
    <row r="30" spans="1:9">
      <c r="A30" s="1769"/>
      <c r="B30" s="1769"/>
      <c r="C30" s="1769"/>
      <c r="D30" s="1769"/>
      <c r="E30" s="1769"/>
      <c r="F30" s="1769"/>
      <c r="G30" s="1769"/>
      <c r="H30" s="1769"/>
      <c r="I30" s="1769"/>
    </row>
    <row r="31" spans="1:9">
      <c r="A31" s="1769">
        <v>5</v>
      </c>
      <c r="B31" s="5096" t="s">
        <v>182</v>
      </c>
      <c r="C31" s="5096"/>
      <c r="D31" s="5096"/>
      <c r="E31" s="5096"/>
      <c r="F31" s="5096"/>
      <c r="G31" s="5096"/>
      <c r="H31" s="5096"/>
      <c r="I31" s="5096"/>
    </row>
    <row r="32" spans="1:9">
      <c r="A32" s="46"/>
      <c r="B32" s="1859">
        <f>+H7</f>
        <v>0</v>
      </c>
      <c r="C32" s="1769" t="s">
        <v>183</v>
      </c>
      <c r="D32" s="1769"/>
      <c r="E32" s="1769"/>
      <c r="F32" s="1769"/>
      <c r="G32" s="1769"/>
      <c r="H32" s="1769"/>
      <c r="I32" s="1769"/>
    </row>
    <row r="33" spans="1:9">
      <c r="A33" s="46"/>
      <c r="B33" s="1769" t="s">
        <v>184</v>
      </c>
      <c r="C33" s="1769"/>
      <c r="D33" s="1769"/>
      <c r="E33" s="1683"/>
      <c r="F33" s="1683"/>
      <c r="G33" s="1683"/>
      <c r="H33" s="1769"/>
      <c r="I33" s="1769"/>
    </row>
    <row r="34" spans="1:9">
      <c r="A34" s="46"/>
      <c r="B34" s="46"/>
      <c r="C34" s="46"/>
      <c r="D34" s="46"/>
      <c r="E34" s="46"/>
      <c r="F34" s="46"/>
      <c r="G34" s="46"/>
      <c r="H34" s="46"/>
      <c r="I34" s="46"/>
    </row>
    <row r="35" spans="1:9">
      <c r="A35" s="46"/>
      <c r="B35" s="46"/>
      <c r="C35" s="46"/>
      <c r="D35" s="46"/>
      <c r="E35" s="46"/>
      <c r="F35" s="46"/>
      <c r="G35" s="46"/>
      <c r="H35" s="46"/>
      <c r="I35" s="46"/>
    </row>
    <row r="36" spans="1:9">
      <c r="A36" s="46"/>
      <c r="B36" s="46"/>
      <c r="C36" s="46"/>
      <c r="D36" s="46"/>
      <c r="E36" s="46"/>
      <c r="F36" s="46"/>
      <c r="G36" s="46"/>
      <c r="H36" s="46"/>
      <c r="I36" s="46"/>
    </row>
    <row r="37" spans="1:9">
      <c r="A37" s="5066"/>
      <c r="B37" s="5067"/>
      <c r="C37" s="5068"/>
      <c r="D37" s="46"/>
      <c r="E37" s="46"/>
      <c r="F37" s="46"/>
      <c r="G37" s="1855"/>
      <c r="H37" s="46"/>
      <c r="I37" s="46"/>
    </row>
    <row r="38" spans="1:9">
      <c r="A38" s="5097" t="s">
        <v>151</v>
      </c>
      <c r="B38" s="5098"/>
      <c r="C38" s="5099"/>
      <c r="D38" s="46"/>
      <c r="E38" s="46"/>
      <c r="F38" s="46"/>
      <c r="G38" s="4835" t="s">
        <v>152</v>
      </c>
      <c r="H38" s="46"/>
      <c r="I38" s="46"/>
    </row>
    <row r="39" spans="1:9">
      <c r="A39" s="5093" t="s">
        <v>170</v>
      </c>
      <c r="B39" s="5100"/>
      <c r="C39" s="5095"/>
      <c r="D39" s="46"/>
      <c r="E39" s="46"/>
      <c r="F39" s="46"/>
      <c r="G39" s="32"/>
      <c r="H39" s="46"/>
      <c r="I39" s="46"/>
    </row>
    <row r="40" spans="1:9" s="4" customFormat="1">
      <c r="A40" s="5090" t="s">
        <v>154</v>
      </c>
      <c r="B40" s="5091"/>
      <c r="C40" s="5091"/>
      <c r="D40" s="1756"/>
      <c r="E40" s="46"/>
      <c r="F40" s="46"/>
      <c r="G40" s="32"/>
      <c r="H40" s="46"/>
      <c r="I40" s="46"/>
    </row>
    <row r="41" spans="1:9" s="4" customFormat="1">
      <c r="A41" s="1771"/>
      <c r="B41" s="1772"/>
      <c r="C41" s="1256"/>
      <c r="D41" s="46"/>
      <c r="E41" s="46"/>
      <c r="F41" s="46"/>
      <c r="G41" s="32"/>
      <c r="H41" s="46"/>
      <c r="I41" s="46"/>
    </row>
    <row r="42" spans="1:9" s="4" customFormat="1">
      <c r="A42" s="1771"/>
      <c r="B42" s="1772"/>
      <c r="C42" s="1256"/>
      <c r="D42" s="46"/>
      <c r="E42" s="46"/>
      <c r="F42" s="46"/>
      <c r="G42" s="32"/>
      <c r="H42" s="46"/>
      <c r="I42" s="46"/>
    </row>
    <row r="43" spans="1:9">
      <c r="A43" s="46"/>
      <c r="B43" s="46"/>
      <c r="C43" s="46"/>
      <c r="D43" s="46"/>
      <c r="E43" s="46"/>
      <c r="F43" s="46"/>
      <c r="G43" s="32"/>
      <c r="H43" s="46"/>
      <c r="I43" s="46"/>
    </row>
    <row r="44" spans="1:9">
      <c r="A44" s="5066"/>
      <c r="B44" s="5067"/>
      <c r="C44" s="5068"/>
      <c r="D44" s="46"/>
      <c r="E44" s="46"/>
      <c r="F44" s="46"/>
      <c r="G44" s="1855"/>
      <c r="H44" s="46"/>
      <c r="I44" s="46"/>
    </row>
    <row r="45" spans="1:9">
      <c r="A45" s="5097" t="s">
        <v>151</v>
      </c>
      <c r="B45" s="5098"/>
      <c r="C45" s="5099"/>
      <c r="D45" s="46"/>
      <c r="E45" s="46"/>
      <c r="F45" s="46"/>
      <c r="G45" s="1853" t="s">
        <v>152</v>
      </c>
      <c r="H45" s="46"/>
      <c r="I45" s="46"/>
    </row>
    <row r="46" spans="1:9">
      <c r="A46" s="5093" t="s">
        <v>185</v>
      </c>
      <c r="B46" s="5094"/>
      <c r="C46" s="5095"/>
      <c r="D46" s="46"/>
      <c r="E46" s="46"/>
      <c r="F46" s="46"/>
      <c r="G46" s="46"/>
      <c r="H46" s="46"/>
      <c r="I46" s="46"/>
    </row>
    <row r="47" spans="1:9">
      <c r="A47" s="5090" t="s">
        <v>154</v>
      </c>
      <c r="B47" s="5091"/>
      <c r="C47" s="5091"/>
      <c r="D47" s="1756"/>
      <c r="E47" s="46"/>
      <c r="F47" s="46"/>
      <c r="G47" s="46"/>
      <c r="H47" s="46"/>
      <c r="I47" s="46"/>
    </row>
    <row r="48" spans="1:9">
      <c r="A48" s="46"/>
      <c r="B48" s="46"/>
      <c r="C48" s="46"/>
      <c r="D48" s="46"/>
      <c r="E48" s="46"/>
      <c r="F48" s="46"/>
      <c r="G48" s="46"/>
      <c r="H48" s="46"/>
      <c r="I48" s="46"/>
    </row>
    <row r="49" spans="1:9">
      <c r="A49" s="46"/>
      <c r="B49" s="46"/>
      <c r="C49" s="46"/>
      <c r="D49" s="46"/>
      <c r="E49" s="46"/>
      <c r="F49" s="46"/>
      <c r="G49" s="46"/>
      <c r="H49" s="46"/>
      <c r="I49" s="46"/>
    </row>
    <row r="50" spans="1:9">
      <c r="A50" s="46"/>
      <c r="B50" s="46"/>
      <c r="C50" s="46"/>
      <c r="D50" s="46"/>
      <c r="E50" s="46"/>
      <c r="F50" s="46"/>
      <c r="G50" s="46"/>
      <c r="H50" s="53"/>
      <c r="I50" s="46"/>
    </row>
    <row r="51" spans="1:9">
      <c r="A51" s="46"/>
      <c r="B51" s="46"/>
      <c r="C51" s="46"/>
      <c r="D51" s="46"/>
      <c r="E51" s="46"/>
      <c r="F51" s="46"/>
      <c r="G51" s="46"/>
      <c r="H51" s="46"/>
      <c r="I51" s="63" t="str">
        <f>+ToC!E115</f>
        <v xml:space="preserve">LONG-TERM Annual Return </v>
      </c>
    </row>
    <row r="52" spans="1:9">
      <c r="A52" s="46"/>
      <c r="B52" s="46"/>
      <c r="C52" s="46"/>
      <c r="D52" s="46"/>
      <c r="E52" s="46"/>
      <c r="F52" s="46"/>
      <c r="G52" s="46"/>
      <c r="H52" s="46"/>
      <c r="I52" s="63" t="s">
        <v>186</v>
      </c>
    </row>
    <row r="53" spans="1:9">
      <c r="A53" s="46"/>
      <c r="B53" s="46"/>
      <c r="C53" s="46"/>
      <c r="D53" s="46"/>
      <c r="E53" s="46"/>
      <c r="F53" s="46"/>
      <c r="G53" s="46"/>
      <c r="H53" s="46"/>
      <c r="I53" s="46"/>
    </row>
    <row r="54" spans="1:9">
      <c r="A54" s="46"/>
      <c r="B54" s="46"/>
      <c r="C54" s="46"/>
      <c r="D54" s="46"/>
      <c r="E54" s="46"/>
      <c r="F54" s="46"/>
      <c r="G54" s="46"/>
      <c r="H54" s="46"/>
      <c r="I54" s="46"/>
    </row>
  </sheetData>
  <sheetProtection password="DF61" sheet="1" objects="1" scenarios="1"/>
  <mergeCells count="24">
    <mergeCell ref="A40:C40"/>
    <mergeCell ref="A47:C47"/>
    <mergeCell ref="B13:D13"/>
    <mergeCell ref="A46:C46"/>
    <mergeCell ref="B31:I31"/>
    <mergeCell ref="A37:C37"/>
    <mergeCell ref="A38:C38"/>
    <mergeCell ref="A44:C44"/>
    <mergeCell ref="A45:C45"/>
    <mergeCell ref="A39:C39"/>
    <mergeCell ref="B23:E23"/>
    <mergeCell ref="B24:E24"/>
    <mergeCell ref="B25:E25"/>
    <mergeCell ref="B27:I27"/>
    <mergeCell ref="B29:I29"/>
    <mergeCell ref="A1:I1"/>
    <mergeCell ref="A4:E4"/>
    <mergeCell ref="B21:I21"/>
    <mergeCell ref="B22:H22"/>
    <mergeCell ref="B15:D15"/>
    <mergeCell ref="F15:G15"/>
    <mergeCell ref="H7:I7"/>
    <mergeCell ref="A9:I9"/>
    <mergeCell ref="A10:I10"/>
  </mergeCells>
  <hyperlinks>
    <hyperlink ref="A1:I1" location="ToC!A1" display="ToC!A1"/>
  </hyperlinks>
  <pageMargins left="0.7" right="0.7" top="0.75" bottom="0.75" header="0.3" footer="0.3"/>
  <pageSetup paperSize="5" scale="5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1">
    <tabColor rgb="FFFF0000"/>
    <pageSetUpPr fitToPage="1"/>
  </sheetPr>
  <dimension ref="A1:G62"/>
  <sheetViews>
    <sheetView zoomScaleNormal="100" workbookViewId="0">
      <selection activeCell="F7" sqref="F7"/>
    </sheetView>
  </sheetViews>
  <sheetFormatPr defaultColWidth="0" defaultRowHeight="15.5" zeroHeight="1"/>
  <cols>
    <col min="1" max="1" width="44" style="291" customWidth="1"/>
    <col min="2" max="2" width="5.765625" style="291" customWidth="1"/>
    <col min="3" max="6" width="20.765625" style="291" customWidth="1"/>
    <col min="7" max="7" width="0" style="291" hidden="1" customWidth="1"/>
    <col min="8" max="16384" width="8.84375" style="291" hidden="1"/>
  </cols>
  <sheetData>
    <row r="1" spans="1:7" s="93" customFormat="1">
      <c r="A1" s="5422" t="s">
        <v>92</v>
      </c>
      <c r="B1" s="5422"/>
      <c r="C1" s="5422"/>
      <c r="D1" s="5422"/>
      <c r="E1" s="5422"/>
      <c r="F1" s="5422"/>
    </row>
    <row r="2" spans="1:7" s="93" customFormat="1">
      <c r="A2" s="290"/>
      <c r="B2" s="290"/>
      <c r="C2" s="290"/>
      <c r="D2" s="290"/>
      <c r="E2" s="290"/>
      <c r="F2" s="69" t="s">
        <v>2050</v>
      </c>
    </row>
    <row r="3" spans="1:7">
      <c r="A3" s="857" t="str">
        <f>+Cover!A14</f>
        <v>Select Name of Insurer/ Financial Holding Company</v>
      </c>
      <c r="B3" s="295"/>
      <c r="C3" s="89"/>
      <c r="D3" s="89"/>
      <c r="E3" s="89"/>
      <c r="F3" s="91"/>
      <c r="G3" s="93"/>
    </row>
    <row r="4" spans="1:7">
      <c r="A4" s="833" t="str">
        <f>+ToC!A3</f>
        <v>Insurer/Financial Holding Company</v>
      </c>
      <c r="B4" s="89"/>
      <c r="C4" s="89"/>
      <c r="D4" s="89"/>
      <c r="E4" s="89"/>
      <c r="F4" s="91"/>
      <c r="G4" s="93"/>
    </row>
    <row r="5" spans="1:7">
      <c r="A5" s="233"/>
      <c r="B5" s="89"/>
      <c r="C5" s="89"/>
      <c r="D5" s="89"/>
      <c r="E5" s="89"/>
      <c r="F5" s="146"/>
      <c r="G5" s="93"/>
    </row>
    <row r="6" spans="1:7" ht="15" customHeight="1">
      <c r="A6" s="99" t="str">
        <f>+ToC!A5</f>
        <v>LONG-TERM INSURERS ANNUAL RETURN</v>
      </c>
      <c r="B6" s="88"/>
      <c r="C6" s="292"/>
      <c r="D6" s="292"/>
      <c r="E6" s="292"/>
      <c r="F6" s="89"/>
      <c r="G6" s="93"/>
    </row>
    <row r="7" spans="1:7" ht="15" customHeight="1">
      <c r="A7" s="4343" t="str">
        <f>+ToC!A6</f>
        <v>FOR THE YEAR ENDED:</v>
      </c>
      <c r="B7" s="89"/>
      <c r="C7" s="89"/>
      <c r="D7" s="89"/>
      <c r="E7" s="89"/>
      <c r="F7" s="2078">
        <f>+Cover!A23</f>
        <v>0</v>
      </c>
      <c r="G7" s="93"/>
    </row>
    <row r="8" spans="1:7" ht="15" customHeight="1">
      <c r="A8" s="199"/>
      <c r="B8" s="89"/>
      <c r="C8" s="89"/>
      <c r="D8" s="89"/>
      <c r="E8" s="89"/>
      <c r="F8" s="146"/>
      <c r="G8" s="93"/>
    </row>
    <row r="9" spans="1:7" ht="21" customHeight="1">
      <c r="A9" s="5286" t="s">
        <v>999</v>
      </c>
      <c r="B9" s="5286"/>
      <c r="C9" s="5286"/>
      <c r="D9" s="5286"/>
      <c r="E9" s="5286"/>
      <c r="F9" s="5286"/>
      <c r="G9" s="93"/>
    </row>
    <row r="10" spans="1:7">
      <c r="A10" s="5055" t="s">
        <v>1143</v>
      </c>
      <c r="B10" s="5055"/>
      <c r="C10" s="5055"/>
      <c r="D10" s="5055"/>
      <c r="E10" s="5055"/>
      <c r="F10" s="5055"/>
      <c r="G10" s="93"/>
    </row>
    <row r="11" spans="1:7" ht="16.5" customHeight="1" thickBot="1">
      <c r="A11" s="5423"/>
      <c r="B11" s="5423"/>
      <c r="C11" s="5423"/>
      <c r="D11" s="5423"/>
      <c r="E11" s="5423"/>
      <c r="F11" s="5423"/>
      <c r="G11" s="93"/>
    </row>
    <row r="12" spans="1:7" ht="38.25" customHeight="1" thickTop="1">
      <c r="A12" s="3221"/>
      <c r="B12" s="812" t="s">
        <v>133</v>
      </c>
      <c r="C12" s="2582" t="s">
        <v>1079</v>
      </c>
      <c r="D12" s="2582" t="s">
        <v>884</v>
      </c>
      <c r="E12" s="2582">
        <f>YEAR($F$7)</f>
        <v>1900</v>
      </c>
      <c r="F12" s="25">
        <f>E12-1</f>
        <v>1899</v>
      </c>
      <c r="G12" s="93"/>
    </row>
    <row r="13" spans="1:7">
      <c r="A13" s="3222"/>
      <c r="B13" s="2562"/>
      <c r="C13" s="2565" t="s">
        <v>640</v>
      </c>
      <c r="D13" s="2565" t="s">
        <v>640</v>
      </c>
      <c r="E13" s="2565" t="s">
        <v>640</v>
      </c>
      <c r="F13" s="2565" t="s">
        <v>640</v>
      </c>
      <c r="G13" s="93"/>
    </row>
    <row r="14" spans="1:7" ht="20.149999999999999" customHeight="1">
      <c r="A14" s="2619" t="s">
        <v>1144</v>
      </c>
      <c r="B14" s="3223"/>
      <c r="C14" s="3224"/>
      <c r="D14" s="3224"/>
      <c r="E14" s="3224"/>
      <c r="F14" s="1231"/>
      <c r="G14" s="93"/>
    </row>
    <row r="15" spans="1:7" ht="20.149999999999999" customHeight="1">
      <c r="A15" s="1670"/>
      <c r="B15" s="1671"/>
      <c r="C15" s="3225"/>
      <c r="D15" s="3225"/>
      <c r="E15" s="3226">
        <f>SUM(C15:D15)</f>
        <v>0</v>
      </c>
      <c r="F15" s="3227"/>
      <c r="G15" s="93"/>
    </row>
    <row r="16" spans="1:7" ht="20.149999999999999" customHeight="1">
      <c r="A16" s="1668"/>
      <c r="B16" s="2735"/>
      <c r="C16" s="3225"/>
      <c r="D16" s="3225"/>
      <c r="E16" s="3226">
        <f t="shared" ref="E16:E29" si="0">SUM(C16:D16)</f>
        <v>0</v>
      </c>
      <c r="F16" s="3227"/>
      <c r="G16" s="93"/>
    </row>
    <row r="17" spans="1:7" ht="20.149999999999999" customHeight="1">
      <c r="A17" s="1668"/>
      <c r="B17" s="2735"/>
      <c r="C17" s="3225"/>
      <c r="D17" s="3225"/>
      <c r="E17" s="3226">
        <f t="shared" si="0"/>
        <v>0</v>
      </c>
      <c r="F17" s="3227"/>
      <c r="G17" s="93"/>
    </row>
    <row r="18" spans="1:7" ht="20.149999999999999" customHeight="1">
      <c r="A18" s="1668"/>
      <c r="B18" s="2735"/>
      <c r="C18" s="3225"/>
      <c r="D18" s="3225"/>
      <c r="E18" s="3226">
        <f t="shared" si="0"/>
        <v>0</v>
      </c>
      <c r="F18" s="3227"/>
      <c r="G18" s="93"/>
    </row>
    <row r="19" spans="1:7" ht="20.149999999999999" customHeight="1">
      <c r="A19" s="1668"/>
      <c r="B19" s="2735"/>
      <c r="C19" s="3225"/>
      <c r="D19" s="3225"/>
      <c r="E19" s="3226">
        <f t="shared" si="0"/>
        <v>0</v>
      </c>
      <c r="F19" s="3227"/>
      <c r="G19" s="93"/>
    </row>
    <row r="20" spans="1:7" ht="20.149999999999999" customHeight="1">
      <c r="A20" s="1668"/>
      <c r="B20" s="2735"/>
      <c r="C20" s="3225"/>
      <c r="D20" s="3225"/>
      <c r="E20" s="3226">
        <f t="shared" si="0"/>
        <v>0</v>
      </c>
      <c r="F20" s="3227"/>
      <c r="G20" s="93"/>
    </row>
    <row r="21" spans="1:7" ht="20.149999999999999" customHeight="1">
      <c r="A21" s="1669"/>
      <c r="B21" s="2735"/>
      <c r="C21" s="3225"/>
      <c r="D21" s="3225"/>
      <c r="E21" s="3226">
        <f t="shared" si="0"/>
        <v>0</v>
      </c>
      <c r="F21" s="3227"/>
      <c r="G21" s="93"/>
    </row>
    <row r="22" spans="1:7" ht="20.149999999999999" customHeight="1">
      <c r="A22" s="1669"/>
      <c r="B22" s="2735"/>
      <c r="C22" s="3225"/>
      <c r="D22" s="3225"/>
      <c r="E22" s="3226">
        <f t="shared" si="0"/>
        <v>0</v>
      </c>
      <c r="F22" s="3227"/>
      <c r="G22" s="93"/>
    </row>
    <row r="23" spans="1:7" ht="20.149999999999999" customHeight="1">
      <c r="A23" s="1669"/>
      <c r="B23" s="2735"/>
      <c r="C23" s="3225"/>
      <c r="D23" s="3225"/>
      <c r="E23" s="3226">
        <f t="shared" si="0"/>
        <v>0</v>
      </c>
      <c r="F23" s="3227"/>
      <c r="G23" s="93"/>
    </row>
    <row r="24" spans="1:7" ht="20.149999999999999" customHeight="1">
      <c r="A24" s="1669"/>
      <c r="B24" s="2735"/>
      <c r="C24" s="3225"/>
      <c r="D24" s="3225"/>
      <c r="E24" s="3226">
        <f t="shared" si="0"/>
        <v>0</v>
      </c>
      <c r="F24" s="3227"/>
      <c r="G24" s="93"/>
    </row>
    <row r="25" spans="1:7" ht="20.149999999999999" customHeight="1">
      <c r="A25" s="1669"/>
      <c r="B25" s="2735"/>
      <c r="C25" s="3225"/>
      <c r="D25" s="3225"/>
      <c r="E25" s="3226">
        <f t="shared" si="0"/>
        <v>0</v>
      </c>
      <c r="F25" s="3227"/>
      <c r="G25" s="93"/>
    </row>
    <row r="26" spans="1:7" ht="20.149999999999999" customHeight="1">
      <c r="A26" s="1669"/>
      <c r="B26" s="2735"/>
      <c r="C26" s="3225"/>
      <c r="D26" s="3225"/>
      <c r="E26" s="3226">
        <f t="shared" si="0"/>
        <v>0</v>
      </c>
      <c r="F26" s="3227"/>
      <c r="G26" s="93"/>
    </row>
    <row r="27" spans="1:7" ht="20.149999999999999" customHeight="1">
      <c r="A27" s="1669"/>
      <c r="B27" s="2735"/>
      <c r="C27" s="3225"/>
      <c r="D27" s="3225"/>
      <c r="E27" s="3226">
        <f t="shared" si="0"/>
        <v>0</v>
      </c>
      <c r="F27" s="3227"/>
      <c r="G27" s="93"/>
    </row>
    <row r="28" spans="1:7" ht="20.149999999999999" customHeight="1">
      <c r="A28" s="1669"/>
      <c r="B28" s="2735"/>
      <c r="C28" s="3225"/>
      <c r="D28" s="3225"/>
      <c r="E28" s="3226">
        <f t="shared" si="0"/>
        <v>0</v>
      </c>
      <c r="F28" s="3227"/>
      <c r="G28" s="93"/>
    </row>
    <row r="29" spans="1:7" ht="20.149999999999999" customHeight="1">
      <c r="A29" s="3228"/>
      <c r="B29" s="2736"/>
      <c r="C29" s="3225"/>
      <c r="D29" s="3225"/>
      <c r="E29" s="3226">
        <f t="shared" si="0"/>
        <v>0</v>
      </c>
      <c r="F29" s="3227"/>
      <c r="G29" s="93"/>
    </row>
    <row r="30" spans="1:7" ht="20.149999999999999" customHeight="1">
      <c r="A30" s="2184" t="s">
        <v>1145</v>
      </c>
      <c r="B30" s="3229"/>
      <c r="C30" s="1927">
        <f>SUM(C15:C29)</f>
        <v>0</v>
      </c>
      <c r="D30" s="1927">
        <f t="shared" ref="D30:F30" si="1">SUM(D15:D29)</f>
        <v>0</v>
      </c>
      <c r="E30" s="3230">
        <f>SUM(E15:E29)</f>
        <v>0</v>
      </c>
      <c r="F30" s="2098">
        <f t="shared" si="1"/>
        <v>0</v>
      </c>
      <c r="G30" s="93"/>
    </row>
    <row r="31" spans="1:7" ht="20.149999999999999" customHeight="1">
      <c r="A31" s="2619" t="s">
        <v>1146</v>
      </c>
      <c r="B31" s="3231"/>
      <c r="C31" s="3223"/>
      <c r="D31" s="3232"/>
      <c r="E31" s="3233"/>
      <c r="F31" s="3234"/>
      <c r="G31" s="93"/>
    </row>
    <row r="32" spans="1:7" ht="20.149999999999999" customHeight="1">
      <c r="A32" s="3235"/>
      <c r="B32" s="2740"/>
      <c r="C32" s="3236"/>
      <c r="D32" s="3225"/>
      <c r="E32" s="3226">
        <f>SUM(C32:D32)</f>
        <v>0</v>
      </c>
      <c r="F32" s="3227"/>
      <c r="G32" s="93"/>
    </row>
    <row r="33" spans="1:7" ht="20.149999999999999" customHeight="1">
      <c r="A33" s="1672"/>
      <c r="B33" s="2735"/>
      <c r="C33" s="3237"/>
      <c r="D33" s="3225"/>
      <c r="E33" s="3226">
        <f t="shared" ref="E33:E56" si="2">SUM(C33:D33)</f>
        <v>0</v>
      </c>
      <c r="F33" s="3227"/>
      <c r="G33" s="93"/>
    </row>
    <row r="34" spans="1:7" ht="20.149999999999999" customHeight="1">
      <c r="A34" s="1673"/>
      <c r="B34" s="2735"/>
      <c r="C34" s="3225"/>
      <c r="D34" s="3225"/>
      <c r="E34" s="3226">
        <f t="shared" si="2"/>
        <v>0</v>
      </c>
      <c r="F34" s="3227"/>
      <c r="G34" s="93"/>
    </row>
    <row r="35" spans="1:7" ht="20.149999999999999" customHeight="1">
      <c r="A35" s="1673"/>
      <c r="B35" s="2735"/>
      <c r="C35" s="3225"/>
      <c r="D35" s="3225"/>
      <c r="E35" s="3226">
        <f t="shared" si="2"/>
        <v>0</v>
      </c>
      <c r="F35" s="3227"/>
      <c r="G35" s="93"/>
    </row>
    <row r="36" spans="1:7" ht="20.149999999999999" customHeight="1">
      <c r="A36" s="1668"/>
      <c r="B36" s="2735"/>
      <c r="C36" s="3225"/>
      <c r="D36" s="3225"/>
      <c r="E36" s="3226">
        <f t="shared" si="2"/>
        <v>0</v>
      </c>
      <c r="F36" s="3227"/>
      <c r="G36" s="93"/>
    </row>
    <row r="37" spans="1:7" ht="20.149999999999999" customHeight="1">
      <c r="A37" s="1668"/>
      <c r="B37" s="2735"/>
      <c r="C37" s="3225"/>
      <c r="D37" s="3225"/>
      <c r="E37" s="3226">
        <f t="shared" si="2"/>
        <v>0</v>
      </c>
      <c r="F37" s="3227"/>
      <c r="G37" s="93"/>
    </row>
    <row r="38" spans="1:7" ht="20.149999999999999" customHeight="1">
      <c r="A38" s="1668"/>
      <c r="B38" s="2735"/>
      <c r="C38" s="3225"/>
      <c r="D38" s="3225"/>
      <c r="E38" s="3226">
        <f t="shared" si="2"/>
        <v>0</v>
      </c>
      <c r="F38" s="3227"/>
      <c r="G38" s="93"/>
    </row>
    <row r="39" spans="1:7" ht="20.149999999999999" customHeight="1">
      <c r="A39" s="1668"/>
      <c r="B39" s="2735"/>
      <c r="C39" s="3225"/>
      <c r="D39" s="3225"/>
      <c r="E39" s="3226">
        <f t="shared" si="2"/>
        <v>0</v>
      </c>
      <c r="F39" s="3227"/>
      <c r="G39" s="93"/>
    </row>
    <row r="40" spans="1:7" ht="20.149999999999999" customHeight="1">
      <c r="A40" s="1668"/>
      <c r="B40" s="2735"/>
      <c r="C40" s="3225"/>
      <c r="D40" s="3225"/>
      <c r="E40" s="3226">
        <f t="shared" si="2"/>
        <v>0</v>
      </c>
      <c r="F40" s="3227"/>
      <c r="G40" s="93"/>
    </row>
    <row r="41" spans="1:7" ht="20.149999999999999" customHeight="1">
      <c r="A41" s="1668"/>
      <c r="B41" s="2735"/>
      <c r="C41" s="3225"/>
      <c r="D41" s="3225"/>
      <c r="E41" s="3226">
        <f t="shared" si="2"/>
        <v>0</v>
      </c>
      <c r="F41" s="3227"/>
      <c r="G41" s="93"/>
    </row>
    <row r="42" spans="1:7" ht="20.149999999999999" customHeight="1">
      <c r="A42" s="1668"/>
      <c r="B42" s="2735"/>
      <c r="C42" s="3225"/>
      <c r="D42" s="3225"/>
      <c r="E42" s="3226">
        <f t="shared" si="2"/>
        <v>0</v>
      </c>
      <c r="F42" s="3227"/>
      <c r="G42" s="93"/>
    </row>
    <row r="43" spans="1:7" ht="20.149999999999999" customHeight="1">
      <c r="A43" s="1668"/>
      <c r="B43" s="2735"/>
      <c r="C43" s="3225"/>
      <c r="D43" s="3225"/>
      <c r="E43" s="3226">
        <f t="shared" si="2"/>
        <v>0</v>
      </c>
      <c r="F43" s="3227"/>
      <c r="G43" s="93"/>
    </row>
    <row r="44" spans="1:7" ht="20.149999999999999" customHeight="1">
      <c r="A44" s="1668"/>
      <c r="B44" s="2735"/>
      <c r="C44" s="3225"/>
      <c r="D44" s="3225"/>
      <c r="E44" s="3226">
        <f t="shared" si="2"/>
        <v>0</v>
      </c>
      <c r="F44" s="3227"/>
      <c r="G44" s="93"/>
    </row>
    <row r="45" spans="1:7" ht="20.149999999999999" customHeight="1">
      <c r="A45" s="1668"/>
      <c r="B45" s="2735"/>
      <c r="C45" s="3225"/>
      <c r="D45" s="3225"/>
      <c r="E45" s="3226">
        <f t="shared" si="2"/>
        <v>0</v>
      </c>
      <c r="F45" s="3227"/>
      <c r="G45" s="93"/>
    </row>
    <row r="46" spans="1:7" ht="20.149999999999999" customHeight="1">
      <c r="A46" s="1668"/>
      <c r="B46" s="2735"/>
      <c r="C46" s="3225"/>
      <c r="D46" s="3225"/>
      <c r="E46" s="3226">
        <f t="shared" si="2"/>
        <v>0</v>
      </c>
      <c r="F46" s="3227"/>
      <c r="G46" s="93"/>
    </row>
    <row r="47" spans="1:7" ht="20.149999999999999" customHeight="1">
      <c r="A47" s="1668"/>
      <c r="B47" s="2735"/>
      <c r="C47" s="3225"/>
      <c r="D47" s="3225"/>
      <c r="E47" s="3226">
        <f t="shared" si="2"/>
        <v>0</v>
      </c>
      <c r="F47" s="3227"/>
      <c r="G47" s="93"/>
    </row>
    <row r="48" spans="1:7" ht="20.149999999999999" customHeight="1">
      <c r="A48" s="1668"/>
      <c r="B48" s="2735"/>
      <c r="C48" s="3225"/>
      <c r="D48" s="3225"/>
      <c r="E48" s="3226">
        <f t="shared" si="2"/>
        <v>0</v>
      </c>
      <c r="F48" s="3227"/>
      <c r="G48" s="93"/>
    </row>
    <row r="49" spans="1:7" ht="20.149999999999999" customHeight="1">
      <c r="A49" s="1668"/>
      <c r="B49" s="2735"/>
      <c r="C49" s="3225"/>
      <c r="D49" s="3225"/>
      <c r="E49" s="3226">
        <f t="shared" si="2"/>
        <v>0</v>
      </c>
      <c r="F49" s="3227"/>
      <c r="G49" s="93"/>
    </row>
    <row r="50" spans="1:7" ht="20.149999999999999" customHeight="1">
      <c r="A50" s="1668"/>
      <c r="B50" s="2735"/>
      <c r="C50" s="3225"/>
      <c r="D50" s="3225"/>
      <c r="E50" s="3226">
        <f t="shared" si="2"/>
        <v>0</v>
      </c>
      <c r="F50" s="3227"/>
      <c r="G50" s="93"/>
    </row>
    <row r="51" spans="1:7" ht="20.149999999999999" customHeight="1">
      <c r="A51" s="1668"/>
      <c r="B51" s="2735"/>
      <c r="C51" s="3225"/>
      <c r="D51" s="3225"/>
      <c r="E51" s="3226">
        <f t="shared" si="2"/>
        <v>0</v>
      </c>
      <c r="F51" s="3227"/>
      <c r="G51" s="93"/>
    </row>
    <row r="52" spans="1:7" ht="20.149999999999999" customHeight="1">
      <c r="A52" s="1668"/>
      <c r="B52" s="2735"/>
      <c r="C52" s="3225"/>
      <c r="D52" s="3225"/>
      <c r="E52" s="3226">
        <f t="shared" si="2"/>
        <v>0</v>
      </c>
      <c r="F52" s="3227"/>
      <c r="G52" s="93"/>
    </row>
    <row r="53" spans="1:7" ht="20.149999999999999" customHeight="1">
      <c r="A53" s="1668"/>
      <c r="B53" s="2735"/>
      <c r="C53" s="3225"/>
      <c r="D53" s="3225"/>
      <c r="E53" s="3226">
        <f t="shared" si="2"/>
        <v>0</v>
      </c>
      <c r="F53" s="3227"/>
      <c r="G53" s="93"/>
    </row>
    <row r="54" spans="1:7" ht="20.149999999999999" customHeight="1">
      <c r="A54" s="1668"/>
      <c r="B54" s="2735"/>
      <c r="C54" s="3225"/>
      <c r="D54" s="3225"/>
      <c r="E54" s="3226">
        <f t="shared" si="2"/>
        <v>0</v>
      </c>
      <c r="F54" s="3227"/>
      <c r="G54" s="93"/>
    </row>
    <row r="55" spans="1:7" ht="20.149999999999999" customHeight="1">
      <c r="A55" s="1668"/>
      <c r="B55" s="2735"/>
      <c r="C55" s="3225"/>
      <c r="D55" s="3225"/>
      <c r="E55" s="3226">
        <f t="shared" si="2"/>
        <v>0</v>
      </c>
      <c r="F55" s="3227"/>
      <c r="G55" s="93"/>
    </row>
    <row r="56" spans="1:7" ht="20.149999999999999" customHeight="1">
      <c r="A56" s="3238"/>
      <c r="B56" s="2736"/>
      <c r="C56" s="3225"/>
      <c r="D56" s="3225"/>
      <c r="E56" s="3226">
        <f t="shared" si="2"/>
        <v>0</v>
      </c>
      <c r="F56" s="3227"/>
      <c r="G56" s="93"/>
    </row>
    <row r="57" spans="1:7" ht="20.149999999999999" customHeight="1">
      <c r="A57" s="2184" t="s">
        <v>440</v>
      </c>
      <c r="B57" s="2562"/>
      <c r="C57" s="3239">
        <f>SUM(C32:C56)</f>
        <v>0</v>
      </c>
      <c r="D57" s="3239">
        <f t="shared" ref="D57:F57" si="3">SUM(D32:D56)</f>
        <v>0</v>
      </c>
      <c r="E57" s="3239">
        <f t="shared" si="3"/>
        <v>0</v>
      </c>
      <c r="F57" s="3239">
        <f t="shared" si="3"/>
        <v>0</v>
      </c>
      <c r="G57" s="93"/>
    </row>
    <row r="58" spans="1:7" ht="20.149999999999999" customHeight="1">
      <c r="A58" s="4526"/>
      <c r="B58" s="3240"/>
      <c r="C58" s="3241"/>
      <c r="D58" s="3241"/>
      <c r="E58" s="3165"/>
      <c r="F58" s="2653"/>
      <c r="G58" s="93"/>
    </row>
    <row r="59" spans="1:7" ht="20.149999999999999" customHeight="1" thickBot="1">
      <c r="A59" s="4527" t="s">
        <v>440</v>
      </c>
      <c r="B59" s="3242"/>
      <c r="C59" s="3132">
        <f>C30+C57</f>
        <v>0</v>
      </c>
      <c r="D59" s="3132">
        <f>D30+D57</f>
        <v>0</v>
      </c>
      <c r="E59" s="3132">
        <f>E30+E57</f>
        <v>0</v>
      </c>
      <c r="F59" s="3133">
        <f>F30+F57</f>
        <v>0</v>
      </c>
      <c r="G59" s="93"/>
    </row>
    <row r="60" spans="1:7" ht="20.25" customHeight="1" thickTop="1">
      <c r="A60" s="89"/>
      <c r="B60" s="89"/>
      <c r="C60" s="89"/>
      <c r="D60" s="89"/>
      <c r="E60" s="89"/>
      <c r="F60" s="89"/>
      <c r="G60" s="93"/>
    </row>
    <row r="61" spans="1:7">
      <c r="A61" s="89"/>
      <c r="B61" s="89"/>
      <c r="C61" s="89"/>
      <c r="D61" s="89"/>
      <c r="E61" s="89"/>
      <c r="F61" s="126" t="str">
        <f>+ToC!E115</f>
        <v xml:space="preserve">LONG-TERM Annual Return </v>
      </c>
      <c r="G61" s="93"/>
    </row>
    <row r="62" spans="1:7">
      <c r="A62" s="89"/>
      <c r="B62" s="89"/>
      <c r="C62" s="89"/>
      <c r="D62" s="89"/>
      <c r="E62" s="89"/>
      <c r="F62" s="126" t="s">
        <v>1147</v>
      </c>
      <c r="G62" s="93"/>
    </row>
  </sheetData>
  <sheetProtection password="DF61" sheet="1" objects="1" scenarios="1"/>
  <mergeCells count="4">
    <mergeCell ref="A1:F1"/>
    <mergeCell ref="A9:F9"/>
    <mergeCell ref="A10:F10"/>
    <mergeCell ref="A11:F11"/>
  </mergeCells>
  <phoneticPr fontId="14" type="noConversion"/>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59:F59 E15:E29 C30:F30 E31:E56 E58">
      <formula1>50000000000</formula1>
    </dataValidation>
  </dataValidations>
  <hyperlinks>
    <hyperlink ref="A1:F1" location="ToC!A1" display="30.030"/>
  </hyperlinks>
  <printOptions horizontalCentered="1"/>
  <pageMargins left="0.7" right="0.7" top="0.75" bottom="0.75" header="0.3" footer="0.3"/>
  <pageSetup paperSize="5" scale="57"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3" tint="0.39997558519241921"/>
  </sheetPr>
  <dimension ref="A1:F44"/>
  <sheetViews>
    <sheetView zoomScaleNormal="100" workbookViewId="0">
      <selection activeCell="D18" sqref="D18"/>
    </sheetView>
  </sheetViews>
  <sheetFormatPr defaultColWidth="0" defaultRowHeight="15.5" zeroHeight="1"/>
  <cols>
    <col min="1" max="1" width="60.765625" style="90" customWidth="1"/>
    <col min="2" max="2" width="12.765625" style="90" customWidth="1"/>
    <col min="3" max="3" width="7.765625" style="90" customWidth="1"/>
    <col min="4" max="4" width="12.765625" style="90" customWidth="1"/>
    <col min="5" max="5" width="2.4609375" style="90" hidden="1" customWidth="1"/>
    <col min="6" max="6" width="0" style="90" hidden="1" customWidth="1"/>
    <col min="7" max="16384" width="8.765625" style="90" hidden="1"/>
  </cols>
  <sheetData>
    <row r="1" spans="1:6">
      <c r="A1" s="5052" t="s">
        <v>95</v>
      </c>
      <c r="B1" s="5065"/>
      <c r="C1" s="5065"/>
      <c r="D1" s="5065"/>
    </row>
    <row r="2" spans="1:6">
      <c r="A2" s="229"/>
      <c r="B2" s="102"/>
      <c r="C2" s="1023" t="s">
        <v>2285</v>
      </c>
      <c r="D2" s="135"/>
    </row>
    <row r="3" spans="1:6">
      <c r="A3" s="857" t="str">
        <f>+Cover!$A$14</f>
        <v>Select Name of Insurer/ Financial Holding Company</v>
      </c>
      <c r="B3" s="858"/>
      <c r="C3" s="858"/>
      <c r="D3" s="858"/>
      <c r="E3" s="4592"/>
      <c r="F3" s="842"/>
    </row>
    <row r="4" spans="1:6">
      <c r="A4" s="833" t="str">
        <f>+ToC!$A$3</f>
        <v>Insurer/Financial Holding Company</v>
      </c>
      <c r="B4" s="833"/>
      <c r="C4" s="842"/>
      <c r="D4" s="842"/>
      <c r="E4" s="4592"/>
      <c r="F4" s="842"/>
    </row>
    <row r="5" spans="1:6">
      <c r="A5" s="833"/>
      <c r="B5" s="833"/>
      <c r="C5" s="842"/>
      <c r="D5" s="842"/>
      <c r="E5" s="4592"/>
      <c r="F5" s="842"/>
    </row>
    <row r="6" spans="1:6">
      <c r="A6" s="99" t="str">
        <f>+ToC!$A$5</f>
        <v>LONG-TERM INSURERS ANNUAL RETURN</v>
      </c>
      <c r="B6" s="102"/>
      <c r="C6" s="842"/>
      <c r="D6" s="842"/>
      <c r="E6" s="4592"/>
      <c r="F6" s="842"/>
    </row>
    <row r="7" spans="1:6">
      <c r="A7" s="99" t="str">
        <f>+ToC!$A$6</f>
        <v>FOR THE YEAR ENDED:</v>
      </c>
      <c r="B7" s="102"/>
      <c r="C7" s="842"/>
      <c r="D7" s="2078">
        <f>+Cover!$A$23</f>
        <v>0</v>
      </c>
      <c r="E7" s="4592"/>
      <c r="F7" s="2078" t="e">
        <f>+Cover!#REF!</f>
        <v>#REF!</v>
      </c>
    </row>
    <row r="8" spans="1:6">
      <c r="A8" s="230"/>
      <c r="B8" s="105"/>
      <c r="C8" s="105"/>
      <c r="D8" s="89"/>
    </row>
    <row r="9" spans="1:6">
      <c r="A9" s="5407" t="s">
        <v>999</v>
      </c>
      <c r="B9" s="5668"/>
      <c r="C9" s="5668"/>
      <c r="D9" s="5668"/>
      <c r="E9" s="1022"/>
      <c r="F9" s="1022"/>
    </row>
    <row r="10" spans="1:6">
      <c r="A10" s="1770"/>
      <c r="B10" s="270"/>
      <c r="C10" s="270"/>
      <c r="D10" s="270"/>
    </row>
    <row r="11" spans="1:6">
      <c r="A11" s="5055" t="s">
        <v>2310</v>
      </c>
      <c r="B11" s="5055"/>
      <c r="C11" s="5055"/>
      <c r="D11" s="5055"/>
    </row>
    <row r="12" spans="1:6">
      <c r="A12" s="102"/>
      <c r="B12" s="102"/>
      <c r="C12" s="102"/>
      <c r="D12" s="102"/>
    </row>
    <row r="13" spans="1:6">
      <c r="A13" s="5055" t="s">
        <v>1148</v>
      </c>
      <c r="B13" s="5055"/>
      <c r="C13" s="5055"/>
      <c r="D13" s="5055"/>
    </row>
    <row r="14" spans="1:6">
      <c r="A14" s="89"/>
      <c r="B14" s="89"/>
      <c r="C14" s="89"/>
      <c r="D14" s="89"/>
    </row>
    <row r="15" spans="1:6">
      <c r="A15" s="89"/>
      <c r="B15" s="4231" t="s">
        <v>2031</v>
      </c>
      <c r="C15" s="3243" t="s">
        <v>1149</v>
      </c>
      <c r="D15" s="3243" t="s">
        <v>281</v>
      </c>
    </row>
    <row r="16" spans="1:6">
      <c r="A16" s="3244" t="s">
        <v>1150</v>
      </c>
      <c r="B16" s="3243"/>
      <c r="C16" s="3245"/>
      <c r="D16" s="3246"/>
    </row>
    <row r="17" spans="1:4">
      <c r="A17" s="3244" t="s">
        <v>1151</v>
      </c>
      <c r="B17" s="3243"/>
      <c r="C17" s="3245"/>
      <c r="D17" s="3246"/>
    </row>
    <row r="18" spans="1:4">
      <c r="A18" s="3247" t="s">
        <v>1152</v>
      </c>
      <c r="B18" s="4284" t="s">
        <v>1992</v>
      </c>
      <c r="C18" s="3245">
        <v>1</v>
      </c>
      <c r="D18" s="2504">
        <f>+'40.020'!G138</f>
        <v>0</v>
      </c>
    </row>
    <row r="19" spans="1:4">
      <c r="A19" s="3247" t="s">
        <v>1153</v>
      </c>
      <c r="B19" s="4284" t="s">
        <v>1993</v>
      </c>
      <c r="C19" s="3245">
        <v>2</v>
      </c>
      <c r="D19" s="2504">
        <f>+'40.021'!G52</f>
        <v>0</v>
      </c>
    </row>
    <row r="20" spans="1:4">
      <c r="A20" s="3247" t="s">
        <v>1154</v>
      </c>
      <c r="B20" s="4284" t="s">
        <v>1994</v>
      </c>
      <c r="C20" s="3245">
        <v>3</v>
      </c>
      <c r="D20" s="2504">
        <f>+'40.022'!D23</f>
        <v>0</v>
      </c>
    </row>
    <row r="21" spans="1:4">
      <c r="A21" s="3247" t="s">
        <v>1155</v>
      </c>
      <c r="B21" s="4284" t="s">
        <v>1995</v>
      </c>
      <c r="C21" s="3245">
        <v>4</v>
      </c>
      <c r="D21" s="2504">
        <f>'40.023'!J39</f>
        <v>0</v>
      </c>
    </row>
    <row r="22" spans="1:4">
      <c r="A22" s="3248" t="s">
        <v>2351</v>
      </c>
      <c r="B22" s="3243"/>
      <c r="C22" s="3245"/>
      <c r="D22" s="3196"/>
    </row>
    <row r="23" spans="1:4">
      <c r="A23" s="3247" t="s">
        <v>1156</v>
      </c>
      <c r="B23" s="4284" t="s">
        <v>1996</v>
      </c>
      <c r="C23" s="3245">
        <v>5</v>
      </c>
      <c r="D23" s="2504">
        <f>'40.030'!N28</f>
        <v>0</v>
      </c>
    </row>
    <row r="24" spans="1:4">
      <c r="A24" s="3246" t="s">
        <v>1157</v>
      </c>
      <c r="B24" s="4284" t="s">
        <v>1997</v>
      </c>
      <c r="C24" s="3245">
        <v>6</v>
      </c>
      <c r="D24" s="2504">
        <f>+'40.031'!M53</f>
        <v>0</v>
      </c>
    </row>
    <row r="25" spans="1:4">
      <c r="A25" s="3246" t="s">
        <v>1158</v>
      </c>
      <c r="B25" s="4284" t="s">
        <v>1998</v>
      </c>
      <c r="C25" s="3245">
        <v>7</v>
      </c>
      <c r="D25" s="2504">
        <f>+'40.032'!H53</f>
        <v>0</v>
      </c>
    </row>
    <row r="26" spans="1:4">
      <c r="A26" s="3246" t="s">
        <v>1159</v>
      </c>
      <c r="B26" s="4284" t="s">
        <v>1999</v>
      </c>
      <c r="C26" s="3245">
        <v>8</v>
      </c>
      <c r="D26" s="2504">
        <f>+'40.033'!E19</f>
        <v>0</v>
      </c>
    </row>
    <row r="27" spans="1:4">
      <c r="A27" s="3246" t="s">
        <v>1160</v>
      </c>
      <c r="B27" s="4284" t="s">
        <v>2000</v>
      </c>
      <c r="C27" s="3245">
        <v>9</v>
      </c>
      <c r="D27" s="2504">
        <f>+'40.034'!D20</f>
        <v>0</v>
      </c>
    </row>
    <row r="28" spans="1:4">
      <c r="A28" s="3247" t="s">
        <v>1161</v>
      </c>
      <c r="B28" s="4284" t="s">
        <v>2001</v>
      </c>
      <c r="C28" s="3245">
        <v>10</v>
      </c>
      <c r="D28" s="2504">
        <f>'40.035'!D17</f>
        <v>0</v>
      </c>
    </row>
    <row r="29" spans="1:4">
      <c r="A29" s="3247" t="s">
        <v>1162</v>
      </c>
      <c r="B29" s="4284" t="s">
        <v>2002</v>
      </c>
      <c r="C29" s="3245">
        <v>11</v>
      </c>
      <c r="D29" s="2504">
        <f>+'40.036'!D19</f>
        <v>0</v>
      </c>
    </row>
    <row r="30" spans="1:4">
      <c r="A30" s="3248" t="s">
        <v>1163</v>
      </c>
      <c r="B30" s="3245"/>
      <c r="C30" s="3245"/>
      <c r="D30" s="2504"/>
    </row>
    <row r="31" spans="1:4">
      <c r="A31" s="3247" t="s">
        <v>1164</v>
      </c>
      <c r="B31" s="4284" t="s">
        <v>2003</v>
      </c>
      <c r="C31" s="3245">
        <v>12</v>
      </c>
      <c r="D31" s="2504">
        <f>'40.040'!D24</f>
        <v>0</v>
      </c>
    </row>
    <row r="32" spans="1:4">
      <c r="A32" s="3247" t="s">
        <v>1165</v>
      </c>
      <c r="B32" s="4284" t="s">
        <v>2004</v>
      </c>
      <c r="C32" s="3245">
        <v>13</v>
      </c>
      <c r="D32" s="2504">
        <f>'40.041'!D24</f>
        <v>0</v>
      </c>
    </row>
    <row r="33" spans="1:4">
      <c r="A33" s="3247" t="s">
        <v>1166</v>
      </c>
      <c r="B33" s="4284" t="s">
        <v>2005</v>
      </c>
      <c r="C33" s="3245">
        <v>14</v>
      </c>
      <c r="D33" s="2504">
        <f>'40.042'!B34</f>
        <v>0</v>
      </c>
    </row>
    <row r="34" spans="1:4">
      <c r="A34" s="3244" t="s">
        <v>2033</v>
      </c>
      <c r="B34" s="4232" t="s">
        <v>2032</v>
      </c>
      <c r="C34" s="3245" t="s">
        <v>1167</v>
      </c>
      <c r="D34" s="3249">
        <f>SUM(D18:D33)</f>
        <v>0</v>
      </c>
    </row>
    <row r="35" spans="1:4">
      <c r="A35" s="3244" t="s">
        <v>1168</v>
      </c>
      <c r="B35" s="4284" t="s">
        <v>97</v>
      </c>
      <c r="C35" s="3245" t="s">
        <v>1169</v>
      </c>
      <c r="D35" s="2504">
        <f>+'40.011'!D91</f>
        <v>0</v>
      </c>
    </row>
    <row r="36" spans="1:4" ht="23">
      <c r="A36" s="4289" t="s">
        <v>2035</v>
      </c>
      <c r="B36" s="4288" t="s">
        <v>2034</v>
      </c>
      <c r="C36" s="4285"/>
      <c r="D36" s="4290" t="str">
        <f>IFERROR(+D35/D34,"")</f>
        <v/>
      </c>
    </row>
    <row r="37" spans="1:4">
      <c r="A37" s="3246"/>
      <c r="B37" s="5666"/>
      <c r="C37" s="5667"/>
      <c r="D37" s="3246"/>
    </row>
    <row r="38" spans="1:4">
      <c r="A38" s="4286" t="s">
        <v>1170</v>
      </c>
      <c r="B38" s="4284" t="s">
        <v>97</v>
      </c>
      <c r="C38" s="4232" t="s">
        <v>1171</v>
      </c>
      <c r="D38" s="3250">
        <f>+'40.011'!D36</f>
        <v>0</v>
      </c>
    </row>
    <row r="39" spans="1:4" ht="23">
      <c r="A39" s="4289" t="s">
        <v>2037</v>
      </c>
      <c r="B39" s="4287" t="s">
        <v>2036</v>
      </c>
      <c r="C39" s="4232"/>
      <c r="D39" s="4290" t="str">
        <f>IFERROR(+D38/D34,"")</f>
        <v/>
      </c>
    </row>
    <row r="40" spans="1:4">
      <c r="A40" s="89"/>
      <c r="B40" s="89"/>
      <c r="C40" s="89"/>
      <c r="D40" s="89"/>
    </row>
    <row r="41" spans="1:4">
      <c r="A41" s="89"/>
      <c r="B41" s="89"/>
      <c r="C41" s="89"/>
      <c r="D41" s="126" t="str">
        <f>+ToC!$E$115</f>
        <v xml:space="preserve">LONG-TERM Annual Return </v>
      </c>
    </row>
    <row r="42" spans="1:4">
      <c r="A42" s="89"/>
      <c r="B42" s="89"/>
      <c r="C42" s="89"/>
      <c r="D42" s="126" t="s">
        <v>2060</v>
      </c>
    </row>
    <row r="43" spans="1:4" hidden="1"/>
    <row r="44" spans="1:4" hidden="1"/>
  </sheetData>
  <sheetProtection password="DF61" sheet="1" objects="1" scenarios="1"/>
  <mergeCells count="5">
    <mergeCell ref="B37:C37"/>
    <mergeCell ref="A1:D1"/>
    <mergeCell ref="A9:D9"/>
    <mergeCell ref="A11:D11"/>
    <mergeCell ref="A13:D13"/>
  </mergeCells>
  <conditionalFormatting sqref="D34">
    <cfRule type="expression" dxfId="8" priority="2" stopIfTrue="1">
      <formula>ISERROR($D$22)</formula>
    </cfRule>
  </conditionalFormatting>
  <conditionalFormatting sqref="D36">
    <cfRule type="expression" dxfId="7" priority="3" stopIfTrue="1">
      <formula>ISERROR($D$25)</formula>
    </cfRule>
  </conditionalFormatting>
  <conditionalFormatting sqref="D39">
    <cfRule type="expression" dxfId="6" priority="1" stopIfTrue="1">
      <formula>ISERROR($D$25)</formula>
    </cfRule>
  </conditionalFormatting>
  <hyperlinks>
    <hyperlink ref="A1:D1" location="ToC!A1" display="40.010"/>
  </hyperlinks>
  <printOptions horizontalCentered="1"/>
  <pageMargins left="0.25" right="0.25" top="0.75" bottom="0.75" header="0.3" footer="0.3"/>
  <pageSetup paperSize="5" scale="6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3" tint="0.39997558519241921"/>
  </sheetPr>
  <dimension ref="A1:D105"/>
  <sheetViews>
    <sheetView topLeftCell="A52" zoomScaleNormal="100" workbookViewId="0">
      <selection activeCell="A82" sqref="A82"/>
    </sheetView>
  </sheetViews>
  <sheetFormatPr defaultColWidth="0" defaultRowHeight="12.5" zeroHeight="1"/>
  <cols>
    <col min="1" max="1" width="87.765625" style="519" customWidth="1"/>
    <col min="2" max="2" width="6.765625" style="519" customWidth="1"/>
    <col min="3" max="3" width="3.765625" style="519" customWidth="1"/>
    <col min="4" max="4" width="13.23046875" style="519" customWidth="1"/>
    <col min="5" max="16384" width="8.765625" style="519" hidden="1"/>
  </cols>
  <sheetData>
    <row r="1" spans="1:4" ht="13">
      <c r="A1" s="5052" t="s">
        <v>97</v>
      </c>
      <c r="B1" s="5065"/>
      <c r="C1" s="5065"/>
      <c r="D1" s="5065"/>
    </row>
    <row r="2" spans="1:4" ht="13">
      <c r="A2" s="278"/>
      <c r="B2" s="1023" t="s">
        <v>2285</v>
      </c>
      <c r="C2" s="1023"/>
      <c r="D2" s="1817"/>
    </row>
    <row r="3" spans="1:4" ht="14">
      <c r="A3" s="857" t="str">
        <f>+Cover!$A$14</f>
        <v>Select Name of Insurer/ Financial Holding Company</v>
      </c>
      <c r="B3" s="858"/>
      <c r="C3" s="858"/>
      <c r="D3" s="858"/>
    </row>
    <row r="4" spans="1:4" ht="14">
      <c r="A4" s="833" t="str">
        <f>+ToC!$A$3</f>
        <v>Insurer/Financial Holding Company</v>
      </c>
      <c r="B4" s="833"/>
      <c r="C4" s="842"/>
      <c r="D4" s="842"/>
    </row>
    <row r="5" spans="1:4" ht="14">
      <c r="A5" s="833"/>
      <c r="B5" s="833"/>
      <c r="C5" s="842"/>
      <c r="D5" s="842"/>
    </row>
    <row r="6" spans="1:4" ht="14">
      <c r="A6" s="99" t="str">
        <f>+ToC!$A$5</f>
        <v>LONG-TERM INSURERS ANNUAL RETURN</v>
      </c>
      <c r="B6" s="102"/>
      <c r="C6" s="842"/>
      <c r="D6" s="842"/>
    </row>
    <row r="7" spans="1:4" ht="14">
      <c r="A7" s="99" t="str">
        <f>+ToC!$A$6</f>
        <v>FOR THE YEAR ENDED:</v>
      </c>
      <c r="B7" s="102"/>
      <c r="C7" s="842"/>
      <c r="D7" s="2078">
        <f>+Cover!$A$23</f>
        <v>0</v>
      </c>
    </row>
    <row r="8" spans="1:4">
      <c r="A8" s="1025"/>
      <c r="B8" s="197"/>
      <c r="C8" s="197"/>
      <c r="D8" s="278"/>
    </row>
    <row r="9" spans="1:4" ht="14">
      <c r="A9" s="5407" t="s">
        <v>999</v>
      </c>
      <c r="B9" s="5055"/>
      <c r="C9" s="5055"/>
      <c r="D9" s="5055"/>
    </row>
    <row r="10" spans="1:4" ht="13">
      <c r="A10" s="1820"/>
      <c r="B10" s="1818"/>
      <c r="C10" s="1818"/>
      <c r="D10" s="1818"/>
    </row>
    <row r="11" spans="1:4" ht="14">
      <c r="A11" s="5055" t="s">
        <v>1172</v>
      </c>
      <c r="B11" s="5055"/>
      <c r="C11" s="5055"/>
      <c r="D11" s="5055"/>
    </row>
    <row r="12" spans="1:4" ht="13">
      <c r="A12" s="278"/>
      <c r="B12" s="278"/>
      <c r="C12" s="278"/>
      <c r="D12" s="3243" t="s">
        <v>281</v>
      </c>
    </row>
    <row r="13" spans="1:4" ht="13">
      <c r="A13" s="5670" t="s">
        <v>1173</v>
      </c>
      <c r="B13" s="5670"/>
      <c r="C13" s="5670"/>
      <c r="D13" s="5670"/>
    </row>
    <row r="14" spans="1:4">
      <c r="A14" s="3246" t="s">
        <v>1174</v>
      </c>
      <c r="B14" s="3246"/>
      <c r="C14" s="3246"/>
      <c r="D14" s="4860">
        <f>'23.011'!F42</f>
        <v>0</v>
      </c>
    </row>
    <row r="15" spans="1:4" ht="14.5">
      <c r="A15" s="3246" t="s">
        <v>2491</v>
      </c>
      <c r="B15" s="3246"/>
      <c r="C15" s="3246"/>
      <c r="D15" s="4860">
        <f>'23.011'!F45</f>
        <v>0</v>
      </c>
    </row>
    <row r="16" spans="1:4">
      <c r="A16" s="3246" t="s">
        <v>1175</v>
      </c>
      <c r="B16" s="3246"/>
      <c r="C16" s="3246"/>
      <c r="D16" s="3252">
        <f>SUM(D17:D18)</f>
        <v>0</v>
      </c>
    </row>
    <row r="17" spans="1:4">
      <c r="A17" s="3247" t="s">
        <v>1176</v>
      </c>
      <c r="B17" s="3253"/>
      <c r="C17" s="3246"/>
      <c r="D17" s="3251"/>
    </row>
    <row r="18" spans="1:4">
      <c r="A18" s="3247" t="s">
        <v>1177</v>
      </c>
      <c r="B18" s="3253"/>
      <c r="C18" s="3246"/>
      <c r="D18" s="3251"/>
    </row>
    <row r="19" spans="1:4">
      <c r="A19" s="3247" t="s">
        <v>1178</v>
      </c>
      <c r="B19" s="3253"/>
      <c r="C19" s="3246"/>
      <c r="D19" s="3251"/>
    </row>
    <row r="20" spans="1:4">
      <c r="A20" s="3246" t="s">
        <v>1179</v>
      </c>
      <c r="B20" s="3246"/>
      <c r="C20" s="3246"/>
      <c r="D20" s="3251"/>
    </row>
    <row r="21" spans="1:4" ht="14.5">
      <c r="A21" s="3247" t="s">
        <v>2492</v>
      </c>
      <c r="B21" s="3246"/>
      <c r="C21" s="3246"/>
      <c r="D21" s="3254">
        <f>'40.050'!H46</f>
        <v>0</v>
      </c>
    </row>
    <row r="22" spans="1:4" ht="13">
      <c r="A22" s="3244" t="s">
        <v>1180</v>
      </c>
      <c r="B22" s="3244"/>
      <c r="C22" s="3255" t="s">
        <v>1167</v>
      </c>
      <c r="D22" s="3256">
        <f>SUM(D14:D21)-D16</f>
        <v>0</v>
      </c>
    </row>
    <row r="23" spans="1:4" ht="13">
      <c r="A23" s="3244"/>
      <c r="B23" s="3244"/>
      <c r="C23" s="3255"/>
      <c r="D23" s="3257"/>
    </row>
    <row r="24" spans="1:4" ht="13">
      <c r="A24" s="3244" t="s">
        <v>1181</v>
      </c>
      <c r="B24" s="3244"/>
      <c r="C24" s="3255"/>
      <c r="D24" s="3253"/>
    </row>
    <row r="25" spans="1:4" ht="14.5">
      <c r="A25" s="3247" t="s">
        <v>2493</v>
      </c>
      <c r="B25" s="3247"/>
      <c r="C25" s="3255"/>
      <c r="D25" s="3176"/>
    </row>
    <row r="26" spans="1:4" ht="14.5">
      <c r="A26" s="3247" t="s">
        <v>2494</v>
      </c>
      <c r="B26" s="3247"/>
      <c r="C26" s="3255"/>
      <c r="D26" s="3176"/>
    </row>
    <row r="27" spans="1:4">
      <c r="A27" s="3247" t="s">
        <v>1182</v>
      </c>
      <c r="B27" s="3247"/>
      <c r="C27" s="3255"/>
      <c r="D27" s="3251"/>
    </row>
    <row r="28" spans="1:4">
      <c r="A28" s="3247" t="s">
        <v>1183</v>
      </c>
      <c r="B28" s="3247"/>
      <c r="C28" s="3255"/>
      <c r="D28" s="3251"/>
    </row>
    <row r="29" spans="1:4">
      <c r="A29" s="3247" t="s">
        <v>2485</v>
      </c>
      <c r="B29" s="3247"/>
      <c r="C29" s="3255"/>
      <c r="D29" s="3251"/>
    </row>
    <row r="30" spans="1:4">
      <c r="A30" s="3247" t="s">
        <v>1184</v>
      </c>
      <c r="B30" s="3247"/>
      <c r="C30" s="3255"/>
      <c r="D30" s="3252">
        <f>'40.060'!E37</f>
        <v>0</v>
      </c>
    </row>
    <row r="31" spans="1:4" ht="13">
      <c r="A31" s="3244" t="s">
        <v>1185</v>
      </c>
      <c r="B31" s="3244"/>
      <c r="C31" s="3255" t="s">
        <v>1186</v>
      </c>
      <c r="D31" s="3258">
        <f>D22-SUM(D25:D30)</f>
        <v>0</v>
      </c>
    </row>
    <row r="32" spans="1:4" ht="13">
      <c r="A32" s="3244"/>
      <c r="B32" s="3244"/>
      <c r="C32" s="3255"/>
      <c r="D32" s="3253"/>
    </row>
    <row r="33" spans="1:4" ht="26">
      <c r="A33" s="3259" t="s">
        <v>1187</v>
      </c>
      <c r="B33" s="3244"/>
      <c r="C33" s="3255" t="s">
        <v>1169</v>
      </c>
      <c r="D33" s="3252">
        <f>+IF(D34="",0,MIN(D34,D35))</f>
        <v>0</v>
      </c>
    </row>
    <row r="34" spans="1:4">
      <c r="A34" s="3247" t="s">
        <v>1188</v>
      </c>
      <c r="B34" s="3247"/>
      <c r="C34" s="3255"/>
      <c r="D34" s="3260"/>
    </row>
    <row r="35" spans="1:4">
      <c r="A35" s="3247" t="s">
        <v>1189</v>
      </c>
      <c r="B35" s="3247"/>
      <c r="C35" s="3255"/>
      <c r="D35" s="3252">
        <f>MAX(0.33*D31,0)</f>
        <v>0</v>
      </c>
    </row>
    <row r="36" spans="1:4" ht="13">
      <c r="A36" s="3244" t="s">
        <v>1190</v>
      </c>
      <c r="B36" s="3244"/>
      <c r="C36" s="3255" t="s">
        <v>1171</v>
      </c>
      <c r="D36" s="3258">
        <f>D22+D33-SUM(D25:D30)</f>
        <v>0</v>
      </c>
    </row>
    <row r="37" spans="1:4">
      <c r="A37" s="3261"/>
      <c r="B37" s="3262"/>
      <c r="C37" s="3263"/>
      <c r="D37" s="3264"/>
    </row>
    <row r="38" spans="1:4" ht="13">
      <c r="A38" s="5670" t="s">
        <v>1191</v>
      </c>
      <c r="B38" s="5670"/>
      <c r="C38" s="5670"/>
      <c r="D38" s="5670"/>
    </row>
    <row r="39" spans="1:4">
      <c r="A39" s="3246"/>
      <c r="B39" s="3246"/>
      <c r="C39" s="3255"/>
      <c r="D39" s="3246"/>
    </row>
    <row r="40" spans="1:4" ht="13">
      <c r="A40" s="3244" t="s">
        <v>1192</v>
      </c>
      <c r="B40" s="3244"/>
      <c r="C40" s="3255"/>
      <c r="D40" s="3246"/>
    </row>
    <row r="41" spans="1:4">
      <c r="A41" s="3247" t="s">
        <v>1193</v>
      </c>
      <c r="B41" s="3247"/>
      <c r="C41" s="3255"/>
      <c r="D41" s="3252">
        <f>D34-D33</f>
        <v>0</v>
      </c>
    </row>
    <row r="42" spans="1:4">
      <c r="A42" s="3247" t="s">
        <v>1194</v>
      </c>
      <c r="B42" s="3247"/>
      <c r="C42" s="3255"/>
      <c r="D42" s="3260"/>
    </row>
    <row r="43" spans="1:4">
      <c r="A43" s="3247" t="s">
        <v>1195</v>
      </c>
      <c r="B43" s="3247"/>
      <c r="C43" s="3255"/>
      <c r="D43" s="3260"/>
    </row>
    <row r="44" spans="1:4">
      <c r="A44" s="3247" t="s">
        <v>1196</v>
      </c>
      <c r="B44" s="3247"/>
      <c r="C44" s="3255"/>
      <c r="D44" s="3252">
        <f>SUM(D45:D47)</f>
        <v>0</v>
      </c>
    </row>
    <row r="45" spans="1:4">
      <c r="A45" s="3265" t="s">
        <v>1197</v>
      </c>
      <c r="B45" s="3247"/>
      <c r="C45" s="3255"/>
      <c r="D45" s="3260"/>
    </row>
    <row r="46" spans="1:4">
      <c r="A46" s="3265" t="s">
        <v>1198</v>
      </c>
      <c r="B46" s="3247"/>
      <c r="C46" s="3255"/>
      <c r="D46" s="3251"/>
    </row>
    <row r="47" spans="1:4">
      <c r="A47" s="3265" t="s">
        <v>324</v>
      </c>
      <c r="B47" s="3247"/>
      <c r="C47" s="3255"/>
      <c r="D47" s="3260"/>
    </row>
    <row r="48" spans="1:4" ht="14.5">
      <c r="A48" s="3247" t="s">
        <v>2495</v>
      </c>
      <c r="B48" s="3253"/>
      <c r="C48" s="3255"/>
      <c r="D48" s="3254">
        <f>+IF(D49="",0,MIN(D49,D50))</f>
        <v>0</v>
      </c>
    </row>
    <row r="49" spans="1:4" ht="14.5">
      <c r="A49" s="3265" t="s">
        <v>2496</v>
      </c>
      <c r="B49" s="3247"/>
      <c r="C49" s="3255"/>
      <c r="D49" s="3260"/>
    </row>
    <row r="50" spans="1:4">
      <c r="A50" s="3265" t="s">
        <v>1199</v>
      </c>
      <c r="B50" s="3247"/>
      <c r="C50" s="3255"/>
      <c r="D50" s="3252">
        <f>0.2*D36</f>
        <v>0</v>
      </c>
    </row>
    <row r="51" spans="1:4">
      <c r="A51" s="3246" t="s">
        <v>1200</v>
      </c>
      <c r="B51" s="3246"/>
      <c r="C51" s="3255"/>
      <c r="D51" s="3260"/>
    </row>
    <row r="52" spans="1:4" ht="13">
      <c r="A52" s="3244" t="s">
        <v>1201</v>
      </c>
      <c r="B52" s="3244"/>
      <c r="C52" s="3255" t="s">
        <v>1202</v>
      </c>
      <c r="D52" s="3256">
        <f>D41+D42+D43+D44+D48+D51</f>
        <v>0</v>
      </c>
    </row>
    <row r="53" spans="1:4">
      <c r="A53" s="3246"/>
      <c r="B53" s="3246"/>
      <c r="C53" s="3255"/>
      <c r="D53" s="3246"/>
    </row>
    <row r="54" spans="1:4" ht="13">
      <c r="A54" s="3244" t="s">
        <v>1203</v>
      </c>
      <c r="B54" s="3244"/>
      <c r="C54" s="3255"/>
      <c r="D54" s="3246"/>
    </row>
    <row r="55" spans="1:4">
      <c r="A55" s="3246" t="s">
        <v>1204</v>
      </c>
      <c r="B55" s="3246"/>
      <c r="C55" s="3255"/>
      <c r="D55" s="3260"/>
    </row>
    <row r="56" spans="1:4">
      <c r="A56" s="3246" t="s">
        <v>1205</v>
      </c>
      <c r="B56" s="3246"/>
      <c r="C56" s="3255"/>
      <c r="D56" s="3260"/>
    </row>
    <row r="57" spans="1:4">
      <c r="A57" s="3246" t="s">
        <v>1200</v>
      </c>
      <c r="B57" s="3246"/>
      <c r="C57" s="3255"/>
      <c r="D57" s="3260"/>
    </row>
    <row r="58" spans="1:4" ht="13">
      <c r="A58" s="3244" t="s">
        <v>1206</v>
      </c>
      <c r="B58" s="3244"/>
      <c r="C58" s="3255" t="s">
        <v>1207</v>
      </c>
      <c r="D58" s="3254">
        <f>SUM(D55:D57)</f>
        <v>0</v>
      </c>
    </row>
    <row r="59" spans="1:4">
      <c r="A59" s="3246" t="s">
        <v>1208</v>
      </c>
      <c r="B59" s="3246"/>
      <c r="C59" s="3255" t="s">
        <v>1209</v>
      </c>
      <c r="D59" s="3252">
        <f>0.5*D36</f>
        <v>0</v>
      </c>
    </row>
    <row r="60" spans="1:4" ht="13">
      <c r="A60" s="3244" t="s">
        <v>1210</v>
      </c>
      <c r="B60" s="3244"/>
      <c r="C60" s="3255" t="s">
        <v>1211</v>
      </c>
      <c r="D60" s="3256">
        <f>MAX(MIN(D59,D58),0)</f>
        <v>0</v>
      </c>
    </row>
    <row r="61" spans="1:4" ht="13">
      <c r="A61" s="3244"/>
      <c r="B61" s="3244"/>
      <c r="C61" s="3255"/>
      <c r="D61" s="3246"/>
    </row>
    <row r="62" spans="1:4" ht="13">
      <c r="A62" s="3244" t="s">
        <v>1212</v>
      </c>
      <c r="B62" s="3244"/>
      <c r="C62" s="3255"/>
      <c r="D62" s="3246"/>
    </row>
    <row r="63" spans="1:4">
      <c r="A63" s="3247" t="s">
        <v>1213</v>
      </c>
      <c r="B63" s="3246"/>
      <c r="C63" s="3255"/>
      <c r="D63" s="3254">
        <f>D27*0.75</f>
        <v>0</v>
      </c>
    </row>
    <row r="64" spans="1:4">
      <c r="A64" s="3247" t="s">
        <v>1183</v>
      </c>
      <c r="B64" s="3247"/>
      <c r="C64" s="3255"/>
      <c r="D64" s="3254">
        <f>D28</f>
        <v>0</v>
      </c>
    </row>
    <row r="65" spans="1:4">
      <c r="A65" s="3247" t="s">
        <v>1122</v>
      </c>
      <c r="B65" s="3246"/>
      <c r="C65" s="3255"/>
      <c r="D65" s="3257"/>
    </row>
    <row r="66" spans="1:4">
      <c r="A66" s="3266"/>
      <c r="B66" s="3246"/>
      <c r="C66" s="3255"/>
      <c r="D66" s="3267"/>
    </row>
    <row r="67" spans="1:4">
      <c r="A67" s="3266"/>
      <c r="B67" s="3246"/>
      <c r="C67" s="3255"/>
      <c r="D67" s="3267"/>
    </row>
    <row r="68" spans="1:4">
      <c r="A68" s="3266"/>
      <c r="B68" s="3246"/>
      <c r="C68" s="3255"/>
      <c r="D68" s="3267"/>
    </row>
    <row r="69" spans="1:4">
      <c r="A69" s="3266"/>
      <c r="B69" s="3246"/>
      <c r="C69" s="3255"/>
      <c r="D69" s="3267"/>
    </row>
    <row r="70" spans="1:4" ht="13">
      <c r="A70" s="3244" t="s">
        <v>1214</v>
      </c>
      <c r="B70" s="3244"/>
      <c r="C70" s="3255" t="s">
        <v>1215</v>
      </c>
      <c r="D70" s="3258">
        <f>SUM(D63:D69)</f>
        <v>0</v>
      </c>
    </row>
    <row r="71" spans="1:4" ht="13">
      <c r="A71" s="3244" t="s">
        <v>1216</v>
      </c>
      <c r="B71" s="3246" t="s">
        <v>1217</v>
      </c>
      <c r="C71" s="3255" t="s">
        <v>1218</v>
      </c>
      <c r="D71" s="3258">
        <f>+D70+D60+D52</f>
        <v>0</v>
      </c>
    </row>
    <row r="72" spans="1:4" ht="13">
      <c r="A72" s="3244" t="s">
        <v>1219</v>
      </c>
      <c r="B72" s="3244"/>
      <c r="C72" s="3255" t="s">
        <v>1220</v>
      </c>
      <c r="D72" s="3252">
        <f>MAX(MIN(D71,D36),0)</f>
        <v>0</v>
      </c>
    </row>
    <row r="73" spans="1:4" ht="13">
      <c r="A73" s="3244" t="s">
        <v>1221</v>
      </c>
      <c r="B73" s="3246" t="s">
        <v>1222</v>
      </c>
      <c r="C73" s="3255" t="s">
        <v>1223</v>
      </c>
      <c r="D73" s="3258">
        <f>+D72+D36</f>
        <v>0</v>
      </c>
    </row>
    <row r="74" spans="1:4" ht="13">
      <c r="A74" s="3244"/>
      <c r="B74" s="3244"/>
      <c r="C74" s="3255"/>
      <c r="D74" s="3246"/>
    </row>
    <row r="75" spans="1:4" ht="15">
      <c r="A75" s="3244" t="s">
        <v>2585</v>
      </c>
      <c r="B75" s="3244"/>
      <c r="C75" s="3255"/>
      <c r="D75" s="3253"/>
    </row>
    <row r="76" spans="1:4" ht="25">
      <c r="A76" s="3268" t="s">
        <v>1224</v>
      </c>
      <c r="B76" s="3247"/>
      <c r="C76" s="3255"/>
      <c r="D76" s="3260"/>
    </row>
    <row r="77" spans="1:4">
      <c r="A77" s="3247" t="s">
        <v>671</v>
      </c>
      <c r="B77" s="3247"/>
      <c r="C77" s="3255"/>
      <c r="D77" s="3251"/>
    </row>
    <row r="78" spans="1:4" ht="14.5">
      <c r="A78" s="3247" t="s">
        <v>2497</v>
      </c>
      <c r="B78" s="3247"/>
      <c r="C78" s="3255"/>
      <c r="D78" s="3251"/>
    </row>
    <row r="79" spans="1:4" ht="14.5">
      <c r="A79" s="3247" t="s">
        <v>2498</v>
      </c>
      <c r="B79" s="3269"/>
      <c r="C79" s="3255"/>
      <c r="D79" s="3251"/>
    </row>
    <row r="80" spans="1:4">
      <c r="A80" s="3247" t="s">
        <v>1225</v>
      </c>
      <c r="B80" s="3269"/>
      <c r="C80" s="3255"/>
      <c r="D80" s="3251"/>
    </row>
    <row r="81" spans="1:4">
      <c r="A81" s="3247" t="s">
        <v>1226</v>
      </c>
      <c r="B81" s="3269"/>
      <c r="C81" s="3255"/>
      <c r="D81" s="3260"/>
    </row>
    <row r="82" spans="1:4">
      <c r="A82" s="3247" t="s">
        <v>1227</v>
      </c>
      <c r="B82" s="3269"/>
      <c r="C82" s="3255"/>
      <c r="D82" s="3260"/>
    </row>
    <row r="83" spans="1:4">
      <c r="A83" s="3247" t="s">
        <v>1228</v>
      </c>
      <c r="B83" s="3269"/>
      <c r="C83" s="3255"/>
      <c r="D83" s="3260"/>
    </row>
    <row r="84" spans="1:4">
      <c r="A84" s="3247" t="s">
        <v>1229</v>
      </c>
      <c r="B84" s="3269"/>
      <c r="C84" s="3255"/>
      <c r="D84" s="3260"/>
    </row>
    <row r="85" spans="1:4">
      <c r="A85" s="3247" t="s">
        <v>1122</v>
      </c>
      <c r="B85" s="3269"/>
      <c r="C85" s="3255"/>
      <c r="D85" s="3253"/>
    </row>
    <row r="86" spans="1:4">
      <c r="A86" s="3266"/>
      <c r="B86" s="3269"/>
      <c r="C86" s="3255"/>
      <c r="D86" s="3260"/>
    </row>
    <row r="87" spans="1:4">
      <c r="A87" s="3266"/>
      <c r="B87" s="3269"/>
      <c r="C87" s="3255"/>
      <c r="D87" s="3260"/>
    </row>
    <row r="88" spans="1:4">
      <c r="A88" s="3266"/>
      <c r="B88" s="3269"/>
      <c r="C88" s="3255"/>
      <c r="D88" s="3260"/>
    </row>
    <row r="89" spans="1:4">
      <c r="A89" s="3266"/>
      <c r="B89" s="3269"/>
      <c r="C89" s="3255"/>
      <c r="D89" s="3260"/>
    </row>
    <row r="90" spans="1:4" ht="13">
      <c r="A90" s="3244" t="s">
        <v>1230</v>
      </c>
      <c r="B90" s="3244"/>
      <c r="C90" s="3255" t="s">
        <v>1231</v>
      </c>
      <c r="D90" s="3258">
        <f>SUM(D76:D89)</f>
        <v>0</v>
      </c>
    </row>
    <row r="91" spans="1:4" ht="13">
      <c r="A91" s="3244" t="s">
        <v>1168</v>
      </c>
      <c r="B91" s="3246" t="s">
        <v>1232</v>
      </c>
      <c r="C91" s="3255" t="s">
        <v>1233</v>
      </c>
      <c r="D91" s="3270">
        <f>+D73-D90</f>
        <v>0</v>
      </c>
    </row>
    <row r="92" spans="1:4">
      <c r="A92" s="278"/>
      <c r="B92" s="278"/>
      <c r="C92" s="278"/>
      <c r="D92" s="278"/>
    </row>
    <row r="93" spans="1:4">
      <c r="A93" s="278" t="s">
        <v>603</v>
      </c>
      <c r="B93" s="278"/>
      <c r="C93" s="278"/>
      <c r="D93" s="278"/>
    </row>
    <row r="94" spans="1:4" s="4221" customFormat="1" ht="12.75" customHeight="1">
      <c r="A94" s="5669" t="s">
        <v>2486</v>
      </c>
      <c r="B94" s="5669"/>
      <c r="C94" s="5669"/>
      <c r="D94" s="5669"/>
    </row>
    <row r="95" spans="1:4" s="4221" customFormat="1" ht="32.25" customHeight="1">
      <c r="A95" s="5669" t="s">
        <v>2572</v>
      </c>
      <c r="B95" s="5669"/>
      <c r="C95" s="5669"/>
      <c r="D95" s="5669"/>
    </row>
    <row r="96" spans="1:4" s="4221" customFormat="1" ht="12.75" customHeight="1">
      <c r="A96" s="5669" t="s">
        <v>2487</v>
      </c>
      <c r="B96" s="5669"/>
      <c r="C96" s="5669"/>
      <c r="D96" s="5669"/>
    </row>
    <row r="97" spans="1:4" s="4221" customFormat="1" ht="26.5" customHeight="1">
      <c r="A97" s="5669" t="s">
        <v>2573</v>
      </c>
      <c r="B97" s="5669"/>
      <c r="C97" s="5669"/>
      <c r="D97" s="5669"/>
    </row>
    <row r="98" spans="1:4" s="4221" customFormat="1" ht="12.75" customHeight="1">
      <c r="A98" s="5669" t="s">
        <v>2574</v>
      </c>
      <c r="B98" s="5669"/>
      <c r="C98" s="5669"/>
      <c r="D98" s="5669"/>
    </row>
    <row r="99" spans="1:4" s="4221" customFormat="1" ht="14.5">
      <c r="A99" s="5378" t="s">
        <v>2488</v>
      </c>
      <c r="B99" s="5378"/>
      <c r="C99" s="5378"/>
      <c r="D99" s="5378"/>
    </row>
    <row r="100" spans="1:4" s="4221" customFormat="1" ht="14.5">
      <c r="A100" s="5378" t="s">
        <v>2489</v>
      </c>
      <c r="B100" s="5378"/>
      <c r="C100" s="5378"/>
      <c r="D100" s="5378"/>
    </row>
    <row r="101" spans="1:4" s="4221" customFormat="1" ht="27.65" customHeight="1">
      <c r="A101" s="5669" t="s">
        <v>2490</v>
      </c>
      <c r="B101" s="5669"/>
      <c r="C101" s="5669"/>
      <c r="D101" s="5669"/>
    </row>
    <row r="102" spans="1:4">
      <c r="A102" s="278"/>
      <c r="B102" s="278"/>
      <c r="C102" s="278"/>
      <c r="D102" s="126" t="str">
        <f>+ToC!$E$115</f>
        <v xml:space="preserve">LONG-TERM Annual Return </v>
      </c>
    </row>
    <row r="103" spans="1:4">
      <c r="A103" s="278"/>
      <c r="B103" s="278"/>
      <c r="C103" s="278"/>
      <c r="D103" s="126" t="s">
        <v>2061</v>
      </c>
    </row>
    <row r="104" spans="1:4" hidden="1"/>
    <row r="105" spans="1:4" hidden="1"/>
  </sheetData>
  <sheetProtection password="DF61" sheet="1" objects="1" scenarios="1"/>
  <mergeCells count="13">
    <mergeCell ref="A101:D101"/>
    <mergeCell ref="A1:D1"/>
    <mergeCell ref="A9:D9"/>
    <mergeCell ref="A13:D13"/>
    <mergeCell ref="A38:D38"/>
    <mergeCell ref="A95:D95"/>
    <mergeCell ref="A96:D96"/>
    <mergeCell ref="A97:D97"/>
    <mergeCell ref="A98:D98"/>
    <mergeCell ref="A99:D99"/>
    <mergeCell ref="A100:D100"/>
    <mergeCell ref="A11:D11"/>
    <mergeCell ref="A94:D94"/>
  </mergeCells>
  <conditionalFormatting sqref="D76">
    <cfRule type="cellIs" dxfId="5" priority="5" stopIfTrue="1" operator="lessThan">
      <formula>0</formula>
    </cfRule>
    <cfRule type="cellIs" dxfId="4" priority="6" stopIfTrue="1" operator="lessThan">
      <formula>0</formula>
    </cfRule>
  </conditionalFormatting>
  <conditionalFormatting sqref="D82:D89">
    <cfRule type="cellIs" dxfId="3" priority="3" stopIfTrue="1" operator="lessThan">
      <formula>0</formula>
    </cfRule>
    <cfRule type="cellIs" dxfId="2" priority="4" stopIfTrue="1" operator="lessThan">
      <formula>0</formula>
    </cfRule>
  </conditionalFormatting>
  <conditionalFormatting sqref="D81">
    <cfRule type="cellIs" dxfId="1" priority="1" stopIfTrue="1" operator="lessThan">
      <formula>0</formula>
    </cfRule>
    <cfRule type="cellIs" dxfId="0" priority="2" stopIfTrue="1" operator="lessThan">
      <formula>0</formula>
    </cfRule>
  </conditionalFormatting>
  <hyperlinks>
    <hyperlink ref="A1:D1" location="ToC!A1" display="40.011"/>
  </hyperlinks>
  <printOptions horizontalCentered="1"/>
  <pageMargins left="0.25" right="0.25" top="0.75" bottom="0.75" header="0.3" footer="0.3"/>
  <pageSetup paperSize="5" scale="6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3" tint="0.39997558519241921"/>
  </sheetPr>
  <dimension ref="A1:G165"/>
  <sheetViews>
    <sheetView topLeftCell="A111" zoomScaleNormal="100" workbookViewId="0">
      <selection activeCell="A147" sqref="A147:G147"/>
    </sheetView>
  </sheetViews>
  <sheetFormatPr defaultColWidth="0" defaultRowHeight="12.5" zeroHeight="1"/>
  <cols>
    <col min="1" max="1" width="61" style="519" customWidth="1"/>
    <col min="2" max="2" width="8.765625" style="519" customWidth="1"/>
    <col min="3" max="4" width="12.765625" style="519" customWidth="1"/>
    <col min="5" max="5" width="2.4609375" style="519" customWidth="1"/>
    <col min="6" max="7" width="12.765625" style="519" customWidth="1"/>
    <col min="8" max="16384" width="8.765625" style="519" hidden="1"/>
  </cols>
  <sheetData>
    <row r="1" spans="1:7" ht="13">
      <c r="A1" s="5052" t="s">
        <v>1992</v>
      </c>
      <c r="B1" s="5065"/>
      <c r="C1" s="5065"/>
      <c r="D1" s="5065"/>
      <c r="E1" s="5065"/>
      <c r="F1" s="5065"/>
      <c r="G1" s="5065"/>
    </row>
    <row r="2" spans="1:7" ht="13">
      <c r="A2" s="278"/>
      <c r="B2" s="278"/>
      <c r="C2" s="278"/>
      <c r="D2" s="278"/>
      <c r="E2" s="1817"/>
      <c r="F2" s="1023" t="s">
        <v>2285</v>
      </c>
      <c r="G2" s="278"/>
    </row>
    <row r="3" spans="1:7" ht="14">
      <c r="A3" s="857" t="str">
        <f>+Cover!$A$14</f>
        <v>Select Name of Insurer/ Financial Holding Company</v>
      </c>
      <c r="B3" s="858"/>
      <c r="C3" s="858"/>
      <c r="D3" s="858"/>
      <c r="E3" s="842"/>
      <c r="F3" s="842"/>
      <c r="G3" s="278"/>
    </row>
    <row r="4" spans="1:7" ht="14">
      <c r="A4" s="833" t="str">
        <f>+ToC!$A$3</f>
        <v>Insurer/Financial Holding Company</v>
      </c>
      <c r="B4" s="833"/>
      <c r="C4" s="842"/>
      <c r="D4" s="842"/>
      <c r="E4" s="842"/>
      <c r="F4" s="842"/>
      <c r="G4" s="278"/>
    </row>
    <row r="5" spans="1:7" ht="14">
      <c r="A5" s="833"/>
      <c r="B5" s="833"/>
      <c r="C5" s="842"/>
      <c r="D5" s="842"/>
      <c r="E5" s="842"/>
      <c r="F5" s="842"/>
      <c r="G5" s="278"/>
    </row>
    <row r="6" spans="1:7" ht="14">
      <c r="A6" s="99" t="str">
        <f>+ToC!$A$5</f>
        <v>LONG-TERM INSURERS ANNUAL RETURN</v>
      </c>
      <c r="B6" s="102"/>
      <c r="C6" s="842"/>
      <c r="D6" s="842"/>
      <c r="E6" s="842"/>
      <c r="F6" s="842"/>
      <c r="G6" s="278"/>
    </row>
    <row r="7" spans="1:7" ht="14">
      <c r="A7" s="99" t="str">
        <f>+ToC!$A$6</f>
        <v>FOR THE YEAR ENDED:</v>
      </c>
      <c r="B7" s="102"/>
      <c r="C7" s="842"/>
      <c r="D7" s="743"/>
      <c r="E7" s="842"/>
      <c r="F7" s="2078">
        <f>+Cover!$A$23</f>
        <v>0</v>
      </c>
      <c r="G7" s="278"/>
    </row>
    <row r="8" spans="1:7">
      <c r="A8" s="1025"/>
      <c r="B8" s="197"/>
      <c r="C8" s="197"/>
      <c r="D8" s="278"/>
      <c r="E8" s="278"/>
      <c r="F8" s="278"/>
      <c r="G8" s="278"/>
    </row>
    <row r="9" spans="1:7" ht="14">
      <c r="A9" s="5407" t="s">
        <v>999</v>
      </c>
      <c r="B9" s="5408"/>
      <c r="C9" s="5408"/>
      <c r="D9" s="5408"/>
      <c r="E9" s="5408"/>
      <c r="F9" s="5408"/>
      <c r="G9" s="278"/>
    </row>
    <row r="10" spans="1:7" s="1026" customFormat="1" ht="14">
      <c r="A10" s="5213" t="s">
        <v>1234</v>
      </c>
      <c r="B10" s="5213"/>
      <c r="C10" s="5213"/>
      <c r="D10" s="5213"/>
      <c r="E10" s="5213"/>
      <c r="F10" s="5213"/>
      <c r="G10" s="197"/>
    </row>
    <row r="11" spans="1:7" s="1026" customFormat="1">
      <c r="A11" s="197"/>
      <c r="B11" s="197"/>
      <c r="C11" s="197"/>
      <c r="D11" s="197"/>
      <c r="E11" s="197"/>
      <c r="F11" s="197"/>
      <c r="G11" s="197"/>
    </row>
    <row r="12" spans="1:7" ht="29.25" customHeight="1">
      <c r="A12" s="278"/>
      <c r="B12" s="278"/>
      <c r="C12" s="5674" t="s">
        <v>1235</v>
      </c>
      <c r="D12" s="5675"/>
      <c r="E12" s="1027"/>
      <c r="F12" s="5676" t="s">
        <v>1236</v>
      </c>
      <c r="G12" s="5677"/>
    </row>
    <row r="13" spans="1:7" ht="39">
      <c r="A13" s="5671" t="s">
        <v>1237</v>
      </c>
      <c r="B13" s="3271" t="s">
        <v>1238</v>
      </c>
      <c r="C13" s="3272" t="s">
        <v>1239</v>
      </c>
      <c r="D13" s="3272" t="s">
        <v>1240</v>
      </c>
      <c r="E13" s="1028"/>
      <c r="F13" s="3272" t="s">
        <v>1239</v>
      </c>
      <c r="G13" s="3272" t="s">
        <v>1241</v>
      </c>
    </row>
    <row r="14" spans="1:7" ht="13">
      <c r="A14" s="5672"/>
      <c r="B14" s="3243" t="s">
        <v>1167</v>
      </c>
      <c r="C14" s="3273" t="s">
        <v>1169</v>
      </c>
      <c r="D14" s="3273" t="s">
        <v>1171</v>
      </c>
      <c r="E14" s="1029"/>
      <c r="F14" s="3273" t="s">
        <v>1202</v>
      </c>
      <c r="G14" s="3273" t="s">
        <v>1207</v>
      </c>
    </row>
    <row r="15" spans="1:7" ht="13">
      <c r="A15" s="5673"/>
      <c r="B15" s="3271"/>
      <c r="C15" s="3272" t="s">
        <v>281</v>
      </c>
      <c r="D15" s="3272"/>
      <c r="E15" s="1028"/>
      <c r="F15" s="3272" t="s">
        <v>281</v>
      </c>
      <c r="G15" s="3272"/>
    </row>
    <row r="16" spans="1:7" ht="13">
      <c r="A16" s="3274" t="s">
        <v>1242</v>
      </c>
      <c r="B16" s="3275"/>
      <c r="C16" s="3276"/>
      <c r="D16" s="3276"/>
      <c r="E16" s="1029"/>
      <c r="F16" s="3276"/>
      <c r="G16" s="3276"/>
    </row>
    <row r="17" spans="1:7">
      <c r="A17" s="3277" t="s">
        <v>1243</v>
      </c>
      <c r="B17" s="3275">
        <v>2.5000000000000001E-3</v>
      </c>
      <c r="C17" s="3251"/>
      <c r="D17" s="3278">
        <f>+C17*B17</f>
        <v>0</v>
      </c>
      <c r="E17" s="1029"/>
      <c r="F17" s="3251"/>
      <c r="G17" s="3278">
        <f>+B17*F17</f>
        <v>0</v>
      </c>
    </row>
    <row r="18" spans="1:7" ht="14.5">
      <c r="A18" s="3279" t="s">
        <v>1244</v>
      </c>
      <c r="B18" s="3280">
        <v>2.5000000000000001E-3</v>
      </c>
      <c r="C18" s="3281"/>
      <c r="D18" s="3278">
        <f t="shared" ref="D18:D21" si="0">+C18*B18</f>
        <v>0</v>
      </c>
      <c r="E18" s="1029"/>
      <c r="F18" s="3282"/>
      <c r="G18" s="3278">
        <f t="shared" ref="G18:G21" si="1">+B18*F18</f>
        <v>0</v>
      </c>
    </row>
    <row r="19" spans="1:7" ht="25">
      <c r="A19" s="3279" t="s">
        <v>1245</v>
      </c>
      <c r="B19" s="3280">
        <v>0.02</v>
      </c>
      <c r="C19" s="3281"/>
      <c r="D19" s="3278">
        <f t="shared" si="0"/>
        <v>0</v>
      </c>
      <c r="E19" s="1029"/>
      <c r="F19" s="3282"/>
      <c r="G19" s="3278">
        <f t="shared" si="1"/>
        <v>0</v>
      </c>
    </row>
    <row r="20" spans="1:7">
      <c r="A20" s="3279" t="s">
        <v>1246</v>
      </c>
      <c r="B20" s="3275">
        <v>0.15</v>
      </c>
      <c r="C20" s="3282"/>
      <c r="D20" s="3278">
        <f t="shared" si="0"/>
        <v>0</v>
      </c>
      <c r="E20" s="1029"/>
      <c r="F20" s="3282"/>
      <c r="G20" s="3278">
        <f t="shared" si="1"/>
        <v>0</v>
      </c>
    </row>
    <row r="21" spans="1:7">
      <c r="A21" s="3279" t="s">
        <v>1247</v>
      </c>
      <c r="B21" s="3275">
        <v>0</v>
      </c>
      <c r="C21" s="3282"/>
      <c r="D21" s="3278">
        <f t="shared" si="0"/>
        <v>0</v>
      </c>
      <c r="E21" s="1029"/>
      <c r="F21" s="3282"/>
      <c r="G21" s="3278">
        <f t="shared" si="1"/>
        <v>0</v>
      </c>
    </row>
    <row r="22" spans="1:7" ht="13">
      <c r="A22" s="3274" t="s">
        <v>1248</v>
      </c>
      <c r="B22" s="3275"/>
      <c r="C22" s="3283">
        <f>SUM(C17:C21)</f>
        <v>0</v>
      </c>
      <c r="D22" s="3283">
        <f>SUM(D17:D21)</f>
        <v>0</v>
      </c>
      <c r="E22" s="1030"/>
      <c r="F22" s="3283">
        <f>SUM(F17:F21)</f>
        <v>0</v>
      </c>
      <c r="G22" s="3283">
        <f>SUM(G17:G21)</f>
        <v>0</v>
      </c>
    </row>
    <row r="23" spans="1:7" ht="13">
      <c r="A23" s="5678"/>
      <c r="B23" s="5679"/>
      <c r="C23" s="5679"/>
      <c r="D23" s="5680"/>
      <c r="E23" s="1029"/>
      <c r="F23" s="5681"/>
      <c r="G23" s="5682"/>
    </row>
    <row r="24" spans="1:7" ht="15">
      <c r="A24" s="3274" t="s">
        <v>1249</v>
      </c>
      <c r="B24" s="3275"/>
      <c r="C24" s="3276"/>
      <c r="D24" s="3276"/>
      <c r="E24" s="1029"/>
      <c r="F24" s="3276"/>
      <c r="G24" s="3276"/>
    </row>
    <row r="25" spans="1:7" ht="51" customHeight="1">
      <c r="A25" s="3277" t="s">
        <v>1250</v>
      </c>
      <c r="B25" s="3275"/>
      <c r="C25" s="3276"/>
      <c r="D25" s="3276"/>
      <c r="E25" s="1029"/>
      <c r="F25" s="3276"/>
      <c r="G25" s="3276"/>
    </row>
    <row r="26" spans="1:7">
      <c r="A26" s="3247" t="s">
        <v>1251</v>
      </c>
      <c r="B26" s="3275">
        <v>0</v>
      </c>
      <c r="C26" s="3251"/>
      <c r="D26" s="3278">
        <f>+C26*B26</f>
        <v>0</v>
      </c>
      <c r="E26" s="1029"/>
      <c r="F26" s="3251"/>
      <c r="G26" s="3278">
        <f t="shared" ref="G26:G35" si="2">+B26*F26</f>
        <v>0</v>
      </c>
    </row>
    <row r="27" spans="1:7">
      <c r="A27" s="3247" t="s">
        <v>1252</v>
      </c>
      <c r="B27" s="3275">
        <v>0</v>
      </c>
      <c r="C27" s="3251"/>
      <c r="D27" s="3278">
        <f t="shared" ref="D27:D35" si="3">+C27*B27</f>
        <v>0</v>
      </c>
      <c r="E27" s="1029"/>
      <c r="F27" s="3251"/>
      <c r="G27" s="3278">
        <f t="shared" si="2"/>
        <v>0</v>
      </c>
    </row>
    <row r="28" spans="1:7">
      <c r="A28" s="3247" t="s">
        <v>1253</v>
      </c>
      <c r="B28" s="3275">
        <v>5.0000000000000001E-3</v>
      </c>
      <c r="C28" s="3251"/>
      <c r="D28" s="3278">
        <f t="shared" si="3"/>
        <v>0</v>
      </c>
      <c r="E28" s="1029"/>
      <c r="F28" s="3251"/>
      <c r="G28" s="3278">
        <f t="shared" si="2"/>
        <v>0</v>
      </c>
    </row>
    <row r="29" spans="1:7">
      <c r="A29" s="3247" t="s">
        <v>1254</v>
      </c>
      <c r="B29" s="3275">
        <v>0.01</v>
      </c>
      <c r="C29" s="3251"/>
      <c r="D29" s="3278">
        <f t="shared" si="3"/>
        <v>0</v>
      </c>
      <c r="E29" s="1029"/>
      <c r="F29" s="3251"/>
      <c r="G29" s="3278">
        <f t="shared" si="2"/>
        <v>0</v>
      </c>
    </row>
    <row r="30" spans="1:7">
      <c r="A30" s="3247" t="s">
        <v>1255</v>
      </c>
      <c r="B30" s="3275">
        <v>0.03</v>
      </c>
      <c r="C30" s="3251"/>
      <c r="D30" s="3278">
        <f t="shared" si="3"/>
        <v>0</v>
      </c>
      <c r="E30" s="1029"/>
      <c r="F30" s="3251"/>
      <c r="G30" s="3278">
        <f t="shared" si="2"/>
        <v>0</v>
      </c>
    </row>
    <row r="31" spans="1:7">
      <c r="A31" s="3247" t="s">
        <v>1256</v>
      </c>
      <c r="B31" s="3275">
        <v>0.05</v>
      </c>
      <c r="C31" s="3251"/>
      <c r="D31" s="3278">
        <f t="shared" si="3"/>
        <v>0</v>
      </c>
      <c r="E31" s="1029"/>
      <c r="F31" s="3251"/>
      <c r="G31" s="3278">
        <f t="shared" si="2"/>
        <v>0</v>
      </c>
    </row>
    <row r="32" spans="1:7">
      <c r="A32" s="3247" t="s">
        <v>1257</v>
      </c>
      <c r="B32" s="3275">
        <v>0.1</v>
      </c>
      <c r="C32" s="3251"/>
      <c r="D32" s="3278">
        <f t="shared" si="3"/>
        <v>0</v>
      </c>
      <c r="E32" s="1029"/>
      <c r="F32" s="3251"/>
      <c r="G32" s="3278">
        <f t="shared" si="2"/>
        <v>0</v>
      </c>
    </row>
    <row r="33" spans="1:7">
      <c r="A33" s="3247" t="s">
        <v>1258</v>
      </c>
      <c r="B33" s="3275">
        <v>0.15</v>
      </c>
      <c r="C33" s="3251"/>
      <c r="D33" s="3278">
        <f t="shared" si="3"/>
        <v>0</v>
      </c>
      <c r="E33" s="1029"/>
      <c r="F33" s="3251"/>
      <c r="G33" s="3278">
        <f t="shared" si="2"/>
        <v>0</v>
      </c>
    </row>
    <row r="34" spans="1:7">
      <c r="A34" s="3247" t="s">
        <v>1259</v>
      </c>
      <c r="B34" s="3275">
        <v>0.1</v>
      </c>
      <c r="C34" s="3251"/>
      <c r="D34" s="3278">
        <f t="shared" si="3"/>
        <v>0</v>
      </c>
      <c r="E34" s="1029"/>
      <c r="F34" s="3251"/>
      <c r="G34" s="3278">
        <f t="shared" si="2"/>
        <v>0</v>
      </c>
    </row>
    <row r="35" spans="1:7">
      <c r="A35" s="3247" t="s">
        <v>1260</v>
      </c>
      <c r="B35" s="3275">
        <v>0.15</v>
      </c>
      <c r="C35" s="3176">
        <v>0</v>
      </c>
      <c r="D35" s="3278">
        <f t="shared" si="3"/>
        <v>0</v>
      </c>
      <c r="E35" s="1029"/>
      <c r="F35" s="3282"/>
      <c r="G35" s="3278">
        <f t="shared" si="2"/>
        <v>0</v>
      </c>
    </row>
    <row r="36" spans="1:7" ht="14.5">
      <c r="A36" s="3247" t="s">
        <v>1261</v>
      </c>
      <c r="B36" s="3275">
        <v>0.1</v>
      </c>
      <c r="C36" s="3278">
        <f>+'40.051'!D164</f>
        <v>0</v>
      </c>
      <c r="D36" s="3278">
        <f>+C36*B36</f>
        <v>0</v>
      </c>
      <c r="E36" s="1029"/>
      <c r="F36" s="3278">
        <f>+'40.051'!F164</f>
        <v>0</v>
      </c>
      <c r="G36" s="3278">
        <f>+B36*F36</f>
        <v>0</v>
      </c>
    </row>
    <row r="37" spans="1:7" ht="13">
      <c r="A37" s="3244" t="s">
        <v>1262</v>
      </c>
      <c r="B37" s="3275"/>
      <c r="C37" s="3283">
        <f>SUM(C26:C36)</f>
        <v>0</v>
      </c>
      <c r="D37" s="3283">
        <f>SUM(D26:D36)</f>
        <v>0</v>
      </c>
      <c r="E37" s="1029"/>
      <c r="F37" s="3283">
        <f>SUM(F26:F36)</f>
        <v>0</v>
      </c>
      <c r="G37" s="3283">
        <f>SUM(G26:G36)</f>
        <v>0</v>
      </c>
    </row>
    <row r="38" spans="1:7">
      <c r="A38" s="3247"/>
      <c r="B38" s="3275"/>
      <c r="C38" s="3276"/>
      <c r="D38" s="3276"/>
      <c r="E38" s="1029"/>
      <c r="F38" s="3276"/>
      <c r="G38" s="3276"/>
    </row>
    <row r="39" spans="1:7" ht="15">
      <c r="A39" s="3244" t="s">
        <v>1263</v>
      </c>
      <c r="B39" s="3275"/>
      <c r="C39" s="3276"/>
      <c r="D39" s="3276"/>
      <c r="E39" s="1031"/>
      <c r="F39" s="3276"/>
      <c r="G39" s="3276"/>
    </row>
    <row r="40" spans="1:7">
      <c r="A40" s="3247" t="s">
        <v>1264</v>
      </c>
      <c r="B40" s="3275"/>
      <c r="C40" s="3282"/>
      <c r="D40" s="3278">
        <f>+C40*B40</f>
        <v>0</v>
      </c>
      <c r="E40" s="1029"/>
      <c r="F40" s="3282"/>
      <c r="G40" s="3278">
        <f>+B40*F40</f>
        <v>0</v>
      </c>
    </row>
    <row r="41" spans="1:7" ht="13">
      <c r="A41" s="3284"/>
      <c r="B41" s="3285"/>
      <c r="C41" s="3282"/>
      <c r="D41" s="3278">
        <f>+C41*B41</f>
        <v>0</v>
      </c>
      <c r="E41" s="1029"/>
      <c r="F41" s="3282"/>
      <c r="G41" s="3278">
        <f>+B41*F41</f>
        <v>0</v>
      </c>
    </row>
    <row r="42" spans="1:7" ht="13">
      <c r="A42" s="3284"/>
      <c r="B42" s="3285"/>
      <c r="C42" s="3282"/>
      <c r="D42" s="3278">
        <f>+C42*B42</f>
        <v>0</v>
      </c>
      <c r="E42" s="1029"/>
      <c r="F42" s="3282"/>
      <c r="G42" s="3278">
        <f>+B42*F42</f>
        <v>0</v>
      </c>
    </row>
    <row r="43" spans="1:7" ht="13">
      <c r="A43" s="3284"/>
      <c r="B43" s="3285"/>
      <c r="C43" s="3281"/>
      <c r="D43" s="3278">
        <f>+C43*B43</f>
        <v>0</v>
      </c>
      <c r="E43" s="1029"/>
      <c r="F43" s="3282"/>
      <c r="G43" s="3278">
        <f>+B43*F43</f>
        <v>0</v>
      </c>
    </row>
    <row r="44" spans="1:7" ht="13">
      <c r="A44" s="3244" t="s">
        <v>1265</v>
      </c>
      <c r="B44" s="3275"/>
      <c r="C44" s="3283">
        <f>SUM(C40:C43)</f>
        <v>0</v>
      </c>
      <c r="D44" s="3283">
        <f>SUM(D40:D43)</f>
        <v>0</v>
      </c>
      <c r="E44" s="1029"/>
      <c r="F44" s="3283">
        <f>SUM(F40:F43)</f>
        <v>0</v>
      </c>
      <c r="G44" s="3283">
        <f>SUM(G40:G43)</f>
        <v>0</v>
      </c>
    </row>
    <row r="45" spans="1:7" ht="13">
      <c r="A45" s="5678"/>
      <c r="B45" s="5679"/>
      <c r="C45" s="5679"/>
      <c r="D45" s="5680"/>
      <c r="E45" s="1032"/>
      <c r="F45" s="3276"/>
      <c r="G45" s="3276"/>
    </row>
    <row r="46" spans="1:7" ht="13">
      <c r="A46" s="3244" t="s">
        <v>1266</v>
      </c>
      <c r="B46" s="3275"/>
      <c r="C46" s="3283">
        <f>+C37+C44</f>
        <v>0</v>
      </c>
      <c r="D46" s="3283">
        <f>+D37+D44</f>
        <v>0</v>
      </c>
      <c r="E46" s="1030"/>
      <c r="F46" s="3283">
        <f>+F37+F44</f>
        <v>0</v>
      </c>
      <c r="G46" s="3283">
        <f>+G37+G44</f>
        <v>0</v>
      </c>
    </row>
    <row r="47" spans="1:7" ht="13">
      <c r="A47" s="3244"/>
      <c r="B47" s="3286"/>
      <c r="C47" s="3276"/>
      <c r="D47" s="3276"/>
      <c r="E47" s="1029"/>
      <c r="F47" s="3276"/>
      <c r="G47" s="3276"/>
    </row>
    <row r="48" spans="1:7" ht="15">
      <c r="A48" s="3244" t="s">
        <v>1267</v>
      </c>
      <c r="B48" s="3286"/>
      <c r="C48" s="3276"/>
      <c r="D48" s="3276"/>
      <c r="E48" s="1029"/>
      <c r="F48" s="3276"/>
      <c r="G48" s="3276"/>
    </row>
    <row r="49" spans="1:7">
      <c r="A49" s="3247" t="s">
        <v>1253</v>
      </c>
      <c r="B49" s="3275">
        <v>5.0000000000000001E-3</v>
      </c>
      <c r="C49" s="3281"/>
      <c r="D49" s="3278">
        <f t="shared" ref="D49:D55" si="4">+C49*B49</f>
        <v>0</v>
      </c>
      <c r="E49" s="1029"/>
      <c r="F49" s="3281"/>
      <c r="G49" s="3278">
        <f t="shared" ref="G49:G56" si="5">+B49*F49</f>
        <v>0</v>
      </c>
    </row>
    <row r="50" spans="1:7">
      <c r="A50" s="3247" t="s">
        <v>1254</v>
      </c>
      <c r="B50" s="3275">
        <v>0.02</v>
      </c>
      <c r="C50" s="3281"/>
      <c r="D50" s="3278">
        <f t="shared" si="4"/>
        <v>0</v>
      </c>
      <c r="E50" s="1029"/>
      <c r="F50" s="3281"/>
      <c r="G50" s="3278">
        <f t="shared" si="5"/>
        <v>0</v>
      </c>
    </row>
    <row r="51" spans="1:7">
      <c r="A51" s="3247" t="s">
        <v>1255</v>
      </c>
      <c r="B51" s="3275">
        <v>0.03</v>
      </c>
      <c r="C51" s="3281"/>
      <c r="D51" s="3278">
        <f t="shared" si="4"/>
        <v>0</v>
      </c>
      <c r="E51" s="1029"/>
      <c r="F51" s="3281"/>
      <c r="G51" s="3278">
        <f t="shared" si="5"/>
        <v>0</v>
      </c>
    </row>
    <row r="52" spans="1:7">
      <c r="A52" s="3247" t="s">
        <v>1256</v>
      </c>
      <c r="B52" s="3275">
        <v>0.1</v>
      </c>
      <c r="C52" s="3281"/>
      <c r="D52" s="3278">
        <f t="shared" si="4"/>
        <v>0</v>
      </c>
      <c r="E52" s="1029"/>
      <c r="F52" s="3281"/>
      <c r="G52" s="3278">
        <f t="shared" si="5"/>
        <v>0</v>
      </c>
    </row>
    <row r="53" spans="1:7">
      <c r="A53" s="3247" t="s">
        <v>1257</v>
      </c>
      <c r="B53" s="3275">
        <v>0.15</v>
      </c>
      <c r="C53" s="3281"/>
      <c r="D53" s="3278">
        <f t="shared" si="4"/>
        <v>0</v>
      </c>
      <c r="E53" s="1029"/>
      <c r="F53" s="3281"/>
      <c r="G53" s="3278">
        <f t="shared" si="5"/>
        <v>0</v>
      </c>
    </row>
    <row r="54" spans="1:7">
      <c r="A54" s="3247" t="s">
        <v>1258</v>
      </c>
      <c r="B54" s="3275">
        <v>0.2</v>
      </c>
      <c r="C54" s="3281"/>
      <c r="D54" s="3278">
        <f t="shared" si="4"/>
        <v>0</v>
      </c>
      <c r="E54" s="1029"/>
      <c r="F54" s="3281"/>
      <c r="G54" s="3278">
        <f t="shared" si="5"/>
        <v>0</v>
      </c>
    </row>
    <row r="55" spans="1:7">
      <c r="A55" s="3247" t="s">
        <v>1268</v>
      </c>
      <c r="B55" s="3275">
        <v>0.02</v>
      </c>
      <c r="C55" s="3251"/>
      <c r="D55" s="3278">
        <f t="shared" si="4"/>
        <v>0</v>
      </c>
      <c r="E55" s="1029"/>
      <c r="F55" s="3251"/>
      <c r="G55" s="3278">
        <f t="shared" si="5"/>
        <v>0</v>
      </c>
    </row>
    <row r="56" spans="1:7">
      <c r="A56" s="3247" t="s">
        <v>1269</v>
      </c>
      <c r="B56" s="3275">
        <v>0.2</v>
      </c>
      <c r="C56" s="3251"/>
      <c r="D56" s="3278">
        <f>+C56*B56</f>
        <v>0</v>
      </c>
      <c r="E56" s="1029"/>
      <c r="F56" s="3251"/>
      <c r="G56" s="3278">
        <f t="shared" si="5"/>
        <v>0</v>
      </c>
    </row>
    <row r="57" spans="1:7" ht="13">
      <c r="A57" s="3244" t="s">
        <v>1270</v>
      </c>
      <c r="B57" s="3275"/>
      <c r="C57" s="3283">
        <f>SUM(C49:C56)</f>
        <v>0</v>
      </c>
      <c r="D57" s="3283">
        <f>SUM(D49:D56)</f>
        <v>0</v>
      </c>
      <c r="E57" s="1030"/>
      <c r="F57" s="3283">
        <f>SUM(F49:F56)</f>
        <v>0</v>
      </c>
      <c r="G57" s="3283">
        <f>SUM(G49:G56)</f>
        <v>0</v>
      </c>
    </row>
    <row r="58" spans="1:7" ht="13">
      <c r="A58" s="3244"/>
      <c r="B58" s="3286"/>
      <c r="C58" s="3276"/>
      <c r="D58" s="3276"/>
      <c r="E58" s="1029"/>
      <c r="F58" s="3276"/>
      <c r="G58" s="3276"/>
    </row>
    <row r="59" spans="1:7" ht="13">
      <c r="A59" s="3244" t="s">
        <v>1271</v>
      </c>
      <c r="B59" s="3286"/>
      <c r="C59" s="3276"/>
      <c r="D59" s="3276"/>
      <c r="E59" s="1029"/>
      <c r="F59" s="3276"/>
      <c r="G59" s="3276"/>
    </row>
    <row r="60" spans="1:7" ht="14.5">
      <c r="A60" s="3247" t="s">
        <v>1272</v>
      </c>
      <c r="B60" s="3286"/>
      <c r="C60" s="3276"/>
      <c r="D60" s="3276"/>
      <c r="E60" s="1029"/>
      <c r="F60" s="3276"/>
      <c r="G60" s="3276"/>
    </row>
    <row r="61" spans="1:7">
      <c r="A61" s="3287"/>
      <c r="B61" s="3288"/>
      <c r="C61" s="3281"/>
      <c r="D61" s="3278">
        <f>+C61*B61</f>
        <v>0</v>
      </c>
      <c r="E61" s="1029"/>
      <c r="F61" s="3281"/>
      <c r="G61" s="3278">
        <f>+B61*F61</f>
        <v>0</v>
      </c>
    </row>
    <row r="62" spans="1:7">
      <c r="A62" s="3289"/>
      <c r="B62" s="3288"/>
      <c r="C62" s="3281"/>
      <c r="D62" s="3278">
        <f>+C62*B62</f>
        <v>0</v>
      </c>
      <c r="E62" s="1029"/>
      <c r="F62" s="3281"/>
      <c r="G62" s="3278">
        <f>+B62*F62</f>
        <v>0</v>
      </c>
    </row>
    <row r="63" spans="1:7" ht="13">
      <c r="A63" s="3244" t="s">
        <v>1273</v>
      </c>
      <c r="B63" s="3275"/>
      <c r="C63" s="3283">
        <f>SUM(C61:C62)</f>
        <v>0</v>
      </c>
      <c r="D63" s="3283">
        <f>SUM(D61:D62)</f>
        <v>0</v>
      </c>
      <c r="E63" s="1029"/>
      <c r="F63" s="3283">
        <f>SUM(F61:F62)</f>
        <v>0</v>
      </c>
      <c r="G63" s="3283">
        <f>SUM(G61:G62)</f>
        <v>0</v>
      </c>
    </row>
    <row r="64" spans="1:7" ht="13">
      <c r="A64" s="3244"/>
      <c r="B64" s="3275"/>
      <c r="C64" s="3276"/>
      <c r="D64" s="3276"/>
      <c r="E64" s="1029"/>
      <c r="F64" s="3276"/>
      <c r="G64" s="3276"/>
    </row>
    <row r="65" spans="1:7" ht="13">
      <c r="A65" s="3244" t="s">
        <v>1274</v>
      </c>
      <c r="B65" s="3275"/>
      <c r="C65" s="3276"/>
      <c r="D65" s="3276"/>
      <c r="E65" s="1029"/>
      <c r="F65" s="3276"/>
      <c r="G65" s="3276"/>
    </row>
    <row r="66" spans="1:7" ht="13">
      <c r="A66" s="3244" t="s">
        <v>1275</v>
      </c>
      <c r="B66" s="3275"/>
      <c r="C66" s="3276"/>
      <c r="D66" s="3276"/>
      <c r="E66" s="1029"/>
      <c r="F66" s="3276"/>
      <c r="G66" s="3276"/>
    </row>
    <row r="67" spans="1:7">
      <c r="A67" s="3247" t="s">
        <v>1276</v>
      </c>
      <c r="B67" s="3275"/>
      <c r="C67" s="3276"/>
      <c r="D67" s="3276"/>
      <c r="E67" s="1030"/>
      <c r="F67" s="3276"/>
      <c r="G67" s="3276"/>
    </row>
    <row r="68" spans="1:7">
      <c r="A68" s="3290"/>
      <c r="B68" s="3285"/>
      <c r="C68" s="3281"/>
      <c r="D68" s="3278">
        <f t="shared" ref="D68:D85" si="6">+C68*B68</f>
        <v>0</v>
      </c>
      <c r="E68" s="1030"/>
      <c r="F68" s="3281"/>
      <c r="G68" s="3278">
        <f t="shared" ref="G68:G85" si="7">+B68*F68</f>
        <v>0</v>
      </c>
    </row>
    <row r="69" spans="1:7">
      <c r="A69" s="3290"/>
      <c r="B69" s="3285"/>
      <c r="C69" s="3281"/>
      <c r="D69" s="3278">
        <f t="shared" si="6"/>
        <v>0</v>
      </c>
      <c r="E69" s="1030"/>
      <c r="F69" s="3281"/>
      <c r="G69" s="3278">
        <f t="shared" si="7"/>
        <v>0</v>
      </c>
    </row>
    <row r="70" spans="1:7">
      <c r="A70" s="3290"/>
      <c r="B70" s="3285"/>
      <c r="C70" s="3281"/>
      <c r="D70" s="3278">
        <f t="shared" si="6"/>
        <v>0</v>
      </c>
      <c r="E70" s="1030"/>
      <c r="F70" s="3281"/>
      <c r="G70" s="3278">
        <f t="shared" si="7"/>
        <v>0</v>
      </c>
    </row>
    <row r="71" spans="1:7" ht="14.25" customHeight="1">
      <c r="A71" s="3291" t="s">
        <v>1277</v>
      </c>
      <c r="B71" s="3275"/>
      <c r="C71" s="3276"/>
      <c r="D71" s="3276"/>
      <c r="E71" s="1033"/>
      <c r="F71" s="3276"/>
      <c r="G71" s="3276"/>
    </row>
    <row r="72" spans="1:7" ht="14.25" customHeight="1">
      <c r="A72" s="3292" t="s">
        <v>1278</v>
      </c>
      <c r="B72" s="3293">
        <v>0.1</v>
      </c>
      <c r="C72" s="3281"/>
      <c r="D72" s="3278">
        <f t="shared" si="6"/>
        <v>0</v>
      </c>
      <c r="E72" s="1033"/>
      <c r="F72" s="3281"/>
      <c r="G72" s="3278">
        <f t="shared" si="7"/>
        <v>0</v>
      </c>
    </row>
    <row r="73" spans="1:7" ht="14.25" customHeight="1">
      <c r="A73" s="3292" t="s">
        <v>1279</v>
      </c>
      <c r="B73" s="3293">
        <v>0.05</v>
      </c>
      <c r="C73" s="3281"/>
      <c r="D73" s="3278">
        <f t="shared" si="6"/>
        <v>0</v>
      </c>
      <c r="E73" s="1033"/>
      <c r="F73" s="3281"/>
      <c r="G73" s="3278">
        <f t="shared" si="7"/>
        <v>0</v>
      </c>
    </row>
    <row r="74" spans="1:7" ht="14.25" customHeight="1">
      <c r="A74" s="3292" t="s">
        <v>1280</v>
      </c>
      <c r="B74" s="3293">
        <v>0.35</v>
      </c>
      <c r="C74" s="3281"/>
      <c r="D74" s="3278">
        <f t="shared" si="6"/>
        <v>0</v>
      </c>
      <c r="E74" s="1033"/>
      <c r="F74" s="3281"/>
      <c r="G74" s="3278">
        <f t="shared" si="7"/>
        <v>0</v>
      </c>
    </row>
    <row r="75" spans="1:7" ht="14.25" customHeight="1">
      <c r="A75" s="3292" t="s">
        <v>324</v>
      </c>
      <c r="B75" s="3293">
        <v>0.15</v>
      </c>
      <c r="C75" s="3281"/>
      <c r="D75" s="3278">
        <f t="shared" si="6"/>
        <v>0</v>
      </c>
      <c r="E75" s="1033"/>
      <c r="F75" s="3281"/>
      <c r="G75" s="3278">
        <f t="shared" si="7"/>
        <v>0</v>
      </c>
    </row>
    <row r="76" spans="1:7" ht="14.5">
      <c r="A76" s="3291" t="s">
        <v>1281</v>
      </c>
      <c r="B76" s="3275"/>
      <c r="C76" s="3276"/>
      <c r="D76" s="3276"/>
      <c r="E76" s="1029"/>
      <c r="F76" s="3276"/>
      <c r="G76" s="3276"/>
    </row>
    <row r="77" spans="1:7">
      <c r="A77" s="3292" t="s">
        <v>1253</v>
      </c>
      <c r="B77" s="3293">
        <v>5.0000000000000001E-3</v>
      </c>
      <c r="C77" s="3281"/>
      <c r="D77" s="3278">
        <f t="shared" si="6"/>
        <v>0</v>
      </c>
      <c r="E77" s="1029"/>
      <c r="F77" s="3281"/>
      <c r="G77" s="3278">
        <f t="shared" si="7"/>
        <v>0</v>
      </c>
    </row>
    <row r="78" spans="1:7">
      <c r="A78" s="3292" t="s">
        <v>1254</v>
      </c>
      <c r="B78" s="3293">
        <v>0.01</v>
      </c>
      <c r="C78" s="3281"/>
      <c r="D78" s="3278">
        <f t="shared" si="6"/>
        <v>0</v>
      </c>
      <c r="E78" s="1029"/>
      <c r="F78" s="3281"/>
      <c r="G78" s="3278">
        <f t="shared" si="7"/>
        <v>0</v>
      </c>
    </row>
    <row r="79" spans="1:7">
      <c r="A79" s="3292" t="s">
        <v>1255</v>
      </c>
      <c r="B79" s="3293">
        <v>0.03</v>
      </c>
      <c r="C79" s="3281"/>
      <c r="D79" s="3278">
        <f t="shared" si="6"/>
        <v>0</v>
      </c>
      <c r="E79" s="1029"/>
      <c r="F79" s="3281"/>
      <c r="G79" s="3278">
        <f t="shared" si="7"/>
        <v>0</v>
      </c>
    </row>
    <row r="80" spans="1:7">
      <c r="A80" s="3292" t="s">
        <v>1256</v>
      </c>
      <c r="B80" s="3293">
        <v>0.05</v>
      </c>
      <c r="C80" s="3281"/>
      <c r="D80" s="3278">
        <f t="shared" si="6"/>
        <v>0</v>
      </c>
      <c r="E80" s="1029"/>
      <c r="F80" s="3281"/>
      <c r="G80" s="3278">
        <f t="shared" si="7"/>
        <v>0</v>
      </c>
    </row>
    <row r="81" spans="1:7">
      <c r="A81" s="3292" t="s">
        <v>1257</v>
      </c>
      <c r="B81" s="3293">
        <v>0.1</v>
      </c>
      <c r="C81" s="3281"/>
      <c r="D81" s="3278">
        <f t="shared" si="6"/>
        <v>0</v>
      </c>
      <c r="E81" s="1029"/>
      <c r="F81" s="3281"/>
      <c r="G81" s="3278">
        <f t="shared" si="7"/>
        <v>0</v>
      </c>
    </row>
    <row r="82" spans="1:7">
      <c r="A82" s="3292" t="s">
        <v>1258</v>
      </c>
      <c r="B82" s="3293">
        <v>0.15</v>
      </c>
      <c r="C82" s="3281"/>
      <c r="D82" s="3278">
        <f t="shared" si="6"/>
        <v>0</v>
      </c>
      <c r="E82" s="1029"/>
      <c r="F82" s="3281"/>
      <c r="G82" s="3278">
        <f t="shared" si="7"/>
        <v>0</v>
      </c>
    </row>
    <row r="83" spans="1:7">
      <c r="A83" s="3292" t="s">
        <v>1259</v>
      </c>
      <c r="B83" s="3293">
        <v>0.1</v>
      </c>
      <c r="C83" s="3281"/>
      <c r="D83" s="3278">
        <f t="shared" si="6"/>
        <v>0</v>
      </c>
      <c r="E83" s="1029"/>
      <c r="F83" s="3281"/>
      <c r="G83" s="3278">
        <f t="shared" si="7"/>
        <v>0</v>
      </c>
    </row>
    <row r="84" spans="1:7">
      <c r="A84" s="3292" t="s">
        <v>1260</v>
      </c>
      <c r="B84" s="3293">
        <v>0.15</v>
      </c>
      <c r="C84" s="3281"/>
      <c r="D84" s="3278">
        <f t="shared" si="6"/>
        <v>0</v>
      </c>
      <c r="E84" s="1029"/>
      <c r="F84" s="3281"/>
      <c r="G84" s="3278">
        <f t="shared" si="7"/>
        <v>0</v>
      </c>
    </row>
    <row r="85" spans="1:7">
      <c r="A85" s="3247" t="s">
        <v>1282</v>
      </c>
      <c r="B85" s="3275">
        <v>0.2</v>
      </c>
      <c r="C85" s="3282"/>
      <c r="D85" s="3278">
        <f t="shared" si="6"/>
        <v>0</v>
      </c>
      <c r="E85" s="1029"/>
      <c r="F85" s="3281"/>
      <c r="G85" s="3278">
        <f t="shared" si="7"/>
        <v>0</v>
      </c>
    </row>
    <row r="86" spans="1:7" ht="13">
      <c r="A86" s="3244" t="s">
        <v>1283</v>
      </c>
      <c r="B86" s="3275"/>
      <c r="C86" s="3283">
        <f>SUM(C67:C85)</f>
        <v>0</v>
      </c>
      <c r="D86" s="3283">
        <f>SUM(D67:D85)</f>
        <v>0</v>
      </c>
      <c r="E86" s="1029"/>
      <c r="F86" s="3283">
        <f>SUM(F67:F85)</f>
        <v>0</v>
      </c>
      <c r="G86" s="3283">
        <f>SUM(G67:G85)</f>
        <v>0</v>
      </c>
    </row>
    <row r="87" spans="1:7" ht="13">
      <c r="A87" s="5678"/>
      <c r="B87" s="5679"/>
      <c r="C87" s="5679"/>
      <c r="D87" s="5680"/>
      <c r="E87" s="1029"/>
      <c r="F87" s="5681"/>
      <c r="G87" s="5682"/>
    </row>
    <row r="88" spans="1:7" ht="13">
      <c r="A88" s="3294" t="s">
        <v>1284</v>
      </c>
      <c r="B88" s="3295"/>
      <c r="C88" s="3283">
        <f>+C46+C57+C63+C86</f>
        <v>0</v>
      </c>
      <c r="D88" s="3283">
        <f>+D46+D57+D63+D86</f>
        <v>0</v>
      </c>
      <c r="E88" s="1029"/>
      <c r="F88" s="3283">
        <f>+F46+F57+F63+F86</f>
        <v>0</v>
      </c>
      <c r="G88" s="3283">
        <f>+G46+G57+G63+G86</f>
        <v>0</v>
      </c>
    </row>
    <row r="89" spans="1:7" ht="13">
      <c r="A89" s="5678"/>
      <c r="B89" s="5679"/>
      <c r="C89" s="5679"/>
      <c r="D89" s="5680"/>
      <c r="E89" s="1032"/>
      <c r="F89" s="5681"/>
      <c r="G89" s="5682"/>
    </row>
    <row r="90" spans="1:7" ht="13">
      <c r="A90" s="3294" t="s">
        <v>1285</v>
      </c>
      <c r="B90" s="3275"/>
      <c r="C90" s="3276"/>
      <c r="D90" s="3276"/>
      <c r="E90" s="1029"/>
      <c r="F90" s="3276"/>
      <c r="G90" s="3276"/>
    </row>
    <row r="91" spans="1:7">
      <c r="A91" s="3246" t="s">
        <v>1286</v>
      </c>
      <c r="B91" s="3275">
        <v>0</v>
      </c>
      <c r="C91" s="3251"/>
      <c r="D91" s="3278">
        <f t="shared" ref="D91:D96" si="8">+C91*B91</f>
        <v>0</v>
      </c>
      <c r="E91" s="1029"/>
      <c r="F91" s="3281">
        <v>0</v>
      </c>
      <c r="G91" s="3278">
        <f t="shared" ref="G91:G96" si="9">+B91*F91</f>
        <v>0</v>
      </c>
    </row>
    <row r="92" spans="1:7">
      <c r="A92" s="3246" t="s">
        <v>1287</v>
      </c>
      <c r="B92" s="3275">
        <v>0</v>
      </c>
      <c r="C92" s="3251"/>
      <c r="D92" s="3278">
        <f t="shared" si="8"/>
        <v>0</v>
      </c>
      <c r="E92" s="1029"/>
      <c r="F92" s="3281">
        <v>0</v>
      </c>
      <c r="G92" s="3278">
        <f t="shared" si="9"/>
        <v>0</v>
      </c>
    </row>
    <row r="93" spans="1:7">
      <c r="A93" s="3246" t="s">
        <v>1288</v>
      </c>
      <c r="B93" s="3275">
        <v>0</v>
      </c>
      <c r="C93" s="3251"/>
      <c r="D93" s="3278">
        <f t="shared" si="8"/>
        <v>0</v>
      </c>
      <c r="E93" s="1029"/>
      <c r="F93" s="3281">
        <v>0</v>
      </c>
      <c r="G93" s="3278">
        <f t="shared" si="9"/>
        <v>0</v>
      </c>
    </row>
    <row r="94" spans="1:7" ht="14.5">
      <c r="A94" s="3246" t="s">
        <v>1289</v>
      </c>
      <c r="B94" s="3275">
        <v>0</v>
      </c>
      <c r="C94" s="3251"/>
      <c r="D94" s="3278">
        <f t="shared" si="8"/>
        <v>0</v>
      </c>
      <c r="E94" s="1029"/>
      <c r="F94" s="3282">
        <v>0</v>
      </c>
      <c r="G94" s="3278">
        <f t="shared" si="9"/>
        <v>0</v>
      </c>
    </row>
    <row r="95" spans="1:7">
      <c r="A95" s="3246" t="s">
        <v>1290</v>
      </c>
      <c r="B95" s="3275">
        <v>0</v>
      </c>
      <c r="C95" s="3251"/>
      <c r="D95" s="3278">
        <f t="shared" si="8"/>
        <v>0</v>
      </c>
      <c r="E95" s="1030"/>
      <c r="F95" s="3281">
        <v>0</v>
      </c>
      <c r="G95" s="3278">
        <f t="shared" si="9"/>
        <v>0</v>
      </c>
    </row>
    <row r="96" spans="1:7">
      <c r="A96" s="3246" t="s">
        <v>1291</v>
      </c>
      <c r="B96" s="3275">
        <v>5.0000000000000001E-3</v>
      </c>
      <c r="C96" s="3251"/>
      <c r="D96" s="3278">
        <f t="shared" si="8"/>
        <v>0</v>
      </c>
      <c r="E96" s="1029"/>
      <c r="F96" s="3282">
        <v>0</v>
      </c>
      <c r="G96" s="3278">
        <f t="shared" si="9"/>
        <v>0</v>
      </c>
    </row>
    <row r="97" spans="1:7">
      <c r="A97" s="3246" t="s">
        <v>1292</v>
      </c>
      <c r="B97" s="3293"/>
      <c r="C97" s="3251"/>
      <c r="D97" s="3296"/>
      <c r="E97" s="1029"/>
      <c r="F97" s="3296"/>
      <c r="G97" s="3296"/>
    </row>
    <row r="98" spans="1:7">
      <c r="A98" s="3247" t="s">
        <v>1253</v>
      </c>
      <c r="B98" s="3297">
        <v>5.0000000000000001E-3</v>
      </c>
      <c r="C98" s="3251"/>
      <c r="D98" s="3278">
        <f t="shared" ref="D98:D104" si="10">+C98*B98</f>
        <v>0</v>
      </c>
      <c r="E98" s="1029"/>
      <c r="F98" s="3281">
        <v>0</v>
      </c>
      <c r="G98" s="3278">
        <f t="shared" ref="G98:G104" si="11">+B98*F98</f>
        <v>0</v>
      </c>
    </row>
    <row r="99" spans="1:7">
      <c r="A99" s="3247" t="s">
        <v>1254</v>
      </c>
      <c r="B99" s="3297">
        <v>0.02</v>
      </c>
      <c r="C99" s="3282"/>
      <c r="D99" s="3278">
        <f t="shared" si="10"/>
        <v>0</v>
      </c>
      <c r="E99" s="1029"/>
      <c r="F99" s="3282">
        <v>0</v>
      </c>
      <c r="G99" s="3278">
        <f t="shared" si="11"/>
        <v>0</v>
      </c>
    </row>
    <row r="100" spans="1:7">
      <c r="A100" s="3247" t="s">
        <v>1255</v>
      </c>
      <c r="B100" s="3297">
        <v>0.03</v>
      </c>
      <c r="C100" s="3282"/>
      <c r="D100" s="3278">
        <f t="shared" si="10"/>
        <v>0</v>
      </c>
      <c r="E100" s="1029"/>
      <c r="F100" s="3282">
        <v>0</v>
      </c>
      <c r="G100" s="3278">
        <f t="shared" si="11"/>
        <v>0</v>
      </c>
    </row>
    <row r="101" spans="1:7">
      <c r="A101" s="3247" t="s">
        <v>1256</v>
      </c>
      <c r="B101" s="3297">
        <v>0.1</v>
      </c>
      <c r="C101" s="3282"/>
      <c r="D101" s="3278">
        <f t="shared" si="10"/>
        <v>0</v>
      </c>
      <c r="E101" s="1029"/>
      <c r="F101" s="3282">
        <v>0</v>
      </c>
      <c r="G101" s="3278">
        <f t="shared" si="11"/>
        <v>0</v>
      </c>
    </row>
    <row r="102" spans="1:7">
      <c r="A102" s="3247" t="s">
        <v>1257</v>
      </c>
      <c r="B102" s="3297">
        <v>0.15</v>
      </c>
      <c r="C102" s="3282"/>
      <c r="D102" s="3278">
        <f t="shared" si="10"/>
        <v>0</v>
      </c>
      <c r="E102" s="1029"/>
      <c r="F102" s="3282">
        <v>0</v>
      </c>
      <c r="G102" s="3278">
        <f t="shared" si="11"/>
        <v>0</v>
      </c>
    </row>
    <row r="103" spans="1:7">
      <c r="A103" s="3247" t="s">
        <v>1258</v>
      </c>
      <c r="B103" s="3297">
        <v>0.15</v>
      </c>
      <c r="C103" s="3282"/>
      <c r="D103" s="3278">
        <f t="shared" si="10"/>
        <v>0</v>
      </c>
      <c r="E103" s="1029"/>
      <c r="F103" s="3282">
        <v>0</v>
      </c>
      <c r="G103" s="3278">
        <f t="shared" si="11"/>
        <v>0</v>
      </c>
    </row>
    <row r="104" spans="1:7">
      <c r="A104" s="3247" t="s">
        <v>1293</v>
      </c>
      <c r="B104" s="3298">
        <v>0.2</v>
      </c>
      <c r="C104" s="3282"/>
      <c r="D104" s="3278">
        <f t="shared" si="10"/>
        <v>0</v>
      </c>
      <c r="E104" s="1029"/>
      <c r="F104" s="3282">
        <v>0</v>
      </c>
      <c r="G104" s="3278">
        <f t="shared" si="11"/>
        <v>0</v>
      </c>
    </row>
    <row r="105" spans="1:7" ht="13">
      <c r="A105" s="3274" t="s">
        <v>1294</v>
      </c>
      <c r="B105" s="3275"/>
      <c r="C105" s="3283">
        <f>SUM(C91:C104)</f>
        <v>0</v>
      </c>
      <c r="D105" s="3283">
        <f>SUM(D91:D104)</f>
        <v>0</v>
      </c>
      <c r="E105" s="1032"/>
      <c r="F105" s="3283">
        <f>SUM(F91:F104)</f>
        <v>0</v>
      </c>
      <c r="G105" s="3283">
        <f>SUM(G91:G104)</f>
        <v>0</v>
      </c>
    </row>
    <row r="106" spans="1:7" ht="13">
      <c r="A106" s="3244"/>
      <c r="B106" s="3275"/>
      <c r="C106" s="3276"/>
      <c r="D106" s="3276"/>
      <c r="E106" s="1029"/>
      <c r="F106" s="3276"/>
      <c r="G106" s="3276"/>
    </row>
    <row r="107" spans="1:7" ht="13">
      <c r="A107" s="3244" t="s">
        <v>1295</v>
      </c>
      <c r="B107" s="3286"/>
      <c r="C107" s="3276"/>
      <c r="D107" s="3276"/>
      <c r="E107" s="1029"/>
      <c r="F107" s="3276"/>
      <c r="G107" s="3276"/>
    </row>
    <row r="108" spans="1:7">
      <c r="A108" s="3246" t="s">
        <v>1296</v>
      </c>
      <c r="B108" s="3275">
        <v>0.02</v>
      </c>
      <c r="C108" s="3251"/>
      <c r="D108" s="3278">
        <f>+C108*B108</f>
        <v>0</v>
      </c>
      <c r="E108" s="1029"/>
      <c r="F108" s="3251"/>
      <c r="G108" s="3278">
        <f>+F108*E108</f>
        <v>0</v>
      </c>
    </row>
    <row r="109" spans="1:7">
      <c r="A109" s="3246" t="s">
        <v>1297</v>
      </c>
      <c r="B109" s="3275">
        <v>0.04</v>
      </c>
      <c r="C109" s="3251"/>
      <c r="D109" s="3278">
        <f>+C109*B109</f>
        <v>0</v>
      </c>
      <c r="E109" s="1029"/>
      <c r="F109" s="3251"/>
      <c r="G109" s="3278">
        <f>+F109*E109</f>
        <v>0</v>
      </c>
    </row>
    <row r="110" spans="1:7">
      <c r="A110" s="3247" t="s">
        <v>1298</v>
      </c>
      <c r="B110" s="3275">
        <v>0.1</v>
      </c>
      <c r="C110" s="3251"/>
      <c r="D110" s="3278">
        <f>+C110*B110</f>
        <v>0</v>
      </c>
      <c r="E110" s="1029"/>
      <c r="F110" s="3176"/>
      <c r="G110" s="3278">
        <f>+F110*E110</f>
        <v>0</v>
      </c>
    </row>
    <row r="111" spans="1:7">
      <c r="A111" s="3247" t="s">
        <v>1299</v>
      </c>
      <c r="B111" s="3275">
        <v>0.2</v>
      </c>
      <c r="C111" s="3251"/>
      <c r="D111" s="3278">
        <f>+C111*B111</f>
        <v>0</v>
      </c>
      <c r="E111" s="1029"/>
      <c r="F111" s="3176"/>
      <c r="G111" s="3278">
        <f>+F111*E111</f>
        <v>0</v>
      </c>
    </row>
    <row r="112" spans="1:7">
      <c r="A112" s="3246" t="s">
        <v>1300</v>
      </c>
      <c r="B112" s="3275">
        <v>0.08</v>
      </c>
      <c r="C112" s="3251"/>
      <c r="D112" s="3278">
        <f>+C112*B112</f>
        <v>0</v>
      </c>
      <c r="E112" s="1029"/>
      <c r="F112" s="3176">
        <v>0</v>
      </c>
      <c r="G112" s="3278">
        <f>+F112*E112</f>
        <v>0</v>
      </c>
    </row>
    <row r="113" spans="1:7" ht="13">
      <c r="A113" s="3244" t="s">
        <v>1301</v>
      </c>
      <c r="B113" s="3275"/>
      <c r="C113" s="3283">
        <f>SUM(C108:C112)</f>
        <v>0</v>
      </c>
      <c r="D113" s="3283">
        <f>SUM(D108:D112)</f>
        <v>0</v>
      </c>
      <c r="E113" s="1032"/>
      <c r="F113" s="3283">
        <f>SUM(F108:F112)</f>
        <v>0</v>
      </c>
      <c r="G113" s="3283">
        <f>SUM(G108:G112)</f>
        <v>0</v>
      </c>
    </row>
    <row r="114" spans="1:7" ht="13">
      <c r="A114" s="5678"/>
      <c r="B114" s="5679"/>
      <c r="C114" s="5679"/>
      <c r="D114" s="5680"/>
      <c r="E114" s="1032"/>
      <c r="F114" s="5681"/>
      <c r="G114" s="5682"/>
    </row>
    <row r="115" spans="1:7" ht="13">
      <c r="A115" s="3274" t="s">
        <v>1302</v>
      </c>
      <c r="B115" s="3275"/>
      <c r="C115" s="3283">
        <f>C105+C113</f>
        <v>0</v>
      </c>
      <c r="D115" s="3283">
        <f>D105+D113</f>
        <v>0</v>
      </c>
      <c r="E115" s="1034"/>
      <c r="F115" s="3283">
        <f>F105+F113</f>
        <v>0</v>
      </c>
      <c r="G115" s="3283">
        <f>G105+G113</f>
        <v>0</v>
      </c>
    </row>
    <row r="116" spans="1:7" ht="13">
      <c r="A116" s="3244"/>
      <c r="B116" s="3275"/>
      <c r="C116" s="3276"/>
      <c r="D116" s="3276"/>
      <c r="E116" s="1032"/>
      <c r="F116" s="3276"/>
      <c r="G116" s="3276"/>
    </row>
    <row r="117" spans="1:7" ht="13">
      <c r="A117" s="3244" t="s">
        <v>1303</v>
      </c>
      <c r="B117" s="3275"/>
      <c r="C117" s="3276"/>
      <c r="D117" s="3276"/>
      <c r="E117" s="1032"/>
      <c r="F117" s="3276"/>
      <c r="G117" s="3276"/>
    </row>
    <row r="118" spans="1:7" ht="14.5">
      <c r="A118" s="3247" t="s">
        <v>1304</v>
      </c>
      <c r="B118" s="3275">
        <v>0.02</v>
      </c>
      <c r="C118" s="3251"/>
      <c r="D118" s="3278">
        <f>+C118*B118</f>
        <v>0</v>
      </c>
      <c r="E118" s="1032"/>
      <c r="F118" s="3251"/>
      <c r="G118" s="3299">
        <f>+B118*F118</f>
        <v>0</v>
      </c>
    </row>
    <row r="119" spans="1:7" ht="14.5">
      <c r="A119" s="3247" t="s">
        <v>1305</v>
      </c>
      <c r="B119" s="3275">
        <v>0.08</v>
      </c>
      <c r="C119" s="3251"/>
      <c r="D119" s="3278">
        <f>+C119*B119</f>
        <v>0</v>
      </c>
      <c r="E119" s="1032"/>
      <c r="F119" s="3251"/>
      <c r="G119" s="3299">
        <f>+B119*F119</f>
        <v>0</v>
      </c>
    </row>
    <row r="120" spans="1:7" ht="13">
      <c r="A120" s="3248" t="s">
        <v>1306</v>
      </c>
      <c r="B120" s="3300"/>
      <c r="C120" s="3283">
        <f>SUM(C118:C119)</f>
        <v>0</v>
      </c>
      <c r="D120" s="3283">
        <f>SUM(D118:D119)</f>
        <v>0</v>
      </c>
      <c r="E120" s="1032"/>
      <c r="F120" s="3283">
        <f>SUM(F118:F119)</f>
        <v>0</v>
      </c>
      <c r="G120" s="3283">
        <f>SUM(G118:G119)</f>
        <v>0</v>
      </c>
    </row>
    <row r="121" spans="1:7" ht="13">
      <c r="A121" s="3244"/>
      <c r="B121" s="3275"/>
      <c r="C121" s="3276"/>
      <c r="D121" s="3276"/>
      <c r="E121" s="1032"/>
      <c r="F121" s="3276"/>
      <c r="G121" s="3276"/>
    </row>
    <row r="122" spans="1:7" ht="26">
      <c r="A122" s="3301" t="s">
        <v>1307</v>
      </c>
      <c r="B122" s="3275"/>
      <c r="C122" s="3276"/>
      <c r="D122" s="3276"/>
      <c r="E122" s="1029"/>
      <c r="F122" s="3276"/>
      <c r="G122" s="3276"/>
    </row>
    <row r="123" spans="1:7" ht="14.5">
      <c r="A123" s="3247" t="s">
        <v>1308</v>
      </c>
      <c r="B123" s="3275"/>
      <c r="C123" s="3276"/>
      <c r="D123" s="3276"/>
      <c r="E123" s="1032"/>
      <c r="F123" s="3276"/>
      <c r="G123" s="3276"/>
    </row>
    <row r="124" spans="1:7">
      <c r="A124" s="3289"/>
      <c r="B124" s="3285">
        <v>0.1</v>
      </c>
      <c r="C124" s="3251"/>
      <c r="D124" s="3278">
        <f>+C124*B124</f>
        <v>0</v>
      </c>
      <c r="E124" s="1032"/>
      <c r="F124" s="3281"/>
      <c r="G124" s="3278">
        <f>+B124*F124</f>
        <v>0</v>
      </c>
    </row>
    <row r="125" spans="1:7">
      <c r="A125" s="3289"/>
      <c r="B125" s="3285">
        <v>0.1</v>
      </c>
      <c r="C125" s="3251"/>
      <c r="D125" s="3278">
        <f>+C125*B125</f>
        <v>0</v>
      </c>
      <c r="E125" s="1032"/>
      <c r="F125" s="3281"/>
      <c r="G125" s="3278">
        <f>+B125*F125</f>
        <v>0</v>
      </c>
    </row>
    <row r="126" spans="1:7">
      <c r="A126" s="3289"/>
      <c r="B126" s="3285"/>
      <c r="C126" s="3281"/>
      <c r="D126" s="3278">
        <f t="shared" ref="D126:D128" si="12">+C126*B126</f>
        <v>0</v>
      </c>
      <c r="E126" s="1032"/>
      <c r="F126" s="3281"/>
      <c r="G126" s="3278">
        <f>+B126*F126</f>
        <v>0</v>
      </c>
    </row>
    <row r="127" spans="1:7">
      <c r="A127" s="3289"/>
      <c r="B127" s="3285"/>
      <c r="C127" s="3281"/>
      <c r="D127" s="3278">
        <f t="shared" si="12"/>
        <v>0</v>
      </c>
      <c r="E127" s="1032"/>
      <c r="F127" s="3281"/>
      <c r="G127" s="3278">
        <f>+B127*F127</f>
        <v>0</v>
      </c>
    </row>
    <row r="128" spans="1:7">
      <c r="A128" s="3289"/>
      <c r="B128" s="3285"/>
      <c r="C128" s="3281"/>
      <c r="D128" s="3278">
        <f t="shared" si="12"/>
        <v>0</v>
      </c>
      <c r="E128" s="1029"/>
      <c r="F128" s="3281"/>
      <c r="G128" s="3278">
        <f>+B128*F128</f>
        <v>0</v>
      </c>
    </row>
    <row r="129" spans="1:7" ht="13">
      <c r="A129" s="3248" t="s">
        <v>1309</v>
      </c>
      <c r="B129" s="3300"/>
      <c r="C129" s="3283">
        <f>SUM(C124:C128)</f>
        <v>0</v>
      </c>
      <c r="D129" s="3283">
        <f>SUM(D124:D128)</f>
        <v>0</v>
      </c>
      <c r="E129" s="1029"/>
      <c r="F129" s="3283">
        <f>SUM(F124:F128)</f>
        <v>0</v>
      </c>
      <c r="G129" s="3283">
        <f>SUM(G124:G128)</f>
        <v>0</v>
      </c>
    </row>
    <row r="130" spans="1:7">
      <c r="A130" s="3247"/>
      <c r="B130" s="3275"/>
      <c r="C130" s="3276"/>
      <c r="D130" s="3276"/>
      <c r="E130" s="1029"/>
      <c r="F130" s="3276"/>
      <c r="G130" s="3276"/>
    </row>
    <row r="131" spans="1:7" ht="13">
      <c r="A131" s="3274" t="s">
        <v>1310</v>
      </c>
      <c r="B131" s="3275"/>
      <c r="C131" s="3275"/>
      <c r="D131" s="3275"/>
      <c r="E131" s="1029"/>
      <c r="F131" s="3275"/>
      <c r="G131" s="3275"/>
    </row>
    <row r="132" spans="1:7">
      <c r="A132" s="3246" t="s">
        <v>871</v>
      </c>
      <c r="B132" s="3275">
        <v>0</v>
      </c>
      <c r="C132" s="3251"/>
      <c r="D132" s="3278">
        <f>+C132*B132</f>
        <v>0</v>
      </c>
      <c r="E132" s="1029"/>
      <c r="F132" s="3251"/>
      <c r="G132" s="3278">
        <f>+B132*F132</f>
        <v>0</v>
      </c>
    </row>
    <row r="133" spans="1:7">
      <c r="A133" s="3246" t="s">
        <v>1311</v>
      </c>
      <c r="B133" s="3275">
        <v>0.1</v>
      </c>
      <c r="C133" s="3251"/>
      <c r="D133" s="3278">
        <f>+C133*B133</f>
        <v>0</v>
      </c>
      <c r="E133" s="1029"/>
      <c r="F133" s="3037"/>
      <c r="G133" s="3278">
        <f>+B133*F133</f>
        <v>0</v>
      </c>
    </row>
    <row r="134" spans="1:7" ht="27">
      <c r="A134" s="3277" t="s">
        <v>1312</v>
      </c>
      <c r="B134" s="3275">
        <v>0.2</v>
      </c>
      <c r="C134" s="3251"/>
      <c r="D134" s="3278">
        <f>+C134*B134</f>
        <v>0</v>
      </c>
      <c r="E134" s="1029"/>
      <c r="F134" s="3037"/>
      <c r="G134" s="3278">
        <f>+B134*F134</f>
        <v>0</v>
      </c>
    </row>
    <row r="135" spans="1:7" ht="13">
      <c r="A135" s="3274" t="s">
        <v>1313</v>
      </c>
      <c r="B135" s="3275"/>
      <c r="C135" s="3283">
        <f>SUM(C132:C134)</f>
        <v>0</v>
      </c>
      <c r="D135" s="3283">
        <f>SUM(D132:D134)</f>
        <v>0</v>
      </c>
      <c r="E135" s="1029"/>
      <c r="F135" s="3283">
        <f>SUM(F132:F134)</f>
        <v>0</v>
      </c>
      <c r="G135" s="3283">
        <f>SUM(G132:G134)</f>
        <v>0</v>
      </c>
    </row>
    <row r="136" spans="1:7" ht="13">
      <c r="A136" s="5666"/>
      <c r="B136" s="5683"/>
      <c r="C136" s="5683"/>
      <c r="D136" s="5667"/>
      <c r="E136" s="1029"/>
      <c r="F136" s="5684"/>
      <c r="G136" s="5685"/>
    </row>
    <row r="137" spans="1:7" ht="13">
      <c r="A137" s="3302" t="s">
        <v>440</v>
      </c>
      <c r="B137" s="3300"/>
      <c r="C137" s="3303">
        <f>SUM(C22,C88,C115,C120,C129,C135)</f>
        <v>0</v>
      </c>
      <c r="D137" s="3303">
        <f>SUM(D22,D88,D115,D120,D129,D135)</f>
        <v>0</v>
      </c>
      <c r="E137" s="1029"/>
      <c r="F137" s="3303">
        <f>SUM(F22,F88,F115,F120,F129,F135)</f>
        <v>0</v>
      </c>
      <c r="G137" s="3303">
        <f>SUM(G22,G88,G115,G120,G129,G135)</f>
        <v>0</v>
      </c>
    </row>
    <row r="138" spans="1:7" ht="13">
      <c r="A138" s="3302" t="s">
        <v>1314</v>
      </c>
      <c r="B138" s="3304"/>
      <c r="C138" s="3304"/>
      <c r="D138" s="3246"/>
      <c r="E138" s="1035"/>
      <c r="F138" s="3304"/>
      <c r="G138" s="3303">
        <f>+D137-G137</f>
        <v>0</v>
      </c>
    </row>
    <row r="139" spans="1:7">
      <c r="A139" s="278"/>
      <c r="B139" s="278"/>
      <c r="C139" s="278"/>
      <c r="D139" s="278"/>
      <c r="E139" s="278"/>
      <c r="F139" s="278"/>
      <c r="G139" s="278"/>
    </row>
    <row r="140" spans="1:7">
      <c r="A140" s="278" t="s">
        <v>603</v>
      </c>
      <c r="B140" s="278"/>
      <c r="C140" s="278"/>
      <c r="D140" s="278"/>
      <c r="E140" s="278"/>
      <c r="F140" s="278"/>
      <c r="G140" s="278"/>
    </row>
    <row r="141" spans="1:7" ht="14.5">
      <c r="A141" s="5378" t="s">
        <v>1315</v>
      </c>
      <c r="B141" s="5378"/>
      <c r="C141" s="5378"/>
      <c r="D141" s="5378"/>
      <c r="E141" s="5378"/>
      <c r="F141" s="5378"/>
      <c r="G141" s="5378"/>
    </row>
    <row r="142" spans="1:7" ht="14.5">
      <c r="A142" s="5378" t="s">
        <v>1316</v>
      </c>
      <c r="B142" s="5378"/>
      <c r="C142" s="5378"/>
      <c r="D142" s="5378"/>
      <c r="E142" s="5378"/>
      <c r="F142" s="5378"/>
      <c r="G142" s="5378"/>
    </row>
    <row r="143" spans="1:7" ht="16.5" customHeight="1">
      <c r="A143" s="5669" t="s">
        <v>2575</v>
      </c>
      <c r="B143" s="5669"/>
      <c r="C143" s="5669"/>
      <c r="D143" s="5669"/>
      <c r="E143" s="5669"/>
      <c r="F143" s="5669"/>
      <c r="G143" s="5669"/>
    </row>
    <row r="144" spans="1:7" ht="37.5" customHeight="1">
      <c r="A144" s="5669" t="s">
        <v>1317</v>
      </c>
      <c r="B144" s="5669"/>
      <c r="C144" s="5669"/>
      <c r="D144" s="5669"/>
      <c r="E144" s="5669"/>
      <c r="F144" s="5669"/>
      <c r="G144" s="5669"/>
    </row>
    <row r="145" spans="1:7" ht="33" customHeight="1">
      <c r="A145" s="5669" t="s">
        <v>1318</v>
      </c>
      <c r="B145" s="5669"/>
      <c r="C145" s="5669"/>
      <c r="D145" s="5669"/>
      <c r="E145" s="5669"/>
      <c r="F145" s="5669"/>
      <c r="G145" s="5669"/>
    </row>
    <row r="146" spans="1:7" ht="14.5">
      <c r="A146" s="5378" t="s">
        <v>2576</v>
      </c>
      <c r="B146" s="5378"/>
      <c r="C146" s="5378"/>
      <c r="D146" s="5378"/>
      <c r="E146" s="5378"/>
      <c r="F146" s="5378"/>
      <c r="G146" s="5378"/>
    </row>
    <row r="147" spans="1:7">
      <c r="A147" s="5669" t="s">
        <v>1319</v>
      </c>
      <c r="B147" s="5669"/>
      <c r="C147" s="5669"/>
      <c r="D147" s="5669"/>
      <c r="E147" s="5669"/>
      <c r="F147" s="5669"/>
      <c r="G147" s="5669"/>
    </row>
    <row r="148" spans="1:7" ht="30" customHeight="1">
      <c r="A148" s="5669" t="s">
        <v>1320</v>
      </c>
      <c r="B148" s="5669"/>
      <c r="C148" s="5669"/>
      <c r="D148" s="5669"/>
      <c r="E148" s="5669"/>
      <c r="F148" s="5669"/>
      <c r="G148" s="5669"/>
    </row>
    <row r="149" spans="1:7" ht="34.5" customHeight="1">
      <c r="A149" s="5669" t="s">
        <v>1321</v>
      </c>
      <c r="B149" s="5669"/>
      <c r="C149" s="5669"/>
      <c r="D149" s="5669"/>
      <c r="E149" s="5669"/>
      <c r="F149" s="5669"/>
      <c r="G149" s="5669"/>
    </row>
    <row r="150" spans="1:7" ht="14.5">
      <c r="A150" s="278" t="s">
        <v>1322</v>
      </c>
      <c r="B150" s="278"/>
      <c r="C150" s="278"/>
      <c r="D150" s="278"/>
      <c r="E150" s="278"/>
      <c r="F150" s="278"/>
      <c r="G150" s="278"/>
    </row>
    <row r="151" spans="1:7" ht="14.5">
      <c r="A151" s="278" t="s">
        <v>2481</v>
      </c>
      <c r="B151" s="278"/>
      <c r="C151" s="278"/>
      <c r="D151" s="278"/>
      <c r="E151" s="278"/>
      <c r="F151" s="278"/>
      <c r="G151" s="278"/>
    </row>
    <row r="152" spans="1:7">
      <c r="A152" s="278"/>
      <c r="B152" s="278"/>
      <c r="C152" s="278"/>
      <c r="D152" s="278"/>
      <c r="E152" s="278"/>
      <c r="F152" s="278"/>
      <c r="G152" s="126" t="str">
        <f>+ToC!$E$115</f>
        <v xml:space="preserve">LONG-TERM Annual Return </v>
      </c>
    </row>
    <row r="153" spans="1:7">
      <c r="A153" s="278"/>
      <c r="B153" s="278"/>
      <c r="C153" s="278"/>
      <c r="D153" s="278"/>
      <c r="E153" s="278"/>
      <c r="F153" s="278"/>
      <c r="G153" s="126" t="s">
        <v>2062</v>
      </c>
    </row>
    <row r="154" spans="1:7" hidden="1"/>
    <row r="155" spans="1:7" hidden="1"/>
    <row r="156" spans="1:7" hidden="1"/>
    <row r="157" spans="1:7" hidden="1"/>
    <row r="158" spans="1:7" hidden="1"/>
    <row r="159" spans="1:7" hidden="1"/>
    <row r="160" spans="1:7" hidden="1"/>
    <row r="161" hidden="1"/>
    <row r="162" hidden="1"/>
    <row r="163" hidden="1"/>
    <row r="164" hidden="1"/>
    <row r="165" hidden="1"/>
  </sheetData>
  <sheetProtection password="DF61" sheet="1" objects="1" scenarios="1"/>
  <mergeCells count="26">
    <mergeCell ref="A149:G149"/>
    <mergeCell ref="A143:G143"/>
    <mergeCell ref="A144:G144"/>
    <mergeCell ref="A145:G145"/>
    <mergeCell ref="A146:G146"/>
    <mergeCell ref="A147:G147"/>
    <mergeCell ref="A148:G148"/>
    <mergeCell ref="A142:G142"/>
    <mergeCell ref="A23:D23"/>
    <mergeCell ref="F23:G23"/>
    <mergeCell ref="A45:D45"/>
    <mergeCell ref="A87:D87"/>
    <mergeCell ref="F87:G87"/>
    <mergeCell ref="A89:D89"/>
    <mergeCell ref="F89:G89"/>
    <mergeCell ref="A114:D114"/>
    <mergeCell ref="F114:G114"/>
    <mergeCell ref="A136:D136"/>
    <mergeCell ref="F136:G136"/>
    <mergeCell ref="A141:G141"/>
    <mergeCell ref="A13:A15"/>
    <mergeCell ref="A1:G1"/>
    <mergeCell ref="A9:F9"/>
    <mergeCell ref="A10:F10"/>
    <mergeCell ref="C12:D12"/>
    <mergeCell ref="F12:G12"/>
  </mergeCells>
  <hyperlinks>
    <hyperlink ref="A1:G1" location="ToC!A1" display="40.020"/>
  </hyperlinks>
  <printOptions horizontalCentered="1"/>
  <pageMargins left="0.25" right="0.25" top="0.75" bottom="0.75" header="0.3" footer="0.3"/>
  <pageSetup paperSize="5" scale="6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3" tint="0.39997558519241921"/>
  </sheetPr>
  <dimension ref="A1:G81"/>
  <sheetViews>
    <sheetView topLeftCell="A16" zoomScaleNormal="100" workbookViewId="0">
      <selection activeCell="A56" sqref="A56"/>
    </sheetView>
  </sheetViews>
  <sheetFormatPr defaultColWidth="0" defaultRowHeight="12.5" zeroHeight="1"/>
  <cols>
    <col min="1" max="1" width="63.765625" style="519" customWidth="1"/>
    <col min="2" max="2" width="8.765625" style="519" customWidth="1"/>
    <col min="3" max="4" width="12.765625" style="519" customWidth="1"/>
    <col min="5" max="5" width="2.4609375" style="519" customWidth="1"/>
    <col min="6" max="7" width="12.765625" style="519" customWidth="1"/>
    <col min="8" max="16384" width="8.765625" style="519" hidden="1"/>
  </cols>
  <sheetData>
    <row r="1" spans="1:7" ht="13">
      <c r="A1" s="5052" t="s">
        <v>1993</v>
      </c>
      <c r="B1" s="5065"/>
      <c r="C1" s="5065"/>
      <c r="D1" s="5065"/>
      <c r="E1" s="5065"/>
      <c r="F1" s="5065"/>
      <c r="G1" s="5065"/>
    </row>
    <row r="2" spans="1:7" ht="13">
      <c r="A2" s="1024"/>
      <c r="B2" s="278"/>
      <c r="C2" s="278"/>
      <c r="D2" s="278"/>
      <c r="E2" s="278"/>
      <c r="F2" s="1023" t="s">
        <v>2285</v>
      </c>
      <c r="G2" s="278"/>
    </row>
    <row r="3" spans="1:7" ht="14">
      <c r="A3" s="857" t="str">
        <f>+Cover!$A$14</f>
        <v>Select Name of Insurer/ Financial Holding Company</v>
      </c>
      <c r="B3" s="858"/>
      <c r="C3" s="858"/>
      <c r="D3" s="858"/>
      <c r="E3" s="842"/>
      <c r="F3" s="842"/>
      <c r="G3" s="278"/>
    </row>
    <row r="4" spans="1:7" ht="14">
      <c r="A4" s="833" t="str">
        <f>+ToC!$A$3</f>
        <v>Insurer/Financial Holding Company</v>
      </c>
      <c r="B4" s="833"/>
      <c r="C4" s="842"/>
      <c r="D4" s="842"/>
      <c r="E4" s="842"/>
      <c r="F4" s="842"/>
      <c r="G4" s="278"/>
    </row>
    <row r="5" spans="1:7" ht="14">
      <c r="A5" s="833"/>
      <c r="B5" s="833"/>
      <c r="C5" s="842"/>
      <c r="D5" s="842"/>
      <c r="E5" s="842"/>
      <c r="F5" s="842"/>
      <c r="G5" s="278"/>
    </row>
    <row r="6" spans="1:7" ht="14">
      <c r="A6" s="99" t="str">
        <f>+ToC!$A$5</f>
        <v>LONG-TERM INSURERS ANNUAL RETURN</v>
      </c>
      <c r="B6" s="102"/>
      <c r="C6" s="842"/>
      <c r="D6" s="842"/>
      <c r="E6" s="842"/>
      <c r="F6" s="842"/>
      <c r="G6" s="278"/>
    </row>
    <row r="7" spans="1:7" ht="14">
      <c r="A7" s="99" t="str">
        <f>+ToC!$A$6</f>
        <v>FOR THE YEAR ENDED:</v>
      </c>
      <c r="B7" s="102"/>
      <c r="C7" s="842"/>
      <c r="D7" s="743"/>
      <c r="E7" s="842"/>
      <c r="F7" s="2078">
        <f>+Cover!$A$23</f>
        <v>0</v>
      </c>
      <c r="G7" s="278"/>
    </row>
    <row r="8" spans="1:7">
      <c r="A8" s="1025"/>
      <c r="B8" s="197"/>
      <c r="C8" s="197"/>
      <c r="D8" s="278"/>
      <c r="E8" s="278"/>
      <c r="F8" s="278"/>
      <c r="G8" s="278"/>
    </row>
    <row r="9" spans="1:7" ht="14">
      <c r="A9" s="5407" t="s">
        <v>999</v>
      </c>
      <c r="B9" s="5407"/>
      <c r="C9" s="5407"/>
      <c r="D9" s="5407"/>
      <c r="E9" s="5407"/>
      <c r="F9" s="5407"/>
      <c r="G9" s="5407"/>
    </row>
    <row r="10" spans="1:7" ht="14.5">
      <c r="A10" s="1770"/>
      <c r="B10" s="4595"/>
      <c r="C10" s="4595"/>
      <c r="D10" s="4595"/>
      <c r="E10" s="4595"/>
      <c r="F10" s="102"/>
      <c r="G10" s="102"/>
    </row>
    <row r="11" spans="1:7" ht="14">
      <c r="A11" s="5055" t="s">
        <v>1323</v>
      </c>
      <c r="B11" s="5055"/>
      <c r="C11" s="5055"/>
      <c r="D11" s="5055"/>
      <c r="E11" s="5055"/>
      <c r="F11" s="5055"/>
      <c r="G11" s="5055"/>
    </row>
    <row r="12" spans="1:7" ht="14">
      <c r="A12" s="102"/>
      <c r="B12" s="102"/>
      <c r="C12" s="102"/>
      <c r="D12" s="102"/>
      <c r="E12" s="102"/>
      <c r="F12" s="102"/>
      <c r="G12" s="102"/>
    </row>
    <row r="13" spans="1:7" ht="27" customHeight="1">
      <c r="A13" s="278"/>
      <c r="B13" s="278"/>
      <c r="C13" s="5678" t="s">
        <v>1235</v>
      </c>
      <c r="D13" s="5680"/>
      <c r="E13" s="278"/>
      <c r="F13" s="5676" t="s">
        <v>1236</v>
      </c>
      <c r="G13" s="5677"/>
    </row>
    <row r="14" spans="1:7" ht="39">
      <c r="A14" s="5671" t="s">
        <v>915</v>
      </c>
      <c r="B14" s="3271" t="s">
        <v>1238</v>
      </c>
      <c r="C14" s="3271" t="s">
        <v>1239</v>
      </c>
      <c r="D14" s="3305" t="s">
        <v>1240</v>
      </c>
      <c r="E14" s="1036"/>
      <c r="F14" s="3271" t="s">
        <v>1239</v>
      </c>
      <c r="G14" s="3305" t="s">
        <v>1241</v>
      </c>
    </row>
    <row r="15" spans="1:7" ht="13">
      <c r="A15" s="5672"/>
      <c r="B15" s="3243" t="s">
        <v>1167</v>
      </c>
      <c r="C15" s="3243" t="s">
        <v>1169</v>
      </c>
      <c r="D15" s="3306" t="s">
        <v>1171</v>
      </c>
      <c r="E15" s="1036"/>
      <c r="F15" s="3243" t="s">
        <v>1202</v>
      </c>
      <c r="G15" s="3306" t="s">
        <v>1207</v>
      </c>
    </row>
    <row r="16" spans="1:7" ht="13">
      <c r="A16" s="5673"/>
      <c r="B16" s="3271"/>
      <c r="C16" s="3271" t="s">
        <v>281</v>
      </c>
      <c r="D16" s="3305"/>
      <c r="E16" s="1036"/>
      <c r="F16" s="3271" t="s">
        <v>281</v>
      </c>
      <c r="G16" s="3305"/>
    </row>
    <row r="17" spans="1:7" ht="13">
      <c r="A17" s="3244" t="s">
        <v>1324</v>
      </c>
      <c r="B17" s="3307"/>
      <c r="C17" s="3295"/>
      <c r="D17" s="3308"/>
      <c r="E17" s="1036"/>
      <c r="F17" s="3295"/>
      <c r="G17" s="3309"/>
    </row>
    <row r="18" spans="1:7">
      <c r="A18" s="3247" t="s">
        <v>1325</v>
      </c>
      <c r="B18" s="3310">
        <v>0.2</v>
      </c>
      <c r="C18" s="3311"/>
      <c r="D18" s="3312">
        <f>+C18*B18</f>
        <v>0</v>
      </c>
      <c r="E18" s="1036"/>
      <c r="F18" s="3176"/>
      <c r="G18" s="3278">
        <f>+F18*B18</f>
        <v>0</v>
      </c>
    </row>
    <row r="19" spans="1:7" ht="14.5">
      <c r="A19" s="3247" t="s">
        <v>1326</v>
      </c>
      <c r="B19" s="3310">
        <v>0.15</v>
      </c>
      <c r="C19" s="2504">
        <f>+'40.052'!E165</f>
        <v>0</v>
      </c>
      <c r="D19" s="3312">
        <f>+C19*B19</f>
        <v>0</v>
      </c>
      <c r="E19" s="1036"/>
      <c r="F19" s="2504">
        <f>+'40.052'!H165</f>
        <v>0</v>
      </c>
      <c r="G19" s="3278">
        <f>+F19*B19</f>
        <v>0</v>
      </c>
    </row>
    <row r="20" spans="1:7">
      <c r="A20" s="3247" t="s">
        <v>1327</v>
      </c>
      <c r="B20" s="3310">
        <v>0.25</v>
      </c>
      <c r="C20" s="3251"/>
      <c r="D20" s="3312">
        <f>+C20*B20</f>
        <v>0</v>
      </c>
      <c r="E20" s="1036"/>
      <c r="F20" s="3176"/>
      <c r="G20" s="3278">
        <f>+F20*B20</f>
        <v>0</v>
      </c>
    </row>
    <row r="21" spans="1:7">
      <c r="A21" s="3247" t="s">
        <v>1328</v>
      </c>
      <c r="B21" s="3310">
        <v>0.1</v>
      </c>
      <c r="C21" s="3251"/>
      <c r="D21" s="3312">
        <f>+C21*B21</f>
        <v>0</v>
      </c>
      <c r="E21" s="1036"/>
      <c r="F21" s="3176"/>
      <c r="G21" s="3278">
        <f>+F21*B21</f>
        <v>0</v>
      </c>
    </row>
    <row r="22" spans="1:7">
      <c r="A22" s="3247" t="s">
        <v>1329</v>
      </c>
      <c r="B22" s="3310">
        <v>0.12</v>
      </c>
      <c r="C22" s="3251"/>
      <c r="D22" s="3312">
        <f>+C22*B22</f>
        <v>0</v>
      </c>
      <c r="E22" s="1037"/>
      <c r="F22" s="3176"/>
      <c r="G22" s="3278">
        <f>+F22*B22</f>
        <v>0</v>
      </c>
    </row>
    <row r="23" spans="1:7" ht="13">
      <c r="A23" s="3244" t="s">
        <v>1330</v>
      </c>
      <c r="B23" s="3310"/>
      <c r="C23" s="3313">
        <f>SUM(C18:C22)</f>
        <v>0</v>
      </c>
      <c r="D23" s="3313">
        <f>SUM(D18:D22)</f>
        <v>0</v>
      </c>
      <c r="E23" s="1036"/>
      <c r="F23" s="3249">
        <f>SUM(F18:F22)</f>
        <v>0</v>
      </c>
      <c r="G23" s="3313">
        <f>SUM(G18:G22)</f>
        <v>0</v>
      </c>
    </row>
    <row r="24" spans="1:7" ht="13">
      <c r="A24" s="3244"/>
      <c r="B24" s="3310"/>
      <c r="C24" s="3295"/>
      <c r="D24" s="3314"/>
      <c r="E24" s="1036"/>
      <c r="F24" s="3196"/>
      <c r="G24" s="3276"/>
    </row>
    <row r="25" spans="1:7" ht="13">
      <c r="A25" s="3244" t="s">
        <v>1007</v>
      </c>
      <c r="B25" s="3245"/>
      <c r="C25" s="3295"/>
      <c r="D25" s="3314"/>
      <c r="E25" s="1036"/>
      <c r="F25" s="3196"/>
      <c r="G25" s="3295"/>
    </row>
    <row r="26" spans="1:7">
      <c r="A26" s="3247" t="s">
        <v>1278</v>
      </c>
      <c r="B26" s="3310">
        <v>0.1</v>
      </c>
      <c r="C26" s="3251"/>
      <c r="D26" s="3312">
        <f>+C26*B26</f>
        <v>0</v>
      </c>
      <c r="E26" s="1036"/>
      <c r="F26" s="3251"/>
      <c r="G26" s="3278">
        <f>+F26*B26</f>
        <v>0</v>
      </c>
    </row>
    <row r="27" spans="1:7">
      <c r="A27" s="3247" t="s">
        <v>1279</v>
      </c>
      <c r="B27" s="3310">
        <v>0.05</v>
      </c>
      <c r="C27" s="3251"/>
      <c r="D27" s="3312">
        <f>+C27*B27</f>
        <v>0</v>
      </c>
      <c r="E27" s="1036"/>
      <c r="F27" s="3251"/>
      <c r="G27" s="3278">
        <f>+F27*B27</f>
        <v>0</v>
      </c>
    </row>
    <row r="28" spans="1:7">
      <c r="A28" s="3247" t="s">
        <v>1280</v>
      </c>
      <c r="B28" s="3310">
        <v>0.35</v>
      </c>
      <c r="C28" s="3251"/>
      <c r="D28" s="3312">
        <f>+C28*B28</f>
        <v>0</v>
      </c>
      <c r="E28" s="1036"/>
      <c r="F28" s="3251"/>
      <c r="G28" s="3278">
        <f>+F28*B28</f>
        <v>0</v>
      </c>
    </row>
    <row r="29" spans="1:7">
      <c r="A29" s="3247" t="s">
        <v>324</v>
      </c>
      <c r="B29" s="3310">
        <v>0.15</v>
      </c>
      <c r="C29" s="3251"/>
      <c r="D29" s="3312">
        <f>+C29*B29</f>
        <v>0</v>
      </c>
      <c r="E29" s="1037"/>
      <c r="F29" s="3251"/>
      <c r="G29" s="3278">
        <f>+F29*B29</f>
        <v>0</v>
      </c>
    </row>
    <row r="30" spans="1:7" ht="13">
      <c r="A30" s="3244" t="s">
        <v>1331</v>
      </c>
      <c r="B30" s="3310"/>
      <c r="C30" s="3313">
        <f>SUM(C26:C29)</f>
        <v>0</v>
      </c>
      <c r="D30" s="3313">
        <f>SUM(D26:D29)</f>
        <v>0</v>
      </c>
      <c r="E30" s="1036"/>
      <c r="F30" s="3249">
        <f>SUM(F26:F29)</f>
        <v>0</v>
      </c>
      <c r="G30" s="3313">
        <f>SUM(G26:G29)</f>
        <v>0</v>
      </c>
    </row>
    <row r="31" spans="1:7">
      <c r="A31" s="3246"/>
      <c r="B31" s="3310"/>
      <c r="C31" s="3295"/>
      <c r="D31" s="3314"/>
      <c r="E31" s="1036"/>
      <c r="F31" s="3196"/>
      <c r="G31" s="3276"/>
    </row>
    <row r="32" spans="1:7" ht="13">
      <c r="A32" s="3244" t="s">
        <v>1332</v>
      </c>
      <c r="B32" s="3307"/>
      <c r="C32" s="3295"/>
      <c r="D32" s="3314"/>
      <c r="E32" s="1036"/>
      <c r="F32" s="3196"/>
      <c r="G32" s="3295"/>
    </row>
    <row r="33" spans="1:7" ht="14.5">
      <c r="A33" s="3247" t="s">
        <v>1333</v>
      </c>
      <c r="B33" s="3310">
        <v>0.2</v>
      </c>
      <c r="C33" s="3251"/>
      <c r="D33" s="3312">
        <f>+C33*B33</f>
        <v>0</v>
      </c>
      <c r="E33" s="1036"/>
      <c r="F33" s="3251"/>
      <c r="G33" s="3278">
        <f>+F33*B33</f>
        <v>0</v>
      </c>
    </row>
    <row r="34" spans="1:7">
      <c r="A34" s="3247" t="s">
        <v>1334</v>
      </c>
      <c r="B34" s="3310">
        <v>0.12</v>
      </c>
      <c r="C34" s="3251"/>
      <c r="D34" s="3312">
        <f>+C34*B34</f>
        <v>0</v>
      </c>
      <c r="E34" s="1036"/>
      <c r="F34" s="3251"/>
      <c r="G34" s="3278">
        <f>+F34*B34</f>
        <v>0</v>
      </c>
    </row>
    <row r="35" spans="1:7" ht="13">
      <c r="A35" s="3244" t="s">
        <v>1335</v>
      </c>
      <c r="B35" s="3307"/>
      <c r="C35" s="3313">
        <f>SUM(C33:C34)</f>
        <v>0</v>
      </c>
      <c r="D35" s="3313">
        <f>SUM(D33:D34)</f>
        <v>0</v>
      </c>
      <c r="E35" s="1036"/>
      <c r="F35" s="3249">
        <f>SUM(F33:F34)</f>
        <v>0</v>
      </c>
      <c r="G35" s="3313">
        <f>SUM(G33:G34)</f>
        <v>0</v>
      </c>
    </row>
    <row r="36" spans="1:7" ht="13">
      <c r="A36" s="3244"/>
      <c r="B36" s="3307"/>
      <c r="C36" s="3295"/>
      <c r="D36" s="3314"/>
      <c r="E36" s="1036"/>
      <c r="F36" s="3196"/>
      <c r="G36" s="3295"/>
    </row>
    <row r="37" spans="1:7" ht="26">
      <c r="A37" s="3301" t="s">
        <v>1336</v>
      </c>
      <c r="B37" s="3307"/>
      <c r="C37" s="3295"/>
      <c r="D37" s="3314"/>
      <c r="E37" s="1036"/>
      <c r="F37" s="3196"/>
      <c r="G37" s="3295"/>
    </row>
    <row r="38" spans="1:7" ht="14.5">
      <c r="A38" s="3247" t="s">
        <v>1337</v>
      </c>
      <c r="B38" s="3307"/>
      <c r="C38" s="3307"/>
      <c r="D38" s="3307"/>
      <c r="E38" s="3307"/>
      <c r="F38" s="3196"/>
      <c r="G38" s="3307"/>
    </row>
    <row r="39" spans="1:7">
      <c r="A39" s="3289"/>
      <c r="B39" s="3315"/>
      <c r="C39" s="3251"/>
      <c r="D39" s="3312">
        <f>B39*C39</f>
        <v>0</v>
      </c>
      <c r="E39" s="1037"/>
      <c r="F39" s="3251"/>
      <c r="G39" s="3312">
        <f>B39*F39</f>
        <v>0</v>
      </c>
    </row>
    <row r="40" spans="1:7">
      <c r="A40" s="3289"/>
      <c r="B40" s="3315"/>
      <c r="C40" s="3251"/>
      <c r="D40" s="3312">
        <f>B40*C40</f>
        <v>0</v>
      </c>
      <c r="E40" s="1037"/>
      <c r="F40" s="3251"/>
      <c r="G40" s="3312">
        <f t="shared" ref="G40:G48" si="0">B40*F40</f>
        <v>0</v>
      </c>
    </row>
    <row r="41" spans="1:7">
      <c r="A41" s="3289"/>
      <c r="B41" s="3315"/>
      <c r="C41" s="3251"/>
      <c r="D41" s="3312">
        <f t="shared" ref="D41:D48" si="1">B41*C41</f>
        <v>0</v>
      </c>
      <c r="E41" s="1037"/>
      <c r="F41" s="3251"/>
      <c r="G41" s="3312">
        <f t="shared" si="0"/>
        <v>0</v>
      </c>
    </row>
    <row r="42" spans="1:7">
      <c r="A42" s="3289"/>
      <c r="B42" s="3315"/>
      <c r="C42" s="3251"/>
      <c r="D42" s="3312">
        <f t="shared" si="1"/>
        <v>0</v>
      </c>
      <c r="E42" s="1037"/>
      <c r="F42" s="3251"/>
      <c r="G42" s="3312">
        <f t="shared" si="0"/>
        <v>0</v>
      </c>
    </row>
    <row r="43" spans="1:7">
      <c r="A43" s="3289"/>
      <c r="B43" s="3315"/>
      <c r="C43" s="3316"/>
      <c r="D43" s="3312">
        <f t="shared" si="1"/>
        <v>0</v>
      </c>
      <c r="E43" s="1037"/>
      <c r="F43" s="3037"/>
      <c r="G43" s="3312">
        <f t="shared" si="0"/>
        <v>0</v>
      </c>
    </row>
    <row r="44" spans="1:7">
      <c r="A44" s="3289"/>
      <c r="B44" s="3315"/>
      <c r="C44" s="3316"/>
      <c r="D44" s="3312">
        <f t="shared" si="1"/>
        <v>0</v>
      </c>
      <c r="E44" s="1037"/>
      <c r="F44" s="3037"/>
      <c r="G44" s="3312">
        <f t="shared" si="0"/>
        <v>0</v>
      </c>
    </row>
    <row r="45" spans="1:7">
      <c r="A45" s="3289"/>
      <c r="B45" s="3315"/>
      <c r="C45" s="3316"/>
      <c r="D45" s="3312">
        <f t="shared" si="1"/>
        <v>0</v>
      </c>
      <c r="E45" s="1037"/>
      <c r="F45" s="3037"/>
      <c r="G45" s="3312">
        <f t="shared" si="0"/>
        <v>0</v>
      </c>
    </row>
    <row r="46" spans="1:7">
      <c r="A46" s="3317"/>
      <c r="B46" s="3315"/>
      <c r="C46" s="3316"/>
      <c r="D46" s="3312">
        <f t="shared" si="1"/>
        <v>0</v>
      </c>
      <c r="E46" s="1037"/>
      <c r="F46" s="3037"/>
      <c r="G46" s="3312">
        <f t="shared" si="0"/>
        <v>0</v>
      </c>
    </row>
    <row r="47" spans="1:7">
      <c r="A47" s="3317"/>
      <c r="B47" s="3315"/>
      <c r="C47" s="3316"/>
      <c r="D47" s="3312">
        <f t="shared" si="1"/>
        <v>0</v>
      </c>
      <c r="E47" s="1037"/>
      <c r="F47" s="3037"/>
      <c r="G47" s="3312">
        <f>B47*F47</f>
        <v>0</v>
      </c>
    </row>
    <row r="48" spans="1:7">
      <c r="A48" s="3317"/>
      <c r="B48" s="3315"/>
      <c r="C48" s="3316"/>
      <c r="D48" s="3312">
        <f t="shared" si="1"/>
        <v>0</v>
      </c>
      <c r="E48" s="1036"/>
      <c r="F48" s="3037"/>
      <c r="G48" s="3312">
        <f t="shared" si="0"/>
        <v>0</v>
      </c>
    </row>
    <row r="49" spans="1:7" ht="13">
      <c r="A49" s="3244" t="s">
        <v>1338</v>
      </c>
      <c r="B49" s="3307"/>
      <c r="C49" s="3313">
        <f>SUM(C39:C48)</f>
        <v>0</v>
      </c>
      <c r="D49" s="3313">
        <f>SUM(D39:D48)</f>
        <v>0</v>
      </c>
      <c r="E49" s="1036"/>
      <c r="F49" s="3313">
        <f>SUM(F39:F48)</f>
        <v>0</v>
      </c>
      <c r="G49" s="3313">
        <f>SUM(G39:G48)</f>
        <v>0</v>
      </c>
    </row>
    <row r="50" spans="1:7" ht="13">
      <c r="A50" s="5678"/>
      <c r="B50" s="5679"/>
      <c r="C50" s="5679"/>
      <c r="D50" s="5680"/>
      <c r="E50" s="1036"/>
      <c r="F50" s="5686"/>
      <c r="G50" s="5687"/>
    </row>
    <row r="51" spans="1:7" ht="13">
      <c r="A51" s="3244" t="s">
        <v>440</v>
      </c>
      <c r="B51" s="3307"/>
      <c r="C51" s="3318">
        <f>C49+C35+C30+C23</f>
        <v>0</v>
      </c>
      <c r="D51" s="3319">
        <f>D49+D35+D30+D23</f>
        <v>0</v>
      </c>
      <c r="E51" s="1036"/>
      <c r="F51" s="3318">
        <f>F49+F35+F30+F23</f>
        <v>0</v>
      </c>
      <c r="G51" s="3318">
        <f>G49+G35+G30+G23</f>
        <v>0</v>
      </c>
    </row>
    <row r="52" spans="1:7" ht="13">
      <c r="A52" s="3302" t="s">
        <v>1339</v>
      </c>
      <c r="B52" s="3246"/>
      <c r="C52" s="3246"/>
      <c r="D52" s="3246"/>
      <c r="E52" s="1036"/>
      <c r="F52" s="3246"/>
      <c r="G52" s="3319">
        <f>+D51-G51</f>
        <v>0</v>
      </c>
    </row>
    <row r="53" spans="1:7">
      <c r="A53" s="278"/>
      <c r="B53" s="278"/>
      <c r="C53" s="278"/>
      <c r="D53" s="278"/>
      <c r="E53" s="278"/>
      <c r="F53" s="278"/>
      <c r="G53" s="278"/>
    </row>
    <row r="54" spans="1:7">
      <c r="A54" s="278" t="s">
        <v>133</v>
      </c>
      <c r="B54" s="278"/>
      <c r="C54" s="278"/>
      <c r="D54" s="278"/>
      <c r="E54" s="278"/>
      <c r="F54" s="278"/>
      <c r="G54" s="278"/>
    </row>
    <row r="55" spans="1:7" ht="33" customHeight="1">
      <c r="A55" s="5669" t="s">
        <v>2577</v>
      </c>
      <c r="B55" s="5669"/>
      <c r="C55" s="5669"/>
      <c r="D55" s="5669"/>
      <c r="E55" s="5669"/>
      <c r="F55" s="5669"/>
      <c r="G55" s="278"/>
    </row>
    <row r="56" spans="1:7" ht="14.5">
      <c r="A56" s="278" t="s">
        <v>1340</v>
      </c>
      <c r="B56" s="278"/>
      <c r="C56" s="278"/>
      <c r="D56" s="278"/>
      <c r="E56" s="278"/>
      <c r="F56" s="278"/>
      <c r="G56" s="278"/>
    </row>
    <row r="57" spans="1:7" ht="14.5">
      <c r="A57" s="278" t="s">
        <v>1341</v>
      </c>
      <c r="B57" s="278"/>
      <c r="C57" s="278"/>
      <c r="D57" s="278"/>
      <c r="E57" s="278"/>
      <c r="F57" s="278"/>
      <c r="G57" s="278"/>
    </row>
    <row r="58" spans="1:7">
      <c r="A58" s="278"/>
      <c r="B58" s="278"/>
      <c r="C58" s="278"/>
      <c r="D58" s="278"/>
      <c r="E58" s="278"/>
      <c r="F58" s="278"/>
      <c r="G58" s="126" t="str">
        <f>+ToC!$E$115</f>
        <v xml:space="preserve">LONG-TERM Annual Return </v>
      </c>
    </row>
    <row r="59" spans="1:7">
      <c r="A59" s="278"/>
      <c r="B59" s="278"/>
      <c r="C59" s="278"/>
      <c r="D59" s="278"/>
      <c r="E59" s="278"/>
      <c r="F59" s="278"/>
      <c r="G59" s="126" t="s">
        <v>2063</v>
      </c>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password="DF61" sheet="1" objects="1" scenarios="1"/>
  <mergeCells count="9">
    <mergeCell ref="A50:D50"/>
    <mergeCell ref="F50:G50"/>
    <mergeCell ref="A55:F55"/>
    <mergeCell ref="A1:G1"/>
    <mergeCell ref="C13:D13"/>
    <mergeCell ref="F13:G13"/>
    <mergeCell ref="A14:A16"/>
    <mergeCell ref="A9:G9"/>
    <mergeCell ref="A11:G11"/>
  </mergeCells>
  <hyperlinks>
    <hyperlink ref="A1:G1" location="ToC!A1" display="40.021"/>
  </hyperlinks>
  <printOptions horizontalCentered="1"/>
  <pageMargins left="0.25" right="0.25" top="0.75" bottom="0.75" header="0.3" footer="0.3"/>
  <pageSetup paperSize="5" scale="6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3" tint="0.39997558519241921"/>
  </sheetPr>
  <dimension ref="A1:F29"/>
  <sheetViews>
    <sheetView zoomScaleNormal="100" workbookViewId="0">
      <selection activeCell="A27" sqref="A27"/>
    </sheetView>
  </sheetViews>
  <sheetFormatPr defaultColWidth="0" defaultRowHeight="0" customHeight="1" zeroHeight="1"/>
  <cols>
    <col min="1" max="1" width="73.765625" style="519" customWidth="1"/>
    <col min="2" max="2" width="9.3046875" style="519" customWidth="1"/>
    <col min="3" max="3" width="16.4609375" style="519" customWidth="1"/>
    <col min="4" max="4" width="14" style="519" customWidth="1"/>
    <col min="5" max="5" width="2.4609375" style="519" hidden="1" customWidth="1"/>
    <col min="6" max="16384" width="8.765625" style="519" hidden="1"/>
  </cols>
  <sheetData>
    <row r="1" spans="1:6" ht="13">
      <c r="A1" s="5052" t="s">
        <v>1994</v>
      </c>
      <c r="B1" s="5065"/>
      <c r="C1" s="5065"/>
      <c r="D1" s="5065"/>
    </row>
    <row r="2" spans="1:6" ht="13">
      <c r="A2" s="278"/>
      <c r="B2" s="278"/>
      <c r="C2" s="1023" t="s">
        <v>2285</v>
      </c>
      <c r="D2" s="1817"/>
    </row>
    <row r="3" spans="1:6" ht="14">
      <c r="A3" s="857" t="str">
        <f>+Cover!$A$14</f>
        <v>Select Name of Insurer/ Financial Holding Company</v>
      </c>
      <c r="B3" s="858"/>
      <c r="C3" s="1023"/>
      <c r="D3" s="858"/>
      <c r="E3" s="842"/>
      <c r="F3" s="842"/>
    </row>
    <row r="4" spans="1:6" ht="14">
      <c r="A4" s="833" t="str">
        <f>+ToC!$A$3</f>
        <v>Insurer/Financial Holding Company</v>
      </c>
      <c r="B4" s="833"/>
      <c r="C4" s="842"/>
      <c r="D4" s="842"/>
      <c r="E4" s="842"/>
      <c r="F4" s="842"/>
    </row>
    <row r="5" spans="1:6" ht="14">
      <c r="A5" s="833"/>
      <c r="B5" s="833"/>
      <c r="C5" s="842"/>
      <c r="D5" s="842"/>
      <c r="E5" s="842"/>
      <c r="F5" s="842"/>
    </row>
    <row r="6" spans="1:6" ht="14">
      <c r="A6" s="99" t="str">
        <f>+ToC!$A$5</f>
        <v>LONG-TERM INSURERS ANNUAL RETURN</v>
      </c>
      <c r="B6" s="102"/>
      <c r="C6" s="842"/>
      <c r="D6" s="842"/>
      <c r="E6" s="842"/>
      <c r="F6" s="842"/>
    </row>
    <row r="7" spans="1:6" ht="14">
      <c r="A7" s="99" t="str">
        <f>+ToC!$A$6</f>
        <v>FOR THE YEAR ENDED:</v>
      </c>
      <c r="B7" s="102"/>
      <c r="C7" s="842"/>
      <c r="D7" s="2078">
        <f>+Cover!$A$23</f>
        <v>0</v>
      </c>
      <c r="E7" s="842"/>
      <c r="F7" s="2078" t="e">
        <f>+Cover!#REF!</f>
        <v>#REF!</v>
      </c>
    </row>
    <row r="8" spans="1:6" ht="12.5">
      <c r="A8" s="1025"/>
      <c r="B8" s="197"/>
      <c r="C8" s="197"/>
      <c r="D8" s="278"/>
    </row>
    <row r="9" spans="1:6" ht="14">
      <c r="A9" s="5407" t="s">
        <v>999</v>
      </c>
      <c r="B9" s="5408"/>
      <c r="C9" s="5408"/>
      <c r="D9" s="5408"/>
    </row>
    <row r="10" spans="1:6" ht="14.5">
      <c r="A10" s="1770"/>
      <c r="B10" s="4595"/>
      <c r="C10" s="4595"/>
      <c r="D10" s="4595"/>
    </row>
    <row r="11" spans="1:6" ht="14">
      <c r="A11" s="5055" t="s">
        <v>1342</v>
      </c>
      <c r="B11" s="5055"/>
      <c r="C11" s="5055"/>
      <c r="D11" s="5055"/>
    </row>
    <row r="12" spans="1:6" ht="12.5">
      <c r="A12" s="278"/>
      <c r="B12" s="278"/>
      <c r="C12" s="278"/>
      <c r="D12" s="278"/>
    </row>
    <row r="13" spans="1:6" ht="39">
      <c r="A13" s="5671" t="s">
        <v>1343</v>
      </c>
      <c r="B13" s="3271" t="s">
        <v>1238</v>
      </c>
      <c r="C13" s="3271" t="s">
        <v>1239</v>
      </c>
      <c r="D13" s="3305" t="s">
        <v>1344</v>
      </c>
    </row>
    <row r="14" spans="1:6" ht="13">
      <c r="A14" s="5673"/>
      <c r="B14" s="3243" t="s">
        <v>1167</v>
      </c>
      <c r="C14" s="3243" t="s">
        <v>1169</v>
      </c>
      <c r="D14" s="3306" t="s">
        <v>1171</v>
      </c>
    </row>
    <row r="15" spans="1:6" ht="13">
      <c r="A15" s="3248"/>
      <c r="B15" s="3306"/>
      <c r="C15" s="3320" t="s">
        <v>281</v>
      </c>
      <c r="D15" s="3321" t="s">
        <v>639</v>
      </c>
    </row>
    <row r="16" spans="1:6" ht="14.5">
      <c r="A16" s="3247" t="s">
        <v>1345</v>
      </c>
      <c r="B16" s="3322"/>
      <c r="C16" s="3275"/>
      <c r="D16" s="3323"/>
    </row>
    <row r="17" spans="1:4" ht="12.5">
      <c r="A17" s="3324"/>
      <c r="B17" s="3325"/>
      <c r="C17" s="3100"/>
      <c r="D17" s="3326">
        <f>+B17*C17</f>
        <v>0</v>
      </c>
    </row>
    <row r="18" spans="1:4" ht="12.5">
      <c r="A18" s="3324"/>
      <c r="B18" s="3325"/>
      <c r="C18" s="3100"/>
      <c r="D18" s="3326">
        <f>+B18*C18</f>
        <v>0</v>
      </c>
    </row>
    <row r="19" spans="1:4" ht="12.5">
      <c r="A19" s="3324"/>
      <c r="B19" s="3325"/>
      <c r="C19" s="3100"/>
      <c r="D19" s="3326">
        <f>+B19*C19</f>
        <v>0</v>
      </c>
    </row>
    <row r="20" spans="1:4" ht="12.5">
      <c r="A20" s="3324"/>
      <c r="B20" s="3325"/>
      <c r="C20" s="3100"/>
      <c r="D20" s="3326">
        <f t="shared" ref="D20:D22" si="0">+B20*C20</f>
        <v>0</v>
      </c>
    </row>
    <row r="21" spans="1:4" ht="12.5">
      <c r="A21" s="3324"/>
      <c r="B21" s="3325"/>
      <c r="C21" s="3100"/>
      <c r="D21" s="3326">
        <f>+B21*C21</f>
        <v>0</v>
      </c>
    </row>
    <row r="22" spans="1:4" ht="12.5">
      <c r="A22" s="3327"/>
      <c r="B22" s="3328"/>
      <c r="C22" s="3100"/>
      <c r="D22" s="3326">
        <f t="shared" si="0"/>
        <v>0</v>
      </c>
    </row>
    <row r="23" spans="1:4" ht="13">
      <c r="A23" s="3244" t="s">
        <v>1346</v>
      </c>
      <c r="B23" s="3329"/>
      <c r="C23" s="3330">
        <f>SUM(C17:C22)</f>
        <v>0</v>
      </c>
      <c r="D23" s="3331">
        <f>SUM(D17:D22)</f>
        <v>0</v>
      </c>
    </row>
    <row r="24" spans="1:4" ht="12.5">
      <c r="A24" s="278"/>
      <c r="B24" s="278"/>
      <c r="C24" s="278"/>
      <c r="D24" s="278"/>
    </row>
    <row r="25" spans="1:4" ht="12.5">
      <c r="A25" s="278" t="s">
        <v>1347</v>
      </c>
      <c r="B25" s="278"/>
      <c r="C25" s="278"/>
      <c r="D25" s="278"/>
    </row>
    <row r="26" spans="1:4" ht="14.5">
      <c r="A26" s="278" t="s">
        <v>2578</v>
      </c>
      <c r="B26" s="278"/>
      <c r="C26" s="278"/>
      <c r="D26" s="278"/>
    </row>
    <row r="27" spans="1:4" ht="12.5">
      <c r="A27" s="278"/>
      <c r="B27" s="278"/>
      <c r="C27" s="278"/>
      <c r="D27" s="278"/>
    </row>
    <row r="28" spans="1:4" ht="12.5">
      <c r="A28" s="278"/>
      <c r="B28" s="278"/>
      <c r="C28" s="278"/>
      <c r="D28" s="126" t="str">
        <f>+ToC!$E$115</f>
        <v xml:space="preserve">LONG-TERM Annual Return </v>
      </c>
    </row>
    <row r="29" spans="1:4" ht="12.5">
      <c r="A29" s="278"/>
      <c r="B29" s="278"/>
      <c r="C29" s="278"/>
      <c r="D29" s="126" t="s">
        <v>2064</v>
      </c>
    </row>
  </sheetData>
  <sheetProtection password="DF61" sheet="1" objects="1" scenarios="1"/>
  <mergeCells count="4">
    <mergeCell ref="A1:D1"/>
    <mergeCell ref="A9:D9"/>
    <mergeCell ref="A13:A14"/>
    <mergeCell ref="A11:D11"/>
  </mergeCells>
  <hyperlinks>
    <hyperlink ref="A1:D1" location="ToC!A1" display="40.022"/>
  </hyperlinks>
  <printOptions horizontalCentered="1"/>
  <pageMargins left="0.25" right="0.25" top="0.75" bottom="0.75" header="0.3" footer="0.3"/>
  <pageSetup paperSize="5" scale="6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3" tint="0.39997558519241921"/>
  </sheetPr>
  <dimension ref="A1:R49"/>
  <sheetViews>
    <sheetView topLeftCell="A7" zoomScaleNormal="100" workbookViewId="0">
      <selection activeCell="A20" sqref="A20"/>
    </sheetView>
  </sheetViews>
  <sheetFormatPr defaultColWidth="0" defaultRowHeight="12.5" zeroHeight="1"/>
  <cols>
    <col min="1" max="1" width="39.765625" style="519" customWidth="1"/>
    <col min="2" max="3" width="12.765625" style="519" customWidth="1"/>
    <col min="4" max="4" width="6.765625" style="519" customWidth="1"/>
    <col min="5" max="5" width="13.23046875" style="519" customWidth="1"/>
    <col min="6" max="6" width="3.3046875" style="519" customWidth="1"/>
    <col min="7" max="8" width="12.765625" style="519" customWidth="1"/>
    <col min="9" max="9" width="6.765625" style="519" customWidth="1"/>
    <col min="10" max="10" width="12.765625" style="519" customWidth="1"/>
    <col min="11" max="16384" width="8.765625" style="519" hidden="1"/>
  </cols>
  <sheetData>
    <row r="1" spans="1:18" ht="13">
      <c r="A1" s="5052" t="s">
        <v>1995</v>
      </c>
      <c r="B1" s="5065"/>
      <c r="C1" s="5065"/>
      <c r="D1" s="5065"/>
      <c r="E1" s="5065"/>
      <c r="F1" s="5065"/>
      <c r="G1" s="5065"/>
      <c r="H1" s="5065"/>
      <c r="I1" s="5065"/>
      <c r="J1" s="5065"/>
      <c r="K1" s="1038"/>
      <c r="L1" s="1038"/>
      <c r="M1" s="1038"/>
      <c r="N1" s="1038"/>
      <c r="O1" s="1038"/>
      <c r="P1" s="1038"/>
      <c r="Q1" s="1038"/>
      <c r="R1" s="1038"/>
    </row>
    <row r="2" spans="1:18" ht="13">
      <c r="A2" s="278"/>
      <c r="B2" s="278"/>
      <c r="C2" s="278"/>
      <c r="D2" s="278"/>
      <c r="E2" s="278"/>
      <c r="F2" s="278"/>
      <c r="G2" s="278"/>
      <c r="H2" s="278"/>
      <c r="I2" s="1023" t="s">
        <v>2285</v>
      </c>
      <c r="J2" s="1023"/>
    </row>
    <row r="3" spans="1:18" ht="14">
      <c r="A3" s="857" t="str">
        <f>+Cover!$A$14</f>
        <v>Select Name of Insurer/ Financial Holding Company</v>
      </c>
      <c r="B3" s="858"/>
      <c r="C3" s="858"/>
      <c r="D3" s="858"/>
      <c r="E3" s="842"/>
      <c r="F3" s="842"/>
      <c r="G3" s="197"/>
      <c r="H3" s="197"/>
      <c r="I3" s="197"/>
      <c r="J3" s="278"/>
    </row>
    <row r="4" spans="1:18" ht="14">
      <c r="A4" s="833" t="str">
        <f>+ToC!$A$3</f>
        <v>Insurer/Financial Holding Company</v>
      </c>
      <c r="B4" s="833"/>
      <c r="C4" s="842"/>
      <c r="D4" s="842"/>
      <c r="E4" s="842"/>
      <c r="F4" s="842"/>
      <c r="G4" s="197"/>
      <c r="H4" s="278"/>
      <c r="I4" s="197"/>
      <c r="J4" s="278"/>
    </row>
    <row r="5" spans="1:18" ht="14">
      <c r="A5" s="833"/>
      <c r="B5" s="833"/>
      <c r="C5" s="842"/>
      <c r="D5" s="842"/>
      <c r="E5" s="842"/>
      <c r="F5" s="842"/>
      <c r="G5" s="197"/>
      <c r="H5" s="278"/>
      <c r="I5" s="197"/>
      <c r="J5" s="278"/>
    </row>
    <row r="6" spans="1:18" ht="14">
      <c r="A6" s="99" t="str">
        <f>+ToC!$A$5</f>
        <v>LONG-TERM INSURERS ANNUAL RETURN</v>
      </c>
      <c r="B6" s="102"/>
      <c r="C6" s="842"/>
      <c r="D6" s="842"/>
      <c r="E6" s="842"/>
      <c r="F6" s="842"/>
      <c r="G6" s="197"/>
      <c r="H6" s="278"/>
      <c r="I6" s="197"/>
      <c r="J6" s="278"/>
    </row>
    <row r="7" spans="1:18" ht="14">
      <c r="A7" s="99" t="str">
        <f>+ToC!$A$6</f>
        <v>FOR THE YEAR ENDED:</v>
      </c>
      <c r="B7" s="102"/>
      <c r="C7" s="842"/>
      <c r="D7" s="743"/>
      <c r="E7" s="842"/>
      <c r="F7" s="743"/>
      <c r="G7" s="1819"/>
      <c r="H7" s="278"/>
      <c r="I7" s="1819"/>
      <c r="J7" s="2078">
        <f>+Cover!$A$23</f>
        <v>0</v>
      </c>
    </row>
    <row r="8" spans="1:18">
      <c r="A8" s="1025"/>
      <c r="B8" s="197"/>
      <c r="C8" s="197"/>
      <c r="D8" s="197"/>
      <c r="E8" s="197"/>
      <c r="F8" s="197"/>
      <c r="G8" s="197"/>
      <c r="H8" s="197"/>
      <c r="I8" s="197"/>
      <c r="J8" s="197"/>
    </row>
    <row r="9" spans="1:18" ht="14">
      <c r="A9" s="5407" t="s">
        <v>999</v>
      </c>
      <c r="B9" s="5408"/>
      <c r="C9" s="5408"/>
      <c r="D9" s="5408"/>
      <c r="E9" s="5408"/>
      <c r="F9" s="5408"/>
      <c r="G9" s="5408"/>
      <c r="H9" s="5408"/>
      <c r="I9" s="5408"/>
      <c r="J9" s="5408"/>
      <c r="K9" s="1038"/>
      <c r="L9" s="1038"/>
      <c r="M9" s="1038"/>
      <c r="N9" s="1038"/>
      <c r="O9" s="1038"/>
      <c r="P9" s="1038"/>
      <c r="Q9" s="1038"/>
      <c r="R9" s="1038"/>
    </row>
    <row r="10" spans="1:18" ht="14.5">
      <c r="A10" s="1770"/>
      <c r="B10" s="4595"/>
      <c r="C10" s="4595"/>
      <c r="D10" s="4595"/>
      <c r="E10" s="4595"/>
      <c r="F10" s="4595"/>
      <c r="G10" s="4595"/>
      <c r="H10" s="4595"/>
      <c r="I10" s="4595"/>
      <c r="J10" s="4595"/>
      <c r="K10" s="1038"/>
      <c r="L10" s="1038"/>
      <c r="M10" s="1038"/>
      <c r="N10" s="1038"/>
      <c r="O10" s="1038"/>
      <c r="P10" s="1038"/>
      <c r="Q10" s="1038"/>
      <c r="R10" s="1038"/>
    </row>
    <row r="11" spans="1:18" ht="14">
      <c r="A11" s="5213" t="s">
        <v>1348</v>
      </c>
      <c r="B11" s="5408"/>
      <c r="C11" s="5408"/>
      <c r="D11" s="5408"/>
      <c r="E11" s="5408"/>
      <c r="F11" s="5408"/>
      <c r="G11" s="5408"/>
      <c r="H11" s="5408"/>
      <c r="I11" s="5408"/>
      <c r="J11" s="5408"/>
      <c r="K11" s="1038"/>
      <c r="L11" s="1038"/>
      <c r="M11" s="1038"/>
      <c r="N11" s="1038"/>
      <c r="O11" s="1038"/>
      <c r="P11" s="1038"/>
      <c r="Q11" s="1038"/>
      <c r="R11" s="1038"/>
    </row>
    <row r="12" spans="1:18">
      <c r="A12" s="278"/>
      <c r="B12" s="278"/>
      <c r="C12" s="278"/>
      <c r="D12" s="278"/>
      <c r="E12" s="278"/>
      <c r="F12" s="278"/>
      <c r="G12" s="278"/>
      <c r="H12" s="278"/>
      <c r="I12" s="278"/>
      <c r="J12" s="278"/>
    </row>
    <row r="13" spans="1:18">
      <c r="A13" s="278"/>
      <c r="B13" s="278"/>
      <c r="C13" s="278"/>
      <c r="D13" s="278"/>
      <c r="E13" s="278"/>
      <c r="F13" s="278"/>
      <c r="G13" s="278"/>
      <c r="H13" s="278"/>
      <c r="I13" s="278"/>
      <c r="J13" s="278"/>
    </row>
    <row r="14" spans="1:18" ht="13">
      <c r="A14" s="278"/>
      <c r="B14" s="5691" t="s">
        <v>1349</v>
      </c>
      <c r="C14" s="5691"/>
      <c r="D14" s="5691"/>
      <c r="E14" s="5691"/>
      <c r="F14" s="278"/>
      <c r="G14" s="5691" t="s">
        <v>1350</v>
      </c>
      <c r="H14" s="5691"/>
      <c r="I14" s="5691"/>
      <c r="J14" s="5691"/>
    </row>
    <row r="15" spans="1:18" ht="15" customHeight="1">
      <c r="A15" s="5688" t="s">
        <v>1351</v>
      </c>
      <c r="B15" s="5678"/>
      <c r="C15" s="5680"/>
      <c r="D15" s="5692" t="s">
        <v>1238</v>
      </c>
      <c r="E15" s="5688" t="s">
        <v>1352</v>
      </c>
      <c r="F15" s="1039"/>
      <c r="G15" s="3271"/>
      <c r="H15" s="3271"/>
      <c r="I15" s="5692" t="s">
        <v>1238</v>
      </c>
      <c r="J15" s="5688" t="s">
        <v>1352</v>
      </c>
    </row>
    <row r="16" spans="1:18" ht="26">
      <c r="A16" s="5689"/>
      <c r="B16" s="3271" t="s">
        <v>1353</v>
      </c>
      <c r="C16" s="3271" t="s">
        <v>1354</v>
      </c>
      <c r="D16" s="5693"/>
      <c r="E16" s="5689"/>
      <c r="F16" s="1039"/>
      <c r="G16" s="3271" t="s">
        <v>1353</v>
      </c>
      <c r="H16" s="3271" t="s">
        <v>1354</v>
      </c>
      <c r="I16" s="5693"/>
      <c r="J16" s="5689"/>
    </row>
    <row r="17" spans="1:12" ht="13">
      <c r="A17" s="3259"/>
      <c r="B17" s="3243" t="s">
        <v>1167</v>
      </c>
      <c r="C17" s="3243" t="s">
        <v>1169</v>
      </c>
      <c r="D17" s="3243" t="s">
        <v>1171</v>
      </c>
      <c r="E17" s="3243" t="s">
        <v>1202</v>
      </c>
      <c r="F17" s="1819"/>
      <c r="G17" s="3243" t="s">
        <v>1207</v>
      </c>
      <c r="H17" s="3243" t="s">
        <v>1209</v>
      </c>
      <c r="I17" s="3243" t="s">
        <v>1211</v>
      </c>
      <c r="J17" s="3243" t="s">
        <v>1215</v>
      </c>
    </row>
    <row r="18" spans="1:12" ht="26">
      <c r="A18" s="3259"/>
      <c r="B18" s="3271" t="s">
        <v>281</v>
      </c>
      <c r="C18" s="3271" t="s">
        <v>281</v>
      </c>
      <c r="D18" s="3243"/>
      <c r="E18" s="3271" t="s">
        <v>1355</v>
      </c>
      <c r="F18" s="1039"/>
      <c r="G18" s="3271" t="s">
        <v>281</v>
      </c>
      <c r="H18" s="3271" t="s">
        <v>281</v>
      </c>
      <c r="I18" s="3243"/>
      <c r="J18" s="3271" t="s">
        <v>1356</v>
      </c>
    </row>
    <row r="19" spans="1:12" ht="26">
      <c r="A19" s="3332" t="s">
        <v>1357</v>
      </c>
      <c r="B19" s="3243"/>
      <c r="C19" s="3243"/>
      <c r="D19" s="3243"/>
      <c r="E19" s="3243"/>
      <c r="F19" s="1819"/>
      <c r="G19" s="3243"/>
      <c r="H19" s="3243"/>
      <c r="I19" s="3243"/>
      <c r="J19" s="3243"/>
      <c r="L19" s="3333" t="s">
        <v>1358</v>
      </c>
    </row>
    <row r="20" spans="1:12" ht="13">
      <c r="A20" s="3334"/>
      <c r="B20" s="3142"/>
      <c r="C20" s="3142"/>
      <c r="D20" s="3335">
        <v>0.02</v>
      </c>
      <c r="E20" s="3336">
        <f>+ABS(B20-C20)*D20</f>
        <v>0</v>
      </c>
      <c r="F20" s="1819"/>
      <c r="G20" s="3142"/>
      <c r="H20" s="3142"/>
      <c r="I20" s="3335">
        <v>0.02</v>
      </c>
      <c r="J20" s="3336">
        <f>+ABS(G20-H20)*I20</f>
        <v>0</v>
      </c>
      <c r="L20" s="3333" t="s">
        <v>1359</v>
      </c>
    </row>
    <row r="21" spans="1:12" ht="13">
      <c r="A21" s="3334"/>
      <c r="B21" s="3142"/>
      <c r="C21" s="3142"/>
      <c r="D21" s="3335">
        <v>0.02</v>
      </c>
      <c r="E21" s="3336">
        <f t="shared" ref="E21:E37" si="0">+ABS(B21-C21)*D21</f>
        <v>0</v>
      </c>
      <c r="F21" s="1819"/>
      <c r="G21" s="3142"/>
      <c r="H21" s="3142"/>
      <c r="I21" s="3335">
        <v>0.02</v>
      </c>
      <c r="J21" s="3336">
        <f t="shared" ref="J21:J37" si="1">+ABS(G21-H21)*I21</f>
        <v>0</v>
      </c>
      <c r="L21" s="3333" t="s">
        <v>1360</v>
      </c>
    </row>
    <row r="22" spans="1:12" ht="13">
      <c r="A22" s="3334"/>
      <c r="B22" s="3142"/>
      <c r="C22" s="3142"/>
      <c r="D22" s="3335">
        <v>0.02</v>
      </c>
      <c r="E22" s="3336">
        <f t="shared" si="0"/>
        <v>0</v>
      </c>
      <c r="F22" s="1819"/>
      <c r="G22" s="3142"/>
      <c r="H22" s="3142"/>
      <c r="I22" s="3335">
        <v>0.02</v>
      </c>
      <c r="J22" s="3336">
        <f t="shared" si="1"/>
        <v>0</v>
      </c>
      <c r="L22" s="3333" t="s">
        <v>1361</v>
      </c>
    </row>
    <row r="23" spans="1:12" ht="13">
      <c r="A23" s="3334"/>
      <c r="B23" s="3142"/>
      <c r="C23" s="3142"/>
      <c r="D23" s="3335">
        <v>0.02</v>
      </c>
      <c r="E23" s="3336">
        <f t="shared" si="0"/>
        <v>0</v>
      </c>
      <c r="F23" s="1819"/>
      <c r="G23" s="3142"/>
      <c r="H23" s="3142"/>
      <c r="I23" s="3335">
        <v>0.02</v>
      </c>
      <c r="J23" s="3336">
        <f t="shared" si="1"/>
        <v>0</v>
      </c>
      <c r="L23" s="3333" t="s">
        <v>1362</v>
      </c>
    </row>
    <row r="24" spans="1:12" ht="13">
      <c r="A24" s="3334"/>
      <c r="B24" s="3142"/>
      <c r="C24" s="3142"/>
      <c r="D24" s="3335">
        <v>0.02</v>
      </c>
      <c r="E24" s="3336">
        <f t="shared" si="0"/>
        <v>0</v>
      </c>
      <c r="F24" s="1819"/>
      <c r="G24" s="3142"/>
      <c r="H24" s="3142"/>
      <c r="I24" s="3335">
        <v>0.02</v>
      </c>
      <c r="J24" s="3336">
        <f t="shared" si="1"/>
        <v>0</v>
      </c>
      <c r="L24" s="3333" t="s">
        <v>1363</v>
      </c>
    </row>
    <row r="25" spans="1:12" ht="13">
      <c r="A25" s="3334"/>
      <c r="B25" s="3142"/>
      <c r="C25" s="3142"/>
      <c r="D25" s="3335">
        <v>0.02</v>
      </c>
      <c r="E25" s="3336">
        <f t="shared" si="0"/>
        <v>0</v>
      </c>
      <c r="F25" s="1819"/>
      <c r="G25" s="3142"/>
      <c r="H25" s="3142"/>
      <c r="I25" s="3335">
        <v>0.02</v>
      </c>
      <c r="J25" s="3336">
        <f t="shared" si="1"/>
        <v>0</v>
      </c>
      <c r="L25" s="3333" t="s">
        <v>1364</v>
      </c>
    </row>
    <row r="26" spans="1:12" ht="13">
      <c r="A26" s="3337"/>
      <c r="B26" s="3142"/>
      <c r="C26" s="3142"/>
      <c r="D26" s="3335">
        <v>0.02</v>
      </c>
      <c r="E26" s="3336">
        <f t="shared" si="0"/>
        <v>0</v>
      </c>
      <c r="F26" s="1819"/>
      <c r="G26" s="3142"/>
      <c r="H26" s="3142"/>
      <c r="I26" s="3335">
        <v>0.02</v>
      </c>
      <c r="J26" s="3336">
        <f t="shared" si="1"/>
        <v>0</v>
      </c>
      <c r="L26" s="3333" t="s">
        <v>1365</v>
      </c>
    </row>
    <row r="27" spans="1:12" ht="13">
      <c r="A27" s="3338"/>
      <c r="B27" s="3142"/>
      <c r="C27" s="3142"/>
      <c r="D27" s="3335">
        <v>0.02</v>
      </c>
      <c r="E27" s="3336">
        <f t="shared" si="0"/>
        <v>0</v>
      </c>
      <c r="F27" s="1819"/>
      <c r="G27" s="3142"/>
      <c r="H27" s="3142"/>
      <c r="I27" s="3335">
        <v>0.02</v>
      </c>
      <c r="J27" s="3336">
        <f t="shared" si="1"/>
        <v>0</v>
      </c>
      <c r="L27" s="3333" t="s">
        <v>1366</v>
      </c>
    </row>
    <row r="28" spans="1:12" ht="13">
      <c r="A28" s="3337"/>
      <c r="B28" s="3142"/>
      <c r="C28" s="3142"/>
      <c r="D28" s="3335">
        <v>0.02</v>
      </c>
      <c r="E28" s="3336">
        <f t="shared" si="0"/>
        <v>0</v>
      </c>
      <c r="F28" s="1819"/>
      <c r="G28" s="3142"/>
      <c r="H28" s="3142"/>
      <c r="I28" s="3335">
        <v>0.02</v>
      </c>
      <c r="J28" s="3336">
        <f t="shared" si="1"/>
        <v>0</v>
      </c>
      <c r="L28" s="3333" t="s">
        <v>1367</v>
      </c>
    </row>
    <row r="29" spans="1:12" ht="13">
      <c r="A29" s="3339"/>
      <c r="B29" s="3142"/>
      <c r="C29" s="3142"/>
      <c r="D29" s="3335">
        <v>0.02</v>
      </c>
      <c r="E29" s="3336">
        <f t="shared" si="0"/>
        <v>0</v>
      </c>
      <c r="F29" s="1819"/>
      <c r="G29" s="3142"/>
      <c r="H29" s="3142"/>
      <c r="I29" s="3335">
        <v>0.02</v>
      </c>
      <c r="J29" s="3336">
        <f t="shared" si="1"/>
        <v>0</v>
      </c>
      <c r="L29" s="3333" t="s">
        <v>1368</v>
      </c>
    </row>
    <row r="30" spans="1:12" ht="13">
      <c r="A30" s="3339"/>
      <c r="B30" s="3142"/>
      <c r="C30" s="3142"/>
      <c r="D30" s="3335">
        <v>0.02</v>
      </c>
      <c r="E30" s="3336">
        <f t="shared" si="0"/>
        <v>0</v>
      </c>
      <c r="F30" s="1819"/>
      <c r="G30" s="3142"/>
      <c r="H30" s="3142"/>
      <c r="I30" s="3335">
        <v>0.02</v>
      </c>
      <c r="J30" s="3336">
        <f t="shared" si="1"/>
        <v>0</v>
      </c>
      <c r="L30" s="3333" t="s">
        <v>1369</v>
      </c>
    </row>
    <row r="31" spans="1:12" ht="26">
      <c r="A31" s="3332" t="s">
        <v>1370</v>
      </c>
      <c r="B31" s="3245"/>
      <c r="C31" s="3245"/>
      <c r="D31" s="3335"/>
      <c r="E31" s="3340"/>
      <c r="F31" s="1040"/>
      <c r="G31" s="3245"/>
      <c r="H31" s="3245"/>
      <c r="I31" s="3335"/>
      <c r="J31" s="3340"/>
      <c r="L31" s="3333" t="s">
        <v>1371</v>
      </c>
    </row>
    <row r="32" spans="1:12" ht="13">
      <c r="A32" s="3339"/>
      <c r="B32" s="3142"/>
      <c r="C32" s="3142"/>
      <c r="D32" s="3335">
        <v>0.08</v>
      </c>
      <c r="E32" s="3336">
        <f t="shared" si="0"/>
        <v>0</v>
      </c>
      <c r="F32" s="1040"/>
      <c r="G32" s="3142"/>
      <c r="H32" s="3142"/>
      <c r="I32" s="3335">
        <v>0.08</v>
      </c>
      <c r="J32" s="3336">
        <f t="shared" si="1"/>
        <v>0</v>
      </c>
      <c r="L32" s="3333" t="s">
        <v>1372</v>
      </c>
    </row>
    <row r="33" spans="1:12" ht="13">
      <c r="A33" s="3339"/>
      <c r="B33" s="3142"/>
      <c r="C33" s="3142"/>
      <c r="D33" s="3335">
        <v>0.08</v>
      </c>
      <c r="E33" s="3336">
        <f t="shared" si="0"/>
        <v>0</v>
      </c>
      <c r="F33" s="1040"/>
      <c r="G33" s="3142"/>
      <c r="H33" s="3142"/>
      <c r="I33" s="3335">
        <v>0.08</v>
      </c>
      <c r="J33" s="3336">
        <f t="shared" si="1"/>
        <v>0</v>
      </c>
      <c r="L33" s="3333" t="s">
        <v>1373</v>
      </c>
    </row>
    <row r="34" spans="1:12" ht="13">
      <c r="A34" s="3339"/>
      <c r="B34" s="3142"/>
      <c r="C34" s="3142"/>
      <c r="D34" s="3335">
        <v>0.08</v>
      </c>
      <c r="E34" s="3336">
        <f t="shared" si="0"/>
        <v>0</v>
      </c>
      <c r="F34" s="1040"/>
      <c r="G34" s="3142"/>
      <c r="H34" s="3142"/>
      <c r="I34" s="3335">
        <v>0.08</v>
      </c>
      <c r="J34" s="3336">
        <f t="shared" si="1"/>
        <v>0</v>
      </c>
      <c r="L34" s="3333" t="s">
        <v>1374</v>
      </c>
    </row>
    <row r="35" spans="1:12" ht="13">
      <c r="A35" s="3339"/>
      <c r="B35" s="3142"/>
      <c r="C35" s="3142"/>
      <c r="D35" s="3335">
        <v>0.08</v>
      </c>
      <c r="E35" s="3336">
        <f t="shared" si="0"/>
        <v>0</v>
      </c>
      <c r="F35" s="1040"/>
      <c r="G35" s="3142"/>
      <c r="H35" s="3142"/>
      <c r="I35" s="3335">
        <v>0.08</v>
      </c>
      <c r="J35" s="3336">
        <f t="shared" si="1"/>
        <v>0</v>
      </c>
    </row>
    <row r="36" spans="1:12" ht="13">
      <c r="A36" s="3339"/>
      <c r="B36" s="3142"/>
      <c r="C36" s="3142"/>
      <c r="D36" s="3335">
        <v>0.08</v>
      </c>
      <c r="E36" s="3336">
        <f t="shared" si="0"/>
        <v>0</v>
      </c>
      <c r="F36" s="1040"/>
      <c r="G36" s="3142"/>
      <c r="H36" s="3142"/>
      <c r="I36" s="3335">
        <v>0.08</v>
      </c>
      <c r="J36" s="3336">
        <f t="shared" si="1"/>
        <v>0</v>
      </c>
    </row>
    <row r="37" spans="1:12" ht="13">
      <c r="A37" s="3339"/>
      <c r="B37" s="3142"/>
      <c r="C37" s="3142"/>
      <c r="D37" s="3335">
        <v>0.08</v>
      </c>
      <c r="E37" s="3336">
        <f t="shared" si="0"/>
        <v>0</v>
      </c>
      <c r="F37" s="1040"/>
      <c r="G37" s="3142"/>
      <c r="H37" s="3142"/>
      <c r="I37" s="3335">
        <v>0.08</v>
      </c>
      <c r="J37" s="3336">
        <f t="shared" si="1"/>
        <v>0</v>
      </c>
    </row>
    <row r="38" spans="1:12" ht="13">
      <c r="A38" s="3332" t="s">
        <v>909</v>
      </c>
      <c r="B38" s="3341">
        <f>SUM(B20,B21,B22,B23,B24,B25,B26,B27,B28,B29,B30,B32,B33,B34,B35,B36,B37)</f>
        <v>0</v>
      </c>
      <c r="C38" s="3341">
        <f>SUM(C20,C21,C22,C23,C24,C25,C26,C27,C28,C29,C30,C32,C33,C34,C35,C36,C37)</f>
        <v>0</v>
      </c>
      <c r="D38" s="3335"/>
      <c r="E38" s="3341">
        <f>SUM(E20,E21,E22,E23,E24,E25,E26,E27,E28,E29,E30,E32,E33,E34,E35,E36,E37)</f>
        <v>0</v>
      </c>
      <c r="F38" s="1041"/>
      <c r="G38" s="3341">
        <f t="shared" ref="G38:H38" si="2">SUM(G20,G21,G22,G23,G24,G25,G26,G27,G28,G29,G30,G32,G33,G34,G35,G36,G37)</f>
        <v>0</v>
      </c>
      <c r="H38" s="3341">
        <f t="shared" si="2"/>
        <v>0</v>
      </c>
      <c r="I38" s="3335"/>
      <c r="J38" s="3341">
        <f>SUM(J20,J21,J22,J23,J24,J25,J26,J27,J28,J29,J30,J32,J33,J34,J35,J36,J37)</f>
        <v>0</v>
      </c>
    </row>
    <row r="39" spans="1:12" ht="13">
      <c r="A39" s="3342" t="s">
        <v>1375</v>
      </c>
      <c r="B39" s="3342"/>
      <c r="C39" s="3342"/>
      <c r="D39" s="3248"/>
      <c r="E39" s="3248"/>
      <c r="F39" s="1041"/>
      <c r="G39" s="3342"/>
      <c r="H39" s="3342"/>
      <c r="I39" s="3248"/>
      <c r="J39" s="3343">
        <f>+E38-J38</f>
        <v>0</v>
      </c>
    </row>
    <row r="40" spans="1:12" ht="13">
      <c r="A40" s="814"/>
      <c r="B40" s="814"/>
      <c r="C40" s="814"/>
      <c r="D40" s="814"/>
      <c r="E40" s="814"/>
      <c r="F40" s="814"/>
      <c r="G40" s="814"/>
      <c r="H40" s="814"/>
      <c r="I40" s="814"/>
      <c r="J40" s="814"/>
    </row>
    <row r="41" spans="1:12" ht="13">
      <c r="A41" s="814"/>
      <c r="B41" s="814"/>
      <c r="C41" s="814"/>
      <c r="D41" s="814"/>
      <c r="E41" s="814"/>
      <c r="F41" s="814"/>
      <c r="G41" s="814"/>
      <c r="H41" s="814"/>
      <c r="I41" s="814"/>
      <c r="J41" s="814"/>
    </row>
    <row r="42" spans="1:12">
      <c r="A42" s="278" t="s">
        <v>1347</v>
      </c>
      <c r="B42" s="278"/>
      <c r="C42" s="278"/>
      <c r="D42" s="278"/>
      <c r="E42" s="278"/>
      <c r="F42" s="278"/>
      <c r="G42" s="278"/>
      <c r="H42" s="278"/>
      <c r="I42" s="278"/>
      <c r="J42" s="278"/>
    </row>
    <row r="43" spans="1:12" ht="27.65" customHeight="1">
      <c r="A43" s="5690" t="s">
        <v>1376</v>
      </c>
      <c r="B43" s="5690"/>
      <c r="C43" s="5690"/>
      <c r="D43" s="5690"/>
      <c r="E43" s="5690"/>
      <c r="F43" s="5690"/>
      <c r="G43" s="5690"/>
      <c r="H43" s="5690"/>
      <c r="I43" s="5690"/>
      <c r="J43" s="5690"/>
    </row>
    <row r="44" spans="1:12">
      <c r="A44" s="278" t="s">
        <v>1377</v>
      </c>
      <c r="B44" s="278"/>
      <c r="C44" s="278"/>
      <c r="D44" s="278"/>
      <c r="E44" s="278"/>
      <c r="F44" s="278"/>
      <c r="G44" s="278"/>
      <c r="H44" s="278"/>
      <c r="I44" s="278"/>
      <c r="J44" s="278"/>
    </row>
    <row r="45" spans="1:12">
      <c r="A45" s="278" t="s">
        <v>1378</v>
      </c>
      <c r="B45" s="278"/>
      <c r="C45" s="278"/>
      <c r="D45" s="278"/>
      <c r="E45" s="278"/>
      <c r="F45" s="278"/>
      <c r="G45" s="278"/>
      <c r="H45" s="278"/>
      <c r="I45" s="278"/>
      <c r="J45" s="126" t="str">
        <f>+ToC!$E$115</f>
        <v xml:space="preserve">LONG-TERM Annual Return </v>
      </c>
    </row>
    <row r="46" spans="1:12" ht="37.5">
      <c r="A46" s="1816" t="s">
        <v>1379</v>
      </c>
      <c r="B46" s="278"/>
      <c r="C46" s="278"/>
      <c r="D46" s="278"/>
      <c r="E46" s="278"/>
      <c r="F46" s="278"/>
      <c r="G46" s="278"/>
      <c r="H46" s="278"/>
      <c r="I46" s="278"/>
      <c r="J46" s="126" t="s">
        <v>2065</v>
      </c>
    </row>
    <row r="47" spans="1:12" ht="12.65" hidden="1" customHeight="1"/>
    <row r="48" spans="1:12" ht="12.65" hidden="1" customHeight="1"/>
    <row r="49" hidden="1"/>
  </sheetData>
  <sheetProtection password="DF61" sheet="1" objects="1" scenarios="1"/>
  <mergeCells count="12">
    <mergeCell ref="J15:J16"/>
    <mergeCell ref="A43:J43"/>
    <mergeCell ref="A1:J1"/>
    <mergeCell ref="A9:J9"/>
    <mergeCell ref="A11:J11"/>
    <mergeCell ref="B14:E14"/>
    <mergeCell ref="G14:J14"/>
    <mergeCell ref="A15:A16"/>
    <mergeCell ref="B15:C15"/>
    <mergeCell ref="D15:D16"/>
    <mergeCell ref="E15:E16"/>
    <mergeCell ref="I15:I16"/>
  </mergeCells>
  <dataValidations count="1">
    <dataValidation type="list" allowBlank="1" showInputMessage="1" showErrorMessage="1" sqref="A20:A30 A32:A37">
      <formula1>$L$20:$L$34</formula1>
    </dataValidation>
  </dataValidations>
  <hyperlinks>
    <hyperlink ref="A1:J1" location="ToC!A1" display="40.023"/>
  </hyperlinks>
  <printOptions horizontalCentered="1"/>
  <pageMargins left="0.25" right="0.25" top="0.75" bottom="0.75" header="0.3" footer="0.3"/>
  <pageSetup paperSize="5" scale="6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3" tint="0.39997558519241921"/>
  </sheetPr>
  <dimension ref="A1:T39"/>
  <sheetViews>
    <sheetView zoomScaleNormal="100" workbookViewId="0">
      <selection activeCell="E6" sqref="E6"/>
    </sheetView>
  </sheetViews>
  <sheetFormatPr defaultColWidth="0" defaultRowHeight="12.5" zeroHeight="1"/>
  <cols>
    <col min="1" max="1" width="8.765625" style="519" customWidth="1"/>
    <col min="2" max="4" width="12.765625" style="519" customWidth="1"/>
    <col min="5" max="5" width="10.765625" style="519" customWidth="1"/>
    <col min="6" max="6" width="9.765625" style="519" customWidth="1"/>
    <col min="7" max="7" width="8.765625" style="519" customWidth="1"/>
    <col min="8" max="14" width="12.765625" style="519" customWidth="1"/>
    <col min="15" max="20" width="0" style="519" hidden="1" customWidth="1"/>
    <col min="21" max="16384" width="8.765625" style="519" hidden="1"/>
  </cols>
  <sheetData>
    <row r="1" spans="1:14" ht="13">
      <c r="A1" s="5052" t="s">
        <v>1996</v>
      </c>
      <c r="B1" s="5065"/>
      <c r="C1" s="5065"/>
      <c r="D1" s="5065"/>
      <c r="E1" s="5065"/>
      <c r="F1" s="5065"/>
      <c r="G1" s="5065"/>
      <c r="H1" s="5065"/>
      <c r="I1" s="5065"/>
      <c r="J1" s="5065"/>
      <c r="K1" s="5065"/>
      <c r="L1" s="5065"/>
      <c r="M1" s="5065"/>
      <c r="N1" s="5065"/>
    </row>
    <row r="2" spans="1:14" ht="13">
      <c r="A2" s="1024"/>
      <c r="B2" s="278"/>
      <c r="C2" s="278"/>
      <c r="D2" s="278"/>
      <c r="E2" s="278"/>
      <c r="F2" s="278"/>
      <c r="G2" s="278"/>
      <c r="H2" s="278"/>
      <c r="I2" s="278"/>
      <c r="J2" s="278"/>
      <c r="K2" s="278"/>
      <c r="L2" s="278"/>
      <c r="M2" s="1023" t="s">
        <v>2285</v>
      </c>
      <c r="N2" s="278"/>
    </row>
    <row r="3" spans="1:14" ht="14">
      <c r="A3" s="857" t="str">
        <f>+Cover!$A$14</f>
        <v>Select Name of Insurer/ Financial Holding Company</v>
      </c>
      <c r="B3" s="858"/>
      <c r="C3" s="858"/>
      <c r="D3" s="858"/>
      <c r="E3" s="842"/>
      <c r="F3" s="842"/>
      <c r="G3" s="278"/>
      <c r="H3" s="278"/>
      <c r="I3" s="278"/>
      <c r="J3" s="278"/>
      <c r="K3" s="1023"/>
      <c r="L3" s="278"/>
      <c r="M3" s="1023"/>
      <c r="N3" s="278"/>
    </row>
    <row r="4" spans="1:14" ht="14">
      <c r="A4" s="833" t="str">
        <f>+ToC!$A$3</f>
        <v>Insurer/Financial Holding Company</v>
      </c>
      <c r="B4" s="833"/>
      <c r="C4" s="842"/>
      <c r="D4" s="842"/>
      <c r="E4" s="842"/>
      <c r="F4" s="842"/>
      <c r="G4" s="278"/>
      <c r="H4" s="278"/>
      <c r="I4" s="278"/>
      <c r="J4" s="278"/>
      <c r="K4" s="278"/>
      <c r="L4" s="278"/>
      <c r="M4" s="278"/>
      <c r="N4" s="278"/>
    </row>
    <row r="5" spans="1:14" ht="14">
      <c r="A5" s="833"/>
      <c r="B5" s="833"/>
      <c r="C5" s="842"/>
      <c r="D5" s="842"/>
      <c r="E5" s="842"/>
      <c r="F5" s="842"/>
      <c r="G5" s="278"/>
      <c r="H5" s="278"/>
      <c r="I5" s="278"/>
      <c r="J5" s="278"/>
      <c r="K5" s="278"/>
      <c r="L5" s="278"/>
      <c r="M5" s="278"/>
      <c r="N5" s="278"/>
    </row>
    <row r="6" spans="1:14" ht="14">
      <c r="A6" s="99" t="str">
        <f>+ToC!$A$5</f>
        <v>LONG-TERM INSURERS ANNUAL RETURN</v>
      </c>
      <c r="B6" s="102"/>
      <c r="C6" s="842"/>
      <c r="D6" s="842"/>
      <c r="E6" s="842"/>
      <c r="F6" s="842"/>
      <c r="G6" s="278"/>
      <c r="H6" s="278"/>
      <c r="I6" s="278"/>
      <c r="J6" s="278"/>
      <c r="K6" s="278"/>
      <c r="L6" s="278"/>
      <c r="M6" s="278"/>
      <c r="N6" s="278"/>
    </row>
    <row r="7" spans="1:14" ht="14">
      <c r="A7" s="99" t="str">
        <f>+ToC!$A$6</f>
        <v>FOR THE YEAR ENDED:</v>
      </c>
      <c r="B7" s="102"/>
      <c r="C7" s="842"/>
      <c r="D7" s="743"/>
      <c r="E7" s="842"/>
      <c r="F7" s="2078">
        <f>+Cover!$A$23</f>
        <v>0</v>
      </c>
      <c r="G7" s="278"/>
      <c r="H7" s="278"/>
      <c r="I7" s="278"/>
      <c r="J7" s="278"/>
      <c r="K7" s="278"/>
      <c r="L7" s="278"/>
      <c r="M7" s="1060"/>
      <c r="N7" s="278"/>
    </row>
    <row r="8" spans="1:14" ht="13">
      <c r="A8" s="5694"/>
      <c r="B8" s="5377"/>
      <c r="C8" s="5377"/>
      <c r="D8" s="5695"/>
      <c r="E8" s="5695"/>
      <c r="F8" s="5695"/>
      <c r="G8" s="5695"/>
      <c r="H8" s="5695"/>
      <c r="I8" s="5695"/>
      <c r="J8" s="5695"/>
      <c r="K8" s="5695"/>
      <c r="L8" s="5695"/>
      <c r="M8" s="5695"/>
      <c r="N8" s="278"/>
    </row>
    <row r="9" spans="1:14" ht="15" customHeight="1">
      <c r="A9" s="5407" t="s">
        <v>999</v>
      </c>
      <c r="B9" s="5407"/>
      <c r="C9" s="5407"/>
      <c r="D9" s="5407"/>
      <c r="E9" s="5407"/>
      <c r="F9" s="5407"/>
      <c r="G9" s="5407"/>
      <c r="H9" s="5407"/>
      <c r="I9" s="5407"/>
      <c r="J9" s="5407"/>
      <c r="K9" s="5407"/>
      <c r="L9" s="5407"/>
      <c r="M9" s="5407"/>
      <c r="N9" s="5407"/>
    </row>
    <row r="10" spans="1:14" ht="15" customHeight="1">
      <c r="A10" s="5407" t="s">
        <v>1380</v>
      </c>
      <c r="B10" s="5407"/>
      <c r="C10" s="5407"/>
      <c r="D10" s="5407"/>
      <c r="E10" s="5407"/>
      <c r="F10" s="5407"/>
      <c r="G10" s="5407"/>
      <c r="H10" s="5407"/>
      <c r="I10" s="5407"/>
      <c r="J10" s="5407"/>
      <c r="K10" s="5407"/>
      <c r="L10" s="5407"/>
      <c r="M10" s="5407"/>
      <c r="N10" s="5407"/>
    </row>
    <row r="11" spans="1:14" ht="14">
      <c r="A11" s="5055" t="s">
        <v>1381</v>
      </c>
      <c r="B11" s="5055"/>
      <c r="C11" s="5055"/>
      <c r="D11" s="5055"/>
      <c r="E11" s="5055"/>
      <c r="F11" s="5055"/>
      <c r="G11" s="5055"/>
      <c r="H11" s="5055"/>
      <c r="I11" s="5055"/>
      <c r="J11" s="5055"/>
      <c r="K11" s="5055"/>
      <c r="L11" s="5055"/>
      <c r="M11" s="5055"/>
      <c r="N11" s="5055"/>
    </row>
    <row r="12" spans="1:14">
      <c r="A12" s="278"/>
      <c r="B12" s="278"/>
      <c r="C12" s="278"/>
      <c r="D12" s="278"/>
      <c r="E12" s="278"/>
      <c r="F12" s="278"/>
      <c r="G12" s="278"/>
      <c r="H12" s="278"/>
      <c r="I12" s="278"/>
      <c r="J12" s="278"/>
      <c r="K12" s="278"/>
      <c r="L12" s="278"/>
      <c r="M12" s="278"/>
      <c r="N12" s="278"/>
    </row>
    <row r="13" spans="1:14">
      <c r="A13" s="278"/>
      <c r="B13" s="278"/>
      <c r="C13" s="278"/>
      <c r="D13" s="278"/>
      <c r="E13" s="278"/>
      <c r="F13" s="278"/>
      <c r="G13" s="278"/>
      <c r="H13" s="278"/>
      <c r="I13" s="278"/>
      <c r="J13" s="278"/>
      <c r="K13" s="278"/>
      <c r="L13" s="278"/>
      <c r="M13" s="278"/>
      <c r="N13" s="278"/>
    </row>
    <row r="14" spans="1:14" ht="65">
      <c r="A14" s="3344" t="s">
        <v>1382</v>
      </c>
      <c r="B14" s="3345" t="s">
        <v>1383</v>
      </c>
      <c r="C14" s="3344" t="s">
        <v>1384</v>
      </c>
      <c r="D14" s="3344" t="s">
        <v>1385</v>
      </c>
      <c r="E14" s="3344" t="s">
        <v>1386</v>
      </c>
      <c r="F14" s="3346" t="s">
        <v>1238</v>
      </c>
      <c r="G14" s="3344" t="s">
        <v>1387</v>
      </c>
      <c r="H14" s="3345" t="s">
        <v>1388</v>
      </c>
      <c r="I14" s="3345" t="s">
        <v>1389</v>
      </c>
      <c r="J14" s="3345" t="s">
        <v>1390</v>
      </c>
      <c r="K14" s="3345" t="s">
        <v>1391</v>
      </c>
      <c r="L14" s="3345" t="s">
        <v>1392</v>
      </c>
      <c r="M14" s="3345" t="s">
        <v>1393</v>
      </c>
      <c r="N14" s="3345" t="s">
        <v>1394</v>
      </c>
    </row>
    <row r="15" spans="1:14" ht="13">
      <c r="A15" s="3332"/>
      <c r="B15" s="3243" t="s">
        <v>1167</v>
      </c>
      <c r="C15" s="3243" t="s">
        <v>1169</v>
      </c>
      <c r="D15" s="3243" t="s">
        <v>1171</v>
      </c>
      <c r="E15" s="3243" t="s">
        <v>1202</v>
      </c>
      <c r="F15" s="3243" t="s">
        <v>1207</v>
      </c>
      <c r="G15" s="3243" t="s">
        <v>1209</v>
      </c>
      <c r="H15" s="3243" t="s">
        <v>1211</v>
      </c>
      <c r="I15" s="3243" t="s">
        <v>1215</v>
      </c>
      <c r="J15" s="3243" t="s">
        <v>1218</v>
      </c>
      <c r="K15" s="3243" t="s">
        <v>1220</v>
      </c>
      <c r="L15" s="3243" t="s">
        <v>1223</v>
      </c>
      <c r="M15" s="3243" t="s">
        <v>1231</v>
      </c>
      <c r="N15" s="3243" t="s">
        <v>1233</v>
      </c>
    </row>
    <row r="16" spans="1:14" ht="13">
      <c r="A16" s="3332"/>
      <c r="B16" s="3271" t="s">
        <v>281</v>
      </c>
      <c r="C16" s="3271" t="s">
        <v>281</v>
      </c>
      <c r="D16" s="3271" t="s">
        <v>281</v>
      </c>
      <c r="E16" s="3243"/>
      <c r="F16" s="3243"/>
      <c r="G16" s="3243"/>
      <c r="H16" s="3271" t="s">
        <v>281</v>
      </c>
      <c r="I16" s="3271" t="s">
        <v>281</v>
      </c>
      <c r="J16" s="3271" t="s">
        <v>281</v>
      </c>
      <c r="K16" s="3243"/>
      <c r="L16" s="3243"/>
      <c r="M16" s="3243"/>
      <c r="N16" s="3243"/>
    </row>
    <row r="17" spans="1:14" ht="13">
      <c r="A17" s="3347"/>
      <c r="B17" s="3348"/>
      <c r="C17" s="3348"/>
      <c r="D17" s="3348"/>
      <c r="E17" s="3336">
        <f>MAX(ABS(C17-B17),ABS(D17-B17))</f>
        <v>0</v>
      </c>
      <c r="F17" s="3335">
        <v>0.1</v>
      </c>
      <c r="G17" s="3336">
        <f>+E17*F17</f>
        <v>0</v>
      </c>
      <c r="H17" s="3348"/>
      <c r="I17" s="3348"/>
      <c r="J17" s="3348"/>
      <c r="K17" s="3349">
        <f>+(C17-B17)-(I17-H17)</f>
        <v>0</v>
      </c>
      <c r="L17" s="3336">
        <f t="shared" ref="L17:L27" si="0">+(D17-B17)-(J17-H17)</f>
        <v>0</v>
      </c>
      <c r="M17" s="3336">
        <f t="shared" ref="M17:M27" si="1">MAX(ABS(K17),ABS(L17))</f>
        <v>0</v>
      </c>
      <c r="N17" s="3336">
        <f>MIN(G17,M17)</f>
        <v>0</v>
      </c>
    </row>
    <row r="18" spans="1:14" ht="13">
      <c r="A18" s="3347"/>
      <c r="B18" s="3348"/>
      <c r="C18" s="3348"/>
      <c r="D18" s="3348"/>
      <c r="E18" s="3336">
        <f t="shared" ref="E18:E27" si="2">MAX(ABS(C18-B18),ABS(D18-B18))</f>
        <v>0</v>
      </c>
      <c r="F18" s="3335">
        <v>0.1</v>
      </c>
      <c r="G18" s="3336">
        <f t="shared" ref="G18:G27" si="3">+E18*F18</f>
        <v>0</v>
      </c>
      <c r="H18" s="3348"/>
      <c r="I18" s="3348"/>
      <c r="J18" s="3348"/>
      <c r="K18" s="3349">
        <f t="shared" ref="K18:K27" si="4">+(C18-B18)-(I18-H18)</f>
        <v>0</v>
      </c>
      <c r="L18" s="3336">
        <f t="shared" si="0"/>
        <v>0</v>
      </c>
      <c r="M18" s="3336">
        <f t="shared" si="1"/>
        <v>0</v>
      </c>
      <c r="N18" s="3336">
        <f t="shared" ref="N18:N27" si="5">MIN(G18,M18)</f>
        <v>0</v>
      </c>
    </row>
    <row r="19" spans="1:14" ht="13">
      <c r="A19" s="3347"/>
      <c r="B19" s="3348"/>
      <c r="C19" s="3348"/>
      <c r="D19" s="3348"/>
      <c r="E19" s="3336">
        <f t="shared" si="2"/>
        <v>0</v>
      </c>
      <c r="F19" s="3335">
        <v>0.1</v>
      </c>
      <c r="G19" s="3336">
        <f t="shared" si="3"/>
        <v>0</v>
      </c>
      <c r="H19" s="3348"/>
      <c r="I19" s="3348"/>
      <c r="J19" s="3348"/>
      <c r="K19" s="3349">
        <f t="shared" si="4"/>
        <v>0</v>
      </c>
      <c r="L19" s="3336">
        <f t="shared" si="0"/>
        <v>0</v>
      </c>
      <c r="M19" s="3336">
        <f t="shared" si="1"/>
        <v>0</v>
      </c>
      <c r="N19" s="3336">
        <f t="shared" si="5"/>
        <v>0</v>
      </c>
    </row>
    <row r="20" spans="1:14" ht="13">
      <c r="A20" s="3347"/>
      <c r="B20" s="3348"/>
      <c r="C20" s="3348"/>
      <c r="D20" s="3348"/>
      <c r="E20" s="3336">
        <f t="shared" si="2"/>
        <v>0</v>
      </c>
      <c r="F20" s="3335">
        <v>0.1</v>
      </c>
      <c r="G20" s="3336">
        <f t="shared" si="3"/>
        <v>0</v>
      </c>
      <c r="H20" s="3348"/>
      <c r="I20" s="3348"/>
      <c r="J20" s="3348"/>
      <c r="K20" s="3349">
        <f>+(C20-B20)-(I20-H20)</f>
        <v>0</v>
      </c>
      <c r="L20" s="3336">
        <f t="shared" si="0"/>
        <v>0</v>
      </c>
      <c r="M20" s="3336">
        <f t="shared" si="1"/>
        <v>0</v>
      </c>
      <c r="N20" s="3336">
        <f t="shared" si="5"/>
        <v>0</v>
      </c>
    </row>
    <row r="21" spans="1:14" ht="13">
      <c r="A21" s="3347"/>
      <c r="B21" s="3348"/>
      <c r="C21" s="3348"/>
      <c r="D21" s="3348"/>
      <c r="E21" s="3336">
        <f t="shared" si="2"/>
        <v>0</v>
      </c>
      <c r="F21" s="3335">
        <v>0.1</v>
      </c>
      <c r="G21" s="3336">
        <f t="shared" si="3"/>
        <v>0</v>
      </c>
      <c r="H21" s="3348"/>
      <c r="I21" s="3348"/>
      <c r="J21" s="3348"/>
      <c r="K21" s="3349">
        <f t="shared" si="4"/>
        <v>0</v>
      </c>
      <c r="L21" s="3336">
        <f t="shared" si="0"/>
        <v>0</v>
      </c>
      <c r="M21" s="3336">
        <f t="shared" si="1"/>
        <v>0</v>
      </c>
      <c r="N21" s="3336">
        <f t="shared" si="5"/>
        <v>0</v>
      </c>
    </row>
    <row r="22" spans="1:14" ht="13">
      <c r="A22" s="3347"/>
      <c r="B22" s="3348"/>
      <c r="C22" s="3348"/>
      <c r="D22" s="3348"/>
      <c r="E22" s="3336">
        <f t="shared" si="2"/>
        <v>0</v>
      </c>
      <c r="F22" s="3335">
        <v>0.1</v>
      </c>
      <c r="G22" s="3336">
        <f t="shared" si="3"/>
        <v>0</v>
      </c>
      <c r="H22" s="3348"/>
      <c r="I22" s="3348"/>
      <c r="J22" s="3348"/>
      <c r="K22" s="3349">
        <f t="shared" si="4"/>
        <v>0</v>
      </c>
      <c r="L22" s="3336">
        <f t="shared" si="0"/>
        <v>0</v>
      </c>
      <c r="M22" s="3336">
        <f t="shared" si="1"/>
        <v>0</v>
      </c>
      <c r="N22" s="3336">
        <f t="shared" si="5"/>
        <v>0</v>
      </c>
    </row>
    <row r="23" spans="1:14" ht="13">
      <c r="A23" s="3347"/>
      <c r="B23" s="3348"/>
      <c r="C23" s="3350"/>
      <c r="D23" s="3142"/>
      <c r="E23" s="3336">
        <f t="shared" si="2"/>
        <v>0</v>
      </c>
      <c r="F23" s="3335">
        <v>0.1</v>
      </c>
      <c r="G23" s="3336">
        <f t="shared" si="3"/>
        <v>0</v>
      </c>
      <c r="H23" s="3350"/>
      <c r="I23" s="3348"/>
      <c r="J23" s="3142"/>
      <c r="K23" s="3349">
        <f t="shared" si="4"/>
        <v>0</v>
      </c>
      <c r="L23" s="3336">
        <f t="shared" si="0"/>
        <v>0</v>
      </c>
      <c r="M23" s="3336">
        <f t="shared" si="1"/>
        <v>0</v>
      </c>
      <c r="N23" s="3336">
        <f t="shared" si="5"/>
        <v>0</v>
      </c>
    </row>
    <row r="24" spans="1:14" ht="13">
      <c r="A24" s="3347"/>
      <c r="B24" s="3348"/>
      <c r="C24" s="3350"/>
      <c r="D24" s="3142"/>
      <c r="E24" s="3336">
        <f t="shared" si="2"/>
        <v>0</v>
      </c>
      <c r="F24" s="3335">
        <v>0.1</v>
      </c>
      <c r="G24" s="3336">
        <f t="shared" si="3"/>
        <v>0</v>
      </c>
      <c r="H24" s="3350"/>
      <c r="I24" s="3350"/>
      <c r="J24" s="3142"/>
      <c r="K24" s="3349">
        <f t="shared" si="4"/>
        <v>0</v>
      </c>
      <c r="L24" s="3336">
        <f t="shared" si="0"/>
        <v>0</v>
      </c>
      <c r="M24" s="3336">
        <f t="shared" si="1"/>
        <v>0</v>
      </c>
      <c r="N24" s="3336">
        <f t="shared" si="5"/>
        <v>0</v>
      </c>
    </row>
    <row r="25" spans="1:14" ht="13">
      <c r="A25" s="3347"/>
      <c r="B25" s="3348"/>
      <c r="C25" s="3350"/>
      <c r="D25" s="3142"/>
      <c r="E25" s="3336">
        <f t="shared" si="2"/>
        <v>0</v>
      </c>
      <c r="F25" s="3335">
        <v>0.1</v>
      </c>
      <c r="G25" s="3336">
        <f t="shared" si="3"/>
        <v>0</v>
      </c>
      <c r="H25" s="3350"/>
      <c r="I25" s="3350"/>
      <c r="J25" s="3142"/>
      <c r="K25" s="3349">
        <f t="shared" si="4"/>
        <v>0</v>
      </c>
      <c r="L25" s="3336">
        <f t="shared" si="0"/>
        <v>0</v>
      </c>
      <c r="M25" s="3336">
        <f t="shared" si="1"/>
        <v>0</v>
      </c>
      <c r="N25" s="3336">
        <f t="shared" si="5"/>
        <v>0</v>
      </c>
    </row>
    <row r="26" spans="1:14" ht="13">
      <c r="A26" s="3347"/>
      <c r="B26" s="3348"/>
      <c r="C26" s="3350"/>
      <c r="D26" s="3142"/>
      <c r="E26" s="3336">
        <f t="shared" si="2"/>
        <v>0</v>
      </c>
      <c r="F26" s="3335">
        <v>0.1</v>
      </c>
      <c r="G26" s="3336">
        <f t="shared" si="3"/>
        <v>0</v>
      </c>
      <c r="H26" s="3350"/>
      <c r="I26" s="3350"/>
      <c r="J26" s="3142"/>
      <c r="K26" s="3349">
        <f t="shared" si="4"/>
        <v>0</v>
      </c>
      <c r="L26" s="3336">
        <f t="shared" si="0"/>
        <v>0</v>
      </c>
      <c r="M26" s="3336">
        <f t="shared" si="1"/>
        <v>0</v>
      </c>
      <c r="N26" s="3336">
        <f t="shared" si="5"/>
        <v>0</v>
      </c>
    </row>
    <row r="27" spans="1:14" ht="13">
      <c r="A27" s="3347"/>
      <c r="B27" s="3348"/>
      <c r="C27" s="3350"/>
      <c r="D27" s="3142"/>
      <c r="E27" s="3336">
        <f t="shared" si="2"/>
        <v>0</v>
      </c>
      <c r="F27" s="3335">
        <v>0.1</v>
      </c>
      <c r="G27" s="3336">
        <f t="shared" si="3"/>
        <v>0</v>
      </c>
      <c r="H27" s="3350"/>
      <c r="I27" s="3350"/>
      <c r="J27" s="3142"/>
      <c r="K27" s="3349">
        <f t="shared" si="4"/>
        <v>0</v>
      </c>
      <c r="L27" s="3336">
        <f t="shared" si="0"/>
        <v>0</v>
      </c>
      <c r="M27" s="3336">
        <f t="shared" si="1"/>
        <v>0</v>
      </c>
      <c r="N27" s="3336">
        <f t="shared" si="5"/>
        <v>0</v>
      </c>
    </row>
    <row r="28" spans="1:14" ht="13">
      <c r="A28" s="3332" t="s">
        <v>909</v>
      </c>
      <c r="B28" s="3351">
        <f>SUM(B17:B27)</f>
        <v>0</v>
      </c>
      <c r="C28" s="3351">
        <f t="shared" ref="C28:E28" si="6">SUM(C17:C27)</f>
        <v>0</v>
      </c>
      <c r="D28" s="3351">
        <f t="shared" si="6"/>
        <v>0</v>
      </c>
      <c r="E28" s="3351">
        <f t="shared" si="6"/>
        <v>0</v>
      </c>
      <c r="F28" s="3243"/>
      <c r="G28" s="3351">
        <f>SUM(G17:G27)</f>
        <v>0</v>
      </c>
      <c r="H28" s="3351">
        <f t="shared" ref="H28:N28" si="7">SUM(H17:H27)</f>
        <v>0</v>
      </c>
      <c r="I28" s="3351">
        <f t="shared" si="7"/>
        <v>0</v>
      </c>
      <c r="J28" s="3351">
        <f t="shared" si="7"/>
        <v>0</v>
      </c>
      <c r="K28" s="3351">
        <f t="shared" si="7"/>
        <v>0</v>
      </c>
      <c r="L28" s="3351">
        <f>SUM(L17:L27)</f>
        <v>0</v>
      </c>
      <c r="M28" s="3351">
        <f t="shared" si="7"/>
        <v>0</v>
      </c>
      <c r="N28" s="3351">
        <f t="shared" si="7"/>
        <v>0</v>
      </c>
    </row>
    <row r="29" spans="1:14">
      <c r="A29" s="278"/>
      <c r="B29" s="278"/>
      <c r="C29" s="278"/>
      <c r="D29" s="278"/>
      <c r="E29" s="278"/>
      <c r="F29" s="278"/>
      <c r="G29" s="278"/>
      <c r="H29" s="278"/>
      <c r="I29" s="278"/>
      <c r="J29" s="278"/>
      <c r="K29" s="278"/>
      <c r="L29" s="278"/>
      <c r="M29" s="278"/>
      <c r="N29" s="278"/>
    </row>
    <row r="30" spans="1:14">
      <c r="A30" s="278" t="s">
        <v>1347</v>
      </c>
      <c r="B30" s="278"/>
      <c r="C30" s="278"/>
      <c r="D30" s="278"/>
      <c r="E30" s="278"/>
      <c r="F30" s="278"/>
      <c r="G30" s="278"/>
      <c r="H30" s="278"/>
      <c r="I30" s="278"/>
      <c r="J30" s="278"/>
      <c r="K30" s="278"/>
      <c r="L30" s="278"/>
      <c r="M30" s="278"/>
      <c r="N30" s="278"/>
    </row>
    <row r="31" spans="1:14">
      <c r="A31" s="278" t="s">
        <v>1395</v>
      </c>
      <c r="B31" s="278"/>
      <c r="C31" s="278"/>
      <c r="D31" s="278"/>
      <c r="E31" s="278"/>
      <c r="F31" s="278"/>
      <c r="G31" s="278"/>
      <c r="H31" s="278"/>
      <c r="I31" s="278"/>
      <c r="J31" s="278"/>
      <c r="K31" s="278"/>
      <c r="L31" s="278"/>
      <c r="M31" s="278"/>
      <c r="N31" s="278"/>
    </row>
    <row r="32" spans="1:14">
      <c r="A32" s="278" t="s">
        <v>1377</v>
      </c>
      <c r="B32" s="278"/>
      <c r="C32" s="278"/>
      <c r="D32" s="278"/>
      <c r="E32" s="278"/>
      <c r="F32" s="278"/>
      <c r="G32" s="278"/>
      <c r="H32" s="278"/>
      <c r="I32" s="278"/>
      <c r="J32" s="278"/>
      <c r="K32" s="278"/>
      <c r="L32" s="278"/>
      <c r="M32" s="278"/>
      <c r="N32" s="278"/>
    </row>
    <row r="33" spans="1:14">
      <c r="A33" s="278" t="s">
        <v>1378</v>
      </c>
      <c r="B33" s="278"/>
      <c r="C33" s="278"/>
      <c r="D33" s="278"/>
      <c r="E33" s="278"/>
      <c r="F33" s="278"/>
      <c r="G33" s="278"/>
      <c r="H33" s="278"/>
      <c r="I33" s="278"/>
      <c r="J33" s="278"/>
      <c r="K33" s="278"/>
      <c r="L33" s="278"/>
      <c r="M33" s="278"/>
      <c r="N33" s="278"/>
    </row>
    <row r="34" spans="1:14">
      <c r="A34" s="278" t="s">
        <v>1396</v>
      </c>
      <c r="B34" s="278"/>
      <c r="C34" s="278"/>
      <c r="D34" s="278"/>
      <c r="E34" s="278"/>
      <c r="F34" s="278"/>
      <c r="G34" s="278"/>
      <c r="H34" s="278"/>
      <c r="I34" s="278"/>
      <c r="J34" s="278"/>
      <c r="K34" s="278"/>
      <c r="L34" s="278"/>
      <c r="M34" s="278"/>
      <c r="N34" s="278"/>
    </row>
    <row r="35" spans="1:14">
      <c r="A35" s="278"/>
      <c r="B35" s="278"/>
      <c r="C35" s="278"/>
      <c r="D35" s="278"/>
      <c r="E35" s="278"/>
      <c r="F35" s="278"/>
      <c r="G35" s="278"/>
      <c r="H35" s="278"/>
      <c r="I35" s="278"/>
      <c r="J35" s="278"/>
      <c r="K35" s="278"/>
      <c r="L35" s="278"/>
      <c r="M35" s="278"/>
      <c r="N35" s="278"/>
    </row>
    <row r="36" spans="1:14">
      <c r="A36" s="278"/>
      <c r="B36" s="278"/>
      <c r="C36" s="278"/>
      <c r="D36" s="278"/>
      <c r="E36" s="278"/>
      <c r="F36" s="278"/>
      <c r="G36" s="278"/>
      <c r="H36" s="278"/>
      <c r="I36" s="278"/>
      <c r="J36" s="278"/>
      <c r="K36" s="278"/>
      <c r="L36" s="278"/>
      <c r="M36" s="278"/>
      <c r="N36" s="126" t="str">
        <f>+ToC!$E$115</f>
        <v xml:space="preserve">LONG-TERM Annual Return </v>
      </c>
    </row>
    <row r="37" spans="1:14">
      <c r="A37" s="278"/>
      <c r="B37" s="278"/>
      <c r="C37" s="278"/>
      <c r="D37" s="278"/>
      <c r="E37" s="278"/>
      <c r="F37" s="278"/>
      <c r="G37" s="278"/>
      <c r="H37" s="278"/>
      <c r="I37" s="278"/>
      <c r="J37" s="278"/>
      <c r="K37" s="278"/>
      <c r="L37" s="278"/>
      <c r="M37" s="278"/>
      <c r="N37" s="126" t="s">
        <v>2066</v>
      </c>
    </row>
    <row r="38" spans="1:14" hidden="1"/>
    <row r="39" spans="1:14" hidden="1"/>
  </sheetData>
  <sheetProtection algorithmName="SHA-512" hashValue="OlYCcIS4AXMdZsfT58at6qeQkwvQSscN8hkz8wk/isl5BcXxIiKk8oCpAomcuiKK2+zddzajgl7pzxB6/Uvmcw==" saltValue="TpzO8BqWSWrrIfMa5db5iw==" spinCount="100000" sheet="1" objects="1" scenarios="1"/>
  <mergeCells count="5">
    <mergeCell ref="A1:N1"/>
    <mergeCell ref="A8:M8"/>
    <mergeCell ref="A10:N10"/>
    <mergeCell ref="A9:N9"/>
    <mergeCell ref="A11:N11"/>
  </mergeCells>
  <hyperlinks>
    <hyperlink ref="A1:N1" location="ToC!A1" display="40.030"/>
  </hyperlinks>
  <printOptions horizontalCentered="1"/>
  <pageMargins left="0.25" right="0.25" top="0.75" bottom="0.75" header="0.3" footer="0.3"/>
  <pageSetup paperSize="5" scale="7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3" tint="0.39997558519241921"/>
    <pageSetUpPr fitToPage="1"/>
  </sheetPr>
  <dimension ref="A1:M57"/>
  <sheetViews>
    <sheetView zoomScale="90" zoomScaleNormal="90" workbookViewId="0">
      <selection activeCell="E19" sqref="E19"/>
    </sheetView>
  </sheetViews>
  <sheetFormatPr defaultColWidth="0" defaultRowHeight="13" zeroHeight="1"/>
  <cols>
    <col min="1" max="1" width="35.84375" style="1042" customWidth="1"/>
    <col min="2" max="2" width="13" style="1042" customWidth="1"/>
    <col min="3" max="3" width="12.3046875" style="1042" customWidth="1"/>
    <col min="4" max="4" width="11.84375" style="1042" customWidth="1"/>
    <col min="5" max="5" width="10.07421875" style="1042" customWidth="1"/>
    <col min="6" max="6" width="9.84375" style="1044" customWidth="1"/>
    <col min="7" max="7" width="11.23046875" style="1042" customWidth="1"/>
    <col min="8" max="8" width="12.3046875" style="1042" customWidth="1"/>
    <col min="9" max="9" width="11.07421875" style="1042" customWidth="1"/>
    <col min="10" max="10" width="11.84375" style="1042" customWidth="1"/>
    <col min="11" max="11" width="8.765625" style="1044" customWidth="1"/>
    <col min="12" max="12" width="9.69140625" style="1042" customWidth="1"/>
    <col min="13" max="13" width="10.4609375" style="1042" customWidth="1"/>
    <col min="14" max="16384" width="8.765625" style="1042" hidden="1"/>
  </cols>
  <sheetData>
    <row r="1" spans="1:13">
      <c r="A1" s="5052" t="s">
        <v>1997</v>
      </c>
      <c r="B1" s="5065"/>
      <c r="C1" s="5065"/>
      <c r="D1" s="5065"/>
      <c r="E1" s="5065"/>
      <c r="F1" s="5065"/>
      <c r="G1" s="5065"/>
      <c r="H1" s="5065"/>
      <c r="I1" s="5065"/>
      <c r="J1" s="5065"/>
      <c r="K1" s="5065"/>
      <c r="L1" s="5065"/>
      <c r="M1" s="288"/>
    </row>
    <row r="2" spans="1:13">
      <c r="A2" s="1024"/>
      <c r="B2" s="288"/>
      <c r="C2" s="1817"/>
      <c r="D2" s="1825"/>
      <c r="E2" s="288"/>
      <c r="F2" s="1817"/>
      <c r="G2" s="288"/>
      <c r="H2" s="288"/>
      <c r="I2" s="288"/>
      <c r="J2" s="288"/>
      <c r="K2" s="1817"/>
      <c r="L2" s="1023" t="s">
        <v>2285</v>
      </c>
      <c r="M2" s="288"/>
    </row>
    <row r="3" spans="1:13" ht="14">
      <c r="A3" s="857" t="str">
        <f>+Cover!$A$14</f>
        <v>Select Name of Insurer/ Financial Holding Company</v>
      </c>
      <c r="B3" s="858"/>
      <c r="C3" s="858"/>
      <c r="D3" s="858"/>
      <c r="E3" s="842"/>
      <c r="F3" s="842"/>
      <c r="G3" s="288"/>
      <c r="H3" s="288"/>
      <c r="I3" s="288"/>
      <c r="J3" s="288"/>
      <c r="K3" s="1023"/>
      <c r="L3" s="288"/>
      <c r="M3" s="288"/>
    </row>
    <row r="4" spans="1:13" ht="14">
      <c r="A4" s="833" t="str">
        <f>+ToC!$A$3</f>
        <v>Insurer/Financial Holding Company</v>
      </c>
      <c r="B4" s="833"/>
      <c r="C4" s="842"/>
      <c r="D4" s="842"/>
      <c r="E4" s="842"/>
      <c r="F4" s="842"/>
      <c r="G4" s="288"/>
      <c r="H4" s="288"/>
      <c r="I4" s="288"/>
      <c r="J4" s="288"/>
      <c r="K4" s="1817"/>
      <c r="L4" s="288"/>
      <c r="M4" s="288"/>
    </row>
    <row r="5" spans="1:13" ht="14">
      <c r="A5" s="833"/>
      <c r="B5" s="833"/>
      <c r="C5" s="842"/>
      <c r="D5" s="842"/>
      <c r="E5" s="842"/>
      <c r="F5" s="842"/>
      <c r="G5" s="288"/>
      <c r="H5" s="288"/>
      <c r="I5" s="288"/>
      <c r="J5" s="288"/>
      <c r="K5" s="1817"/>
      <c r="L5" s="288"/>
      <c r="M5" s="288"/>
    </row>
    <row r="6" spans="1:13" ht="14">
      <c r="A6" s="99" t="str">
        <f>+ToC!$A$5</f>
        <v>LONG-TERM INSURERS ANNUAL RETURN</v>
      </c>
      <c r="B6" s="102"/>
      <c r="C6" s="842"/>
      <c r="D6" s="842"/>
      <c r="E6" s="842"/>
      <c r="F6" s="842"/>
      <c r="G6" s="288"/>
      <c r="H6" s="288"/>
      <c r="I6" s="288"/>
      <c r="J6" s="288"/>
      <c r="K6" s="1817"/>
      <c r="L6" s="288"/>
      <c r="M6" s="288"/>
    </row>
    <row r="7" spans="1:13" ht="14">
      <c r="A7" s="99" t="str">
        <f>+ToC!$A$6</f>
        <v>FOR THE YEAR ENDED:</v>
      </c>
      <c r="B7" s="102"/>
      <c r="C7" s="842"/>
      <c r="D7" s="743"/>
      <c r="E7" s="842"/>
      <c r="F7" s="2078">
        <f>+Cover!$A$23</f>
        <v>0</v>
      </c>
      <c r="G7" s="288"/>
      <c r="H7" s="288"/>
      <c r="I7" s="288"/>
      <c r="J7" s="288"/>
      <c r="K7" s="1817"/>
      <c r="L7" s="1060"/>
      <c r="M7" s="288"/>
    </row>
    <row r="8" spans="1:13">
      <c r="A8" s="5694"/>
      <c r="B8" s="5377"/>
      <c r="C8" s="5377"/>
      <c r="D8" s="5377"/>
      <c r="E8" s="5695"/>
      <c r="F8" s="5695"/>
      <c r="G8" s="5695"/>
      <c r="H8" s="5695"/>
      <c r="I8" s="5695"/>
      <c r="J8" s="5695"/>
      <c r="K8" s="5695"/>
      <c r="L8" s="5695"/>
      <c r="M8" s="288"/>
    </row>
    <row r="9" spans="1:13">
      <c r="A9" s="5694" t="s">
        <v>999</v>
      </c>
      <c r="B9" s="5377"/>
      <c r="C9" s="5377"/>
      <c r="D9" s="5377"/>
      <c r="E9" s="5695"/>
      <c r="F9" s="5695"/>
      <c r="G9" s="5695"/>
      <c r="H9" s="5695"/>
      <c r="I9" s="5695"/>
      <c r="J9" s="5695"/>
      <c r="K9" s="5695"/>
      <c r="L9" s="5695"/>
      <c r="M9" s="288"/>
    </row>
    <row r="10" spans="1:13" ht="14">
      <c r="A10" s="5407" t="s">
        <v>1380</v>
      </c>
      <c r="B10" s="5407"/>
      <c r="C10" s="5407"/>
      <c r="D10" s="5407"/>
      <c r="E10" s="5407"/>
      <c r="F10" s="5407"/>
      <c r="G10" s="5407"/>
      <c r="H10" s="5407"/>
      <c r="I10" s="5407"/>
      <c r="J10" s="5407"/>
      <c r="K10" s="5407"/>
      <c r="L10" s="5407"/>
      <c r="M10" s="4505"/>
    </row>
    <row r="11" spans="1:13">
      <c r="A11" s="5377" t="s">
        <v>1397</v>
      </c>
      <c r="B11" s="5377"/>
      <c r="C11" s="5377"/>
      <c r="D11" s="5377"/>
      <c r="E11" s="5377"/>
      <c r="F11" s="5377"/>
      <c r="G11" s="5377"/>
      <c r="H11" s="5377"/>
      <c r="I11" s="5377"/>
      <c r="J11" s="5377"/>
      <c r="K11" s="5377"/>
      <c r="L11" s="5377"/>
      <c r="M11" s="288"/>
    </row>
    <row r="12" spans="1:13">
      <c r="A12" s="288"/>
      <c r="B12" s="288"/>
      <c r="C12" s="288"/>
      <c r="D12" s="288"/>
      <c r="E12" s="288"/>
      <c r="F12" s="1817"/>
      <c r="G12" s="288"/>
      <c r="H12" s="288"/>
      <c r="I12" s="288"/>
      <c r="J12" s="288"/>
      <c r="K12" s="1817"/>
      <c r="L12" s="288"/>
      <c r="M12" s="288"/>
    </row>
    <row r="13" spans="1:13">
      <c r="A13" s="3244"/>
      <c r="B13" s="5678" t="s">
        <v>1398</v>
      </c>
      <c r="C13" s="5679"/>
      <c r="D13" s="5679"/>
      <c r="E13" s="5679"/>
      <c r="F13" s="5679"/>
      <c r="G13" s="5680"/>
      <c r="H13" s="5678" t="s">
        <v>1399</v>
      </c>
      <c r="I13" s="5679"/>
      <c r="J13" s="5679"/>
      <c r="K13" s="5679"/>
      <c r="L13" s="5680"/>
      <c r="M13" s="5697" t="s">
        <v>1400</v>
      </c>
    </row>
    <row r="14" spans="1:13" ht="52">
      <c r="A14" s="3271" t="s">
        <v>1401</v>
      </c>
      <c r="B14" s="3271" t="s">
        <v>1402</v>
      </c>
      <c r="C14" s="3271" t="s">
        <v>1403</v>
      </c>
      <c r="D14" s="3271" t="s">
        <v>1404</v>
      </c>
      <c r="E14" s="3271" t="s">
        <v>1405</v>
      </c>
      <c r="F14" s="3271" t="s">
        <v>1238</v>
      </c>
      <c r="G14" s="3271" t="s">
        <v>1406</v>
      </c>
      <c r="H14" s="3271" t="s">
        <v>1402</v>
      </c>
      <c r="I14" s="3271" t="s">
        <v>1403</v>
      </c>
      <c r="J14" s="3271" t="s">
        <v>1407</v>
      </c>
      <c r="K14" s="3271" t="s">
        <v>1238</v>
      </c>
      <c r="L14" s="3271" t="s">
        <v>1408</v>
      </c>
      <c r="M14" s="5697"/>
    </row>
    <row r="15" spans="1:13">
      <c r="A15" s="3271"/>
      <c r="B15" s="3243" t="s">
        <v>1167</v>
      </c>
      <c r="C15" s="3243" t="s">
        <v>1169</v>
      </c>
      <c r="D15" s="3243" t="s">
        <v>1171</v>
      </c>
      <c r="E15" s="3243" t="s">
        <v>1202</v>
      </c>
      <c r="F15" s="3243" t="s">
        <v>1207</v>
      </c>
      <c r="G15" s="3243" t="s">
        <v>1209</v>
      </c>
      <c r="H15" s="3243" t="s">
        <v>1211</v>
      </c>
      <c r="I15" s="3243" t="s">
        <v>1215</v>
      </c>
      <c r="J15" s="3243" t="s">
        <v>1218</v>
      </c>
      <c r="K15" s="3243" t="s">
        <v>1220</v>
      </c>
      <c r="L15" s="3243" t="s">
        <v>1223</v>
      </c>
      <c r="M15" s="3243" t="s">
        <v>1233</v>
      </c>
    </row>
    <row r="16" spans="1:13">
      <c r="A16" s="3271"/>
      <c r="B16" s="5697" t="s">
        <v>281</v>
      </c>
      <c r="C16" s="5697"/>
      <c r="D16" s="5697"/>
      <c r="E16" s="5697"/>
      <c r="F16" s="3271"/>
      <c r="G16" s="3271"/>
      <c r="H16" s="5697" t="s">
        <v>281</v>
      </c>
      <c r="I16" s="5697"/>
      <c r="J16" s="5697"/>
      <c r="K16" s="3271"/>
      <c r="L16" s="3271"/>
      <c r="M16" s="3271"/>
    </row>
    <row r="17" spans="1:13">
      <c r="A17" s="5670" t="s">
        <v>1409</v>
      </c>
      <c r="B17" s="5670"/>
      <c r="C17" s="5691"/>
      <c r="D17" s="5670"/>
      <c r="E17" s="5670"/>
      <c r="F17" s="5670"/>
      <c r="G17" s="5670"/>
      <c r="H17" s="5670"/>
      <c r="I17" s="5670"/>
      <c r="J17" s="5670"/>
      <c r="K17" s="5670"/>
      <c r="L17" s="5670"/>
      <c r="M17" s="5670"/>
    </row>
    <row r="18" spans="1:13">
      <c r="A18" s="3246" t="s">
        <v>1410</v>
      </c>
      <c r="B18" s="3295"/>
      <c r="C18" s="3295"/>
      <c r="D18" s="3295"/>
      <c r="E18" s="3295"/>
      <c r="F18" s="3352"/>
      <c r="G18" s="3295"/>
      <c r="H18" s="3295"/>
      <c r="I18" s="3295"/>
      <c r="J18" s="3295"/>
      <c r="K18" s="3306"/>
      <c r="L18" s="3295"/>
      <c r="M18" s="3295"/>
    </row>
    <row r="19" spans="1:13">
      <c r="A19" s="3246" t="s">
        <v>1411</v>
      </c>
      <c r="B19" s="3353"/>
      <c r="C19" s="3353"/>
      <c r="D19" s="2504">
        <f>+B19-C19</f>
        <v>0</v>
      </c>
      <c r="E19" s="3176"/>
      <c r="F19" s="3354">
        <v>5.0000000000000001E-4</v>
      </c>
      <c r="G19" s="2504">
        <f>+(D19-E19)*F19</f>
        <v>0</v>
      </c>
      <c r="H19" s="3353"/>
      <c r="I19" s="3353"/>
      <c r="J19" s="2504">
        <f>+H19-I19</f>
        <v>0</v>
      </c>
      <c r="K19" s="3354">
        <v>5.0000000000000001E-4</v>
      </c>
      <c r="L19" s="2504">
        <f>+J19*K19</f>
        <v>0</v>
      </c>
      <c r="M19" s="2504">
        <f>+G19-L19</f>
        <v>0</v>
      </c>
    </row>
    <row r="20" spans="1:13">
      <c r="A20" s="3246" t="s">
        <v>1412</v>
      </c>
      <c r="B20" s="3353"/>
      <c r="C20" s="3353"/>
      <c r="D20" s="2504">
        <f>+B20-C20</f>
        <v>0</v>
      </c>
      <c r="E20" s="3176"/>
      <c r="F20" s="3354">
        <v>1E-3</v>
      </c>
      <c r="G20" s="2504">
        <f>+(D20-E20)*F20</f>
        <v>0</v>
      </c>
      <c r="H20" s="3353"/>
      <c r="I20" s="3353"/>
      <c r="J20" s="2504">
        <f>+H20-I20</f>
        <v>0</v>
      </c>
      <c r="K20" s="3354">
        <v>1E-3</v>
      </c>
      <c r="L20" s="2504">
        <f>+J20*K20</f>
        <v>0</v>
      </c>
      <c r="M20" s="2504">
        <f>+G20-L20</f>
        <v>0</v>
      </c>
    </row>
    <row r="21" spans="1:13">
      <c r="A21" s="3246" t="s">
        <v>1413</v>
      </c>
      <c r="B21" s="3353"/>
      <c r="C21" s="3353"/>
      <c r="D21" s="2504">
        <f>+B21-C21</f>
        <v>0</v>
      </c>
      <c r="E21" s="3176"/>
      <c r="F21" s="3354">
        <v>2E-3</v>
      </c>
      <c r="G21" s="2504">
        <f>+(D21-E21)*F21</f>
        <v>0</v>
      </c>
      <c r="H21" s="3353"/>
      <c r="I21" s="3353"/>
      <c r="J21" s="2504">
        <f>+H21-I21</f>
        <v>0</v>
      </c>
      <c r="K21" s="3354">
        <v>2E-3</v>
      </c>
      <c r="L21" s="2504">
        <f>+J21*K21</f>
        <v>0</v>
      </c>
      <c r="M21" s="2504">
        <f>+G21-L21</f>
        <v>0</v>
      </c>
    </row>
    <row r="22" spans="1:13">
      <c r="A22" s="3295" t="s">
        <v>1414</v>
      </c>
      <c r="B22" s="3353"/>
      <c r="C22" s="3353"/>
      <c r="D22" s="2504">
        <f>+B22-C22</f>
        <v>0</v>
      </c>
      <c r="E22" s="3176"/>
      <c r="F22" s="3354">
        <v>1E-3</v>
      </c>
      <c r="G22" s="2504">
        <f>+(D22-E22)*F22</f>
        <v>0</v>
      </c>
      <c r="H22" s="3353"/>
      <c r="I22" s="3353"/>
      <c r="J22" s="2504">
        <f>+H22-I22</f>
        <v>0</v>
      </c>
      <c r="K22" s="3354">
        <v>1E-3</v>
      </c>
      <c r="L22" s="2504">
        <f>+J22*K22</f>
        <v>0</v>
      </c>
      <c r="M22" s="2504">
        <f>+G22-L22</f>
        <v>0</v>
      </c>
    </row>
    <row r="23" spans="1:13">
      <c r="A23" s="3294" t="s">
        <v>1415</v>
      </c>
      <c r="B23" s="3319">
        <f>SUM(B19:B22)</f>
        <v>0</v>
      </c>
      <c r="C23" s="3319">
        <f>SUM(C19:C22)</f>
        <v>0</v>
      </c>
      <c r="D23" s="3319">
        <f>SUM(D19:D22)</f>
        <v>0</v>
      </c>
      <c r="E23" s="3319">
        <f>SUM(E19:E22)</f>
        <v>0</v>
      </c>
      <c r="F23" s="3355"/>
      <c r="G23" s="3319">
        <f>SUM(G19:G22)</f>
        <v>0</v>
      </c>
      <c r="H23" s="3319">
        <f>SUM(H19:H22)</f>
        <v>0</v>
      </c>
      <c r="I23" s="3319">
        <f>SUM(I19:I22)</f>
        <v>0</v>
      </c>
      <c r="J23" s="3319">
        <f>SUM(J19:J22)</f>
        <v>0</v>
      </c>
      <c r="K23" s="3356"/>
      <c r="L23" s="3319">
        <f>SUM(L19:L22)</f>
        <v>0</v>
      </c>
      <c r="M23" s="3319">
        <f>SUM(M19:M22)</f>
        <v>0</v>
      </c>
    </row>
    <row r="24" spans="1:13">
      <c r="A24" s="5696"/>
      <c r="B24" s="5696"/>
      <c r="C24" s="5696"/>
      <c r="D24" s="5696"/>
      <c r="E24" s="5696"/>
      <c r="F24" s="5696"/>
      <c r="G24" s="5696"/>
      <c r="H24" s="5696"/>
      <c r="I24" s="5696"/>
      <c r="J24" s="5696"/>
      <c r="K24" s="5696"/>
      <c r="L24" s="5696"/>
      <c r="M24" s="5696"/>
    </row>
    <row r="25" spans="1:13">
      <c r="A25" s="5696" t="s">
        <v>1416</v>
      </c>
      <c r="B25" s="5696"/>
      <c r="C25" s="5696"/>
      <c r="D25" s="5696"/>
      <c r="E25" s="5696"/>
      <c r="F25" s="5696"/>
      <c r="G25" s="5696"/>
      <c r="H25" s="5696"/>
      <c r="I25" s="5696"/>
      <c r="J25" s="5696"/>
      <c r="K25" s="5696"/>
      <c r="L25" s="5696"/>
      <c r="M25" s="5696"/>
    </row>
    <row r="26" spans="1:13">
      <c r="A26" s="3246" t="s">
        <v>1411</v>
      </c>
      <c r="B26" s="3353"/>
      <c r="C26" s="3353"/>
      <c r="D26" s="2504">
        <f>+B26-C26</f>
        <v>0</v>
      </c>
      <c r="E26" s="3176"/>
      <c r="F26" s="3354">
        <v>5.0000000000000001E-4</v>
      </c>
      <c r="G26" s="2504">
        <f>+(D26-E26)*F26</f>
        <v>0</v>
      </c>
      <c r="H26" s="3353"/>
      <c r="I26" s="3353"/>
      <c r="J26" s="2504">
        <f>+H26-I26</f>
        <v>0</v>
      </c>
      <c r="K26" s="3354">
        <v>5.0000000000000001E-4</v>
      </c>
      <c r="L26" s="2504">
        <f>+J26*K26</f>
        <v>0</v>
      </c>
      <c r="M26" s="2504">
        <f>+G26-L26</f>
        <v>0</v>
      </c>
    </row>
    <row r="27" spans="1:13">
      <c r="A27" s="3246" t="s">
        <v>1412</v>
      </c>
      <c r="B27" s="3353"/>
      <c r="C27" s="3353"/>
      <c r="D27" s="2504">
        <f>+B27-C27</f>
        <v>0</v>
      </c>
      <c r="E27" s="3176"/>
      <c r="F27" s="3354">
        <v>1E-3</v>
      </c>
      <c r="G27" s="2504">
        <f>+(D27-E27)*F27</f>
        <v>0</v>
      </c>
      <c r="H27" s="3353"/>
      <c r="I27" s="3353"/>
      <c r="J27" s="2504">
        <f>+H27-I27</f>
        <v>0</v>
      </c>
      <c r="K27" s="3354">
        <v>1E-3</v>
      </c>
      <c r="L27" s="2504">
        <f>+J27*K27</f>
        <v>0</v>
      </c>
      <c r="M27" s="2504">
        <f>+G27-L27</f>
        <v>0</v>
      </c>
    </row>
    <row r="28" spans="1:13">
      <c r="A28" s="3246" t="s">
        <v>1413</v>
      </c>
      <c r="B28" s="3353"/>
      <c r="C28" s="3353"/>
      <c r="D28" s="2504">
        <f>+B28-C28</f>
        <v>0</v>
      </c>
      <c r="E28" s="3176"/>
      <c r="F28" s="3354">
        <v>2E-3</v>
      </c>
      <c r="G28" s="2504">
        <f>+(D28-E28)*F28</f>
        <v>0</v>
      </c>
      <c r="H28" s="3353"/>
      <c r="I28" s="3353"/>
      <c r="J28" s="2504">
        <f>+H28-I28</f>
        <v>0</v>
      </c>
      <c r="K28" s="3354">
        <v>2E-3</v>
      </c>
      <c r="L28" s="2504">
        <f>+J28*K28</f>
        <v>0</v>
      </c>
      <c r="M28" s="2504">
        <f>+G28-L28</f>
        <v>0</v>
      </c>
    </row>
    <row r="29" spans="1:13">
      <c r="A29" s="3244" t="s">
        <v>1417</v>
      </c>
      <c r="B29" s="3319">
        <f>SUM(B26:B28)</f>
        <v>0</v>
      </c>
      <c r="C29" s="3319">
        <f>SUM(C26:C28)</f>
        <v>0</v>
      </c>
      <c r="D29" s="3319">
        <f>SUM(D26:D28)</f>
        <v>0</v>
      </c>
      <c r="E29" s="3319">
        <f>SUM(E26:E28)</f>
        <v>0</v>
      </c>
      <c r="F29" s="3355"/>
      <c r="G29" s="3319">
        <f>SUM(G26:G28)</f>
        <v>0</v>
      </c>
      <c r="H29" s="3319">
        <f>SUM(H26:H28)</f>
        <v>0</v>
      </c>
      <c r="I29" s="3319">
        <f>SUM(I26:I28)</f>
        <v>0</v>
      </c>
      <c r="J29" s="3319">
        <f>SUM(J26:J28)</f>
        <v>0</v>
      </c>
      <c r="K29" s="3357"/>
      <c r="L29" s="3319">
        <f>SUM(L26:L28)</f>
        <v>0</v>
      </c>
      <c r="M29" s="3319">
        <f>SUM(M26:M28)</f>
        <v>0</v>
      </c>
    </row>
    <row r="30" spans="1:13">
      <c r="A30" s="5691"/>
      <c r="B30" s="5691"/>
      <c r="C30" s="5691"/>
      <c r="D30" s="5691"/>
      <c r="E30" s="5691"/>
      <c r="F30" s="5691"/>
      <c r="G30" s="5691"/>
      <c r="H30" s="5691"/>
      <c r="I30" s="5691"/>
      <c r="J30" s="5691"/>
      <c r="K30" s="5691"/>
      <c r="L30" s="5691"/>
      <c r="M30" s="5691"/>
    </row>
    <row r="31" spans="1:13">
      <c r="A31" s="5670" t="s">
        <v>1418</v>
      </c>
      <c r="B31" s="5670"/>
      <c r="C31" s="5670"/>
      <c r="D31" s="5670"/>
      <c r="E31" s="5670"/>
      <c r="F31" s="5670"/>
      <c r="G31" s="5670"/>
      <c r="H31" s="5670"/>
      <c r="I31" s="5670"/>
      <c r="J31" s="5670"/>
      <c r="K31" s="5670"/>
      <c r="L31" s="5670"/>
      <c r="M31" s="5670"/>
    </row>
    <row r="32" spans="1:13">
      <c r="A32" s="3246" t="s">
        <v>1410</v>
      </c>
      <c r="B32" s="3358"/>
      <c r="C32" s="3295"/>
      <c r="D32" s="3295"/>
      <c r="E32" s="3246"/>
      <c r="F32" s="3245"/>
      <c r="G32" s="2504"/>
      <c r="H32" s="3196"/>
      <c r="I32" s="3196"/>
      <c r="J32" s="3196"/>
      <c r="K32" s="3243"/>
      <c r="L32" s="3295"/>
      <c r="M32" s="3295"/>
    </row>
    <row r="33" spans="1:13">
      <c r="A33" s="3246" t="s">
        <v>1411</v>
      </c>
      <c r="B33" s="3353"/>
      <c r="C33" s="3353"/>
      <c r="D33" s="2504">
        <f>+B33-C33</f>
        <v>0</v>
      </c>
      <c r="E33" s="3176"/>
      <c r="F33" s="3354">
        <v>1.4999999999999999E-4</v>
      </c>
      <c r="G33" s="2504">
        <f>+(D33-E33)*F33</f>
        <v>0</v>
      </c>
      <c r="H33" s="3353"/>
      <c r="I33" s="3353"/>
      <c r="J33" s="2504">
        <f>+H33-I33</f>
        <v>0</v>
      </c>
      <c r="K33" s="3354">
        <v>1.4999999999999999E-4</v>
      </c>
      <c r="L33" s="2504">
        <f>+J33*K33</f>
        <v>0</v>
      </c>
      <c r="M33" s="2504">
        <f>+G33-L33</f>
        <v>0</v>
      </c>
    </row>
    <row r="34" spans="1:13">
      <c r="A34" s="3246" t="s">
        <v>1412</v>
      </c>
      <c r="B34" s="3353"/>
      <c r="C34" s="3353"/>
      <c r="D34" s="2504">
        <f>+B34-C34</f>
        <v>0</v>
      </c>
      <c r="E34" s="3176"/>
      <c r="F34" s="3354">
        <v>2.9999999999999997E-4</v>
      </c>
      <c r="G34" s="2504">
        <f>+(D34-E34)*F34</f>
        <v>0</v>
      </c>
      <c r="H34" s="3353"/>
      <c r="I34" s="3353"/>
      <c r="J34" s="2504">
        <f>+H34-I34</f>
        <v>0</v>
      </c>
      <c r="K34" s="3354">
        <v>2.9999999999999997E-4</v>
      </c>
      <c r="L34" s="2504">
        <f>+J34*K34</f>
        <v>0</v>
      </c>
      <c r="M34" s="2504">
        <f>+G34-L34</f>
        <v>0</v>
      </c>
    </row>
    <row r="35" spans="1:13">
      <c r="A35" s="3246" t="s">
        <v>1413</v>
      </c>
      <c r="B35" s="3353"/>
      <c r="C35" s="3353"/>
      <c r="D35" s="2504">
        <f>+B35-C35</f>
        <v>0</v>
      </c>
      <c r="E35" s="3176"/>
      <c r="F35" s="3354">
        <v>5.9999999999999995E-4</v>
      </c>
      <c r="G35" s="2504">
        <f>+(D35-E35)*F35</f>
        <v>0</v>
      </c>
      <c r="H35" s="3353"/>
      <c r="I35" s="3353"/>
      <c r="J35" s="2504">
        <f>+H35-I35</f>
        <v>0</v>
      </c>
      <c r="K35" s="3354">
        <v>5.9999999999999995E-4</v>
      </c>
      <c r="L35" s="2504">
        <f>+J35*K35</f>
        <v>0</v>
      </c>
      <c r="M35" s="2504">
        <f>+G35-L35</f>
        <v>0</v>
      </c>
    </row>
    <row r="36" spans="1:13">
      <c r="A36" s="3295" t="s">
        <v>1414</v>
      </c>
      <c r="B36" s="3353"/>
      <c r="C36" s="3353"/>
      <c r="D36" s="2504">
        <f>+B36-C36</f>
        <v>0</v>
      </c>
      <c r="E36" s="3176"/>
      <c r="F36" s="3354">
        <v>2.9999999999999997E-4</v>
      </c>
      <c r="G36" s="2504">
        <f>+(D36-E36)*F36</f>
        <v>0</v>
      </c>
      <c r="H36" s="3353"/>
      <c r="I36" s="3353"/>
      <c r="J36" s="2504">
        <f>+H36-I36</f>
        <v>0</v>
      </c>
      <c r="K36" s="3354">
        <v>2.9999999999999997E-4</v>
      </c>
      <c r="L36" s="2504">
        <f>+J36*K36</f>
        <v>0</v>
      </c>
      <c r="M36" s="2504">
        <f>+G36-L36</f>
        <v>0</v>
      </c>
    </row>
    <row r="37" spans="1:13">
      <c r="A37" s="3246" t="s">
        <v>1419</v>
      </c>
      <c r="B37" s="3359"/>
      <c r="C37" s="3359"/>
      <c r="D37" s="3196"/>
      <c r="E37" s="3196"/>
      <c r="F37" s="3354"/>
      <c r="G37" s="3196"/>
      <c r="H37" s="3196"/>
      <c r="I37" s="3196"/>
      <c r="J37" s="3196"/>
      <c r="K37" s="3354"/>
      <c r="L37" s="3196"/>
      <c r="M37" s="3196"/>
    </row>
    <row r="38" spans="1:13">
      <c r="A38" s="3246" t="s">
        <v>1411</v>
      </c>
      <c r="B38" s="3353"/>
      <c r="C38" s="3353"/>
      <c r="D38" s="2504">
        <f>+B38-C38</f>
        <v>0</v>
      </c>
      <c r="E38" s="3176"/>
      <c r="F38" s="3354">
        <v>1.4999999999999999E-4</v>
      </c>
      <c r="G38" s="2504">
        <f>+(D38-E38)*F38</f>
        <v>0</v>
      </c>
      <c r="H38" s="3353"/>
      <c r="I38" s="3353"/>
      <c r="J38" s="2504">
        <f>+H38-I38</f>
        <v>0</v>
      </c>
      <c r="K38" s="3354">
        <v>1.4999999999999999E-4</v>
      </c>
      <c r="L38" s="2504">
        <f>+J38*K38</f>
        <v>0</v>
      </c>
      <c r="M38" s="2504">
        <f>+G38-L38</f>
        <v>0</v>
      </c>
    </row>
    <row r="39" spans="1:13">
      <c r="A39" s="3246" t="s">
        <v>1412</v>
      </c>
      <c r="B39" s="3353"/>
      <c r="C39" s="3353"/>
      <c r="D39" s="2504">
        <f>+B39-C39</f>
        <v>0</v>
      </c>
      <c r="E39" s="3176"/>
      <c r="F39" s="3354">
        <v>2.9999999999999997E-4</v>
      </c>
      <c r="G39" s="2504">
        <f>+(D39-E39)*F39</f>
        <v>0</v>
      </c>
      <c r="H39" s="3353"/>
      <c r="I39" s="3353"/>
      <c r="J39" s="2504">
        <f>+H39-I39</f>
        <v>0</v>
      </c>
      <c r="K39" s="3354">
        <v>2.9999999999999997E-4</v>
      </c>
      <c r="L39" s="2504">
        <f>+J39*K39</f>
        <v>0</v>
      </c>
      <c r="M39" s="2504">
        <f>+G39-L39</f>
        <v>0</v>
      </c>
    </row>
    <row r="40" spans="1:13">
      <c r="A40" s="3246" t="s">
        <v>1413</v>
      </c>
      <c r="B40" s="3353"/>
      <c r="C40" s="3353"/>
      <c r="D40" s="2504">
        <f>+B40-C40</f>
        <v>0</v>
      </c>
      <c r="E40" s="3176"/>
      <c r="F40" s="3354">
        <v>5.9999999999999995E-4</v>
      </c>
      <c r="G40" s="2504">
        <f>+(D40-E40)*F40</f>
        <v>0</v>
      </c>
      <c r="H40" s="3353"/>
      <c r="I40" s="3353"/>
      <c r="J40" s="2504">
        <f>+H40-I40</f>
        <v>0</v>
      </c>
      <c r="K40" s="3354">
        <v>5.9999999999999995E-4</v>
      </c>
      <c r="L40" s="2504">
        <f>+J40*K40</f>
        <v>0</v>
      </c>
      <c r="M40" s="2504">
        <f>+G40-L40</f>
        <v>0</v>
      </c>
    </row>
    <row r="41" spans="1:13">
      <c r="A41" s="3244" t="s">
        <v>1420</v>
      </c>
      <c r="B41" s="3319">
        <f>+SUM(B33,B34,B35,B36,B38,B39,B40)</f>
        <v>0</v>
      </c>
      <c r="C41" s="3319">
        <f t="shared" ref="C41:E41" si="0">+SUM(C33,C34,C35,C36,C38,C39,C40)</f>
        <v>0</v>
      </c>
      <c r="D41" s="3319">
        <f t="shared" si="0"/>
        <v>0</v>
      </c>
      <c r="E41" s="3319">
        <f t="shared" si="0"/>
        <v>0</v>
      </c>
      <c r="F41" s="3357"/>
      <c r="G41" s="3319">
        <f t="shared" ref="G41" si="1">+SUM(G33,G34,G35,G36,G38,G39,G40)</f>
        <v>0</v>
      </c>
      <c r="H41" s="3319">
        <f t="shared" ref="H41" si="2">+SUM(H33,H34,H35,H36,H38,H39,H40)</f>
        <v>0</v>
      </c>
      <c r="I41" s="3319">
        <f t="shared" ref="I41" si="3">+SUM(I33,I34,I35,I36,I38,I39,I40)</f>
        <v>0</v>
      </c>
      <c r="J41" s="3319">
        <f t="shared" ref="J41" si="4">+SUM(J33,J34,J35,J36,J38,J39,J40)</f>
        <v>0</v>
      </c>
      <c r="K41" s="3357"/>
      <c r="L41" s="3319">
        <f t="shared" ref="L41" si="5">+SUM(L33,L34,L35,L36,L38,L39,L40)</f>
        <v>0</v>
      </c>
      <c r="M41" s="3319">
        <f t="shared" ref="M41" si="6">+SUM(M33,M34,M35,M36,M38,M39,M40)</f>
        <v>0</v>
      </c>
    </row>
    <row r="42" spans="1:13">
      <c r="A42" s="5670"/>
      <c r="B42" s="5670"/>
      <c r="C42" s="5670"/>
      <c r="D42" s="5670"/>
      <c r="E42" s="5670"/>
      <c r="F42" s="5670"/>
      <c r="G42" s="5670"/>
      <c r="H42" s="5670"/>
      <c r="I42" s="5670"/>
      <c r="J42" s="5670"/>
      <c r="K42" s="5670"/>
      <c r="L42" s="5670"/>
      <c r="M42" s="5670"/>
    </row>
    <row r="43" spans="1:13">
      <c r="A43" s="5670" t="s">
        <v>1421</v>
      </c>
      <c r="B43" s="5670"/>
      <c r="C43" s="5670"/>
      <c r="D43" s="5670"/>
      <c r="E43" s="5670"/>
      <c r="F43" s="5670"/>
      <c r="G43" s="5670"/>
      <c r="H43" s="5670"/>
      <c r="I43" s="5670"/>
      <c r="J43" s="5670"/>
      <c r="K43" s="5670"/>
      <c r="L43" s="5670"/>
      <c r="M43" s="5670"/>
    </row>
    <row r="44" spans="1:13">
      <c r="A44" s="3246" t="s">
        <v>1422</v>
      </c>
      <c r="B44" s="3353"/>
      <c r="C44" s="3353"/>
      <c r="D44" s="2504">
        <f>+C44</f>
        <v>0</v>
      </c>
      <c r="E44" s="3176"/>
      <c r="F44" s="3354">
        <v>0.01</v>
      </c>
      <c r="G44" s="2504">
        <f>+(D44-E44)*F44</f>
        <v>0</v>
      </c>
      <c r="H44" s="3353"/>
      <c r="I44" s="3353"/>
      <c r="J44" s="2504">
        <f>+I44</f>
        <v>0</v>
      </c>
      <c r="K44" s="3354">
        <v>0.01</v>
      </c>
      <c r="L44" s="2504">
        <f>+J44*K44</f>
        <v>0</v>
      </c>
      <c r="M44" s="2504">
        <f>+G44-L44</f>
        <v>0</v>
      </c>
    </row>
    <row r="45" spans="1:13">
      <c r="A45" s="3246" t="s">
        <v>1423</v>
      </c>
      <c r="B45" s="3353"/>
      <c r="C45" s="3353"/>
      <c r="D45" s="2504">
        <f>+C45</f>
        <v>0</v>
      </c>
      <c r="E45" s="3176"/>
      <c r="F45" s="3354">
        <v>0.01</v>
      </c>
      <c r="G45" s="2504">
        <f>+(D45-E45)*F45</f>
        <v>0</v>
      </c>
      <c r="H45" s="3353"/>
      <c r="I45" s="3353"/>
      <c r="J45" s="2504">
        <f>+I45</f>
        <v>0</v>
      </c>
      <c r="K45" s="3354">
        <v>0.01</v>
      </c>
      <c r="L45" s="2504">
        <f>+J45*K45</f>
        <v>0</v>
      </c>
      <c r="M45" s="2504">
        <f>+G45-L45</f>
        <v>0</v>
      </c>
    </row>
    <row r="46" spans="1:13">
      <c r="A46" s="3244" t="s">
        <v>1424</v>
      </c>
      <c r="B46" s="3319">
        <f>SUM(B44:B45)</f>
        <v>0</v>
      </c>
      <c r="C46" s="3319">
        <f>SUM(C44:C45)</f>
        <v>0</v>
      </c>
      <c r="D46" s="3319">
        <f>SUM(D44:D45)</f>
        <v>0</v>
      </c>
      <c r="E46" s="3319">
        <f>SUM(E44:E45)</f>
        <v>0</v>
      </c>
      <c r="F46" s="3357"/>
      <c r="G46" s="3319">
        <f>SUM(G44:G45)</f>
        <v>0</v>
      </c>
      <c r="H46" s="3319"/>
      <c r="I46" s="3319">
        <f>SUM(I44:I45)</f>
        <v>0</v>
      </c>
      <c r="J46" s="3319">
        <f>SUM(J44:J45)</f>
        <v>0</v>
      </c>
      <c r="K46" s="3357"/>
      <c r="L46" s="3319">
        <f>SUM(L44:L45)</f>
        <v>0</v>
      </c>
      <c r="M46" s="3319">
        <f>SUM(M44:M45)</f>
        <v>0</v>
      </c>
    </row>
    <row r="47" spans="1:13">
      <c r="A47" s="5670"/>
      <c r="B47" s="5670"/>
      <c r="C47" s="5670"/>
      <c r="D47" s="5670"/>
      <c r="E47" s="5670"/>
      <c r="F47" s="5670"/>
      <c r="G47" s="5670"/>
      <c r="H47" s="5670"/>
      <c r="I47" s="5670"/>
      <c r="J47" s="5670"/>
      <c r="K47" s="5670"/>
      <c r="L47" s="5670"/>
      <c r="M47" s="5670"/>
    </row>
    <row r="48" spans="1:13">
      <c r="A48" s="5670" t="s">
        <v>1425</v>
      </c>
      <c r="B48" s="5670"/>
      <c r="C48" s="5670"/>
      <c r="D48" s="5670"/>
      <c r="E48" s="5670"/>
      <c r="F48" s="5670"/>
      <c r="G48" s="5670"/>
      <c r="H48" s="5670"/>
      <c r="I48" s="5670"/>
      <c r="J48" s="5670"/>
      <c r="K48" s="5670"/>
      <c r="L48" s="5670"/>
      <c r="M48" s="5670"/>
    </row>
    <row r="49" spans="1:13">
      <c r="A49" s="3246" t="s">
        <v>1411</v>
      </c>
      <c r="B49" s="3353"/>
      <c r="C49" s="3353"/>
      <c r="D49" s="2504">
        <f>+B49-C49</f>
        <v>0</v>
      </c>
      <c r="E49" s="3176"/>
      <c r="F49" s="3354">
        <v>5.0000000000000001E-4</v>
      </c>
      <c r="G49" s="2504">
        <f>+(D49-E49)*F49</f>
        <v>0</v>
      </c>
      <c r="H49" s="3353"/>
      <c r="I49" s="3353"/>
      <c r="J49" s="2504">
        <f>+H49-I49</f>
        <v>0</v>
      </c>
      <c r="K49" s="3354">
        <v>5.0000000000000001E-4</v>
      </c>
      <c r="L49" s="2504">
        <f>+J49*K49</f>
        <v>0</v>
      </c>
      <c r="M49" s="2504">
        <f>+G49-L49</f>
        <v>0</v>
      </c>
    </row>
    <row r="50" spans="1:13">
      <c r="A50" s="3246" t="s">
        <v>1412</v>
      </c>
      <c r="B50" s="3353"/>
      <c r="C50" s="3353"/>
      <c r="D50" s="2504">
        <f>+B50-C50</f>
        <v>0</v>
      </c>
      <c r="E50" s="3176"/>
      <c r="F50" s="3354">
        <v>1E-3</v>
      </c>
      <c r="G50" s="2504">
        <f>+(D50-E50)*F50</f>
        <v>0</v>
      </c>
      <c r="H50" s="3353"/>
      <c r="I50" s="3353"/>
      <c r="J50" s="2504">
        <f>+H50-I50</f>
        <v>0</v>
      </c>
      <c r="K50" s="3354">
        <v>1E-3</v>
      </c>
      <c r="L50" s="2504">
        <f>+J50*K50</f>
        <v>0</v>
      </c>
      <c r="M50" s="2504">
        <f>+G50-L50</f>
        <v>0</v>
      </c>
    </row>
    <row r="51" spans="1:13">
      <c r="A51" s="3246" t="s">
        <v>1413</v>
      </c>
      <c r="B51" s="3353"/>
      <c r="C51" s="3353"/>
      <c r="D51" s="2504">
        <f>+B51-C51</f>
        <v>0</v>
      </c>
      <c r="E51" s="3176"/>
      <c r="F51" s="3354">
        <v>2E-3</v>
      </c>
      <c r="G51" s="2504">
        <f>+(D51-E51)*F51</f>
        <v>0</v>
      </c>
      <c r="H51" s="3360"/>
      <c r="I51" s="3176"/>
      <c r="J51" s="2504">
        <f>+H51-I51</f>
        <v>0</v>
      </c>
      <c r="K51" s="3354">
        <v>2E-3</v>
      </c>
      <c r="L51" s="2504">
        <f>+J51*K51</f>
        <v>0</v>
      </c>
      <c r="M51" s="2504">
        <f>+G51-L51</f>
        <v>0</v>
      </c>
    </row>
    <row r="52" spans="1:13">
      <c r="A52" s="3244" t="s">
        <v>1426</v>
      </c>
      <c r="B52" s="3319">
        <f>SUM(B49:B51)</f>
        <v>0</v>
      </c>
      <c r="C52" s="3319">
        <f>SUM(C49:C51)</f>
        <v>0</v>
      </c>
      <c r="D52" s="3319">
        <f>SUM(D49:D51)</f>
        <v>0</v>
      </c>
      <c r="E52" s="3319">
        <f>SUM(E49:E51)</f>
        <v>0</v>
      </c>
      <c r="F52" s="3357"/>
      <c r="G52" s="3319">
        <f>SUM(G49:G51)</f>
        <v>0</v>
      </c>
      <c r="H52" s="3319">
        <f>SUM(H49:H51)</f>
        <v>0</v>
      </c>
      <c r="I52" s="3319">
        <f>SUM(I49:I51)</f>
        <v>0</v>
      </c>
      <c r="J52" s="3319">
        <f>SUM(J49:J51)</f>
        <v>0</v>
      </c>
      <c r="K52" s="3357"/>
      <c r="L52" s="3319">
        <f>SUM(L49:L51)</f>
        <v>0</v>
      </c>
      <c r="M52" s="3319">
        <f>SUM(M49:M51)</f>
        <v>0</v>
      </c>
    </row>
    <row r="53" spans="1:13">
      <c r="A53" s="5670" t="s">
        <v>1427</v>
      </c>
      <c r="B53" s="5670"/>
      <c r="C53" s="5670"/>
      <c r="D53" s="5670"/>
      <c r="E53" s="5670"/>
      <c r="F53" s="5670"/>
      <c r="G53" s="5670"/>
      <c r="H53" s="5670"/>
      <c r="I53" s="5670"/>
      <c r="J53" s="5670"/>
      <c r="K53" s="5670"/>
      <c r="L53" s="5670"/>
      <c r="M53" s="3319">
        <f>+M52+M46+M41+M29+M23</f>
        <v>0</v>
      </c>
    </row>
    <row r="54" spans="1:13">
      <c r="A54" s="288"/>
      <c r="B54" s="288"/>
      <c r="C54" s="288"/>
      <c r="D54" s="288"/>
      <c r="E54" s="288"/>
      <c r="F54" s="1817"/>
      <c r="G54" s="288"/>
      <c r="H54" s="288"/>
      <c r="I54" s="288"/>
      <c r="J54" s="288"/>
      <c r="K54" s="1817"/>
      <c r="L54" s="288"/>
      <c r="M54" s="288"/>
    </row>
    <row r="55" spans="1:13">
      <c r="A55" s="288"/>
      <c r="B55" s="288"/>
      <c r="C55" s="288"/>
      <c r="D55" s="288"/>
      <c r="E55" s="288"/>
      <c r="F55" s="1817"/>
      <c r="G55" s="288"/>
      <c r="H55" s="288"/>
      <c r="I55" s="288"/>
      <c r="J55" s="288"/>
      <c r="K55" s="1817"/>
      <c r="L55" s="288"/>
      <c r="M55" s="126" t="str">
        <f>+ToC!$E$115</f>
        <v xml:space="preserve">LONG-TERM Annual Return </v>
      </c>
    </row>
    <row r="56" spans="1:13">
      <c r="A56" s="288"/>
      <c r="B56" s="288"/>
      <c r="C56" s="288"/>
      <c r="D56" s="288"/>
      <c r="E56" s="288"/>
      <c r="F56" s="1817"/>
      <c r="G56" s="288"/>
      <c r="H56" s="288"/>
      <c r="I56" s="288"/>
      <c r="J56" s="288"/>
      <c r="K56" s="1817"/>
      <c r="L56" s="288"/>
      <c r="M56" s="126" t="s">
        <v>2067</v>
      </c>
    </row>
    <row r="57" spans="1:13" hidden="1"/>
  </sheetData>
  <sheetProtection algorithmName="SHA-512" hashValue="kK5hhZeY1/mBP3cY47RxAChAqW9m3d77iMm4fxASsn7rgnLA6XPrCN25qJY5+UsREmH/qgcNJoLwNa5yzJ5v/A==" saltValue="MKUeE6SxUXv5ITF/YAi4uw==" spinCount="100000" sheet="1" objects="1" scenarios="1"/>
  <mergeCells count="20">
    <mergeCell ref="A53:L53"/>
    <mergeCell ref="A30:M30"/>
    <mergeCell ref="A31:M31"/>
    <mergeCell ref="A42:M42"/>
    <mergeCell ref="A43:M43"/>
    <mergeCell ref="A47:M47"/>
    <mergeCell ref="A48:M48"/>
    <mergeCell ref="A25:M25"/>
    <mergeCell ref="A1:L1"/>
    <mergeCell ref="A8:L8"/>
    <mergeCell ref="A9:L9"/>
    <mergeCell ref="A10:L10"/>
    <mergeCell ref="A11:L11"/>
    <mergeCell ref="B13:G13"/>
    <mergeCell ref="H13:L13"/>
    <mergeCell ref="M13:M14"/>
    <mergeCell ref="B16:E16"/>
    <mergeCell ref="H16:J16"/>
    <mergeCell ref="A17:M17"/>
    <mergeCell ref="A24:M24"/>
  </mergeCells>
  <hyperlinks>
    <hyperlink ref="A1:L1" location="ToC!A1" display="40.031"/>
  </hyperlinks>
  <printOptions horizontalCentered="1"/>
  <pageMargins left="0.23622047244094491" right="0.23622047244094491" top="0.74803149606299213" bottom="0.74803149606299213" header="0.31496062992125984" footer="0.31496062992125984"/>
  <pageSetup paperSize="9" scale="62" fitToWidth="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3" tint="0.39997558519241921"/>
  </sheetPr>
  <dimension ref="A1:H56"/>
  <sheetViews>
    <sheetView zoomScaleNormal="100" workbookViewId="0">
      <selection activeCell="A11" sqref="A11:H11"/>
    </sheetView>
  </sheetViews>
  <sheetFormatPr defaultColWidth="0" defaultRowHeight="12.5" zeroHeight="1"/>
  <cols>
    <col min="1" max="1" width="41.765625" style="519" customWidth="1"/>
    <col min="2" max="2" width="12.765625" style="519" customWidth="1"/>
    <col min="3" max="3" width="12.765625" style="1045" customWidth="1"/>
    <col min="4" max="5" width="12.765625" style="519" customWidth="1"/>
    <col min="6" max="6" width="9.3046875" style="1045" customWidth="1"/>
    <col min="7" max="7" width="12.765625" style="519" customWidth="1"/>
    <col min="8" max="8" width="13.765625" style="519" customWidth="1"/>
    <col min="9" max="16384" width="8.765625" style="519" hidden="1"/>
  </cols>
  <sheetData>
    <row r="1" spans="1:8" ht="13">
      <c r="A1" s="5052" t="s">
        <v>1998</v>
      </c>
      <c r="B1" s="5065"/>
      <c r="C1" s="5065"/>
      <c r="D1" s="5065"/>
      <c r="E1" s="5065"/>
      <c r="F1" s="5065"/>
      <c r="G1" s="5065"/>
      <c r="H1" s="278"/>
    </row>
    <row r="2" spans="1:8" ht="13">
      <c r="A2" s="278"/>
      <c r="B2" s="278"/>
      <c r="C2" s="1821"/>
      <c r="D2" s="278"/>
      <c r="E2" s="278"/>
      <c r="F2" s="1821"/>
      <c r="G2" s="1023" t="s">
        <v>2285</v>
      </c>
      <c r="H2" s="278"/>
    </row>
    <row r="3" spans="1:8" ht="14">
      <c r="A3" s="857" t="str">
        <f>+Cover!$A$14</f>
        <v>Select Name of Insurer/ Financial Holding Company</v>
      </c>
      <c r="B3" s="858"/>
      <c r="C3" s="858"/>
      <c r="D3" s="858"/>
      <c r="E3" s="842"/>
      <c r="F3" s="842"/>
      <c r="G3" s="1023"/>
      <c r="H3" s="278"/>
    </row>
    <row r="4" spans="1:8" ht="14">
      <c r="A4" s="833" t="str">
        <f>+ToC!$A$3</f>
        <v>Insurer/Financial Holding Company</v>
      </c>
      <c r="B4" s="833"/>
      <c r="C4" s="842"/>
      <c r="D4" s="842"/>
      <c r="E4" s="842"/>
      <c r="F4" s="842"/>
      <c r="G4" s="278"/>
      <c r="H4" s="278"/>
    </row>
    <row r="5" spans="1:8" ht="14">
      <c r="A5" s="833"/>
      <c r="B5" s="833"/>
      <c r="C5" s="842"/>
      <c r="D5" s="842"/>
      <c r="E5" s="842"/>
      <c r="F5" s="842"/>
      <c r="G5" s="278"/>
      <c r="H5" s="278"/>
    </row>
    <row r="6" spans="1:8" ht="14">
      <c r="A6" s="99" t="str">
        <f>+ToC!$A$5</f>
        <v>LONG-TERM INSURERS ANNUAL RETURN</v>
      </c>
      <c r="B6" s="102"/>
      <c r="C6" s="842"/>
      <c r="D6" s="842"/>
      <c r="E6" s="842"/>
      <c r="F6" s="842"/>
      <c r="G6" s="278"/>
      <c r="H6" s="278"/>
    </row>
    <row r="7" spans="1:8" ht="14">
      <c r="A7" s="99" t="str">
        <f>+ToC!$A$6</f>
        <v>FOR THE YEAR ENDED:</v>
      </c>
      <c r="B7" s="102"/>
      <c r="C7" s="842"/>
      <c r="D7" s="743"/>
      <c r="E7" s="842"/>
      <c r="F7" s="2078">
        <f>+Cover!$A$23</f>
        <v>0</v>
      </c>
      <c r="G7" s="1060"/>
      <c r="H7" s="278"/>
    </row>
    <row r="8" spans="1:8" ht="13">
      <c r="A8" s="5694"/>
      <c r="B8" s="5377"/>
      <c r="C8" s="5377"/>
      <c r="D8" s="5377"/>
      <c r="E8" s="5698"/>
      <c r="F8" s="5698"/>
      <c r="G8" s="5698"/>
      <c r="H8" s="5698"/>
    </row>
    <row r="9" spans="1:8" ht="14">
      <c r="A9" s="5407" t="s">
        <v>999</v>
      </c>
      <c r="B9" s="5055"/>
      <c r="C9" s="5055"/>
      <c r="D9" s="5055"/>
      <c r="E9" s="5699"/>
      <c r="F9" s="5699"/>
      <c r="G9" s="5699"/>
      <c r="H9" s="5699"/>
    </row>
    <row r="10" spans="1:8" ht="15" customHeight="1">
      <c r="A10" s="5407" t="s">
        <v>1380</v>
      </c>
      <c r="B10" s="5407"/>
      <c r="C10" s="5407"/>
      <c r="D10" s="5407"/>
      <c r="E10" s="5407"/>
      <c r="F10" s="5407"/>
      <c r="G10" s="5407"/>
      <c r="H10" s="5407"/>
    </row>
    <row r="11" spans="1:8" ht="14">
      <c r="A11" s="5055" t="s">
        <v>1428</v>
      </c>
      <c r="B11" s="5055"/>
      <c r="C11" s="5055"/>
      <c r="D11" s="5055"/>
      <c r="E11" s="5055"/>
      <c r="F11" s="5055"/>
      <c r="G11" s="5055"/>
      <c r="H11" s="5055"/>
    </row>
    <row r="12" spans="1:8">
      <c r="A12" s="278"/>
      <c r="B12" s="278"/>
      <c r="C12" s="1821"/>
      <c r="D12" s="278"/>
      <c r="E12" s="278"/>
      <c r="F12" s="1821"/>
      <c r="G12" s="278"/>
      <c r="H12" s="278"/>
    </row>
    <row r="13" spans="1:8" ht="13">
      <c r="A13" s="3246"/>
      <c r="B13" s="5691" t="s">
        <v>1398</v>
      </c>
      <c r="C13" s="5691"/>
      <c r="D13" s="5691"/>
      <c r="E13" s="5691" t="s">
        <v>1399</v>
      </c>
      <c r="F13" s="5691"/>
      <c r="G13" s="5691"/>
      <c r="H13" s="5697" t="s">
        <v>1429</v>
      </c>
    </row>
    <row r="14" spans="1:8" ht="26">
      <c r="A14" s="3271" t="s">
        <v>1401</v>
      </c>
      <c r="B14" s="3271" t="s">
        <v>1430</v>
      </c>
      <c r="C14" s="3271" t="s">
        <v>1238</v>
      </c>
      <c r="D14" s="3271" t="s">
        <v>1431</v>
      </c>
      <c r="E14" s="3271" t="s">
        <v>1432</v>
      </c>
      <c r="F14" s="3271" t="s">
        <v>1238</v>
      </c>
      <c r="G14" s="3271" t="s">
        <v>1433</v>
      </c>
      <c r="H14" s="5697"/>
    </row>
    <row r="15" spans="1:8" ht="13">
      <c r="A15" s="3332"/>
      <c r="B15" s="3243" t="s">
        <v>1167</v>
      </c>
      <c r="C15" s="3243" t="s">
        <v>1169</v>
      </c>
      <c r="D15" s="3243" t="s">
        <v>1434</v>
      </c>
      <c r="E15" s="3243" t="s">
        <v>1202</v>
      </c>
      <c r="F15" s="3243" t="s">
        <v>1207</v>
      </c>
      <c r="G15" s="3243" t="s">
        <v>1209</v>
      </c>
      <c r="H15" s="3243" t="s">
        <v>1211</v>
      </c>
    </row>
    <row r="16" spans="1:8" ht="13">
      <c r="A16" s="3332" t="s">
        <v>1435</v>
      </c>
      <c r="B16" s="3243" t="s">
        <v>281</v>
      </c>
      <c r="C16" s="3243"/>
      <c r="D16" s="3243"/>
      <c r="E16" s="3243" t="s">
        <v>281</v>
      </c>
      <c r="F16" s="3243"/>
      <c r="G16" s="3243"/>
      <c r="H16" s="3243"/>
    </row>
    <row r="17" spans="1:8">
      <c r="A17" s="5700" t="s">
        <v>2348</v>
      </c>
      <c r="B17" s="5700"/>
      <c r="C17" s="5701"/>
      <c r="D17" s="5700"/>
      <c r="E17" s="5700"/>
      <c r="F17" s="5700"/>
      <c r="G17" s="5700"/>
      <c r="H17" s="5700"/>
    </row>
    <row r="18" spans="1:8" ht="13">
      <c r="A18" s="3246" t="s">
        <v>1411</v>
      </c>
      <c r="B18" s="3316"/>
      <c r="C18" s="3361">
        <v>0.12</v>
      </c>
      <c r="D18" s="3312">
        <f>+B18*C18</f>
        <v>0</v>
      </c>
      <c r="E18" s="3287"/>
      <c r="F18" s="3361">
        <v>0.12</v>
      </c>
      <c r="G18" s="3312">
        <f>+E18*F18</f>
        <v>0</v>
      </c>
      <c r="H18" s="3312">
        <f>+D18-G18</f>
        <v>0</v>
      </c>
    </row>
    <row r="19" spans="1:8" ht="13">
      <c r="A19" s="3246" t="s">
        <v>1412</v>
      </c>
      <c r="B19" s="3316"/>
      <c r="C19" s="3361">
        <v>0.2</v>
      </c>
      <c r="D19" s="3312">
        <f>+B19*C19</f>
        <v>0</v>
      </c>
      <c r="E19" s="3287"/>
      <c r="F19" s="3361">
        <v>0.2</v>
      </c>
      <c r="G19" s="3312">
        <f>+E19*F19</f>
        <v>0</v>
      </c>
      <c r="H19" s="3312">
        <f>+D19-G19</f>
        <v>0</v>
      </c>
    </row>
    <row r="20" spans="1:8" ht="13">
      <c r="A20" s="3246" t="s">
        <v>1413</v>
      </c>
      <c r="B20" s="3362"/>
      <c r="C20" s="3361">
        <v>0.3</v>
      </c>
      <c r="D20" s="3312">
        <f>+B20*C20</f>
        <v>0</v>
      </c>
      <c r="E20" s="3287"/>
      <c r="F20" s="3361">
        <v>0.3</v>
      </c>
      <c r="G20" s="3312">
        <f>+E20*F20</f>
        <v>0</v>
      </c>
      <c r="H20" s="3312">
        <f>+D20-G20</f>
        <v>0</v>
      </c>
    </row>
    <row r="21" spans="1:8">
      <c r="A21" s="3246" t="s">
        <v>440</v>
      </c>
      <c r="B21" s="3313">
        <f>SUM(B18:B20)</f>
        <v>0</v>
      </c>
      <c r="C21" s="3363"/>
      <c r="D21" s="3313">
        <f>SUM(D18:D20)</f>
        <v>0</v>
      </c>
      <c r="E21" s="3313">
        <f>SUM(E18:E20)</f>
        <v>0</v>
      </c>
      <c r="F21" s="3363"/>
      <c r="G21" s="3313">
        <f>SUM(G18:G20)</f>
        <v>0</v>
      </c>
      <c r="H21" s="3313">
        <f>SUM(H18:H20)</f>
        <v>0</v>
      </c>
    </row>
    <row r="22" spans="1:8">
      <c r="A22" s="5700" t="s">
        <v>2349</v>
      </c>
      <c r="B22" s="5700"/>
      <c r="C22" s="5700"/>
      <c r="D22" s="5700"/>
      <c r="E22" s="5700"/>
      <c r="F22" s="5700"/>
      <c r="G22" s="5700"/>
      <c r="H22" s="5700"/>
    </row>
    <row r="23" spans="1:8" ht="13">
      <c r="A23" s="3246" t="s">
        <v>1411</v>
      </c>
      <c r="B23" s="3316"/>
      <c r="C23" s="3361">
        <v>0.12</v>
      </c>
      <c r="D23" s="3312">
        <f>+B23*C23</f>
        <v>0</v>
      </c>
      <c r="E23" s="3287"/>
      <c r="F23" s="3361">
        <v>0.12</v>
      </c>
      <c r="G23" s="3312">
        <f>+E23*F23</f>
        <v>0</v>
      </c>
      <c r="H23" s="3312">
        <f>+D23-G23</f>
        <v>0</v>
      </c>
    </row>
    <row r="24" spans="1:8" ht="13">
      <c r="A24" s="3246" t="s">
        <v>1412</v>
      </c>
      <c r="B24" s="3316"/>
      <c r="C24" s="3361">
        <v>0.25</v>
      </c>
      <c r="D24" s="3312">
        <f>+B24*C24</f>
        <v>0</v>
      </c>
      <c r="E24" s="3287"/>
      <c r="F24" s="3361">
        <v>0.25</v>
      </c>
      <c r="G24" s="3312">
        <f>+E24*F24</f>
        <v>0</v>
      </c>
      <c r="H24" s="3312">
        <f>+D24-G24</f>
        <v>0</v>
      </c>
    </row>
    <row r="25" spans="1:8" ht="13">
      <c r="A25" s="3246" t="s">
        <v>1413</v>
      </c>
      <c r="B25" s="3362"/>
      <c r="C25" s="3361">
        <v>0.4</v>
      </c>
      <c r="D25" s="3312">
        <f>+B25*C25</f>
        <v>0</v>
      </c>
      <c r="E25" s="3287"/>
      <c r="F25" s="3361">
        <v>0.4</v>
      </c>
      <c r="G25" s="3312">
        <f>+E25*F25</f>
        <v>0</v>
      </c>
      <c r="H25" s="3312">
        <f>+D25-G25</f>
        <v>0</v>
      </c>
    </row>
    <row r="26" spans="1:8">
      <c r="A26" s="3246" t="s">
        <v>440</v>
      </c>
      <c r="B26" s="3313">
        <f>SUM(B23:B25)</f>
        <v>0</v>
      </c>
      <c r="C26" s="3363"/>
      <c r="D26" s="3313">
        <f>SUM(D23:D25)</f>
        <v>0</v>
      </c>
      <c r="E26" s="3313">
        <f>SUM(E23:E25)</f>
        <v>0</v>
      </c>
      <c r="F26" s="3363"/>
      <c r="G26" s="3313">
        <f>SUM(G23:G25)</f>
        <v>0</v>
      </c>
      <c r="H26" s="3313">
        <f>SUM(H23:H25)</f>
        <v>0</v>
      </c>
    </row>
    <row r="27" spans="1:8" ht="13">
      <c r="A27" s="3246" t="s">
        <v>1436</v>
      </c>
      <c r="B27" s="3287"/>
      <c r="C27" s="3361">
        <v>0.12</v>
      </c>
      <c r="D27" s="3364">
        <f>+B27*C27</f>
        <v>0</v>
      </c>
      <c r="E27" s="3316"/>
      <c r="F27" s="3361">
        <v>0.12</v>
      </c>
      <c r="G27" s="3312">
        <f>+E27*F27</f>
        <v>0</v>
      </c>
      <c r="H27" s="3312">
        <f>+D27-G27</f>
        <v>0</v>
      </c>
    </row>
    <row r="28" spans="1:8" ht="13">
      <c r="A28" s="3358" t="s">
        <v>1437</v>
      </c>
      <c r="B28" s="3362"/>
      <c r="C28" s="3361">
        <v>0.2</v>
      </c>
      <c r="D28" s="3364">
        <f>+B28*C28</f>
        <v>0</v>
      </c>
      <c r="E28" s="3362"/>
      <c r="F28" s="3361">
        <v>0.2</v>
      </c>
      <c r="G28" s="3312">
        <f>+E28*F28</f>
        <v>0</v>
      </c>
      <c r="H28" s="3312">
        <f>+D28-G28</f>
        <v>0</v>
      </c>
    </row>
    <row r="29" spans="1:8">
      <c r="A29" s="3246" t="s">
        <v>440</v>
      </c>
      <c r="B29" s="3254">
        <f>SUM(B27:B28)</f>
        <v>0</v>
      </c>
      <c r="C29" s="3365"/>
      <c r="D29" s="3254">
        <f>SUM(D27:D28)</f>
        <v>0</v>
      </c>
      <c r="E29" s="3254">
        <f>SUM(E27:E28)</f>
        <v>0</v>
      </c>
      <c r="F29" s="3363"/>
      <c r="G29" s="3254">
        <f>SUM(G27:G28)</f>
        <v>0</v>
      </c>
      <c r="H29" s="3254">
        <f>SUM(H27:H28)</f>
        <v>0</v>
      </c>
    </row>
    <row r="30" spans="1:8" ht="13">
      <c r="A30" s="3244" t="s">
        <v>1438</v>
      </c>
      <c r="B30" s="3256">
        <f>+B29+B26+B21</f>
        <v>0</v>
      </c>
      <c r="C30" s="3245"/>
      <c r="D30" s="3256">
        <f>+D29+D26+D21</f>
        <v>0</v>
      </c>
      <c r="E30" s="3256">
        <f>+E29+E26+E21</f>
        <v>0</v>
      </c>
      <c r="F30" s="3366"/>
      <c r="G30" s="3256">
        <f>+G29+G26+G21</f>
        <v>0</v>
      </c>
      <c r="H30" s="3256">
        <f>+H29+H26+H21</f>
        <v>0</v>
      </c>
    </row>
    <row r="31" spans="1:8" ht="13">
      <c r="A31" s="5670"/>
      <c r="B31" s="5670"/>
      <c r="C31" s="5670"/>
      <c r="D31" s="5670"/>
      <c r="E31" s="5670"/>
      <c r="F31" s="5670"/>
      <c r="G31" s="5670"/>
      <c r="H31" s="5670"/>
    </row>
    <row r="32" spans="1:8">
      <c r="A32" s="5701"/>
      <c r="B32" s="5701"/>
      <c r="C32" s="5701"/>
      <c r="D32" s="5701"/>
      <c r="E32" s="5701"/>
      <c r="F32" s="5701"/>
      <c r="G32" s="5701"/>
      <c r="H32" s="5701"/>
    </row>
    <row r="33" spans="1:8" ht="13">
      <c r="A33" s="5702" t="s">
        <v>1439</v>
      </c>
      <c r="B33" s="5691" t="s">
        <v>1398</v>
      </c>
      <c r="C33" s="5691"/>
      <c r="D33" s="5691"/>
      <c r="E33" s="5691" t="s">
        <v>1399</v>
      </c>
      <c r="F33" s="5691"/>
      <c r="G33" s="5691"/>
      <c r="H33" s="5697" t="s">
        <v>1429</v>
      </c>
    </row>
    <row r="34" spans="1:8" ht="26">
      <c r="A34" s="5702"/>
      <c r="B34" s="3271" t="s">
        <v>1440</v>
      </c>
      <c r="C34" s="3271" t="s">
        <v>1238</v>
      </c>
      <c r="D34" s="3271" t="s">
        <v>1431</v>
      </c>
      <c r="E34" s="3271" t="s">
        <v>1441</v>
      </c>
      <c r="F34" s="3271" t="s">
        <v>1238</v>
      </c>
      <c r="G34" s="3271" t="s">
        <v>1433</v>
      </c>
      <c r="H34" s="5697"/>
    </row>
    <row r="35" spans="1:8" ht="13">
      <c r="A35" s="5702"/>
      <c r="B35" s="3271" t="s">
        <v>281</v>
      </c>
      <c r="C35" s="3271"/>
      <c r="D35" s="3271"/>
      <c r="E35" s="3271" t="s">
        <v>281</v>
      </c>
      <c r="F35" s="3271"/>
      <c r="G35" s="3271"/>
      <c r="H35" s="3271"/>
    </row>
    <row r="36" spans="1:8" ht="13">
      <c r="A36" s="5702"/>
      <c r="B36" s="3243" t="s">
        <v>1167</v>
      </c>
      <c r="C36" s="3243" t="s">
        <v>1169</v>
      </c>
      <c r="D36" s="3243" t="s">
        <v>1434</v>
      </c>
      <c r="E36" s="3243" t="s">
        <v>1202</v>
      </c>
      <c r="F36" s="3243" t="s">
        <v>1207</v>
      </c>
      <c r="G36" s="3243" t="s">
        <v>1209</v>
      </c>
      <c r="H36" s="3243" t="s">
        <v>1211</v>
      </c>
    </row>
    <row r="37" spans="1:8" ht="13">
      <c r="A37" s="3332" t="s">
        <v>1442</v>
      </c>
      <c r="B37" s="3314"/>
      <c r="C37" s="3367"/>
      <c r="D37" s="3246"/>
      <c r="E37" s="3246"/>
      <c r="F37" s="3367"/>
      <c r="G37" s="3246"/>
      <c r="H37" s="3246"/>
    </row>
    <row r="38" spans="1:8" ht="13">
      <c r="A38" s="3368" t="s">
        <v>1443</v>
      </c>
      <c r="B38" s="3314"/>
      <c r="C38" s="3354"/>
      <c r="D38" s="3246"/>
      <c r="E38" s="3246"/>
      <c r="F38" s="3367"/>
      <c r="G38" s="3246"/>
      <c r="H38" s="3246"/>
    </row>
    <row r="39" spans="1:8" ht="13">
      <c r="A39" s="3246" t="s">
        <v>1444</v>
      </c>
      <c r="B39" s="3362"/>
      <c r="C39" s="3361">
        <v>0.04</v>
      </c>
      <c r="D39" s="3312">
        <f>+B39*C39</f>
        <v>0</v>
      </c>
      <c r="E39" s="3362"/>
      <c r="F39" s="3361">
        <v>0.04</v>
      </c>
      <c r="G39" s="3312">
        <f>+E39*F39</f>
        <v>0</v>
      </c>
      <c r="H39" s="3312">
        <f>+D39-G39</f>
        <v>0</v>
      </c>
    </row>
    <row r="40" spans="1:8" ht="13">
      <c r="A40" s="3246" t="s">
        <v>1445</v>
      </c>
      <c r="B40" s="3362"/>
      <c r="C40" s="3361">
        <v>0.03</v>
      </c>
      <c r="D40" s="3312">
        <f>+B40*C40</f>
        <v>0</v>
      </c>
      <c r="E40" s="3362"/>
      <c r="F40" s="3361">
        <v>0.03</v>
      </c>
      <c r="G40" s="3312">
        <f>+E40*F40</f>
        <v>0</v>
      </c>
      <c r="H40" s="3312">
        <f>+D40-G40</f>
        <v>0</v>
      </c>
    </row>
    <row r="41" spans="1:8" ht="13">
      <c r="A41" s="3246" t="s">
        <v>1446</v>
      </c>
      <c r="B41" s="3362"/>
      <c r="C41" s="3361">
        <v>0.02</v>
      </c>
      <c r="D41" s="3312">
        <f>+B41*C41</f>
        <v>0</v>
      </c>
      <c r="E41" s="3362"/>
      <c r="F41" s="3361">
        <v>0.02</v>
      </c>
      <c r="G41" s="3312">
        <f>+E41*F41</f>
        <v>0</v>
      </c>
      <c r="H41" s="3312">
        <f>+D41-G41</f>
        <v>0</v>
      </c>
    </row>
    <row r="42" spans="1:8" ht="25.5">
      <c r="A42" s="3368" t="s">
        <v>1447</v>
      </c>
      <c r="B42" s="3314"/>
      <c r="C42" s="3369"/>
      <c r="D42" s="3246"/>
      <c r="E42" s="3246"/>
      <c r="F42" s="3369"/>
      <c r="G42" s="3246"/>
      <c r="H42" s="3246"/>
    </row>
    <row r="43" spans="1:8" ht="13">
      <c r="A43" s="3246" t="s">
        <v>1444</v>
      </c>
      <c r="B43" s="3362"/>
      <c r="C43" s="3361">
        <v>0.06</v>
      </c>
      <c r="D43" s="3312">
        <f>+B43*C43</f>
        <v>0</v>
      </c>
      <c r="E43" s="3370"/>
      <c r="F43" s="3361">
        <v>0.06</v>
      </c>
      <c r="G43" s="3312">
        <f>+E43*F43</f>
        <v>0</v>
      </c>
      <c r="H43" s="3312">
        <f>+D43-G43</f>
        <v>0</v>
      </c>
    </row>
    <row r="44" spans="1:8" ht="13">
      <c r="A44" s="3246" t="s">
        <v>1445</v>
      </c>
      <c r="B44" s="3362"/>
      <c r="C44" s="3361">
        <v>4.4999999999999998E-2</v>
      </c>
      <c r="D44" s="3312">
        <f>+B44*C44</f>
        <v>0</v>
      </c>
      <c r="E44" s="3370"/>
      <c r="F44" s="3361">
        <v>4.4999999999999998E-2</v>
      </c>
      <c r="G44" s="3312">
        <f>+E44*F44</f>
        <v>0</v>
      </c>
      <c r="H44" s="3312">
        <f>+D44-G44</f>
        <v>0</v>
      </c>
    </row>
    <row r="45" spans="1:8" ht="13">
      <c r="A45" s="3246" t="s">
        <v>1446</v>
      </c>
      <c r="B45" s="3362"/>
      <c r="C45" s="3361">
        <v>0.03</v>
      </c>
      <c r="D45" s="3312">
        <f>+B45*C45</f>
        <v>0</v>
      </c>
      <c r="E45" s="3370"/>
      <c r="F45" s="3361">
        <v>0.03</v>
      </c>
      <c r="G45" s="3312">
        <f>+E45*F45</f>
        <v>0</v>
      </c>
      <c r="H45" s="3312">
        <f>+D45-G45</f>
        <v>0</v>
      </c>
    </row>
    <row r="46" spans="1:8" ht="13">
      <c r="A46" s="3368" t="s">
        <v>1448</v>
      </c>
      <c r="B46" s="3314"/>
      <c r="C46" s="3361"/>
      <c r="D46" s="3246"/>
      <c r="E46" s="3246"/>
      <c r="F46" s="3369"/>
      <c r="G46" s="3246"/>
      <c r="H46" s="3246"/>
    </row>
    <row r="47" spans="1:8" ht="13">
      <c r="A47" s="3246" t="s">
        <v>1444</v>
      </c>
      <c r="B47" s="3362"/>
      <c r="C47" s="3361">
        <v>0.08</v>
      </c>
      <c r="D47" s="3312">
        <f>+B47*C47</f>
        <v>0</v>
      </c>
      <c r="E47" s="3370"/>
      <c r="F47" s="3361">
        <v>0.08</v>
      </c>
      <c r="G47" s="3312">
        <f>+E47*F47</f>
        <v>0</v>
      </c>
      <c r="H47" s="3312">
        <f>+D47-G47</f>
        <v>0</v>
      </c>
    </row>
    <row r="48" spans="1:8" ht="13">
      <c r="A48" s="3246" t="s">
        <v>1445</v>
      </c>
      <c r="B48" s="3362"/>
      <c r="C48" s="3361">
        <v>0.06</v>
      </c>
      <c r="D48" s="3312">
        <f>+B48*C48</f>
        <v>0</v>
      </c>
      <c r="E48" s="3370"/>
      <c r="F48" s="3361">
        <v>0.06</v>
      </c>
      <c r="G48" s="3312">
        <f>+E48*F48</f>
        <v>0</v>
      </c>
      <c r="H48" s="3312">
        <f>+D48-G48</f>
        <v>0</v>
      </c>
    </row>
    <row r="49" spans="1:8" ht="13">
      <c r="A49" s="3246" t="s">
        <v>1446</v>
      </c>
      <c r="B49" s="3362"/>
      <c r="C49" s="3361">
        <v>0.04</v>
      </c>
      <c r="D49" s="3312">
        <f>+B49*C49</f>
        <v>0</v>
      </c>
      <c r="E49" s="3370"/>
      <c r="F49" s="3361">
        <v>0.04</v>
      </c>
      <c r="G49" s="3312">
        <f>+E49*F49</f>
        <v>0</v>
      </c>
      <c r="H49" s="3312">
        <f>+D49-G49</f>
        <v>0</v>
      </c>
    </row>
    <row r="50" spans="1:8" ht="13">
      <c r="A50" s="3246" t="s">
        <v>1436</v>
      </c>
      <c r="B50" s="3362"/>
      <c r="C50" s="3361">
        <v>0.1</v>
      </c>
      <c r="D50" s="3312">
        <f>+B50*C50</f>
        <v>0</v>
      </c>
      <c r="E50" s="3370"/>
      <c r="F50" s="3361">
        <v>0.1</v>
      </c>
      <c r="G50" s="3312">
        <f>+E50*F50</f>
        <v>0</v>
      </c>
      <c r="H50" s="3312">
        <f>+D50-G50</f>
        <v>0</v>
      </c>
    </row>
    <row r="51" spans="1:8" ht="13">
      <c r="A51" s="3358" t="s">
        <v>1437</v>
      </c>
      <c r="B51" s="3362"/>
      <c r="C51" s="3361">
        <v>0.1</v>
      </c>
      <c r="D51" s="3312">
        <f>+B51*C51</f>
        <v>0</v>
      </c>
      <c r="E51" s="3287"/>
      <c r="F51" s="3361">
        <v>0.1</v>
      </c>
      <c r="G51" s="3312">
        <f>+E51*F51</f>
        <v>0</v>
      </c>
      <c r="H51" s="3312">
        <f>+D51-G51</f>
        <v>0</v>
      </c>
    </row>
    <row r="52" spans="1:8" ht="13">
      <c r="A52" s="3244" t="s">
        <v>1449</v>
      </c>
      <c r="B52" s="3256">
        <f>SUM(B39,B40,B41,B43,B44,B45,B47,B48,B49,B50,B51)</f>
        <v>0</v>
      </c>
      <c r="C52" s="3243"/>
      <c r="D52" s="3256">
        <f t="shared" ref="D52:E52" si="0">SUM(D39,D40,D41,D43,D44,D45,D47,D48,D49,D50,D51)</f>
        <v>0</v>
      </c>
      <c r="E52" s="3256">
        <f t="shared" si="0"/>
        <v>0</v>
      </c>
      <c r="F52" s="3243"/>
      <c r="G52" s="3256">
        <f t="shared" ref="G52:H52" si="1">SUM(G39,G40,G41,G43,G44,G45,G47,G48,G49,G50,G51)</f>
        <v>0</v>
      </c>
      <c r="H52" s="3256">
        <f t="shared" si="1"/>
        <v>0</v>
      </c>
    </row>
    <row r="53" spans="1:8" ht="13">
      <c r="A53" s="3248" t="s">
        <v>1450</v>
      </c>
      <c r="B53" s="3248"/>
      <c r="C53" s="3243"/>
      <c r="D53" s="3248"/>
      <c r="E53" s="3248"/>
      <c r="F53" s="3243"/>
      <c r="G53" s="3248"/>
      <c r="H53" s="3343">
        <f>+H52+H30</f>
        <v>0</v>
      </c>
    </row>
    <row r="54" spans="1:8">
      <c r="A54" s="278"/>
      <c r="B54" s="278"/>
      <c r="C54" s="1821"/>
      <c r="D54" s="278"/>
      <c r="E54" s="278"/>
      <c r="F54" s="1821"/>
      <c r="G54" s="278"/>
      <c r="H54" s="278"/>
    </row>
    <row r="55" spans="1:8">
      <c r="A55" s="278"/>
      <c r="B55" s="278"/>
      <c r="C55" s="1821"/>
      <c r="D55" s="278"/>
      <c r="E55" s="278"/>
      <c r="F55" s="1821"/>
      <c r="G55" s="278"/>
      <c r="H55" s="126" t="str">
        <f>+ToC!$E$115</f>
        <v xml:space="preserve">LONG-TERM Annual Return </v>
      </c>
    </row>
    <row r="56" spans="1:8">
      <c r="A56" s="278"/>
      <c r="B56" s="278"/>
      <c r="C56" s="1821"/>
      <c r="D56" s="278"/>
      <c r="E56" s="278"/>
      <c r="F56" s="1821"/>
      <c r="G56" s="278"/>
      <c r="H56" s="126" t="s">
        <v>2068</v>
      </c>
    </row>
  </sheetData>
  <sheetProtection password="DF61" sheet="1" objects="1" scenarios="1"/>
  <mergeCells count="16">
    <mergeCell ref="A17:H17"/>
    <mergeCell ref="A22:H22"/>
    <mergeCell ref="A31:H31"/>
    <mergeCell ref="A32:H32"/>
    <mergeCell ref="A33:A36"/>
    <mergeCell ref="B33:D33"/>
    <mergeCell ref="E33:G33"/>
    <mergeCell ref="H33:H34"/>
    <mergeCell ref="B13:D13"/>
    <mergeCell ref="E13:G13"/>
    <mergeCell ref="H13:H14"/>
    <mergeCell ref="A1:G1"/>
    <mergeCell ref="A8:H8"/>
    <mergeCell ref="A9:H9"/>
    <mergeCell ref="A10:H10"/>
    <mergeCell ref="A11:H11"/>
  </mergeCells>
  <hyperlinks>
    <hyperlink ref="A1:G1" location="ToC!A1" display="40.032"/>
  </hyperlinks>
  <printOptions horizontalCentered="1"/>
  <pageMargins left="0.25" right="0.25"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N62"/>
  <sheetViews>
    <sheetView zoomScaleNormal="100" zoomScaleSheetLayoutView="112" workbookViewId="0">
      <selection activeCell="E28" sqref="E28"/>
    </sheetView>
  </sheetViews>
  <sheetFormatPr defaultColWidth="0" defaultRowHeight="15.5" zeroHeight="1"/>
  <cols>
    <col min="1" max="1" width="3.765625" style="639" customWidth="1"/>
    <col min="2" max="2" width="12.765625" style="639" customWidth="1"/>
    <col min="3" max="5" width="9.765625" style="639" customWidth="1"/>
    <col min="6" max="6" width="20.765625" style="639" customWidth="1"/>
    <col min="7" max="7" width="17.84375" style="639" customWidth="1"/>
    <col min="8" max="8" width="29.765625" style="639" customWidth="1"/>
    <col min="9" max="9" width="0.84375" style="639" customWidth="1"/>
    <col min="10" max="10" width="13.765625" style="639" hidden="1" customWidth="1"/>
    <col min="11" max="11" width="0.23046875" style="639" hidden="1" customWidth="1"/>
    <col min="12" max="13" width="8.765625" style="98" hidden="1" customWidth="1"/>
    <col min="14" max="14" width="0" style="98" hidden="1" customWidth="1"/>
    <col min="15" max="16384" width="8.765625" style="98" hidden="1"/>
  </cols>
  <sheetData>
    <row r="1" spans="1:12">
      <c r="A1" s="5052">
        <v>10.003</v>
      </c>
      <c r="B1" s="5052"/>
      <c r="C1" s="5052"/>
      <c r="D1" s="5052"/>
      <c r="E1" s="5052"/>
      <c r="F1" s="5052"/>
      <c r="G1" s="5065"/>
      <c r="H1" s="5065"/>
      <c r="I1" s="5065"/>
      <c r="J1" s="5065"/>
      <c r="K1" s="5065"/>
    </row>
    <row r="2" spans="1:12">
      <c r="A2" s="243"/>
      <c r="B2" s="243"/>
      <c r="C2" s="243"/>
      <c r="D2" s="243"/>
      <c r="E2" s="243"/>
      <c r="F2" s="102"/>
      <c r="G2" s="102"/>
      <c r="H2" s="640" t="s">
        <v>187</v>
      </c>
      <c r="I2" s="102"/>
      <c r="J2" s="102"/>
      <c r="K2" s="102"/>
    </row>
    <row r="3" spans="1:12">
      <c r="A3" s="596" t="str">
        <f>+Cover!A14</f>
        <v>Select Name of Insurer/ Financial Holding Company</v>
      </c>
      <c r="B3" s="641"/>
      <c r="C3" s="641"/>
      <c r="D3" s="641"/>
      <c r="E3" s="641"/>
      <c r="F3" s="105"/>
      <c r="G3" s="102"/>
      <c r="H3" s="102"/>
      <c r="I3" s="102"/>
      <c r="J3" s="102"/>
      <c r="K3" s="102"/>
    </row>
    <row r="4" spans="1:12">
      <c r="A4" s="179" t="str">
        <f>+ToC!A3</f>
        <v>Insurer/Financial Holding Company</v>
      </c>
      <c r="B4" s="642"/>
      <c r="C4" s="642"/>
      <c r="D4" s="642"/>
      <c r="E4" s="642"/>
      <c r="F4" s="102"/>
      <c r="G4" s="102"/>
      <c r="H4" s="102"/>
      <c r="I4" s="102"/>
      <c r="J4" s="102"/>
      <c r="K4" s="102"/>
    </row>
    <row r="5" spans="1:12">
      <c r="A5" s="179"/>
      <c r="B5" s="642"/>
      <c r="C5" s="642"/>
      <c r="D5" s="642"/>
      <c r="E5" s="642"/>
      <c r="F5" s="102"/>
      <c r="G5" s="102"/>
      <c r="H5" s="102"/>
      <c r="I5" s="102"/>
      <c r="J5" s="102"/>
      <c r="K5" s="102"/>
    </row>
    <row r="6" spans="1:12">
      <c r="A6" s="99" t="str">
        <f>+ToC!A5</f>
        <v>LONG-TERM INSURERS ANNUAL RETURN</v>
      </c>
      <c r="B6" s="642"/>
      <c r="C6" s="642"/>
      <c r="D6" s="642"/>
      <c r="E6" s="642"/>
      <c r="F6" s="643"/>
      <c r="G6" s="102"/>
      <c r="H6" s="102"/>
      <c r="I6" s="102"/>
      <c r="J6" s="102"/>
      <c r="K6" s="102"/>
    </row>
    <row r="7" spans="1:12">
      <c r="A7" s="267" t="str">
        <f>+ToC!A6</f>
        <v>FOR THE YEAR ENDED:</v>
      </c>
      <c r="B7" s="642"/>
      <c r="C7" s="642"/>
      <c r="D7" s="642"/>
      <c r="E7" s="642"/>
      <c r="F7" s="102"/>
      <c r="G7" s="4823">
        <f>+Cover!A23</f>
        <v>0</v>
      </c>
      <c r="H7" s="4823"/>
      <c r="I7" s="102"/>
      <c r="K7" s="4833"/>
    </row>
    <row r="8" spans="1:12" ht="21" customHeight="1">
      <c r="A8" s="267"/>
      <c r="B8" s="642"/>
      <c r="C8" s="642"/>
      <c r="D8" s="642"/>
      <c r="E8" s="642"/>
      <c r="F8" s="102"/>
      <c r="G8" s="102"/>
      <c r="H8" s="102"/>
      <c r="I8" s="102"/>
      <c r="J8" s="102"/>
      <c r="K8" s="102"/>
    </row>
    <row r="9" spans="1:12">
      <c r="A9" s="5106" t="s">
        <v>2149</v>
      </c>
      <c r="B9" s="5106"/>
      <c r="C9" s="5106"/>
      <c r="D9" s="5106"/>
      <c r="E9" s="5106"/>
      <c r="F9" s="5106"/>
      <c r="G9" s="5106"/>
      <c r="H9" s="5106"/>
      <c r="I9" s="5106"/>
      <c r="J9" s="5106"/>
      <c r="K9" s="5106"/>
    </row>
    <row r="10" spans="1:12">
      <c r="A10" s="5107" t="s">
        <v>2480</v>
      </c>
      <c r="B10" s="5042"/>
      <c r="C10" s="5042"/>
      <c r="D10" s="5042"/>
      <c r="E10" s="5042"/>
      <c r="F10" s="5042"/>
      <c r="G10" s="5042"/>
      <c r="H10" s="5042"/>
      <c r="I10" s="5042"/>
      <c r="J10" s="5042"/>
      <c r="K10" s="5042"/>
    </row>
    <row r="11" spans="1:12">
      <c r="A11" s="102"/>
      <c r="B11" s="102"/>
      <c r="C11" s="102"/>
      <c r="D11" s="102"/>
      <c r="E11" s="102"/>
      <c r="F11" s="102"/>
      <c r="G11" s="102"/>
      <c r="H11" s="102"/>
      <c r="I11" s="102"/>
      <c r="J11" s="102"/>
      <c r="K11" s="102"/>
    </row>
    <row r="12" spans="1:12">
      <c r="A12" s="102"/>
      <c r="B12" s="102"/>
      <c r="C12" s="102"/>
      <c r="D12" s="102"/>
      <c r="E12" s="102"/>
      <c r="F12" s="102"/>
      <c r="G12" s="102"/>
      <c r="H12" s="102"/>
      <c r="I12" s="102"/>
      <c r="J12" s="102"/>
      <c r="K12" s="102"/>
    </row>
    <row r="13" spans="1:12">
      <c r="A13" s="4819" t="s">
        <v>188</v>
      </c>
      <c r="B13" s="5117"/>
      <c r="C13" s="5118"/>
      <c r="D13" s="542" t="s">
        <v>314</v>
      </c>
      <c r="E13" s="4826" t="s">
        <v>2441</v>
      </c>
      <c r="F13" s="4834"/>
      <c r="G13" s="4822" t="s">
        <v>2442</v>
      </c>
      <c r="H13" s="4822"/>
      <c r="I13" s="102"/>
      <c r="J13" s="32"/>
      <c r="K13" s="4"/>
      <c r="L13" s="242"/>
    </row>
    <row r="14" spans="1:12">
      <c r="A14" s="4822"/>
      <c r="B14" s="1861"/>
      <c r="C14" s="1861"/>
      <c r="D14" s="4825"/>
      <c r="E14" s="4825"/>
      <c r="F14" s="1862"/>
      <c r="G14" s="4822"/>
      <c r="H14" s="4822"/>
      <c r="I14" s="4825"/>
      <c r="J14" s="32"/>
      <c r="K14" s="4"/>
      <c r="L14" s="242"/>
    </row>
    <row r="15" spans="1:12">
      <c r="A15" s="102" t="s">
        <v>141</v>
      </c>
      <c r="B15" s="5119" t="str">
        <f>+A3</f>
        <v>Select Name of Insurer/ Financial Holding Company</v>
      </c>
      <c r="C15" s="5119"/>
      <c r="D15" s="5062"/>
      <c r="E15" s="5062"/>
      <c r="F15" s="4819" t="s">
        <v>141</v>
      </c>
      <c r="G15" s="4824" t="str">
        <f>+Cover!A15</f>
        <v>Please Enter the Address of the Financial Institution</v>
      </c>
      <c r="H15" s="4821"/>
      <c r="I15" s="105"/>
      <c r="J15" s="105"/>
      <c r="K15" s="105"/>
      <c r="L15" s="242"/>
    </row>
    <row r="16" spans="1:12">
      <c r="A16" s="1387"/>
      <c r="B16" s="630"/>
      <c r="C16" s="630"/>
      <c r="D16" s="630"/>
      <c r="E16" s="630"/>
      <c r="F16" s="630"/>
      <c r="G16" s="105"/>
      <c r="H16" s="105"/>
      <c r="I16" s="105"/>
      <c r="J16" s="105"/>
      <c r="K16" s="105"/>
      <c r="L16" s="242"/>
    </row>
    <row r="17" spans="1:12">
      <c r="A17" s="91"/>
      <c r="B17" s="102" t="s">
        <v>142</v>
      </c>
      <c r="C17" s="1858" t="str">
        <f>+Cover!A16</f>
        <v>Please Enter the City in which the Financial Institution resides</v>
      </c>
      <c r="D17" s="1865"/>
      <c r="E17" s="1866"/>
      <c r="F17" s="1866"/>
      <c r="G17" s="1498" t="s">
        <v>143</v>
      </c>
      <c r="H17" s="4827">
        <f>+Cover!F16</f>
        <v>0</v>
      </c>
      <c r="I17" s="91"/>
      <c r="J17" s="91"/>
      <c r="K17" s="98"/>
      <c r="L17" s="242"/>
    </row>
    <row r="18" spans="1:12">
      <c r="A18" s="91"/>
      <c r="B18" s="102"/>
      <c r="C18" s="102"/>
      <c r="D18" s="32"/>
      <c r="E18" s="32"/>
      <c r="F18" s="32"/>
      <c r="G18" s="1498"/>
      <c r="H18" s="1256"/>
      <c r="I18" s="91"/>
      <c r="J18" s="91"/>
      <c r="K18" s="98"/>
      <c r="L18" s="242"/>
    </row>
    <row r="19" spans="1:12">
      <c r="A19" s="102"/>
      <c r="B19" s="105"/>
      <c r="C19" s="105"/>
      <c r="D19" s="32"/>
      <c r="E19" s="32"/>
      <c r="F19" s="32"/>
      <c r="G19" s="102"/>
      <c r="H19" s="102"/>
      <c r="I19" s="105"/>
      <c r="J19" s="105"/>
      <c r="K19" s="105"/>
      <c r="L19" s="242"/>
    </row>
    <row r="20" spans="1:12">
      <c r="A20" s="4825"/>
      <c r="B20" s="102" t="s">
        <v>190</v>
      </c>
      <c r="C20" s="102"/>
      <c r="D20" s="102"/>
      <c r="E20" s="102"/>
      <c r="F20" s="102"/>
      <c r="G20" s="102"/>
      <c r="H20" s="102"/>
      <c r="I20" s="102"/>
      <c r="J20" s="105"/>
      <c r="K20" s="102"/>
      <c r="L20" s="242"/>
    </row>
    <row r="21" spans="1:12">
      <c r="A21" s="4822"/>
      <c r="B21" s="4825"/>
      <c r="C21" s="4825"/>
      <c r="D21" s="4825"/>
      <c r="E21" s="4825"/>
      <c r="F21" s="105"/>
      <c r="G21" s="102"/>
      <c r="H21" s="102"/>
      <c r="I21" s="102"/>
      <c r="J21" s="102"/>
      <c r="K21" s="102"/>
      <c r="L21" s="242"/>
    </row>
    <row r="22" spans="1:12">
      <c r="A22" s="102"/>
      <c r="B22" s="4820" t="s">
        <v>2443</v>
      </c>
      <c r="C22" s="91"/>
      <c r="D22" s="102"/>
      <c r="E22" s="102"/>
      <c r="F22" s="1860" t="str">
        <f>+B15</f>
        <v>Select Name of Insurer/ Financial Holding Company</v>
      </c>
      <c r="G22" s="2109"/>
      <c r="H22" s="2109"/>
      <c r="I22" s="91"/>
      <c r="J22" s="102"/>
      <c r="K22" s="102"/>
      <c r="L22" s="242"/>
    </row>
    <row r="23" spans="1:12">
      <c r="A23" s="102"/>
      <c r="B23" s="102" t="s">
        <v>2500</v>
      </c>
      <c r="C23" s="102"/>
      <c r="D23" s="4861">
        <f>YEAR(Cover!A23)+1</f>
        <v>1901</v>
      </c>
      <c r="E23" s="342" t="s">
        <v>2444</v>
      </c>
      <c r="F23" s="102"/>
      <c r="G23" s="102"/>
      <c r="H23" s="102"/>
      <c r="I23" s="102"/>
      <c r="J23" s="102"/>
      <c r="K23" s="102"/>
      <c r="L23" s="242"/>
    </row>
    <row r="24" spans="1:12">
      <c r="A24" s="102"/>
      <c r="B24" s="91"/>
      <c r="C24" s="636"/>
      <c r="D24" s="636"/>
      <c r="E24" s="636"/>
      <c r="F24" s="102"/>
      <c r="G24" s="102"/>
      <c r="H24" s="102"/>
      <c r="I24" s="102"/>
      <c r="J24" s="102"/>
      <c r="K24" s="102"/>
      <c r="L24" s="242"/>
    </row>
    <row r="25" spans="1:12">
      <c r="A25" s="102"/>
      <c r="B25" s="102" t="s">
        <v>191</v>
      </c>
      <c r="C25" s="1677"/>
      <c r="D25" s="1677"/>
      <c r="E25" s="1677"/>
      <c r="F25" s="91"/>
      <c r="G25" s="102"/>
      <c r="H25" s="91"/>
      <c r="I25" s="91"/>
      <c r="J25" s="32"/>
      <c r="K25" s="541"/>
      <c r="L25" s="242"/>
    </row>
    <row r="26" spans="1:12">
      <c r="A26" s="102"/>
      <c r="B26" s="91"/>
      <c r="C26" s="636"/>
      <c r="D26" s="636"/>
      <c r="E26" s="636"/>
      <c r="F26" s="91"/>
      <c r="G26" s="102"/>
      <c r="H26" s="102"/>
      <c r="I26" s="102"/>
      <c r="J26" s="32"/>
      <c r="K26" s="644"/>
      <c r="L26" s="242"/>
    </row>
    <row r="27" spans="1:12">
      <c r="A27" s="102"/>
      <c r="B27" s="1677" t="s">
        <v>2445</v>
      </c>
      <c r="C27" s="342" t="s">
        <v>2501</v>
      </c>
      <c r="D27" s="636"/>
      <c r="E27" s="636"/>
      <c r="F27" s="4820"/>
      <c r="G27" s="102"/>
      <c r="H27" s="102"/>
      <c r="I27" s="102"/>
      <c r="J27" s="102"/>
      <c r="K27" s="102"/>
      <c r="L27" s="242"/>
    </row>
    <row r="28" spans="1:12">
      <c r="A28" s="102"/>
      <c r="B28" s="636"/>
      <c r="C28" s="342" t="s">
        <v>2502</v>
      </c>
      <c r="D28" s="636"/>
      <c r="E28" s="636"/>
      <c r="F28" s="4820"/>
      <c r="G28" s="102"/>
      <c r="H28" s="102"/>
      <c r="I28" s="102"/>
      <c r="J28" s="102"/>
      <c r="K28" s="102"/>
      <c r="L28" s="242"/>
    </row>
    <row r="29" spans="1:12">
      <c r="A29" s="102"/>
      <c r="B29" s="636"/>
      <c r="C29" s="636"/>
      <c r="D29" s="636"/>
      <c r="E29" s="636"/>
      <c r="F29" s="102"/>
      <c r="G29" s="102"/>
      <c r="H29" s="4820"/>
      <c r="I29" s="102"/>
      <c r="J29" s="102"/>
      <c r="K29" s="102"/>
      <c r="L29" s="242"/>
    </row>
    <row r="30" spans="1:12">
      <c r="A30" s="102"/>
      <c r="B30" s="1677" t="s">
        <v>549</v>
      </c>
      <c r="C30" s="342" t="s">
        <v>2503</v>
      </c>
      <c r="D30" s="102"/>
      <c r="E30" s="102"/>
      <c r="F30" s="102"/>
      <c r="G30" s="4862">
        <f>D23</f>
        <v>1901</v>
      </c>
      <c r="H30" s="342" t="s">
        <v>2446</v>
      </c>
      <c r="I30" s="102"/>
      <c r="J30" s="102"/>
      <c r="K30" s="102"/>
      <c r="L30" s="242"/>
    </row>
    <row r="31" spans="1:12">
      <c r="A31" s="102"/>
      <c r="B31" s="1677"/>
      <c r="C31" s="342"/>
      <c r="D31" s="102"/>
      <c r="E31" s="102"/>
      <c r="F31" s="102"/>
      <c r="G31" s="4854"/>
      <c r="H31" s="342"/>
      <c r="I31" s="102"/>
      <c r="J31" s="102"/>
      <c r="K31" s="102"/>
      <c r="L31" s="242"/>
    </row>
    <row r="32" spans="1:12">
      <c r="A32" s="102"/>
      <c r="B32" s="91"/>
      <c r="C32" s="102" t="s">
        <v>2447</v>
      </c>
      <c r="D32" s="102"/>
      <c r="E32" s="102"/>
      <c r="F32" s="102"/>
      <c r="G32" s="102"/>
      <c r="H32" s="102"/>
      <c r="I32" s="102"/>
      <c r="J32" s="102"/>
      <c r="K32" s="102"/>
      <c r="L32" s="242"/>
    </row>
    <row r="33" spans="1:12">
      <c r="A33" s="102"/>
      <c r="B33" s="91"/>
      <c r="C33" s="102" t="s">
        <v>2504</v>
      </c>
      <c r="D33" s="636"/>
      <c r="E33" s="636"/>
      <c r="F33" s="102"/>
      <c r="G33" s="91"/>
      <c r="H33" s="4828"/>
      <c r="I33" s="102"/>
      <c r="J33" s="102"/>
      <c r="K33" s="102"/>
      <c r="L33" s="242"/>
    </row>
    <row r="34" spans="1:12">
      <c r="A34" s="102"/>
      <c r="B34" s="636"/>
      <c r="C34" s="636"/>
      <c r="D34" s="636"/>
      <c r="E34" s="636"/>
      <c r="F34" s="102"/>
      <c r="G34" s="102"/>
      <c r="H34" s="102"/>
      <c r="I34" s="102"/>
      <c r="J34" s="102"/>
      <c r="K34" s="102"/>
      <c r="L34" s="242"/>
    </row>
    <row r="35" spans="1:12">
      <c r="A35" s="102"/>
      <c r="B35" s="91"/>
      <c r="C35" s="342" t="s">
        <v>2448</v>
      </c>
      <c r="D35" s="636"/>
      <c r="E35" s="636"/>
      <c r="F35" s="102"/>
      <c r="G35" s="102"/>
      <c r="H35" s="102"/>
      <c r="I35" s="102"/>
      <c r="J35" s="102"/>
      <c r="K35" s="102"/>
      <c r="L35" s="242"/>
    </row>
    <row r="36" spans="1:12">
      <c r="A36" s="102"/>
      <c r="B36" s="636"/>
      <c r="C36" s="636"/>
      <c r="D36" s="636"/>
      <c r="E36" s="636"/>
      <c r="F36" s="102"/>
      <c r="G36" s="102"/>
      <c r="H36" s="102"/>
      <c r="I36" s="102"/>
      <c r="J36" s="102"/>
      <c r="K36" s="102"/>
      <c r="L36" s="242"/>
    </row>
    <row r="37" spans="1:12">
      <c r="A37" s="32"/>
      <c r="B37" s="32"/>
      <c r="C37" s="32"/>
      <c r="D37" s="32"/>
      <c r="E37" s="32"/>
      <c r="F37" s="32"/>
      <c r="G37" s="32"/>
      <c r="H37" s="32"/>
      <c r="I37" s="102"/>
      <c r="J37" s="102"/>
      <c r="K37" s="102"/>
      <c r="L37" s="242"/>
    </row>
    <row r="38" spans="1:12">
      <c r="A38" s="32"/>
      <c r="B38" s="32"/>
      <c r="C38" s="32"/>
      <c r="D38" s="32"/>
      <c r="E38" s="32"/>
      <c r="F38" s="32"/>
      <c r="G38" s="32"/>
      <c r="H38" s="32"/>
      <c r="I38" s="102"/>
      <c r="J38" s="91"/>
      <c r="K38" s="102"/>
      <c r="L38" s="242"/>
    </row>
    <row r="39" spans="1:12">
      <c r="A39" s="32"/>
      <c r="B39" s="32"/>
      <c r="C39" s="32"/>
      <c r="D39" s="32"/>
      <c r="E39" s="32"/>
      <c r="F39" s="32"/>
      <c r="G39" s="32"/>
      <c r="H39" s="32"/>
      <c r="I39" s="102"/>
      <c r="J39" s="91"/>
      <c r="K39" s="102"/>
      <c r="L39" s="242"/>
    </row>
    <row r="40" spans="1:12" ht="15" customHeight="1">
      <c r="A40" s="91"/>
      <c r="B40" s="91"/>
      <c r="C40" s="91"/>
      <c r="D40" s="32"/>
      <c r="E40" s="32"/>
      <c r="F40" s="32"/>
      <c r="G40" s="102"/>
      <c r="H40" s="102"/>
      <c r="I40" s="102"/>
      <c r="J40" s="102"/>
      <c r="K40" s="102"/>
      <c r="L40" s="242"/>
    </row>
    <row r="41" spans="1:12">
      <c r="A41" s="32"/>
      <c r="B41" s="32"/>
      <c r="C41" s="32"/>
      <c r="D41" s="32"/>
      <c r="E41" s="32"/>
      <c r="F41" s="32"/>
      <c r="G41" s="102"/>
      <c r="H41" s="102"/>
      <c r="I41" s="102"/>
      <c r="J41" s="102"/>
      <c r="K41" s="102"/>
      <c r="L41" s="242"/>
    </row>
    <row r="42" spans="1:12">
      <c r="A42" s="32"/>
      <c r="B42" s="32"/>
      <c r="C42" s="32"/>
      <c r="D42" s="32"/>
      <c r="E42" s="32"/>
      <c r="F42" s="32"/>
      <c r="G42" s="102"/>
      <c r="H42" s="102"/>
      <c r="I42" s="102"/>
      <c r="J42" s="102"/>
      <c r="K42" s="102"/>
      <c r="L42" s="242"/>
    </row>
    <row r="43" spans="1:12">
      <c r="A43" s="5108" t="s">
        <v>156</v>
      </c>
      <c r="B43" s="5109"/>
      <c r="C43" s="5109"/>
      <c r="D43" s="5110"/>
      <c r="E43" s="32"/>
      <c r="F43" s="32"/>
      <c r="G43" s="102"/>
      <c r="H43" s="4829"/>
      <c r="I43" s="102"/>
      <c r="J43" s="102"/>
      <c r="K43" s="102"/>
      <c r="L43" s="242"/>
    </row>
    <row r="44" spans="1:12">
      <c r="A44" s="5111" t="s">
        <v>151</v>
      </c>
      <c r="B44" s="5112"/>
      <c r="C44" s="5112"/>
      <c r="D44" s="5113"/>
      <c r="E44" s="102"/>
      <c r="F44" s="102"/>
      <c r="G44" s="102"/>
      <c r="H44" s="1853" t="s">
        <v>152</v>
      </c>
      <c r="I44" s="102"/>
      <c r="J44" s="102"/>
      <c r="K44" s="102"/>
      <c r="L44" s="242"/>
    </row>
    <row r="45" spans="1:12" ht="35.25" customHeight="1">
      <c r="A45" s="5114" t="s">
        <v>2449</v>
      </c>
      <c r="B45" s="5115"/>
      <c r="C45" s="5115"/>
      <c r="D45" s="5116"/>
      <c r="E45" s="32"/>
      <c r="F45" s="32"/>
      <c r="G45" s="102"/>
      <c r="H45" s="102"/>
      <c r="I45" s="102"/>
      <c r="J45" s="102"/>
      <c r="K45" s="102"/>
      <c r="L45" s="242"/>
    </row>
    <row r="46" spans="1:12">
      <c r="A46" s="4830"/>
      <c r="B46" s="4831"/>
      <c r="C46" s="4831"/>
      <c r="D46" s="4831"/>
      <c r="E46" s="32"/>
      <c r="F46" s="32"/>
      <c r="G46" s="102"/>
      <c r="H46" s="102"/>
      <c r="I46" s="102"/>
      <c r="J46" s="102"/>
      <c r="K46" s="102"/>
      <c r="L46" s="242"/>
    </row>
    <row r="47" spans="1:12">
      <c r="A47" s="4830"/>
      <c r="B47" s="4831"/>
      <c r="C47" s="4831"/>
      <c r="D47" s="4831"/>
      <c r="E47" s="32"/>
      <c r="F47" s="32"/>
      <c r="G47" s="102"/>
      <c r="H47" s="102"/>
      <c r="I47" s="102"/>
      <c r="J47" s="102"/>
      <c r="K47" s="102"/>
      <c r="L47" s="242"/>
    </row>
    <row r="48" spans="1:12">
      <c r="A48" s="102"/>
      <c r="B48" s="636"/>
      <c r="C48" s="636"/>
      <c r="D48" s="636"/>
      <c r="E48" s="636"/>
      <c r="F48" s="102"/>
      <c r="G48" s="102"/>
      <c r="H48" s="102"/>
      <c r="I48" s="102"/>
      <c r="J48" s="102"/>
      <c r="K48" s="102"/>
    </row>
    <row r="49" spans="1:12">
      <c r="A49" s="5108" t="s">
        <v>156</v>
      </c>
      <c r="B49" s="5109"/>
      <c r="C49" s="5109"/>
      <c r="D49" s="5110"/>
      <c r="E49" s="636"/>
      <c r="F49" s="102"/>
      <c r="G49" s="102"/>
      <c r="H49" s="4829"/>
      <c r="I49" s="102"/>
      <c r="J49" s="102"/>
      <c r="K49" s="102"/>
    </row>
    <row r="50" spans="1:12">
      <c r="A50" s="5111" t="s">
        <v>151</v>
      </c>
      <c r="B50" s="5112"/>
      <c r="C50" s="5112"/>
      <c r="D50" s="5113"/>
      <c r="E50" s="636"/>
      <c r="F50" s="102"/>
      <c r="G50" s="102"/>
      <c r="H50" s="4832"/>
      <c r="I50" s="102"/>
      <c r="J50" s="102"/>
      <c r="K50" s="102"/>
    </row>
    <row r="51" spans="1:12">
      <c r="A51" s="5101" t="s">
        <v>170</v>
      </c>
      <c r="B51" s="5102"/>
      <c r="C51" s="5102"/>
      <c r="D51" s="5103"/>
      <c r="E51" s="636"/>
      <c r="F51" s="102"/>
      <c r="G51" s="102"/>
      <c r="H51" s="1853" t="s">
        <v>152</v>
      </c>
      <c r="I51" s="102"/>
      <c r="J51" s="102"/>
      <c r="K51" s="102"/>
    </row>
    <row r="52" spans="1:12">
      <c r="A52" s="5104" t="s">
        <v>154</v>
      </c>
      <c r="B52" s="5104"/>
      <c r="C52" s="5104"/>
      <c r="D52" s="5105"/>
      <c r="E52" s="636"/>
      <c r="F52" s="102"/>
      <c r="G52" s="102"/>
      <c r="H52" s="102"/>
      <c r="I52" s="102"/>
      <c r="J52" s="102"/>
      <c r="K52" s="102"/>
    </row>
    <row r="53" spans="1:12">
      <c r="A53" s="91"/>
      <c r="B53" s="91"/>
      <c r="C53" s="91"/>
      <c r="D53" s="636"/>
      <c r="E53" s="636"/>
      <c r="F53" s="102"/>
      <c r="G53" s="102"/>
      <c r="H53" s="102"/>
      <c r="I53" s="102"/>
      <c r="J53" s="102"/>
      <c r="K53" s="102"/>
    </row>
    <row r="54" spans="1:12">
      <c r="A54" s="102"/>
      <c r="B54" s="636"/>
      <c r="C54" s="636"/>
      <c r="D54" s="636"/>
      <c r="E54" s="636"/>
      <c r="F54" s="102"/>
      <c r="G54" s="102"/>
      <c r="H54" s="102"/>
      <c r="I54" s="102"/>
      <c r="J54" s="102"/>
      <c r="K54" s="102"/>
    </row>
    <row r="55" spans="1:12">
      <c r="A55" s="102"/>
      <c r="B55" s="102"/>
      <c r="C55" s="102"/>
      <c r="D55" s="102"/>
      <c r="E55" s="102"/>
      <c r="F55" s="102"/>
      <c r="G55" s="102"/>
      <c r="H55" s="102"/>
      <c r="I55" s="102"/>
      <c r="J55" s="102"/>
      <c r="K55" s="102"/>
    </row>
    <row r="56" spans="1:12">
      <c r="A56" s="102"/>
      <c r="B56" s="102"/>
      <c r="C56" s="102"/>
      <c r="D56" s="102"/>
      <c r="E56" s="102"/>
      <c r="F56" s="102"/>
      <c r="G56" s="102"/>
      <c r="H56" s="63" t="str">
        <f>+ToC!E115</f>
        <v xml:space="preserve">LONG-TERM Annual Return </v>
      </c>
      <c r="I56" s="102"/>
      <c r="J56" s="645"/>
      <c r="K56" s="102"/>
    </row>
    <row r="57" spans="1:12">
      <c r="A57" s="102"/>
      <c r="B57" s="102"/>
      <c r="C57" s="102"/>
      <c r="D57" s="102"/>
      <c r="E57" s="102"/>
      <c r="F57" s="102"/>
      <c r="G57" s="102"/>
      <c r="H57" s="63" t="s">
        <v>2450</v>
      </c>
      <c r="I57" s="102"/>
      <c r="J57" s="417"/>
      <c r="K57" s="102"/>
    </row>
    <row r="58" spans="1:12" hidden="1">
      <c r="L58" s="111"/>
    </row>
    <row r="59" spans="1:12" hidden="1"/>
    <row r="60" spans="1:12" hidden="1"/>
    <row r="61" spans="1:12" hidden="1"/>
    <row r="62" spans="1:12" hidden="1"/>
  </sheetData>
  <sheetProtection password="DF61" sheet="1" objects="1" scenarios="1"/>
  <mergeCells count="12">
    <mergeCell ref="A51:D51"/>
    <mergeCell ref="A52:D52"/>
    <mergeCell ref="A1:K1"/>
    <mergeCell ref="A9:K9"/>
    <mergeCell ref="A10:K10"/>
    <mergeCell ref="A43:D43"/>
    <mergeCell ref="A44:D44"/>
    <mergeCell ref="A45:D45"/>
    <mergeCell ref="A49:D49"/>
    <mergeCell ref="A50:D50"/>
    <mergeCell ref="B13:C13"/>
    <mergeCell ref="B15:E15"/>
  </mergeCells>
  <hyperlinks>
    <hyperlink ref="A1:K1" location="ToC!A1" display="ToC!A1"/>
  </hyperlinks>
  <pageMargins left="0.7" right="0.7" top="0.75" bottom="0.75" header="0.3" footer="0.3"/>
  <pageSetup paperSize="5" scale="60" orientation="portrait" r:id="rId1"/>
  <colBreaks count="1" manualBreakCount="1">
    <brk id="457"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3" tint="0.39997558519241921"/>
  </sheetPr>
  <dimension ref="A1:H36"/>
  <sheetViews>
    <sheetView zoomScaleNormal="100" workbookViewId="0">
      <selection activeCell="A36" sqref="A36:XFD36"/>
    </sheetView>
  </sheetViews>
  <sheetFormatPr defaultColWidth="0" defaultRowHeight="12.5" zeroHeight="1"/>
  <cols>
    <col min="1" max="1" width="12.765625" style="519" customWidth="1"/>
    <col min="2" max="2" width="29.765625" style="519" customWidth="1"/>
    <col min="3" max="3" width="12.4609375" style="519" customWidth="1"/>
    <col min="4" max="4" width="12.765625" style="519" customWidth="1"/>
    <col min="5" max="5" width="18.765625" style="519" customWidth="1"/>
    <col min="6" max="8" width="0" style="519" hidden="1" customWidth="1"/>
    <col min="9" max="16384" width="8.765625" style="519" hidden="1"/>
  </cols>
  <sheetData>
    <row r="1" spans="1:8" ht="13">
      <c r="A1" s="5052" t="s">
        <v>1999</v>
      </c>
      <c r="B1" s="5052"/>
      <c r="C1" s="5052"/>
      <c r="D1" s="5052"/>
      <c r="E1" s="1046"/>
      <c r="F1" s="1047"/>
      <c r="G1" s="1047"/>
      <c r="H1" s="1047"/>
    </row>
    <row r="2" spans="1:8" ht="13">
      <c r="A2" s="278"/>
      <c r="B2" s="278"/>
      <c r="C2" s="278"/>
      <c r="D2" s="1817"/>
      <c r="E2" s="4584" t="s">
        <v>2285</v>
      </c>
      <c r="F2" s="206"/>
      <c r="H2" s="206"/>
    </row>
    <row r="3" spans="1:8" ht="14">
      <c r="A3" s="857" t="str">
        <f>+Cover!$A$14</f>
        <v>Select Name of Insurer/ Financial Holding Company</v>
      </c>
      <c r="B3" s="858"/>
      <c r="C3" s="858"/>
      <c r="D3" s="858"/>
      <c r="E3" s="1023"/>
      <c r="F3" s="842"/>
      <c r="G3" s="1048"/>
      <c r="H3" s="1049"/>
    </row>
    <row r="4" spans="1:8" ht="14">
      <c r="A4" s="833" t="str">
        <f>+ToC!$A$3</f>
        <v>Insurer/Financial Holding Company</v>
      </c>
      <c r="B4" s="833"/>
      <c r="C4" s="842"/>
      <c r="D4" s="842"/>
      <c r="E4" s="842"/>
      <c r="F4" s="842"/>
      <c r="G4" s="1048"/>
    </row>
    <row r="5" spans="1:8" ht="14">
      <c r="A5" s="833"/>
      <c r="B5" s="833"/>
      <c r="C5" s="842"/>
      <c r="D5" s="842"/>
      <c r="E5" s="842"/>
      <c r="F5" s="842"/>
      <c r="G5" s="1048"/>
    </row>
    <row r="6" spans="1:8" ht="14">
      <c r="A6" s="99" t="str">
        <f>+ToC!$A$5</f>
        <v>LONG-TERM INSURERS ANNUAL RETURN</v>
      </c>
      <c r="B6" s="102"/>
      <c r="C6" s="842"/>
      <c r="D6" s="842"/>
      <c r="E6" s="842"/>
      <c r="F6" s="842"/>
      <c r="G6" s="1048"/>
    </row>
    <row r="7" spans="1:8" ht="14">
      <c r="A7" s="99" t="str">
        <f>+ToC!$A$6</f>
        <v>FOR THE YEAR ENDED:</v>
      </c>
      <c r="B7" s="102"/>
      <c r="C7" s="842"/>
      <c r="D7" s="2078">
        <f>+Cover!$A$23</f>
        <v>0</v>
      </c>
      <c r="E7" s="842"/>
      <c r="F7" s="2078" t="e">
        <f>+Cover!#REF!</f>
        <v>#REF!</v>
      </c>
      <c r="G7" s="1048"/>
    </row>
    <row r="8" spans="1:8" ht="13">
      <c r="A8" s="5694"/>
      <c r="B8" s="5377"/>
      <c r="C8" s="5377"/>
      <c r="D8" s="5377"/>
      <c r="E8" s="5709"/>
      <c r="F8" s="1048"/>
      <c r="G8" s="1048"/>
      <c r="H8" s="1050"/>
    </row>
    <row r="9" spans="1:8" ht="14.5">
      <c r="A9" s="5407" t="s">
        <v>999</v>
      </c>
      <c r="B9" s="5286"/>
      <c r="C9" s="5286"/>
      <c r="D9" s="5286"/>
      <c r="E9" s="5710"/>
      <c r="F9" s="1045"/>
      <c r="G9" s="1045"/>
      <c r="H9" s="1045"/>
    </row>
    <row r="10" spans="1:8" ht="14">
      <c r="A10" s="5407" t="s">
        <v>1380</v>
      </c>
      <c r="B10" s="5407"/>
      <c r="C10" s="5407"/>
      <c r="D10" s="5407"/>
      <c r="E10" s="5407"/>
    </row>
    <row r="11" spans="1:8" ht="14">
      <c r="A11" s="5286" t="s">
        <v>1451</v>
      </c>
      <c r="B11" s="5286"/>
      <c r="C11" s="5286"/>
      <c r="D11" s="5286"/>
      <c r="E11" s="5286"/>
    </row>
    <row r="12" spans="1:8">
      <c r="A12" s="278"/>
      <c r="B12" s="278"/>
      <c r="C12" s="278"/>
      <c r="D12" s="278"/>
      <c r="E12" s="278"/>
    </row>
    <row r="13" spans="1:8" ht="111" customHeight="1">
      <c r="A13" s="5703" t="s">
        <v>1401</v>
      </c>
      <c r="B13" s="5704"/>
      <c r="C13" s="3345" t="s">
        <v>1383</v>
      </c>
      <c r="D13" s="3345" t="s">
        <v>1452</v>
      </c>
      <c r="E13" s="4607" t="s">
        <v>1453</v>
      </c>
    </row>
    <row r="14" spans="1:8" ht="13" hidden="1">
      <c r="A14" s="5705"/>
      <c r="B14" s="5706"/>
      <c r="C14" s="3271" t="s">
        <v>1167</v>
      </c>
      <c r="D14" s="3271" t="s">
        <v>1169</v>
      </c>
      <c r="E14" s="3271" t="s">
        <v>1171</v>
      </c>
    </row>
    <row r="15" spans="1:8" ht="13" hidden="1">
      <c r="A15" s="5707"/>
      <c r="B15" s="5708"/>
      <c r="C15" s="3243" t="s">
        <v>281</v>
      </c>
      <c r="D15" s="3243" t="s">
        <v>281</v>
      </c>
      <c r="E15" s="3371" t="s">
        <v>281</v>
      </c>
    </row>
    <row r="16" spans="1:8" ht="19.5" customHeight="1">
      <c r="A16" s="5711" t="s">
        <v>1454</v>
      </c>
      <c r="B16" s="3372" t="s">
        <v>1455</v>
      </c>
      <c r="C16" s="3362"/>
      <c r="D16" s="3362"/>
      <c r="E16" s="3373">
        <f>D16-C16</f>
        <v>0</v>
      </c>
    </row>
    <row r="17" spans="1:5" ht="19.5" customHeight="1">
      <c r="A17" s="5711"/>
      <c r="B17" s="3374" t="s">
        <v>1456</v>
      </c>
      <c r="C17" s="3375"/>
      <c r="D17" s="3362"/>
      <c r="E17" s="3373">
        <f>D17-C17</f>
        <v>0</v>
      </c>
    </row>
    <row r="18" spans="1:5" ht="19.5" customHeight="1">
      <c r="A18" s="5670" t="s">
        <v>1457</v>
      </c>
      <c r="B18" s="5670"/>
      <c r="C18" s="3376">
        <f>SUM(C16:C17)</f>
        <v>0</v>
      </c>
      <c r="D18" s="3376">
        <f>SUM(D16:D17)</f>
        <v>0</v>
      </c>
      <c r="E18" s="3377"/>
    </row>
    <row r="19" spans="1:5" ht="19.5" customHeight="1">
      <c r="A19" s="5670" t="s">
        <v>1458</v>
      </c>
      <c r="B19" s="5670"/>
      <c r="C19" s="5670"/>
      <c r="D19" s="5670"/>
      <c r="E19" s="3378">
        <f>SUM(E16:E17)</f>
        <v>0</v>
      </c>
    </row>
    <row r="20" spans="1:5">
      <c r="A20" s="278"/>
      <c r="B20" s="278"/>
      <c r="C20" s="278"/>
      <c r="D20" s="278"/>
      <c r="E20" s="278"/>
    </row>
    <row r="21" spans="1:5">
      <c r="A21" s="278" t="s">
        <v>603</v>
      </c>
      <c r="B21" s="278"/>
      <c r="C21" s="278"/>
      <c r="D21" s="278"/>
      <c r="E21" s="278"/>
    </row>
    <row r="22" spans="1:5" ht="27.75" customHeight="1">
      <c r="A22" s="5669" t="s">
        <v>1459</v>
      </c>
      <c r="B22" s="5669"/>
      <c r="C22" s="5669"/>
      <c r="D22" s="5669"/>
      <c r="E22" s="278"/>
    </row>
    <row r="23" spans="1:5" ht="27.75" customHeight="1">
      <c r="A23" s="5669" t="s">
        <v>1460</v>
      </c>
      <c r="B23" s="5669"/>
      <c r="C23" s="5669"/>
      <c r="D23" s="5669"/>
      <c r="E23" s="278"/>
    </row>
    <row r="24" spans="1:5" ht="30.75" customHeight="1">
      <c r="A24" s="5669" t="s">
        <v>1461</v>
      </c>
      <c r="B24" s="5669"/>
      <c r="C24" s="5669"/>
      <c r="D24" s="5669"/>
      <c r="E24" s="278"/>
    </row>
    <row r="25" spans="1:5" ht="27" customHeight="1">
      <c r="A25" s="5669" t="s">
        <v>1462</v>
      </c>
      <c r="B25" s="5669"/>
      <c r="C25" s="5669"/>
      <c r="D25" s="5669"/>
      <c r="E25" s="278"/>
    </row>
    <row r="26" spans="1:5" ht="31.5" customHeight="1">
      <c r="A26" s="5669" t="s">
        <v>1463</v>
      </c>
      <c r="B26" s="5669"/>
      <c r="C26" s="5669"/>
      <c r="D26" s="5669"/>
      <c r="E26" s="278"/>
    </row>
    <row r="27" spans="1:5">
      <c r="A27" s="278"/>
      <c r="B27" s="278"/>
      <c r="C27" s="278"/>
      <c r="D27" s="278"/>
      <c r="E27" s="278"/>
    </row>
    <row r="28" spans="1:5">
      <c r="A28" s="278"/>
      <c r="B28" s="278"/>
      <c r="C28" s="278"/>
      <c r="D28" s="278"/>
      <c r="E28" s="278"/>
    </row>
    <row r="29" spans="1:5">
      <c r="A29" s="278"/>
      <c r="B29" s="278"/>
      <c r="C29" s="278"/>
      <c r="D29" s="278"/>
      <c r="E29" s="278"/>
    </row>
    <row r="30" spans="1:5">
      <c r="A30" s="278"/>
      <c r="B30" s="278"/>
      <c r="C30" s="278"/>
      <c r="D30" s="278"/>
      <c r="E30" s="126" t="str">
        <f>+ToC!$E$115</f>
        <v xml:space="preserve">LONG-TERM Annual Return </v>
      </c>
    </row>
    <row r="31" spans="1:5">
      <c r="A31" s="278"/>
      <c r="B31" s="278"/>
      <c r="C31" s="278"/>
      <c r="D31" s="278"/>
      <c r="E31" s="126" t="s">
        <v>2069</v>
      </c>
    </row>
    <row r="32" spans="1:5" hidden="1"/>
    <row r="33" hidden="1"/>
    <row r="34" hidden="1"/>
    <row r="35" hidden="1"/>
    <row r="36" hidden="1"/>
  </sheetData>
  <sheetProtection password="DF61" sheet="1" objects="1" scenarios="1"/>
  <mergeCells count="14">
    <mergeCell ref="A25:D25"/>
    <mergeCell ref="A26:D26"/>
    <mergeCell ref="A16:A17"/>
    <mergeCell ref="A18:B18"/>
    <mergeCell ref="A19:D19"/>
    <mergeCell ref="A22:D22"/>
    <mergeCell ref="A23:D23"/>
    <mergeCell ref="A24:D24"/>
    <mergeCell ref="A13:B15"/>
    <mergeCell ref="A1:D1"/>
    <mergeCell ref="A8:E8"/>
    <mergeCell ref="A9:E9"/>
    <mergeCell ref="A10:E10"/>
    <mergeCell ref="A11:E11"/>
  </mergeCells>
  <hyperlinks>
    <hyperlink ref="A1:D1" location="ToC!A1" display="40.033"/>
  </hyperlinks>
  <printOptions horizontalCentered="1"/>
  <pageMargins left="0.7" right="0.7" top="0.75" bottom="0.75" header="0.3" footer="0.3"/>
  <pageSetup paperSize="5" scale="8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3" tint="0.39997558519241921"/>
  </sheetPr>
  <dimension ref="A1:H23"/>
  <sheetViews>
    <sheetView zoomScaleNormal="100" workbookViewId="0">
      <selection activeCell="A10" sqref="A10:D10"/>
    </sheetView>
  </sheetViews>
  <sheetFormatPr defaultColWidth="0" defaultRowHeight="0" customHeight="1" zeroHeight="1"/>
  <cols>
    <col min="1" max="1" width="71.765625" style="519" customWidth="1"/>
    <col min="2" max="4" width="12.765625" style="519" customWidth="1"/>
    <col min="5" max="5" width="2.4609375" style="519" customWidth="1"/>
    <col min="6" max="8" width="0" style="519" hidden="1" customWidth="1"/>
    <col min="9" max="16384" width="8.765625" style="519" hidden="1"/>
  </cols>
  <sheetData>
    <row r="1" spans="1:8" s="278" customFormat="1" ht="13">
      <c r="A1" s="5052" t="s">
        <v>2000</v>
      </c>
      <c r="B1" s="5052"/>
      <c r="C1" s="5052"/>
      <c r="D1" s="5052"/>
      <c r="E1" s="1046"/>
      <c r="F1" s="1046"/>
      <c r="G1" s="1046"/>
      <c r="H1" s="1046"/>
    </row>
    <row r="2" spans="1:8" s="278" customFormat="1" ht="13">
      <c r="A2" s="1024"/>
      <c r="C2" s="1023"/>
      <c r="D2" s="4584" t="s">
        <v>2285</v>
      </c>
      <c r="F2" s="4596"/>
      <c r="H2" s="4596"/>
    </row>
    <row r="3" spans="1:8" s="278" customFormat="1" ht="14">
      <c r="A3" s="857" t="str">
        <f>+Cover!$A$14</f>
        <v>Select Name of Insurer/ Financial Holding Company</v>
      </c>
      <c r="B3" s="858"/>
      <c r="C3" s="858"/>
      <c r="D3" s="1023"/>
      <c r="E3" s="842"/>
      <c r="F3" s="842"/>
      <c r="G3" s="831"/>
      <c r="H3" s="1089"/>
    </row>
    <row r="4" spans="1:8" s="278" customFormat="1" ht="14">
      <c r="A4" s="833" t="str">
        <f>+ToC!$A$3</f>
        <v>Insurer/Financial Holding Company</v>
      </c>
      <c r="B4" s="833"/>
      <c r="C4" s="842"/>
      <c r="D4" s="842"/>
      <c r="E4" s="842"/>
      <c r="F4" s="842"/>
      <c r="G4" s="831"/>
    </row>
    <row r="5" spans="1:8" s="278" customFormat="1" ht="14">
      <c r="A5" s="833"/>
      <c r="B5" s="833"/>
      <c r="C5" s="842"/>
      <c r="D5" s="842"/>
      <c r="E5" s="842"/>
      <c r="F5" s="842"/>
      <c r="G5" s="831"/>
    </row>
    <row r="6" spans="1:8" s="278" customFormat="1" ht="14">
      <c r="A6" s="99" t="str">
        <f>+ToC!$A$5</f>
        <v>LONG-TERM INSURERS ANNUAL RETURN</v>
      </c>
      <c r="B6" s="102"/>
      <c r="C6" s="842"/>
      <c r="D6" s="842"/>
      <c r="E6" s="842"/>
      <c r="F6" s="842"/>
      <c r="G6" s="831"/>
    </row>
    <row r="7" spans="1:8" s="278" customFormat="1" ht="14">
      <c r="A7" s="99" t="str">
        <f>+ToC!$A$6</f>
        <v>FOR THE YEAR ENDED:</v>
      </c>
      <c r="B7" s="102"/>
      <c r="C7" s="842"/>
      <c r="D7" s="2078">
        <f>+Cover!$A$23</f>
        <v>0</v>
      </c>
      <c r="E7" s="842"/>
      <c r="F7" s="2078" t="e">
        <f>+Cover!#REF!</f>
        <v>#REF!</v>
      </c>
      <c r="G7" s="831"/>
    </row>
    <row r="8" spans="1:8" s="278" customFormat="1" ht="13">
      <c r="A8" s="5694"/>
      <c r="B8" s="5694"/>
      <c r="C8" s="5694"/>
      <c r="D8" s="5694"/>
      <c r="F8" s="831"/>
      <c r="G8" s="831"/>
      <c r="H8" s="1080"/>
    </row>
    <row r="9" spans="1:8" s="278" customFormat="1" ht="14">
      <c r="A9" s="5407" t="s">
        <v>999</v>
      </c>
      <c r="B9" s="5407"/>
      <c r="C9" s="5407"/>
      <c r="D9" s="5407"/>
      <c r="E9" s="4596"/>
      <c r="F9" s="4596"/>
      <c r="G9" s="4596"/>
      <c r="H9" s="4596"/>
    </row>
    <row r="10" spans="1:8" s="278" customFormat="1" ht="14">
      <c r="A10" s="5712" t="s">
        <v>1380</v>
      </c>
      <c r="B10" s="5712"/>
      <c r="C10" s="5712"/>
      <c r="D10" s="5712"/>
      <c r="E10" s="4596"/>
      <c r="F10" s="4596"/>
      <c r="G10" s="4596"/>
      <c r="H10" s="4596"/>
    </row>
    <row r="11" spans="1:8" s="278" customFormat="1" ht="14">
      <c r="A11" s="5213" t="s">
        <v>1464</v>
      </c>
      <c r="B11" s="5055"/>
      <c r="C11" s="5055"/>
      <c r="D11" s="5055"/>
      <c r="E11" s="4596"/>
      <c r="F11" s="4596"/>
      <c r="G11" s="4596"/>
      <c r="H11" s="4596"/>
    </row>
    <row r="12" spans="1:8" s="278" customFormat="1" ht="13">
      <c r="A12" s="1820"/>
      <c r="B12" s="1820"/>
      <c r="C12" s="1820"/>
      <c r="D12" s="1820"/>
      <c r="E12" s="4596"/>
      <c r="F12" s="4596"/>
      <c r="G12" s="4596"/>
      <c r="H12" s="4596"/>
    </row>
    <row r="13" spans="1:8" s="278" customFormat="1" ht="39">
      <c r="A13" s="5671" t="s">
        <v>1401</v>
      </c>
      <c r="B13" s="3271" t="s">
        <v>1465</v>
      </c>
      <c r="C13" s="3271" t="s">
        <v>1238</v>
      </c>
      <c r="D13" s="3271" t="s">
        <v>1466</v>
      </c>
    </row>
    <row r="14" spans="1:8" s="278" customFormat="1" ht="13">
      <c r="A14" s="5672"/>
      <c r="B14" s="3271" t="s">
        <v>1167</v>
      </c>
      <c r="C14" s="3271" t="s">
        <v>1169</v>
      </c>
      <c r="D14" s="3271" t="s">
        <v>1171</v>
      </c>
    </row>
    <row r="15" spans="1:8" s="278" customFormat="1" ht="13">
      <c r="A15" s="5673"/>
      <c r="B15" s="3243" t="s">
        <v>281</v>
      </c>
      <c r="C15" s="3243"/>
      <c r="D15" s="3243" t="s">
        <v>281</v>
      </c>
    </row>
    <row r="16" spans="1:8" s="278" customFormat="1" ht="25.5">
      <c r="A16" s="3277" t="s">
        <v>1467</v>
      </c>
      <c r="B16" s="3281"/>
      <c r="C16" s="3379">
        <v>0</v>
      </c>
      <c r="D16" s="2504">
        <f>+B16*C16</f>
        <v>0</v>
      </c>
    </row>
    <row r="17" spans="1:4" s="278" customFormat="1" ht="25.5">
      <c r="A17" s="3277" t="s">
        <v>1468</v>
      </c>
      <c r="B17" s="3281"/>
      <c r="C17" s="3379">
        <v>5.0000000000000001E-3</v>
      </c>
      <c r="D17" s="2504">
        <f>+B17*C17</f>
        <v>0</v>
      </c>
    </row>
    <row r="18" spans="1:4" s="278" customFormat="1" ht="17.25" customHeight="1">
      <c r="A18" s="3246" t="s">
        <v>1469</v>
      </c>
      <c r="B18" s="3281"/>
      <c r="C18" s="3379">
        <v>0.01</v>
      </c>
      <c r="D18" s="2504">
        <f>+B18*C18</f>
        <v>0</v>
      </c>
    </row>
    <row r="19" spans="1:4" s="278" customFormat="1" ht="17.25" customHeight="1">
      <c r="A19" s="3248" t="s">
        <v>1470</v>
      </c>
      <c r="B19" s="3319">
        <f>SUM(B16:B18)</f>
        <v>0</v>
      </c>
      <c r="C19" s="3379"/>
      <c r="D19" s="2504"/>
    </row>
    <row r="20" spans="1:4" s="278" customFormat="1" ht="17.25" customHeight="1">
      <c r="A20" s="3248" t="s">
        <v>1471</v>
      </c>
      <c r="B20" s="3246"/>
      <c r="C20" s="3307"/>
      <c r="D20" s="3319">
        <f>SUM(D16:D18)</f>
        <v>0</v>
      </c>
    </row>
    <row r="21" spans="1:4" s="278" customFormat="1" ht="12.5"/>
    <row r="22" spans="1:4" s="278" customFormat="1" ht="12.5">
      <c r="D22" s="126" t="str">
        <f>+ToC!$E$115</f>
        <v xml:space="preserve">LONG-TERM Annual Return </v>
      </c>
    </row>
    <row r="23" spans="1:4" s="278" customFormat="1" ht="12.5">
      <c r="D23" s="126" t="s">
        <v>2070</v>
      </c>
    </row>
  </sheetData>
  <sheetProtection password="DF61" sheet="1" objects="1" scenarios="1"/>
  <mergeCells count="6">
    <mergeCell ref="A13:A15"/>
    <mergeCell ref="A1:D1"/>
    <mergeCell ref="A8:D8"/>
    <mergeCell ref="A9:D9"/>
    <mergeCell ref="A10:D10"/>
    <mergeCell ref="A11:D11"/>
  </mergeCells>
  <hyperlinks>
    <hyperlink ref="A1:D1" location="ToC!A1" display="40.034"/>
  </hyperlinks>
  <printOptions horizontalCentered="1"/>
  <pageMargins left="0.7" right="0.7" top="0.75" bottom="0.75" header="0.3" footer="0.3"/>
  <pageSetup paperSize="5" scale="6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3" tint="0.39997558519241921"/>
  </sheetPr>
  <dimension ref="A1:L21"/>
  <sheetViews>
    <sheetView zoomScaleNormal="100" workbookViewId="0">
      <selection activeCell="E1" sqref="E1:E1048576"/>
    </sheetView>
  </sheetViews>
  <sheetFormatPr defaultColWidth="0" defaultRowHeight="0" customHeight="1" zeroHeight="1"/>
  <cols>
    <col min="1" max="1" width="73.765625" style="519" customWidth="1"/>
    <col min="2" max="2" width="15.84375" style="519" customWidth="1"/>
    <col min="3" max="3" width="8.765625" style="519" customWidth="1"/>
    <col min="4" max="4" width="14" style="519" customWidth="1"/>
    <col min="5" max="5" width="2.4609375" style="519" hidden="1" customWidth="1"/>
    <col min="6" max="12" width="0" style="519" hidden="1" customWidth="1"/>
    <col min="13" max="16384" width="8.765625" style="519" hidden="1"/>
  </cols>
  <sheetData>
    <row r="1" spans="1:12" ht="13">
      <c r="A1" s="5052" t="s">
        <v>2001</v>
      </c>
      <c r="B1" s="5065"/>
      <c r="C1" s="5065"/>
      <c r="D1" s="5065"/>
      <c r="E1" s="1038"/>
      <c r="F1" s="1038"/>
      <c r="G1" s="1038"/>
      <c r="H1" s="1038"/>
      <c r="I1" s="1038"/>
      <c r="J1" s="1038"/>
      <c r="K1" s="1038"/>
      <c r="L1" s="1038"/>
    </row>
    <row r="2" spans="1:12" ht="13">
      <c r="A2" s="4571"/>
      <c r="B2" s="4571"/>
      <c r="C2" s="4584"/>
      <c r="D2" s="4584" t="s">
        <v>2285</v>
      </c>
      <c r="E2" s="1047"/>
    </row>
    <row r="3" spans="1:12" ht="14">
      <c r="A3" s="857" t="str">
        <f>+Cover!$A$14</f>
        <v>Select Name of Insurer/ Financial Holding Company</v>
      </c>
      <c r="B3" s="858"/>
      <c r="C3" s="858"/>
      <c r="D3" s="1023"/>
      <c r="E3" s="842"/>
      <c r="F3" s="842"/>
    </row>
    <row r="4" spans="1:12" ht="14">
      <c r="A4" s="833" t="str">
        <f>+ToC!$A$3</f>
        <v>Insurer/Financial Holding Company</v>
      </c>
      <c r="B4" s="833"/>
      <c r="C4" s="842"/>
      <c r="D4" s="842"/>
      <c r="E4" s="842"/>
      <c r="F4" s="842"/>
    </row>
    <row r="5" spans="1:12" ht="14">
      <c r="A5" s="833"/>
      <c r="B5" s="833"/>
      <c r="C5" s="842"/>
      <c r="D5" s="842"/>
      <c r="E5" s="842"/>
      <c r="F5" s="842"/>
    </row>
    <row r="6" spans="1:12" ht="14">
      <c r="A6" s="99" t="str">
        <f>+ToC!$A$5</f>
        <v>LONG-TERM INSURERS ANNUAL RETURN</v>
      </c>
      <c r="B6" s="102"/>
      <c r="C6" s="842"/>
      <c r="D6" s="842"/>
      <c r="E6" s="842"/>
      <c r="F6" s="842"/>
    </row>
    <row r="7" spans="1:12" ht="14">
      <c r="A7" s="99" t="str">
        <f>+ToC!$A$6</f>
        <v>FOR THE YEAR ENDED:</v>
      </c>
      <c r="B7" s="102"/>
      <c r="C7" s="842"/>
      <c r="D7" s="2078">
        <f>+Cover!$A$23</f>
        <v>0</v>
      </c>
      <c r="E7" s="842"/>
      <c r="F7" s="2078" t="e">
        <f>+Cover!#REF!</f>
        <v>#REF!</v>
      </c>
    </row>
    <row r="8" spans="1:12" ht="13">
      <c r="A8" s="5713"/>
      <c r="B8" s="5713"/>
      <c r="C8" s="5713"/>
      <c r="D8" s="278"/>
    </row>
    <row r="9" spans="1:12" ht="14">
      <c r="A9" s="5407" t="s">
        <v>999</v>
      </c>
      <c r="B9" s="5055"/>
      <c r="C9" s="5055"/>
      <c r="D9" s="1821"/>
      <c r="E9" s="1038"/>
      <c r="F9" s="1038"/>
      <c r="G9" s="1038"/>
      <c r="H9" s="1038"/>
      <c r="I9" s="1038"/>
      <c r="J9" s="1038"/>
      <c r="K9" s="1038"/>
      <c r="L9" s="1038"/>
    </row>
    <row r="10" spans="1:12" ht="14">
      <c r="A10" s="5712" t="s">
        <v>1380</v>
      </c>
      <c r="B10" s="5712"/>
      <c r="C10" s="5712"/>
      <c r="D10" s="278"/>
    </row>
    <row r="11" spans="1:12" ht="14">
      <c r="A11" s="5055" t="s">
        <v>1472</v>
      </c>
      <c r="B11" s="5042"/>
      <c r="C11" s="5042"/>
      <c r="D11" s="278"/>
    </row>
    <row r="12" spans="1:12" ht="12.5">
      <c r="A12" s="278"/>
      <c r="B12" s="278"/>
      <c r="C12" s="278"/>
      <c r="D12" s="278"/>
    </row>
    <row r="13" spans="1:12" ht="39">
      <c r="A13" s="3271" t="s">
        <v>1473</v>
      </c>
      <c r="B13" s="3271" t="s">
        <v>1474</v>
      </c>
      <c r="C13" s="3271" t="s">
        <v>1238</v>
      </c>
      <c r="D13" s="3305" t="s">
        <v>1475</v>
      </c>
    </row>
    <row r="14" spans="1:12" ht="13">
      <c r="A14" s="3246"/>
      <c r="B14" s="3243" t="s">
        <v>1167</v>
      </c>
      <c r="C14" s="3243" t="s">
        <v>1169</v>
      </c>
      <c r="D14" s="3306" t="s">
        <v>1171</v>
      </c>
    </row>
    <row r="15" spans="1:12" ht="13">
      <c r="A15" s="3248"/>
      <c r="B15" s="3306" t="s">
        <v>639</v>
      </c>
      <c r="C15" s="3320"/>
      <c r="D15" s="3321" t="s">
        <v>639</v>
      </c>
    </row>
    <row r="16" spans="1:12" ht="13">
      <c r="A16" s="3358" t="s">
        <v>1476</v>
      </c>
      <c r="B16" s="3380"/>
      <c r="C16" s="3381">
        <v>0.01</v>
      </c>
      <c r="D16" s="3326">
        <f>+B16*C16</f>
        <v>0</v>
      </c>
    </row>
    <row r="17" spans="1:4" ht="13">
      <c r="A17" s="3244" t="s">
        <v>1477</v>
      </c>
      <c r="B17" s="3295"/>
      <c r="C17" s="3310"/>
      <c r="D17" s="3331">
        <f>SUM(D16:D16)</f>
        <v>0</v>
      </c>
    </row>
    <row r="18" spans="1:4" ht="12.5">
      <c r="A18" s="278"/>
      <c r="B18" s="278"/>
      <c r="C18" s="278"/>
      <c r="D18" s="278"/>
    </row>
    <row r="19" spans="1:4" ht="12.5">
      <c r="A19" s="278"/>
      <c r="B19" s="278"/>
      <c r="C19" s="278"/>
      <c r="D19" s="278"/>
    </row>
    <row r="20" spans="1:4" ht="12.5">
      <c r="A20" s="278"/>
      <c r="B20" s="278"/>
      <c r="C20" s="278"/>
      <c r="D20" s="126" t="str">
        <f>+ToC!$E$115</f>
        <v xml:space="preserve">LONG-TERM Annual Return </v>
      </c>
    </row>
    <row r="21" spans="1:4" ht="12.5">
      <c r="A21" s="278"/>
      <c r="B21" s="278"/>
      <c r="C21" s="278"/>
      <c r="D21" s="126" t="s">
        <v>2071</v>
      </c>
    </row>
  </sheetData>
  <sheetProtection password="DF61" sheet="1" objects="1" scenarios="1"/>
  <mergeCells count="5">
    <mergeCell ref="A11:C11"/>
    <mergeCell ref="A1:D1"/>
    <mergeCell ref="A8:C8"/>
    <mergeCell ref="A9:C9"/>
    <mergeCell ref="A10:C10"/>
  </mergeCells>
  <hyperlinks>
    <hyperlink ref="A1:D1" location="ToC!A1" display="40.035"/>
  </hyperlinks>
  <printOptions horizontalCentered="1"/>
  <pageMargins left="0.25" right="0.25" top="0.75" bottom="0.75" header="0.3" footer="0.3"/>
  <pageSetup paperSize="5" scale="6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3" tint="0.39997558519241921"/>
  </sheetPr>
  <dimension ref="A1:H24"/>
  <sheetViews>
    <sheetView zoomScaleNormal="100" workbookViewId="0">
      <selection activeCell="A23" sqref="A23"/>
    </sheetView>
  </sheetViews>
  <sheetFormatPr defaultColWidth="0" defaultRowHeight="0" customHeight="1" zeroHeight="1"/>
  <cols>
    <col min="1" max="1" width="73.765625" style="519" customWidth="1"/>
    <col min="2" max="4" width="12.765625" style="519" customWidth="1"/>
    <col min="5" max="5" width="2.4609375" style="519" hidden="1" customWidth="1"/>
    <col min="6" max="8" width="0" style="519" hidden="1" customWidth="1"/>
    <col min="9" max="16384" width="8.765625" style="519" hidden="1"/>
  </cols>
  <sheetData>
    <row r="1" spans="1:8" s="4" customFormat="1" ht="15.5">
      <c r="A1" s="5052" t="s">
        <v>2002</v>
      </c>
      <c r="B1" s="5052"/>
      <c r="C1" s="5052"/>
      <c r="D1" s="5052"/>
      <c r="E1" s="3990"/>
      <c r="F1" s="3990"/>
      <c r="G1" s="3990"/>
      <c r="H1" s="3990"/>
    </row>
    <row r="2" spans="1:8" ht="13">
      <c r="A2" s="1024"/>
      <c r="B2" s="278"/>
      <c r="C2" s="1817"/>
      <c r="D2" s="4584" t="s">
        <v>2285</v>
      </c>
      <c r="F2" s="206"/>
      <c r="H2" s="206"/>
    </row>
    <row r="3" spans="1:8" ht="14">
      <c r="A3" s="857" t="str">
        <f>+Cover!$A$14</f>
        <v>Select Name of Insurer/ Financial Holding Company</v>
      </c>
      <c r="B3" s="858"/>
      <c r="C3" s="858"/>
      <c r="D3" s="1023"/>
      <c r="E3" s="842"/>
      <c r="F3" s="842"/>
      <c r="G3" s="1048"/>
      <c r="H3" s="1049"/>
    </row>
    <row r="4" spans="1:8" ht="14">
      <c r="A4" s="833" t="str">
        <f>+ToC!$A$3</f>
        <v>Insurer/Financial Holding Company</v>
      </c>
      <c r="B4" s="833"/>
      <c r="C4" s="842"/>
      <c r="D4" s="842"/>
      <c r="E4" s="842"/>
      <c r="F4" s="842"/>
      <c r="G4" s="1048"/>
    </row>
    <row r="5" spans="1:8" ht="14">
      <c r="A5" s="833"/>
      <c r="B5" s="833"/>
      <c r="C5" s="842"/>
      <c r="D5" s="842"/>
      <c r="E5" s="842"/>
      <c r="F5" s="842"/>
      <c r="G5" s="1048"/>
    </row>
    <row r="6" spans="1:8" ht="14">
      <c r="A6" s="99" t="str">
        <f>+ToC!$A$5</f>
        <v>LONG-TERM INSURERS ANNUAL RETURN</v>
      </c>
      <c r="B6" s="102"/>
      <c r="C6" s="842"/>
      <c r="D6" s="842"/>
      <c r="E6" s="842"/>
      <c r="F6" s="842"/>
      <c r="G6" s="1048"/>
    </row>
    <row r="7" spans="1:8" ht="14">
      <c r="A7" s="99" t="str">
        <f>+ToC!$A$6</f>
        <v>FOR THE YEAR ENDED:</v>
      </c>
      <c r="B7" s="102"/>
      <c r="C7" s="842"/>
      <c r="D7" s="2078">
        <f>+Cover!$A$23</f>
        <v>0</v>
      </c>
      <c r="E7" s="842"/>
      <c r="F7" s="2078" t="e">
        <f>+Cover!#REF!</f>
        <v>#REF!</v>
      </c>
      <c r="G7" s="1048"/>
    </row>
    <row r="8" spans="1:8" ht="13">
      <c r="A8" s="5694"/>
      <c r="B8" s="5694"/>
      <c r="C8" s="5694"/>
      <c r="D8" s="5694"/>
      <c r="E8" s="297"/>
      <c r="F8" s="1048"/>
      <c r="G8" s="1048"/>
      <c r="H8" s="1050"/>
    </row>
    <row r="9" spans="1:8" ht="14">
      <c r="A9" s="5407" t="s">
        <v>999</v>
      </c>
      <c r="B9" s="5407"/>
      <c r="C9" s="5407"/>
      <c r="D9" s="5407"/>
      <c r="E9" s="1045"/>
      <c r="F9" s="1045"/>
      <c r="G9" s="1045"/>
      <c r="H9" s="1045"/>
    </row>
    <row r="10" spans="1:8" ht="14">
      <c r="A10" s="5407" t="s">
        <v>1380</v>
      </c>
      <c r="B10" s="5407"/>
      <c r="C10" s="5407"/>
      <c r="D10" s="5407"/>
      <c r="E10" s="1045"/>
      <c r="F10" s="1045"/>
      <c r="G10" s="1045"/>
      <c r="H10" s="1045"/>
    </row>
    <row r="11" spans="1:8" ht="14">
      <c r="A11" s="5714" t="s">
        <v>1478</v>
      </c>
      <c r="B11" s="5714"/>
      <c r="C11" s="5714"/>
      <c r="D11" s="5714"/>
      <c r="E11" s="1045"/>
      <c r="F11" s="1045"/>
      <c r="G11" s="1045"/>
      <c r="H11" s="1045"/>
    </row>
    <row r="12" spans="1:8" ht="12.5">
      <c r="A12" s="278"/>
      <c r="B12" s="278"/>
      <c r="C12" s="278"/>
      <c r="D12" s="278"/>
    </row>
    <row r="13" spans="1:8" ht="39">
      <c r="A13" s="5671" t="s">
        <v>1401</v>
      </c>
      <c r="B13" s="3271" t="s">
        <v>1479</v>
      </c>
      <c r="C13" s="3271" t="s">
        <v>1238</v>
      </c>
      <c r="D13" s="3305" t="s">
        <v>1475</v>
      </c>
    </row>
    <row r="14" spans="1:8" ht="13">
      <c r="A14" s="5672"/>
      <c r="B14" s="3243" t="s">
        <v>1167</v>
      </c>
      <c r="C14" s="3243" t="s">
        <v>1169</v>
      </c>
      <c r="D14" s="3306" t="s">
        <v>1171</v>
      </c>
    </row>
    <row r="15" spans="1:8" ht="13">
      <c r="A15" s="5673"/>
      <c r="B15" s="3243" t="s">
        <v>281</v>
      </c>
      <c r="C15" s="3243"/>
      <c r="D15" s="3306"/>
    </row>
    <row r="16" spans="1:8" ht="13">
      <c r="A16" s="3248"/>
      <c r="B16" s="3295"/>
      <c r="C16" s="3307"/>
      <c r="D16" s="3382"/>
    </row>
    <row r="17" spans="1:4" ht="15">
      <c r="A17" s="3247" t="s">
        <v>1480</v>
      </c>
      <c r="B17" s="3383"/>
      <c r="C17" s="3384"/>
      <c r="D17" s="2504">
        <f>+B17*C17</f>
        <v>0</v>
      </c>
    </row>
    <row r="18" spans="1:4" ht="13">
      <c r="A18" s="3385"/>
      <c r="B18" s="3311"/>
      <c r="C18" s="3386"/>
      <c r="D18" s="2504">
        <f>+B18*C18</f>
        <v>0</v>
      </c>
    </row>
    <row r="19" spans="1:4" ht="13">
      <c r="A19" s="3244" t="s">
        <v>1481</v>
      </c>
      <c r="B19" s="3295"/>
      <c r="C19" s="3307"/>
      <c r="D19" s="3319">
        <f>SUM(D17:D18)</f>
        <v>0</v>
      </c>
    </row>
    <row r="20" spans="1:4" ht="13">
      <c r="A20" s="1043"/>
      <c r="B20" s="1051"/>
      <c r="C20" s="1052"/>
      <c r="D20" s="1053"/>
    </row>
    <row r="21" spans="1:4" ht="12.5">
      <c r="A21" s="278" t="s">
        <v>603</v>
      </c>
      <c r="B21" s="278"/>
      <c r="C21" s="278"/>
      <c r="D21" s="278"/>
    </row>
    <row r="22" spans="1:4" ht="37.5">
      <c r="A22" s="1816" t="s">
        <v>2579</v>
      </c>
      <c r="B22" s="278"/>
      <c r="C22" s="278"/>
      <c r="D22" s="278"/>
    </row>
    <row r="23" spans="1:4" ht="12.5">
      <c r="A23" s="278"/>
      <c r="B23" s="278"/>
      <c r="C23" s="278"/>
      <c r="D23" s="126" t="str">
        <f>+ToC!$E$115</f>
        <v xml:space="preserve">LONG-TERM Annual Return </v>
      </c>
    </row>
    <row r="24" spans="1:4" ht="12.5">
      <c r="A24" s="278"/>
      <c r="B24" s="278"/>
      <c r="C24" s="278"/>
      <c r="D24" s="126" t="s">
        <v>2072</v>
      </c>
    </row>
  </sheetData>
  <sheetProtection password="DF61" sheet="1" objects="1" scenarios="1"/>
  <mergeCells count="6">
    <mergeCell ref="A13:A15"/>
    <mergeCell ref="A1:D1"/>
    <mergeCell ref="A8:D8"/>
    <mergeCell ref="A9:D9"/>
    <mergeCell ref="A10:D10"/>
    <mergeCell ref="A11:D11"/>
  </mergeCells>
  <hyperlinks>
    <hyperlink ref="A1:D1" location="ToC!A1" display="40.036"/>
  </hyperlinks>
  <printOptions horizontalCentered="1"/>
  <pageMargins left="0.7" right="0.7" top="0.75" bottom="0.75" header="0.3" footer="0.3"/>
  <pageSetup paperSize="5" scale="6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3" tint="0.39997558519241921"/>
  </sheetPr>
  <dimension ref="A1:F34"/>
  <sheetViews>
    <sheetView zoomScaleNormal="100" workbookViewId="0">
      <selection activeCell="A12" sqref="A12"/>
    </sheetView>
  </sheetViews>
  <sheetFormatPr defaultColWidth="0" defaultRowHeight="0" customHeight="1" zeroHeight="1"/>
  <cols>
    <col min="1" max="1" width="38.53515625" style="1054" customWidth="1"/>
    <col min="2" max="2" width="9.84375" style="1054" customWidth="1"/>
    <col min="3" max="3" width="9.07421875" style="1064" customWidth="1"/>
    <col min="4" max="4" width="9.84375" style="1054" customWidth="1"/>
    <col min="5" max="5" width="0" style="1054" hidden="1" customWidth="1"/>
    <col min="6" max="16384" width="6.23046875" style="1054" hidden="1"/>
  </cols>
  <sheetData>
    <row r="1" spans="1:6" ht="13">
      <c r="A1" s="5052" t="s">
        <v>2003</v>
      </c>
      <c r="B1" s="5065"/>
      <c r="C1" s="5065"/>
      <c r="D1" s="5065"/>
    </row>
    <row r="2" spans="1:6" ht="13">
      <c r="A2" s="1055"/>
      <c r="B2" s="1056"/>
      <c r="C2" s="1824"/>
      <c r="D2" s="4584" t="s">
        <v>2285</v>
      </c>
    </row>
    <row r="3" spans="1:6" ht="14">
      <c r="A3" s="857" t="str">
        <f>+Cover!$A$14</f>
        <v>Select Name of Insurer/ Financial Holding Company</v>
      </c>
      <c r="B3" s="858"/>
      <c r="C3" s="858"/>
      <c r="D3" s="858"/>
      <c r="E3" s="842"/>
      <c r="F3" s="842"/>
    </row>
    <row r="4" spans="1:6" ht="14">
      <c r="A4" s="833" t="str">
        <f>+ToC!$A$3</f>
        <v>Insurer/Financial Holding Company</v>
      </c>
      <c r="B4" s="833"/>
      <c r="C4" s="842"/>
      <c r="D4" s="842"/>
      <c r="E4" s="842"/>
      <c r="F4" s="842"/>
    </row>
    <row r="5" spans="1:6" ht="14">
      <c r="A5" s="833"/>
      <c r="B5" s="833"/>
      <c r="C5" s="842"/>
      <c r="D5" s="842"/>
      <c r="E5" s="842"/>
      <c r="F5" s="842"/>
    </row>
    <row r="6" spans="1:6" ht="14">
      <c r="A6" s="99" t="str">
        <f>+ToC!$A$5</f>
        <v>LONG-TERM INSURERS ANNUAL RETURN</v>
      </c>
      <c r="B6" s="102"/>
      <c r="C6" s="842"/>
      <c r="D6" s="842"/>
      <c r="E6" s="842"/>
      <c r="F6" s="842"/>
    </row>
    <row r="7" spans="1:6" ht="14">
      <c r="A7" s="99" t="str">
        <f>+ToC!$A$6</f>
        <v>FOR THE YEAR ENDED:</v>
      </c>
      <c r="B7" s="102"/>
      <c r="C7" s="842"/>
      <c r="D7" s="2078">
        <f>+Cover!$A$23</f>
        <v>0</v>
      </c>
      <c r="E7" s="842"/>
      <c r="F7" s="2078" t="e">
        <f>+Cover!#REF!</f>
        <v>#REF!</v>
      </c>
    </row>
    <row r="8" spans="1:6" ht="13">
      <c r="A8" s="5717"/>
      <c r="B8" s="5718"/>
      <c r="C8" s="5718"/>
      <c r="D8" s="1060"/>
    </row>
    <row r="9" spans="1:6" ht="14">
      <c r="A9" s="5582" t="s">
        <v>999</v>
      </c>
      <c r="B9" s="5582"/>
      <c r="C9" s="5582"/>
      <c r="D9" s="5582"/>
    </row>
    <row r="10" spans="1:6" ht="14">
      <c r="A10" s="5582" t="s">
        <v>1482</v>
      </c>
      <c r="B10" s="5582"/>
      <c r="C10" s="5582"/>
      <c r="D10" s="5582"/>
    </row>
    <row r="11" spans="1:6" ht="14">
      <c r="A11" s="5582" t="s">
        <v>1483</v>
      </c>
      <c r="B11" s="5719"/>
      <c r="C11" s="5719"/>
      <c r="D11" s="5719"/>
    </row>
    <row r="12" spans="1:6" ht="13">
      <c r="A12" s="1061"/>
      <c r="B12" s="1056"/>
      <c r="C12" s="1824"/>
      <c r="D12" s="1058"/>
    </row>
    <row r="13" spans="1:6" ht="52">
      <c r="A13" s="3387" t="s">
        <v>1484</v>
      </c>
      <c r="B13" s="3388" t="s">
        <v>1485</v>
      </c>
      <c r="C13" s="3388" t="s">
        <v>1486</v>
      </c>
      <c r="D13" s="3388" t="s">
        <v>1487</v>
      </c>
    </row>
    <row r="14" spans="1:6" ht="13">
      <c r="A14" s="1062"/>
      <c r="B14" s="3388" t="s">
        <v>1167</v>
      </c>
      <c r="C14" s="3388" t="s">
        <v>1169</v>
      </c>
      <c r="D14" s="3388" t="s">
        <v>1171</v>
      </c>
    </row>
    <row r="15" spans="1:6" ht="13">
      <c r="A15" s="3389"/>
      <c r="B15" s="3388" t="s">
        <v>281</v>
      </c>
      <c r="C15" s="3388"/>
      <c r="D15" s="3388" t="s">
        <v>281</v>
      </c>
    </row>
    <row r="16" spans="1:6" ht="15">
      <c r="A16" s="3390" t="s">
        <v>1488</v>
      </c>
      <c r="B16" s="3391"/>
      <c r="C16" s="3392">
        <v>0.15</v>
      </c>
      <c r="D16" s="3393">
        <f>+B16*C16</f>
        <v>0</v>
      </c>
    </row>
    <row r="17" spans="1:4" ht="13">
      <c r="A17" s="3390" t="s">
        <v>1489</v>
      </c>
      <c r="B17" s="3391"/>
      <c r="C17" s="3392">
        <v>0.1</v>
      </c>
      <c r="D17" s="3393">
        <f t="shared" ref="D17:D22" si="0">+B17*C17</f>
        <v>0</v>
      </c>
    </row>
    <row r="18" spans="1:4" ht="13">
      <c r="A18" s="3390" t="s">
        <v>1490</v>
      </c>
      <c r="B18" s="3362"/>
      <c r="C18" s="3392">
        <v>0.12</v>
      </c>
      <c r="D18" s="3314">
        <f t="shared" si="0"/>
        <v>0</v>
      </c>
    </row>
    <row r="19" spans="1:4" ht="13">
      <c r="A19" s="3390" t="s">
        <v>1491</v>
      </c>
      <c r="B19" s="3362"/>
      <c r="C19" s="3392">
        <v>0.2</v>
      </c>
      <c r="D19" s="3314">
        <f t="shared" si="0"/>
        <v>0</v>
      </c>
    </row>
    <row r="20" spans="1:4" ht="15">
      <c r="A20" s="3390" t="s">
        <v>1492</v>
      </c>
      <c r="B20" s="3362"/>
      <c r="C20" s="3392">
        <v>0.25</v>
      </c>
      <c r="D20" s="3314">
        <f>+B20*C20</f>
        <v>0</v>
      </c>
    </row>
    <row r="21" spans="1:4" ht="15">
      <c r="A21" s="3390" t="s">
        <v>1493</v>
      </c>
      <c r="B21" s="3391"/>
      <c r="C21" s="3392">
        <v>0.15</v>
      </c>
      <c r="D21" s="3393">
        <f t="shared" si="0"/>
        <v>0</v>
      </c>
    </row>
    <row r="22" spans="1:4" ht="13">
      <c r="A22" s="3390" t="s">
        <v>1494</v>
      </c>
      <c r="B22" s="3391"/>
      <c r="C22" s="3392">
        <v>0.18</v>
      </c>
      <c r="D22" s="3393">
        <f t="shared" si="0"/>
        <v>0</v>
      </c>
    </row>
    <row r="23" spans="1:4" ht="13">
      <c r="A23" s="3394" t="s">
        <v>440</v>
      </c>
      <c r="B23" s="3395">
        <f>SUM(B16:B22)</f>
        <v>0</v>
      </c>
      <c r="C23" s="3396"/>
      <c r="D23" s="3393"/>
    </row>
    <row r="24" spans="1:4" ht="13">
      <c r="A24" s="3394" t="s">
        <v>1495</v>
      </c>
      <c r="B24" s="3390"/>
      <c r="C24" s="3397"/>
      <c r="D24" s="3395">
        <f>SUM(D16:D23)</f>
        <v>0</v>
      </c>
    </row>
    <row r="25" spans="1:4" ht="13">
      <c r="A25" s="1058"/>
      <c r="B25" s="1058"/>
      <c r="C25" s="1057"/>
      <c r="D25" s="1058"/>
    </row>
    <row r="26" spans="1:4" ht="13">
      <c r="A26" s="1058"/>
      <c r="B26" s="1058"/>
      <c r="C26" s="1057"/>
      <c r="D26" s="1058"/>
    </row>
    <row r="27" spans="1:4" ht="13">
      <c r="A27" s="1058" t="s">
        <v>603</v>
      </c>
      <c r="B27" s="1058"/>
      <c r="C27" s="1057"/>
      <c r="D27" s="1058"/>
    </row>
    <row r="28" spans="1:4" ht="26.5" customHeight="1">
      <c r="A28" s="5715" t="s">
        <v>1496</v>
      </c>
      <c r="B28" s="5715"/>
      <c r="C28" s="5715"/>
      <c r="D28" s="5715"/>
    </row>
    <row r="29" spans="1:4" ht="14.5">
      <c r="A29" s="5716" t="s">
        <v>1497</v>
      </c>
      <c r="B29" s="5716"/>
      <c r="C29" s="5716"/>
      <c r="D29" s="5716"/>
    </row>
    <row r="30" spans="1:4" ht="14.5">
      <c r="A30" s="5716" t="s">
        <v>2479</v>
      </c>
      <c r="B30" s="5716"/>
      <c r="C30" s="5716"/>
      <c r="D30" s="5716"/>
    </row>
    <row r="31" spans="1:4" ht="13">
      <c r="A31" s="1823"/>
      <c r="B31" s="1823"/>
      <c r="C31" s="1063"/>
      <c r="D31" s="1823"/>
    </row>
    <row r="32" spans="1:4" ht="13">
      <c r="A32" s="1058"/>
      <c r="B32" s="1058"/>
      <c r="C32" s="1057"/>
      <c r="D32" s="1058"/>
    </row>
    <row r="33" spans="1:4" ht="13">
      <c r="A33" s="1058"/>
      <c r="B33" s="1058"/>
      <c r="C33" s="1057"/>
      <c r="D33" s="126" t="str">
        <f>+ToC!$E$115</f>
        <v xml:space="preserve">LONG-TERM Annual Return </v>
      </c>
    </row>
    <row r="34" spans="1:4" ht="13">
      <c r="A34" s="1058"/>
      <c r="B34" s="1058"/>
      <c r="C34" s="1057"/>
      <c r="D34" s="126" t="s">
        <v>2073</v>
      </c>
    </row>
  </sheetData>
  <sheetProtection password="DF61" sheet="1" objects="1" scenarios="1"/>
  <mergeCells count="8">
    <mergeCell ref="A28:D28"/>
    <mergeCell ref="A29:D29"/>
    <mergeCell ref="A30:D30"/>
    <mergeCell ref="A1:D1"/>
    <mergeCell ref="A8:C8"/>
    <mergeCell ref="A9:D9"/>
    <mergeCell ref="A10:D10"/>
    <mergeCell ref="A11:D11"/>
  </mergeCells>
  <hyperlinks>
    <hyperlink ref="A1:D1" location="ToC!A1" display="40.040"/>
  </hyperlinks>
  <pageMargins left="0.7" right="0.7" top="0.75" bottom="0.75" header="0.3" footer="0.3"/>
  <pageSetup paperSize="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3" tint="0.39997558519241921"/>
  </sheetPr>
  <dimension ref="A1:F35"/>
  <sheetViews>
    <sheetView zoomScaleNormal="100" workbookViewId="0">
      <selection activeCell="D5" sqref="D5"/>
    </sheetView>
  </sheetViews>
  <sheetFormatPr defaultColWidth="0" defaultRowHeight="13" zeroHeight="1"/>
  <cols>
    <col min="1" max="1" width="41.23046875" style="1054" customWidth="1"/>
    <col min="2" max="2" width="9.84375" style="1054" customWidth="1"/>
    <col min="3" max="3" width="6.23046875" style="1064" customWidth="1"/>
    <col min="4" max="4" width="10.07421875" style="1054" customWidth="1"/>
    <col min="5" max="16384" width="6.23046875" style="1054" hidden="1"/>
  </cols>
  <sheetData>
    <row r="1" spans="1:6">
      <c r="A1" s="5052" t="s">
        <v>2004</v>
      </c>
      <c r="B1" s="5065"/>
      <c r="C1" s="5065"/>
      <c r="D1" s="5065"/>
    </row>
    <row r="2" spans="1:6">
      <c r="A2" s="1055"/>
      <c r="B2" s="1056"/>
      <c r="C2" s="4584"/>
      <c r="D2" s="4584" t="s">
        <v>2285</v>
      </c>
    </row>
    <row r="3" spans="1:6" ht="14">
      <c r="A3" s="857" t="str">
        <f>+Cover!$A$14</f>
        <v>Select Name of Insurer/ Financial Holding Company</v>
      </c>
      <c r="B3" s="858"/>
      <c r="C3" s="858"/>
      <c r="D3" s="858"/>
      <c r="E3" s="842"/>
      <c r="F3" s="842"/>
    </row>
    <row r="4" spans="1:6" ht="14">
      <c r="A4" s="833" t="str">
        <f>+ToC!$A$3</f>
        <v>Insurer/Financial Holding Company</v>
      </c>
      <c r="B4" s="833"/>
      <c r="C4" s="842"/>
      <c r="D4" s="842"/>
      <c r="E4" s="842"/>
      <c r="F4" s="842"/>
    </row>
    <row r="5" spans="1:6" ht="14">
      <c r="A5" s="833"/>
      <c r="B5" s="833"/>
      <c r="C5" s="842"/>
      <c r="D5" s="842"/>
      <c r="E5" s="842"/>
      <c r="F5" s="842"/>
    </row>
    <row r="6" spans="1:6" ht="14">
      <c r="A6" s="99" t="str">
        <f>+ToC!$A$5</f>
        <v>LONG-TERM INSURERS ANNUAL RETURN</v>
      </c>
      <c r="B6" s="102"/>
      <c r="C6" s="842"/>
      <c r="D6" s="842"/>
      <c r="E6" s="842"/>
      <c r="F6" s="842"/>
    </row>
    <row r="7" spans="1:6" ht="14">
      <c r="A7" s="99" t="str">
        <f>+ToC!$A$6</f>
        <v>FOR THE YEAR ENDED:</v>
      </c>
      <c r="B7" s="102"/>
      <c r="C7" s="842"/>
      <c r="D7" s="2078">
        <f>+Cover!$A$23</f>
        <v>0</v>
      </c>
      <c r="E7" s="842"/>
      <c r="F7" s="2078" t="e">
        <f>+Cover!#REF!</f>
        <v>#REF!</v>
      </c>
    </row>
    <row r="8" spans="1:6">
      <c r="A8" s="5717"/>
      <c r="B8" s="5718"/>
      <c r="C8" s="5718"/>
      <c r="D8" s="1060"/>
    </row>
    <row r="9" spans="1:6" ht="14">
      <c r="A9" s="5582" t="s">
        <v>999</v>
      </c>
      <c r="B9" s="5582"/>
      <c r="C9" s="5582"/>
      <c r="D9" s="5582"/>
    </row>
    <row r="10" spans="1:6" ht="14">
      <c r="A10" s="5582" t="s">
        <v>1482</v>
      </c>
      <c r="B10" s="5582"/>
      <c r="C10" s="5582"/>
      <c r="D10" s="5582"/>
    </row>
    <row r="11" spans="1:6" ht="14">
      <c r="A11" s="5578" t="s">
        <v>1498</v>
      </c>
      <c r="B11" s="5578"/>
      <c r="C11" s="5578"/>
      <c r="D11" s="5578"/>
    </row>
    <row r="12" spans="1:6">
      <c r="A12" s="1824"/>
      <c r="B12" s="1058"/>
      <c r="C12" s="1057"/>
      <c r="D12" s="1058"/>
    </row>
    <row r="13" spans="1:6" ht="65">
      <c r="A13" s="3387" t="s">
        <v>1484</v>
      </c>
      <c r="B13" s="3388" t="s">
        <v>1499</v>
      </c>
      <c r="C13" s="3388" t="s">
        <v>1500</v>
      </c>
      <c r="D13" s="3388" t="s">
        <v>1501</v>
      </c>
    </row>
    <row r="14" spans="1:6">
      <c r="A14" s="1062"/>
      <c r="B14" s="3388" t="s">
        <v>1167</v>
      </c>
      <c r="C14" s="3388" t="s">
        <v>1169</v>
      </c>
      <c r="D14" s="3388" t="s">
        <v>1171</v>
      </c>
    </row>
    <row r="15" spans="1:6">
      <c r="A15" s="1062"/>
      <c r="B15" s="1062" t="s">
        <v>281</v>
      </c>
      <c r="C15" s="1062"/>
      <c r="D15" s="1062" t="s">
        <v>281</v>
      </c>
    </row>
    <row r="16" spans="1:6" ht="15">
      <c r="A16" s="3390" t="s">
        <v>1488</v>
      </c>
      <c r="B16" s="3282"/>
      <c r="C16" s="3392">
        <v>0.1</v>
      </c>
      <c r="D16" s="3398">
        <f t="shared" ref="D16:D22" si="0">B16*C16</f>
        <v>0</v>
      </c>
    </row>
    <row r="17" spans="1:4">
      <c r="A17" s="3390" t="s">
        <v>1489</v>
      </c>
      <c r="B17" s="3282"/>
      <c r="C17" s="3392">
        <v>0.1</v>
      </c>
      <c r="D17" s="3398">
        <f t="shared" si="0"/>
        <v>0</v>
      </c>
    </row>
    <row r="18" spans="1:4">
      <c r="A18" s="3390" t="s">
        <v>1490</v>
      </c>
      <c r="B18" s="3362"/>
      <c r="C18" s="3399">
        <v>0.12</v>
      </c>
      <c r="D18" s="3398">
        <f t="shared" si="0"/>
        <v>0</v>
      </c>
    </row>
    <row r="19" spans="1:4">
      <c r="A19" s="3390" t="s">
        <v>1491</v>
      </c>
      <c r="B19" s="3362"/>
      <c r="C19" s="3399">
        <v>0.15</v>
      </c>
      <c r="D19" s="3398">
        <f t="shared" si="0"/>
        <v>0</v>
      </c>
    </row>
    <row r="20" spans="1:4" ht="15">
      <c r="A20" s="3390" t="s">
        <v>1492</v>
      </c>
      <c r="B20" s="3362"/>
      <c r="C20" s="3399">
        <v>0.15</v>
      </c>
      <c r="D20" s="3398">
        <f t="shared" si="0"/>
        <v>0</v>
      </c>
    </row>
    <row r="21" spans="1:4" ht="15">
      <c r="A21" s="3390" t="s">
        <v>1493</v>
      </c>
      <c r="B21" s="3282"/>
      <c r="C21" s="3399">
        <v>0.12</v>
      </c>
      <c r="D21" s="3398">
        <f t="shared" si="0"/>
        <v>0</v>
      </c>
    </row>
    <row r="22" spans="1:4">
      <c r="A22" s="3390" t="s">
        <v>1494</v>
      </c>
      <c r="B22" s="3282"/>
      <c r="C22" s="3399">
        <v>0.12</v>
      </c>
      <c r="D22" s="3398">
        <f t="shared" si="0"/>
        <v>0</v>
      </c>
    </row>
    <row r="23" spans="1:4">
      <c r="A23" s="3394" t="s">
        <v>440</v>
      </c>
      <c r="B23" s="3398">
        <f>SUM(B16:B22)</f>
        <v>0</v>
      </c>
      <c r="C23" s="3399"/>
      <c r="D23" s="3398"/>
    </row>
    <row r="24" spans="1:4">
      <c r="A24" s="3394" t="s">
        <v>1502</v>
      </c>
      <c r="B24" s="3276"/>
      <c r="C24" s="3399"/>
      <c r="D24" s="3398">
        <f>SUM(D16:D23)</f>
        <v>0</v>
      </c>
    </row>
    <row r="25" spans="1:4">
      <c r="A25" s="1065"/>
      <c r="B25" s="1066"/>
      <c r="C25" s="1059"/>
      <c r="D25" s="1067"/>
    </row>
    <row r="26" spans="1:4">
      <c r="A26" s="1058" t="s">
        <v>603</v>
      </c>
      <c r="B26" s="1058"/>
      <c r="C26" s="1057"/>
      <c r="D26" s="1058"/>
    </row>
    <row r="27" spans="1:4">
      <c r="A27" s="1068" t="s">
        <v>1503</v>
      </c>
      <c r="B27" s="1058"/>
      <c r="C27" s="1057"/>
      <c r="D27" s="1058"/>
    </row>
    <row r="28" spans="1:4" ht="12.5">
      <c r="A28" s="5715" t="s">
        <v>1496</v>
      </c>
      <c r="B28" s="5715"/>
      <c r="C28" s="5715"/>
      <c r="D28" s="5715"/>
    </row>
    <row r="29" spans="1:4" ht="14.5">
      <c r="A29" s="5716" t="s">
        <v>1497</v>
      </c>
      <c r="B29" s="5716"/>
      <c r="C29" s="5716"/>
      <c r="D29" s="5716"/>
    </row>
    <row r="30" spans="1:4" ht="14.5">
      <c r="A30" s="5716" t="s">
        <v>2479</v>
      </c>
      <c r="B30" s="5716"/>
      <c r="C30" s="5716"/>
      <c r="D30" s="5716"/>
    </row>
    <row r="31" spans="1:4">
      <c r="A31" s="1058"/>
      <c r="B31" s="1058"/>
      <c r="C31" s="1057"/>
      <c r="D31" s="1058"/>
    </row>
    <row r="32" spans="1:4">
      <c r="A32" s="1058"/>
      <c r="B32" s="1058"/>
      <c r="C32" s="1057"/>
      <c r="D32" s="1058"/>
    </row>
    <row r="33" spans="1:4">
      <c r="A33" s="1058"/>
      <c r="B33" s="1058"/>
      <c r="C33" s="1057"/>
      <c r="D33" s="126" t="str">
        <f>+ToC!$E$115</f>
        <v xml:space="preserve">LONG-TERM Annual Return </v>
      </c>
    </row>
    <row r="34" spans="1:4">
      <c r="A34" s="1058"/>
      <c r="B34" s="1058"/>
      <c r="C34" s="1057"/>
      <c r="D34" s="126" t="s">
        <v>2074</v>
      </c>
    </row>
    <row r="35" spans="1:4" hidden="1"/>
  </sheetData>
  <sheetProtection algorithmName="SHA-512" hashValue="N081DtN/DrcIhtZ9PznJSGfIXZfV97LBF3n9UWtkVdyaN64de3bszthlsK5FyyLYWXCS5EYlWrreep7Atm154A==" saltValue="3bw/9iCKkytwCQVRurNWIQ==" spinCount="100000" sheet="1" objects="1" scenarios="1"/>
  <mergeCells count="8">
    <mergeCell ref="A28:D28"/>
    <mergeCell ref="A29:D29"/>
    <mergeCell ref="A30:D30"/>
    <mergeCell ref="A1:D1"/>
    <mergeCell ref="A8:C8"/>
    <mergeCell ref="A9:D9"/>
    <mergeCell ref="A10:D10"/>
    <mergeCell ref="A11:D11"/>
  </mergeCells>
  <hyperlinks>
    <hyperlink ref="A1:D1" location="ToC!A1" display="40.041"/>
  </hyperlinks>
  <pageMargins left="0.7" right="0.7" top="0.75" bottom="0.75" header="0.3" footer="0.3"/>
  <pageSetup paperSize="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3" tint="0.39997558519241921"/>
  </sheetPr>
  <dimension ref="A1:G41"/>
  <sheetViews>
    <sheetView zoomScale="115" zoomScaleNormal="115" workbookViewId="0">
      <selection activeCell="B2" sqref="B2"/>
    </sheetView>
  </sheetViews>
  <sheetFormatPr defaultColWidth="0" defaultRowHeight="0" customHeight="1" zeroHeight="1"/>
  <cols>
    <col min="1" max="1" width="41.23046875" style="1054" customWidth="1"/>
    <col min="2" max="2" width="13.23046875" style="1054" customWidth="1"/>
    <col min="3" max="3" width="6.23046875" style="1054" hidden="1" customWidth="1"/>
    <col min="4" max="4" width="15.84375" style="1054" hidden="1" customWidth="1"/>
    <col min="5" max="7" width="0" style="1054" hidden="1" customWidth="1"/>
    <col min="8" max="16384" width="6.23046875" style="1054" hidden="1"/>
  </cols>
  <sheetData>
    <row r="1" spans="1:6" ht="13">
      <c r="A1" s="5052" t="s">
        <v>2005</v>
      </c>
      <c r="B1" s="5065"/>
      <c r="C1" s="1069"/>
      <c r="D1" s="1069"/>
    </row>
    <row r="2" spans="1:6" ht="13">
      <c r="A2" s="1055"/>
      <c r="B2" s="4584" t="s">
        <v>2285</v>
      </c>
      <c r="C2" s="1069"/>
      <c r="D2" s="1069"/>
    </row>
    <row r="3" spans="1:6" ht="14">
      <c r="A3" s="857" t="str">
        <f>+Cover!$A$14</f>
        <v>Select Name of Insurer/ Financial Holding Company</v>
      </c>
      <c r="B3" s="858"/>
      <c r="C3" s="858"/>
      <c r="D3" s="858"/>
      <c r="E3" s="842"/>
      <c r="F3" s="842"/>
    </row>
    <row r="4" spans="1:6" ht="14">
      <c r="A4" s="833" t="str">
        <f>+ToC!$A$3</f>
        <v>Insurer/Financial Holding Company</v>
      </c>
      <c r="B4" s="833"/>
      <c r="C4" s="842"/>
      <c r="D4" s="842"/>
      <c r="E4" s="842"/>
      <c r="F4" s="842"/>
    </row>
    <row r="5" spans="1:6" ht="14">
      <c r="A5" s="833"/>
      <c r="B5" s="833"/>
      <c r="C5" s="842"/>
      <c r="D5" s="842"/>
      <c r="E5" s="842"/>
      <c r="F5" s="842"/>
    </row>
    <row r="6" spans="1:6" ht="14">
      <c r="A6" s="99" t="str">
        <f>+ToC!$A$5</f>
        <v>LONG-TERM INSURERS ANNUAL RETURN</v>
      </c>
      <c r="B6" s="102"/>
      <c r="C6" s="842"/>
      <c r="D6" s="842"/>
      <c r="E6" s="842"/>
      <c r="F6" s="842"/>
    </row>
    <row r="7" spans="1:6" ht="14">
      <c r="A7" s="99" t="str">
        <f>+ToC!$A$6</f>
        <v>FOR THE YEAR ENDED:</v>
      </c>
      <c r="B7" s="2078">
        <f>+Cover!$A$23</f>
        <v>0</v>
      </c>
      <c r="C7" s="842"/>
      <c r="D7" s="2078" t="e">
        <f>+Cover!#REF!</f>
        <v>#REF!</v>
      </c>
      <c r="E7" s="842"/>
      <c r="F7" s="2078" t="e">
        <f>+Cover!#REF!</f>
        <v>#REF!</v>
      </c>
    </row>
    <row r="8" spans="1:6" ht="13">
      <c r="A8" s="5717"/>
      <c r="B8" s="5718"/>
      <c r="C8" s="1070"/>
      <c r="D8" s="1070"/>
    </row>
    <row r="9" spans="1:6" ht="14">
      <c r="A9" s="5582" t="s">
        <v>999</v>
      </c>
      <c r="B9" s="5578"/>
      <c r="C9" s="1071"/>
      <c r="D9" s="1071"/>
      <c r="E9" s="1071"/>
      <c r="F9" s="1071"/>
    </row>
    <row r="10" spans="1:6" ht="14">
      <c r="A10" s="5582" t="s">
        <v>1482</v>
      </c>
      <c r="B10" s="5578"/>
    </row>
    <row r="11" spans="1:6" ht="14">
      <c r="A11" s="5720" t="s">
        <v>1504</v>
      </c>
      <c r="B11" s="5720"/>
    </row>
    <row r="12" spans="1:6" ht="13">
      <c r="A12" s="4597"/>
      <c r="B12" s="4597"/>
    </row>
    <row r="13" spans="1:6" ht="13">
      <c r="A13" s="3400"/>
      <c r="B13" s="3401" t="s">
        <v>281</v>
      </c>
    </row>
    <row r="14" spans="1:6" ht="13">
      <c r="A14" s="5721" t="s">
        <v>1505</v>
      </c>
      <c r="B14" s="5721"/>
    </row>
    <row r="15" spans="1:6" ht="12.5">
      <c r="A15" s="3402" t="s">
        <v>1506</v>
      </c>
      <c r="B15" s="3403"/>
    </row>
    <row r="16" spans="1:6" ht="12.5">
      <c r="A16" s="3402" t="s">
        <v>1507</v>
      </c>
      <c r="B16" s="3403"/>
    </row>
    <row r="17" spans="1:2" ht="12.5">
      <c r="A17" s="1072"/>
      <c r="B17" s="1073"/>
    </row>
    <row r="18" spans="1:2" ht="13">
      <c r="A18" s="5721" t="s">
        <v>1508</v>
      </c>
      <c r="B18" s="5721"/>
    </row>
    <row r="19" spans="1:2" ht="12.5">
      <c r="A19" s="3402" t="s">
        <v>1509</v>
      </c>
      <c r="B19" s="3404"/>
    </row>
    <row r="20" spans="1:2" ht="12.5">
      <c r="A20" s="3402" t="s">
        <v>1510</v>
      </c>
      <c r="B20" s="3405">
        <f>B16*B19</f>
        <v>0</v>
      </c>
    </row>
    <row r="21" spans="1:2" ht="12.5">
      <c r="A21" s="1072"/>
      <c r="B21" s="1073"/>
    </row>
    <row r="22" spans="1:2" ht="13">
      <c r="A22" s="5721" t="s">
        <v>1511</v>
      </c>
      <c r="B22" s="5721"/>
    </row>
    <row r="23" spans="1:2" ht="12.5">
      <c r="A23" s="3402" t="s">
        <v>1512</v>
      </c>
      <c r="B23" s="3406"/>
    </row>
    <row r="24" spans="1:2" ht="12.5">
      <c r="A24" s="3402" t="s">
        <v>1513</v>
      </c>
      <c r="B24" s="3403"/>
    </row>
    <row r="25" spans="1:2" ht="12.5">
      <c r="A25" s="3402" t="s">
        <v>1514</v>
      </c>
      <c r="B25" s="3403"/>
    </row>
    <row r="26" spans="1:2" ht="14.5">
      <c r="A26" s="3402" t="s">
        <v>1515</v>
      </c>
      <c r="B26" s="3403"/>
    </row>
    <row r="27" spans="1:2" ht="12.5">
      <c r="A27" s="1074"/>
      <c r="B27" s="1073"/>
    </row>
    <row r="28" spans="1:2" ht="13">
      <c r="A28" s="5721" t="s">
        <v>1516</v>
      </c>
      <c r="B28" s="5721"/>
    </row>
    <row r="29" spans="1:2" ht="12.5">
      <c r="A29" s="3402" t="s">
        <v>1517</v>
      </c>
      <c r="B29" s="3405">
        <f>+MAX(B20-B25,0)</f>
        <v>0</v>
      </c>
    </row>
    <row r="30" spans="1:2" ht="12.5">
      <c r="A30" s="3402" t="s">
        <v>1513</v>
      </c>
      <c r="B30" s="3405">
        <f>B24</f>
        <v>0</v>
      </c>
    </row>
    <row r="31" spans="1:2" ht="12.5">
      <c r="A31" s="3402" t="s">
        <v>1518</v>
      </c>
      <c r="B31" s="3405">
        <f>B26</f>
        <v>0</v>
      </c>
    </row>
    <row r="32" spans="1:2" ht="12.5">
      <c r="A32" s="1072"/>
      <c r="B32" s="1073"/>
    </row>
    <row r="33" spans="1:2" ht="12.5">
      <c r="A33" s="1075"/>
      <c r="B33" s="1075"/>
    </row>
    <row r="34" spans="1:2" ht="13">
      <c r="A34" s="3407" t="s">
        <v>1519</v>
      </c>
      <c r="B34" s="3408">
        <f>SUM(B29:B33)/1.5</f>
        <v>0</v>
      </c>
    </row>
    <row r="35" spans="1:2" ht="12.5">
      <c r="A35" s="1075"/>
      <c r="B35" s="1075"/>
    </row>
    <row r="36" spans="1:2" ht="12.5">
      <c r="A36" s="1075"/>
      <c r="B36" s="1075"/>
    </row>
    <row r="37" spans="1:2" ht="12.5">
      <c r="A37" s="1075" t="s">
        <v>603</v>
      </c>
      <c r="B37" s="1076"/>
    </row>
    <row r="38" spans="1:2" ht="50.15" customHeight="1">
      <c r="A38" s="5722" t="s">
        <v>1520</v>
      </c>
      <c r="B38" s="5722"/>
    </row>
    <row r="39" spans="1:2" ht="12.5">
      <c r="A39" s="1077"/>
      <c r="B39" s="1078"/>
    </row>
    <row r="40" spans="1:2" ht="12.5">
      <c r="A40" s="1079"/>
      <c r="B40" s="126" t="str">
        <f>+ToC!$E$115</f>
        <v xml:space="preserve">LONG-TERM Annual Return </v>
      </c>
    </row>
    <row r="41" spans="1:2" ht="12.5">
      <c r="A41" s="1058"/>
      <c r="B41" s="126" t="s">
        <v>2075</v>
      </c>
    </row>
  </sheetData>
  <sheetProtection password="DF61" sheet="1" objects="1" scenarios="1"/>
  <mergeCells count="10">
    <mergeCell ref="A14:B14"/>
    <mergeCell ref="A18:B18"/>
    <mergeCell ref="A22:B22"/>
    <mergeCell ref="A28:B28"/>
    <mergeCell ref="A38:B38"/>
    <mergeCell ref="A1:B1"/>
    <mergeCell ref="A8:B8"/>
    <mergeCell ref="A9:B9"/>
    <mergeCell ref="A10:B10"/>
    <mergeCell ref="A11:B11"/>
  </mergeCells>
  <hyperlinks>
    <hyperlink ref="A1:B1" location="ToC!A1" display="40.042"/>
  </hyperlinks>
  <printOptions horizontalCentered="1"/>
  <pageMargins left="0.7" right="0.7" top="0.75" bottom="0.75" header="0.3" footer="0.3"/>
  <pageSetup paperSize="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3" tint="0.39997558519241921"/>
  </sheetPr>
  <dimension ref="A1:J52"/>
  <sheetViews>
    <sheetView topLeftCell="A7" zoomScaleNormal="100" workbookViewId="0">
      <selection activeCell="A50" sqref="A50"/>
    </sheetView>
  </sheetViews>
  <sheetFormatPr defaultColWidth="0" defaultRowHeight="0" customHeight="1" zeroHeight="1"/>
  <cols>
    <col min="1" max="1" width="20.765625" style="519" customWidth="1"/>
    <col min="2" max="3" width="12.765625" style="519" customWidth="1"/>
    <col min="4" max="4" width="8.765625" style="519" customWidth="1"/>
    <col min="5" max="5" width="20.765625" style="519" customWidth="1"/>
    <col min="6" max="8" width="12.765625" style="519" customWidth="1"/>
    <col min="9" max="16384" width="8.765625" style="519" hidden="1"/>
  </cols>
  <sheetData>
    <row r="1" spans="1:10" ht="13">
      <c r="A1" s="5052" t="s">
        <v>2006</v>
      </c>
      <c r="B1" s="5052"/>
      <c r="C1" s="5052"/>
      <c r="D1" s="5052"/>
      <c r="E1" s="5052"/>
      <c r="F1" s="5052"/>
      <c r="G1" s="5052"/>
      <c r="H1" s="5052"/>
    </row>
    <row r="2" spans="1:10" ht="13">
      <c r="A2" s="1024"/>
      <c r="B2" s="278"/>
      <c r="C2" s="1817"/>
      <c r="D2" s="1046"/>
      <c r="E2" s="278"/>
      <c r="F2" s="1821"/>
      <c r="G2" s="278"/>
      <c r="H2" s="1821"/>
    </row>
    <row r="3" spans="1:10" ht="14">
      <c r="A3" s="857" t="str">
        <f>+Cover!$A$14</f>
        <v>Select Name of Insurer/ Financial Holding Company</v>
      </c>
      <c r="B3" s="858"/>
      <c r="C3" s="858"/>
      <c r="D3" s="858"/>
      <c r="E3" s="842"/>
      <c r="F3" s="842"/>
      <c r="G3" s="1023"/>
      <c r="H3" s="4584" t="s">
        <v>2352</v>
      </c>
    </row>
    <row r="4" spans="1:10" ht="14">
      <c r="A4" s="833" t="str">
        <f>+ToC!$A$3</f>
        <v>Insurer/Financial Holding Company</v>
      </c>
      <c r="B4" s="833"/>
      <c r="C4" s="842"/>
      <c r="D4" s="842"/>
      <c r="E4" s="842"/>
      <c r="F4" s="842"/>
      <c r="G4" s="831"/>
      <c r="H4" s="278"/>
    </row>
    <row r="5" spans="1:10" ht="14">
      <c r="A5" s="833"/>
      <c r="B5" s="833"/>
      <c r="C5" s="842"/>
      <c r="D5" s="842"/>
      <c r="E5" s="842"/>
      <c r="F5" s="842"/>
      <c r="G5" s="831"/>
      <c r="H5" s="278"/>
    </row>
    <row r="6" spans="1:10" ht="14">
      <c r="A6" s="99" t="str">
        <f>+ToC!$A$5</f>
        <v>LONG-TERM INSURERS ANNUAL RETURN</v>
      </c>
      <c r="B6" s="102"/>
      <c r="C6" s="842"/>
      <c r="D6" s="842"/>
      <c r="E6" s="842"/>
      <c r="F6" s="842"/>
      <c r="G6" s="831"/>
      <c r="H6" s="278"/>
    </row>
    <row r="7" spans="1:10" ht="14">
      <c r="A7" s="99" t="str">
        <f>+ToC!$A$6</f>
        <v>FOR THE YEAR ENDED:</v>
      </c>
      <c r="B7" s="102"/>
      <c r="C7" s="842"/>
      <c r="D7" s="743"/>
      <c r="E7" s="842"/>
      <c r="F7" s="2078">
        <f>+Cover!$A$23</f>
        <v>0</v>
      </c>
      <c r="G7" s="1060"/>
      <c r="H7" s="278"/>
    </row>
    <row r="8" spans="1:10" ht="12.5">
      <c r="A8" s="1025"/>
      <c r="B8" s="197"/>
      <c r="C8" s="197"/>
      <c r="D8" s="197"/>
      <c r="E8" s="278"/>
      <c r="F8" s="831"/>
      <c r="G8" s="831"/>
      <c r="H8" s="1080"/>
    </row>
    <row r="9" spans="1:10" ht="14">
      <c r="A9" s="5407" t="s">
        <v>999</v>
      </c>
      <c r="B9" s="5407"/>
      <c r="C9" s="5407"/>
      <c r="D9" s="5407"/>
      <c r="E9" s="5055"/>
      <c r="F9" s="5055"/>
      <c r="G9" s="5055"/>
      <c r="H9" s="5055"/>
    </row>
    <row r="10" spans="1:10" ht="14.5">
      <c r="A10" s="1770"/>
      <c r="B10" s="1770"/>
      <c r="C10" s="1770"/>
      <c r="D10" s="1770"/>
      <c r="E10" s="4594"/>
      <c r="F10" s="4594"/>
      <c r="G10" s="4594"/>
      <c r="H10" s="4594"/>
    </row>
    <row r="11" spans="1:10" ht="15" customHeight="1">
      <c r="A11" s="5213" t="s">
        <v>1521</v>
      </c>
      <c r="B11" s="5213"/>
      <c r="C11" s="5213"/>
      <c r="D11" s="5213"/>
      <c r="E11" s="5213"/>
      <c r="F11" s="5213"/>
      <c r="G11" s="5213"/>
      <c r="H11" s="5213"/>
    </row>
    <row r="12" spans="1:10" ht="14.5">
      <c r="A12" s="1770"/>
      <c r="B12" s="1770"/>
      <c r="C12" s="1770"/>
      <c r="D12" s="1770"/>
      <c r="E12" s="4594"/>
      <c r="F12" s="4594"/>
      <c r="G12" s="4594"/>
      <c r="H12" s="4594"/>
    </row>
    <row r="13" spans="1:10" ht="15">
      <c r="A13" s="1081" t="s">
        <v>2482</v>
      </c>
      <c r="B13" s="1082"/>
      <c r="C13" s="1082"/>
      <c r="D13" s="1082"/>
      <c r="E13" s="1821"/>
      <c r="F13" s="1821"/>
      <c r="G13" s="1821"/>
      <c r="H13" s="1821"/>
      <c r="J13" s="519" t="s">
        <v>1522</v>
      </c>
    </row>
    <row r="14" spans="1:10" ht="13">
      <c r="A14" s="1043"/>
      <c r="B14" s="197"/>
      <c r="C14" s="197"/>
      <c r="D14" s="197"/>
      <c r="E14" s="1821"/>
      <c r="F14" s="1821"/>
      <c r="G14" s="1821"/>
      <c r="H14" s="1821"/>
      <c r="J14" s="519" t="s">
        <v>1523</v>
      </c>
    </row>
    <row r="15" spans="1:10" ht="26">
      <c r="A15" s="5723" t="s">
        <v>1524</v>
      </c>
      <c r="B15" s="3345" t="s">
        <v>1525</v>
      </c>
      <c r="C15" s="3345" t="s">
        <v>1526</v>
      </c>
      <c r="D15" s="5723" t="s">
        <v>1527</v>
      </c>
      <c r="E15" s="5723" t="s">
        <v>1528</v>
      </c>
      <c r="F15" s="3409" t="s">
        <v>1529</v>
      </c>
      <c r="G15" s="3409" t="s">
        <v>1530</v>
      </c>
      <c r="H15" s="3345" t="s">
        <v>1531</v>
      </c>
    </row>
    <row r="16" spans="1:10" ht="13">
      <c r="A16" s="5723"/>
      <c r="B16" s="3409" t="s">
        <v>1532</v>
      </c>
      <c r="C16" s="3409" t="s">
        <v>1532</v>
      </c>
      <c r="D16" s="5723"/>
      <c r="E16" s="5723"/>
      <c r="F16" s="3409" t="s">
        <v>281</v>
      </c>
      <c r="G16" s="3409" t="s">
        <v>281</v>
      </c>
      <c r="H16" s="3409" t="s">
        <v>281</v>
      </c>
    </row>
    <row r="17" spans="1:8" ht="12.5">
      <c r="A17" s="3370"/>
      <c r="B17" s="3410"/>
      <c r="C17" s="3370"/>
      <c r="D17" s="3370"/>
      <c r="E17" s="3370"/>
      <c r="F17" s="3370"/>
      <c r="G17" s="3370"/>
      <c r="H17" s="3364">
        <f>IF(G17&gt;F17,G17-F17,0)</f>
        <v>0</v>
      </c>
    </row>
    <row r="18" spans="1:8" ht="13">
      <c r="A18" s="3370"/>
      <c r="B18" s="3410"/>
      <c r="C18" s="3370"/>
      <c r="D18" s="3411"/>
      <c r="E18" s="3412"/>
      <c r="F18" s="3311"/>
      <c r="G18" s="3311"/>
      <c r="H18" s="3364">
        <f t="shared" ref="H18:H45" si="0">IF(G18&gt;F18,G18-F18,0)</f>
        <v>0</v>
      </c>
    </row>
    <row r="19" spans="1:8" ht="13">
      <c r="A19" s="3411"/>
      <c r="B19" s="3413"/>
      <c r="C19" s="3412"/>
      <c r="D19" s="3411"/>
      <c r="E19" s="3412"/>
      <c r="F19" s="3311"/>
      <c r="G19" s="3311"/>
      <c r="H19" s="3364">
        <f t="shared" si="0"/>
        <v>0</v>
      </c>
    </row>
    <row r="20" spans="1:8" ht="13">
      <c r="A20" s="3411"/>
      <c r="B20" s="3413"/>
      <c r="C20" s="3412"/>
      <c r="D20" s="3411"/>
      <c r="E20" s="3412"/>
      <c r="F20" s="3311"/>
      <c r="G20" s="3311"/>
      <c r="H20" s="3364">
        <f t="shared" si="0"/>
        <v>0</v>
      </c>
    </row>
    <row r="21" spans="1:8" ht="13">
      <c r="A21" s="3411"/>
      <c r="B21" s="3413"/>
      <c r="C21" s="3412"/>
      <c r="D21" s="3411"/>
      <c r="E21" s="3412"/>
      <c r="F21" s="3311"/>
      <c r="G21" s="3311"/>
      <c r="H21" s="3364">
        <f t="shared" si="0"/>
        <v>0</v>
      </c>
    </row>
    <row r="22" spans="1:8" ht="13">
      <c r="A22" s="3414"/>
      <c r="B22" s="3413"/>
      <c r="C22" s="3412"/>
      <c r="D22" s="3411"/>
      <c r="E22" s="3412"/>
      <c r="F22" s="3311"/>
      <c r="G22" s="3311"/>
      <c r="H22" s="3364">
        <f t="shared" si="0"/>
        <v>0</v>
      </c>
    </row>
    <row r="23" spans="1:8" ht="13">
      <c r="A23" s="3414"/>
      <c r="B23" s="3413"/>
      <c r="C23" s="3412"/>
      <c r="D23" s="3411"/>
      <c r="E23" s="3412"/>
      <c r="F23" s="3311"/>
      <c r="G23" s="3311"/>
      <c r="H23" s="3364">
        <f t="shared" si="0"/>
        <v>0</v>
      </c>
    </row>
    <row r="24" spans="1:8" ht="13">
      <c r="A24" s="3414"/>
      <c r="B24" s="3413"/>
      <c r="C24" s="3412"/>
      <c r="D24" s="3411"/>
      <c r="E24" s="3412"/>
      <c r="F24" s="3311"/>
      <c r="G24" s="3311"/>
      <c r="H24" s="3364">
        <f t="shared" si="0"/>
        <v>0</v>
      </c>
    </row>
    <row r="25" spans="1:8" ht="13">
      <c r="A25" s="3414"/>
      <c r="B25" s="3413"/>
      <c r="C25" s="3412"/>
      <c r="D25" s="3411"/>
      <c r="E25" s="3412"/>
      <c r="F25" s="3311"/>
      <c r="G25" s="3311"/>
      <c r="H25" s="3364">
        <f t="shared" si="0"/>
        <v>0</v>
      </c>
    </row>
    <row r="26" spans="1:8" ht="13">
      <c r="A26" s="3414"/>
      <c r="B26" s="3413"/>
      <c r="C26" s="3412"/>
      <c r="D26" s="3412"/>
      <c r="E26" s="3412"/>
      <c r="F26" s="3311"/>
      <c r="G26" s="3311"/>
      <c r="H26" s="3364">
        <f t="shared" si="0"/>
        <v>0</v>
      </c>
    </row>
    <row r="27" spans="1:8" ht="13">
      <c r="A27" s="3414"/>
      <c r="B27" s="3413"/>
      <c r="C27" s="3412"/>
      <c r="D27" s="3412"/>
      <c r="E27" s="3412"/>
      <c r="F27" s="3311"/>
      <c r="G27" s="3311"/>
      <c r="H27" s="3364">
        <f t="shared" si="0"/>
        <v>0</v>
      </c>
    </row>
    <row r="28" spans="1:8" ht="13">
      <c r="A28" s="3414"/>
      <c r="B28" s="3413"/>
      <c r="C28" s="3412"/>
      <c r="D28" s="3412"/>
      <c r="E28" s="3412"/>
      <c r="F28" s="3311"/>
      <c r="G28" s="3311"/>
      <c r="H28" s="3364">
        <f t="shared" si="0"/>
        <v>0</v>
      </c>
    </row>
    <row r="29" spans="1:8" ht="13">
      <c r="A29" s="3414"/>
      <c r="B29" s="3413"/>
      <c r="C29" s="3412"/>
      <c r="D29" s="3412"/>
      <c r="E29" s="3412"/>
      <c r="F29" s="3311"/>
      <c r="G29" s="3311"/>
      <c r="H29" s="3364">
        <f t="shared" si="0"/>
        <v>0</v>
      </c>
    </row>
    <row r="30" spans="1:8" ht="13">
      <c r="A30" s="3414"/>
      <c r="B30" s="3413"/>
      <c r="C30" s="3412"/>
      <c r="D30" s="3412"/>
      <c r="E30" s="3412"/>
      <c r="F30" s="3311"/>
      <c r="G30" s="3311"/>
      <c r="H30" s="3364">
        <f t="shared" si="0"/>
        <v>0</v>
      </c>
    </row>
    <row r="31" spans="1:8" ht="13">
      <c r="A31" s="3414"/>
      <c r="B31" s="3413"/>
      <c r="C31" s="3412"/>
      <c r="D31" s="3412"/>
      <c r="E31" s="3412"/>
      <c r="F31" s="3311"/>
      <c r="G31" s="3311"/>
      <c r="H31" s="3364">
        <f t="shared" si="0"/>
        <v>0</v>
      </c>
    </row>
    <row r="32" spans="1:8" ht="13">
      <c r="A32" s="3414"/>
      <c r="B32" s="3413"/>
      <c r="C32" s="3412"/>
      <c r="D32" s="3412"/>
      <c r="E32" s="3412"/>
      <c r="F32" s="3311"/>
      <c r="G32" s="3311"/>
      <c r="H32" s="3364">
        <f t="shared" si="0"/>
        <v>0</v>
      </c>
    </row>
    <row r="33" spans="1:8" ht="13">
      <c r="A33" s="3414"/>
      <c r="B33" s="3413"/>
      <c r="C33" s="3412"/>
      <c r="D33" s="3412"/>
      <c r="E33" s="3412"/>
      <c r="F33" s="3311"/>
      <c r="G33" s="3311"/>
      <c r="H33" s="3364">
        <f t="shared" si="0"/>
        <v>0</v>
      </c>
    </row>
    <row r="34" spans="1:8" ht="13">
      <c r="A34" s="3414"/>
      <c r="B34" s="3413"/>
      <c r="C34" s="3412"/>
      <c r="D34" s="3412"/>
      <c r="E34" s="3412"/>
      <c r="F34" s="3311"/>
      <c r="G34" s="3311"/>
      <c r="H34" s="3364">
        <f t="shared" si="0"/>
        <v>0</v>
      </c>
    </row>
    <row r="35" spans="1:8" ht="13">
      <c r="A35" s="3414"/>
      <c r="B35" s="3413"/>
      <c r="C35" s="3412"/>
      <c r="D35" s="3412"/>
      <c r="E35" s="3412"/>
      <c r="F35" s="3311"/>
      <c r="G35" s="3311"/>
      <c r="H35" s="3364">
        <f t="shared" si="0"/>
        <v>0</v>
      </c>
    </row>
    <row r="36" spans="1:8" ht="13">
      <c r="A36" s="3414"/>
      <c r="B36" s="3413"/>
      <c r="C36" s="3412"/>
      <c r="D36" s="3412"/>
      <c r="E36" s="3412"/>
      <c r="F36" s="3311"/>
      <c r="G36" s="3311"/>
      <c r="H36" s="3364">
        <f t="shared" si="0"/>
        <v>0</v>
      </c>
    </row>
    <row r="37" spans="1:8" ht="13">
      <c r="A37" s="3414"/>
      <c r="B37" s="3413"/>
      <c r="C37" s="3412"/>
      <c r="D37" s="3412"/>
      <c r="E37" s="3412"/>
      <c r="F37" s="3311"/>
      <c r="G37" s="3311"/>
      <c r="H37" s="3364">
        <f t="shared" si="0"/>
        <v>0</v>
      </c>
    </row>
    <row r="38" spans="1:8" ht="13">
      <c r="A38" s="3414"/>
      <c r="B38" s="3412"/>
      <c r="C38" s="3412"/>
      <c r="D38" s="3412"/>
      <c r="E38" s="3412"/>
      <c r="F38" s="3311"/>
      <c r="G38" s="3311"/>
      <c r="H38" s="3364">
        <f t="shared" si="0"/>
        <v>0</v>
      </c>
    </row>
    <row r="39" spans="1:8" ht="13">
      <c r="A39" s="3414"/>
      <c r="B39" s="3412"/>
      <c r="C39" s="3412"/>
      <c r="D39" s="3412"/>
      <c r="E39" s="3412"/>
      <c r="F39" s="3311"/>
      <c r="G39" s="3311"/>
      <c r="H39" s="3364">
        <f t="shared" si="0"/>
        <v>0</v>
      </c>
    </row>
    <row r="40" spans="1:8" ht="13">
      <c r="A40" s="3414"/>
      <c r="B40" s="3412"/>
      <c r="C40" s="3412"/>
      <c r="D40" s="3412"/>
      <c r="E40" s="3412"/>
      <c r="F40" s="3311"/>
      <c r="G40" s="3311"/>
      <c r="H40" s="3364">
        <f t="shared" si="0"/>
        <v>0</v>
      </c>
    </row>
    <row r="41" spans="1:8" ht="13">
      <c r="A41" s="3415"/>
      <c r="B41" s="3412"/>
      <c r="C41" s="3412"/>
      <c r="D41" s="3412"/>
      <c r="E41" s="3412"/>
      <c r="F41" s="3311"/>
      <c r="G41" s="3311"/>
      <c r="H41" s="3364">
        <f t="shared" si="0"/>
        <v>0</v>
      </c>
    </row>
    <row r="42" spans="1:8" ht="13">
      <c r="A42" s="3412"/>
      <c r="B42" s="3412"/>
      <c r="C42" s="3412"/>
      <c r="D42" s="3412"/>
      <c r="E42" s="3412"/>
      <c r="F42" s="3311"/>
      <c r="G42" s="3311"/>
      <c r="H42" s="3364">
        <f t="shared" si="0"/>
        <v>0</v>
      </c>
    </row>
    <row r="43" spans="1:8" ht="12.5">
      <c r="A43" s="3370"/>
      <c r="B43" s="3370"/>
      <c r="C43" s="3370"/>
      <c r="D43" s="3370"/>
      <c r="E43" s="3370"/>
      <c r="F43" s="3311"/>
      <c r="G43" s="3311"/>
      <c r="H43" s="3364">
        <f t="shared" si="0"/>
        <v>0</v>
      </c>
    </row>
    <row r="44" spans="1:8" ht="12.5">
      <c r="A44" s="3370"/>
      <c r="B44" s="3370"/>
      <c r="C44" s="3370"/>
      <c r="D44" s="3370"/>
      <c r="E44" s="3370"/>
      <c r="F44" s="3311"/>
      <c r="G44" s="3311"/>
      <c r="H44" s="3364">
        <f t="shared" si="0"/>
        <v>0</v>
      </c>
    </row>
    <row r="45" spans="1:8" ht="12.5">
      <c r="A45" s="3370"/>
      <c r="B45" s="3370"/>
      <c r="C45" s="3370"/>
      <c r="D45" s="3370"/>
      <c r="E45" s="3370"/>
      <c r="F45" s="3311"/>
      <c r="G45" s="3311"/>
      <c r="H45" s="3364">
        <f t="shared" si="0"/>
        <v>0</v>
      </c>
    </row>
    <row r="46" spans="1:8" ht="13">
      <c r="A46" s="5670" t="s">
        <v>440</v>
      </c>
      <c r="B46" s="5670"/>
      <c r="C46" s="5670"/>
      <c r="D46" s="5670"/>
      <c r="E46" s="5670"/>
      <c r="F46" s="5670"/>
      <c r="G46" s="5670"/>
      <c r="H46" s="3343">
        <f>SUM(H17:H45)</f>
        <v>0</v>
      </c>
    </row>
    <row r="47" spans="1:8" ht="12.5">
      <c r="A47" s="278"/>
      <c r="B47" s="278"/>
      <c r="C47" s="278"/>
      <c r="D47" s="278"/>
      <c r="E47" s="278"/>
      <c r="F47" s="278"/>
      <c r="G47" s="278"/>
      <c r="H47" s="278"/>
    </row>
    <row r="48" spans="1:8" ht="12.5">
      <c r="A48" s="278" t="s">
        <v>1347</v>
      </c>
      <c r="B48" s="278"/>
      <c r="C48" s="278"/>
      <c r="D48" s="278"/>
      <c r="E48" s="278"/>
      <c r="F48" s="278"/>
      <c r="G48" s="278"/>
      <c r="H48" s="278"/>
    </row>
    <row r="49" spans="1:8" ht="14.5">
      <c r="A49" s="278" t="s">
        <v>2580</v>
      </c>
      <c r="B49" s="278"/>
      <c r="C49" s="278"/>
      <c r="D49" s="278"/>
      <c r="E49" s="278"/>
      <c r="F49" s="278"/>
      <c r="G49" s="278"/>
      <c r="H49" s="278"/>
    </row>
    <row r="50" spans="1:8" ht="12.5">
      <c r="A50" s="1082"/>
      <c r="B50" s="278"/>
      <c r="C50" s="278"/>
      <c r="D50" s="278"/>
      <c r="E50" s="278"/>
      <c r="F50" s="278"/>
      <c r="G50" s="278"/>
      <c r="H50" s="278"/>
    </row>
    <row r="51" spans="1:8" ht="12.5">
      <c r="A51" s="197"/>
      <c r="B51" s="278"/>
      <c r="C51" s="278"/>
      <c r="D51" s="278"/>
      <c r="E51" s="278"/>
      <c r="F51" s="278"/>
      <c r="G51" s="278"/>
      <c r="H51" s="126" t="str">
        <f>+ToC!$E$115</f>
        <v xml:space="preserve">LONG-TERM Annual Return </v>
      </c>
    </row>
    <row r="52" spans="1:8" ht="12.5">
      <c r="A52" s="278"/>
      <c r="B52" s="1082"/>
      <c r="C52" s="278"/>
      <c r="D52" s="278"/>
      <c r="E52" s="278"/>
      <c r="F52" s="278"/>
      <c r="G52" s="278"/>
      <c r="H52" s="126" t="s">
        <v>2076</v>
      </c>
    </row>
  </sheetData>
  <sheetProtection password="DF61" sheet="1" objects="1" scenarios="1"/>
  <mergeCells count="7">
    <mergeCell ref="A46:G46"/>
    <mergeCell ref="A1:H1"/>
    <mergeCell ref="A9:H9"/>
    <mergeCell ref="A11:H11"/>
    <mergeCell ref="A15:A16"/>
    <mergeCell ref="D15:D16"/>
    <mergeCell ref="E15:E16"/>
  </mergeCells>
  <dataValidations count="1">
    <dataValidation type="list" allowBlank="1" showInputMessage="1" showErrorMessage="1" sqref="D17:D44">
      <formula1>$J$13:$J$14</formula1>
    </dataValidation>
  </dataValidations>
  <hyperlinks>
    <hyperlink ref="A1:H1" location="ToC!A1" display="40.050"/>
  </hyperlinks>
  <pageMargins left="0.7" right="0.7" top="0.75" bottom="0.75" header="0.3" footer="0.3"/>
  <pageSetup paperSize="5" scale="6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3" tint="0.39997558519241921"/>
  </sheetPr>
  <dimension ref="A1:K167"/>
  <sheetViews>
    <sheetView topLeftCell="A120" zoomScaleNormal="100" workbookViewId="0">
      <selection activeCell="A167" sqref="A167"/>
    </sheetView>
  </sheetViews>
  <sheetFormatPr defaultColWidth="0" defaultRowHeight="0" customHeight="1" zeroHeight="1"/>
  <cols>
    <col min="1" max="1" width="36.765625" style="519" customWidth="1"/>
    <col min="2" max="4" width="15.765625" style="519" customWidth="1"/>
    <col min="5" max="5" width="5.3046875" style="197" customWidth="1"/>
    <col min="6" max="6" width="15.765625" style="519" customWidth="1"/>
    <col min="7" max="11" width="0" style="519" hidden="1" customWidth="1"/>
    <col min="12" max="16384" width="8.765625" style="519" hidden="1"/>
  </cols>
  <sheetData>
    <row r="1" spans="1:10" ht="13">
      <c r="A1" s="5052" t="s">
        <v>2007</v>
      </c>
      <c r="B1" s="5065"/>
      <c r="C1" s="5065"/>
      <c r="D1" s="5065"/>
      <c r="E1" s="5065"/>
      <c r="F1" s="5065"/>
      <c r="G1" s="1047"/>
      <c r="H1" s="1047"/>
      <c r="I1" s="1047"/>
      <c r="J1" s="1047"/>
    </row>
    <row r="2" spans="1:10" ht="13">
      <c r="A2" s="1024"/>
      <c r="B2" s="278"/>
      <c r="C2" s="1817"/>
      <c r="D2" s="1817"/>
      <c r="E2" s="1819"/>
      <c r="F2" s="4584" t="s">
        <v>2352</v>
      </c>
      <c r="H2" s="206"/>
      <c r="J2" s="206"/>
    </row>
    <row r="3" spans="1:10" ht="14">
      <c r="A3" s="857" t="str">
        <f>+Cover!$A$14</f>
        <v>Select Name of Insurer/ Financial Holding Company</v>
      </c>
      <c r="B3" s="858"/>
      <c r="C3" s="858"/>
      <c r="D3" s="858"/>
      <c r="E3" s="842"/>
      <c r="F3" s="842"/>
      <c r="G3" s="297"/>
      <c r="H3" s="1048"/>
      <c r="I3" s="1048"/>
      <c r="J3" s="1049"/>
    </row>
    <row r="4" spans="1:10" ht="14">
      <c r="A4" s="833" t="str">
        <f>+ToC!$A$3</f>
        <v>Insurer/Financial Holding Company</v>
      </c>
      <c r="B4" s="833"/>
      <c r="C4" s="842"/>
      <c r="D4" s="842"/>
      <c r="E4" s="842"/>
      <c r="F4" s="842"/>
      <c r="G4" s="297"/>
      <c r="H4" s="1048"/>
      <c r="I4" s="1048"/>
    </row>
    <row r="5" spans="1:10" ht="14">
      <c r="A5" s="833"/>
      <c r="B5" s="833"/>
      <c r="C5" s="842"/>
      <c r="D5" s="842"/>
      <c r="E5" s="842"/>
      <c r="F5" s="842"/>
      <c r="G5" s="297"/>
      <c r="H5" s="1048"/>
      <c r="I5" s="1048"/>
    </row>
    <row r="6" spans="1:10" ht="14">
      <c r="A6" s="99" t="str">
        <f>+ToC!$A$5</f>
        <v>LONG-TERM INSURERS ANNUAL RETURN</v>
      </c>
      <c r="B6" s="102"/>
      <c r="C6" s="842"/>
      <c r="D6" s="842"/>
      <c r="E6" s="842"/>
      <c r="F6" s="842"/>
      <c r="G6" s="297"/>
      <c r="H6" s="1048"/>
      <c r="I6" s="1048"/>
    </row>
    <row r="7" spans="1:10" ht="14">
      <c r="A7" s="99" t="str">
        <f>+ToC!$A$6</f>
        <v>FOR THE YEAR ENDED:</v>
      </c>
      <c r="B7" s="102"/>
      <c r="C7" s="842"/>
      <c r="D7" s="743"/>
      <c r="E7" s="842"/>
      <c r="F7" s="2078">
        <f>+Cover!$A$23</f>
        <v>0</v>
      </c>
      <c r="G7" s="297"/>
      <c r="H7" s="1048"/>
      <c r="I7" s="1048"/>
    </row>
    <row r="8" spans="1:10" ht="12.5">
      <c r="A8" s="1025"/>
      <c r="B8" s="197"/>
      <c r="C8" s="197"/>
      <c r="D8" s="197"/>
      <c r="F8" s="197"/>
      <c r="G8" s="297"/>
      <c r="H8" s="1048"/>
      <c r="I8" s="1048"/>
      <c r="J8" s="1050"/>
    </row>
    <row r="9" spans="1:10" ht="13">
      <c r="A9" s="5694" t="s">
        <v>999</v>
      </c>
      <c r="B9" s="5694"/>
      <c r="C9" s="5694"/>
      <c r="D9" s="5694"/>
      <c r="E9" s="5694"/>
      <c r="F9" s="5694"/>
      <c r="G9" s="1083"/>
      <c r="H9" s="1083"/>
      <c r="I9" s="1083"/>
      <c r="J9" s="1083"/>
    </row>
    <row r="10" spans="1:10" ht="12.5">
      <c r="A10" s="278"/>
      <c r="B10" s="278"/>
      <c r="C10" s="278"/>
      <c r="D10" s="278"/>
      <c r="F10" s="278"/>
    </row>
    <row r="11" spans="1:10" ht="13">
      <c r="A11" s="5724" t="s">
        <v>1533</v>
      </c>
      <c r="B11" s="5724"/>
      <c r="C11" s="5724"/>
      <c r="D11" s="5724"/>
      <c r="E11" s="5724"/>
      <c r="F11" s="5724"/>
    </row>
    <row r="12" spans="1:10" ht="12.5">
      <c r="A12" s="197"/>
      <c r="B12" s="197"/>
      <c r="C12" s="197"/>
      <c r="D12" s="197"/>
      <c r="F12" s="197"/>
    </row>
    <row r="13" spans="1:10" ht="15">
      <c r="A13" s="1043" t="s">
        <v>2483</v>
      </c>
      <c r="B13" s="197"/>
      <c r="C13" s="197"/>
      <c r="D13" s="197"/>
      <c r="F13" s="197"/>
    </row>
    <row r="14" spans="1:10" ht="39">
      <c r="A14" s="1084"/>
      <c r="B14" s="1084"/>
      <c r="C14" s="1084"/>
      <c r="D14" s="1085"/>
      <c r="F14" s="3271" t="s">
        <v>1236</v>
      </c>
    </row>
    <row r="15" spans="1:10" ht="13">
      <c r="A15" s="5723" t="s">
        <v>1534</v>
      </c>
      <c r="B15" s="3409" t="s">
        <v>1535</v>
      </c>
      <c r="C15" s="3409" t="s">
        <v>464</v>
      </c>
      <c r="D15" s="3409" t="s">
        <v>1239</v>
      </c>
      <c r="E15" s="1822"/>
      <c r="F15" s="3409" t="s">
        <v>1239</v>
      </c>
    </row>
    <row r="16" spans="1:10" ht="13">
      <c r="A16" s="5723"/>
      <c r="B16" s="3409" t="s">
        <v>1532</v>
      </c>
      <c r="C16" s="3409" t="s">
        <v>1532</v>
      </c>
      <c r="D16" s="3409" t="s">
        <v>281</v>
      </c>
      <c r="E16" s="1822"/>
      <c r="F16" s="3409" t="s">
        <v>281</v>
      </c>
    </row>
    <row r="17" spans="1:6" ht="12.5">
      <c r="A17" s="3370"/>
      <c r="B17" s="3370"/>
      <c r="C17" s="3370"/>
      <c r="D17" s="3176"/>
      <c r="F17" s="3176"/>
    </row>
    <row r="18" spans="1:6" ht="12.5">
      <c r="A18" s="3370"/>
      <c r="B18" s="3370"/>
      <c r="C18" s="3370"/>
      <c r="D18" s="3176"/>
      <c r="F18" s="3176"/>
    </row>
    <row r="19" spans="1:6" ht="12.5">
      <c r="A19" s="3370"/>
      <c r="B19" s="3370"/>
      <c r="C19" s="3370"/>
      <c r="D19" s="3176"/>
      <c r="F19" s="3176"/>
    </row>
    <row r="20" spans="1:6" ht="12.5">
      <c r="A20" s="3370"/>
      <c r="B20" s="3370"/>
      <c r="C20" s="3370"/>
      <c r="D20" s="3176"/>
      <c r="F20" s="3176"/>
    </row>
    <row r="21" spans="1:6" ht="12.5">
      <c r="A21" s="3370"/>
      <c r="B21" s="3370"/>
      <c r="C21" s="3370"/>
      <c r="D21" s="3176"/>
      <c r="F21" s="3176"/>
    </row>
    <row r="22" spans="1:6" ht="12.5">
      <c r="A22" s="3370"/>
      <c r="B22" s="3370"/>
      <c r="C22" s="3370"/>
      <c r="D22" s="3176"/>
      <c r="F22" s="3176"/>
    </row>
    <row r="23" spans="1:6" ht="12.5">
      <c r="A23" s="3370"/>
      <c r="B23" s="3370"/>
      <c r="C23" s="3370"/>
      <c r="D23" s="3176"/>
      <c r="F23" s="3176"/>
    </row>
    <row r="24" spans="1:6" ht="12.5">
      <c r="A24" s="3370"/>
      <c r="B24" s="3370"/>
      <c r="C24" s="3370"/>
      <c r="D24" s="3176"/>
      <c r="F24" s="3176"/>
    </row>
    <row r="25" spans="1:6" ht="12.5">
      <c r="A25" s="3370"/>
      <c r="B25" s="3370"/>
      <c r="C25" s="3370"/>
      <c r="D25" s="3176"/>
      <c r="F25" s="3176"/>
    </row>
    <row r="26" spans="1:6" ht="12.5">
      <c r="A26" s="3370"/>
      <c r="B26" s="3370"/>
      <c r="C26" s="3370"/>
      <c r="D26" s="3176"/>
      <c r="F26" s="3176"/>
    </row>
    <row r="27" spans="1:6" ht="12.5">
      <c r="A27" s="3370"/>
      <c r="B27" s="3370"/>
      <c r="C27" s="3370"/>
      <c r="D27" s="3176"/>
      <c r="F27" s="3176"/>
    </row>
    <row r="28" spans="1:6" ht="12.5">
      <c r="A28" s="3370"/>
      <c r="B28" s="3370"/>
      <c r="C28" s="3370"/>
      <c r="D28" s="3176"/>
      <c r="F28" s="3176"/>
    </row>
    <row r="29" spans="1:6" ht="12.5">
      <c r="A29" s="3370"/>
      <c r="B29" s="3370"/>
      <c r="C29" s="3370"/>
      <c r="D29" s="3176"/>
      <c r="F29" s="3176"/>
    </row>
    <row r="30" spans="1:6" ht="12.5">
      <c r="A30" s="3370"/>
      <c r="B30" s="3370"/>
      <c r="C30" s="3370"/>
      <c r="D30" s="3176"/>
      <c r="F30" s="3176"/>
    </row>
    <row r="31" spans="1:6" ht="12.5">
      <c r="A31" s="3370"/>
      <c r="B31" s="3370"/>
      <c r="C31" s="3370"/>
      <c r="D31" s="3176"/>
      <c r="F31" s="3176"/>
    </row>
    <row r="32" spans="1:6" ht="12.5">
      <c r="A32" s="3370"/>
      <c r="B32" s="3370"/>
      <c r="C32" s="3370"/>
      <c r="D32" s="3176"/>
      <c r="F32" s="3176"/>
    </row>
    <row r="33" spans="1:6" ht="12.5">
      <c r="A33" s="3370"/>
      <c r="B33" s="3370"/>
      <c r="C33" s="3370"/>
      <c r="D33" s="3176"/>
      <c r="F33" s="3176"/>
    </row>
    <row r="34" spans="1:6" ht="12.5">
      <c r="A34" s="3370"/>
      <c r="B34" s="3370"/>
      <c r="C34" s="3370"/>
      <c r="D34" s="3176"/>
      <c r="F34" s="3176"/>
    </row>
    <row r="35" spans="1:6" ht="12.5">
      <c r="A35" s="3370"/>
      <c r="B35" s="3370"/>
      <c r="C35" s="3370"/>
      <c r="D35" s="3176"/>
      <c r="F35" s="3176"/>
    </row>
    <row r="36" spans="1:6" ht="12.5">
      <c r="A36" s="3370"/>
      <c r="B36" s="3370"/>
      <c r="C36" s="3370"/>
      <c r="D36" s="3176"/>
      <c r="F36" s="3176"/>
    </row>
    <row r="37" spans="1:6" ht="12.5">
      <c r="A37" s="3370"/>
      <c r="B37" s="3370"/>
      <c r="C37" s="3370"/>
      <c r="D37" s="3176"/>
      <c r="F37" s="3176"/>
    </row>
    <row r="38" spans="1:6" ht="12.5">
      <c r="A38" s="3370"/>
      <c r="B38" s="3370"/>
      <c r="C38" s="3370"/>
      <c r="D38" s="3176"/>
      <c r="F38" s="3176"/>
    </row>
    <row r="39" spans="1:6" ht="12.5">
      <c r="A39" s="3370"/>
      <c r="B39" s="3370"/>
      <c r="C39" s="3370"/>
      <c r="D39" s="3176"/>
      <c r="F39" s="3176"/>
    </row>
    <row r="40" spans="1:6" ht="12.5">
      <c r="A40" s="3370"/>
      <c r="B40" s="3370"/>
      <c r="C40" s="3370"/>
      <c r="D40" s="3176"/>
      <c r="F40" s="3176"/>
    </row>
    <row r="41" spans="1:6" ht="12.5">
      <c r="A41" s="3370"/>
      <c r="B41" s="3370"/>
      <c r="C41" s="3370"/>
      <c r="D41" s="3176"/>
      <c r="F41" s="3176"/>
    </row>
    <row r="42" spans="1:6" ht="12.5">
      <c r="A42" s="3370"/>
      <c r="B42" s="3370"/>
      <c r="C42" s="3370"/>
      <c r="D42" s="3176"/>
      <c r="F42" s="3176"/>
    </row>
    <row r="43" spans="1:6" ht="12.5">
      <c r="A43" s="3370"/>
      <c r="B43" s="3370"/>
      <c r="C43" s="3370"/>
      <c r="D43" s="3176"/>
      <c r="F43" s="3176"/>
    </row>
    <row r="44" spans="1:6" ht="12.5">
      <c r="A44" s="3370"/>
      <c r="B44" s="3370"/>
      <c r="C44" s="3370"/>
      <c r="D44" s="3176"/>
      <c r="F44" s="3176"/>
    </row>
    <row r="45" spans="1:6" ht="12.5">
      <c r="A45" s="3370"/>
      <c r="B45" s="3370"/>
      <c r="C45" s="3370"/>
      <c r="D45" s="3176"/>
      <c r="F45" s="3176"/>
    </row>
    <row r="46" spans="1:6" ht="12.5">
      <c r="A46" s="3370"/>
      <c r="B46" s="3370"/>
      <c r="C46" s="3370"/>
      <c r="D46" s="3176"/>
      <c r="F46" s="3176"/>
    </row>
    <row r="47" spans="1:6" ht="12.5">
      <c r="A47" s="3370"/>
      <c r="B47" s="3370"/>
      <c r="C47" s="3370"/>
      <c r="D47" s="3176"/>
      <c r="F47" s="3176"/>
    </row>
    <row r="48" spans="1:6" ht="12.5">
      <c r="A48" s="3370"/>
      <c r="B48" s="3370"/>
      <c r="C48" s="3370"/>
      <c r="D48" s="3176"/>
      <c r="F48" s="3176"/>
    </row>
    <row r="49" spans="1:6" ht="12.5">
      <c r="A49" s="3370"/>
      <c r="B49" s="3370"/>
      <c r="C49" s="3370"/>
      <c r="D49" s="3176"/>
      <c r="F49" s="3176"/>
    </row>
    <row r="50" spans="1:6" ht="12.5">
      <c r="A50" s="3370"/>
      <c r="B50" s="3370"/>
      <c r="C50" s="3370"/>
      <c r="D50" s="3176"/>
      <c r="F50" s="3176"/>
    </row>
    <row r="51" spans="1:6" ht="12.5">
      <c r="A51" s="3370"/>
      <c r="B51" s="3370"/>
      <c r="C51" s="3370"/>
      <c r="D51" s="3176"/>
      <c r="F51" s="3176"/>
    </row>
    <row r="52" spans="1:6" ht="12.5">
      <c r="A52" s="3370"/>
      <c r="B52" s="3370"/>
      <c r="C52" s="3370"/>
      <c r="D52" s="3176"/>
      <c r="F52" s="3176"/>
    </row>
    <row r="53" spans="1:6" ht="12.5">
      <c r="A53" s="3370"/>
      <c r="B53" s="3370"/>
      <c r="C53" s="3370"/>
      <c r="D53" s="3176"/>
      <c r="F53" s="3176"/>
    </row>
    <row r="54" spans="1:6" ht="12.5">
      <c r="A54" s="3370"/>
      <c r="B54" s="3370"/>
      <c r="C54" s="3370"/>
      <c r="D54" s="3176"/>
      <c r="F54" s="3176"/>
    </row>
    <row r="55" spans="1:6" ht="12.5">
      <c r="A55" s="3370"/>
      <c r="B55" s="3370"/>
      <c r="C55" s="3370"/>
      <c r="D55" s="3176"/>
      <c r="F55" s="3176"/>
    </row>
    <row r="56" spans="1:6" ht="12.5">
      <c r="A56" s="3370"/>
      <c r="B56" s="3370"/>
      <c r="C56" s="3370"/>
      <c r="D56" s="3176"/>
      <c r="F56" s="3176"/>
    </row>
    <row r="57" spans="1:6" ht="12.5">
      <c r="A57" s="3370"/>
      <c r="B57" s="3370"/>
      <c r="C57" s="3370"/>
      <c r="D57" s="3176"/>
      <c r="F57" s="3176"/>
    </row>
    <row r="58" spans="1:6" ht="12.5">
      <c r="A58" s="3370"/>
      <c r="B58" s="3370"/>
      <c r="C58" s="3370"/>
      <c r="D58" s="3176"/>
      <c r="F58" s="3176"/>
    </row>
    <row r="59" spans="1:6" ht="12.5">
      <c r="A59" s="3370"/>
      <c r="B59" s="3370"/>
      <c r="C59" s="3370"/>
      <c r="D59" s="3176"/>
      <c r="F59" s="3176"/>
    </row>
    <row r="60" spans="1:6" ht="12.5">
      <c r="A60" s="3370"/>
      <c r="B60" s="3370"/>
      <c r="C60" s="3370"/>
      <c r="D60" s="3176"/>
      <c r="F60" s="3176"/>
    </row>
    <row r="61" spans="1:6" ht="12.5">
      <c r="A61" s="3370"/>
      <c r="B61" s="3370"/>
      <c r="C61" s="3370"/>
      <c r="D61" s="3176"/>
      <c r="F61" s="3176"/>
    </row>
    <row r="62" spans="1:6" ht="12.5">
      <c r="A62" s="3370"/>
      <c r="B62" s="3370"/>
      <c r="C62" s="3370"/>
      <c r="D62" s="3176"/>
      <c r="F62" s="3176"/>
    </row>
    <row r="63" spans="1:6" ht="12.5">
      <c r="A63" s="3370"/>
      <c r="B63" s="3370"/>
      <c r="C63" s="3370"/>
      <c r="D63" s="3176"/>
      <c r="F63" s="3176"/>
    </row>
    <row r="64" spans="1:6" ht="12.5">
      <c r="A64" s="3370"/>
      <c r="B64" s="3370"/>
      <c r="C64" s="3370"/>
      <c r="D64" s="3176"/>
      <c r="F64" s="3176"/>
    </row>
    <row r="65" spans="1:6" ht="12.5">
      <c r="A65" s="3370"/>
      <c r="B65" s="3370"/>
      <c r="C65" s="3370"/>
      <c r="D65" s="3176"/>
      <c r="F65" s="3176"/>
    </row>
    <row r="66" spans="1:6" ht="12.5">
      <c r="A66" s="3370"/>
      <c r="B66" s="3370"/>
      <c r="C66" s="3370"/>
      <c r="D66" s="3176"/>
      <c r="F66" s="3176"/>
    </row>
    <row r="67" spans="1:6" ht="12.5">
      <c r="A67" s="3370"/>
      <c r="B67" s="3370"/>
      <c r="C67" s="3370"/>
      <c r="D67" s="3176"/>
      <c r="F67" s="3176"/>
    </row>
    <row r="68" spans="1:6" ht="12.5">
      <c r="A68" s="3370"/>
      <c r="B68" s="3370"/>
      <c r="C68" s="3370"/>
      <c r="D68" s="3176"/>
      <c r="F68" s="3176"/>
    </row>
    <row r="69" spans="1:6" ht="12.5">
      <c r="A69" s="3370"/>
      <c r="B69" s="3370"/>
      <c r="C69" s="3370"/>
      <c r="D69" s="3176"/>
      <c r="F69" s="3176"/>
    </row>
    <row r="70" spans="1:6" ht="12.5">
      <c r="A70" s="3370"/>
      <c r="B70" s="3370"/>
      <c r="C70" s="3370"/>
      <c r="D70" s="3176"/>
      <c r="F70" s="3176"/>
    </row>
    <row r="71" spans="1:6" ht="12.5">
      <c r="A71" s="3370"/>
      <c r="B71" s="3370"/>
      <c r="C71" s="3370"/>
      <c r="D71" s="3176"/>
      <c r="F71" s="3176"/>
    </row>
    <row r="72" spans="1:6" ht="12.5">
      <c r="A72" s="3370"/>
      <c r="B72" s="3370"/>
      <c r="C72" s="3370"/>
      <c r="D72" s="3176"/>
      <c r="F72" s="3176"/>
    </row>
    <row r="73" spans="1:6" ht="12.5">
      <c r="A73" s="3370"/>
      <c r="B73" s="3370"/>
      <c r="C73" s="3370"/>
      <c r="D73" s="3176"/>
      <c r="F73" s="3176"/>
    </row>
    <row r="74" spans="1:6" ht="12.5">
      <c r="A74" s="3370"/>
      <c r="B74" s="3370"/>
      <c r="C74" s="3370"/>
      <c r="D74" s="3176"/>
      <c r="F74" s="3176"/>
    </row>
    <row r="75" spans="1:6" ht="12.5">
      <c r="A75" s="3370"/>
      <c r="B75" s="3370"/>
      <c r="C75" s="3370"/>
      <c r="D75" s="3176"/>
      <c r="F75" s="3176"/>
    </row>
    <row r="76" spans="1:6" ht="12.5">
      <c r="A76" s="3370"/>
      <c r="B76" s="3370"/>
      <c r="C76" s="3370"/>
      <c r="D76" s="3176"/>
      <c r="F76" s="3176"/>
    </row>
    <row r="77" spans="1:6" ht="12.5">
      <c r="A77" s="3370"/>
      <c r="B77" s="3370"/>
      <c r="C77" s="3370"/>
      <c r="D77" s="3176"/>
      <c r="F77" s="3176"/>
    </row>
    <row r="78" spans="1:6" ht="12.5">
      <c r="A78" s="3370"/>
      <c r="B78" s="3370"/>
      <c r="C78" s="3370"/>
      <c r="D78" s="3176"/>
      <c r="F78" s="3176"/>
    </row>
    <row r="79" spans="1:6" ht="12.5">
      <c r="A79" s="3370"/>
      <c r="B79" s="3370"/>
      <c r="C79" s="3370"/>
      <c r="D79" s="3176"/>
      <c r="F79" s="3176"/>
    </row>
    <row r="80" spans="1:6" ht="12.5">
      <c r="A80" s="3370"/>
      <c r="B80" s="3370"/>
      <c r="C80" s="3370"/>
      <c r="D80" s="3176"/>
      <c r="F80" s="3176"/>
    </row>
    <row r="81" spans="1:6" ht="12.5">
      <c r="A81" s="3370"/>
      <c r="B81" s="3370"/>
      <c r="C81" s="3370"/>
      <c r="D81" s="3176"/>
      <c r="F81" s="3176"/>
    </row>
    <row r="82" spans="1:6" ht="12.5">
      <c r="A82" s="3370"/>
      <c r="B82" s="3370"/>
      <c r="C82" s="3370"/>
      <c r="D82" s="3176"/>
      <c r="F82" s="3176"/>
    </row>
    <row r="83" spans="1:6" ht="12.5">
      <c r="A83" s="3370"/>
      <c r="B83" s="3370"/>
      <c r="C83" s="3370"/>
      <c r="D83" s="3176"/>
      <c r="F83" s="3176"/>
    </row>
    <row r="84" spans="1:6" ht="12.5">
      <c r="A84" s="3370"/>
      <c r="B84" s="3370"/>
      <c r="C84" s="3370"/>
      <c r="D84" s="3176"/>
      <c r="F84" s="3176"/>
    </row>
    <row r="85" spans="1:6" ht="12.5">
      <c r="A85" s="3370"/>
      <c r="B85" s="3370"/>
      <c r="C85" s="3370"/>
      <c r="D85" s="3176"/>
      <c r="F85" s="3176"/>
    </row>
    <row r="86" spans="1:6" ht="12.5">
      <c r="A86" s="3370"/>
      <c r="B86" s="3370"/>
      <c r="C86" s="3370"/>
      <c r="D86" s="3176"/>
      <c r="F86" s="3176"/>
    </row>
    <row r="87" spans="1:6" ht="12.5">
      <c r="A87" s="3370"/>
      <c r="B87" s="3370"/>
      <c r="C87" s="3370"/>
      <c r="D87" s="3176"/>
      <c r="F87" s="3176"/>
    </row>
    <row r="88" spans="1:6" ht="12.5">
      <c r="A88" s="3370"/>
      <c r="B88" s="3370"/>
      <c r="C88" s="3370"/>
      <c r="D88" s="3176"/>
      <c r="F88" s="3176"/>
    </row>
    <row r="89" spans="1:6" ht="12.5">
      <c r="A89" s="3370"/>
      <c r="B89" s="3370"/>
      <c r="C89" s="3370"/>
      <c r="D89" s="3176"/>
      <c r="F89" s="3176"/>
    </row>
    <row r="90" spans="1:6" ht="12.5">
      <c r="A90" s="3370"/>
      <c r="B90" s="3370"/>
      <c r="C90" s="3370"/>
      <c r="D90" s="3176"/>
      <c r="F90" s="3176"/>
    </row>
    <row r="91" spans="1:6" ht="12.5">
      <c r="A91" s="3370"/>
      <c r="B91" s="3370"/>
      <c r="C91" s="3370"/>
      <c r="D91" s="3176"/>
      <c r="F91" s="3176"/>
    </row>
    <row r="92" spans="1:6" ht="12.5">
      <c r="A92" s="3370"/>
      <c r="B92" s="3370"/>
      <c r="C92" s="3370"/>
      <c r="D92" s="3176"/>
      <c r="F92" s="3176"/>
    </row>
    <row r="93" spans="1:6" ht="12.5">
      <c r="A93" s="3370"/>
      <c r="B93" s="3370"/>
      <c r="C93" s="3370"/>
      <c r="D93" s="3176"/>
      <c r="F93" s="3176"/>
    </row>
    <row r="94" spans="1:6" ht="12.5">
      <c r="A94" s="3370"/>
      <c r="B94" s="3370"/>
      <c r="C94" s="3370"/>
      <c r="D94" s="3176"/>
      <c r="F94" s="3176"/>
    </row>
    <row r="95" spans="1:6" ht="12.5">
      <c r="A95" s="3370"/>
      <c r="B95" s="3370"/>
      <c r="C95" s="3370"/>
      <c r="D95" s="3176"/>
      <c r="F95" s="3176"/>
    </row>
    <row r="96" spans="1:6" ht="12.5">
      <c r="A96" s="3370"/>
      <c r="B96" s="3370"/>
      <c r="C96" s="3370"/>
      <c r="D96" s="3176"/>
      <c r="F96" s="3176"/>
    </row>
    <row r="97" spans="1:6" ht="12.5">
      <c r="A97" s="3370"/>
      <c r="B97" s="3370"/>
      <c r="C97" s="3370"/>
      <c r="D97" s="3176"/>
      <c r="F97" s="3176"/>
    </row>
    <row r="98" spans="1:6" ht="12.5">
      <c r="A98" s="3370"/>
      <c r="B98" s="3370"/>
      <c r="C98" s="3370"/>
      <c r="D98" s="3176"/>
      <c r="F98" s="3176"/>
    </row>
    <row r="99" spans="1:6" ht="12.5">
      <c r="A99" s="3370"/>
      <c r="B99" s="3370"/>
      <c r="C99" s="3370"/>
      <c r="D99" s="3176"/>
      <c r="F99" s="3176"/>
    </row>
    <row r="100" spans="1:6" ht="12.5">
      <c r="A100" s="3370"/>
      <c r="B100" s="3370"/>
      <c r="C100" s="3370"/>
      <c r="D100" s="3176"/>
      <c r="F100" s="3176"/>
    </row>
    <row r="101" spans="1:6" ht="12.5">
      <c r="A101" s="3370"/>
      <c r="B101" s="3370"/>
      <c r="C101" s="3370"/>
      <c r="D101" s="3176"/>
      <c r="F101" s="3176"/>
    </row>
    <row r="102" spans="1:6" ht="12.5">
      <c r="A102" s="3370"/>
      <c r="B102" s="3370"/>
      <c r="C102" s="3370"/>
      <c r="D102" s="3176"/>
      <c r="F102" s="3176"/>
    </row>
    <row r="103" spans="1:6" ht="12.5">
      <c r="A103" s="3370"/>
      <c r="B103" s="3370"/>
      <c r="C103" s="3370"/>
      <c r="D103" s="3176"/>
      <c r="F103" s="3176"/>
    </row>
    <row r="104" spans="1:6" ht="12.5">
      <c r="A104" s="3370"/>
      <c r="B104" s="3370"/>
      <c r="C104" s="3370"/>
      <c r="D104" s="3176"/>
      <c r="F104" s="3176"/>
    </row>
    <row r="105" spans="1:6" ht="12.5">
      <c r="A105" s="3370"/>
      <c r="B105" s="3370"/>
      <c r="C105" s="3370"/>
      <c r="D105" s="3176"/>
      <c r="F105" s="3176"/>
    </row>
    <row r="106" spans="1:6" ht="12.5">
      <c r="A106" s="3370"/>
      <c r="B106" s="3370"/>
      <c r="C106" s="3370"/>
      <c r="D106" s="3176"/>
      <c r="F106" s="3176"/>
    </row>
    <row r="107" spans="1:6" ht="12.5">
      <c r="A107" s="3370"/>
      <c r="B107" s="3370"/>
      <c r="C107" s="3370"/>
      <c r="D107" s="3176"/>
      <c r="F107" s="3176"/>
    </row>
    <row r="108" spans="1:6" ht="12.5">
      <c r="A108" s="3370"/>
      <c r="B108" s="3370"/>
      <c r="C108" s="3370"/>
      <c r="D108" s="3176"/>
      <c r="F108" s="3176"/>
    </row>
    <row r="109" spans="1:6" ht="12.5">
      <c r="A109" s="3370"/>
      <c r="B109" s="3370"/>
      <c r="C109" s="3370"/>
      <c r="D109" s="3176"/>
      <c r="F109" s="3176"/>
    </row>
    <row r="110" spans="1:6" ht="12.5">
      <c r="A110" s="3370"/>
      <c r="B110" s="3370"/>
      <c r="C110" s="3370"/>
      <c r="D110" s="3176"/>
      <c r="F110" s="3176"/>
    </row>
    <row r="111" spans="1:6" ht="12.5">
      <c r="A111" s="3370"/>
      <c r="B111" s="3370"/>
      <c r="C111" s="3370"/>
      <c r="D111" s="3176"/>
      <c r="F111" s="3176"/>
    </row>
    <row r="112" spans="1:6" ht="12.5">
      <c r="A112" s="3370"/>
      <c r="B112" s="3370"/>
      <c r="C112" s="3370"/>
      <c r="D112" s="3176"/>
      <c r="F112" s="3176"/>
    </row>
    <row r="113" spans="1:6" ht="12.5">
      <c r="A113" s="3370"/>
      <c r="B113" s="3370"/>
      <c r="C113" s="3370"/>
      <c r="D113" s="3176"/>
      <c r="F113" s="3176"/>
    </row>
    <row r="114" spans="1:6" ht="12.5">
      <c r="A114" s="3370"/>
      <c r="B114" s="3370"/>
      <c r="C114" s="3370"/>
      <c r="D114" s="3176"/>
      <c r="F114" s="3176"/>
    </row>
    <row r="115" spans="1:6" ht="12.5">
      <c r="A115" s="3370"/>
      <c r="B115" s="3370"/>
      <c r="C115" s="3370"/>
      <c r="D115" s="3176"/>
      <c r="F115" s="3176"/>
    </row>
    <row r="116" spans="1:6" ht="12.5">
      <c r="A116" s="3370"/>
      <c r="B116" s="3370"/>
      <c r="C116" s="3370"/>
      <c r="D116" s="3176"/>
      <c r="F116" s="3176"/>
    </row>
    <row r="117" spans="1:6" ht="12.5">
      <c r="A117" s="3370"/>
      <c r="B117" s="3370"/>
      <c r="C117" s="3370"/>
      <c r="D117" s="3176"/>
      <c r="F117" s="3176"/>
    </row>
    <row r="118" spans="1:6" ht="12.5">
      <c r="A118" s="3370"/>
      <c r="B118" s="3370"/>
      <c r="C118" s="3370"/>
      <c r="D118" s="3176"/>
      <c r="F118" s="3176"/>
    </row>
    <row r="119" spans="1:6" ht="12.5">
      <c r="A119" s="3370"/>
      <c r="B119" s="3370"/>
      <c r="C119" s="3370"/>
      <c r="D119" s="3176"/>
      <c r="F119" s="3176"/>
    </row>
    <row r="120" spans="1:6" ht="12.5">
      <c r="A120" s="3370"/>
      <c r="B120" s="3370"/>
      <c r="C120" s="3370"/>
      <c r="D120" s="3176"/>
      <c r="F120" s="3176"/>
    </row>
    <row r="121" spans="1:6" ht="12.5">
      <c r="A121" s="3370"/>
      <c r="B121" s="3370"/>
      <c r="C121" s="3370"/>
      <c r="D121" s="3176"/>
      <c r="F121" s="3176"/>
    </row>
    <row r="122" spans="1:6" ht="12.5">
      <c r="A122" s="3370"/>
      <c r="B122" s="3370"/>
      <c r="C122" s="3370"/>
      <c r="D122" s="3176"/>
      <c r="F122" s="3176"/>
    </row>
    <row r="123" spans="1:6" ht="12.5">
      <c r="A123" s="3370"/>
      <c r="B123" s="3370"/>
      <c r="C123" s="3370"/>
      <c r="D123" s="3176"/>
      <c r="F123" s="3176"/>
    </row>
    <row r="124" spans="1:6" ht="12.5">
      <c r="A124" s="3370"/>
      <c r="B124" s="3370"/>
      <c r="C124" s="3370"/>
      <c r="D124" s="3176"/>
      <c r="F124" s="3176"/>
    </row>
    <row r="125" spans="1:6" ht="12.5">
      <c r="A125" s="3370"/>
      <c r="B125" s="3370"/>
      <c r="C125" s="3370"/>
      <c r="D125" s="3176"/>
      <c r="F125" s="3176"/>
    </row>
    <row r="126" spans="1:6" ht="12.5">
      <c r="A126" s="3370"/>
      <c r="B126" s="3370"/>
      <c r="C126" s="3370"/>
      <c r="D126" s="3176"/>
      <c r="F126" s="3176"/>
    </row>
    <row r="127" spans="1:6" ht="12.5">
      <c r="A127" s="3370"/>
      <c r="B127" s="3370"/>
      <c r="C127" s="3370"/>
      <c r="D127" s="3176"/>
      <c r="F127" s="3176"/>
    </row>
    <row r="128" spans="1:6" ht="12.5">
      <c r="A128" s="3370"/>
      <c r="B128" s="3370"/>
      <c r="C128" s="3370"/>
      <c r="D128" s="3176"/>
      <c r="F128" s="3176"/>
    </row>
    <row r="129" spans="1:6" ht="12.5">
      <c r="A129" s="3370"/>
      <c r="B129" s="3370"/>
      <c r="C129" s="3370"/>
      <c r="D129" s="3176"/>
      <c r="F129" s="3176"/>
    </row>
    <row r="130" spans="1:6" ht="12.5">
      <c r="A130" s="3370"/>
      <c r="B130" s="3370"/>
      <c r="C130" s="3370"/>
      <c r="D130" s="3176"/>
      <c r="F130" s="3176"/>
    </row>
    <row r="131" spans="1:6" ht="12.5">
      <c r="A131" s="3370"/>
      <c r="B131" s="3370"/>
      <c r="C131" s="3370"/>
      <c r="D131" s="3176"/>
      <c r="F131" s="3176"/>
    </row>
    <row r="132" spans="1:6" ht="12.5">
      <c r="A132" s="3370"/>
      <c r="B132" s="3370"/>
      <c r="C132" s="3370"/>
      <c r="D132" s="3176"/>
      <c r="F132" s="3176"/>
    </row>
    <row r="133" spans="1:6" ht="12.5">
      <c r="A133" s="3370"/>
      <c r="B133" s="3370"/>
      <c r="C133" s="3370"/>
      <c r="D133" s="3176"/>
      <c r="F133" s="3176"/>
    </row>
    <row r="134" spans="1:6" ht="12.5">
      <c r="A134" s="3370"/>
      <c r="B134" s="3370"/>
      <c r="C134" s="3370"/>
      <c r="D134" s="3176"/>
      <c r="F134" s="3176"/>
    </row>
    <row r="135" spans="1:6" ht="12.5">
      <c r="A135" s="3370"/>
      <c r="B135" s="3370"/>
      <c r="C135" s="3370"/>
      <c r="D135" s="3176"/>
      <c r="F135" s="3176"/>
    </row>
    <row r="136" spans="1:6" ht="12.5">
      <c r="A136" s="3370"/>
      <c r="B136" s="3370"/>
      <c r="C136" s="3370"/>
      <c r="D136" s="3176"/>
      <c r="F136" s="3176"/>
    </row>
    <row r="137" spans="1:6" ht="12.5">
      <c r="A137" s="3370"/>
      <c r="B137" s="3370"/>
      <c r="C137" s="3370"/>
      <c r="D137" s="3176"/>
      <c r="F137" s="3176"/>
    </row>
    <row r="138" spans="1:6" ht="12.5">
      <c r="A138" s="3370"/>
      <c r="B138" s="3370"/>
      <c r="C138" s="3370"/>
      <c r="D138" s="3176"/>
      <c r="F138" s="3176"/>
    </row>
    <row r="139" spans="1:6" ht="12.5">
      <c r="A139" s="3370"/>
      <c r="B139" s="3370"/>
      <c r="C139" s="3370"/>
      <c r="D139" s="3176"/>
      <c r="F139" s="3176"/>
    </row>
    <row r="140" spans="1:6" ht="12.5">
      <c r="A140" s="3370"/>
      <c r="B140" s="3370"/>
      <c r="C140" s="3370"/>
      <c r="D140" s="3176"/>
      <c r="F140" s="3176"/>
    </row>
    <row r="141" spans="1:6" ht="12.5">
      <c r="A141" s="3370"/>
      <c r="B141" s="3370"/>
      <c r="C141" s="3370"/>
      <c r="D141" s="3176"/>
      <c r="F141" s="3176"/>
    </row>
    <row r="142" spans="1:6" ht="12.5">
      <c r="A142" s="3370"/>
      <c r="B142" s="3370"/>
      <c r="C142" s="3370"/>
      <c r="D142" s="3176"/>
      <c r="F142" s="3176"/>
    </row>
    <row r="143" spans="1:6" ht="12.5">
      <c r="A143" s="3370"/>
      <c r="B143" s="3370"/>
      <c r="C143" s="3370"/>
      <c r="D143" s="3176"/>
      <c r="F143" s="3176"/>
    </row>
    <row r="144" spans="1:6" ht="12.5">
      <c r="A144" s="3370"/>
      <c r="B144" s="3370"/>
      <c r="C144" s="3370"/>
      <c r="D144" s="3176"/>
      <c r="F144" s="3176"/>
    </row>
    <row r="145" spans="1:6" ht="12.5">
      <c r="A145" s="3370"/>
      <c r="B145" s="3370"/>
      <c r="C145" s="3370"/>
      <c r="D145" s="3176"/>
      <c r="F145" s="3176"/>
    </row>
    <row r="146" spans="1:6" ht="12.5">
      <c r="A146" s="3370"/>
      <c r="B146" s="3370"/>
      <c r="C146" s="3370"/>
      <c r="D146" s="3176"/>
      <c r="F146" s="3176"/>
    </row>
    <row r="147" spans="1:6" ht="12.5">
      <c r="A147" s="3370"/>
      <c r="B147" s="3370"/>
      <c r="C147" s="3370"/>
      <c r="D147" s="3176"/>
      <c r="F147" s="3176"/>
    </row>
    <row r="148" spans="1:6" ht="12.5">
      <c r="A148" s="3370"/>
      <c r="B148" s="3370"/>
      <c r="C148" s="3370"/>
      <c r="D148" s="3176"/>
      <c r="F148" s="3176"/>
    </row>
    <row r="149" spans="1:6" ht="12.5">
      <c r="A149" s="3370"/>
      <c r="B149" s="3370"/>
      <c r="C149" s="3370"/>
      <c r="D149" s="3176"/>
      <c r="F149" s="3176"/>
    </row>
    <row r="150" spans="1:6" ht="12.5">
      <c r="A150" s="3370"/>
      <c r="B150" s="3370"/>
      <c r="C150" s="3370"/>
      <c r="D150" s="3176"/>
      <c r="F150" s="3176"/>
    </row>
    <row r="151" spans="1:6" ht="12.5">
      <c r="A151" s="3370"/>
      <c r="B151" s="3370"/>
      <c r="C151" s="3370"/>
      <c r="D151" s="3176"/>
      <c r="F151" s="3176"/>
    </row>
    <row r="152" spans="1:6" ht="12.5">
      <c r="A152" s="3370"/>
      <c r="B152" s="3370"/>
      <c r="C152" s="3370"/>
      <c r="D152" s="3176"/>
      <c r="F152" s="3176"/>
    </row>
    <row r="153" spans="1:6" ht="12.5">
      <c r="A153" s="3370"/>
      <c r="B153" s="3370"/>
      <c r="C153" s="3370"/>
      <c r="D153" s="3176"/>
      <c r="F153" s="3176"/>
    </row>
    <row r="154" spans="1:6" ht="12.5">
      <c r="A154" s="3370"/>
      <c r="B154" s="3370"/>
      <c r="C154" s="3370"/>
      <c r="D154" s="3176"/>
      <c r="F154" s="3176"/>
    </row>
    <row r="155" spans="1:6" ht="12.5">
      <c r="A155" s="3370"/>
      <c r="B155" s="3370"/>
      <c r="C155" s="3370"/>
      <c r="D155" s="3176"/>
      <c r="F155" s="3176"/>
    </row>
    <row r="156" spans="1:6" ht="12.5">
      <c r="A156" s="3370"/>
      <c r="B156" s="3370"/>
      <c r="C156" s="3370"/>
      <c r="D156" s="3176"/>
      <c r="F156" s="3176"/>
    </row>
    <row r="157" spans="1:6" ht="12.5">
      <c r="A157" s="3370"/>
      <c r="B157" s="3370"/>
      <c r="C157" s="3370"/>
      <c r="D157" s="3176"/>
      <c r="F157" s="3176"/>
    </row>
    <row r="158" spans="1:6" ht="12.5">
      <c r="A158" s="3370"/>
      <c r="B158" s="3370"/>
      <c r="C158" s="3370"/>
      <c r="D158" s="3176"/>
      <c r="F158" s="3176"/>
    </row>
    <row r="159" spans="1:6" ht="12.5">
      <c r="A159" s="3370"/>
      <c r="B159" s="3370"/>
      <c r="C159" s="3370"/>
      <c r="D159" s="3176"/>
      <c r="F159" s="3176"/>
    </row>
    <row r="160" spans="1:6" ht="12.5">
      <c r="A160" s="3370"/>
      <c r="B160" s="3370"/>
      <c r="C160" s="3370"/>
      <c r="D160" s="3176"/>
      <c r="F160" s="3176"/>
    </row>
    <row r="161" spans="1:6" ht="12.5">
      <c r="A161" s="3370"/>
      <c r="B161" s="3370"/>
      <c r="C161" s="3370"/>
      <c r="D161" s="3176"/>
      <c r="F161" s="3176"/>
    </row>
    <row r="162" spans="1:6" ht="12.5">
      <c r="A162" s="3370"/>
      <c r="B162" s="3370"/>
      <c r="C162" s="3370"/>
      <c r="D162" s="3176"/>
      <c r="F162" s="3176"/>
    </row>
    <row r="163" spans="1:6" ht="12.5">
      <c r="A163" s="3370"/>
      <c r="B163" s="3370"/>
      <c r="C163" s="3370"/>
      <c r="D163" s="3176"/>
      <c r="F163" s="3176"/>
    </row>
    <row r="164" spans="1:6" ht="13">
      <c r="A164" s="5670" t="s">
        <v>440</v>
      </c>
      <c r="B164" s="5670"/>
      <c r="C164" s="5670"/>
      <c r="D164" s="3249">
        <f>SUM(D17:D163)</f>
        <v>0</v>
      </c>
      <c r="E164" s="1086"/>
      <c r="F164" s="3249">
        <f>SUM(F17:F163)</f>
        <v>0</v>
      </c>
    </row>
    <row r="165" spans="1:6" ht="12.5">
      <c r="A165" s="1087"/>
      <c r="B165" s="1087"/>
      <c r="C165" s="1087"/>
      <c r="D165" s="1088"/>
      <c r="F165" s="1087"/>
    </row>
    <row r="166" spans="1:6" ht="12.5">
      <c r="A166" s="278" t="s">
        <v>1347</v>
      </c>
      <c r="B166" s="278"/>
      <c r="C166" s="278"/>
      <c r="D166" s="278"/>
      <c r="F166" s="126" t="str">
        <f>+ToC!$E$115</f>
        <v xml:space="preserve">LONG-TERM Annual Return </v>
      </c>
    </row>
    <row r="167" spans="1:6" ht="14.5">
      <c r="A167" s="278" t="s">
        <v>2580</v>
      </c>
      <c r="B167" s="278"/>
      <c r="C167" s="278"/>
      <c r="D167" s="278"/>
      <c r="F167" s="126" t="s">
        <v>2077</v>
      </c>
    </row>
  </sheetData>
  <sheetProtection password="DF61" sheet="1" objects="1" scenarios="1"/>
  <mergeCells count="5">
    <mergeCell ref="A1:F1"/>
    <mergeCell ref="A9:F9"/>
    <mergeCell ref="A11:F11"/>
    <mergeCell ref="A15:A16"/>
    <mergeCell ref="A164:C164"/>
  </mergeCells>
  <hyperlinks>
    <hyperlink ref="A1:F1" location="ToC!A1" display="40.051"/>
  </hyperlinks>
  <pageMargins left="0.7" right="0.7" top="0.75" bottom="0.75" header="0.3" footer="0.3"/>
  <pageSetup paperSize="5" scale="72"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3" tint="0.39997558519241921"/>
  </sheetPr>
  <dimension ref="A1:H171"/>
  <sheetViews>
    <sheetView topLeftCell="A123" zoomScaleNormal="100" workbookViewId="0">
      <selection activeCell="A170" sqref="A170"/>
    </sheetView>
  </sheetViews>
  <sheetFormatPr defaultColWidth="0" defaultRowHeight="12.5" zeroHeight="1"/>
  <cols>
    <col min="1" max="1" width="36.765625" style="519" customWidth="1"/>
    <col min="2" max="5" width="12.765625" style="519" customWidth="1"/>
    <col min="6" max="6" width="9.84375" style="519" customWidth="1"/>
    <col min="7" max="8" width="12.765625" style="519" customWidth="1"/>
    <col min="9" max="16384" width="8.765625" style="519" hidden="1"/>
  </cols>
  <sheetData>
    <row r="1" spans="1:8" ht="13">
      <c r="A1" s="5052" t="s">
        <v>2008</v>
      </c>
      <c r="B1" s="5052"/>
      <c r="C1" s="5052"/>
      <c r="D1" s="5052"/>
      <c r="E1" s="5052"/>
      <c r="F1" s="5052"/>
      <c r="G1" s="5052"/>
      <c r="H1" s="5052"/>
    </row>
    <row r="2" spans="1:8" ht="13">
      <c r="A2" s="1024"/>
      <c r="B2" s="278"/>
      <c r="C2" s="1817"/>
      <c r="D2" s="1046"/>
      <c r="E2" s="278"/>
      <c r="F2" s="1821"/>
      <c r="G2" s="278"/>
      <c r="H2" s="1821"/>
    </row>
    <row r="3" spans="1:8" ht="14">
      <c r="A3" s="857" t="str">
        <f>+Cover!$A$14</f>
        <v>Select Name of Insurer/ Financial Holding Company</v>
      </c>
      <c r="B3" s="858"/>
      <c r="C3" s="858"/>
      <c r="D3" s="858"/>
      <c r="E3" s="842"/>
      <c r="F3" s="842"/>
      <c r="G3" s="4608" t="s">
        <v>2352</v>
      </c>
      <c r="H3" s="1089"/>
    </row>
    <row r="4" spans="1:8" ht="14">
      <c r="A4" s="833" t="str">
        <f>+ToC!$A$3</f>
        <v>Insurer/Financial Holding Company</v>
      </c>
      <c r="B4" s="833"/>
      <c r="C4" s="842"/>
      <c r="D4" s="842"/>
      <c r="E4" s="842"/>
      <c r="F4" s="842"/>
      <c r="G4" s="831"/>
      <c r="H4" s="278"/>
    </row>
    <row r="5" spans="1:8" ht="14">
      <c r="A5" s="833"/>
      <c r="B5" s="833"/>
      <c r="C5" s="842"/>
      <c r="D5" s="842"/>
      <c r="E5" s="842"/>
      <c r="F5" s="842"/>
      <c r="G5" s="831"/>
      <c r="H5" s="278"/>
    </row>
    <row r="6" spans="1:8" ht="14">
      <c r="A6" s="99" t="str">
        <f>+ToC!$A$5</f>
        <v>LONG-TERM INSURERS ANNUAL RETURN</v>
      </c>
      <c r="B6" s="102"/>
      <c r="C6" s="842"/>
      <c r="D6" s="842"/>
      <c r="E6" s="842"/>
      <c r="F6" s="842"/>
      <c r="G6" s="831"/>
      <c r="H6" s="278"/>
    </row>
    <row r="7" spans="1:8" ht="14">
      <c r="A7" s="99" t="str">
        <f>+ToC!$A$6</f>
        <v>FOR THE YEAR ENDED:</v>
      </c>
      <c r="B7" s="102"/>
      <c r="C7" s="842"/>
      <c r="D7" s="743"/>
      <c r="E7" s="842"/>
      <c r="F7" s="2078">
        <f>+Cover!$A$23</f>
        <v>0</v>
      </c>
      <c r="G7" s="1060"/>
      <c r="H7" s="278"/>
    </row>
    <row r="8" spans="1:8">
      <c r="A8" s="1025"/>
      <c r="B8" s="197"/>
      <c r="C8" s="197"/>
      <c r="D8" s="197"/>
      <c r="E8" s="278"/>
      <c r="F8" s="831"/>
      <c r="G8" s="831"/>
      <c r="H8" s="1080"/>
    </row>
    <row r="9" spans="1:8" ht="13">
      <c r="A9" s="5694" t="s">
        <v>999</v>
      </c>
      <c r="B9" s="5694"/>
      <c r="C9" s="5694"/>
      <c r="D9" s="5694"/>
      <c r="E9" s="5725"/>
      <c r="F9" s="5725"/>
      <c r="G9" s="5725"/>
      <c r="H9" s="5725"/>
    </row>
    <row r="10" spans="1:8" ht="13">
      <c r="A10" s="1820"/>
      <c r="B10" s="1820"/>
      <c r="C10" s="1820"/>
      <c r="D10" s="1820"/>
      <c r="E10" s="1820"/>
      <c r="F10" s="1820"/>
      <c r="G10" s="1820"/>
      <c r="H10" s="1820"/>
    </row>
    <row r="11" spans="1:8" ht="13">
      <c r="A11" s="5726" t="s">
        <v>1536</v>
      </c>
      <c r="B11" s="5726"/>
      <c r="C11" s="5726"/>
      <c r="D11" s="5726"/>
      <c r="E11" s="5726"/>
      <c r="F11" s="5726"/>
      <c r="G11" s="5726"/>
      <c r="H11" s="5726"/>
    </row>
    <row r="12" spans="1:8">
      <c r="A12" s="197"/>
      <c r="B12" s="197"/>
      <c r="C12" s="197"/>
      <c r="D12" s="197"/>
      <c r="E12" s="197"/>
      <c r="F12" s="197"/>
      <c r="G12" s="197"/>
      <c r="H12" s="197"/>
    </row>
    <row r="13" spans="1:8" ht="15">
      <c r="A13" s="1043" t="s">
        <v>2484</v>
      </c>
      <c r="B13" s="197"/>
      <c r="C13" s="197"/>
      <c r="D13" s="197"/>
      <c r="E13" s="197"/>
      <c r="F13" s="197"/>
      <c r="G13" s="197"/>
      <c r="H13" s="197"/>
    </row>
    <row r="14" spans="1:8" ht="26.25" customHeight="1">
      <c r="A14" s="1084"/>
      <c r="B14" s="1084"/>
      <c r="C14" s="1084"/>
      <c r="D14" s="1084"/>
      <c r="E14" s="1084"/>
      <c r="F14" s="1088"/>
      <c r="G14" s="5676" t="s">
        <v>1236</v>
      </c>
      <c r="H14" s="5727"/>
    </row>
    <row r="15" spans="1:8" ht="13">
      <c r="A15" s="5723" t="s">
        <v>1534</v>
      </c>
      <c r="B15" s="3409" t="s">
        <v>1535</v>
      </c>
      <c r="C15" s="3409" t="s">
        <v>1537</v>
      </c>
      <c r="D15" s="3409" t="s">
        <v>1538</v>
      </c>
      <c r="E15" s="3409" t="s">
        <v>1239</v>
      </c>
      <c r="F15" s="1036"/>
      <c r="G15" s="3409" t="s">
        <v>1537</v>
      </c>
      <c r="H15" s="3409" t="s">
        <v>1239</v>
      </c>
    </row>
    <row r="16" spans="1:8" ht="13">
      <c r="A16" s="5723"/>
      <c r="B16" s="3409" t="s">
        <v>1532</v>
      </c>
      <c r="C16" s="3409"/>
      <c r="D16" s="3409"/>
      <c r="E16" s="3409" t="s">
        <v>281</v>
      </c>
      <c r="F16" s="1036"/>
      <c r="G16" s="3409"/>
      <c r="H16" s="3409" t="s">
        <v>281</v>
      </c>
    </row>
    <row r="17" spans="1:8">
      <c r="A17" s="3370"/>
      <c r="B17" s="4855"/>
      <c r="C17" s="3311"/>
      <c r="D17" s="3311"/>
      <c r="E17" s="3416">
        <f>+C17*D17</f>
        <v>0</v>
      </c>
      <c r="F17" s="1036"/>
      <c r="G17" s="3311"/>
      <c r="H17" s="3416">
        <f>G17*D17</f>
        <v>0</v>
      </c>
    </row>
    <row r="18" spans="1:8">
      <c r="A18" s="3370"/>
      <c r="B18" s="4855"/>
      <c r="C18" s="3311"/>
      <c r="D18" s="3311"/>
      <c r="E18" s="3416">
        <f t="shared" ref="E18:E72" si="0">+C18*D18</f>
        <v>0</v>
      </c>
      <c r="F18" s="1036"/>
      <c r="G18" s="3311"/>
      <c r="H18" s="3416">
        <f t="shared" ref="H18:H72" si="1">G18*D18</f>
        <v>0</v>
      </c>
    </row>
    <row r="19" spans="1:8">
      <c r="A19" s="3370"/>
      <c r="B19" s="4855"/>
      <c r="C19" s="3311"/>
      <c r="D19" s="3311"/>
      <c r="E19" s="3416">
        <f t="shared" si="0"/>
        <v>0</v>
      </c>
      <c r="F19" s="1036"/>
      <c r="G19" s="3311"/>
      <c r="H19" s="3416">
        <f t="shared" si="1"/>
        <v>0</v>
      </c>
    </row>
    <row r="20" spans="1:8">
      <c r="A20" s="3370"/>
      <c r="B20" s="4855"/>
      <c r="C20" s="3311"/>
      <c r="D20" s="3311"/>
      <c r="E20" s="3416">
        <f t="shared" si="0"/>
        <v>0</v>
      </c>
      <c r="F20" s="1036"/>
      <c r="G20" s="3311"/>
      <c r="H20" s="3416">
        <f t="shared" si="1"/>
        <v>0</v>
      </c>
    </row>
    <row r="21" spans="1:8">
      <c r="A21" s="3370"/>
      <c r="B21" s="4855"/>
      <c r="C21" s="3311"/>
      <c r="D21" s="3311"/>
      <c r="E21" s="3416">
        <f t="shared" si="0"/>
        <v>0</v>
      </c>
      <c r="F21" s="1036"/>
      <c r="G21" s="3311"/>
      <c r="H21" s="3416">
        <f t="shared" si="1"/>
        <v>0</v>
      </c>
    </row>
    <row r="22" spans="1:8">
      <c r="A22" s="3370"/>
      <c r="B22" s="4855"/>
      <c r="C22" s="3311"/>
      <c r="D22" s="3311"/>
      <c r="E22" s="3416">
        <f t="shared" si="0"/>
        <v>0</v>
      </c>
      <c r="F22" s="1036"/>
      <c r="G22" s="3311"/>
      <c r="H22" s="3416">
        <f t="shared" si="1"/>
        <v>0</v>
      </c>
    </row>
    <row r="23" spans="1:8">
      <c r="A23" s="3370"/>
      <c r="B23" s="4855"/>
      <c r="C23" s="3311"/>
      <c r="D23" s="3311"/>
      <c r="E23" s="3416">
        <f t="shared" si="0"/>
        <v>0</v>
      </c>
      <c r="F23" s="1036"/>
      <c r="G23" s="3311"/>
      <c r="H23" s="3416">
        <f t="shared" si="1"/>
        <v>0</v>
      </c>
    </row>
    <row r="24" spans="1:8">
      <c r="A24" s="3370"/>
      <c r="B24" s="4855"/>
      <c r="C24" s="3311"/>
      <c r="D24" s="3311"/>
      <c r="E24" s="3416">
        <f t="shared" si="0"/>
        <v>0</v>
      </c>
      <c r="F24" s="1036"/>
      <c r="G24" s="3311"/>
      <c r="H24" s="3416">
        <f t="shared" si="1"/>
        <v>0</v>
      </c>
    </row>
    <row r="25" spans="1:8">
      <c r="A25" s="3370"/>
      <c r="B25" s="4855"/>
      <c r="C25" s="3311"/>
      <c r="D25" s="3311"/>
      <c r="E25" s="3416">
        <f t="shared" si="0"/>
        <v>0</v>
      </c>
      <c r="F25" s="1036"/>
      <c r="G25" s="3311"/>
      <c r="H25" s="3416">
        <f t="shared" si="1"/>
        <v>0</v>
      </c>
    </row>
    <row r="26" spans="1:8">
      <c r="A26" s="3370"/>
      <c r="B26" s="4855"/>
      <c r="C26" s="3311"/>
      <c r="D26" s="3311"/>
      <c r="E26" s="3416">
        <f t="shared" si="0"/>
        <v>0</v>
      </c>
      <c r="F26" s="1036"/>
      <c r="G26" s="3311"/>
      <c r="H26" s="3416">
        <f t="shared" si="1"/>
        <v>0</v>
      </c>
    </row>
    <row r="27" spans="1:8">
      <c r="A27" s="3370"/>
      <c r="B27" s="4855"/>
      <c r="C27" s="3311"/>
      <c r="D27" s="3311"/>
      <c r="E27" s="3416">
        <f t="shared" si="0"/>
        <v>0</v>
      </c>
      <c r="F27" s="1036"/>
      <c r="G27" s="3311"/>
      <c r="H27" s="3416">
        <f t="shared" si="1"/>
        <v>0</v>
      </c>
    </row>
    <row r="28" spans="1:8">
      <c r="A28" s="3370"/>
      <c r="B28" s="4855"/>
      <c r="C28" s="3311"/>
      <c r="D28" s="3311"/>
      <c r="E28" s="3416">
        <f t="shared" si="0"/>
        <v>0</v>
      </c>
      <c r="F28" s="1036"/>
      <c r="G28" s="3311"/>
      <c r="H28" s="3416">
        <f t="shared" si="1"/>
        <v>0</v>
      </c>
    </row>
    <row r="29" spans="1:8">
      <c r="A29" s="3370"/>
      <c r="B29" s="4855"/>
      <c r="C29" s="3311"/>
      <c r="D29" s="3311"/>
      <c r="E29" s="3416">
        <f t="shared" si="0"/>
        <v>0</v>
      </c>
      <c r="F29" s="1036"/>
      <c r="G29" s="3311"/>
      <c r="H29" s="3416">
        <f t="shared" si="1"/>
        <v>0</v>
      </c>
    </row>
    <row r="30" spans="1:8">
      <c r="A30" s="3370"/>
      <c r="B30" s="4855"/>
      <c r="C30" s="3311"/>
      <c r="D30" s="3311"/>
      <c r="E30" s="3416">
        <f t="shared" si="0"/>
        <v>0</v>
      </c>
      <c r="F30" s="1036"/>
      <c r="G30" s="3311"/>
      <c r="H30" s="3416">
        <f t="shared" si="1"/>
        <v>0</v>
      </c>
    </row>
    <row r="31" spans="1:8">
      <c r="A31" s="3370"/>
      <c r="B31" s="4855"/>
      <c r="C31" s="3311"/>
      <c r="D31" s="3311"/>
      <c r="E31" s="3416">
        <f t="shared" si="0"/>
        <v>0</v>
      </c>
      <c r="F31" s="1036"/>
      <c r="G31" s="3311"/>
      <c r="H31" s="3416">
        <f t="shared" si="1"/>
        <v>0</v>
      </c>
    </row>
    <row r="32" spans="1:8">
      <c r="A32" s="3370"/>
      <c r="B32" s="4855"/>
      <c r="C32" s="3311"/>
      <c r="D32" s="3311"/>
      <c r="E32" s="3416">
        <f t="shared" si="0"/>
        <v>0</v>
      </c>
      <c r="F32" s="1036"/>
      <c r="G32" s="3311"/>
      <c r="H32" s="3416">
        <f t="shared" si="1"/>
        <v>0</v>
      </c>
    </row>
    <row r="33" spans="1:8">
      <c r="A33" s="3370"/>
      <c r="B33" s="4855"/>
      <c r="C33" s="3311"/>
      <c r="D33" s="3311"/>
      <c r="E33" s="3416">
        <f t="shared" si="0"/>
        <v>0</v>
      </c>
      <c r="F33" s="1036"/>
      <c r="G33" s="3311"/>
      <c r="H33" s="3416">
        <f t="shared" si="1"/>
        <v>0</v>
      </c>
    </row>
    <row r="34" spans="1:8">
      <c r="A34" s="3370"/>
      <c r="B34" s="4855"/>
      <c r="C34" s="3311"/>
      <c r="D34" s="3311"/>
      <c r="E34" s="3416">
        <f t="shared" si="0"/>
        <v>0</v>
      </c>
      <c r="F34" s="1036"/>
      <c r="G34" s="3311"/>
      <c r="H34" s="3416">
        <f t="shared" si="1"/>
        <v>0</v>
      </c>
    </row>
    <row r="35" spans="1:8">
      <c r="A35" s="3370"/>
      <c r="B35" s="4855"/>
      <c r="C35" s="3311"/>
      <c r="D35" s="3311"/>
      <c r="E35" s="3416">
        <f t="shared" si="0"/>
        <v>0</v>
      </c>
      <c r="F35" s="1036"/>
      <c r="G35" s="3311"/>
      <c r="H35" s="3416">
        <f t="shared" si="1"/>
        <v>0</v>
      </c>
    </row>
    <row r="36" spans="1:8">
      <c r="A36" s="3370"/>
      <c r="B36" s="4855"/>
      <c r="C36" s="3311"/>
      <c r="D36" s="3311"/>
      <c r="E36" s="3416">
        <f t="shared" si="0"/>
        <v>0</v>
      </c>
      <c r="F36" s="1036"/>
      <c r="G36" s="3311"/>
      <c r="H36" s="3416">
        <f t="shared" si="1"/>
        <v>0</v>
      </c>
    </row>
    <row r="37" spans="1:8">
      <c r="A37" s="3370"/>
      <c r="B37" s="4855"/>
      <c r="C37" s="3311"/>
      <c r="D37" s="3311"/>
      <c r="E37" s="3416">
        <f t="shared" si="0"/>
        <v>0</v>
      </c>
      <c r="F37" s="1036"/>
      <c r="G37" s="3311"/>
      <c r="H37" s="3416">
        <f t="shared" si="1"/>
        <v>0</v>
      </c>
    </row>
    <row r="38" spans="1:8">
      <c r="A38" s="3370"/>
      <c r="B38" s="4855"/>
      <c r="C38" s="3311"/>
      <c r="D38" s="3311"/>
      <c r="E38" s="3416">
        <f t="shared" si="0"/>
        <v>0</v>
      </c>
      <c r="F38" s="1036"/>
      <c r="G38" s="3311"/>
      <c r="H38" s="3416">
        <f t="shared" si="1"/>
        <v>0</v>
      </c>
    </row>
    <row r="39" spans="1:8">
      <c r="A39" s="3370"/>
      <c r="B39" s="4855"/>
      <c r="C39" s="3311"/>
      <c r="D39" s="3311"/>
      <c r="E39" s="3416">
        <f t="shared" si="0"/>
        <v>0</v>
      </c>
      <c r="F39" s="1036"/>
      <c r="G39" s="3311"/>
      <c r="H39" s="3416">
        <f t="shared" si="1"/>
        <v>0</v>
      </c>
    </row>
    <row r="40" spans="1:8">
      <c r="A40" s="3370"/>
      <c r="B40" s="4855"/>
      <c r="C40" s="3311"/>
      <c r="D40" s="3311"/>
      <c r="E40" s="3416">
        <f t="shared" si="0"/>
        <v>0</v>
      </c>
      <c r="F40" s="1036"/>
      <c r="G40" s="3311"/>
      <c r="H40" s="3416">
        <f t="shared" si="1"/>
        <v>0</v>
      </c>
    </row>
    <row r="41" spans="1:8">
      <c r="A41" s="3370"/>
      <c r="B41" s="4855"/>
      <c r="C41" s="3311"/>
      <c r="D41" s="3311"/>
      <c r="E41" s="3416">
        <f t="shared" si="0"/>
        <v>0</v>
      </c>
      <c r="F41" s="1036"/>
      <c r="G41" s="3311"/>
      <c r="H41" s="3416">
        <f t="shared" si="1"/>
        <v>0</v>
      </c>
    </row>
    <row r="42" spans="1:8">
      <c r="A42" s="3370"/>
      <c r="B42" s="4855"/>
      <c r="C42" s="3311"/>
      <c r="D42" s="3311"/>
      <c r="E42" s="3416">
        <f t="shared" si="0"/>
        <v>0</v>
      </c>
      <c r="F42" s="1036"/>
      <c r="G42" s="3311"/>
      <c r="H42" s="3416">
        <f t="shared" si="1"/>
        <v>0</v>
      </c>
    </row>
    <row r="43" spans="1:8">
      <c r="A43" s="3370"/>
      <c r="B43" s="4855"/>
      <c r="C43" s="3311"/>
      <c r="D43" s="3311"/>
      <c r="E43" s="3416">
        <f t="shared" si="0"/>
        <v>0</v>
      </c>
      <c r="F43" s="1036"/>
      <c r="G43" s="3311"/>
      <c r="H43" s="3416">
        <f t="shared" si="1"/>
        <v>0</v>
      </c>
    </row>
    <row r="44" spans="1:8">
      <c r="A44" s="3370"/>
      <c r="B44" s="4855"/>
      <c r="C44" s="3311"/>
      <c r="D44" s="3311"/>
      <c r="E44" s="3416">
        <f t="shared" si="0"/>
        <v>0</v>
      </c>
      <c r="F44" s="1036"/>
      <c r="G44" s="3311"/>
      <c r="H44" s="3416">
        <f t="shared" si="1"/>
        <v>0</v>
      </c>
    </row>
    <row r="45" spans="1:8">
      <c r="A45" s="3370"/>
      <c r="B45" s="4855"/>
      <c r="C45" s="3311"/>
      <c r="D45" s="3311"/>
      <c r="E45" s="3416">
        <f t="shared" si="0"/>
        <v>0</v>
      </c>
      <c r="F45" s="1036"/>
      <c r="G45" s="3311"/>
      <c r="H45" s="3416">
        <f t="shared" si="1"/>
        <v>0</v>
      </c>
    </row>
    <row r="46" spans="1:8">
      <c r="A46" s="3370"/>
      <c r="B46" s="4855"/>
      <c r="C46" s="3311"/>
      <c r="D46" s="3311"/>
      <c r="E46" s="3416">
        <f t="shared" si="0"/>
        <v>0</v>
      </c>
      <c r="F46" s="1036"/>
      <c r="G46" s="3311"/>
      <c r="H46" s="3416">
        <f t="shared" si="1"/>
        <v>0</v>
      </c>
    </row>
    <row r="47" spans="1:8">
      <c r="A47" s="3370"/>
      <c r="B47" s="4855"/>
      <c r="C47" s="3311"/>
      <c r="D47" s="3311"/>
      <c r="E47" s="3416">
        <f t="shared" si="0"/>
        <v>0</v>
      </c>
      <c r="F47" s="1036"/>
      <c r="G47" s="3311"/>
      <c r="H47" s="3416">
        <f t="shared" si="1"/>
        <v>0</v>
      </c>
    </row>
    <row r="48" spans="1:8">
      <c r="A48" s="3370"/>
      <c r="B48" s="4855"/>
      <c r="C48" s="3311"/>
      <c r="D48" s="3311"/>
      <c r="E48" s="3416">
        <f t="shared" si="0"/>
        <v>0</v>
      </c>
      <c r="F48" s="1036"/>
      <c r="G48" s="3311"/>
      <c r="H48" s="3416">
        <f t="shared" si="1"/>
        <v>0</v>
      </c>
    </row>
    <row r="49" spans="1:8">
      <c r="A49" s="3370"/>
      <c r="B49" s="4855"/>
      <c r="C49" s="3311"/>
      <c r="D49" s="3311"/>
      <c r="E49" s="3416">
        <f t="shared" si="0"/>
        <v>0</v>
      </c>
      <c r="F49" s="1036"/>
      <c r="G49" s="3311"/>
      <c r="H49" s="3416">
        <f t="shared" si="1"/>
        <v>0</v>
      </c>
    </row>
    <row r="50" spans="1:8">
      <c r="A50" s="3370"/>
      <c r="B50" s="4855"/>
      <c r="C50" s="3311"/>
      <c r="D50" s="3311"/>
      <c r="E50" s="3416">
        <f t="shared" si="0"/>
        <v>0</v>
      </c>
      <c r="F50" s="1036"/>
      <c r="G50" s="3311"/>
      <c r="H50" s="3416">
        <f t="shared" si="1"/>
        <v>0</v>
      </c>
    </row>
    <row r="51" spans="1:8">
      <c r="A51" s="3370"/>
      <c r="B51" s="4855"/>
      <c r="C51" s="3311"/>
      <c r="D51" s="3311"/>
      <c r="E51" s="3416">
        <f t="shared" si="0"/>
        <v>0</v>
      </c>
      <c r="F51" s="1036"/>
      <c r="G51" s="3311"/>
      <c r="H51" s="3416">
        <f t="shared" si="1"/>
        <v>0</v>
      </c>
    </row>
    <row r="52" spans="1:8">
      <c r="A52" s="3370"/>
      <c r="B52" s="4855"/>
      <c r="C52" s="3311"/>
      <c r="D52" s="3311"/>
      <c r="E52" s="3416">
        <f t="shared" si="0"/>
        <v>0</v>
      </c>
      <c r="F52" s="1036"/>
      <c r="G52" s="3311"/>
      <c r="H52" s="3416">
        <f t="shared" si="1"/>
        <v>0</v>
      </c>
    </row>
    <row r="53" spans="1:8">
      <c r="A53" s="3370"/>
      <c r="B53" s="4855"/>
      <c r="C53" s="3311"/>
      <c r="D53" s="3311"/>
      <c r="E53" s="3416">
        <f t="shared" si="0"/>
        <v>0</v>
      </c>
      <c r="F53" s="1036"/>
      <c r="G53" s="3311"/>
      <c r="H53" s="3416">
        <f t="shared" si="1"/>
        <v>0</v>
      </c>
    </row>
    <row r="54" spans="1:8">
      <c r="A54" s="3370"/>
      <c r="B54" s="4855"/>
      <c r="C54" s="3311"/>
      <c r="D54" s="3311"/>
      <c r="E54" s="3416">
        <f t="shared" si="0"/>
        <v>0</v>
      </c>
      <c r="F54" s="1036"/>
      <c r="G54" s="3311"/>
      <c r="H54" s="3416">
        <f t="shared" si="1"/>
        <v>0</v>
      </c>
    </row>
    <row r="55" spans="1:8">
      <c r="A55" s="3370"/>
      <c r="B55" s="4855"/>
      <c r="C55" s="3311"/>
      <c r="D55" s="3311"/>
      <c r="E55" s="3416">
        <f t="shared" si="0"/>
        <v>0</v>
      </c>
      <c r="F55" s="1036"/>
      <c r="G55" s="3311"/>
      <c r="H55" s="3416">
        <f t="shared" si="1"/>
        <v>0</v>
      </c>
    </row>
    <row r="56" spans="1:8">
      <c r="A56" s="3370"/>
      <c r="B56" s="4855"/>
      <c r="C56" s="3311"/>
      <c r="D56" s="3311"/>
      <c r="E56" s="3416">
        <f t="shared" si="0"/>
        <v>0</v>
      </c>
      <c r="F56" s="1036"/>
      <c r="G56" s="3311"/>
      <c r="H56" s="3416">
        <f t="shared" si="1"/>
        <v>0</v>
      </c>
    </row>
    <row r="57" spans="1:8">
      <c r="A57" s="3370"/>
      <c r="B57" s="4855"/>
      <c r="C57" s="3311"/>
      <c r="D57" s="3311"/>
      <c r="E57" s="3416">
        <f t="shared" si="0"/>
        <v>0</v>
      </c>
      <c r="F57" s="1036"/>
      <c r="G57" s="3311"/>
      <c r="H57" s="3416">
        <f t="shared" si="1"/>
        <v>0</v>
      </c>
    </row>
    <row r="58" spans="1:8">
      <c r="A58" s="3370"/>
      <c r="B58" s="4855"/>
      <c r="C58" s="3311"/>
      <c r="D58" s="3311"/>
      <c r="E58" s="3416">
        <f t="shared" si="0"/>
        <v>0</v>
      </c>
      <c r="F58" s="1036"/>
      <c r="G58" s="3311"/>
      <c r="H58" s="3416">
        <f t="shared" si="1"/>
        <v>0</v>
      </c>
    </row>
    <row r="59" spans="1:8">
      <c r="A59" s="3370"/>
      <c r="B59" s="4855"/>
      <c r="C59" s="3311"/>
      <c r="D59" s="3311"/>
      <c r="E59" s="3416">
        <f t="shared" si="0"/>
        <v>0</v>
      </c>
      <c r="F59" s="1036"/>
      <c r="G59" s="3311"/>
      <c r="H59" s="3416">
        <f t="shared" si="1"/>
        <v>0</v>
      </c>
    </row>
    <row r="60" spans="1:8">
      <c r="A60" s="3370"/>
      <c r="B60" s="4855"/>
      <c r="C60" s="3311"/>
      <c r="D60" s="3311"/>
      <c r="E60" s="3416">
        <f t="shared" si="0"/>
        <v>0</v>
      </c>
      <c r="F60" s="1036"/>
      <c r="G60" s="3311"/>
      <c r="H60" s="3416">
        <f t="shared" si="1"/>
        <v>0</v>
      </c>
    </row>
    <row r="61" spans="1:8">
      <c r="A61" s="3370"/>
      <c r="B61" s="4855"/>
      <c r="C61" s="3311"/>
      <c r="D61" s="3311"/>
      <c r="E61" s="3416">
        <f t="shared" si="0"/>
        <v>0</v>
      </c>
      <c r="F61" s="1036"/>
      <c r="G61" s="3311"/>
      <c r="H61" s="3416">
        <f t="shared" si="1"/>
        <v>0</v>
      </c>
    </row>
    <row r="62" spans="1:8">
      <c r="A62" s="3370"/>
      <c r="B62" s="4855"/>
      <c r="C62" s="3311"/>
      <c r="D62" s="3311"/>
      <c r="E62" s="3416">
        <f t="shared" si="0"/>
        <v>0</v>
      </c>
      <c r="F62" s="1036"/>
      <c r="G62" s="3311"/>
      <c r="H62" s="3416">
        <f t="shared" si="1"/>
        <v>0</v>
      </c>
    </row>
    <row r="63" spans="1:8">
      <c r="A63" s="3370"/>
      <c r="B63" s="4855"/>
      <c r="C63" s="3311"/>
      <c r="D63" s="3311"/>
      <c r="E63" s="3416">
        <f t="shared" si="0"/>
        <v>0</v>
      </c>
      <c r="F63" s="1036"/>
      <c r="G63" s="3311"/>
      <c r="H63" s="3416">
        <f t="shared" si="1"/>
        <v>0</v>
      </c>
    </row>
    <row r="64" spans="1:8">
      <c r="A64" s="3370"/>
      <c r="B64" s="4855"/>
      <c r="C64" s="3311"/>
      <c r="D64" s="3311"/>
      <c r="E64" s="3416">
        <f t="shared" si="0"/>
        <v>0</v>
      </c>
      <c r="F64" s="1036"/>
      <c r="G64" s="3311"/>
      <c r="H64" s="3416">
        <f t="shared" si="1"/>
        <v>0</v>
      </c>
    </row>
    <row r="65" spans="1:8">
      <c r="A65" s="3370"/>
      <c r="B65" s="4855"/>
      <c r="C65" s="3311"/>
      <c r="D65" s="3311"/>
      <c r="E65" s="3416">
        <f t="shared" si="0"/>
        <v>0</v>
      </c>
      <c r="F65" s="1036"/>
      <c r="G65" s="3311"/>
      <c r="H65" s="3416">
        <f t="shared" si="1"/>
        <v>0</v>
      </c>
    </row>
    <row r="66" spans="1:8">
      <c r="A66" s="3370"/>
      <c r="B66" s="4855"/>
      <c r="C66" s="3311"/>
      <c r="D66" s="3311"/>
      <c r="E66" s="3416">
        <f t="shared" si="0"/>
        <v>0</v>
      </c>
      <c r="F66" s="1036"/>
      <c r="G66" s="3311"/>
      <c r="H66" s="3416">
        <f t="shared" si="1"/>
        <v>0</v>
      </c>
    </row>
    <row r="67" spans="1:8">
      <c r="A67" s="3370"/>
      <c r="B67" s="4855"/>
      <c r="C67" s="3311"/>
      <c r="D67" s="3311"/>
      <c r="E67" s="3416">
        <f t="shared" si="0"/>
        <v>0</v>
      </c>
      <c r="F67" s="1036"/>
      <c r="G67" s="3311"/>
      <c r="H67" s="3416">
        <f t="shared" si="1"/>
        <v>0</v>
      </c>
    </row>
    <row r="68" spans="1:8">
      <c r="A68" s="3370"/>
      <c r="B68" s="4855"/>
      <c r="C68" s="3311"/>
      <c r="D68" s="3311"/>
      <c r="E68" s="3416">
        <f t="shared" si="0"/>
        <v>0</v>
      </c>
      <c r="F68" s="1036"/>
      <c r="G68" s="3311"/>
      <c r="H68" s="3416">
        <f t="shared" si="1"/>
        <v>0</v>
      </c>
    </row>
    <row r="69" spans="1:8">
      <c r="A69" s="3370"/>
      <c r="B69" s="4855"/>
      <c r="C69" s="3311"/>
      <c r="D69" s="3311"/>
      <c r="E69" s="3416">
        <f t="shared" si="0"/>
        <v>0</v>
      </c>
      <c r="F69" s="1036"/>
      <c r="G69" s="3311"/>
      <c r="H69" s="3416">
        <f t="shared" si="1"/>
        <v>0</v>
      </c>
    </row>
    <row r="70" spans="1:8">
      <c r="A70" s="3370"/>
      <c r="B70" s="4855"/>
      <c r="C70" s="3311"/>
      <c r="D70" s="3311"/>
      <c r="E70" s="3416">
        <f t="shared" si="0"/>
        <v>0</v>
      </c>
      <c r="F70" s="1036"/>
      <c r="G70" s="3311"/>
      <c r="H70" s="3416">
        <f t="shared" si="1"/>
        <v>0</v>
      </c>
    </row>
    <row r="71" spans="1:8">
      <c r="A71" s="3370"/>
      <c r="B71" s="4855"/>
      <c r="C71" s="3311"/>
      <c r="D71" s="3311"/>
      <c r="E71" s="3416">
        <f t="shared" si="0"/>
        <v>0</v>
      </c>
      <c r="F71" s="1036"/>
      <c r="G71" s="3311"/>
      <c r="H71" s="3416">
        <f t="shared" si="1"/>
        <v>0</v>
      </c>
    </row>
    <row r="72" spans="1:8">
      <c r="A72" s="3370"/>
      <c r="B72" s="4855"/>
      <c r="C72" s="3311"/>
      <c r="D72" s="3311"/>
      <c r="E72" s="3416">
        <f t="shared" si="0"/>
        <v>0</v>
      </c>
      <c r="F72" s="1036"/>
      <c r="G72" s="3311"/>
      <c r="H72" s="3416">
        <f t="shared" si="1"/>
        <v>0</v>
      </c>
    </row>
    <row r="73" spans="1:8">
      <c r="A73" s="3370"/>
      <c r="B73" s="4855"/>
      <c r="C73" s="3311"/>
      <c r="D73" s="3311"/>
      <c r="E73" s="3416">
        <f t="shared" ref="E73:E100" si="2">+C73*D73</f>
        <v>0</v>
      </c>
      <c r="F73" s="1036"/>
      <c r="G73" s="3311"/>
      <c r="H73" s="3416">
        <f t="shared" ref="H73:H100" si="3">G73*D73</f>
        <v>0</v>
      </c>
    </row>
    <row r="74" spans="1:8">
      <c r="A74" s="3370"/>
      <c r="B74" s="4855"/>
      <c r="C74" s="3311"/>
      <c r="D74" s="3311"/>
      <c r="E74" s="3416">
        <f t="shared" si="2"/>
        <v>0</v>
      </c>
      <c r="F74" s="1036"/>
      <c r="G74" s="3311"/>
      <c r="H74" s="3416">
        <f t="shared" si="3"/>
        <v>0</v>
      </c>
    </row>
    <row r="75" spans="1:8">
      <c r="A75" s="3370"/>
      <c r="B75" s="4855"/>
      <c r="C75" s="3311"/>
      <c r="D75" s="3311"/>
      <c r="E75" s="3416">
        <f t="shared" si="2"/>
        <v>0</v>
      </c>
      <c r="F75" s="1036"/>
      <c r="G75" s="3311"/>
      <c r="H75" s="3416">
        <f t="shared" si="3"/>
        <v>0</v>
      </c>
    </row>
    <row r="76" spans="1:8">
      <c r="A76" s="3370"/>
      <c r="B76" s="4855"/>
      <c r="C76" s="3311"/>
      <c r="D76" s="3311"/>
      <c r="E76" s="3416">
        <f t="shared" si="2"/>
        <v>0</v>
      </c>
      <c r="F76" s="1036"/>
      <c r="G76" s="3311"/>
      <c r="H76" s="3416">
        <f t="shared" si="3"/>
        <v>0</v>
      </c>
    </row>
    <row r="77" spans="1:8">
      <c r="A77" s="3370"/>
      <c r="B77" s="4855"/>
      <c r="C77" s="3311"/>
      <c r="D77" s="3311"/>
      <c r="E77" s="3416">
        <f t="shared" si="2"/>
        <v>0</v>
      </c>
      <c r="F77" s="1036"/>
      <c r="G77" s="3311"/>
      <c r="H77" s="3416">
        <f t="shared" si="3"/>
        <v>0</v>
      </c>
    </row>
    <row r="78" spans="1:8">
      <c r="A78" s="3370"/>
      <c r="B78" s="4855"/>
      <c r="C78" s="3311"/>
      <c r="D78" s="3311"/>
      <c r="E78" s="3416">
        <f t="shared" si="2"/>
        <v>0</v>
      </c>
      <c r="F78" s="1036"/>
      <c r="G78" s="3311"/>
      <c r="H78" s="3416">
        <f t="shared" si="3"/>
        <v>0</v>
      </c>
    </row>
    <row r="79" spans="1:8">
      <c r="A79" s="3370"/>
      <c r="B79" s="4855"/>
      <c r="C79" s="3311"/>
      <c r="D79" s="3311"/>
      <c r="E79" s="3416">
        <f t="shared" si="2"/>
        <v>0</v>
      </c>
      <c r="F79" s="1036"/>
      <c r="G79" s="3311"/>
      <c r="H79" s="3416">
        <f t="shared" si="3"/>
        <v>0</v>
      </c>
    </row>
    <row r="80" spans="1:8">
      <c r="A80" s="3370"/>
      <c r="B80" s="4855"/>
      <c r="C80" s="3311"/>
      <c r="D80" s="3311"/>
      <c r="E80" s="3416">
        <f t="shared" si="2"/>
        <v>0</v>
      </c>
      <c r="F80" s="1036"/>
      <c r="G80" s="3311"/>
      <c r="H80" s="3416">
        <f t="shared" si="3"/>
        <v>0</v>
      </c>
    </row>
    <row r="81" spans="1:8">
      <c r="A81" s="3370"/>
      <c r="B81" s="4855"/>
      <c r="C81" s="3311"/>
      <c r="D81" s="3311"/>
      <c r="E81" s="3416">
        <f t="shared" si="2"/>
        <v>0</v>
      </c>
      <c r="F81" s="1036"/>
      <c r="G81" s="3311"/>
      <c r="H81" s="3416">
        <f t="shared" si="3"/>
        <v>0</v>
      </c>
    </row>
    <row r="82" spans="1:8">
      <c r="A82" s="3370"/>
      <c r="B82" s="4855"/>
      <c r="C82" s="3311"/>
      <c r="D82" s="3311"/>
      <c r="E82" s="3416">
        <f t="shared" si="2"/>
        <v>0</v>
      </c>
      <c r="F82" s="1036"/>
      <c r="G82" s="3311"/>
      <c r="H82" s="3416">
        <f t="shared" si="3"/>
        <v>0</v>
      </c>
    </row>
    <row r="83" spans="1:8">
      <c r="A83" s="3370"/>
      <c r="B83" s="4855"/>
      <c r="C83" s="3311"/>
      <c r="D83" s="3311"/>
      <c r="E83" s="3416">
        <f t="shared" si="2"/>
        <v>0</v>
      </c>
      <c r="F83" s="1036"/>
      <c r="G83" s="3311"/>
      <c r="H83" s="3416">
        <f t="shared" si="3"/>
        <v>0</v>
      </c>
    </row>
    <row r="84" spans="1:8">
      <c r="A84" s="3370"/>
      <c r="B84" s="4855"/>
      <c r="C84" s="3311"/>
      <c r="D84" s="3311"/>
      <c r="E84" s="3416">
        <f t="shared" si="2"/>
        <v>0</v>
      </c>
      <c r="F84" s="1036"/>
      <c r="G84" s="3311"/>
      <c r="H84" s="3416">
        <f t="shared" si="3"/>
        <v>0</v>
      </c>
    </row>
    <row r="85" spans="1:8">
      <c r="A85" s="3370"/>
      <c r="B85" s="4855"/>
      <c r="C85" s="3311"/>
      <c r="D85" s="3311"/>
      <c r="E85" s="3416">
        <f t="shared" si="2"/>
        <v>0</v>
      </c>
      <c r="F85" s="1036"/>
      <c r="G85" s="3311"/>
      <c r="H85" s="3416">
        <f t="shared" si="3"/>
        <v>0</v>
      </c>
    </row>
    <row r="86" spans="1:8">
      <c r="A86" s="3370"/>
      <c r="B86" s="4855"/>
      <c r="C86" s="3311"/>
      <c r="D86" s="3311"/>
      <c r="E86" s="3416">
        <f t="shared" si="2"/>
        <v>0</v>
      </c>
      <c r="F86" s="1036"/>
      <c r="G86" s="3311"/>
      <c r="H86" s="3416">
        <f t="shared" si="3"/>
        <v>0</v>
      </c>
    </row>
    <row r="87" spans="1:8">
      <c r="A87" s="3370"/>
      <c r="B87" s="4855"/>
      <c r="C87" s="3311"/>
      <c r="D87" s="3311"/>
      <c r="E87" s="3416">
        <f t="shared" si="2"/>
        <v>0</v>
      </c>
      <c r="F87" s="1036"/>
      <c r="G87" s="3311"/>
      <c r="H87" s="3416">
        <f t="shared" si="3"/>
        <v>0</v>
      </c>
    </row>
    <row r="88" spans="1:8">
      <c r="A88" s="3370"/>
      <c r="B88" s="4855"/>
      <c r="C88" s="3311"/>
      <c r="D88" s="3311"/>
      <c r="E88" s="3416">
        <f t="shared" si="2"/>
        <v>0</v>
      </c>
      <c r="F88" s="1036"/>
      <c r="G88" s="3311"/>
      <c r="H88" s="3416">
        <f t="shared" si="3"/>
        <v>0</v>
      </c>
    </row>
    <row r="89" spans="1:8">
      <c r="A89" s="3370"/>
      <c r="B89" s="4855"/>
      <c r="C89" s="3311"/>
      <c r="D89" s="3311"/>
      <c r="E89" s="3416">
        <f t="shared" si="2"/>
        <v>0</v>
      </c>
      <c r="F89" s="1036"/>
      <c r="G89" s="3311"/>
      <c r="H89" s="3416">
        <f t="shared" si="3"/>
        <v>0</v>
      </c>
    </row>
    <row r="90" spans="1:8">
      <c r="A90" s="3370"/>
      <c r="B90" s="4855"/>
      <c r="C90" s="3311"/>
      <c r="D90" s="3311"/>
      <c r="E90" s="3416">
        <f t="shared" si="2"/>
        <v>0</v>
      </c>
      <c r="F90" s="1036"/>
      <c r="G90" s="3311"/>
      <c r="H90" s="3416">
        <f t="shared" si="3"/>
        <v>0</v>
      </c>
    </row>
    <row r="91" spans="1:8">
      <c r="A91" s="3370"/>
      <c r="B91" s="4855"/>
      <c r="C91" s="3311"/>
      <c r="D91" s="3311"/>
      <c r="E91" s="3416">
        <f t="shared" si="2"/>
        <v>0</v>
      </c>
      <c r="F91" s="1036"/>
      <c r="G91" s="3311"/>
      <c r="H91" s="3416">
        <f t="shared" si="3"/>
        <v>0</v>
      </c>
    </row>
    <row r="92" spans="1:8">
      <c r="A92" s="3370"/>
      <c r="B92" s="4855"/>
      <c r="C92" s="3311"/>
      <c r="D92" s="3311"/>
      <c r="E92" s="3416">
        <f t="shared" si="2"/>
        <v>0</v>
      </c>
      <c r="F92" s="1036"/>
      <c r="G92" s="3311"/>
      <c r="H92" s="3416">
        <f t="shared" si="3"/>
        <v>0</v>
      </c>
    </row>
    <row r="93" spans="1:8">
      <c r="A93" s="3370"/>
      <c r="B93" s="4855"/>
      <c r="C93" s="3311"/>
      <c r="D93" s="3311"/>
      <c r="E93" s="3416">
        <f t="shared" si="2"/>
        <v>0</v>
      </c>
      <c r="F93" s="1036"/>
      <c r="G93" s="3311"/>
      <c r="H93" s="3416">
        <f t="shared" si="3"/>
        <v>0</v>
      </c>
    </row>
    <row r="94" spans="1:8">
      <c r="A94" s="3370"/>
      <c r="B94" s="4855"/>
      <c r="C94" s="3311"/>
      <c r="D94" s="3311"/>
      <c r="E94" s="3416">
        <f t="shared" si="2"/>
        <v>0</v>
      </c>
      <c r="F94" s="1036"/>
      <c r="G94" s="3311"/>
      <c r="H94" s="3416">
        <f t="shared" si="3"/>
        <v>0</v>
      </c>
    </row>
    <row r="95" spans="1:8">
      <c r="A95" s="3370"/>
      <c r="B95" s="4855"/>
      <c r="C95" s="3311"/>
      <c r="D95" s="3311"/>
      <c r="E95" s="3416">
        <f t="shared" si="2"/>
        <v>0</v>
      </c>
      <c r="F95" s="1036"/>
      <c r="G95" s="3311"/>
      <c r="H95" s="3416">
        <f t="shared" si="3"/>
        <v>0</v>
      </c>
    </row>
    <row r="96" spans="1:8">
      <c r="A96" s="3370"/>
      <c r="B96" s="4855"/>
      <c r="C96" s="3311"/>
      <c r="D96" s="3311"/>
      <c r="E96" s="3416">
        <f t="shared" si="2"/>
        <v>0</v>
      </c>
      <c r="F96" s="1036"/>
      <c r="G96" s="3311"/>
      <c r="H96" s="3416">
        <f t="shared" si="3"/>
        <v>0</v>
      </c>
    </row>
    <row r="97" spans="1:8">
      <c r="A97" s="3370"/>
      <c r="B97" s="4855"/>
      <c r="C97" s="3311"/>
      <c r="D97" s="3311"/>
      <c r="E97" s="3416">
        <f t="shared" si="2"/>
        <v>0</v>
      </c>
      <c r="F97" s="1036"/>
      <c r="G97" s="3311"/>
      <c r="H97" s="3416">
        <f t="shared" si="3"/>
        <v>0</v>
      </c>
    </row>
    <row r="98" spans="1:8">
      <c r="A98" s="3370"/>
      <c r="B98" s="4855"/>
      <c r="C98" s="3311"/>
      <c r="D98" s="3311"/>
      <c r="E98" s="3416">
        <f t="shared" si="2"/>
        <v>0</v>
      </c>
      <c r="F98" s="1036"/>
      <c r="G98" s="3311"/>
      <c r="H98" s="3416">
        <f t="shared" si="3"/>
        <v>0</v>
      </c>
    </row>
    <row r="99" spans="1:8">
      <c r="A99" s="3370"/>
      <c r="B99" s="4855"/>
      <c r="C99" s="3311"/>
      <c r="D99" s="3311"/>
      <c r="E99" s="3416">
        <f t="shared" si="2"/>
        <v>0</v>
      </c>
      <c r="F99" s="1036"/>
      <c r="G99" s="3311"/>
      <c r="H99" s="3416">
        <f t="shared" si="3"/>
        <v>0</v>
      </c>
    </row>
    <row r="100" spans="1:8">
      <c r="A100" s="3370"/>
      <c r="B100" s="4855"/>
      <c r="C100" s="3311"/>
      <c r="D100" s="3311"/>
      <c r="E100" s="3416">
        <f t="shared" si="2"/>
        <v>0</v>
      </c>
      <c r="F100" s="1036"/>
      <c r="G100" s="3311"/>
      <c r="H100" s="3416">
        <f t="shared" si="3"/>
        <v>0</v>
      </c>
    </row>
    <row r="101" spans="1:8">
      <c r="A101" s="3370"/>
      <c r="B101" s="4855"/>
      <c r="C101" s="3311"/>
      <c r="D101" s="3311"/>
      <c r="E101" s="3416">
        <f t="shared" ref="E101:E149" si="4">+C101*D101</f>
        <v>0</v>
      </c>
      <c r="F101" s="1036"/>
      <c r="G101" s="3311"/>
      <c r="H101" s="3416">
        <f t="shared" ref="H101:H149" si="5">G101*D101</f>
        <v>0</v>
      </c>
    </row>
    <row r="102" spans="1:8">
      <c r="A102" s="3370"/>
      <c r="B102" s="4855"/>
      <c r="C102" s="3311"/>
      <c r="D102" s="3311"/>
      <c r="E102" s="3416">
        <f t="shared" si="4"/>
        <v>0</v>
      </c>
      <c r="F102" s="1036"/>
      <c r="G102" s="3311"/>
      <c r="H102" s="3416">
        <f t="shared" si="5"/>
        <v>0</v>
      </c>
    </row>
    <row r="103" spans="1:8">
      <c r="A103" s="3370"/>
      <c r="B103" s="4855"/>
      <c r="C103" s="3311"/>
      <c r="D103" s="3311"/>
      <c r="E103" s="3416">
        <f t="shared" si="4"/>
        <v>0</v>
      </c>
      <c r="F103" s="1036"/>
      <c r="G103" s="3311"/>
      <c r="H103" s="3416">
        <f t="shared" si="5"/>
        <v>0</v>
      </c>
    </row>
    <row r="104" spans="1:8">
      <c r="A104" s="3370"/>
      <c r="B104" s="4855"/>
      <c r="C104" s="3311"/>
      <c r="D104" s="3311"/>
      <c r="E104" s="3416">
        <f t="shared" si="4"/>
        <v>0</v>
      </c>
      <c r="F104" s="1036"/>
      <c r="G104" s="3311"/>
      <c r="H104" s="3416">
        <f t="shared" si="5"/>
        <v>0</v>
      </c>
    </row>
    <row r="105" spans="1:8">
      <c r="A105" s="3370"/>
      <c r="B105" s="4855"/>
      <c r="C105" s="3311"/>
      <c r="D105" s="3311"/>
      <c r="E105" s="3416">
        <f t="shared" si="4"/>
        <v>0</v>
      </c>
      <c r="F105" s="1036"/>
      <c r="G105" s="3311"/>
      <c r="H105" s="3416">
        <f t="shared" si="5"/>
        <v>0</v>
      </c>
    </row>
    <row r="106" spans="1:8">
      <c r="A106" s="3370"/>
      <c r="B106" s="4855"/>
      <c r="C106" s="3311"/>
      <c r="D106" s="3311"/>
      <c r="E106" s="3416">
        <f t="shared" ref="E106:E140" si="6">+C106*D106</f>
        <v>0</v>
      </c>
      <c r="F106" s="1036"/>
      <c r="G106" s="3311"/>
      <c r="H106" s="3416">
        <f t="shared" ref="H106:H140" si="7">G106*D106</f>
        <v>0</v>
      </c>
    </row>
    <row r="107" spans="1:8">
      <c r="A107" s="3370"/>
      <c r="B107" s="4855"/>
      <c r="C107" s="3311"/>
      <c r="D107" s="3311"/>
      <c r="E107" s="3416">
        <f t="shared" si="6"/>
        <v>0</v>
      </c>
      <c r="F107" s="1036"/>
      <c r="G107" s="3311"/>
      <c r="H107" s="3416">
        <f t="shared" si="7"/>
        <v>0</v>
      </c>
    </row>
    <row r="108" spans="1:8">
      <c r="A108" s="3370"/>
      <c r="B108" s="4855"/>
      <c r="C108" s="3311"/>
      <c r="D108" s="3311"/>
      <c r="E108" s="3416">
        <f t="shared" si="6"/>
        <v>0</v>
      </c>
      <c r="F108" s="1036"/>
      <c r="G108" s="3311"/>
      <c r="H108" s="3416">
        <f t="shared" si="7"/>
        <v>0</v>
      </c>
    </row>
    <row r="109" spans="1:8">
      <c r="A109" s="3370"/>
      <c r="B109" s="4855"/>
      <c r="C109" s="3311"/>
      <c r="D109" s="3311"/>
      <c r="E109" s="3416">
        <f t="shared" si="6"/>
        <v>0</v>
      </c>
      <c r="F109" s="1036"/>
      <c r="G109" s="3311"/>
      <c r="H109" s="3416">
        <f t="shared" si="7"/>
        <v>0</v>
      </c>
    </row>
    <row r="110" spans="1:8">
      <c r="A110" s="3370"/>
      <c r="B110" s="4855"/>
      <c r="C110" s="3311"/>
      <c r="D110" s="3311"/>
      <c r="E110" s="3416">
        <f t="shared" si="6"/>
        <v>0</v>
      </c>
      <c r="F110" s="1036"/>
      <c r="G110" s="3311"/>
      <c r="H110" s="3416">
        <f t="shared" si="7"/>
        <v>0</v>
      </c>
    </row>
    <row r="111" spans="1:8">
      <c r="A111" s="3370"/>
      <c r="B111" s="4855"/>
      <c r="C111" s="3311"/>
      <c r="D111" s="3311"/>
      <c r="E111" s="3416">
        <f t="shared" si="6"/>
        <v>0</v>
      </c>
      <c r="F111" s="1036"/>
      <c r="G111" s="3311"/>
      <c r="H111" s="3416">
        <f t="shared" si="7"/>
        <v>0</v>
      </c>
    </row>
    <row r="112" spans="1:8">
      <c r="A112" s="3370"/>
      <c r="B112" s="4855"/>
      <c r="C112" s="3311"/>
      <c r="D112" s="3311"/>
      <c r="E112" s="3416">
        <f t="shared" si="6"/>
        <v>0</v>
      </c>
      <c r="F112" s="1036"/>
      <c r="G112" s="3311"/>
      <c r="H112" s="3416">
        <f t="shared" si="7"/>
        <v>0</v>
      </c>
    </row>
    <row r="113" spans="1:8">
      <c r="A113" s="3370"/>
      <c r="B113" s="4855"/>
      <c r="C113" s="3311"/>
      <c r="D113" s="3311"/>
      <c r="E113" s="3416">
        <f t="shared" si="6"/>
        <v>0</v>
      </c>
      <c r="F113" s="1036"/>
      <c r="G113" s="3311"/>
      <c r="H113" s="3416">
        <f t="shared" si="7"/>
        <v>0</v>
      </c>
    </row>
    <row r="114" spans="1:8">
      <c r="A114" s="3370"/>
      <c r="B114" s="4855"/>
      <c r="C114" s="3311"/>
      <c r="D114" s="3311"/>
      <c r="E114" s="3416">
        <f t="shared" si="6"/>
        <v>0</v>
      </c>
      <c r="F114" s="1036"/>
      <c r="G114" s="3311"/>
      <c r="H114" s="3416">
        <f t="shared" si="7"/>
        <v>0</v>
      </c>
    </row>
    <row r="115" spans="1:8">
      <c r="A115" s="3370"/>
      <c r="B115" s="4855"/>
      <c r="C115" s="3311"/>
      <c r="D115" s="3311"/>
      <c r="E115" s="3416">
        <f t="shared" si="6"/>
        <v>0</v>
      </c>
      <c r="F115" s="1036"/>
      <c r="G115" s="3311"/>
      <c r="H115" s="3416">
        <f t="shared" si="7"/>
        <v>0</v>
      </c>
    </row>
    <row r="116" spans="1:8">
      <c r="A116" s="3370"/>
      <c r="B116" s="4855"/>
      <c r="C116" s="3311"/>
      <c r="D116" s="3311"/>
      <c r="E116" s="3416">
        <f t="shared" si="6"/>
        <v>0</v>
      </c>
      <c r="F116" s="1036"/>
      <c r="G116" s="3311"/>
      <c r="H116" s="3416">
        <f t="shared" si="7"/>
        <v>0</v>
      </c>
    </row>
    <row r="117" spans="1:8">
      <c r="A117" s="3370"/>
      <c r="B117" s="4855"/>
      <c r="C117" s="3311"/>
      <c r="D117" s="3311"/>
      <c r="E117" s="3416">
        <f t="shared" ref="E117:E132" si="8">+C117*D117</f>
        <v>0</v>
      </c>
      <c r="F117" s="1036"/>
      <c r="G117" s="3311"/>
      <c r="H117" s="3416">
        <f t="shared" ref="H117:H132" si="9">G117*D117</f>
        <v>0</v>
      </c>
    </row>
    <row r="118" spans="1:8">
      <c r="A118" s="3370"/>
      <c r="B118" s="4855"/>
      <c r="C118" s="3311"/>
      <c r="D118" s="3311"/>
      <c r="E118" s="3416">
        <f t="shared" si="8"/>
        <v>0</v>
      </c>
      <c r="F118" s="1036"/>
      <c r="G118" s="3311"/>
      <c r="H118" s="3416">
        <f t="shared" si="9"/>
        <v>0</v>
      </c>
    </row>
    <row r="119" spans="1:8">
      <c r="A119" s="3370"/>
      <c r="B119" s="4855"/>
      <c r="C119" s="3311"/>
      <c r="D119" s="3311"/>
      <c r="E119" s="3416">
        <f t="shared" si="8"/>
        <v>0</v>
      </c>
      <c r="F119" s="1036"/>
      <c r="G119" s="3311"/>
      <c r="H119" s="3416">
        <f t="shared" si="9"/>
        <v>0</v>
      </c>
    </row>
    <row r="120" spans="1:8">
      <c r="A120" s="3370"/>
      <c r="B120" s="4855"/>
      <c r="C120" s="3311"/>
      <c r="D120" s="3311"/>
      <c r="E120" s="3416">
        <f t="shared" si="8"/>
        <v>0</v>
      </c>
      <c r="F120" s="1036"/>
      <c r="G120" s="3311"/>
      <c r="H120" s="3416">
        <f t="shared" si="9"/>
        <v>0</v>
      </c>
    </row>
    <row r="121" spans="1:8">
      <c r="A121" s="3370"/>
      <c r="B121" s="4855"/>
      <c r="C121" s="3311"/>
      <c r="D121" s="3311"/>
      <c r="E121" s="3416">
        <f t="shared" si="8"/>
        <v>0</v>
      </c>
      <c r="F121" s="1036"/>
      <c r="G121" s="3311"/>
      <c r="H121" s="3416">
        <f t="shared" si="9"/>
        <v>0</v>
      </c>
    </row>
    <row r="122" spans="1:8">
      <c r="A122" s="3370"/>
      <c r="B122" s="4855"/>
      <c r="C122" s="3311"/>
      <c r="D122" s="3311"/>
      <c r="E122" s="3416">
        <f t="shared" si="8"/>
        <v>0</v>
      </c>
      <c r="F122" s="1036"/>
      <c r="G122" s="3311"/>
      <c r="H122" s="3416">
        <f t="shared" si="9"/>
        <v>0</v>
      </c>
    </row>
    <row r="123" spans="1:8">
      <c r="A123" s="3370"/>
      <c r="B123" s="4855"/>
      <c r="C123" s="3311"/>
      <c r="D123" s="3311"/>
      <c r="E123" s="3416">
        <f t="shared" si="8"/>
        <v>0</v>
      </c>
      <c r="F123" s="1036"/>
      <c r="G123" s="3311"/>
      <c r="H123" s="3416">
        <f t="shared" si="9"/>
        <v>0</v>
      </c>
    </row>
    <row r="124" spans="1:8">
      <c r="A124" s="3370"/>
      <c r="B124" s="4855"/>
      <c r="C124" s="3311"/>
      <c r="D124" s="3311"/>
      <c r="E124" s="3416">
        <f t="shared" si="8"/>
        <v>0</v>
      </c>
      <c r="F124" s="1036"/>
      <c r="G124" s="3311"/>
      <c r="H124" s="3416">
        <f t="shared" si="9"/>
        <v>0</v>
      </c>
    </row>
    <row r="125" spans="1:8">
      <c r="A125" s="3370"/>
      <c r="B125" s="4855"/>
      <c r="C125" s="3311"/>
      <c r="D125" s="3311"/>
      <c r="E125" s="3416">
        <f t="shared" si="8"/>
        <v>0</v>
      </c>
      <c r="F125" s="1036"/>
      <c r="G125" s="3311"/>
      <c r="H125" s="3416">
        <f t="shared" si="9"/>
        <v>0</v>
      </c>
    </row>
    <row r="126" spans="1:8">
      <c r="A126" s="3370"/>
      <c r="B126" s="4855"/>
      <c r="C126" s="3311"/>
      <c r="D126" s="3311"/>
      <c r="E126" s="3416">
        <f t="shared" si="8"/>
        <v>0</v>
      </c>
      <c r="F126" s="1036"/>
      <c r="G126" s="3311"/>
      <c r="H126" s="3416">
        <f t="shared" si="9"/>
        <v>0</v>
      </c>
    </row>
    <row r="127" spans="1:8">
      <c r="A127" s="3370"/>
      <c r="B127" s="4855"/>
      <c r="C127" s="3311"/>
      <c r="D127" s="3311"/>
      <c r="E127" s="3416">
        <f t="shared" si="8"/>
        <v>0</v>
      </c>
      <c r="F127" s="1036"/>
      <c r="G127" s="3311"/>
      <c r="H127" s="3416">
        <f t="shared" si="9"/>
        <v>0</v>
      </c>
    </row>
    <row r="128" spans="1:8">
      <c r="A128" s="3370"/>
      <c r="B128" s="4855"/>
      <c r="C128" s="3311"/>
      <c r="D128" s="3311"/>
      <c r="E128" s="3416">
        <f t="shared" si="8"/>
        <v>0</v>
      </c>
      <c r="F128" s="1036"/>
      <c r="G128" s="3311"/>
      <c r="H128" s="3416">
        <f t="shared" si="9"/>
        <v>0</v>
      </c>
    </row>
    <row r="129" spans="1:8">
      <c r="A129" s="3370"/>
      <c r="B129" s="4855"/>
      <c r="C129" s="3311"/>
      <c r="D129" s="3311"/>
      <c r="E129" s="3416">
        <f t="shared" si="8"/>
        <v>0</v>
      </c>
      <c r="F129" s="1036"/>
      <c r="G129" s="3311"/>
      <c r="H129" s="3416">
        <f t="shared" si="9"/>
        <v>0</v>
      </c>
    </row>
    <row r="130" spans="1:8">
      <c r="A130" s="3370"/>
      <c r="B130" s="4855"/>
      <c r="C130" s="3311"/>
      <c r="D130" s="3311"/>
      <c r="E130" s="3416">
        <f t="shared" si="8"/>
        <v>0</v>
      </c>
      <c r="F130" s="1036"/>
      <c r="G130" s="3311"/>
      <c r="H130" s="3416">
        <f t="shared" si="9"/>
        <v>0</v>
      </c>
    </row>
    <row r="131" spans="1:8">
      <c r="A131" s="3370"/>
      <c r="B131" s="4855"/>
      <c r="C131" s="3311"/>
      <c r="D131" s="3311"/>
      <c r="E131" s="3416">
        <f t="shared" si="8"/>
        <v>0</v>
      </c>
      <c r="F131" s="1036"/>
      <c r="G131" s="3311"/>
      <c r="H131" s="3416">
        <f t="shared" si="9"/>
        <v>0</v>
      </c>
    </row>
    <row r="132" spans="1:8">
      <c r="A132" s="3370"/>
      <c r="B132" s="4855"/>
      <c r="C132" s="3311"/>
      <c r="D132" s="3311"/>
      <c r="E132" s="3416">
        <f t="shared" si="8"/>
        <v>0</v>
      </c>
      <c r="F132" s="1036"/>
      <c r="G132" s="3311"/>
      <c r="H132" s="3416">
        <f t="shared" si="9"/>
        <v>0</v>
      </c>
    </row>
    <row r="133" spans="1:8">
      <c r="A133" s="3370"/>
      <c r="B133" s="4855"/>
      <c r="C133" s="3311"/>
      <c r="D133" s="3311"/>
      <c r="E133" s="3416">
        <f t="shared" si="6"/>
        <v>0</v>
      </c>
      <c r="F133" s="1036"/>
      <c r="G133" s="3311"/>
      <c r="H133" s="3416">
        <f t="shared" si="7"/>
        <v>0</v>
      </c>
    </row>
    <row r="134" spans="1:8">
      <c r="A134" s="3370"/>
      <c r="B134" s="4855"/>
      <c r="C134" s="3311"/>
      <c r="D134" s="3311"/>
      <c r="E134" s="3416">
        <f t="shared" si="6"/>
        <v>0</v>
      </c>
      <c r="F134" s="1036"/>
      <c r="G134" s="3311"/>
      <c r="H134" s="3416">
        <f t="shared" si="7"/>
        <v>0</v>
      </c>
    </row>
    <row r="135" spans="1:8">
      <c r="A135" s="3370"/>
      <c r="B135" s="4855"/>
      <c r="C135" s="3311"/>
      <c r="D135" s="3311"/>
      <c r="E135" s="3416">
        <f t="shared" si="6"/>
        <v>0</v>
      </c>
      <c r="F135" s="1036"/>
      <c r="G135" s="3311"/>
      <c r="H135" s="3416">
        <f t="shared" si="7"/>
        <v>0</v>
      </c>
    </row>
    <row r="136" spans="1:8">
      <c r="A136" s="3370"/>
      <c r="B136" s="4855"/>
      <c r="C136" s="3311"/>
      <c r="D136" s="3311"/>
      <c r="E136" s="3416">
        <f t="shared" si="6"/>
        <v>0</v>
      </c>
      <c r="F136" s="1036"/>
      <c r="G136" s="3311"/>
      <c r="H136" s="3416">
        <f t="shared" si="7"/>
        <v>0</v>
      </c>
    </row>
    <row r="137" spans="1:8">
      <c r="A137" s="3370"/>
      <c r="B137" s="4855"/>
      <c r="C137" s="3311"/>
      <c r="D137" s="3311"/>
      <c r="E137" s="3416">
        <f t="shared" si="6"/>
        <v>0</v>
      </c>
      <c r="F137" s="1036"/>
      <c r="G137" s="3311"/>
      <c r="H137" s="3416">
        <f t="shared" si="7"/>
        <v>0</v>
      </c>
    </row>
    <row r="138" spans="1:8">
      <c r="A138" s="3370"/>
      <c r="B138" s="4855"/>
      <c r="C138" s="3311"/>
      <c r="D138" s="3311"/>
      <c r="E138" s="3416">
        <f t="shared" si="6"/>
        <v>0</v>
      </c>
      <c r="F138" s="1036"/>
      <c r="G138" s="3311"/>
      <c r="H138" s="3416">
        <f t="shared" si="7"/>
        <v>0</v>
      </c>
    </row>
    <row r="139" spans="1:8">
      <c r="A139" s="3370"/>
      <c r="B139" s="4855"/>
      <c r="C139" s="3311"/>
      <c r="D139" s="3311"/>
      <c r="E139" s="3416">
        <f t="shared" si="6"/>
        <v>0</v>
      </c>
      <c r="F139" s="1036"/>
      <c r="G139" s="3311"/>
      <c r="H139" s="3416">
        <f t="shared" si="7"/>
        <v>0</v>
      </c>
    </row>
    <row r="140" spans="1:8">
      <c r="A140" s="3370"/>
      <c r="B140" s="4855"/>
      <c r="C140" s="3311"/>
      <c r="D140" s="3311"/>
      <c r="E140" s="3416">
        <f t="shared" si="6"/>
        <v>0</v>
      </c>
      <c r="F140" s="1036"/>
      <c r="G140" s="3311"/>
      <c r="H140" s="3416">
        <f t="shared" si="7"/>
        <v>0</v>
      </c>
    </row>
    <row r="141" spans="1:8">
      <c r="A141" s="3370"/>
      <c r="B141" s="4855"/>
      <c r="C141" s="3311"/>
      <c r="D141" s="3311"/>
      <c r="E141" s="3416">
        <f t="shared" si="4"/>
        <v>0</v>
      </c>
      <c r="F141" s="1036"/>
      <c r="G141" s="3311"/>
      <c r="H141" s="3416">
        <f t="shared" si="5"/>
        <v>0</v>
      </c>
    </row>
    <row r="142" spans="1:8">
      <c r="A142" s="3370"/>
      <c r="B142" s="4855"/>
      <c r="C142" s="3311"/>
      <c r="D142" s="3311"/>
      <c r="E142" s="3416">
        <f t="shared" si="4"/>
        <v>0</v>
      </c>
      <c r="F142" s="1036"/>
      <c r="G142" s="3311"/>
      <c r="H142" s="3416">
        <f t="shared" si="5"/>
        <v>0</v>
      </c>
    </row>
    <row r="143" spans="1:8">
      <c r="A143" s="3370"/>
      <c r="B143" s="4855"/>
      <c r="C143" s="3311"/>
      <c r="D143" s="3311"/>
      <c r="E143" s="3416">
        <f t="shared" si="4"/>
        <v>0</v>
      </c>
      <c r="F143" s="1036"/>
      <c r="G143" s="3311"/>
      <c r="H143" s="3416">
        <f t="shared" si="5"/>
        <v>0</v>
      </c>
    </row>
    <row r="144" spans="1:8">
      <c r="A144" s="3370"/>
      <c r="B144" s="4855"/>
      <c r="C144" s="3311"/>
      <c r="D144" s="3311"/>
      <c r="E144" s="3416">
        <f t="shared" si="4"/>
        <v>0</v>
      </c>
      <c r="F144" s="1036"/>
      <c r="G144" s="3311"/>
      <c r="H144" s="3416">
        <f t="shared" si="5"/>
        <v>0</v>
      </c>
    </row>
    <row r="145" spans="1:8">
      <c r="A145" s="3370"/>
      <c r="B145" s="4855"/>
      <c r="C145" s="3311"/>
      <c r="D145" s="3311"/>
      <c r="E145" s="3416">
        <f t="shared" si="4"/>
        <v>0</v>
      </c>
      <c r="F145" s="1036"/>
      <c r="G145" s="3311"/>
      <c r="H145" s="3416">
        <f t="shared" si="5"/>
        <v>0</v>
      </c>
    </row>
    <row r="146" spans="1:8">
      <c r="A146" s="3370"/>
      <c r="B146" s="4855"/>
      <c r="C146" s="3311"/>
      <c r="D146" s="3311"/>
      <c r="E146" s="3416">
        <f t="shared" si="4"/>
        <v>0</v>
      </c>
      <c r="F146" s="1036"/>
      <c r="G146" s="3311"/>
      <c r="H146" s="3416">
        <f t="shared" si="5"/>
        <v>0</v>
      </c>
    </row>
    <row r="147" spans="1:8">
      <c r="A147" s="3370"/>
      <c r="B147" s="4855"/>
      <c r="C147" s="3311"/>
      <c r="D147" s="3311"/>
      <c r="E147" s="3416">
        <f t="shared" si="4"/>
        <v>0</v>
      </c>
      <c r="F147" s="1036"/>
      <c r="G147" s="3311"/>
      <c r="H147" s="3416">
        <f t="shared" si="5"/>
        <v>0</v>
      </c>
    </row>
    <row r="148" spans="1:8">
      <c r="A148" s="3370"/>
      <c r="B148" s="4855"/>
      <c r="C148" s="3311"/>
      <c r="D148" s="3311"/>
      <c r="E148" s="3416">
        <f t="shared" si="4"/>
        <v>0</v>
      </c>
      <c r="F148" s="1036"/>
      <c r="G148" s="3311"/>
      <c r="H148" s="3416">
        <f t="shared" si="5"/>
        <v>0</v>
      </c>
    </row>
    <row r="149" spans="1:8">
      <c r="A149" s="3370"/>
      <c r="B149" s="4855"/>
      <c r="C149" s="3311"/>
      <c r="D149" s="3311"/>
      <c r="E149" s="3416">
        <f t="shared" si="4"/>
        <v>0</v>
      </c>
      <c r="F149" s="1036"/>
      <c r="G149" s="3311"/>
      <c r="H149" s="3416">
        <f t="shared" si="5"/>
        <v>0</v>
      </c>
    </row>
    <row r="150" spans="1:8">
      <c r="A150" s="3370"/>
      <c r="B150" s="4855"/>
      <c r="C150" s="3311"/>
      <c r="D150" s="3311"/>
      <c r="E150" s="3416">
        <f t="shared" ref="E150:E164" si="10">+C150*D150</f>
        <v>0</v>
      </c>
      <c r="F150" s="1036"/>
      <c r="G150" s="3311"/>
      <c r="H150" s="3416">
        <f t="shared" ref="H150:H164" si="11">G150*D150</f>
        <v>0</v>
      </c>
    </row>
    <row r="151" spans="1:8">
      <c r="A151" s="3370"/>
      <c r="B151" s="4855"/>
      <c r="C151" s="3311"/>
      <c r="D151" s="3311"/>
      <c r="E151" s="3416">
        <f t="shared" si="10"/>
        <v>0</v>
      </c>
      <c r="F151" s="1036"/>
      <c r="G151" s="3311"/>
      <c r="H151" s="3416">
        <f t="shared" si="11"/>
        <v>0</v>
      </c>
    </row>
    <row r="152" spans="1:8">
      <c r="A152" s="3370"/>
      <c r="B152" s="4855"/>
      <c r="C152" s="3311"/>
      <c r="D152" s="3311"/>
      <c r="E152" s="3416">
        <f t="shared" si="10"/>
        <v>0</v>
      </c>
      <c r="F152" s="1036"/>
      <c r="G152" s="3311"/>
      <c r="H152" s="3416">
        <f t="shared" si="11"/>
        <v>0</v>
      </c>
    </row>
    <row r="153" spans="1:8">
      <c r="A153" s="3370"/>
      <c r="B153" s="4855"/>
      <c r="C153" s="3311"/>
      <c r="D153" s="3311"/>
      <c r="E153" s="3416">
        <f t="shared" si="10"/>
        <v>0</v>
      </c>
      <c r="F153" s="1036"/>
      <c r="G153" s="3311"/>
      <c r="H153" s="3416">
        <f t="shared" si="11"/>
        <v>0</v>
      </c>
    </row>
    <row r="154" spans="1:8">
      <c r="A154" s="3370"/>
      <c r="B154" s="4855"/>
      <c r="C154" s="3311"/>
      <c r="D154" s="3311"/>
      <c r="E154" s="3416">
        <f t="shared" si="10"/>
        <v>0</v>
      </c>
      <c r="F154" s="1036"/>
      <c r="G154" s="3311"/>
      <c r="H154" s="3416">
        <f t="shared" si="11"/>
        <v>0</v>
      </c>
    </row>
    <row r="155" spans="1:8">
      <c r="A155" s="3370"/>
      <c r="B155" s="4855"/>
      <c r="C155" s="3311"/>
      <c r="D155" s="3311"/>
      <c r="E155" s="3416">
        <f t="shared" si="10"/>
        <v>0</v>
      </c>
      <c r="F155" s="1036"/>
      <c r="G155" s="3311"/>
      <c r="H155" s="3416">
        <f t="shared" si="11"/>
        <v>0</v>
      </c>
    </row>
    <row r="156" spans="1:8">
      <c r="A156" s="3370"/>
      <c r="B156" s="4855"/>
      <c r="C156" s="3311"/>
      <c r="D156" s="3311"/>
      <c r="E156" s="3416">
        <f t="shared" si="10"/>
        <v>0</v>
      </c>
      <c r="F156" s="1036"/>
      <c r="G156" s="3311"/>
      <c r="H156" s="3416">
        <f t="shared" si="11"/>
        <v>0</v>
      </c>
    </row>
    <row r="157" spans="1:8">
      <c r="A157" s="3370"/>
      <c r="B157" s="4855"/>
      <c r="C157" s="3311"/>
      <c r="D157" s="3311"/>
      <c r="E157" s="3416">
        <f t="shared" si="10"/>
        <v>0</v>
      </c>
      <c r="F157" s="1036"/>
      <c r="G157" s="3311"/>
      <c r="H157" s="3416">
        <f t="shared" si="11"/>
        <v>0</v>
      </c>
    </row>
    <row r="158" spans="1:8">
      <c r="A158" s="3370"/>
      <c r="B158" s="4855"/>
      <c r="C158" s="3311"/>
      <c r="D158" s="3311"/>
      <c r="E158" s="3416">
        <f t="shared" si="10"/>
        <v>0</v>
      </c>
      <c r="F158" s="1036"/>
      <c r="G158" s="3311"/>
      <c r="H158" s="3416">
        <f t="shared" si="11"/>
        <v>0</v>
      </c>
    </row>
    <row r="159" spans="1:8">
      <c r="A159" s="3370"/>
      <c r="B159" s="4855"/>
      <c r="C159" s="3311"/>
      <c r="D159" s="3311"/>
      <c r="E159" s="3416">
        <f t="shared" si="10"/>
        <v>0</v>
      </c>
      <c r="F159" s="1036"/>
      <c r="G159" s="3311"/>
      <c r="H159" s="3416">
        <f t="shared" si="11"/>
        <v>0</v>
      </c>
    </row>
    <row r="160" spans="1:8">
      <c r="A160" s="3370"/>
      <c r="B160" s="4855"/>
      <c r="C160" s="3311"/>
      <c r="D160" s="3311"/>
      <c r="E160" s="3416">
        <f t="shared" si="10"/>
        <v>0</v>
      </c>
      <c r="F160" s="1036"/>
      <c r="G160" s="3311"/>
      <c r="H160" s="3416">
        <f t="shared" si="11"/>
        <v>0</v>
      </c>
    </row>
    <row r="161" spans="1:8">
      <c r="A161" s="3370"/>
      <c r="B161" s="4855"/>
      <c r="C161" s="3311"/>
      <c r="D161" s="3311"/>
      <c r="E161" s="3416">
        <f t="shared" si="10"/>
        <v>0</v>
      </c>
      <c r="F161" s="1036"/>
      <c r="G161" s="3311"/>
      <c r="H161" s="3416">
        <f t="shared" si="11"/>
        <v>0</v>
      </c>
    </row>
    <row r="162" spans="1:8">
      <c r="A162" s="3370"/>
      <c r="B162" s="4855"/>
      <c r="C162" s="3311"/>
      <c r="D162" s="3311"/>
      <c r="E162" s="3416">
        <f t="shared" si="10"/>
        <v>0</v>
      </c>
      <c r="F162" s="1036"/>
      <c r="G162" s="3311"/>
      <c r="H162" s="3416">
        <f t="shared" si="11"/>
        <v>0</v>
      </c>
    </row>
    <row r="163" spans="1:8">
      <c r="A163" s="3370"/>
      <c r="B163" s="4855"/>
      <c r="C163" s="3311"/>
      <c r="D163" s="3311"/>
      <c r="E163" s="3416">
        <f t="shared" si="10"/>
        <v>0</v>
      </c>
      <c r="F163" s="1036"/>
      <c r="G163" s="3311"/>
      <c r="H163" s="3416">
        <f t="shared" si="11"/>
        <v>0</v>
      </c>
    </row>
    <row r="164" spans="1:8">
      <c r="A164" s="3370"/>
      <c r="B164" s="4855"/>
      <c r="C164" s="3311"/>
      <c r="D164" s="3311"/>
      <c r="E164" s="3416">
        <f t="shared" si="10"/>
        <v>0</v>
      </c>
      <c r="F164" s="1036"/>
      <c r="G164" s="3311"/>
      <c r="H164" s="3416">
        <f t="shared" si="11"/>
        <v>0</v>
      </c>
    </row>
    <row r="165" spans="1:8" ht="13">
      <c r="A165" s="5670" t="s">
        <v>440</v>
      </c>
      <c r="B165" s="5670"/>
      <c r="C165" s="5670"/>
      <c r="D165" s="3248"/>
      <c r="E165" s="3417">
        <f>SUM(E17:E164)</f>
        <v>0</v>
      </c>
      <c r="F165" s="1036"/>
      <c r="G165" s="3246"/>
      <c r="H165" s="3343">
        <f>SUM(H17:H164)</f>
        <v>0</v>
      </c>
    </row>
    <row r="166" spans="1:8">
      <c r="A166" s="1084"/>
      <c r="B166" s="1084"/>
      <c r="C166" s="1084"/>
      <c r="D166" s="1084"/>
      <c r="E166" s="1084"/>
      <c r="F166" s="1096"/>
      <c r="G166" s="1084"/>
      <c r="H166" s="1084"/>
    </row>
    <row r="167" spans="1:8">
      <c r="A167" s="197"/>
      <c r="B167" s="197"/>
      <c r="C167" s="197"/>
      <c r="D167" s="197"/>
      <c r="E167" s="197"/>
      <c r="F167" s="197"/>
      <c r="G167" s="197"/>
      <c r="H167" s="197"/>
    </row>
    <row r="168" spans="1:8">
      <c r="A168" s="278" t="s">
        <v>1347</v>
      </c>
      <c r="B168" s="278"/>
      <c r="C168" s="278"/>
      <c r="D168" s="278"/>
      <c r="E168" s="278"/>
      <c r="F168" s="278"/>
      <c r="G168" s="278"/>
      <c r="H168" s="278"/>
    </row>
    <row r="169" spans="1:8" ht="14.5">
      <c r="A169" s="278" t="s">
        <v>2580</v>
      </c>
      <c r="B169" s="278"/>
      <c r="C169" s="278"/>
      <c r="D169" s="278"/>
      <c r="E169" s="278"/>
      <c r="F169" s="278"/>
      <c r="G169" s="278"/>
      <c r="H169" s="126" t="str">
        <f>+ToC!$E$115</f>
        <v xml:space="preserve">LONG-TERM Annual Return </v>
      </c>
    </row>
    <row r="170" spans="1:8">
      <c r="A170" s="278"/>
      <c r="B170" s="278"/>
      <c r="C170" s="278"/>
      <c r="D170" s="278"/>
      <c r="E170" s="278"/>
      <c r="F170" s="278"/>
      <c r="G170" s="278"/>
      <c r="H170" s="126" t="s">
        <v>2078</v>
      </c>
    </row>
    <row r="171" spans="1:8" hidden="1">
      <c r="H171" s="1090"/>
    </row>
  </sheetData>
  <sheetProtection password="DF61" sheet="1" objects="1" scenarios="1"/>
  <mergeCells count="6">
    <mergeCell ref="A165:C165"/>
    <mergeCell ref="A1:H1"/>
    <mergeCell ref="A9:H9"/>
    <mergeCell ref="A11:H11"/>
    <mergeCell ref="G14:H14"/>
    <mergeCell ref="A15:A16"/>
  </mergeCells>
  <hyperlinks>
    <hyperlink ref="A1:H1" location="ToC!A1" display="40.052"/>
  </hyperlinks>
  <pageMargins left="0.39370078740157499" right="0" top="0.39370078740157499" bottom="0.39370078740157499" header="0.39370078740157499" footer="0.39370078740157499"/>
  <pageSetup paperSize="5"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I100"/>
  <sheetViews>
    <sheetView zoomScaleNormal="100" zoomScaleSheetLayoutView="112" workbookViewId="0">
      <selection activeCell="D3" sqref="D3"/>
    </sheetView>
  </sheetViews>
  <sheetFormatPr defaultColWidth="0" defaultRowHeight="15.5" zeroHeight="1"/>
  <cols>
    <col min="1" max="1" width="5.84375" customWidth="1"/>
    <col min="2" max="2" width="30.765625" customWidth="1"/>
    <col min="3" max="3" width="18.765625" style="4" customWidth="1"/>
    <col min="4" max="4" width="13.3046875" style="4" customWidth="1"/>
    <col min="5" max="5" width="30.23046875" style="4" customWidth="1"/>
    <col min="6" max="6" width="13.765625" style="4" customWidth="1"/>
    <col min="7" max="7" width="15.765625" style="4" customWidth="1"/>
    <col min="8" max="9" width="0" hidden="1" customWidth="1"/>
    <col min="10" max="16384" width="8.84375" hidden="1"/>
  </cols>
  <sheetData>
    <row r="1" spans="1:7" s="98" customFormat="1">
      <c r="A1" s="5065">
        <v>10.004</v>
      </c>
      <c r="B1" s="5065"/>
      <c r="C1" s="5065"/>
      <c r="D1" s="5065"/>
      <c r="E1" s="5065"/>
      <c r="F1" s="5065"/>
      <c r="G1" s="5065"/>
    </row>
    <row r="2" spans="1:7" s="98" customFormat="1">
      <c r="A2" s="101"/>
      <c r="B2" s="1779"/>
      <c r="C2" s="1779"/>
      <c r="D2" s="69" t="s">
        <v>2583</v>
      </c>
      <c r="E2" s="1258"/>
      <c r="F2" s="69"/>
      <c r="G2" s="91"/>
    </row>
    <row r="3" spans="1:7" s="98" customFormat="1">
      <c r="A3" s="653" t="str">
        <f>+Cover!A14</f>
        <v>Select Name of Insurer/ Financial Holding Company</v>
      </c>
      <c r="B3" s="654"/>
      <c r="C3" s="654"/>
      <c r="D3" s="654"/>
      <c r="E3" s="654"/>
      <c r="F3" s="654"/>
      <c r="G3" s="102"/>
    </row>
    <row r="4" spans="1:7" s="98" customFormat="1">
      <c r="A4" s="1758" t="str">
        <f>+ToC!A3</f>
        <v>Insurer/Financial Holding Company</v>
      </c>
      <c r="B4" s="1758"/>
      <c r="C4" s="1758"/>
      <c r="D4" s="1758"/>
      <c r="E4" s="1758"/>
      <c r="F4" s="1758"/>
      <c r="G4" s="102"/>
    </row>
    <row r="5" spans="1:7" s="98" customFormat="1">
      <c r="A5" s="1787"/>
      <c r="B5" s="102"/>
      <c r="C5" s="102"/>
      <c r="D5" s="102"/>
      <c r="E5" s="102"/>
      <c r="F5" s="102"/>
      <c r="G5" s="102"/>
    </row>
    <row r="6" spans="1:7" s="98" customFormat="1">
      <c r="A6" s="1787" t="str">
        <f>+ToC!A5</f>
        <v>LONG-TERM INSURERS ANNUAL RETURN</v>
      </c>
      <c r="B6" s="102"/>
      <c r="C6" s="102"/>
      <c r="D6" s="102"/>
      <c r="E6" s="102"/>
      <c r="F6" s="102"/>
      <c r="G6" s="102"/>
    </row>
    <row r="7" spans="1:7" s="98" customFormat="1">
      <c r="A7" s="1787" t="str">
        <f>+ToC!A6</f>
        <v>FOR THE YEAR ENDED:</v>
      </c>
      <c r="B7" s="102"/>
      <c r="C7" s="102"/>
      <c r="D7" s="102"/>
      <c r="E7" s="102"/>
      <c r="F7" s="102"/>
      <c r="G7" s="1740">
        <f>+Cover!A23</f>
        <v>0</v>
      </c>
    </row>
    <row r="8" spans="1:7" s="98" customFormat="1">
      <c r="A8" s="1787"/>
      <c r="B8" s="102"/>
      <c r="C8" s="102"/>
      <c r="D8" s="102"/>
      <c r="E8" s="102"/>
      <c r="F8" s="102"/>
      <c r="G8" s="102"/>
    </row>
    <row r="9" spans="1:7" s="98" customFormat="1">
      <c r="A9" s="4558"/>
      <c r="B9" s="102"/>
      <c r="C9" s="102"/>
      <c r="D9" s="102"/>
      <c r="E9" s="102"/>
      <c r="F9" s="102"/>
      <c r="G9" s="102"/>
    </row>
    <row r="10" spans="1:7" s="98" customFormat="1">
      <c r="A10" s="5106" t="s">
        <v>2149</v>
      </c>
      <c r="B10" s="5106"/>
      <c r="C10" s="5106"/>
      <c r="D10" s="5106"/>
      <c r="E10" s="5106"/>
      <c r="F10" s="5106"/>
      <c r="G10" s="5106"/>
    </row>
    <row r="11" spans="1:7">
      <c r="A11" s="5055" t="s">
        <v>2150</v>
      </c>
      <c r="B11" s="5055"/>
      <c r="C11" s="5055"/>
      <c r="D11" s="5055"/>
      <c r="E11" s="5055"/>
      <c r="F11" s="5055"/>
      <c r="G11" s="5055"/>
    </row>
    <row r="12" spans="1:7" s="4" customFormat="1">
      <c r="A12" s="4560"/>
      <c r="B12" s="4560"/>
      <c r="C12" s="4560"/>
      <c r="D12" s="4560"/>
      <c r="E12" s="4560"/>
      <c r="F12" s="4560"/>
      <c r="G12" s="4560"/>
    </row>
    <row r="13" spans="1:7" s="4" customFormat="1">
      <c r="A13" s="1787"/>
      <c r="B13" s="1787"/>
      <c r="C13" s="1787"/>
      <c r="D13" s="1787"/>
      <c r="E13" s="1787"/>
      <c r="F13" s="1787"/>
      <c r="G13" s="1787"/>
    </row>
    <row r="14" spans="1:7" s="4" customFormat="1">
      <c r="A14" s="1763" t="s">
        <v>192</v>
      </c>
      <c r="B14" s="1864"/>
      <c r="C14" s="541" t="s">
        <v>193</v>
      </c>
      <c r="D14" s="32" t="s">
        <v>194</v>
      </c>
      <c r="E14" s="1865" t="str">
        <f>+A3</f>
        <v>Select Name of Insurer/ Financial Holding Company</v>
      </c>
      <c r="F14" s="1865"/>
      <c r="G14" s="1866"/>
    </row>
    <row r="15" spans="1:7" s="4" customFormat="1">
      <c r="A15" s="1763"/>
      <c r="B15" s="105"/>
      <c r="C15" s="105"/>
      <c r="D15" s="105"/>
      <c r="E15" s="105"/>
      <c r="F15" s="105"/>
      <c r="G15" s="1764"/>
    </row>
    <row r="16" spans="1:7" s="4" customFormat="1">
      <c r="A16" s="1763" t="s">
        <v>141</v>
      </c>
      <c r="B16" s="5060" t="str">
        <f>+Cover!A15</f>
        <v>Please Enter the Address of the Financial Institution</v>
      </c>
      <c r="C16" s="5061"/>
      <c r="D16" s="102" t="s">
        <v>142</v>
      </c>
      <c r="E16" s="1638" t="str">
        <f>+Cover!A16</f>
        <v>Please Enter the City in which the Financial Institution resides</v>
      </c>
      <c r="F16" s="1498" t="s">
        <v>143</v>
      </c>
      <c r="G16" s="1851">
        <f>+Cover!F16</f>
        <v>0</v>
      </c>
    </row>
    <row r="17" spans="1:7" s="4" customFormat="1">
      <c r="A17" s="1763"/>
      <c r="B17" s="541"/>
      <c r="C17" s="1254"/>
      <c r="D17" s="102"/>
      <c r="E17" s="1255"/>
      <c r="F17" s="1255"/>
      <c r="G17" s="1256"/>
    </row>
    <row r="18" spans="1:7" s="4" customFormat="1">
      <c r="A18" s="1763"/>
      <c r="B18" s="541"/>
      <c r="C18" s="1254"/>
      <c r="D18" s="102"/>
      <c r="E18" s="1255"/>
      <c r="F18" s="1255"/>
      <c r="G18" s="1256"/>
    </row>
    <row r="19" spans="1:7" s="4" customFormat="1">
      <c r="A19" s="1763"/>
      <c r="B19" s="541"/>
      <c r="C19" s="32"/>
      <c r="D19" s="32"/>
      <c r="E19" s="102"/>
      <c r="F19" s="102"/>
      <c r="G19" s="32"/>
    </row>
    <row r="20" spans="1:7" s="4" customFormat="1">
      <c r="A20" s="1763" t="s">
        <v>195</v>
      </c>
      <c r="B20" s="541"/>
      <c r="C20" s="46"/>
      <c r="D20" s="46"/>
      <c r="E20" s="102"/>
      <c r="F20" s="102"/>
      <c r="G20" s="46"/>
    </row>
    <row r="21" spans="1:7">
      <c r="A21" s="1763"/>
      <c r="B21" s="541"/>
      <c r="C21" s="541"/>
      <c r="D21" s="541"/>
      <c r="E21" s="541"/>
      <c r="F21" s="541"/>
      <c r="G21" s="102"/>
    </row>
    <row r="22" spans="1:7">
      <c r="A22" s="1099" t="s">
        <v>196</v>
      </c>
      <c r="B22" s="52"/>
      <c r="C22" s="52"/>
      <c r="D22" s="46"/>
      <c r="E22" s="5126" t="str">
        <f>+A3</f>
        <v>Select Name of Insurer/ Financial Holding Company</v>
      </c>
      <c r="F22" s="5126"/>
      <c r="G22" s="5062"/>
    </row>
    <row r="23" spans="1:7" s="4" customFormat="1">
      <c r="A23" s="1099" t="s">
        <v>197</v>
      </c>
      <c r="B23" s="1867">
        <f>+G7</f>
        <v>0</v>
      </c>
      <c r="C23" s="52" t="s">
        <v>198</v>
      </c>
      <c r="D23" s="52"/>
      <c r="E23" s="52"/>
      <c r="F23" s="52"/>
      <c r="G23" s="46"/>
    </row>
    <row r="24" spans="1:7" s="4" customFormat="1">
      <c r="A24" s="52" t="s">
        <v>2582</v>
      </c>
      <c r="B24" s="52"/>
      <c r="C24" s="52"/>
      <c r="D24" s="52"/>
      <c r="E24" s="52"/>
      <c r="F24" s="52"/>
      <c r="G24" s="46"/>
    </row>
    <row r="25" spans="1:7">
      <c r="A25" s="1099"/>
      <c r="B25" s="46"/>
      <c r="C25" s="46"/>
      <c r="D25" s="46"/>
      <c r="E25" s="46"/>
      <c r="F25" s="46"/>
      <c r="G25" s="46"/>
    </row>
    <row r="26" spans="1:7" s="4" customFormat="1">
      <c r="A26" s="1100"/>
      <c r="B26" s="32"/>
      <c r="C26" s="32"/>
      <c r="D26" s="32"/>
      <c r="E26" s="32"/>
      <c r="F26" s="32"/>
      <c r="G26" s="32"/>
    </row>
    <row r="27" spans="1:7" s="4" customFormat="1">
      <c r="A27" s="1100"/>
      <c r="B27" s="32"/>
      <c r="C27" s="32"/>
      <c r="D27" s="32"/>
      <c r="E27" s="32"/>
      <c r="F27" s="32"/>
      <c r="G27" s="32"/>
    </row>
    <row r="28" spans="1:7" s="4" customFormat="1">
      <c r="A28" s="1100"/>
      <c r="B28" s="32"/>
      <c r="C28" s="32"/>
      <c r="D28" s="32"/>
      <c r="E28" s="32"/>
      <c r="F28" s="32"/>
      <c r="G28" s="32"/>
    </row>
    <row r="29" spans="1:7" s="4" customFormat="1">
      <c r="A29" s="1100"/>
      <c r="B29" s="32"/>
      <c r="C29" s="32"/>
      <c r="D29" s="32"/>
      <c r="E29" s="32"/>
      <c r="F29" s="32"/>
      <c r="G29" s="32"/>
    </row>
    <row r="30" spans="1:7" s="4" customFormat="1">
      <c r="A30" s="1100"/>
      <c r="B30" s="32"/>
      <c r="C30" s="32"/>
      <c r="D30" s="32"/>
      <c r="E30" s="32"/>
      <c r="F30" s="32"/>
      <c r="G30" s="32"/>
    </row>
    <row r="31" spans="1:7" s="4" customFormat="1">
      <c r="A31" s="1100"/>
      <c r="B31" s="32"/>
      <c r="C31" s="32"/>
      <c r="D31" s="32"/>
      <c r="E31" s="32"/>
      <c r="F31" s="32"/>
      <c r="G31" s="32"/>
    </row>
    <row r="32" spans="1:7" s="4" customFormat="1">
      <c r="A32" s="1100"/>
      <c r="B32" s="32"/>
      <c r="C32" s="32"/>
      <c r="D32" s="32"/>
      <c r="E32" s="32"/>
      <c r="F32" s="32"/>
      <c r="G32" s="32"/>
    </row>
    <row r="33" spans="1:7" s="4" customFormat="1">
      <c r="A33" s="1100"/>
      <c r="B33" s="32"/>
      <c r="C33" s="32"/>
      <c r="D33" s="32"/>
      <c r="E33" s="32"/>
      <c r="F33" s="32"/>
      <c r="G33" s="32"/>
    </row>
    <row r="34" spans="1:7" s="4" customFormat="1">
      <c r="A34" s="1100"/>
      <c r="B34" s="32"/>
      <c r="C34" s="32"/>
      <c r="D34" s="32"/>
      <c r="E34" s="32"/>
      <c r="F34" s="32"/>
      <c r="G34" s="32"/>
    </row>
    <row r="35" spans="1:7" s="4" customFormat="1">
      <c r="A35" s="5124"/>
      <c r="B35" s="5068"/>
      <c r="C35" s="1284"/>
      <c r="D35" s="32"/>
      <c r="E35" s="32"/>
      <c r="F35" s="32"/>
      <c r="G35" s="1855"/>
    </row>
    <row r="36" spans="1:7" s="4" customFormat="1">
      <c r="A36" s="5037" t="s">
        <v>151</v>
      </c>
      <c r="B36" s="5125"/>
      <c r="C36" s="1283"/>
      <c r="D36" s="32"/>
      <c r="E36" s="32"/>
      <c r="F36" s="32"/>
      <c r="G36" s="1853" t="s">
        <v>152</v>
      </c>
    </row>
    <row r="37" spans="1:7" s="4" customFormat="1">
      <c r="A37" s="5037" t="s">
        <v>157</v>
      </c>
      <c r="B37" s="5127"/>
      <c r="C37" s="1755"/>
      <c r="D37" s="32"/>
      <c r="E37" s="32"/>
      <c r="F37" s="32"/>
      <c r="G37" s="32"/>
    </row>
    <row r="38" spans="1:7" s="4" customFormat="1">
      <c r="A38" s="1100"/>
      <c r="B38" s="32"/>
      <c r="C38" s="32"/>
      <c r="D38" s="32"/>
      <c r="E38" s="32"/>
      <c r="F38" s="32"/>
      <c r="G38" s="32"/>
    </row>
    <row r="39" spans="1:7" s="4" customFormat="1">
      <c r="A39" s="1100"/>
      <c r="B39" s="32"/>
      <c r="C39" s="32"/>
      <c r="D39" s="32"/>
      <c r="E39" s="32"/>
      <c r="F39" s="32"/>
      <c r="G39" s="32"/>
    </row>
    <row r="40" spans="1:7" s="4" customFormat="1">
      <c r="A40" s="1100"/>
      <c r="B40" s="32"/>
      <c r="C40" s="32"/>
      <c r="D40" s="32"/>
      <c r="E40" s="32"/>
      <c r="F40" s="32"/>
      <c r="G40" s="32"/>
    </row>
    <row r="41" spans="1:7" s="4" customFormat="1">
      <c r="A41" s="1100"/>
      <c r="B41" s="32"/>
      <c r="C41" s="32"/>
      <c r="D41" s="32"/>
      <c r="E41" s="32"/>
      <c r="F41" s="32"/>
      <c r="G41" s="32"/>
    </row>
    <row r="42" spans="1:7" s="4" customFormat="1">
      <c r="A42" s="1100"/>
      <c r="B42" s="32"/>
      <c r="C42" s="32"/>
      <c r="D42" s="32"/>
      <c r="E42" s="32"/>
      <c r="F42" s="32"/>
      <c r="G42" s="32"/>
    </row>
    <row r="43" spans="1:7" s="4" customFormat="1">
      <c r="A43" s="1100"/>
      <c r="B43" s="32"/>
      <c r="C43" s="32"/>
      <c r="D43" s="32"/>
      <c r="E43" s="32"/>
      <c r="F43" s="32"/>
      <c r="G43" s="32"/>
    </row>
    <row r="44" spans="1:7" s="4" customFormat="1">
      <c r="A44" s="1100"/>
      <c r="B44" s="32"/>
      <c r="C44" s="32"/>
      <c r="D44" s="32"/>
      <c r="E44" s="32"/>
      <c r="F44" s="32"/>
      <c r="G44" s="32"/>
    </row>
    <row r="45" spans="1:7" s="4" customFormat="1">
      <c r="A45" s="1100"/>
      <c r="B45" s="32"/>
      <c r="C45" s="32"/>
      <c r="D45" s="32"/>
      <c r="E45" s="32"/>
      <c r="F45" s="32"/>
      <c r="G45" s="32"/>
    </row>
    <row r="46" spans="1:7" s="4" customFormat="1">
      <c r="A46" s="1100"/>
      <c r="B46" s="32"/>
      <c r="C46" s="32"/>
      <c r="D46" s="32"/>
      <c r="E46" s="32"/>
      <c r="F46" s="32"/>
      <c r="G46" s="32"/>
    </row>
    <row r="47" spans="1:7" s="4" customFormat="1">
      <c r="A47" s="1100"/>
      <c r="B47" s="32"/>
      <c r="C47" s="32"/>
      <c r="D47" s="69" t="s">
        <v>2112</v>
      </c>
      <c r="E47" s="1258"/>
      <c r="F47" s="69"/>
      <c r="G47" s="91"/>
    </row>
    <row r="48" spans="1:7" s="4" customFormat="1">
      <c r="A48" s="1100"/>
      <c r="B48" s="32"/>
      <c r="C48" s="32"/>
      <c r="D48" s="32"/>
      <c r="E48" s="32"/>
      <c r="F48" s="32"/>
      <c r="G48" s="32"/>
    </row>
    <row r="49" spans="1:7" s="4" customFormat="1">
      <c r="A49" s="1100"/>
      <c r="B49" s="32"/>
      <c r="C49" s="32"/>
      <c r="D49" s="32"/>
      <c r="E49" s="32"/>
      <c r="F49" s="32"/>
      <c r="G49" s="32"/>
    </row>
    <row r="50" spans="1:7" s="4" customFormat="1">
      <c r="A50" s="1100"/>
      <c r="B50" s="32"/>
      <c r="C50" s="32"/>
      <c r="D50" s="32"/>
      <c r="E50" s="32"/>
      <c r="F50" s="32"/>
      <c r="G50" s="32"/>
    </row>
    <row r="51" spans="1:7" s="4" customFormat="1">
      <c r="A51" s="1763" t="s">
        <v>192</v>
      </c>
      <c r="B51" s="1868"/>
      <c r="C51" s="1257" t="s">
        <v>199</v>
      </c>
      <c r="D51" s="46" t="s">
        <v>189</v>
      </c>
      <c r="E51" s="1865" t="str">
        <f>+A3</f>
        <v>Select Name of Insurer/ Financial Holding Company</v>
      </c>
      <c r="F51" s="1865"/>
      <c r="G51" s="1866"/>
    </row>
    <row r="52" spans="1:7" s="4" customFormat="1">
      <c r="A52" s="1763"/>
      <c r="B52" s="105"/>
      <c r="C52" s="105"/>
      <c r="D52" s="105"/>
      <c r="E52" s="105"/>
      <c r="F52" s="105"/>
      <c r="G52" s="1764"/>
    </row>
    <row r="53" spans="1:7" s="4" customFormat="1">
      <c r="A53" s="1763" t="s">
        <v>141</v>
      </c>
      <c r="B53" s="5060" t="str">
        <f>+Cover!A15</f>
        <v>Please Enter the Address of the Financial Institution</v>
      </c>
      <c r="C53" s="5061"/>
      <c r="D53" s="102" t="s">
        <v>142</v>
      </c>
      <c r="E53" s="1638" t="str">
        <f>+Cover!A16</f>
        <v>Please Enter the City in which the Financial Institution resides</v>
      </c>
      <c r="F53" s="1771" t="s">
        <v>143</v>
      </c>
      <c r="G53" s="1851">
        <f>+Cover!F16</f>
        <v>0</v>
      </c>
    </row>
    <row r="54" spans="1:7" s="4" customFormat="1">
      <c r="A54" s="1763"/>
      <c r="B54" s="541"/>
      <c r="C54" s="1254"/>
      <c r="D54" s="102"/>
      <c r="E54" s="1255"/>
      <c r="F54" s="1255"/>
      <c r="G54" s="1256"/>
    </row>
    <row r="55" spans="1:7" s="4" customFormat="1">
      <c r="A55" s="1763"/>
      <c r="B55" s="541"/>
      <c r="C55" s="1254"/>
      <c r="D55" s="102"/>
      <c r="E55" s="1255"/>
      <c r="F55" s="1255"/>
      <c r="G55" s="1256"/>
    </row>
    <row r="56" spans="1:7" s="4" customFormat="1">
      <c r="A56" s="1763"/>
      <c r="B56" s="541"/>
      <c r="C56" s="32"/>
      <c r="D56" s="32"/>
      <c r="E56" s="102"/>
      <c r="F56" s="102"/>
      <c r="G56" s="32"/>
    </row>
    <row r="57" spans="1:7" s="4" customFormat="1">
      <c r="A57" s="1099" t="s">
        <v>200</v>
      </c>
      <c r="B57" s="52"/>
      <c r="C57" s="52"/>
      <c r="D57" s="32"/>
      <c r="E57" s="32"/>
      <c r="F57" s="32"/>
      <c r="G57" s="1855"/>
    </row>
    <row r="58" spans="1:7" s="4" customFormat="1">
      <c r="A58" s="1099" t="s">
        <v>201</v>
      </c>
      <c r="B58" s="32"/>
      <c r="C58" s="52"/>
      <c r="D58" s="52"/>
      <c r="E58" s="52"/>
      <c r="F58" s="52"/>
      <c r="G58" s="46"/>
    </row>
    <row r="59" spans="1:7" s="4" customFormat="1">
      <c r="A59" s="52"/>
      <c r="B59" s="52"/>
      <c r="C59" s="52"/>
      <c r="D59" s="52"/>
      <c r="E59" s="52"/>
      <c r="F59" s="52"/>
      <c r="G59" s="46"/>
    </row>
    <row r="60" spans="1:7" s="4" customFormat="1">
      <c r="A60" s="1099"/>
      <c r="B60" s="46"/>
      <c r="C60" s="46"/>
      <c r="D60" s="46"/>
      <c r="E60" s="46"/>
      <c r="F60" s="46"/>
      <c r="G60" s="46"/>
    </row>
    <row r="61" spans="1:7" s="4" customFormat="1">
      <c r="A61" s="1100"/>
      <c r="B61" s="32"/>
      <c r="C61" s="32"/>
      <c r="D61" s="32"/>
      <c r="E61" s="32"/>
      <c r="F61" s="32"/>
      <c r="G61" s="32"/>
    </row>
    <row r="62" spans="1:7" s="4" customFormat="1">
      <c r="A62" s="1763"/>
      <c r="B62" s="541"/>
      <c r="C62" s="32"/>
      <c r="D62" s="32"/>
      <c r="E62" s="102"/>
      <c r="F62" s="102"/>
      <c r="G62" s="32"/>
    </row>
    <row r="63" spans="1:7" s="4" customFormat="1">
      <c r="A63" s="1763"/>
      <c r="B63" s="541"/>
      <c r="C63" s="32"/>
      <c r="D63" s="32"/>
      <c r="E63" s="102"/>
      <c r="F63" s="102"/>
      <c r="G63" s="32"/>
    </row>
    <row r="64" spans="1:7" s="4" customFormat="1">
      <c r="A64" s="1763"/>
      <c r="B64" s="541"/>
      <c r="C64" s="32"/>
      <c r="D64" s="32"/>
      <c r="E64" s="102"/>
      <c r="F64" s="102"/>
      <c r="G64" s="32"/>
    </row>
    <row r="65" spans="1:7">
      <c r="A65" s="5120" t="s">
        <v>156</v>
      </c>
      <c r="B65" s="5121"/>
      <c r="C65" s="1739"/>
      <c r="D65" s="32"/>
      <c r="E65" s="32"/>
      <c r="F65" s="32"/>
      <c r="G65" s="1869"/>
    </row>
    <row r="66" spans="1:7" ht="15" customHeight="1">
      <c r="A66" s="5122" t="s">
        <v>151</v>
      </c>
      <c r="B66" s="5123"/>
      <c r="C66" s="1738"/>
      <c r="D66" s="32"/>
      <c r="E66" s="32"/>
      <c r="F66" s="32"/>
      <c r="G66" s="1853" t="s">
        <v>152</v>
      </c>
    </row>
    <row r="67" spans="1:7">
      <c r="A67" s="5122" t="s">
        <v>170</v>
      </c>
      <c r="B67" s="5123"/>
      <c r="C67" s="1771"/>
      <c r="D67" s="32"/>
      <c r="E67" s="32"/>
      <c r="F67" s="32"/>
      <c r="G67" s="32"/>
    </row>
    <row r="68" spans="1:7" s="4" customFormat="1">
      <c r="A68" s="4825" t="s">
        <v>2451</v>
      </c>
      <c r="B68" s="1772"/>
      <c r="C68" s="32"/>
      <c r="D68" s="32"/>
      <c r="E68" s="32"/>
      <c r="F68" s="32"/>
      <c r="G68" s="32"/>
    </row>
    <row r="69" spans="1:7" s="4" customFormat="1">
      <c r="A69" s="1771"/>
      <c r="B69" s="1772"/>
      <c r="C69" s="32"/>
      <c r="D69" s="32"/>
      <c r="E69" s="32"/>
      <c r="F69" s="32"/>
      <c r="G69" s="32"/>
    </row>
    <row r="70" spans="1:7" s="4" customFormat="1">
      <c r="A70" s="1771"/>
      <c r="B70" s="1772"/>
      <c r="C70" s="32"/>
      <c r="D70" s="32"/>
      <c r="E70" s="32"/>
      <c r="F70" s="32"/>
      <c r="G70" s="32"/>
    </row>
    <row r="71" spans="1:7">
      <c r="A71" s="32"/>
      <c r="B71" s="32"/>
      <c r="C71" s="32"/>
      <c r="D71" s="32"/>
      <c r="E71" s="32"/>
      <c r="F71" s="32"/>
      <c r="G71" s="32"/>
    </row>
    <row r="72" spans="1:7">
      <c r="A72" s="32"/>
      <c r="B72" s="32"/>
      <c r="C72" s="32"/>
      <c r="D72" s="32"/>
      <c r="E72" s="32"/>
      <c r="F72" s="32"/>
      <c r="G72" s="32"/>
    </row>
    <row r="73" spans="1:7">
      <c r="A73" s="32"/>
      <c r="B73" s="32"/>
      <c r="C73" s="32"/>
      <c r="D73" s="32"/>
      <c r="E73" s="32"/>
      <c r="F73" s="32"/>
      <c r="G73" s="100" t="str">
        <f>+ToC!E115</f>
        <v xml:space="preserve">LONG-TERM Annual Return </v>
      </c>
    </row>
    <row r="74" spans="1:7">
      <c r="A74" s="32"/>
      <c r="B74" s="32"/>
      <c r="C74" s="32"/>
      <c r="D74" s="32"/>
      <c r="E74" s="32"/>
      <c r="F74" s="32"/>
      <c r="G74" s="100" t="s">
        <v>202</v>
      </c>
    </row>
    <row r="75" spans="1:7" hidden="1">
      <c r="A75" s="4"/>
      <c r="B75" s="4"/>
    </row>
    <row r="76" spans="1:7" hidden="1">
      <c r="A76" s="4"/>
      <c r="B76" s="4"/>
    </row>
    <row r="77" spans="1:7" ht="14.25" hidden="1" customHeight="1">
      <c r="A77" s="4"/>
      <c r="B77" s="4"/>
    </row>
    <row r="78" spans="1:7" hidden="1">
      <c r="A78" s="4"/>
      <c r="B78" s="4"/>
    </row>
    <row r="79" spans="1:7" hidden="1">
      <c r="A79" s="4"/>
      <c r="B79" s="4"/>
    </row>
    <row r="80" spans="1:7" hidden="1">
      <c r="A80" s="4"/>
      <c r="B80" s="4"/>
    </row>
    <row r="81" spans="1:2" hidden="1">
      <c r="A81" s="4"/>
      <c r="B81" s="4"/>
    </row>
    <row r="82" spans="1:2" hidden="1">
      <c r="A82" s="4"/>
      <c r="B82" s="4"/>
    </row>
    <row r="83" spans="1:2" hidden="1"/>
    <row r="84" spans="1:2" hidden="1"/>
    <row r="85" spans="1:2" hidden="1"/>
    <row r="86" spans="1:2" hidden="1"/>
    <row r="87" spans="1:2" hidden="1"/>
    <row r="88" spans="1:2" hidden="1"/>
    <row r="89" spans="1:2" hidden="1"/>
    <row r="90" spans="1:2" hidden="1"/>
    <row r="91" spans="1:2" hidden="1"/>
    <row r="92" spans="1:2" hidden="1"/>
    <row r="93" spans="1:2" hidden="1"/>
    <row r="94" spans="1:2" hidden="1"/>
    <row r="95" spans="1:2" hidden="1"/>
    <row r="96" spans="1:2" hidden="1"/>
    <row r="97" hidden="1"/>
    <row r="98" hidden="1"/>
    <row r="99" hidden="1"/>
    <row r="100" hidden="1"/>
  </sheetData>
  <sheetProtection password="DF61" sheet="1" objects="1" scenarios="1"/>
  <mergeCells count="12">
    <mergeCell ref="A65:B65"/>
    <mergeCell ref="A66:B66"/>
    <mergeCell ref="A67:B67"/>
    <mergeCell ref="A1:G1"/>
    <mergeCell ref="A11:G11"/>
    <mergeCell ref="B16:C16"/>
    <mergeCell ref="B53:C53"/>
    <mergeCell ref="A35:B35"/>
    <mergeCell ref="A36:B36"/>
    <mergeCell ref="E22:G22"/>
    <mergeCell ref="A37:B37"/>
    <mergeCell ref="A10:G10"/>
  </mergeCells>
  <hyperlinks>
    <hyperlink ref="A1:G1" location="ToC!A1" display="ToC!A1"/>
  </hyperlinks>
  <pageMargins left="0.7" right="0.7" top="0.75" bottom="0.75" header="0.3" footer="0.3"/>
  <pageSetup paperSize="5" scale="59" orientation="portrait" r:id="rId1"/>
  <headerFooter>
    <oddFooter>&amp;R[Page]&amp;of [Pages]</oddFooter>
  </headerFooter>
  <rowBreaks count="1" manualBreakCount="1">
    <brk id="4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3" tint="0.39997558519241921"/>
  </sheetPr>
  <dimension ref="A1:H44"/>
  <sheetViews>
    <sheetView zoomScaleNormal="100" workbookViewId="0">
      <selection activeCell="A41" sqref="A41"/>
    </sheetView>
  </sheetViews>
  <sheetFormatPr defaultColWidth="0" defaultRowHeight="0" customHeight="1" zeroHeight="1"/>
  <cols>
    <col min="1" max="1" width="69.765625" style="519" customWidth="1"/>
    <col min="2" max="2" width="11.23046875" style="519" bestFit="1" customWidth="1"/>
    <col min="3" max="3" width="13.765625" style="519" customWidth="1"/>
    <col min="4" max="4" width="13.765625" style="519" bestFit="1" customWidth="1"/>
    <col min="5" max="5" width="15" style="519" customWidth="1"/>
    <col min="6" max="8" width="0" style="519" hidden="1" customWidth="1"/>
    <col min="9" max="16384" width="8.765625" style="519" hidden="1"/>
  </cols>
  <sheetData>
    <row r="1" spans="1:8" ht="13">
      <c r="A1" s="5052" t="s">
        <v>105</v>
      </c>
      <c r="B1" s="5052"/>
      <c r="C1" s="5052"/>
      <c r="D1" s="5052"/>
      <c r="E1" s="278"/>
      <c r="F1" s="1047"/>
      <c r="G1" s="1047"/>
      <c r="H1" s="1047"/>
    </row>
    <row r="2" spans="1:8" ht="13">
      <c r="A2" s="1024"/>
      <c r="B2" s="278"/>
      <c r="C2" s="1817"/>
      <c r="D2" s="1046"/>
      <c r="E2" s="278"/>
      <c r="F2" s="206"/>
      <c r="H2" s="206"/>
    </row>
    <row r="3" spans="1:8" ht="14">
      <c r="A3" s="857" t="str">
        <f>+Cover!$A$14</f>
        <v>Select Name of Insurer/ Financial Holding Company</v>
      </c>
      <c r="B3" s="858"/>
      <c r="C3" s="858"/>
      <c r="D3" s="1023"/>
      <c r="E3" s="4584" t="s">
        <v>2352</v>
      </c>
      <c r="F3" s="842"/>
      <c r="H3" s="206"/>
    </row>
    <row r="4" spans="1:8" ht="14">
      <c r="A4" s="833" t="str">
        <f>+ToC!$A$3</f>
        <v>Insurer/Financial Holding Company</v>
      </c>
      <c r="B4" s="833"/>
      <c r="C4" s="842"/>
      <c r="D4" s="842"/>
      <c r="E4" s="842"/>
      <c r="F4" s="842"/>
      <c r="G4" s="1048"/>
      <c r="H4" s="1049"/>
    </row>
    <row r="5" spans="1:8" ht="14">
      <c r="A5" s="833"/>
      <c r="B5" s="833"/>
      <c r="C5" s="842"/>
      <c r="D5" s="842"/>
      <c r="E5" s="842"/>
      <c r="F5" s="842"/>
      <c r="G5" s="1048"/>
    </row>
    <row r="6" spans="1:8" ht="14">
      <c r="A6" s="99" t="str">
        <f>+ToC!$A$5</f>
        <v>LONG-TERM INSURERS ANNUAL RETURN</v>
      </c>
      <c r="B6" s="102"/>
      <c r="C6" s="842"/>
      <c r="D6" s="842"/>
      <c r="E6" s="842"/>
      <c r="F6" s="842"/>
      <c r="G6" s="1048"/>
    </row>
    <row r="7" spans="1:8" ht="14">
      <c r="A7" s="99" t="str">
        <f>+ToC!$A$6</f>
        <v>FOR THE YEAR ENDED:</v>
      </c>
      <c r="B7" s="102"/>
      <c r="C7" s="842"/>
      <c r="D7" s="2078">
        <f>+Cover!$A$23</f>
        <v>0</v>
      </c>
      <c r="E7" s="842"/>
      <c r="F7" s="2078" t="e">
        <f>+Cover!#REF!</f>
        <v>#REF!</v>
      </c>
      <c r="G7" s="1048"/>
    </row>
    <row r="8" spans="1:8" ht="12.5">
      <c r="A8" s="1025"/>
      <c r="B8" s="197"/>
      <c r="C8" s="197"/>
      <c r="D8" s="197"/>
      <c r="E8" s="278"/>
      <c r="F8" s="1048"/>
      <c r="G8" s="1048"/>
      <c r="H8" s="1050"/>
    </row>
    <row r="9" spans="1:8" ht="13">
      <c r="A9" s="5694" t="s">
        <v>999</v>
      </c>
      <c r="B9" s="5694"/>
      <c r="C9" s="5694"/>
      <c r="D9" s="5694"/>
      <c r="E9" s="5698"/>
      <c r="F9" s="1083"/>
      <c r="G9" s="1083"/>
      <c r="H9" s="1083"/>
    </row>
    <row r="10" spans="1:8" ht="12.5">
      <c r="A10" s="1025"/>
      <c r="B10" s="197"/>
      <c r="C10" s="197"/>
      <c r="D10" s="197"/>
      <c r="E10" s="278"/>
      <c r="F10" s="1048"/>
      <c r="G10" s="1048"/>
      <c r="H10" s="1091"/>
    </row>
    <row r="11" spans="1:8" ht="15">
      <c r="A11" s="5730" t="s">
        <v>1539</v>
      </c>
      <c r="B11" s="5730"/>
      <c r="C11" s="5730"/>
      <c r="D11" s="5730"/>
      <c r="E11" s="5730"/>
      <c r="F11" s="1092"/>
      <c r="G11" s="1092"/>
      <c r="H11" s="1092"/>
    </row>
    <row r="12" spans="1:8" ht="13">
      <c r="A12" s="278"/>
      <c r="B12" s="278"/>
      <c r="C12" s="278"/>
      <c r="D12" s="278"/>
      <c r="E12" s="3243" t="s">
        <v>281</v>
      </c>
    </row>
    <row r="13" spans="1:8" ht="13">
      <c r="A13" s="3418" t="s">
        <v>1540</v>
      </c>
      <c r="B13" s="3419"/>
      <c r="C13" s="3419"/>
      <c r="D13" s="3420"/>
      <c r="E13" s="3421">
        <f>+'23.010'!F44</f>
        <v>0</v>
      </c>
    </row>
    <row r="14" spans="1:8" ht="13">
      <c r="A14" s="3418" t="s">
        <v>1541</v>
      </c>
      <c r="B14" s="3419"/>
      <c r="C14" s="3419"/>
      <c r="D14" s="3420"/>
      <c r="E14" s="3422"/>
    </row>
    <row r="15" spans="1:8" ht="13">
      <c r="A15" s="5731" t="s">
        <v>1542</v>
      </c>
      <c r="B15" s="5732"/>
      <c r="C15" s="5732"/>
      <c r="D15" s="5733"/>
      <c r="E15" s="3423">
        <f>E13-E14</f>
        <v>0</v>
      </c>
    </row>
    <row r="16" spans="1:8" ht="13">
      <c r="A16" s="425"/>
      <c r="B16" s="1822"/>
      <c r="C16" s="1822"/>
      <c r="D16" s="1093"/>
      <c r="E16" s="1094"/>
    </row>
    <row r="17" spans="1:5" ht="13">
      <c r="A17" s="3418" t="s">
        <v>1543</v>
      </c>
      <c r="B17" s="3419"/>
      <c r="C17" s="3419"/>
      <c r="D17" s="3420"/>
      <c r="E17" s="3423">
        <f>SUM('40.011'!D25:D29)</f>
        <v>0</v>
      </c>
    </row>
    <row r="18" spans="1:5" ht="13">
      <c r="A18" s="3418" t="s">
        <v>1544</v>
      </c>
      <c r="B18" s="3419"/>
      <c r="C18" s="3419"/>
      <c r="D18" s="3420"/>
      <c r="E18" s="3423">
        <f>+'40.011'!D90</f>
        <v>0</v>
      </c>
    </row>
    <row r="19" spans="1:5" ht="13">
      <c r="A19" s="5731" t="s">
        <v>1545</v>
      </c>
      <c r="B19" s="5732"/>
      <c r="C19" s="5732"/>
      <c r="D19" s="5733"/>
      <c r="E19" s="3423">
        <f>E17+E18</f>
        <v>0</v>
      </c>
    </row>
    <row r="20" spans="1:5" ht="13">
      <c r="A20" s="5728"/>
      <c r="B20" s="5728"/>
      <c r="C20" s="5728"/>
      <c r="D20" s="5728"/>
      <c r="E20" s="5729"/>
    </row>
    <row r="21" spans="1:5" ht="13">
      <c r="A21" s="3424" t="s">
        <v>1546</v>
      </c>
      <c r="B21" s="3419"/>
      <c r="C21" s="3419"/>
      <c r="D21" s="3420"/>
      <c r="E21" s="3423">
        <f>E15-E19</f>
        <v>0</v>
      </c>
    </row>
    <row r="22" spans="1:5" ht="12.5">
      <c r="A22" s="1095"/>
      <c r="B22" s="1093"/>
      <c r="C22" s="1093"/>
      <c r="D22" s="1093"/>
      <c r="E22" s="1094"/>
    </row>
    <row r="23" spans="1:5" ht="54">
      <c r="A23" s="3425"/>
      <c r="B23" s="3426" t="s">
        <v>1547</v>
      </c>
      <c r="C23" s="3345" t="s">
        <v>1548</v>
      </c>
      <c r="D23" s="3427" t="s">
        <v>1549</v>
      </c>
      <c r="E23" s="3428" t="s">
        <v>1550</v>
      </c>
    </row>
    <row r="24" spans="1:5" s="1045" customFormat="1" ht="13">
      <c r="A24" s="3429"/>
      <c r="B24" s="3426" t="s">
        <v>281</v>
      </c>
      <c r="C24" s="3345"/>
      <c r="D24" s="3427" t="s">
        <v>281</v>
      </c>
      <c r="E24" s="3428" t="s">
        <v>281</v>
      </c>
    </row>
    <row r="25" spans="1:5" ht="12.5">
      <c r="A25" s="3430" t="s">
        <v>1551</v>
      </c>
      <c r="B25" s="3431"/>
      <c r="C25" s="3432">
        <v>0.4</v>
      </c>
      <c r="D25" s="3433">
        <f>MIN(B25,C25*$E$21)</f>
        <v>0</v>
      </c>
      <c r="E25" s="3434">
        <f>MAX(B25-D25,0)</f>
        <v>0</v>
      </c>
    </row>
    <row r="26" spans="1:5" ht="25">
      <c r="A26" s="3430" t="s">
        <v>1552</v>
      </c>
      <c r="B26" s="3431"/>
      <c r="C26" s="3432">
        <v>0.2</v>
      </c>
      <c r="D26" s="3433">
        <f t="shared" ref="D26:D31" si="0">MIN(B26,C26*$E$21)</f>
        <v>0</v>
      </c>
      <c r="E26" s="3434">
        <f t="shared" ref="E26:E31" si="1">MAX(B26-D26,0)</f>
        <v>0</v>
      </c>
    </row>
    <row r="27" spans="1:5" ht="25">
      <c r="A27" s="3430" t="s">
        <v>1553</v>
      </c>
      <c r="B27" s="3431"/>
      <c r="C27" s="3432">
        <v>0.5</v>
      </c>
      <c r="D27" s="3433">
        <f t="shared" si="0"/>
        <v>0</v>
      </c>
      <c r="E27" s="3434">
        <f t="shared" si="1"/>
        <v>0</v>
      </c>
    </row>
    <row r="28" spans="1:5" ht="12.5">
      <c r="A28" s="3430" t="s">
        <v>1554</v>
      </c>
      <c r="B28" s="3431"/>
      <c r="C28" s="3432">
        <v>0.3</v>
      </c>
      <c r="D28" s="3433">
        <f t="shared" si="0"/>
        <v>0</v>
      </c>
      <c r="E28" s="3434">
        <f t="shared" si="1"/>
        <v>0</v>
      </c>
    </row>
    <row r="29" spans="1:5" ht="37.5">
      <c r="A29" s="3430" t="s">
        <v>1555</v>
      </c>
      <c r="B29" s="3431"/>
      <c r="C29" s="3432">
        <v>0.5</v>
      </c>
      <c r="D29" s="3433">
        <f t="shared" si="0"/>
        <v>0</v>
      </c>
      <c r="E29" s="3434">
        <f t="shared" si="1"/>
        <v>0</v>
      </c>
    </row>
    <row r="30" spans="1:5" ht="12.5">
      <c r="A30" s="3435" t="s">
        <v>1556</v>
      </c>
      <c r="B30" s="3436"/>
      <c r="C30" s="3437">
        <v>0.05</v>
      </c>
      <c r="D30" s="3433">
        <f t="shared" si="0"/>
        <v>0</v>
      </c>
      <c r="E30" s="3434">
        <f t="shared" si="1"/>
        <v>0</v>
      </c>
    </row>
    <row r="31" spans="1:5" ht="12.5">
      <c r="A31" s="3438" t="s">
        <v>1557</v>
      </c>
      <c r="B31" s="3436"/>
      <c r="C31" s="3439">
        <v>0.3</v>
      </c>
      <c r="D31" s="3433">
        <f t="shared" si="0"/>
        <v>0</v>
      </c>
      <c r="E31" s="3434">
        <f t="shared" si="1"/>
        <v>0</v>
      </c>
    </row>
    <row r="32" spans="1:5" ht="12.5">
      <c r="A32" s="5735" t="s">
        <v>1558</v>
      </c>
      <c r="B32" s="5736"/>
      <c r="C32" s="5736"/>
      <c r="D32" s="5736"/>
      <c r="E32" s="5737"/>
    </row>
    <row r="33" spans="1:5" ht="12.5">
      <c r="A33" s="5738" t="s">
        <v>2499</v>
      </c>
      <c r="B33" s="5739"/>
      <c r="C33" s="5739"/>
      <c r="D33" s="5740"/>
      <c r="E33" s="3440">
        <v>0</v>
      </c>
    </row>
    <row r="34" spans="1:5" ht="12.5">
      <c r="A34" s="5738"/>
      <c r="B34" s="5739"/>
      <c r="C34" s="5739"/>
      <c r="D34" s="5740"/>
      <c r="E34" s="3440">
        <v>0</v>
      </c>
    </row>
    <row r="35" spans="1:5" ht="12.5">
      <c r="A35" s="5738"/>
      <c r="B35" s="5739"/>
      <c r="C35" s="5739"/>
      <c r="D35" s="5740"/>
      <c r="E35" s="3440">
        <v>0</v>
      </c>
    </row>
    <row r="36" spans="1:5" ht="12.5">
      <c r="A36" s="5738"/>
      <c r="B36" s="5739"/>
      <c r="C36" s="5739"/>
      <c r="D36" s="5740"/>
      <c r="E36" s="3440">
        <v>0</v>
      </c>
    </row>
    <row r="37" spans="1:5" ht="13">
      <c r="A37" s="3441" t="s">
        <v>1559</v>
      </c>
      <c r="B37" s="3442"/>
      <c r="C37" s="3442"/>
      <c r="D37" s="3442"/>
      <c r="E37" s="3423">
        <f>SUM(E25:E36)</f>
        <v>0</v>
      </c>
    </row>
    <row r="38" spans="1:5" ht="12.5">
      <c r="A38" s="1096"/>
      <c r="B38" s="278"/>
      <c r="C38" s="278"/>
      <c r="D38" s="278"/>
      <c r="E38" s="278"/>
    </row>
    <row r="39" spans="1:5" s="1026" customFormat="1" ht="12.5">
      <c r="A39" s="197" t="s">
        <v>603</v>
      </c>
      <c r="B39" s="197"/>
      <c r="C39" s="197"/>
      <c r="D39" s="197"/>
      <c r="E39" s="197"/>
    </row>
    <row r="40" spans="1:5" s="5741" customFormat="1" ht="14.5">
      <c r="A40" s="5741" t="s">
        <v>2581</v>
      </c>
    </row>
    <row r="41" spans="1:5" s="1097" customFormat="1" ht="14.5">
      <c r="A41" s="1826" t="s">
        <v>1560</v>
      </c>
      <c r="B41" s="1826"/>
      <c r="C41" s="1826"/>
      <c r="D41" s="1826"/>
      <c r="E41" s="1826"/>
    </row>
    <row r="42" spans="1:5" s="1026" customFormat="1" ht="28.5" customHeight="1">
      <c r="A42" s="5734" t="s">
        <v>1561</v>
      </c>
      <c r="B42" s="5734"/>
      <c r="C42" s="5734"/>
      <c r="D42" s="5734"/>
      <c r="E42" s="5734"/>
    </row>
    <row r="43" spans="1:5" s="1026" customFormat="1" ht="14.5">
      <c r="A43" s="1098"/>
      <c r="B43" s="197"/>
      <c r="C43" s="197"/>
      <c r="D43" s="197"/>
      <c r="E43" s="126" t="str">
        <f>+ToC!$E$115</f>
        <v xml:space="preserve">LONG-TERM Annual Return </v>
      </c>
    </row>
    <row r="44" spans="1:5" s="1026" customFormat="1" ht="12.5">
      <c r="A44" s="197"/>
      <c r="B44" s="197"/>
      <c r="C44" s="197"/>
      <c r="D44" s="197"/>
      <c r="E44" s="126" t="s">
        <v>2079</v>
      </c>
    </row>
  </sheetData>
  <sheetProtection password="DF61" sheet="1" objects="1" scenarios="1"/>
  <mergeCells count="13">
    <mergeCell ref="A42:E42"/>
    <mergeCell ref="A32:E32"/>
    <mergeCell ref="A33:D33"/>
    <mergeCell ref="A34:D34"/>
    <mergeCell ref="A35:D35"/>
    <mergeCell ref="A36:D36"/>
    <mergeCell ref="A40:XFD40"/>
    <mergeCell ref="A20:E20"/>
    <mergeCell ref="A1:D1"/>
    <mergeCell ref="A9:E9"/>
    <mergeCell ref="A11:E11"/>
    <mergeCell ref="A15:D15"/>
    <mergeCell ref="A19:D19"/>
  </mergeCells>
  <hyperlinks>
    <hyperlink ref="A1:D1" location="ToC!A1" display="40.060"/>
  </hyperlinks>
  <printOptions horizontalCentered="1"/>
  <pageMargins left="0.7" right="0.7" top="0.75" bottom="0.75" header="0.3" footer="0.3"/>
  <pageSetup paperSize="5" scale="75" orientation="landscape"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2">
    <tabColor rgb="FF92D050"/>
    <pageSetUpPr fitToPage="1"/>
  </sheetPr>
  <dimension ref="A1:U72"/>
  <sheetViews>
    <sheetView zoomScale="80" zoomScaleNormal="80" workbookViewId="0">
      <selection activeCell="T44" sqref="T44"/>
    </sheetView>
  </sheetViews>
  <sheetFormatPr defaultColWidth="0" defaultRowHeight="12.5" zeroHeight="1"/>
  <cols>
    <col min="1" max="1" width="42.84375" style="4221" customWidth="1"/>
    <col min="2" max="2" width="4.69140625" style="4221" bestFit="1" customWidth="1"/>
    <col min="3" max="21" width="15.765625" style="4221" customWidth="1"/>
    <col min="22" max="16384" width="8.84375" style="4221" hidden="1"/>
  </cols>
  <sheetData>
    <row r="1" spans="1:21">
      <c r="A1" s="5746" t="s">
        <v>107</v>
      </c>
      <c r="B1" s="5747"/>
      <c r="C1" s="5747"/>
      <c r="D1" s="5747"/>
      <c r="E1" s="5747"/>
      <c r="F1" s="5747"/>
      <c r="G1" s="5747"/>
      <c r="H1" s="5747"/>
      <c r="I1" s="5747"/>
      <c r="J1" s="5747"/>
      <c r="K1" s="5747"/>
      <c r="L1" s="5747"/>
      <c r="M1" s="5747"/>
      <c r="N1" s="5747"/>
      <c r="O1" s="5747"/>
      <c r="P1" s="5747"/>
      <c r="Q1" s="5747"/>
      <c r="R1" s="5747"/>
      <c r="S1" s="5747"/>
      <c r="T1" s="5747"/>
      <c r="U1" s="5747"/>
    </row>
    <row r="2" spans="1:21" ht="15.5">
      <c r="A2" s="1757"/>
      <c r="B2" s="1756"/>
      <c r="C2" s="1756"/>
      <c r="D2" s="1756"/>
      <c r="E2" s="1756"/>
      <c r="F2" s="1756"/>
      <c r="G2" s="1756"/>
      <c r="H2" s="1756"/>
      <c r="I2" s="1756"/>
      <c r="J2" s="1756"/>
      <c r="K2" s="1756"/>
      <c r="L2" s="1756"/>
      <c r="M2" s="1756"/>
      <c r="N2" s="1756"/>
      <c r="O2" s="1756"/>
      <c r="P2" s="1756"/>
      <c r="Q2" s="1756"/>
      <c r="R2" s="1756"/>
      <c r="S2" s="1756"/>
      <c r="T2" s="1756"/>
      <c r="U2" s="32"/>
    </row>
    <row r="3" spans="1:21" ht="15.5">
      <c r="A3" s="99" t="str">
        <f>+Cover!A14</f>
        <v>Select Name of Insurer/ Financial Holding Company</v>
      </c>
      <c r="B3" s="1118"/>
      <c r="C3" s="1118"/>
      <c r="D3" s="1118"/>
      <c r="E3" s="1118"/>
      <c r="F3" s="1118"/>
      <c r="G3" s="1118"/>
      <c r="H3" s="1118"/>
      <c r="I3" s="288"/>
      <c r="J3" s="1119"/>
      <c r="K3" s="1119"/>
      <c r="L3" s="1119"/>
      <c r="M3" s="1119"/>
      <c r="N3" s="1119"/>
      <c r="O3" s="1119"/>
      <c r="P3" s="1119"/>
      <c r="Q3" s="1119"/>
      <c r="R3" s="1119"/>
      <c r="S3" s="32"/>
      <c r="T3" s="1119"/>
      <c r="U3" s="32"/>
    </row>
    <row r="4" spans="1:21" ht="15.5">
      <c r="A4" s="3443" t="str">
        <f>+ToC!A3</f>
        <v>Insurer/Financial Holding Company</v>
      </c>
      <c r="B4" s="1118"/>
      <c r="C4" s="1118"/>
      <c r="D4" s="1118"/>
      <c r="E4" s="1118"/>
      <c r="F4" s="1118"/>
      <c r="G4" s="1118"/>
      <c r="H4" s="1118"/>
      <c r="I4" s="1118"/>
      <c r="J4" s="1120"/>
      <c r="K4" s="1119"/>
      <c r="L4" s="1119"/>
      <c r="M4" s="1119"/>
      <c r="N4" s="68"/>
      <c r="O4" s="1119"/>
      <c r="P4" s="1119"/>
      <c r="Q4" s="1119"/>
      <c r="R4" s="1119"/>
      <c r="S4" s="32"/>
      <c r="T4" s="68" t="s">
        <v>1752</v>
      </c>
      <c r="U4" s="32"/>
    </row>
    <row r="5" spans="1:21" ht="15.5">
      <c r="A5" s="1121"/>
      <c r="B5" s="1118"/>
      <c r="C5" s="1118"/>
      <c r="D5" s="1118"/>
      <c r="E5" s="1118"/>
      <c r="F5" s="1118"/>
      <c r="G5" s="1118"/>
      <c r="H5" s="1118"/>
      <c r="I5" s="1118"/>
      <c r="J5" s="1120"/>
      <c r="K5" s="1119"/>
      <c r="L5" s="1119"/>
      <c r="M5" s="1119"/>
      <c r="N5" s="68"/>
      <c r="O5" s="1119"/>
      <c r="P5" s="1119"/>
      <c r="Q5" s="1119"/>
      <c r="R5" s="1119"/>
      <c r="S5" s="32"/>
      <c r="T5" s="1119"/>
      <c r="U5" s="32"/>
    </row>
    <row r="6" spans="1:21" ht="15.5">
      <c r="A6" s="1121" t="str">
        <f>+ToC!A5</f>
        <v>LONG-TERM INSURERS ANNUAL RETURN</v>
      </c>
      <c r="B6" s="1118"/>
      <c r="C6" s="1118"/>
      <c r="D6" s="1118"/>
      <c r="E6" s="1118"/>
      <c r="F6" s="1118"/>
      <c r="G6" s="1118"/>
      <c r="H6" s="1118"/>
      <c r="I6" s="1118"/>
      <c r="J6" s="1120"/>
      <c r="K6" s="1119"/>
      <c r="L6" s="1119"/>
      <c r="M6" s="1119"/>
      <c r="N6" s="1119"/>
      <c r="O6" s="1119"/>
      <c r="P6" s="1119"/>
      <c r="Q6" s="1119"/>
      <c r="R6" s="1119"/>
      <c r="S6" s="32"/>
      <c r="T6" s="1119"/>
      <c r="U6" s="32"/>
    </row>
    <row r="7" spans="1:21" ht="15.5">
      <c r="A7" s="1121" t="str">
        <f>+ToC!A6</f>
        <v>FOR THE YEAR ENDED:</v>
      </c>
      <c r="B7" s="1118"/>
      <c r="C7" s="1118"/>
      <c r="D7" s="1118"/>
      <c r="E7" s="1118"/>
      <c r="F7" s="1118"/>
      <c r="G7" s="1118"/>
      <c r="H7" s="1118"/>
      <c r="I7" s="1118"/>
      <c r="J7" s="1120"/>
      <c r="K7" s="1119"/>
      <c r="L7" s="1119"/>
      <c r="M7" s="1119"/>
      <c r="N7" s="1119"/>
      <c r="O7" s="1119"/>
      <c r="P7" s="1119"/>
      <c r="Q7" s="1119"/>
      <c r="R7" s="1119"/>
      <c r="S7" s="3444">
        <f>+Cover!A23</f>
        <v>0</v>
      </c>
      <c r="T7" s="1119"/>
      <c r="U7" s="32"/>
    </row>
    <row r="8" spans="1:21" ht="15.5">
      <c r="A8" s="1122"/>
      <c r="B8" s="1122"/>
      <c r="C8" s="1123"/>
      <c r="D8" s="1119"/>
      <c r="E8" s="288" t="s">
        <v>2355</v>
      </c>
      <c r="F8" s="288"/>
      <c r="G8" s="288"/>
      <c r="H8" s="288"/>
      <c r="I8" s="288"/>
      <c r="J8" s="1119"/>
      <c r="K8" s="1119"/>
      <c r="L8" s="1119"/>
      <c r="M8" s="1119"/>
      <c r="N8" s="1119"/>
      <c r="O8" s="1119"/>
      <c r="P8" s="1119"/>
      <c r="Q8" s="1119"/>
      <c r="R8" s="1119"/>
      <c r="S8" s="32"/>
      <c r="T8" s="1119"/>
      <c r="U8" s="32"/>
    </row>
    <row r="9" spans="1:21" ht="16" thickBot="1">
      <c r="A9" s="1122"/>
      <c r="B9" s="1122"/>
      <c r="C9" s="1123"/>
      <c r="D9" s="1119"/>
      <c r="E9" s="288"/>
      <c r="F9" s="288"/>
      <c r="G9" s="288"/>
      <c r="H9" s="288"/>
      <c r="I9" s="288"/>
      <c r="J9" s="1119"/>
      <c r="K9" s="1119"/>
      <c r="L9" s="1119"/>
      <c r="M9" s="1119"/>
      <c r="N9" s="1119"/>
      <c r="O9" s="1119"/>
      <c r="P9" s="1119"/>
      <c r="Q9" s="1119"/>
      <c r="R9" s="1119"/>
      <c r="S9" s="32"/>
      <c r="T9" s="1119"/>
      <c r="U9" s="32"/>
    </row>
    <row r="10" spans="1:21" s="4264" customFormat="1" ht="16" thickTop="1">
      <c r="A10" s="1110" t="s">
        <v>1562</v>
      </c>
      <c r="B10" s="3445"/>
      <c r="C10" s="5742" t="s">
        <v>1563</v>
      </c>
      <c r="D10" s="5758"/>
      <c r="E10" s="5758"/>
      <c r="F10" s="5758"/>
      <c r="G10" s="5758"/>
      <c r="H10" s="5758"/>
      <c r="I10" s="5758"/>
      <c r="J10" s="5758"/>
      <c r="K10" s="5758"/>
      <c r="L10" s="5758"/>
      <c r="M10" s="5758"/>
      <c r="N10" s="5743"/>
      <c r="O10" s="5742" t="s">
        <v>1564</v>
      </c>
      <c r="P10" s="5748"/>
      <c r="Q10" s="5761" t="s">
        <v>1565</v>
      </c>
      <c r="R10" s="5742" t="s">
        <v>1566</v>
      </c>
      <c r="S10" s="5743"/>
      <c r="T10" s="1109"/>
      <c r="U10" s="4271"/>
    </row>
    <row r="11" spans="1:21" s="4264" customFormat="1" ht="19.5" customHeight="1">
      <c r="A11" s="1108"/>
      <c r="B11" s="3446"/>
      <c r="C11" s="5753" t="s">
        <v>1567</v>
      </c>
      <c r="D11" s="5754"/>
      <c r="E11" s="5663"/>
      <c r="F11" s="5753" t="s">
        <v>1568</v>
      </c>
      <c r="G11" s="5755"/>
      <c r="H11" s="5756"/>
      <c r="I11" s="5757" t="s">
        <v>1569</v>
      </c>
      <c r="J11" s="5231"/>
      <c r="K11" s="5232"/>
      <c r="L11" s="5759" t="s">
        <v>1570</v>
      </c>
      <c r="M11" s="5749" t="s">
        <v>1571</v>
      </c>
      <c r="N11" s="5751" t="s">
        <v>1572</v>
      </c>
      <c r="O11" s="5749" t="s">
        <v>1573</v>
      </c>
      <c r="P11" s="5749" t="s">
        <v>1574</v>
      </c>
      <c r="Q11" s="5762"/>
      <c r="R11" s="5751" t="s">
        <v>1575</v>
      </c>
      <c r="S11" s="5751" t="s">
        <v>1576</v>
      </c>
      <c r="T11" s="5744" t="s">
        <v>440</v>
      </c>
      <c r="U11" s="5745"/>
    </row>
    <row r="12" spans="1:21" s="4264" customFormat="1" ht="14">
      <c r="A12" s="1111" t="s">
        <v>1577</v>
      </c>
      <c r="B12" s="3582" t="s">
        <v>133</v>
      </c>
      <c r="C12" s="4272" t="s">
        <v>1578</v>
      </c>
      <c r="D12" s="4230" t="s">
        <v>1579</v>
      </c>
      <c r="E12" s="4272" t="s">
        <v>1092</v>
      </c>
      <c r="F12" s="4272" t="s">
        <v>1580</v>
      </c>
      <c r="G12" s="4230" t="s">
        <v>1579</v>
      </c>
      <c r="H12" s="4273" t="s">
        <v>1092</v>
      </c>
      <c r="I12" s="4274" t="s">
        <v>1581</v>
      </c>
      <c r="J12" s="4275" t="s">
        <v>1582</v>
      </c>
      <c r="K12" s="4273" t="s">
        <v>1583</v>
      </c>
      <c r="L12" s="5760"/>
      <c r="M12" s="5750"/>
      <c r="N12" s="5752"/>
      <c r="O12" s="5750"/>
      <c r="P12" s="5750"/>
      <c r="Q12" s="5752"/>
      <c r="R12" s="5752"/>
      <c r="S12" s="5752"/>
      <c r="T12" s="2603">
        <f>YEAR($S$7)</f>
        <v>1900</v>
      </c>
      <c r="U12" s="3452">
        <f>T12-1</f>
        <v>1899</v>
      </c>
    </row>
    <row r="13" spans="1:21" ht="13">
      <c r="A13" s="3453" t="s">
        <v>932</v>
      </c>
      <c r="B13" s="3454"/>
      <c r="C13" s="2565" t="s">
        <v>281</v>
      </c>
      <c r="D13" s="2565" t="s">
        <v>281</v>
      </c>
      <c r="E13" s="2565" t="s">
        <v>281</v>
      </c>
      <c r="F13" s="2565" t="s">
        <v>281</v>
      </c>
      <c r="G13" s="2565" t="s">
        <v>281</v>
      </c>
      <c r="H13" s="2565" t="s">
        <v>281</v>
      </c>
      <c r="I13" s="2565" t="s">
        <v>281</v>
      </c>
      <c r="J13" s="2565" t="s">
        <v>281</v>
      </c>
      <c r="K13" s="2565" t="s">
        <v>281</v>
      </c>
      <c r="L13" s="2565" t="s">
        <v>281</v>
      </c>
      <c r="M13" s="2565" t="s">
        <v>281</v>
      </c>
      <c r="N13" s="2565" t="s">
        <v>281</v>
      </c>
      <c r="O13" s="2565" t="s">
        <v>281</v>
      </c>
      <c r="P13" s="2565" t="s">
        <v>281</v>
      </c>
      <c r="Q13" s="2563" t="s">
        <v>281</v>
      </c>
      <c r="R13" s="2565" t="s">
        <v>281</v>
      </c>
      <c r="S13" s="2563" t="s">
        <v>281</v>
      </c>
      <c r="T13" s="2565" t="s">
        <v>281</v>
      </c>
      <c r="U13" s="3455" t="s">
        <v>281</v>
      </c>
    </row>
    <row r="14" spans="1:21" ht="14">
      <c r="A14" s="3456" t="s">
        <v>1584</v>
      </c>
      <c r="B14" s="4277" t="s">
        <v>109</v>
      </c>
      <c r="C14" s="3457">
        <f>+'45.020'!C28</f>
        <v>0</v>
      </c>
      <c r="D14" s="3457">
        <f>+'45.020'!D28</f>
        <v>0</v>
      </c>
      <c r="E14" s="3457">
        <f>+'45.020'!E28</f>
        <v>0</v>
      </c>
      <c r="F14" s="3457">
        <f>+'45.020'!F28</f>
        <v>0</v>
      </c>
      <c r="G14" s="3457">
        <f>+'45.020'!G28</f>
        <v>0</v>
      </c>
      <c r="H14" s="3457">
        <f>+'45.020'!H28</f>
        <v>0</v>
      </c>
      <c r="I14" s="3457">
        <f>+'45.020'!I28</f>
        <v>0</v>
      </c>
      <c r="J14" s="3457">
        <f>+'45.020'!J28</f>
        <v>0</v>
      </c>
      <c r="K14" s="3457">
        <f>+'45.020'!K28</f>
        <v>0</v>
      </c>
      <c r="L14" s="3457">
        <f>+'45.020'!L28</f>
        <v>0</v>
      </c>
      <c r="M14" s="3457">
        <f>+'45.020'!M28</f>
        <v>0</v>
      </c>
      <c r="N14" s="3457">
        <f>+'45.020'!N28</f>
        <v>0</v>
      </c>
      <c r="O14" s="3457">
        <f>+'45.020'!O28</f>
        <v>0</v>
      </c>
      <c r="P14" s="3457">
        <f>+'45.020'!P28</f>
        <v>0</v>
      </c>
      <c r="Q14" s="4864">
        <f>SUM(C14:P14)</f>
        <v>0</v>
      </c>
      <c r="R14" s="3457">
        <f>+'45.020'!R28</f>
        <v>0</v>
      </c>
      <c r="S14" s="495">
        <f>+'45.020'!S28</f>
        <v>0</v>
      </c>
      <c r="T14" s="3458">
        <f>SUM(Q14:S14)</f>
        <v>0</v>
      </c>
      <c r="U14" s="3459">
        <f>+'45.020'!U28</f>
        <v>0</v>
      </c>
    </row>
    <row r="15" spans="1:21" ht="14">
      <c r="A15" s="3460" t="s">
        <v>2353</v>
      </c>
      <c r="B15" s="4278" t="s">
        <v>109</v>
      </c>
      <c r="C15" s="3461">
        <f>-'45.020'!C39</f>
        <v>0</v>
      </c>
      <c r="D15" s="3461">
        <f>-'45.020'!D39</f>
        <v>0</v>
      </c>
      <c r="E15" s="3461">
        <f>-'45.020'!E39</f>
        <v>0</v>
      </c>
      <c r="F15" s="3461">
        <f>-'45.020'!F39</f>
        <v>0</v>
      </c>
      <c r="G15" s="3461">
        <f>-'45.020'!G39</f>
        <v>0</v>
      </c>
      <c r="H15" s="3461">
        <f>-'45.020'!H39</f>
        <v>0</v>
      </c>
      <c r="I15" s="3461">
        <f>-'45.020'!I39</f>
        <v>0</v>
      </c>
      <c r="J15" s="3461">
        <f>-'45.020'!J39</f>
        <v>0</v>
      </c>
      <c r="K15" s="3461">
        <f>-'45.020'!K39</f>
        <v>0</v>
      </c>
      <c r="L15" s="3461">
        <f>-'45.020'!L39</f>
        <v>0</v>
      </c>
      <c r="M15" s="3461">
        <f>-'45.020'!M39</f>
        <v>0</v>
      </c>
      <c r="N15" s="3461">
        <f>-'45.020'!N39</f>
        <v>0</v>
      </c>
      <c r="O15" s="3461">
        <f>-'45.020'!O39</f>
        <v>0</v>
      </c>
      <c r="P15" s="3461">
        <f>-'45.020'!P39</f>
        <v>0</v>
      </c>
      <c r="Q15" s="4865">
        <f>SUM(C15:P15)</f>
        <v>0</v>
      </c>
      <c r="R15" s="3461">
        <f>-'45.020'!R39</f>
        <v>0</v>
      </c>
      <c r="S15" s="1306">
        <f>-'45.020'!S39</f>
        <v>0</v>
      </c>
      <c r="T15" s="1304">
        <f>SUM(Q15:S15)</f>
        <v>0</v>
      </c>
      <c r="U15" s="3462">
        <f>-'45.020'!U39</f>
        <v>0</v>
      </c>
    </row>
    <row r="16" spans="1:21" ht="14">
      <c r="A16" s="3463" t="s">
        <v>1585</v>
      </c>
      <c r="B16" s="4262"/>
      <c r="C16" s="2168">
        <f>SUM(C14:C15)</f>
        <v>0</v>
      </c>
      <c r="D16" s="2168">
        <f t="shared" ref="D16:Q16" si="0">SUM(D14:D15)</f>
        <v>0</v>
      </c>
      <c r="E16" s="2168">
        <f t="shared" si="0"/>
        <v>0</v>
      </c>
      <c r="F16" s="2168">
        <f t="shared" si="0"/>
        <v>0</v>
      </c>
      <c r="G16" s="2168">
        <f t="shared" si="0"/>
        <v>0</v>
      </c>
      <c r="H16" s="2168">
        <f t="shared" si="0"/>
        <v>0</v>
      </c>
      <c r="I16" s="2168">
        <f t="shared" si="0"/>
        <v>0</v>
      </c>
      <c r="J16" s="2168">
        <f t="shared" si="0"/>
        <v>0</v>
      </c>
      <c r="K16" s="2168">
        <f t="shared" si="0"/>
        <v>0</v>
      </c>
      <c r="L16" s="2168">
        <f t="shared" si="0"/>
        <v>0</v>
      </c>
      <c r="M16" s="2168">
        <f t="shared" si="0"/>
        <v>0</v>
      </c>
      <c r="N16" s="2168">
        <f t="shared" si="0"/>
        <v>0</v>
      </c>
      <c r="O16" s="2168">
        <f t="shared" si="0"/>
        <v>0</v>
      </c>
      <c r="P16" s="2168">
        <f t="shared" si="0"/>
        <v>0</v>
      </c>
      <c r="Q16" s="2168">
        <f t="shared" si="0"/>
        <v>0</v>
      </c>
      <c r="R16" s="2168">
        <f>SUM(R14:R15)</f>
        <v>0</v>
      </c>
      <c r="S16" s="3465">
        <f>SUM(S14:S15)</f>
        <v>0</v>
      </c>
      <c r="T16" s="2168">
        <f>SUM(T14:T15)</f>
        <v>0</v>
      </c>
      <c r="U16" s="2169">
        <f>SUM(U14:U15)</f>
        <v>0</v>
      </c>
    </row>
    <row r="17" spans="1:21" ht="14">
      <c r="A17" s="3466" t="s">
        <v>1586</v>
      </c>
      <c r="B17" s="4279"/>
      <c r="C17" s="3467"/>
      <c r="D17" s="3468"/>
      <c r="E17" s="3468" t="s">
        <v>1008</v>
      </c>
      <c r="F17" s="3469"/>
      <c r="G17" s="3469"/>
      <c r="H17" s="3469"/>
      <c r="I17" s="3469"/>
      <c r="J17" s="3468" t="s">
        <v>1008</v>
      </c>
      <c r="K17" s="3468"/>
      <c r="L17" s="3468" t="s">
        <v>1008</v>
      </c>
      <c r="M17" s="3468"/>
      <c r="N17" s="3468"/>
      <c r="O17" s="3468" t="s">
        <v>1008</v>
      </c>
      <c r="P17" s="3469"/>
      <c r="Q17" s="3470"/>
      <c r="R17" s="3468"/>
      <c r="S17" s="3470"/>
      <c r="T17" s="3471"/>
      <c r="U17" s="3472" t="s">
        <v>1008</v>
      </c>
    </row>
    <row r="18" spans="1:21" ht="14">
      <c r="A18" s="586" t="s">
        <v>1587</v>
      </c>
      <c r="B18" s="304"/>
      <c r="C18" s="549"/>
      <c r="D18" s="549"/>
      <c r="E18" s="549"/>
      <c r="F18" s="549"/>
      <c r="G18" s="549"/>
      <c r="H18" s="549"/>
      <c r="I18" s="549"/>
      <c r="J18" s="549"/>
      <c r="K18" s="549"/>
      <c r="L18" s="549"/>
      <c r="M18" s="549"/>
      <c r="N18" s="549"/>
      <c r="O18" s="549"/>
      <c r="P18" s="549"/>
      <c r="Q18" s="4864">
        <f>SUM(C18:P18)</f>
        <v>0</v>
      </c>
      <c r="R18" s="549">
        <v>0</v>
      </c>
      <c r="S18" s="420"/>
      <c r="T18" s="571">
        <f>SUM(Q18:S18)</f>
        <v>0</v>
      </c>
      <c r="U18" s="558"/>
    </row>
    <row r="19" spans="1:21" ht="28">
      <c r="A19" s="2175" t="s">
        <v>2354</v>
      </c>
      <c r="B19" s="304"/>
      <c r="C19" s="549"/>
      <c r="D19" s="549"/>
      <c r="E19" s="549"/>
      <c r="F19" s="549"/>
      <c r="G19" s="549"/>
      <c r="H19" s="549"/>
      <c r="I19" s="549"/>
      <c r="J19" s="549"/>
      <c r="K19" s="549"/>
      <c r="L19" s="549"/>
      <c r="M19" s="549"/>
      <c r="N19" s="549"/>
      <c r="O19" s="549"/>
      <c r="P19" s="549"/>
      <c r="Q19" s="4864">
        <f t="shared" ref="Q19:Q22" si="1">SUM(C19:P19)</f>
        <v>0</v>
      </c>
      <c r="R19" s="549"/>
      <c r="S19" s="420"/>
      <c r="T19" s="571">
        <f t="shared" ref="T19:T22" si="2">SUM(Q19:S19)</f>
        <v>0</v>
      </c>
      <c r="U19" s="558"/>
    </row>
    <row r="20" spans="1:21" ht="14">
      <c r="A20" s="2175" t="s">
        <v>2288</v>
      </c>
      <c r="B20" s="304"/>
      <c r="C20" s="549"/>
      <c r="D20" s="549"/>
      <c r="E20" s="549"/>
      <c r="F20" s="549"/>
      <c r="G20" s="549"/>
      <c r="H20" s="549"/>
      <c r="I20" s="549"/>
      <c r="J20" s="549"/>
      <c r="K20" s="549"/>
      <c r="L20" s="549"/>
      <c r="M20" s="549"/>
      <c r="N20" s="549"/>
      <c r="O20" s="549"/>
      <c r="P20" s="549"/>
      <c r="Q20" s="4864">
        <f t="shared" si="1"/>
        <v>0</v>
      </c>
      <c r="R20" s="549"/>
      <c r="S20" s="420"/>
      <c r="T20" s="571">
        <f>SUM(Q20:S20)</f>
        <v>0</v>
      </c>
      <c r="U20" s="558"/>
    </row>
    <row r="21" spans="1:21" ht="28">
      <c r="A21" s="2175" t="s">
        <v>939</v>
      </c>
      <c r="B21" s="304"/>
      <c r="C21" s="549"/>
      <c r="D21" s="549"/>
      <c r="E21" s="549"/>
      <c r="F21" s="549"/>
      <c r="G21" s="549"/>
      <c r="H21" s="549"/>
      <c r="I21" s="549"/>
      <c r="J21" s="549"/>
      <c r="K21" s="549"/>
      <c r="L21" s="549"/>
      <c r="M21" s="549"/>
      <c r="N21" s="549"/>
      <c r="O21" s="549"/>
      <c r="P21" s="549"/>
      <c r="Q21" s="4864">
        <f t="shared" si="1"/>
        <v>0</v>
      </c>
      <c r="R21" s="549"/>
      <c r="S21" s="420"/>
      <c r="T21" s="571">
        <f>SUM(Q21:S21)</f>
        <v>0</v>
      </c>
      <c r="U21" s="558"/>
    </row>
    <row r="22" spans="1:21" ht="14">
      <c r="A22" s="587" t="s">
        <v>940</v>
      </c>
      <c r="B22" s="4280" t="s">
        <v>125</v>
      </c>
      <c r="C22" s="570"/>
      <c r="D22" s="570"/>
      <c r="E22" s="570"/>
      <c r="F22" s="570"/>
      <c r="G22" s="570"/>
      <c r="H22" s="570"/>
      <c r="I22" s="570"/>
      <c r="J22" s="570"/>
      <c r="K22" s="570"/>
      <c r="L22" s="570"/>
      <c r="M22" s="570"/>
      <c r="N22" s="570"/>
      <c r="O22" s="570"/>
      <c r="P22" s="570"/>
      <c r="Q22" s="4865">
        <f t="shared" si="1"/>
        <v>0</v>
      </c>
      <c r="R22" s="570"/>
      <c r="S22" s="1307"/>
      <c r="T22" s="1305">
        <f t="shared" si="2"/>
        <v>0</v>
      </c>
      <c r="U22" s="3473"/>
    </row>
    <row r="23" spans="1:21" ht="14">
      <c r="A23" s="3463" t="s">
        <v>1588</v>
      </c>
      <c r="B23" s="4262"/>
      <c r="C23" s="2168">
        <f>SUM(C18:C22)</f>
        <v>0</v>
      </c>
      <c r="D23" s="2168">
        <f t="shared" ref="D23:P23" si="3">SUM(D18:D22)</f>
        <v>0</v>
      </c>
      <c r="E23" s="2168">
        <f t="shared" si="3"/>
        <v>0</v>
      </c>
      <c r="F23" s="2168">
        <f t="shared" si="3"/>
        <v>0</v>
      </c>
      <c r="G23" s="2168">
        <f t="shared" si="3"/>
        <v>0</v>
      </c>
      <c r="H23" s="2168">
        <f t="shared" si="3"/>
        <v>0</v>
      </c>
      <c r="I23" s="2168">
        <f t="shared" si="3"/>
        <v>0</v>
      </c>
      <c r="J23" s="2168">
        <f t="shared" si="3"/>
        <v>0</v>
      </c>
      <c r="K23" s="2168">
        <f t="shared" si="3"/>
        <v>0</v>
      </c>
      <c r="L23" s="2168">
        <f t="shared" si="3"/>
        <v>0</v>
      </c>
      <c r="M23" s="2168">
        <f t="shared" si="3"/>
        <v>0</v>
      </c>
      <c r="N23" s="2168">
        <f t="shared" si="3"/>
        <v>0</v>
      </c>
      <c r="O23" s="2168">
        <f t="shared" si="3"/>
        <v>0</v>
      </c>
      <c r="P23" s="2168">
        <f t="shared" si="3"/>
        <v>0</v>
      </c>
      <c r="Q23" s="2168">
        <f>SUM(Q18:Q22)</f>
        <v>0</v>
      </c>
      <c r="R23" s="2168">
        <f>SUM(R18:R22)</f>
        <v>0</v>
      </c>
      <c r="S23" s="2168">
        <f>SUM(S18:S22)</f>
        <v>0</v>
      </c>
      <c r="T23" s="3474">
        <f>SUM(T18:T22)</f>
        <v>0</v>
      </c>
      <c r="U23" s="2169">
        <f>SUM(U18:U22)</f>
        <v>0</v>
      </c>
    </row>
    <row r="24" spans="1:21" ht="27" customHeight="1">
      <c r="A24" s="3475" t="s">
        <v>942</v>
      </c>
      <c r="B24" s="3476"/>
      <c r="C24" s="3477"/>
      <c r="D24" s="3478"/>
      <c r="E24" s="3478"/>
      <c r="F24" s="3479"/>
      <c r="G24" s="3479"/>
      <c r="H24" s="3479"/>
      <c r="I24" s="3479"/>
      <c r="J24" s="3478"/>
      <c r="K24" s="3478"/>
      <c r="L24" s="3478"/>
      <c r="M24" s="3478"/>
      <c r="N24" s="3478"/>
      <c r="O24" s="3478"/>
      <c r="P24" s="3479"/>
      <c r="Q24" s="4865">
        <f>SUM(C24:P24)</f>
        <v>0</v>
      </c>
      <c r="R24" s="3478"/>
      <c r="S24" s="2350"/>
      <c r="T24" s="1305">
        <f>SUM(Q24:S24)</f>
        <v>0</v>
      </c>
      <c r="U24" s="3480"/>
    </row>
    <row r="25" spans="1:21" ht="14">
      <c r="A25" s="588" t="s">
        <v>1589</v>
      </c>
      <c r="B25" s="4276"/>
      <c r="C25" s="3467"/>
      <c r="D25" s="559"/>
      <c r="E25" s="559" t="s">
        <v>1008</v>
      </c>
      <c r="F25" s="3481"/>
      <c r="G25" s="3481"/>
      <c r="H25" s="3481"/>
      <c r="I25" s="3481"/>
      <c r="J25" s="559" t="s">
        <v>1008</v>
      </c>
      <c r="K25" s="559"/>
      <c r="L25" s="559" t="s">
        <v>1008</v>
      </c>
      <c r="M25" s="559"/>
      <c r="N25" s="559"/>
      <c r="O25" s="559" t="s">
        <v>1008</v>
      </c>
      <c r="P25" s="3481"/>
      <c r="Q25" s="3482"/>
      <c r="R25" s="559"/>
      <c r="S25" s="3483"/>
      <c r="T25" s="3484"/>
      <c r="U25" s="3485" t="s">
        <v>1008</v>
      </c>
    </row>
    <row r="26" spans="1:21" ht="14">
      <c r="A26" s="3486" t="s">
        <v>1590</v>
      </c>
      <c r="B26" s="304"/>
      <c r="C26" s="1373"/>
      <c r="D26" s="1373"/>
      <c r="E26" s="1373"/>
      <c r="F26" s="1373"/>
      <c r="G26" s="1373"/>
      <c r="H26" s="1373"/>
      <c r="I26" s="1373"/>
      <c r="J26" s="1373"/>
      <c r="K26" s="1373"/>
      <c r="L26" s="1373"/>
      <c r="M26" s="1373"/>
      <c r="N26" s="1373"/>
      <c r="O26" s="1373"/>
      <c r="P26" s="1373"/>
      <c r="Q26" s="4864">
        <f>SUM(C26:P26)</f>
        <v>0</v>
      </c>
      <c r="R26" s="1373"/>
      <c r="S26" s="1308"/>
      <c r="T26" s="571">
        <f t="shared" ref="T26:T29" si="4">SUM(Q26:S26)</f>
        <v>0</v>
      </c>
      <c r="U26" s="1589"/>
    </row>
    <row r="27" spans="1:21" ht="28">
      <c r="A27" s="3487" t="s">
        <v>2356</v>
      </c>
      <c r="B27" s="304"/>
      <c r="C27" s="549"/>
      <c r="D27" s="549"/>
      <c r="E27" s="549"/>
      <c r="F27" s="549"/>
      <c r="G27" s="549"/>
      <c r="H27" s="549"/>
      <c r="I27" s="549"/>
      <c r="J27" s="549"/>
      <c r="K27" s="549"/>
      <c r="L27" s="549"/>
      <c r="M27" s="549"/>
      <c r="N27" s="549"/>
      <c r="O27" s="549"/>
      <c r="P27" s="549"/>
      <c r="Q27" s="4864">
        <f t="shared" ref="Q27:Q30" si="5">SUM(C27:P27)</f>
        <v>0</v>
      </c>
      <c r="R27" s="549"/>
      <c r="S27" s="420"/>
      <c r="T27" s="571">
        <f>SUM(Q27:S27)</f>
        <v>0</v>
      </c>
      <c r="U27" s="558"/>
    </row>
    <row r="28" spans="1:21" ht="14">
      <c r="A28" s="2159" t="s">
        <v>1591</v>
      </c>
      <c r="B28" s="304"/>
      <c r="C28" s="549"/>
      <c r="D28" s="549"/>
      <c r="E28" s="549"/>
      <c r="F28" s="549"/>
      <c r="G28" s="549"/>
      <c r="H28" s="549"/>
      <c r="I28" s="549"/>
      <c r="J28" s="549"/>
      <c r="K28" s="549"/>
      <c r="L28" s="549"/>
      <c r="M28" s="549"/>
      <c r="N28" s="549"/>
      <c r="O28" s="549"/>
      <c r="P28" s="549"/>
      <c r="Q28" s="4864">
        <f t="shared" si="5"/>
        <v>0</v>
      </c>
      <c r="R28" s="549"/>
      <c r="S28" s="420"/>
      <c r="T28" s="571">
        <f>SUM(Q28:S28)</f>
        <v>0</v>
      </c>
      <c r="U28" s="558"/>
    </row>
    <row r="29" spans="1:21" ht="14">
      <c r="A29" s="3486" t="s">
        <v>1592</v>
      </c>
      <c r="B29" s="3488"/>
      <c r="C29" s="549"/>
      <c r="D29" s="549"/>
      <c r="E29" s="549"/>
      <c r="F29" s="549"/>
      <c r="G29" s="549"/>
      <c r="H29" s="549"/>
      <c r="I29" s="549"/>
      <c r="J29" s="549"/>
      <c r="K29" s="549"/>
      <c r="L29" s="549"/>
      <c r="M29" s="549"/>
      <c r="N29" s="549"/>
      <c r="O29" s="549"/>
      <c r="P29" s="549"/>
      <c r="Q29" s="4864">
        <f t="shared" si="5"/>
        <v>0</v>
      </c>
      <c r="R29" s="549"/>
      <c r="S29" s="420"/>
      <c r="T29" s="571">
        <f t="shared" si="4"/>
        <v>0</v>
      </c>
      <c r="U29" s="558"/>
    </row>
    <row r="30" spans="1:21" ht="14">
      <c r="A30" s="4227" t="s">
        <v>1593</v>
      </c>
      <c r="B30" s="4281" t="s">
        <v>122</v>
      </c>
      <c r="C30" s="3489">
        <f>+'60.010'!C32</f>
        <v>0</v>
      </c>
      <c r="D30" s="3489">
        <f>+'60.010'!D32</f>
        <v>0</v>
      </c>
      <c r="E30" s="3489">
        <f>+'60.010'!E32</f>
        <v>0</v>
      </c>
      <c r="F30" s="3489">
        <f>+'60.010'!F32</f>
        <v>0</v>
      </c>
      <c r="G30" s="3489">
        <f>+'60.010'!G32</f>
        <v>0</v>
      </c>
      <c r="H30" s="3489">
        <f>+'60.010'!H32</f>
        <v>0</v>
      </c>
      <c r="I30" s="3489">
        <f>+'60.010'!I32</f>
        <v>0</v>
      </c>
      <c r="J30" s="3489">
        <f>+'60.010'!J32</f>
        <v>0</v>
      </c>
      <c r="K30" s="3489">
        <f>+'60.010'!K32</f>
        <v>0</v>
      </c>
      <c r="L30" s="3489">
        <f>+'60.010'!L32</f>
        <v>0</v>
      </c>
      <c r="M30" s="3489">
        <f>+'60.010'!M32</f>
        <v>0</v>
      </c>
      <c r="N30" s="3489">
        <f>+'60.010'!N32</f>
        <v>0</v>
      </c>
      <c r="O30" s="3489">
        <f>+'60.010'!O32</f>
        <v>0</v>
      </c>
      <c r="P30" s="3489">
        <f>+'60.010'!P32</f>
        <v>0</v>
      </c>
      <c r="Q30" s="4864">
        <f t="shared" si="5"/>
        <v>0</v>
      </c>
      <c r="R30" s="3489">
        <f>+'60.010'!Q32</f>
        <v>0</v>
      </c>
      <c r="S30" s="3490">
        <f>+'60.010'!R32</f>
        <v>0</v>
      </c>
      <c r="T30" s="571">
        <f>SUM(Q30:S30)</f>
        <v>0</v>
      </c>
      <c r="U30" s="2139">
        <f>+'60.010'!T32</f>
        <v>0</v>
      </c>
    </row>
    <row r="31" spans="1:21" ht="14">
      <c r="A31" s="3463" t="s">
        <v>1620</v>
      </c>
      <c r="B31" s="4262"/>
      <c r="C31" s="2168">
        <f>SUM(C26:C30)</f>
        <v>0</v>
      </c>
      <c r="D31" s="2168">
        <f t="shared" ref="D31:P31" si="6">SUM(D26:D30)</f>
        <v>0</v>
      </c>
      <c r="E31" s="2168">
        <f t="shared" si="6"/>
        <v>0</v>
      </c>
      <c r="F31" s="2168">
        <f t="shared" si="6"/>
        <v>0</v>
      </c>
      <c r="G31" s="2168">
        <f t="shared" si="6"/>
        <v>0</v>
      </c>
      <c r="H31" s="2168">
        <f t="shared" si="6"/>
        <v>0</v>
      </c>
      <c r="I31" s="2168">
        <f t="shared" si="6"/>
        <v>0</v>
      </c>
      <c r="J31" s="2168">
        <f t="shared" si="6"/>
        <v>0</v>
      </c>
      <c r="K31" s="2168">
        <f t="shared" si="6"/>
        <v>0</v>
      </c>
      <c r="L31" s="2168">
        <f t="shared" si="6"/>
        <v>0</v>
      </c>
      <c r="M31" s="2168">
        <f t="shared" si="6"/>
        <v>0</v>
      </c>
      <c r="N31" s="2168">
        <f>SUM(N26:N30)</f>
        <v>0</v>
      </c>
      <c r="O31" s="2168">
        <f t="shared" si="6"/>
        <v>0</v>
      </c>
      <c r="P31" s="2168">
        <f t="shared" si="6"/>
        <v>0</v>
      </c>
      <c r="Q31" s="2168">
        <f>SUM(Q26:Q30)</f>
        <v>0</v>
      </c>
      <c r="R31" s="2168">
        <f t="shared" ref="R31:U31" si="7">SUM(R26:R30)</f>
        <v>0</v>
      </c>
      <c r="S31" s="2168">
        <f t="shared" si="7"/>
        <v>0</v>
      </c>
      <c r="T31" s="2168">
        <f t="shared" si="7"/>
        <v>0</v>
      </c>
      <c r="U31" s="2169">
        <f t="shared" si="7"/>
        <v>0</v>
      </c>
    </row>
    <row r="32" spans="1:21" ht="14">
      <c r="A32" s="3491" t="s">
        <v>1621</v>
      </c>
      <c r="B32" s="4262"/>
      <c r="C32" s="3492">
        <f>C16+C23+C24+C31</f>
        <v>0</v>
      </c>
      <c r="D32" s="3492">
        <f t="shared" ref="D32:U32" si="8">D16+D23+D24+D31</f>
        <v>0</v>
      </c>
      <c r="E32" s="3492">
        <f t="shared" si="8"/>
        <v>0</v>
      </c>
      <c r="F32" s="3492">
        <f t="shared" si="8"/>
        <v>0</v>
      </c>
      <c r="G32" s="3492">
        <f t="shared" si="8"/>
        <v>0</v>
      </c>
      <c r="H32" s="3492">
        <f t="shared" si="8"/>
        <v>0</v>
      </c>
      <c r="I32" s="3492">
        <f t="shared" si="8"/>
        <v>0</v>
      </c>
      <c r="J32" s="3492">
        <f t="shared" si="8"/>
        <v>0</v>
      </c>
      <c r="K32" s="3492">
        <f t="shared" si="8"/>
        <v>0</v>
      </c>
      <c r="L32" s="3492">
        <f t="shared" si="8"/>
        <v>0</v>
      </c>
      <c r="M32" s="3492">
        <f t="shared" si="8"/>
        <v>0</v>
      </c>
      <c r="N32" s="3492">
        <f t="shared" si="8"/>
        <v>0</v>
      </c>
      <c r="O32" s="3492">
        <f t="shared" si="8"/>
        <v>0</v>
      </c>
      <c r="P32" s="3492">
        <f t="shared" si="8"/>
        <v>0</v>
      </c>
      <c r="Q32" s="3492">
        <f t="shared" si="8"/>
        <v>0</v>
      </c>
      <c r="R32" s="3492">
        <f t="shared" si="8"/>
        <v>0</v>
      </c>
      <c r="S32" s="3492">
        <f t="shared" si="8"/>
        <v>0</v>
      </c>
      <c r="T32" s="3492">
        <f t="shared" si="8"/>
        <v>0</v>
      </c>
      <c r="U32" s="3492">
        <f t="shared" si="8"/>
        <v>0</v>
      </c>
    </row>
    <row r="33" spans="1:21" ht="14">
      <c r="A33" s="586" t="s">
        <v>1594</v>
      </c>
      <c r="B33" s="4282"/>
      <c r="C33" s="550"/>
      <c r="D33" s="550"/>
      <c r="E33" s="550"/>
      <c r="F33" s="550"/>
      <c r="G33" s="550"/>
      <c r="H33" s="550"/>
      <c r="I33" s="550"/>
      <c r="J33" s="550"/>
      <c r="K33" s="550"/>
      <c r="L33" s="550"/>
      <c r="M33" s="550"/>
      <c r="N33" s="550"/>
      <c r="O33" s="550"/>
      <c r="P33" s="550"/>
      <c r="Q33" s="550"/>
      <c r="R33" s="550"/>
      <c r="S33" s="550"/>
      <c r="T33" s="551"/>
      <c r="U33" s="561"/>
    </row>
    <row r="34" spans="1:21" ht="14">
      <c r="A34" s="3486" t="s">
        <v>2357</v>
      </c>
      <c r="B34" s="4252" t="s">
        <v>111</v>
      </c>
      <c r="C34" s="552">
        <f>+'45.030'!C25</f>
        <v>0</v>
      </c>
      <c r="D34" s="552">
        <f>+'45.030'!D25</f>
        <v>0</v>
      </c>
      <c r="E34" s="552">
        <f>+'45.030'!E25</f>
        <v>0</v>
      </c>
      <c r="F34" s="552">
        <f>+'45.030'!F25</f>
        <v>0</v>
      </c>
      <c r="G34" s="552">
        <f>+'45.030'!G25</f>
        <v>0</v>
      </c>
      <c r="H34" s="552">
        <f>+'45.030'!H25</f>
        <v>0</v>
      </c>
      <c r="I34" s="552">
        <f>+'45.030'!I25</f>
        <v>0</v>
      </c>
      <c r="J34" s="552">
        <f>+'45.030'!J25</f>
        <v>0</v>
      </c>
      <c r="K34" s="552">
        <f>+'45.030'!K25</f>
        <v>0</v>
      </c>
      <c r="L34" s="552">
        <f>+'45.030'!L25</f>
        <v>0</v>
      </c>
      <c r="M34" s="552">
        <f>+'45.030'!M25</f>
        <v>0</v>
      </c>
      <c r="N34" s="552">
        <f>+'45.030'!N25</f>
        <v>0</v>
      </c>
      <c r="O34" s="552">
        <f>+'45.030'!O25</f>
        <v>0</v>
      </c>
      <c r="P34" s="552">
        <f>+'45.030'!P25</f>
        <v>0</v>
      </c>
      <c r="Q34" s="4864">
        <f>SUM(C34:P34)</f>
        <v>0</v>
      </c>
      <c r="R34" s="552"/>
      <c r="S34" s="495"/>
      <c r="T34" s="571">
        <f>SUM(Q34:S34)</f>
        <v>0</v>
      </c>
      <c r="U34" s="1310">
        <f>+'45.030'!R25</f>
        <v>0</v>
      </c>
    </row>
    <row r="35" spans="1:21" ht="14">
      <c r="A35" s="3486" t="s">
        <v>2358</v>
      </c>
      <c r="B35" s="4252" t="s">
        <v>111</v>
      </c>
      <c r="C35" s="1106">
        <f>+'45.030'!C38</f>
        <v>0</v>
      </c>
      <c r="D35" s="1106">
        <f>+'45.030'!D38</f>
        <v>0</v>
      </c>
      <c r="E35" s="1106">
        <f>+'45.030'!E38</f>
        <v>0</v>
      </c>
      <c r="F35" s="1106">
        <f>+'45.030'!F38</f>
        <v>0</v>
      </c>
      <c r="G35" s="1106">
        <f>+'45.030'!G38</f>
        <v>0</v>
      </c>
      <c r="H35" s="1106">
        <f>+'45.030'!H38</f>
        <v>0</v>
      </c>
      <c r="I35" s="1106">
        <f>+'45.030'!I38</f>
        <v>0</v>
      </c>
      <c r="J35" s="1106">
        <f>+'45.030'!J38</f>
        <v>0</v>
      </c>
      <c r="K35" s="1106">
        <f>+'45.030'!K38</f>
        <v>0</v>
      </c>
      <c r="L35" s="1106">
        <f>+'45.030'!L38</f>
        <v>0</v>
      </c>
      <c r="M35" s="1106">
        <f>+'45.030'!M38</f>
        <v>0</v>
      </c>
      <c r="N35" s="1106">
        <f>+'45.030'!N38</f>
        <v>0</v>
      </c>
      <c r="O35" s="1106">
        <f>+'45.030'!O38</f>
        <v>0</v>
      </c>
      <c r="P35" s="1106">
        <f>+'45.030'!P38</f>
        <v>0</v>
      </c>
      <c r="Q35" s="4865">
        <f>SUM(C35:P35)</f>
        <v>0</v>
      </c>
      <c r="R35" s="1106"/>
      <c r="S35" s="1306"/>
      <c r="T35" s="1305">
        <f>SUM(Q35:S35)</f>
        <v>0</v>
      </c>
      <c r="U35" s="1311">
        <f>+'45.030'!R38</f>
        <v>0</v>
      </c>
    </row>
    <row r="36" spans="1:21" ht="14">
      <c r="A36" s="3486" t="s">
        <v>1595</v>
      </c>
      <c r="B36" s="4252"/>
      <c r="C36" s="552"/>
      <c r="D36" s="552"/>
      <c r="E36" s="552"/>
      <c r="F36" s="552"/>
      <c r="G36" s="552"/>
      <c r="H36" s="552"/>
      <c r="I36" s="552"/>
      <c r="J36" s="552"/>
      <c r="K36" s="552"/>
      <c r="L36" s="552"/>
      <c r="M36" s="552"/>
      <c r="N36" s="552"/>
      <c r="O36" s="552"/>
      <c r="P36" s="552"/>
      <c r="Q36" s="552"/>
      <c r="R36" s="552"/>
      <c r="S36" s="552"/>
      <c r="T36" s="552"/>
      <c r="U36" s="411"/>
    </row>
    <row r="37" spans="1:21" ht="14">
      <c r="A37" s="3486" t="s">
        <v>1596</v>
      </c>
      <c r="B37" s="4252" t="s">
        <v>111</v>
      </c>
      <c r="C37" s="552">
        <f>+'45.030'!C64</f>
        <v>0</v>
      </c>
      <c r="D37" s="552">
        <f>+'45.030'!D64</f>
        <v>0</v>
      </c>
      <c r="E37" s="552">
        <f>+'45.030'!E64</f>
        <v>0</v>
      </c>
      <c r="F37" s="552">
        <f>+'45.030'!F64</f>
        <v>0</v>
      </c>
      <c r="G37" s="552">
        <f>+'45.030'!G64</f>
        <v>0</v>
      </c>
      <c r="H37" s="552">
        <f>+'45.030'!H64</f>
        <v>0</v>
      </c>
      <c r="I37" s="552">
        <f>+'45.030'!I64</f>
        <v>0</v>
      </c>
      <c r="J37" s="552">
        <f>+'45.030'!J64</f>
        <v>0</v>
      </c>
      <c r="K37" s="552">
        <f>+'45.030'!K64</f>
        <v>0</v>
      </c>
      <c r="L37" s="552">
        <f>+'45.030'!L64</f>
        <v>0</v>
      </c>
      <c r="M37" s="552">
        <f>+'45.030'!M64</f>
        <v>0</v>
      </c>
      <c r="N37" s="552">
        <f>+'45.030'!N64</f>
        <v>0</v>
      </c>
      <c r="O37" s="552">
        <f>+'45.030'!O64</f>
        <v>0</v>
      </c>
      <c r="P37" s="552">
        <f>+'45.030'!P64</f>
        <v>0</v>
      </c>
      <c r="Q37" s="4864">
        <f t="shared" ref="Q37:Q41" si="9">SUM(C37:P37)</f>
        <v>0</v>
      </c>
      <c r="R37" s="552"/>
      <c r="S37" s="495"/>
      <c r="T37" s="571">
        <f>SUM(Q37:S37)</f>
        <v>0</v>
      </c>
      <c r="U37" s="411">
        <f>+'45.030'!R64</f>
        <v>0</v>
      </c>
    </row>
    <row r="38" spans="1:21" ht="14">
      <c r="A38" s="3486" t="s">
        <v>1597</v>
      </c>
      <c r="B38" s="4252" t="s">
        <v>111</v>
      </c>
      <c r="C38" s="552">
        <f>+'45.030'!C65</f>
        <v>0</v>
      </c>
      <c r="D38" s="552">
        <f>+'45.030'!D65</f>
        <v>0</v>
      </c>
      <c r="E38" s="552">
        <f>+'45.030'!E65</f>
        <v>0</v>
      </c>
      <c r="F38" s="552">
        <f>+'45.030'!F65</f>
        <v>0</v>
      </c>
      <c r="G38" s="552">
        <f>+'45.030'!G65</f>
        <v>0</v>
      </c>
      <c r="H38" s="552">
        <f>+'45.030'!H65</f>
        <v>0</v>
      </c>
      <c r="I38" s="552">
        <f>+'45.030'!I65</f>
        <v>0</v>
      </c>
      <c r="J38" s="552">
        <f>+'45.030'!J65</f>
        <v>0</v>
      </c>
      <c r="K38" s="552">
        <f>+'45.030'!K65</f>
        <v>0</v>
      </c>
      <c r="L38" s="552">
        <f>+'45.030'!L65</f>
        <v>0</v>
      </c>
      <c r="M38" s="552">
        <f>+'45.030'!M65</f>
        <v>0</v>
      </c>
      <c r="N38" s="552">
        <f>+'45.030'!N65</f>
        <v>0</v>
      </c>
      <c r="O38" s="552">
        <f>+'45.030'!O65</f>
        <v>0</v>
      </c>
      <c r="P38" s="552">
        <f>+'45.030'!P65</f>
        <v>0</v>
      </c>
      <c r="Q38" s="4864">
        <f t="shared" si="9"/>
        <v>0</v>
      </c>
      <c r="R38" s="552"/>
      <c r="S38" s="495"/>
      <c r="T38" s="571">
        <f t="shared" ref="T38:T48" si="10">SUM(Q38:S38)</f>
        <v>0</v>
      </c>
      <c r="U38" s="411">
        <f>+'45.030'!R65</f>
        <v>0</v>
      </c>
    </row>
    <row r="39" spans="1:21" ht="14">
      <c r="A39" s="3486" t="s">
        <v>2371</v>
      </c>
      <c r="B39" s="3493"/>
      <c r="C39" s="562"/>
      <c r="D39" s="562"/>
      <c r="E39" s="562"/>
      <c r="F39" s="562"/>
      <c r="G39" s="562"/>
      <c r="H39" s="562"/>
      <c r="I39" s="562"/>
      <c r="J39" s="562"/>
      <c r="K39" s="562"/>
      <c r="L39" s="562"/>
      <c r="M39" s="562"/>
      <c r="N39" s="562"/>
      <c r="O39" s="562"/>
      <c r="P39" s="562"/>
      <c r="Q39" s="4864">
        <f t="shared" si="9"/>
        <v>0</v>
      </c>
      <c r="R39" s="562"/>
      <c r="S39" s="420"/>
      <c r="T39" s="571">
        <f t="shared" si="10"/>
        <v>0</v>
      </c>
      <c r="U39" s="326"/>
    </row>
    <row r="40" spans="1:21" ht="14">
      <c r="A40" s="3486" t="s">
        <v>1598</v>
      </c>
      <c r="B40" s="3493"/>
      <c r="C40" s="2913"/>
      <c r="D40" s="2913"/>
      <c r="E40" s="2913"/>
      <c r="F40" s="2913"/>
      <c r="G40" s="2913"/>
      <c r="H40" s="2913"/>
      <c r="I40" s="2913"/>
      <c r="J40" s="2913"/>
      <c r="K40" s="2913"/>
      <c r="L40" s="2913"/>
      <c r="M40" s="2913"/>
      <c r="N40" s="2913"/>
      <c r="O40" s="2913"/>
      <c r="P40" s="2913"/>
      <c r="Q40" s="4866">
        <f t="shared" si="9"/>
        <v>0</v>
      </c>
      <c r="R40" s="2913"/>
      <c r="S40" s="420"/>
      <c r="T40" s="571">
        <f t="shared" si="10"/>
        <v>0</v>
      </c>
      <c r="U40" s="326"/>
    </row>
    <row r="41" spans="1:21" ht="14">
      <c r="A41" s="3494" t="s">
        <v>1599</v>
      </c>
      <c r="B41" s="3495"/>
      <c r="C41" s="553"/>
      <c r="D41" s="553"/>
      <c r="E41" s="553"/>
      <c r="F41" s="553"/>
      <c r="G41" s="553"/>
      <c r="H41" s="553"/>
      <c r="I41" s="553"/>
      <c r="J41" s="553"/>
      <c r="K41" s="553"/>
      <c r="L41" s="553"/>
      <c r="M41" s="553"/>
      <c r="N41" s="553"/>
      <c r="O41" s="553"/>
      <c r="P41" s="553"/>
      <c r="Q41" s="4864">
        <f t="shared" si="9"/>
        <v>0</v>
      </c>
      <c r="R41" s="553"/>
      <c r="S41" s="420"/>
      <c r="T41" s="571">
        <f t="shared" si="10"/>
        <v>0</v>
      </c>
      <c r="U41" s="560"/>
    </row>
    <row r="42" spans="1:21" ht="14">
      <c r="A42" s="3496" t="s">
        <v>2359</v>
      </c>
      <c r="B42" s="3464"/>
      <c r="C42" s="2168">
        <f>SUM(C34:C41)</f>
        <v>0</v>
      </c>
      <c r="D42" s="2168">
        <f t="shared" ref="D42:P42" si="11">SUM(D34:D41)</f>
        <v>0</v>
      </c>
      <c r="E42" s="2168">
        <f t="shared" si="11"/>
        <v>0</v>
      </c>
      <c r="F42" s="2168">
        <f t="shared" si="11"/>
        <v>0</v>
      </c>
      <c r="G42" s="2168">
        <f t="shared" si="11"/>
        <v>0</v>
      </c>
      <c r="H42" s="2168">
        <f t="shared" si="11"/>
        <v>0</v>
      </c>
      <c r="I42" s="2168">
        <f t="shared" si="11"/>
        <v>0</v>
      </c>
      <c r="J42" s="2168">
        <f t="shared" si="11"/>
        <v>0</v>
      </c>
      <c r="K42" s="2168">
        <f t="shared" si="11"/>
        <v>0</v>
      </c>
      <c r="L42" s="2168">
        <f t="shared" si="11"/>
        <v>0</v>
      </c>
      <c r="M42" s="2168">
        <f t="shared" si="11"/>
        <v>0</v>
      </c>
      <c r="N42" s="2168">
        <f t="shared" si="11"/>
        <v>0</v>
      </c>
      <c r="O42" s="2168">
        <f t="shared" si="11"/>
        <v>0</v>
      </c>
      <c r="P42" s="2168">
        <f t="shared" si="11"/>
        <v>0</v>
      </c>
      <c r="Q42" s="2168">
        <f>SUM(Q34:Q41)</f>
        <v>0</v>
      </c>
      <c r="R42" s="2168">
        <f>SUM(R34:R41)</f>
        <v>0</v>
      </c>
      <c r="S42" s="2168">
        <f>SUM(S34:S41)</f>
        <v>0</v>
      </c>
      <c r="T42" s="2172">
        <f>SUM(T34:T41)</f>
        <v>0</v>
      </c>
      <c r="U42" s="2169">
        <f>SUM(U34:U41)</f>
        <v>0</v>
      </c>
    </row>
    <row r="43" spans="1:21" ht="14">
      <c r="A43" s="3497" t="s">
        <v>2360</v>
      </c>
      <c r="B43" s="3498"/>
      <c r="C43" s="2089"/>
      <c r="D43" s="2089"/>
      <c r="E43" s="2089"/>
      <c r="F43" s="2089"/>
      <c r="G43" s="2089"/>
      <c r="H43" s="2089"/>
      <c r="I43" s="2089"/>
      <c r="J43" s="2089"/>
      <c r="K43" s="2089"/>
      <c r="L43" s="2089"/>
      <c r="M43" s="2089"/>
      <c r="N43" s="2089"/>
      <c r="O43" s="2089"/>
      <c r="P43" s="2089"/>
      <c r="Q43" s="2089"/>
      <c r="R43" s="2089"/>
      <c r="S43" s="2372"/>
      <c r="T43" s="2899"/>
      <c r="U43" s="2090"/>
    </row>
    <row r="44" spans="1:21" ht="14">
      <c r="A44" s="3486" t="s">
        <v>1600</v>
      </c>
      <c r="B44" s="305"/>
      <c r="C44" s="553"/>
      <c r="D44" s="553"/>
      <c r="E44" s="553"/>
      <c r="F44" s="553"/>
      <c r="G44" s="553"/>
      <c r="H44" s="553"/>
      <c r="I44" s="553"/>
      <c r="J44" s="553"/>
      <c r="K44" s="553"/>
      <c r="L44" s="553"/>
      <c r="M44" s="553"/>
      <c r="N44" s="553"/>
      <c r="O44" s="553"/>
      <c r="P44" s="553"/>
      <c r="Q44" s="4864">
        <f t="shared" ref="Q44:Q49" si="12">SUM(C44:P44)</f>
        <v>0</v>
      </c>
      <c r="R44" s="553"/>
      <c r="S44" s="553"/>
      <c r="T44" s="571">
        <f t="shared" si="10"/>
        <v>0</v>
      </c>
      <c r="U44" s="751"/>
    </row>
    <row r="45" spans="1:21" ht="14">
      <c r="A45" s="594" t="s">
        <v>1601</v>
      </c>
      <c r="B45" s="3493"/>
      <c r="C45" s="554"/>
      <c r="D45" s="554"/>
      <c r="E45" s="554"/>
      <c r="F45" s="554"/>
      <c r="G45" s="554"/>
      <c r="H45" s="554"/>
      <c r="I45" s="554"/>
      <c r="J45" s="554"/>
      <c r="K45" s="554"/>
      <c r="L45" s="554"/>
      <c r="M45" s="554"/>
      <c r="N45" s="554"/>
      <c r="O45" s="554"/>
      <c r="P45" s="554"/>
      <c r="Q45" s="4864">
        <f>SUM(C45:P45)</f>
        <v>0</v>
      </c>
      <c r="R45" s="554">
        <v>0</v>
      </c>
      <c r="S45" s="554"/>
      <c r="T45" s="1305">
        <f>SUM(Q45:S45)</f>
        <v>0</v>
      </c>
      <c r="U45" s="563"/>
    </row>
    <row r="46" spans="1:21" ht="14">
      <c r="A46" s="589" t="s">
        <v>1602</v>
      </c>
      <c r="B46" s="3495"/>
      <c r="C46" s="553"/>
      <c r="D46" s="553"/>
      <c r="E46" s="553"/>
      <c r="F46" s="553"/>
      <c r="G46" s="553"/>
      <c r="H46" s="553"/>
      <c r="I46" s="553"/>
      <c r="J46" s="553"/>
      <c r="K46" s="553"/>
      <c r="L46" s="553"/>
      <c r="M46" s="553"/>
      <c r="N46" s="553"/>
      <c r="O46" s="553"/>
      <c r="P46" s="553"/>
      <c r="Q46" s="4864">
        <f t="shared" si="12"/>
        <v>0</v>
      </c>
      <c r="R46" s="553"/>
      <c r="S46" s="553"/>
      <c r="T46" s="571">
        <f t="shared" si="10"/>
        <v>0</v>
      </c>
      <c r="U46" s="751"/>
    </row>
    <row r="47" spans="1:21" ht="14">
      <c r="A47" s="3499" t="s">
        <v>1603</v>
      </c>
      <c r="B47" s="305"/>
      <c r="C47" s="554"/>
      <c r="D47" s="554"/>
      <c r="E47" s="554"/>
      <c r="F47" s="554"/>
      <c r="G47" s="554"/>
      <c r="H47" s="554"/>
      <c r="I47" s="554"/>
      <c r="J47" s="554"/>
      <c r="K47" s="554"/>
      <c r="L47" s="554"/>
      <c r="M47" s="554"/>
      <c r="N47" s="554"/>
      <c r="O47" s="554"/>
      <c r="P47" s="554"/>
      <c r="Q47" s="4864">
        <f t="shared" si="12"/>
        <v>0</v>
      </c>
      <c r="R47" s="554"/>
      <c r="S47" s="554"/>
      <c r="T47" s="1305">
        <f>SUM(Q47:S47)</f>
        <v>0</v>
      </c>
      <c r="U47" s="563"/>
    </row>
    <row r="48" spans="1:21" ht="14">
      <c r="A48" s="3500" t="s">
        <v>1604</v>
      </c>
      <c r="B48" s="3495"/>
      <c r="C48" s="3501"/>
      <c r="D48" s="3501"/>
      <c r="E48" s="3501"/>
      <c r="F48" s="3501"/>
      <c r="G48" s="3501"/>
      <c r="H48" s="3501"/>
      <c r="I48" s="3501"/>
      <c r="J48" s="3501"/>
      <c r="K48" s="3501"/>
      <c r="L48" s="3501"/>
      <c r="M48" s="3501"/>
      <c r="N48" s="3501"/>
      <c r="O48" s="3501"/>
      <c r="P48" s="3501"/>
      <c r="Q48" s="4864">
        <f t="shared" si="12"/>
        <v>0</v>
      </c>
      <c r="R48" s="3501"/>
      <c r="S48" s="3501"/>
      <c r="T48" s="571">
        <f t="shared" si="10"/>
        <v>0</v>
      </c>
      <c r="U48" s="3502"/>
    </row>
    <row r="49" spans="1:21" ht="14">
      <c r="A49" s="3503" t="s">
        <v>1605</v>
      </c>
      <c r="B49" s="3464"/>
      <c r="C49" s="2168">
        <f t="shared" ref="C49:H49" si="13">SUM(C44:C48)</f>
        <v>0</v>
      </c>
      <c r="D49" s="2168">
        <f t="shared" si="13"/>
        <v>0</v>
      </c>
      <c r="E49" s="2168">
        <f t="shared" si="13"/>
        <v>0</v>
      </c>
      <c r="F49" s="2168">
        <f t="shared" si="13"/>
        <v>0</v>
      </c>
      <c r="G49" s="2168">
        <f t="shared" si="13"/>
        <v>0</v>
      </c>
      <c r="H49" s="2168">
        <f t="shared" si="13"/>
        <v>0</v>
      </c>
      <c r="I49" s="2168">
        <f t="shared" ref="I49:U49" si="14">SUM(I44:I48)</f>
        <v>0</v>
      </c>
      <c r="J49" s="2168">
        <f t="shared" si="14"/>
        <v>0</v>
      </c>
      <c r="K49" s="2168">
        <f t="shared" si="14"/>
        <v>0</v>
      </c>
      <c r="L49" s="2168">
        <f t="shared" ref="L49:P49" si="15">SUM(L44:L48)</f>
        <v>0</v>
      </c>
      <c r="M49" s="2168">
        <f t="shared" si="15"/>
        <v>0</v>
      </c>
      <c r="N49" s="2168">
        <f t="shared" si="15"/>
        <v>0</v>
      </c>
      <c r="O49" s="2168">
        <f t="shared" si="15"/>
        <v>0</v>
      </c>
      <c r="P49" s="2168">
        <f t="shared" si="15"/>
        <v>0</v>
      </c>
      <c r="Q49" s="2168">
        <f t="shared" si="12"/>
        <v>0</v>
      </c>
      <c r="R49" s="2168">
        <f t="shared" si="14"/>
        <v>0</v>
      </c>
      <c r="S49" s="2168">
        <f t="shared" si="14"/>
        <v>0</v>
      </c>
      <c r="T49" s="2168">
        <f t="shared" si="14"/>
        <v>0</v>
      </c>
      <c r="U49" s="2168">
        <f t="shared" si="14"/>
        <v>0</v>
      </c>
    </row>
    <row r="50" spans="1:21" ht="14">
      <c r="A50" s="3504" t="s">
        <v>1606</v>
      </c>
      <c r="B50" s="305"/>
      <c r="C50" s="1106"/>
      <c r="D50" s="1106"/>
      <c r="E50" s="1106"/>
      <c r="F50" s="1106"/>
      <c r="G50" s="1106"/>
      <c r="H50" s="1106"/>
      <c r="I50" s="1106"/>
      <c r="J50" s="1106"/>
      <c r="K50" s="1106"/>
      <c r="L50" s="1106"/>
      <c r="M50" s="1106"/>
      <c r="N50" s="1106"/>
      <c r="O50" s="1106"/>
      <c r="P50" s="1106"/>
      <c r="Q50" s="1460"/>
      <c r="R50" s="1106"/>
      <c r="S50" s="1306"/>
      <c r="T50" s="1459"/>
      <c r="U50" s="1311"/>
    </row>
    <row r="51" spans="1:21" ht="14">
      <c r="A51" s="3486" t="s">
        <v>2361</v>
      </c>
      <c r="B51" s="305"/>
      <c r="C51" s="553"/>
      <c r="D51" s="553"/>
      <c r="E51" s="553"/>
      <c r="F51" s="553"/>
      <c r="G51" s="553"/>
      <c r="H51" s="553"/>
      <c r="I51" s="553"/>
      <c r="J51" s="553"/>
      <c r="K51" s="553"/>
      <c r="L51" s="553"/>
      <c r="M51" s="553"/>
      <c r="N51" s="553"/>
      <c r="O51" s="553"/>
      <c r="P51" s="553"/>
      <c r="Q51" s="4864">
        <f t="shared" ref="Q51:Q57" si="16">SUM(C51:P51)</f>
        <v>0</v>
      </c>
      <c r="R51" s="553"/>
      <c r="S51" s="553"/>
      <c r="T51" s="571">
        <f>SUM(Q51:S51)</f>
        <v>0</v>
      </c>
      <c r="U51" s="751"/>
    </row>
    <row r="52" spans="1:21" ht="14">
      <c r="A52" s="3486" t="s">
        <v>2379</v>
      </c>
      <c r="B52" s="3493"/>
      <c r="C52" s="554"/>
      <c r="D52" s="554"/>
      <c r="E52" s="554"/>
      <c r="F52" s="554"/>
      <c r="G52" s="554"/>
      <c r="H52" s="554"/>
      <c r="I52" s="554"/>
      <c r="J52" s="554"/>
      <c r="K52" s="554"/>
      <c r="L52" s="554"/>
      <c r="M52" s="554"/>
      <c r="N52" s="554"/>
      <c r="O52" s="554"/>
      <c r="P52" s="554"/>
      <c r="Q52" s="4865">
        <f t="shared" si="16"/>
        <v>0</v>
      </c>
      <c r="R52" s="554"/>
      <c r="S52" s="554"/>
      <c r="T52" s="571">
        <f>SUM(Q52:S52)</f>
        <v>0</v>
      </c>
      <c r="U52" s="563"/>
    </row>
    <row r="53" spans="1:21" ht="14">
      <c r="A53" s="594" t="s">
        <v>2381</v>
      </c>
      <c r="B53" s="3493"/>
      <c r="C53" s="553"/>
      <c r="D53" s="553"/>
      <c r="E53" s="553"/>
      <c r="F53" s="553"/>
      <c r="G53" s="553"/>
      <c r="H53" s="553"/>
      <c r="I53" s="553"/>
      <c r="J53" s="553"/>
      <c r="K53" s="553"/>
      <c r="L53" s="553"/>
      <c r="M53" s="553"/>
      <c r="N53" s="553"/>
      <c r="O53" s="553"/>
      <c r="P53" s="553"/>
      <c r="Q53" s="4864">
        <f t="shared" si="16"/>
        <v>0</v>
      </c>
      <c r="R53" s="553"/>
      <c r="S53" s="553"/>
      <c r="T53" s="571">
        <f t="shared" ref="T53:T57" si="17">SUM(Q53:S53)</f>
        <v>0</v>
      </c>
      <c r="U53" s="751"/>
    </row>
    <row r="54" spans="1:21" ht="14">
      <c r="A54" s="3499" t="s">
        <v>2380</v>
      </c>
      <c r="B54" s="1433"/>
      <c r="C54" s="554"/>
      <c r="D54" s="554"/>
      <c r="E54" s="554"/>
      <c r="F54" s="554"/>
      <c r="G54" s="554"/>
      <c r="H54" s="554"/>
      <c r="I54" s="554"/>
      <c r="J54" s="554"/>
      <c r="K54" s="554"/>
      <c r="L54" s="554"/>
      <c r="M54" s="554"/>
      <c r="N54" s="554"/>
      <c r="O54" s="554"/>
      <c r="P54" s="554"/>
      <c r="Q54" s="4865">
        <f t="shared" si="16"/>
        <v>0</v>
      </c>
      <c r="R54" s="554"/>
      <c r="S54" s="554"/>
      <c r="T54" s="1305">
        <f t="shared" si="17"/>
        <v>0</v>
      </c>
      <c r="U54" s="563"/>
    </row>
    <row r="55" spans="1:21" ht="14">
      <c r="A55" s="3505" t="s">
        <v>2387</v>
      </c>
      <c r="B55" s="3506"/>
      <c r="C55" s="3501"/>
      <c r="D55" s="3501"/>
      <c r="E55" s="3501"/>
      <c r="F55" s="3501"/>
      <c r="G55" s="3501"/>
      <c r="H55" s="3501"/>
      <c r="I55" s="3501"/>
      <c r="J55" s="3501"/>
      <c r="K55" s="3501"/>
      <c r="L55" s="3501"/>
      <c r="M55" s="3501"/>
      <c r="N55" s="3501"/>
      <c r="O55" s="3501"/>
      <c r="P55" s="3501"/>
      <c r="Q55" s="4864">
        <f t="shared" si="16"/>
        <v>0</v>
      </c>
      <c r="R55" s="3501"/>
      <c r="S55" s="3501"/>
      <c r="T55" s="571">
        <f t="shared" si="17"/>
        <v>0</v>
      </c>
      <c r="U55" s="3502"/>
    </row>
    <row r="56" spans="1:21" ht="14">
      <c r="A56" s="3507" t="s">
        <v>1607</v>
      </c>
      <c r="B56" s="1461"/>
      <c r="C56" s="128"/>
      <c r="D56" s="128"/>
      <c r="E56" s="128"/>
      <c r="F56" s="128"/>
      <c r="G56" s="128"/>
      <c r="H56" s="128"/>
      <c r="I56" s="128"/>
      <c r="J56" s="128"/>
      <c r="K56" s="128"/>
      <c r="L56" s="128"/>
      <c r="M56" s="128"/>
      <c r="N56" s="128"/>
      <c r="O56" s="128"/>
      <c r="P56" s="128"/>
      <c r="Q56" s="4864">
        <f t="shared" si="16"/>
        <v>0</v>
      </c>
      <c r="R56" s="128"/>
      <c r="S56" s="128"/>
      <c r="T56" s="571">
        <f t="shared" si="17"/>
        <v>0</v>
      </c>
      <c r="U56" s="326"/>
    </row>
    <row r="57" spans="1:21" ht="14">
      <c r="A57" s="3508" t="s">
        <v>2388</v>
      </c>
      <c r="B57" s="3509"/>
      <c r="C57" s="2165"/>
      <c r="D57" s="2165"/>
      <c r="E57" s="2165"/>
      <c r="F57" s="2165"/>
      <c r="G57" s="2165"/>
      <c r="H57" s="2165"/>
      <c r="I57" s="2165"/>
      <c r="J57" s="2165"/>
      <c r="K57" s="2165"/>
      <c r="L57" s="2165"/>
      <c r="M57" s="2165"/>
      <c r="N57" s="2165"/>
      <c r="O57" s="2165"/>
      <c r="P57" s="2165"/>
      <c r="Q57" s="4864">
        <f t="shared" si="16"/>
        <v>0</v>
      </c>
      <c r="R57" s="2165"/>
      <c r="S57" s="2165"/>
      <c r="T57" s="571">
        <f t="shared" si="17"/>
        <v>0</v>
      </c>
      <c r="U57" s="3510"/>
    </row>
    <row r="58" spans="1:21" ht="14">
      <c r="A58" s="3503" t="s">
        <v>1608</v>
      </c>
      <c r="B58" s="3464"/>
      <c r="C58" s="2168">
        <f>+C49-SUM(C51:C57)</f>
        <v>0</v>
      </c>
      <c r="D58" s="2168">
        <f t="shared" ref="D58:U58" si="18">+D49-SUM(D51:D57)</f>
        <v>0</v>
      </c>
      <c r="E58" s="2168">
        <f t="shared" si="18"/>
        <v>0</v>
      </c>
      <c r="F58" s="2168">
        <f t="shared" si="18"/>
        <v>0</v>
      </c>
      <c r="G58" s="2168">
        <f t="shared" si="18"/>
        <v>0</v>
      </c>
      <c r="H58" s="2168">
        <f t="shared" si="18"/>
        <v>0</v>
      </c>
      <c r="I58" s="2168">
        <f t="shared" si="18"/>
        <v>0</v>
      </c>
      <c r="J58" s="2168">
        <f t="shared" si="18"/>
        <v>0</v>
      </c>
      <c r="K58" s="2168">
        <f t="shared" si="18"/>
        <v>0</v>
      </c>
      <c r="L58" s="2168">
        <f t="shared" si="18"/>
        <v>0</v>
      </c>
      <c r="M58" s="2168">
        <f t="shared" si="18"/>
        <v>0</v>
      </c>
      <c r="N58" s="2168">
        <f t="shared" si="18"/>
        <v>0</v>
      </c>
      <c r="O58" s="2168">
        <f t="shared" si="18"/>
        <v>0</v>
      </c>
      <c r="P58" s="2168">
        <f t="shared" si="18"/>
        <v>0</v>
      </c>
      <c r="Q58" s="2168">
        <f>+Q49-SUM(Q51:Q57)</f>
        <v>0</v>
      </c>
      <c r="R58" s="2168">
        <f t="shared" si="18"/>
        <v>0</v>
      </c>
      <c r="S58" s="2168">
        <f t="shared" si="18"/>
        <v>0</v>
      </c>
      <c r="T58" s="2168">
        <f>+T49-SUM(T51:T57)</f>
        <v>0</v>
      </c>
      <c r="U58" s="2168">
        <f t="shared" si="18"/>
        <v>0</v>
      </c>
    </row>
    <row r="59" spans="1:21" ht="14">
      <c r="A59" s="3511" t="s">
        <v>2389</v>
      </c>
      <c r="B59" s="4283" t="s">
        <v>109</v>
      </c>
      <c r="C59" s="724">
        <f>+'45.020'!C52</f>
        <v>0</v>
      </c>
      <c r="D59" s="724">
        <f>+'45.020'!D52</f>
        <v>0</v>
      </c>
      <c r="E59" s="724">
        <f>+'45.020'!E52</f>
        <v>0</v>
      </c>
      <c r="F59" s="724">
        <f>+'45.020'!F52</f>
        <v>0</v>
      </c>
      <c r="G59" s="724">
        <f>+'45.020'!G52</f>
        <v>0</v>
      </c>
      <c r="H59" s="724">
        <f>+'45.020'!H52</f>
        <v>0</v>
      </c>
      <c r="I59" s="724">
        <f>+'45.020'!I52</f>
        <v>0</v>
      </c>
      <c r="J59" s="724">
        <f>+'45.020'!J52</f>
        <v>0</v>
      </c>
      <c r="K59" s="724">
        <f>+'45.020'!K52</f>
        <v>0</v>
      </c>
      <c r="L59" s="724">
        <f>+'45.020'!L52</f>
        <v>0</v>
      </c>
      <c r="M59" s="724">
        <f>+'45.020'!M52</f>
        <v>0</v>
      </c>
      <c r="N59" s="724">
        <f>+'45.020'!N52</f>
        <v>0</v>
      </c>
      <c r="O59" s="724">
        <f>+'45.020'!O52</f>
        <v>0</v>
      </c>
      <c r="P59" s="724">
        <f>+'45.020'!P52</f>
        <v>0</v>
      </c>
      <c r="Q59" s="4864">
        <f>SUM(C59:P59)</f>
        <v>0</v>
      </c>
      <c r="R59" s="724">
        <f>+'45.020'!R52</f>
        <v>0</v>
      </c>
      <c r="S59" s="495">
        <f>+'45.020'!S52</f>
        <v>0</v>
      </c>
      <c r="T59" s="571">
        <f>SUM(Q59:S59)</f>
        <v>0</v>
      </c>
      <c r="U59" s="725">
        <f>+'45.020'!U52</f>
        <v>0</v>
      </c>
    </row>
    <row r="60" spans="1:21" ht="14">
      <c r="A60" s="2159" t="s">
        <v>2362</v>
      </c>
      <c r="B60" s="3493"/>
      <c r="C60" s="3501"/>
      <c r="D60" s="3501"/>
      <c r="E60" s="3501"/>
      <c r="F60" s="3501"/>
      <c r="G60" s="3501"/>
      <c r="H60" s="3501"/>
      <c r="I60" s="3501"/>
      <c r="J60" s="3501"/>
      <c r="K60" s="3501"/>
      <c r="L60" s="3501"/>
      <c r="M60" s="3501"/>
      <c r="N60" s="3501"/>
      <c r="O60" s="3501"/>
      <c r="P60" s="3501"/>
      <c r="Q60" s="4864">
        <f>SUM(C60:P60)</f>
        <v>0</v>
      </c>
      <c r="R60" s="3501"/>
      <c r="S60" s="420"/>
      <c r="T60" s="571">
        <f t="shared" ref="T60:T62" si="19">SUM(Q60:S60)</f>
        <v>0</v>
      </c>
      <c r="U60" s="3502"/>
    </row>
    <row r="61" spans="1:21" ht="14">
      <c r="A61" s="2159" t="s">
        <v>962</v>
      </c>
      <c r="B61" s="3493"/>
      <c r="C61" s="3501"/>
      <c r="D61" s="3501"/>
      <c r="E61" s="3501"/>
      <c r="F61" s="3501"/>
      <c r="G61" s="3501"/>
      <c r="H61" s="3501"/>
      <c r="I61" s="3501"/>
      <c r="J61" s="3501"/>
      <c r="K61" s="3501"/>
      <c r="L61" s="3501"/>
      <c r="M61" s="3501"/>
      <c r="N61" s="3501"/>
      <c r="O61" s="3501"/>
      <c r="P61" s="3501"/>
      <c r="Q61" s="4864">
        <f>SUM(C61:P61)</f>
        <v>0</v>
      </c>
      <c r="R61" s="3501"/>
      <c r="S61" s="420"/>
      <c r="T61" s="571">
        <f t="shared" si="19"/>
        <v>0</v>
      </c>
      <c r="U61" s="3502"/>
    </row>
    <row r="62" spans="1:21" ht="15.5">
      <c r="A62" s="2159" t="s">
        <v>963</v>
      </c>
      <c r="B62" s="3493" t="s">
        <v>125</v>
      </c>
      <c r="C62" s="3501"/>
      <c r="D62" s="943"/>
      <c r="E62" s="3501"/>
      <c r="F62" s="3501"/>
      <c r="G62" s="3501"/>
      <c r="H62" s="3501"/>
      <c r="I62" s="3501"/>
      <c r="J62" s="3501"/>
      <c r="K62" s="3501"/>
      <c r="L62" s="3501"/>
      <c r="M62" s="3501"/>
      <c r="N62" s="3501"/>
      <c r="O62" s="3501"/>
      <c r="P62" s="3501"/>
      <c r="Q62" s="4864">
        <f>SUM(C62:P62)</f>
        <v>0</v>
      </c>
      <c r="R62" s="3501"/>
      <c r="S62" s="420"/>
      <c r="T62" s="571">
        <f t="shared" si="19"/>
        <v>0</v>
      </c>
      <c r="U62" s="3502"/>
    </row>
    <row r="63" spans="1:21" ht="14">
      <c r="A63" s="3513" t="s">
        <v>2363</v>
      </c>
      <c r="B63" s="3512"/>
      <c r="C63" s="2426">
        <f>SUM(C64:C66)</f>
        <v>0</v>
      </c>
      <c r="D63" s="2426">
        <f t="shared" ref="D63:U63" si="20">SUM(D64:D66)</f>
        <v>0</v>
      </c>
      <c r="E63" s="2426">
        <f t="shared" si="20"/>
        <v>0</v>
      </c>
      <c r="F63" s="2426">
        <f t="shared" si="20"/>
        <v>0</v>
      </c>
      <c r="G63" s="2426">
        <f t="shared" si="20"/>
        <v>0</v>
      </c>
      <c r="H63" s="2426">
        <f t="shared" si="20"/>
        <v>0</v>
      </c>
      <c r="I63" s="2426">
        <f t="shared" si="20"/>
        <v>0</v>
      </c>
      <c r="J63" s="2426">
        <f t="shared" si="20"/>
        <v>0</v>
      </c>
      <c r="K63" s="2426">
        <f t="shared" si="20"/>
        <v>0</v>
      </c>
      <c r="L63" s="2426">
        <f t="shared" si="20"/>
        <v>0</v>
      </c>
      <c r="M63" s="2426">
        <f t="shared" si="20"/>
        <v>0</v>
      </c>
      <c r="N63" s="2426">
        <f t="shared" si="20"/>
        <v>0</v>
      </c>
      <c r="O63" s="2426">
        <f t="shared" si="20"/>
        <v>0</v>
      </c>
      <c r="P63" s="2426">
        <f t="shared" si="20"/>
        <v>0</v>
      </c>
      <c r="Q63" s="1927">
        <f>SUM(Q64:Q66)</f>
        <v>0</v>
      </c>
      <c r="R63" s="2426">
        <f>SUM(R64:R66)</f>
        <v>0</v>
      </c>
      <c r="S63" s="2426">
        <f>SUM(S64:S66)</f>
        <v>0</v>
      </c>
      <c r="T63" s="2426">
        <f t="shared" si="20"/>
        <v>0</v>
      </c>
      <c r="U63" s="2427">
        <f t="shared" si="20"/>
        <v>0</v>
      </c>
    </row>
    <row r="64" spans="1:21" ht="14">
      <c r="A64" s="2159" t="s">
        <v>2364</v>
      </c>
      <c r="B64" s="3514"/>
      <c r="C64" s="2180"/>
      <c r="D64" s="2180"/>
      <c r="E64" s="2180"/>
      <c r="F64" s="2180"/>
      <c r="G64" s="2180"/>
      <c r="H64" s="2180"/>
      <c r="I64" s="2180"/>
      <c r="J64" s="2180"/>
      <c r="K64" s="2180"/>
      <c r="L64" s="2180"/>
      <c r="M64" s="2180"/>
      <c r="N64" s="2180"/>
      <c r="O64" s="2180"/>
      <c r="P64" s="2180"/>
      <c r="Q64" s="4864">
        <f>SUM(C64:P64)</f>
        <v>0</v>
      </c>
      <c r="R64" s="2180"/>
      <c r="S64" s="420"/>
      <c r="T64" s="571">
        <f>SUM(Q64:S64)</f>
        <v>0</v>
      </c>
      <c r="U64" s="3515"/>
    </row>
    <row r="65" spans="1:21" ht="14">
      <c r="A65" s="2159" t="s">
        <v>2365</v>
      </c>
      <c r="B65" s="3514"/>
      <c r="C65" s="128"/>
      <c r="D65" s="128"/>
      <c r="E65" s="128"/>
      <c r="F65" s="128"/>
      <c r="G65" s="128"/>
      <c r="H65" s="128"/>
      <c r="I65" s="128"/>
      <c r="J65" s="128"/>
      <c r="K65" s="128"/>
      <c r="L65" s="128"/>
      <c r="M65" s="128"/>
      <c r="N65" s="128"/>
      <c r="O65" s="128"/>
      <c r="P65" s="128"/>
      <c r="Q65" s="4864">
        <f>SUM(C65:P65)</f>
        <v>0</v>
      </c>
      <c r="R65" s="128"/>
      <c r="S65" s="420"/>
      <c r="T65" s="571">
        <f>SUM(Q65:S65)</f>
        <v>0</v>
      </c>
      <c r="U65" s="326"/>
    </row>
    <row r="66" spans="1:21" ht="14">
      <c r="A66" s="2163" t="s">
        <v>2390</v>
      </c>
      <c r="B66" s="3514"/>
      <c r="C66" s="2165"/>
      <c r="D66" s="2165"/>
      <c r="E66" s="2165"/>
      <c r="F66" s="2165"/>
      <c r="G66" s="2165"/>
      <c r="H66" s="2165"/>
      <c r="I66" s="2165"/>
      <c r="J66" s="2165"/>
      <c r="K66" s="2165"/>
      <c r="L66" s="2165"/>
      <c r="M66" s="2165"/>
      <c r="N66" s="2165"/>
      <c r="O66" s="2165"/>
      <c r="P66" s="2165"/>
      <c r="Q66" s="4864">
        <f>SUM(C66:P66)</f>
        <v>0</v>
      </c>
      <c r="R66" s="2165"/>
      <c r="S66" s="420"/>
      <c r="T66" s="571">
        <f>SUM(Q66:S66)</f>
        <v>0</v>
      </c>
      <c r="U66" s="3510"/>
    </row>
    <row r="67" spans="1:21" ht="14">
      <c r="A67" s="3503" t="s">
        <v>965</v>
      </c>
      <c r="B67" s="3516"/>
      <c r="C67" s="2576">
        <f t="shared" ref="C67:U67" si="21">C42+C58+SUM(C59:C63)</f>
        <v>0</v>
      </c>
      <c r="D67" s="2576">
        <f t="shared" si="21"/>
        <v>0</v>
      </c>
      <c r="E67" s="2576">
        <f t="shared" si="21"/>
        <v>0</v>
      </c>
      <c r="F67" s="2576">
        <f t="shared" si="21"/>
        <v>0</v>
      </c>
      <c r="G67" s="2576">
        <f t="shared" si="21"/>
        <v>0</v>
      </c>
      <c r="H67" s="2576">
        <f t="shared" si="21"/>
        <v>0</v>
      </c>
      <c r="I67" s="2576">
        <f t="shared" si="21"/>
        <v>0</v>
      </c>
      <c r="J67" s="2576">
        <f t="shared" si="21"/>
        <v>0</v>
      </c>
      <c r="K67" s="2576">
        <f t="shared" si="21"/>
        <v>0</v>
      </c>
      <c r="L67" s="2576">
        <f t="shared" si="21"/>
        <v>0</v>
      </c>
      <c r="M67" s="2576">
        <f t="shared" si="21"/>
        <v>0</v>
      </c>
      <c r="N67" s="2576">
        <f t="shared" si="21"/>
        <v>0</v>
      </c>
      <c r="O67" s="2576">
        <f t="shared" si="21"/>
        <v>0</v>
      </c>
      <c r="P67" s="2576">
        <f t="shared" si="21"/>
        <v>0</v>
      </c>
      <c r="Q67" s="2576">
        <f t="shared" si="21"/>
        <v>0</v>
      </c>
      <c r="R67" s="2576">
        <f t="shared" si="21"/>
        <v>0</v>
      </c>
      <c r="S67" s="2576">
        <f t="shared" si="21"/>
        <v>0</v>
      </c>
      <c r="T67" s="2576">
        <f t="shared" si="21"/>
        <v>0</v>
      </c>
      <c r="U67" s="2576">
        <f t="shared" si="21"/>
        <v>0</v>
      </c>
    </row>
    <row r="68" spans="1:21" ht="14">
      <c r="A68" s="3503"/>
      <c r="B68" s="3517"/>
      <c r="C68" s="556"/>
      <c r="D68" s="556"/>
      <c r="E68" s="556"/>
      <c r="F68" s="556"/>
      <c r="G68" s="556"/>
      <c r="H68" s="556"/>
      <c r="I68" s="556"/>
      <c r="J68" s="556"/>
      <c r="K68" s="556"/>
      <c r="L68" s="556"/>
      <c r="M68" s="556"/>
      <c r="N68" s="556"/>
      <c r="O68" s="556"/>
      <c r="P68" s="556"/>
      <c r="Q68" s="1112"/>
      <c r="R68" s="556"/>
      <c r="S68" s="1112"/>
      <c r="T68" s="1112"/>
      <c r="U68" s="1124"/>
    </row>
    <row r="69" spans="1:21" ht="14.5" thickBot="1">
      <c r="A69" s="3518" t="s">
        <v>2366</v>
      </c>
      <c r="B69" s="3519"/>
      <c r="C69" s="2106">
        <f t="shared" ref="C69:P69" si="22">C32-C67</f>
        <v>0</v>
      </c>
      <c r="D69" s="2106">
        <f t="shared" si="22"/>
        <v>0</v>
      </c>
      <c r="E69" s="2106">
        <f t="shared" si="22"/>
        <v>0</v>
      </c>
      <c r="F69" s="2106">
        <f t="shared" si="22"/>
        <v>0</v>
      </c>
      <c r="G69" s="2106">
        <f t="shared" si="22"/>
        <v>0</v>
      </c>
      <c r="H69" s="2106">
        <f t="shared" si="22"/>
        <v>0</v>
      </c>
      <c r="I69" s="2106">
        <f t="shared" si="22"/>
        <v>0</v>
      </c>
      <c r="J69" s="2106">
        <f t="shared" si="22"/>
        <v>0</v>
      </c>
      <c r="K69" s="2106">
        <f t="shared" si="22"/>
        <v>0</v>
      </c>
      <c r="L69" s="2106">
        <f t="shared" si="22"/>
        <v>0</v>
      </c>
      <c r="M69" s="2106">
        <f t="shared" si="22"/>
        <v>0</v>
      </c>
      <c r="N69" s="2106">
        <f t="shared" si="22"/>
        <v>0</v>
      </c>
      <c r="O69" s="2106">
        <f t="shared" si="22"/>
        <v>0</v>
      </c>
      <c r="P69" s="2106">
        <f t="shared" si="22"/>
        <v>0</v>
      </c>
      <c r="Q69" s="2106">
        <f>Q32-Q67</f>
        <v>0</v>
      </c>
      <c r="R69" s="2106">
        <f>R32-R67</f>
        <v>0</v>
      </c>
      <c r="S69" s="2106">
        <f t="shared" ref="S69:U69" si="23">S32-S67</f>
        <v>0</v>
      </c>
      <c r="T69" s="2106">
        <f t="shared" si="23"/>
        <v>0</v>
      </c>
      <c r="U69" s="2107">
        <f t="shared" si="23"/>
        <v>0</v>
      </c>
    </row>
    <row r="70" spans="1:21" ht="16" thickTop="1">
      <c r="A70" s="32"/>
      <c r="B70" s="32"/>
      <c r="C70" s="61"/>
      <c r="D70" s="61"/>
      <c r="E70" s="61"/>
      <c r="F70" s="61"/>
      <c r="G70" s="61"/>
      <c r="H70" s="61"/>
      <c r="I70" s="61"/>
      <c r="J70" s="61"/>
      <c r="K70" s="61"/>
      <c r="L70" s="61"/>
      <c r="M70" s="61"/>
      <c r="N70" s="61"/>
      <c r="O70" s="61"/>
      <c r="P70" s="61"/>
      <c r="Q70" s="61"/>
      <c r="R70" s="61"/>
      <c r="S70" s="61"/>
      <c r="T70" s="61"/>
      <c r="U70" s="61"/>
    </row>
    <row r="71" spans="1:21" ht="15.5">
      <c r="A71" s="288" t="s">
        <v>1609</v>
      </c>
      <c r="B71" s="32"/>
      <c r="C71" s="32"/>
      <c r="D71" s="32"/>
      <c r="E71" s="32"/>
      <c r="F71" s="32"/>
      <c r="G71" s="32"/>
      <c r="H71" s="32"/>
      <c r="I71" s="32"/>
      <c r="J71" s="32"/>
      <c r="K71" s="32"/>
      <c r="L71" s="32"/>
      <c r="M71" s="32"/>
      <c r="N71" s="32"/>
      <c r="O71" s="32"/>
      <c r="P71" s="32"/>
      <c r="Q71" s="32"/>
      <c r="R71" s="32"/>
      <c r="S71" s="46"/>
      <c r="T71" s="645" t="str">
        <f>+ToC!E115</f>
        <v xml:space="preserve">LONG-TERM Annual Return </v>
      </c>
      <c r="U71" s="32"/>
    </row>
    <row r="72" spans="1:21" ht="15.5">
      <c r="A72" s="1436" t="s">
        <v>1610</v>
      </c>
      <c r="B72" s="32"/>
      <c r="C72" s="32"/>
      <c r="D72" s="32"/>
      <c r="E72" s="32"/>
      <c r="F72" s="32"/>
      <c r="G72" s="32"/>
      <c r="H72" s="32"/>
      <c r="I72" s="32"/>
      <c r="J72" s="32"/>
      <c r="K72" s="32"/>
      <c r="L72" s="32"/>
      <c r="M72" s="32"/>
      <c r="N72" s="32"/>
      <c r="O72" s="32"/>
      <c r="P72" s="32"/>
      <c r="Q72" s="32"/>
      <c r="R72" s="32"/>
      <c r="S72" s="32"/>
      <c r="T72" s="733" t="s">
        <v>1611</v>
      </c>
      <c r="U72" s="32"/>
    </row>
  </sheetData>
  <sheetProtection password="DF61" sheet="1" objects="1" scenarios="1"/>
  <mergeCells count="16">
    <mergeCell ref="R10:S10"/>
    <mergeCell ref="T11:U11"/>
    <mergeCell ref="A1:U1"/>
    <mergeCell ref="O10:P10"/>
    <mergeCell ref="O11:O12"/>
    <mergeCell ref="P11:P12"/>
    <mergeCell ref="R11:R12"/>
    <mergeCell ref="S11:S12"/>
    <mergeCell ref="C11:E11"/>
    <mergeCell ref="F11:H11"/>
    <mergeCell ref="I11:K11"/>
    <mergeCell ref="C10:N10"/>
    <mergeCell ref="L11:L12"/>
    <mergeCell ref="M11:M12"/>
    <mergeCell ref="N11:N12"/>
    <mergeCell ref="Q10:Q12"/>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T14:U15 E62:R62 S23:S24 Q27:Q30 T18:U24 T26:U26 U34:U39 S63 S42 R36:R39 C69:U69 T59:U66 S36 C26:R26 S16:U16 U31:U32 Q34:R35 C18:R24 C34:P39 T27:T32 C31:S32 R41:R49 T34:T49 U41:U49 D58:XFD58 S51:S57 S44:S49 D50:H57 C14:R16 D67:XFD67 Q50:R57 T50:U57 Q36:Q49 D59:R61 D63:R66 C41:H49 C50:C67 I41:P57">
      <formula1>50000000000</formula1>
    </dataValidation>
    <dataValidation type="whole" operator="lessThanOrEqual" allowBlank="1" showInputMessage="1" showErrorMessage="1" errorTitle="Numbers Only" error="You can only enter whole  numbers" sqref="D25:U25 D17:U17">
      <formula1>50000000000</formula1>
    </dataValidation>
  </dataValidations>
  <hyperlinks>
    <hyperlink ref="A1:U1" location="ToC!A1" display="45.010"/>
    <hyperlink ref="A30" location="'60.010'!A1" display="4.5 Other Revenue (particulars to be specified)"/>
  </hyperlinks>
  <pageMargins left="0.5" right="0" top="0.5" bottom="0.5" header="0.3" footer="0.3"/>
  <pageSetup paperSize="5" scale="41" fitToHeight="0" orientation="landscape" r:id="rId1"/>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3">
    <tabColor rgb="FF92D050"/>
    <pageSetUpPr fitToPage="1"/>
  </sheetPr>
  <dimension ref="A1:V90"/>
  <sheetViews>
    <sheetView zoomScale="115" zoomScaleNormal="115" workbookViewId="0">
      <selection activeCell="C53" sqref="C53:P53"/>
    </sheetView>
  </sheetViews>
  <sheetFormatPr defaultColWidth="0" defaultRowHeight="12.5" zeroHeight="1"/>
  <cols>
    <col min="1" max="1" width="45" style="4221" customWidth="1"/>
    <col min="2" max="2" width="5.4609375" style="4264" customWidth="1"/>
    <col min="3" max="20" width="15.765625" style="4221" customWidth="1"/>
    <col min="21" max="21" width="10.765625" style="4221" customWidth="1"/>
    <col min="22" max="22" width="10.765625" style="4221" hidden="1" customWidth="1"/>
    <col min="23" max="16384" width="0" style="4221" hidden="1"/>
  </cols>
  <sheetData>
    <row r="1" spans="1:21" ht="13">
      <c r="A1" s="5065">
        <v>45.012</v>
      </c>
      <c r="B1" s="5768"/>
      <c r="C1" s="5768"/>
      <c r="D1" s="5768"/>
      <c r="E1" s="5768"/>
      <c r="F1" s="5768"/>
      <c r="G1" s="5768"/>
      <c r="H1" s="5768"/>
      <c r="I1" s="5768"/>
      <c r="J1" s="5768"/>
      <c r="K1" s="5768"/>
      <c r="L1" s="5768"/>
      <c r="M1" s="5768"/>
      <c r="N1" s="5768"/>
      <c r="O1" s="5768"/>
      <c r="P1" s="5768"/>
      <c r="Q1" s="5768"/>
      <c r="R1" s="5768"/>
      <c r="S1" s="5768"/>
      <c r="T1" s="5768"/>
      <c r="U1" s="5768"/>
    </row>
    <row r="2" spans="1:21" ht="13">
      <c r="A2" s="1762"/>
      <c r="B2" s="4253"/>
      <c r="C2" s="1762"/>
      <c r="D2" s="1762"/>
      <c r="E2" s="1762"/>
      <c r="F2" s="1762"/>
      <c r="G2" s="1762"/>
      <c r="H2" s="1762"/>
      <c r="I2" s="1762"/>
      <c r="J2" s="1762"/>
      <c r="K2" s="1762"/>
      <c r="L2" s="1762"/>
      <c r="M2" s="1762"/>
      <c r="N2" s="1762"/>
      <c r="O2" s="1762"/>
      <c r="P2" s="1762"/>
      <c r="Q2" s="1762"/>
      <c r="R2" s="1762"/>
      <c r="S2" s="1762"/>
      <c r="T2" s="1762"/>
      <c r="U2" s="1762"/>
    </row>
    <row r="3" spans="1:21" ht="15.5">
      <c r="A3" s="566" t="str">
        <f>+Cover!A14</f>
        <v>Select Name of Insurer/ Financial Holding Company</v>
      </c>
      <c r="B3" s="4254"/>
      <c r="C3" s="565"/>
      <c r="D3" s="565"/>
      <c r="E3" s="565"/>
      <c r="F3" s="565"/>
      <c r="G3" s="565"/>
      <c r="H3" s="565"/>
      <c r="I3" s="566"/>
      <c r="J3" s="567"/>
      <c r="K3" s="567"/>
      <c r="L3" s="567"/>
      <c r="M3" s="567"/>
      <c r="N3" s="567"/>
      <c r="O3" s="567"/>
      <c r="P3" s="567"/>
      <c r="Q3" s="567"/>
      <c r="R3" s="567"/>
      <c r="S3" s="32"/>
      <c r="T3" s="23" t="s">
        <v>1752</v>
      </c>
      <c r="U3" s="567"/>
    </row>
    <row r="4" spans="1:21" ht="15.5">
      <c r="A4" s="3520" t="str">
        <f>+ToC!A3</f>
        <v>Insurer/Financial Holding Company</v>
      </c>
      <c r="B4" s="4255"/>
      <c r="C4" s="15"/>
      <c r="D4" s="15"/>
      <c r="E4" s="15"/>
      <c r="F4" s="15"/>
      <c r="G4" s="15"/>
      <c r="H4" s="15"/>
      <c r="I4" s="15"/>
      <c r="J4" s="10"/>
      <c r="K4" s="7"/>
      <c r="L4" s="7"/>
      <c r="M4" s="7"/>
      <c r="N4" s="7"/>
      <c r="O4" s="7"/>
      <c r="P4" s="7"/>
      <c r="Q4" s="7"/>
      <c r="R4" s="7"/>
      <c r="S4" s="32"/>
      <c r="T4" s="7"/>
      <c r="U4" s="7"/>
    </row>
    <row r="5" spans="1:21" ht="15.5">
      <c r="A5" s="15"/>
      <c r="B5" s="4255"/>
      <c r="C5" s="15"/>
      <c r="D5" s="15"/>
      <c r="E5" s="15"/>
      <c r="F5" s="15"/>
      <c r="G5" s="15"/>
      <c r="H5" s="15"/>
      <c r="I5" s="15"/>
      <c r="J5" s="10"/>
      <c r="K5" s="7"/>
      <c r="L5" s="7"/>
      <c r="M5" s="7"/>
      <c r="N5" s="7"/>
      <c r="O5" s="7"/>
      <c r="P5" s="7"/>
      <c r="Q5" s="7"/>
      <c r="R5" s="7"/>
      <c r="S5" s="32"/>
      <c r="T5" s="7"/>
      <c r="U5" s="7"/>
    </row>
    <row r="6" spans="1:21" ht="15.5">
      <c r="A6" s="15" t="str">
        <f>+ToC!A5</f>
        <v>LONG-TERM INSURERS ANNUAL RETURN</v>
      </c>
      <c r="B6" s="4255"/>
      <c r="C6" s="15"/>
      <c r="D6" s="15"/>
      <c r="E6" s="15"/>
      <c r="F6" s="15"/>
      <c r="G6" s="15"/>
      <c r="H6" s="15"/>
      <c r="I6" s="15"/>
      <c r="J6" s="10"/>
      <c r="K6" s="7"/>
      <c r="L6" s="7"/>
      <c r="M6" s="7"/>
      <c r="N6" s="23"/>
      <c r="O6" s="7"/>
      <c r="P6" s="7"/>
      <c r="Q6" s="7"/>
      <c r="R6" s="7"/>
      <c r="S6" s="32"/>
      <c r="T6" s="7"/>
      <c r="U6" s="7"/>
    </row>
    <row r="7" spans="1:21" ht="15.5">
      <c r="A7" s="21" t="str">
        <f>+ToC!A6</f>
        <v>FOR THE YEAR ENDED:</v>
      </c>
      <c r="B7" s="4256"/>
      <c r="C7" s="22"/>
      <c r="D7" s="7"/>
      <c r="E7" s="16"/>
      <c r="F7" s="7"/>
      <c r="G7" s="7"/>
      <c r="H7" s="7"/>
      <c r="I7" s="16"/>
      <c r="J7" s="7"/>
      <c r="K7" s="7"/>
      <c r="L7" s="7"/>
      <c r="M7" s="7"/>
      <c r="N7" s="7"/>
      <c r="O7" s="7"/>
      <c r="P7" s="7"/>
      <c r="Q7" s="7"/>
      <c r="R7" s="7"/>
      <c r="S7" s="32"/>
      <c r="T7" s="3521">
        <f>+Cover!A23</f>
        <v>0</v>
      </c>
      <c r="U7" s="7"/>
    </row>
    <row r="8" spans="1:21" ht="16" thickBot="1">
      <c r="A8" s="21"/>
      <c r="B8" s="4256"/>
      <c r="C8" s="22"/>
      <c r="D8" s="7"/>
      <c r="E8" s="16" t="s">
        <v>2386</v>
      </c>
      <c r="F8" s="7"/>
      <c r="G8" s="7"/>
      <c r="H8" s="7"/>
      <c r="I8" s="16"/>
      <c r="J8" s="7"/>
      <c r="K8" s="7"/>
      <c r="L8" s="7"/>
      <c r="M8" s="7"/>
      <c r="N8" s="7"/>
      <c r="O8" s="7"/>
      <c r="P8" s="7"/>
      <c r="Q8" s="7"/>
      <c r="R8" s="7"/>
      <c r="S8" s="32"/>
      <c r="T8" s="7"/>
      <c r="U8" s="7"/>
    </row>
    <row r="9" spans="1:21" ht="20.25" customHeight="1" thickTop="1">
      <c r="A9" s="3522" t="s">
        <v>1612</v>
      </c>
      <c r="B9" s="4257"/>
      <c r="C9" s="5769" t="s">
        <v>1563</v>
      </c>
      <c r="D9" s="5770"/>
      <c r="E9" s="5770"/>
      <c r="F9" s="5770"/>
      <c r="G9" s="5770"/>
      <c r="H9" s="5770"/>
      <c r="I9" s="5770"/>
      <c r="J9" s="5770"/>
      <c r="K9" s="5770"/>
      <c r="L9" s="5770"/>
      <c r="M9" s="5770"/>
      <c r="N9" s="5771"/>
      <c r="O9" s="5769" t="s">
        <v>1564</v>
      </c>
      <c r="P9" s="5780"/>
      <c r="Q9" s="5763" t="s">
        <v>1565</v>
      </c>
      <c r="R9" s="5591" t="s">
        <v>1566</v>
      </c>
      <c r="S9" s="5786"/>
      <c r="T9" s="5766" t="s">
        <v>440</v>
      </c>
      <c r="U9" s="5767"/>
    </row>
    <row r="10" spans="1:21" ht="18">
      <c r="A10" s="1108"/>
      <c r="B10" s="4258"/>
      <c r="C10" s="5772" t="s">
        <v>1567</v>
      </c>
      <c r="D10" s="5773"/>
      <c r="E10" s="5774"/>
      <c r="F10" s="5772" t="s">
        <v>1568</v>
      </c>
      <c r="G10" s="5775"/>
      <c r="H10" s="5776"/>
      <c r="I10" s="5777" t="s">
        <v>1569</v>
      </c>
      <c r="J10" s="5778"/>
      <c r="K10" s="5779"/>
      <c r="L10" s="5331" t="s">
        <v>1570</v>
      </c>
      <c r="M10" s="5785" t="s">
        <v>1571</v>
      </c>
      <c r="N10" s="5785" t="s">
        <v>1572</v>
      </c>
      <c r="O10" s="5789" t="s">
        <v>1573</v>
      </c>
      <c r="P10" s="5787" t="s">
        <v>1574</v>
      </c>
      <c r="Q10" s="5764"/>
      <c r="R10" s="5787" t="s">
        <v>1575</v>
      </c>
      <c r="S10" s="5787" t="s">
        <v>1576</v>
      </c>
      <c r="T10" s="5781">
        <f>YEAR($T$7)</f>
        <v>1900</v>
      </c>
      <c r="U10" s="5782">
        <f>T10-1</f>
        <v>1899</v>
      </c>
    </row>
    <row r="11" spans="1:21" ht="34">
      <c r="A11" s="2669" t="s">
        <v>1613</v>
      </c>
      <c r="B11" s="2894" t="s">
        <v>133</v>
      </c>
      <c r="C11" s="3447" t="s">
        <v>1578</v>
      </c>
      <c r="D11" s="3448" t="s">
        <v>1579</v>
      </c>
      <c r="E11" s="3447" t="s">
        <v>1092</v>
      </c>
      <c r="F11" s="3447" t="s">
        <v>1580</v>
      </c>
      <c r="G11" s="3448" t="s">
        <v>1579</v>
      </c>
      <c r="H11" s="3449" t="s">
        <v>1092</v>
      </c>
      <c r="I11" s="3450" t="s">
        <v>1581</v>
      </c>
      <c r="J11" s="3451" t="s">
        <v>1582</v>
      </c>
      <c r="K11" s="3449" t="s">
        <v>1583</v>
      </c>
      <c r="L11" s="5784"/>
      <c r="M11" s="5784"/>
      <c r="N11" s="5784"/>
      <c r="O11" s="5790"/>
      <c r="P11" s="5765"/>
      <c r="Q11" s="5765"/>
      <c r="R11" s="5765"/>
      <c r="S11" s="5788"/>
      <c r="T11" s="5765"/>
      <c r="U11" s="5783"/>
    </row>
    <row r="12" spans="1:21" ht="14">
      <c r="A12" s="586" t="s">
        <v>1577</v>
      </c>
      <c r="B12" s="4259"/>
      <c r="C12" s="2565" t="s">
        <v>281</v>
      </c>
      <c r="D12" s="2565" t="s">
        <v>281</v>
      </c>
      <c r="E12" s="2565" t="s">
        <v>281</v>
      </c>
      <c r="F12" s="2565" t="s">
        <v>281</v>
      </c>
      <c r="G12" s="2565" t="s">
        <v>281</v>
      </c>
      <c r="H12" s="2565" t="s">
        <v>281</v>
      </c>
      <c r="I12" s="2565" t="s">
        <v>281</v>
      </c>
      <c r="J12" s="2565" t="s">
        <v>281</v>
      </c>
      <c r="K12" s="2565" t="s">
        <v>281</v>
      </c>
      <c r="L12" s="2565" t="s">
        <v>281</v>
      </c>
      <c r="M12" s="2565" t="s">
        <v>281</v>
      </c>
      <c r="N12" s="2565" t="s">
        <v>281</v>
      </c>
      <c r="O12" s="2565" t="s">
        <v>281</v>
      </c>
      <c r="P12" s="2565" t="s">
        <v>281</v>
      </c>
      <c r="Q12" s="2565" t="s">
        <v>281</v>
      </c>
      <c r="R12" s="2565" t="s">
        <v>281</v>
      </c>
      <c r="S12" s="2563" t="s">
        <v>281</v>
      </c>
      <c r="T12" s="3523" t="s">
        <v>281</v>
      </c>
      <c r="U12" s="3455" t="s">
        <v>281</v>
      </c>
    </row>
    <row r="13" spans="1:21" ht="15.5">
      <c r="A13" s="2160" t="s">
        <v>2367</v>
      </c>
      <c r="B13" s="4265" t="s">
        <v>110</v>
      </c>
      <c r="C13" s="3457">
        <f>+'45.022'!C28</f>
        <v>0</v>
      </c>
      <c r="D13" s="3457">
        <f>+'45.022'!D28</f>
        <v>0</v>
      </c>
      <c r="E13" s="3457">
        <f>+'45.022'!E28</f>
        <v>0</v>
      </c>
      <c r="F13" s="3457">
        <f>+'45.022'!F28</f>
        <v>0</v>
      </c>
      <c r="G13" s="3457">
        <f>+'45.022'!G28</f>
        <v>0</v>
      </c>
      <c r="H13" s="3457">
        <f>+'45.022'!H28</f>
        <v>0</v>
      </c>
      <c r="I13" s="3457">
        <f>+'45.022'!I28</f>
        <v>0</v>
      </c>
      <c r="J13" s="3457">
        <f>+'45.022'!J28</f>
        <v>0</v>
      </c>
      <c r="K13" s="3457">
        <f>+'45.022'!K28</f>
        <v>0</v>
      </c>
      <c r="L13" s="3457">
        <f>+'45.022'!L28</f>
        <v>0</v>
      </c>
      <c r="M13" s="3457">
        <f>+'45.022'!M28</f>
        <v>0</v>
      </c>
      <c r="N13" s="3457">
        <f>+'45.022'!N28</f>
        <v>0</v>
      </c>
      <c r="O13" s="3457">
        <f>+'45.022'!O28</f>
        <v>0</v>
      </c>
      <c r="P13" s="3457">
        <f>+'45.022'!P28</f>
        <v>0</v>
      </c>
      <c r="Q13" s="3524">
        <f>SUM(C13:P13)</f>
        <v>0</v>
      </c>
      <c r="R13" s="2186">
        <f>+'45.022'!R28</f>
        <v>0</v>
      </c>
      <c r="S13" s="3525">
        <f>+'45.022'!S28</f>
        <v>0</v>
      </c>
      <c r="T13" s="3458">
        <f>SUM(Q13:S13)</f>
        <v>0</v>
      </c>
      <c r="U13" s="2187">
        <f>+'45.022'!U28</f>
        <v>0</v>
      </c>
    </row>
    <row r="14" spans="1:21" ht="14">
      <c r="A14" s="3460" t="s">
        <v>2368</v>
      </c>
      <c r="B14" s="4265" t="s">
        <v>110</v>
      </c>
      <c r="C14" s="3461">
        <f>-'45.022'!C39</f>
        <v>0</v>
      </c>
      <c r="D14" s="3461">
        <f>-'45.022'!D39</f>
        <v>0</v>
      </c>
      <c r="E14" s="3461">
        <f>-'45.022'!E39</f>
        <v>0</v>
      </c>
      <c r="F14" s="3461">
        <f>-'45.022'!F39</f>
        <v>0</v>
      </c>
      <c r="G14" s="3461">
        <f>-'45.022'!G39</f>
        <v>0</v>
      </c>
      <c r="H14" s="3461">
        <f>-'45.022'!H39</f>
        <v>0</v>
      </c>
      <c r="I14" s="3461">
        <f>-'45.022'!I39</f>
        <v>0</v>
      </c>
      <c r="J14" s="3461">
        <f>-'45.022'!J39</f>
        <v>0</v>
      </c>
      <c r="K14" s="3461">
        <f>-'45.022'!K39</f>
        <v>0</v>
      </c>
      <c r="L14" s="3461">
        <f>-'45.022'!L39</f>
        <v>0</v>
      </c>
      <c r="M14" s="3461">
        <f>-'45.022'!M39</f>
        <v>0</v>
      </c>
      <c r="N14" s="3461">
        <f>-'45.022'!N39</f>
        <v>0</v>
      </c>
      <c r="O14" s="3461">
        <f>-'45.022'!O39</f>
        <v>0</v>
      </c>
      <c r="P14" s="3461">
        <f>-'45.022'!P39</f>
        <v>0</v>
      </c>
      <c r="Q14" s="3524">
        <f>SUM(C14:P14)</f>
        <v>0</v>
      </c>
      <c r="R14" s="3461">
        <f>-'45.022'!R39</f>
        <v>0</v>
      </c>
      <c r="S14" s="3461">
        <f>-'45.022'!S39</f>
        <v>0</v>
      </c>
      <c r="T14" s="3458">
        <f>SUM(Q14:S14)</f>
        <v>0</v>
      </c>
      <c r="U14" s="3461">
        <f>-'45.022'!U39</f>
        <v>0</v>
      </c>
    </row>
    <row r="15" spans="1:21" ht="14">
      <c r="A15" s="3463" t="s">
        <v>1614</v>
      </c>
      <c r="B15" s="3526"/>
      <c r="C15" s="2168">
        <f>SUM(C13:C14)</f>
        <v>0</v>
      </c>
      <c r="D15" s="2168">
        <f t="shared" ref="D15:U15" si="0">SUM(D13:D14)</f>
        <v>0</v>
      </c>
      <c r="E15" s="2168">
        <f t="shared" si="0"/>
        <v>0</v>
      </c>
      <c r="F15" s="2168">
        <f t="shared" si="0"/>
        <v>0</v>
      </c>
      <c r="G15" s="2168">
        <f t="shared" si="0"/>
        <v>0</v>
      </c>
      <c r="H15" s="2168">
        <f t="shared" si="0"/>
        <v>0</v>
      </c>
      <c r="I15" s="2168">
        <f t="shared" si="0"/>
        <v>0</v>
      </c>
      <c r="J15" s="2168">
        <f t="shared" si="0"/>
        <v>0</v>
      </c>
      <c r="K15" s="2168">
        <f t="shared" si="0"/>
        <v>0</v>
      </c>
      <c r="L15" s="2168">
        <f t="shared" si="0"/>
        <v>0</v>
      </c>
      <c r="M15" s="2168">
        <f t="shared" si="0"/>
        <v>0</v>
      </c>
      <c r="N15" s="2168">
        <f t="shared" si="0"/>
        <v>0</v>
      </c>
      <c r="O15" s="2168">
        <f t="shared" si="0"/>
        <v>0</v>
      </c>
      <c r="P15" s="2168">
        <f t="shared" si="0"/>
        <v>0</v>
      </c>
      <c r="Q15" s="2341">
        <f>SUM(Q13:Q14)</f>
        <v>0</v>
      </c>
      <c r="R15" s="2168">
        <f>SUM(R13:R14)</f>
        <v>0</v>
      </c>
      <c r="S15" s="2341">
        <f t="shared" si="0"/>
        <v>0</v>
      </c>
      <c r="T15" s="2341">
        <f t="shared" si="0"/>
        <v>0</v>
      </c>
      <c r="U15" s="3527">
        <f t="shared" si="0"/>
        <v>0</v>
      </c>
    </row>
    <row r="16" spans="1:21" ht="14">
      <c r="A16" s="588" t="s">
        <v>1586</v>
      </c>
      <c r="B16" s="3526"/>
      <c r="C16" s="3528"/>
      <c r="D16" s="3528"/>
      <c r="E16" s="3528"/>
      <c r="F16" s="3528"/>
      <c r="G16" s="3528"/>
      <c r="H16" s="3528"/>
      <c r="I16" s="3528"/>
      <c r="J16" s="3528"/>
      <c r="K16" s="3528"/>
      <c r="L16" s="3528"/>
      <c r="M16" s="3528"/>
      <c r="N16" s="3528"/>
      <c r="O16" s="3528"/>
      <c r="P16" s="3528"/>
      <c r="Q16" s="3467"/>
      <c r="R16" s="3528"/>
      <c r="S16" s="3529"/>
      <c r="T16" s="3471"/>
      <c r="U16" s="3530"/>
    </row>
    <row r="17" spans="1:21" ht="14">
      <c r="A17" s="3531" t="s">
        <v>1615</v>
      </c>
      <c r="B17" s="303"/>
      <c r="C17" s="547"/>
      <c r="D17" s="547"/>
      <c r="E17" s="547"/>
      <c r="F17" s="547"/>
      <c r="G17" s="547"/>
      <c r="H17" s="547"/>
      <c r="I17" s="547"/>
      <c r="J17" s="547"/>
      <c r="K17" s="547"/>
      <c r="L17" s="547"/>
      <c r="M17" s="547"/>
      <c r="N17" s="547"/>
      <c r="O17" s="547"/>
      <c r="P17" s="547"/>
      <c r="Q17" s="3524">
        <f>SUM(C17:P17)</f>
        <v>0</v>
      </c>
      <c r="R17" s="547"/>
      <c r="S17" s="547"/>
      <c r="T17" s="571">
        <f>SUM(Q17:S17)</f>
        <v>0</v>
      </c>
      <c r="U17" s="547"/>
    </row>
    <row r="18" spans="1:21" ht="28">
      <c r="A18" s="2175" t="s">
        <v>2354</v>
      </c>
      <c r="B18" s="1233"/>
      <c r="C18" s="547"/>
      <c r="D18" s="547"/>
      <c r="E18" s="547"/>
      <c r="F18" s="547"/>
      <c r="G18" s="547"/>
      <c r="H18" s="547"/>
      <c r="I18" s="547"/>
      <c r="J18" s="547"/>
      <c r="K18" s="547"/>
      <c r="L18" s="547"/>
      <c r="M18" s="547"/>
      <c r="N18" s="547"/>
      <c r="O18" s="547"/>
      <c r="P18" s="547"/>
      <c r="Q18" s="1125">
        <f t="shared" ref="Q18:Q23" si="1">SUM(C18:P18)</f>
        <v>0</v>
      </c>
      <c r="R18" s="547"/>
      <c r="S18" s="547"/>
      <c r="T18" s="571">
        <f t="shared" ref="T18:T23" si="2">SUM(Q18:S18)</f>
        <v>0</v>
      </c>
      <c r="U18" s="547"/>
    </row>
    <row r="19" spans="1:21" ht="14">
      <c r="A19" s="2175" t="s">
        <v>2288</v>
      </c>
      <c r="B19" s="1233"/>
      <c r="C19" s="547"/>
      <c r="D19" s="547"/>
      <c r="E19" s="547"/>
      <c r="F19" s="547"/>
      <c r="G19" s="547"/>
      <c r="H19" s="547"/>
      <c r="I19" s="547"/>
      <c r="J19" s="547"/>
      <c r="K19" s="547"/>
      <c r="L19" s="547"/>
      <c r="M19" s="547"/>
      <c r="N19" s="547"/>
      <c r="O19" s="547"/>
      <c r="P19" s="547"/>
      <c r="Q19" s="1125">
        <f t="shared" si="1"/>
        <v>0</v>
      </c>
      <c r="R19" s="547"/>
      <c r="S19" s="547"/>
      <c r="T19" s="571">
        <f>SUM(Q19:S19)</f>
        <v>0</v>
      </c>
      <c r="U19" s="547"/>
    </row>
    <row r="20" spans="1:21" ht="14">
      <c r="A20" s="2175" t="s">
        <v>939</v>
      </c>
      <c r="B20" s="1233"/>
      <c r="C20" s="547"/>
      <c r="D20" s="547"/>
      <c r="E20" s="547"/>
      <c r="F20" s="547"/>
      <c r="G20" s="547"/>
      <c r="H20" s="547"/>
      <c r="I20" s="547"/>
      <c r="J20" s="547"/>
      <c r="K20" s="547"/>
      <c r="L20" s="547"/>
      <c r="M20" s="547"/>
      <c r="N20" s="547"/>
      <c r="O20" s="547"/>
      <c r="P20" s="547"/>
      <c r="Q20" s="1125">
        <f t="shared" si="1"/>
        <v>0</v>
      </c>
      <c r="R20" s="547"/>
      <c r="S20" s="547"/>
      <c r="T20" s="571">
        <f t="shared" si="2"/>
        <v>0</v>
      </c>
      <c r="U20" s="547"/>
    </row>
    <row r="21" spans="1:21" ht="14">
      <c r="A21" s="3508" t="s">
        <v>1616</v>
      </c>
      <c r="B21" s="4260" t="s">
        <v>1617</v>
      </c>
      <c r="C21" s="547"/>
      <c r="D21" s="547"/>
      <c r="E21" s="547"/>
      <c r="F21" s="547"/>
      <c r="G21" s="547"/>
      <c r="H21" s="547"/>
      <c r="I21" s="547"/>
      <c r="J21" s="547"/>
      <c r="K21" s="547"/>
      <c r="L21" s="547"/>
      <c r="M21" s="547"/>
      <c r="N21" s="547"/>
      <c r="O21" s="547"/>
      <c r="P21" s="547"/>
      <c r="Q21" s="3532">
        <f t="shared" si="1"/>
        <v>0</v>
      </c>
      <c r="R21" s="547"/>
      <c r="S21" s="547"/>
      <c r="T21" s="571">
        <f t="shared" si="2"/>
        <v>0</v>
      </c>
      <c r="U21" s="547"/>
    </row>
    <row r="22" spans="1:21" ht="14">
      <c r="A22" s="3503" t="s">
        <v>726</v>
      </c>
      <c r="B22" s="3526"/>
      <c r="C22" s="2168">
        <f>SUM(C17:C21)</f>
        <v>0</v>
      </c>
      <c r="D22" s="2168">
        <f t="shared" ref="D22:P22" si="3">SUM(D17:D21)</f>
        <v>0</v>
      </c>
      <c r="E22" s="2168">
        <f t="shared" si="3"/>
        <v>0</v>
      </c>
      <c r="F22" s="2168">
        <f t="shared" si="3"/>
        <v>0</v>
      </c>
      <c r="G22" s="2168">
        <f t="shared" si="3"/>
        <v>0</v>
      </c>
      <c r="H22" s="2168">
        <f t="shared" si="3"/>
        <v>0</v>
      </c>
      <c r="I22" s="2168">
        <f t="shared" si="3"/>
        <v>0</v>
      </c>
      <c r="J22" s="2168">
        <f t="shared" si="3"/>
        <v>0</v>
      </c>
      <c r="K22" s="2168">
        <f t="shared" si="3"/>
        <v>0</v>
      </c>
      <c r="L22" s="2168">
        <f t="shared" si="3"/>
        <v>0</v>
      </c>
      <c r="M22" s="2168">
        <f t="shared" si="3"/>
        <v>0</v>
      </c>
      <c r="N22" s="2168">
        <f t="shared" si="3"/>
        <v>0</v>
      </c>
      <c r="O22" s="2168">
        <f t="shared" si="3"/>
        <v>0</v>
      </c>
      <c r="P22" s="2168">
        <f t="shared" si="3"/>
        <v>0</v>
      </c>
      <c r="Q22" s="2341">
        <f>SUM(Q17:Q21)</f>
        <v>0</v>
      </c>
      <c r="R22" s="2168">
        <f>SUM(R17:R21)</f>
        <v>0</v>
      </c>
      <c r="S22" s="2168">
        <f>SUM(S17:S21)</f>
        <v>0</v>
      </c>
      <c r="T22" s="2172">
        <f>SUM(T17:T21)</f>
        <v>0</v>
      </c>
      <c r="U22" s="2169">
        <f>SUM(U17:U21)</f>
        <v>0</v>
      </c>
    </row>
    <row r="23" spans="1:21" ht="28">
      <c r="A23" s="3475" t="s">
        <v>942</v>
      </c>
      <c r="B23" s="1233"/>
      <c r="C23" s="3478"/>
      <c r="D23" s="3478"/>
      <c r="E23" s="3478"/>
      <c r="F23" s="3479"/>
      <c r="G23" s="3479"/>
      <c r="H23" s="3479"/>
      <c r="I23" s="3479"/>
      <c r="J23" s="3478"/>
      <c r="K23" s="3478"/>
      <c r="L23" s="3478"/>
      <c r="M23" s="3478"/>
      <c r="N23" s="3478"/>
      <c r="O23" s="3478"/>
      <c r="P23" s="3479"/>
      <c r="Q23" s="3524">
        <f t="shared" si="1"/>
        <v>0</v>
      </c>
      <c r="R23" s="3478"/>
      <c r="S23" s="3478"/>
      <c r="T23" s="571">
        <f t="shared" si="2"/>
        <v>0</v>
      </c>
      <c r="U23" s="1434"/>
    </row>
    <row r="24" spans="1:21" ht="14">
      <c r="A24" s="588" t="s">
        <v>1589</v>
      </c>
      <c r="B24" s="1233"/>
      <c r="C24" s="548"/>
      <c r="D24" s="548"/>
      <c r="E24" s="548"/>
      <c r="F24" s="3533"/>
      <c r="G24" s="3533"/>
      <c r="H24" s="3533"/>
      <c r="I24" s="3533"/>
      <c r="J24" s="548"/>
      <c r="K24" s="548"/>
      <c r="L24" s="548"/>
      <c r="M24" s="548"/>
      <c r="N24" s="548"/>
      <c r="O24" s="548"/>
      <c r="P24" s="3533"/>
      <c r="Q24" s="1435"/>
      <c r="R24" s="548"/>
      <c r="S24" s="548"/>
      <c r="T24" s="548"/>
      <c r="U24" s="568" t="s">
        <v>1008</v>
      </c>
    </row>
    <row r="25" spans="1:21" ht="14">
      <c r="A25" s="3486" t="s">
        <v>1618</v>
      </c>
      <c r="B25" s="1233"/>
      <c r="C25" s="547"/>
      <c r="D25" s="547"/>
      <c r="E25" s="547"/>
      <c r="F25" s="547"/>
      <c r="G25" s="547"/>
      <c r="H25" s="547"/>
      <c r="I25" s="547"/>
      <c r="J25" s="547"/>
      <c r="K25" s="547"/>
      <c r="L25" s="547"/>
      <c r="M25" s="547"/>
      <c r="N25" s="547"/>
      <c r="O25" s="547"/>
      <c r="P25" s="547"/>
      <c r="Q25" s="1125">
        <f t="shared" ref="Q25:Q29" si="4">SUM(C25:P25)</f>
        <v>0</v>
      </c>
      <c r="R25" s="547"/>
      <c r="S25" s="547"/>
      <c r="T25" s="571">
        <f t="shared" ref="T25:T28" si="5">SUM(Q25:S25)</f>
        <v>0</v>
      </c>
      <c r="U25" s="3534"/>
    </row>
    <row r="26" spans="1:21" ht="28">
      <c r="A26" s="3487" t="s">
        <v>2369</v>
      </c>
      <c r="B26" s="1233"/>
      <c r="C26" s="547"/>
      <c r="D26" s="547"/>
      <c r="E26" s="547"/>
      <c r="F26" s="547"/>
      <c r="G26" s="547"/>
      <c r="H26" s="547"/>
      <c r="I26" s="547"/>
      <c r="J26" s="547"/>
      <c r="K26" s="547"/>
      <c r="L26" s="547"/>
      <c r="M26" s="547"/>
      <c r="N26" s="547"/>
      <c r="O26" s="547"/>
      <c r="P26" s="547"/>
      <c r="Q26" s="1125">
        <f t="shared" si="4"/>
        <v>0</v>
      </c>
      <c r="R26" s="547"/>
      <c r="S26" s="547"/>
      <c r="T26" s="571">
        <f>SUM(Q26:S26)</f>
        <v>0</v>
      </c>
      <c r="U26" s="3534"/>
    </row>
    <row r="27" spans="1:21" ht="14">
      <c r="A27" s="2159" t="s">
        <v>1591</v>
      </c>
      <c r="B27" s="1233"/>
      <c r="C27" s="547"/>
      <c r="D27" s="547"/>
      <c r="E27" s="547"/>
      <c r="F27" s="547"/>
      <c r="G27" s="547"/>
      <c r="H27" s="547"/>
      <c r="I27" s="547"/>
      <c r="J27" s="547"/>
      <c r="K27" s="547"/>
      <c r="L27" s="547"/>
      <c r="M27" s="547"/>
      <c r="N27" s="547"/>
      <c r="O27" s="547"/>
      <c r="P27" s="547"/>
      <c r="Q27" s="1125">
        <f t="shared" si="4"/>
        <v>0</v>
      </c>
      <c r="R27" s="547"/>
      <c r="S27" s="547"/>
      <c r="T27" s="571">
        <f t="shared" si="5"/>
        <v>0</v>
      </c>
      <c r="U27" s="3534"/>
    </row>
    <row r="28" spans="1:21" ht="14">
      <c r="A28" s="3486" t="s">
        <v>1592</v>
      </c>
      <c r="B28" s="1233"/>
      <c r="C28" s="547"/>
      <c r="D28" s="547"/>
      <c r="E28" s="547"/>
      <c r="F28" s="547"/>
      <c r="G28" s="547"/>
      <c r="H28" s="547"/>
      <c r="I28" s="547"/>
      <c r="J28" s="547"/>
      <c r="K28" s="547"/>
      <c r="L28" s="547"/>
      <c r="M28" s="547"/>
      <c r="N28" s="547"/>
      <c r="O28" s="547"/>
      <c r="P28" s="547"/>
      <c r="Q28" s="1125">
        <f t="shared" si="4"/>
        <v>0</v>
      </c>
      <c r="R28" s="547"/>
      <c r="S28" s="547"/>
      <c r="T28" s="571">
        <f t="shared" si="5"/>
        <v>0</v>
      </c>
      <c r="U28" s="3534"/>
    </row>
    <row r="29" spans="1:21" ht="14">
      <c r="A29" s="4227" t="s">
        <v>1619</v>
      </c>
      <c r="B29" s="4266" t="s">
        <v>122</v>
      </c>
      <c r="C29" s="1107">
        <f>'60.010'!C59</f>
        <v>0</v>
      </c>
      <c r="D29" s="1107">
        <f>'60.010'!D59</f>
        <v>0</v>
      </c>
      <c r="E29" s="1107">
        <f>'60.010'!E59</f>
        <v>0</v>
      </c>
      <c r="F29" s="1107">
        <f>'60.010'!F59</f>
        <v>0</v>
      </c>
      <c r="G29" s="1107">
        <f>'60.010'!G59</f>
        <v>0</v>
      </c>
      <c r="H29" s="1107">
        <f>'60.010'!H59</f>
        <v>0</v>
      </c>
      <c r="I29" s="1107">
        <f>'60.010'!I59</f>
        <v>0</v>
      </c>
      <c r="J29" s="1107">
        <f>'60.010'!J59</f>
        <v>0</v>
      </c>
      <c r="K29" s="1107">
        <f>'60.010'!K59</f>
        <v>0</v>
      </c>
      <c r="L29" s="1107">
        <f>'60.010'!L59</f>
        <v>0</v>
      </c>
      <c r="M29" s="1107">
        <f>'60.010'!M59</f>
        <v>0</v>
      </c>
      <c r="N29" s="1107">
        <f>'60.010'!N59</f>
        <v>0</v>
      </c>
      <c r="O29" s="1107">
        <f>'60.010'!O59</f>
        <v>0</v>
      </c>
      <c r="P29" s="1107">
        <f>'60.010'!P59</f>
        <v>0</v>
      </c>
      <c r="Q29" s="1125">
        <f t="shared" si="4"/>
        <v>0</v>
      </c>
      <c r="R29" s="1107">
        <f>'60.010'!Q59</f>
        <v>0</v>
      </c>
      <c r="S29" s="3535">
        <f>+'60.010'!R59</f>
        <v>0</v>
      </c>
      <c r="T29" s="571">
        <f>SUM(Q29:S29)</f>
        <v>0</v>
      </c>
      <c r="U29" s="1312">
        <f>+'60.010'!T59</f>
        <v>0</v>
      </c>
    </row>
    <row r="30" spans="1:21" ht="14">
      <c r="A30" s="3536" t="s">
        <v>1620</v>
      </c>
      <c r="B30" s="4267"/>
      <c r="C30" s="2168">
        <f>SUM(C25:C29)</f>
        <v>0</v>
      </c>
      <c r="D30" s="2168">
        <f t="shared" ref="D30:P30" si="6">SUM(D25:D29)</f>
        <v>0</v>
      </c>
      <c r="E30" s="2168">
        <f t="shared" si="6"/>
        <v>0</v>
      </c>
      <c r="F30" s="2168">
        <f t="shared" si="6"/>
        <v>0</v>
      </c>
      <c r="G30" s="2168">
        <f t="shared" si="6"/>
        <v>0</v>
      </c>
      <c r="H30" s="2168">
        <f t="shared" si="6"/>
        <v>0</v>
      </c>
      <c r="I30" s="2168">
        <f t="shared" si="6"/>
        <v>0</v>
      </c>
      <c r="J30" s="2168">
        <f t="shared" si="6"/>
        <v>0</v>
      </c>
      <c r="K30" s="2168">
        <f t="shared" si="6"/>
        <v>0</v>
      </c>
      <c r="L30" s="2168">
        <f t="shared" si="6"/>
        <v>0</v>
      </c>
      <c r="M30" s="2168">
        <f t="shared" si="6"/>
        <v>0</v>
      </c>
      <c r="N30" s="2168">
        <f t="shared" si="6"/>
        <v>0</v>
      </c>
      <c r="O30" s="2168">
        <f t="shared" si="6"/>
        <v>0</v>
      </c>
      <c r="P30" s="2168">
        <f t="shared" si="6"/>
        <v>0</v>
      </c>
      <c r="Q30" s="2341">
        <f>SUM(Q25:Q29)</f>
        <v>0</v>
      </c>
      <c r="R30" s="2168">
        <f>SUM(R25:R29)</f>
        <v>0</v>
      </c>
      <c r="S30" s="2168">
        <f>SUM(S25:S29)</f>
        <v>0</v>
      </c>
      <c r="T30" s="2172">
        <f>SUM(T25:T29)</f>
        <v>0</v>
      </c>
      <c r="U30" s="2169">
        <f>SUM(U25:U29)</f>
        <v>0</v>
      </c>
    </row>
    <row r="31" spans="1:21" ht="14">
      <c r="A31" s="3491" t="s">
        <v>1621</v>
      </c>
      <c r="B31" s="3526"/>
      <c r="C31" s="3492">
        <f>C15+C22+C23+C30</f>
        <v>0</v>
      </c>
      <c r="D31" s="3492">
        <f t="shared" ref="D31:U31" si="7">D15+D22+D23+D30</f>
        <v>0</v>
      </c>
      <c r="E31" s="3492">
        <f t="shared" si="7"/>
        <v>0</v>
      </c>
      <c r="F31" s="3492">
        <f t="shared" si="7"/>
        <v>0</v>
      </c>
      <c r="G31" s="3492">
        <f t="shared" si="7"/>
        <v>0</v>
      </c>
      <c r="H31" s="3492">
        <f t="shared" si="7"/>
        <v>0</v>
      </c>
      <c r="I31" s="3492">
        <f t="shared" si="7"/>
        <v>0</v>
      </c>
      <c r="J31" s="3492">
        <f t="shared" si="7"/>
        <v>0</v>
      </c>
      <c r="K31" s="3492">
        <f t="shared" si="7"/>
        <v>0</v>
      </c>
      <c r="L31" s="3492">
        <f t="shared" si="7"/>
        <v>0</v>
      </c>
      <c r="M31" s="3492">
        <f t="shared" si="7"/>
        <v>0</v>
      </c>
      <c r="N31" s="3492">
        <f t="shared" si="7"/>
        <v>0</v>
      </c>
      <c r="O31" s="3492">
        <f t="shared" si="7"/>
        <v>0</v>
      </c>
      <c r="P31" s="3492">
        <f t="shared" si="7"/>
        <v>0</v>
      </c>
      <c r="Q31" s="3492">
        <f t="shared" si="7"/>
        <v>0</v>
      </c>
      <c r="R31" s="3492">
        <f t="shared" si="7"/>
        <v>0</v>
      </c>
      <c r="S31" s="3492">
        <f t="shared" si="7"/>
        <v>0</v>
      </c>
      <c r="T31" s="3492">
        <f t="shared" si="7"/>
        <v>0</v>
      </c>
      <c r="U31" s="3492">
        <f t="shared" si="7"/>
        <v>0</v>
      </c>
    </row>
    <row r="32" spans="1:21" ht="15.5">
      <c r="A32" s="586" t="s">
        <v>949</v>
      </c>
      <c r="B32" s="4261"/>
      <c r="C32" s="550"/>
      <c r="D32" s="550"/>
      <c r="E32" s="550"/>
      <c r="F32" s="550"/>
      <c r="G32" s="550"/>
      <c r="H32" s="550"/>
      <c r="I32" s="550"/>
      <c r="J32" s="550"/>
      <c r="K32" s="550"/>
      <c r="L32" s="550"/>
      <c r="M32" s="550"/>
      <c r="N32" s="550"/>
      <c r="O32" s="550"/>
      <c r="P32" s="550"/>
      <c r="Q32" s="550"/>
      <c r="R32" s="550"/>
      <c r="S32" s="3525"/>
      <c r="T32" s="551"/>
      <c r="U32" s="569"/>
    </row>
    <row r="33" spans="1:21" ht="15.5">
      <c r="A33" s="3486" t="s">
        <v>2373</v>
      </c>
      <c r="B33" s="4251" t="s">
        <v>112</v>
      </c>
      <c r="C33" s="552">
        <f>+'45.032'!C27</f>
        <v>0</v>
      </c>
      <c r="D33" s="552">
        <f>+'45.032'!D27</f>
        <v>0</v>
      </c>
      <c r="E33" s="552">
        <f>+'45.032'!E27</f>
        <v>0</v>
      </c>
      <c r="F33" s="552">
        <f>+'45.032'!F27</f>
        <v>0</v>
      </c>
      <c r="G33" s="552">
        <f>+'45.032'!G27</f>
        <v>0</v>
      </c>
      <c r="H33" s="552">
        <f>+'45.032'!H27</f>
        <v>0</v>
      </c>
      <c r="I33" s="552">
        <f>+'45.032'!I27</f>
        <v>0</v>
      </c>
      <c r="J33" s="552">
        <f>+'45.032'!J27</f>
        <v>0</v>
      </c>
      <c r="K33" s="552">
        <f>+'45.032'!K27</f>
        <v>0</v>
      </c>
      <c r="L33" s="552">
        <f>+'45.032'!L27</f>
        <v>0</v>
      </c>
      <c r="M33" s="552">
        <f>+'45.032'!M27</f>
        <v>0</v>
      </c>
      <c r="N33" s="552">
        <f>+'45.032'!N27</f>
        <v>0</v>
      </c>
      <c r="O33" s="552">
        <f>+'45.032'!O27</f>
        <v>0</v>
      </c>
      <c r="P33" s="552">
        <f>+'45.032'!P27</f>
        <v>0</v>
      </c>
      <c r="Q33" s="1125">
        <f t="shared" ref="Q33:Q40" si="8">SUM(C33:P33)</f>
        <v>0</v>
      </c>
      <c r="R33" s="552"/>
      <c r="S33" s="573"/>
      <c r="T33" s="571">
        <f t="shared" ref="T33:T65" si="9">SUM(Q33:S33)</f>
        <v>0</v>
      </c>
      <c r="U33" s="1005">
        <f>+'45.032'!R27</f>
        <v>0</v>
      </c>
    </row>
    <row r="34" spans="1:21" ht="15.5">
      <c r="A34" s="3486" t="s">
        <v>2370</v>
      </c>
      <c r="B34" s="4251" t="s">
        <v>112</v>
      </c>
      <c r="C34" s="1106">
        <f>+'45.032'!C40</f>
        <v>0</v>
      </c>
      <c r="D34" s="1106">
        <f>+'45.032'!D40</f>
        <v>0</v>
      </c>
      <c r="E34" s="1106">
        <f>+'45.032'!E40</f>
        <v>0</v>
      </c>
      <c r="F34" s="1106">
        <f>+'45.032'!F40</f>
        <v>0</v>
      </c>
      <c r="G34" s="1106">
        <f>+'45.032'!G40</f>
        <v>0</v>
      </c>
      <c r="H34" s="1106">
        <f>+'45.032'!H40</f>
        <v>0</v>
      </c>
      <c r="I34" s="1106">
        <f>+'45.032'!I40</f>
        <v>0</v>
      </c>
      <c r="J34" s="1106">
        <f>+'45.032'!J40</f>
        <v>0</v>
      </c>
      <c r="K34" s="1106">
        <f>+'45.032'!K40</f>
        <v>0</v>
      </c>
      <c r="L34" s="1106">
        <f>+'45.032'!L40</f>
        <v>0</v>
      </c>
      <c r="M34" s="1106">
        <f>+'45.032'!M40</f>
        <v>0</v>
      </c>
      <c r="N34" s="1106">
        <f>+'45.032'!N40</f>
        <v>0</v>
      </c>
      <c r="O34" s="1106">
        <f>+'45.032'!O40</f>
        <v>0</v>
      </c>
      <c r="P34" s="1106">
        <f>+'45.032'!P40</f>
        <v>0</v>
      </c>
      <c r="Q34" s="1309">
        <f t="shared" si="8"/>
        <v>0</v>
      </c>
      <c r="R34" s="1106"/>
      <c r="S34" s="1313"/>
      <c r="T34" s="1305">
        <f t="shared" si="9"/>
        <v>0</v>
      </c>
      <c r="U34" s="1314">
        <f>+'45.032'!R40</f>
        <v>0</v>
      </c>
    </row>
    <row r="35" spans="1:21" ht="28.5">
      <c r="A35" s="4270" t="s">
        <v>2372</v>
      </c>
      <c r="B35" s="4252"/>
      <c r="C35" s="552"/>
      <c r="D35" s="552"/>
      <c r="E35" s="552"/>
      <c r="F35" s="552"/>
      <c r="G35" s="552"/>
      <c r="H35" s="552"/>
      <c r="I35" s="552"/>
      <c r="J35" s="552"/>
      <c r="K35" s="552"/>
      <c r="L35" s="552"/>
      <c r="M35" s="552"/>
      <c r="N35" s="552"/>
      <c r="O35" s="552"/>
      <c r="P35" s="552"/>
      <c r="Q35" s="1459"/>
      <c r="R35" s="552"/>
      <c r="S35" s="573"/>
      <c r="T35" s="1459"/>
      <c r="U35" s="1005"/>
    </row>
    <row r="36" spans="1:21" ht="15.5">
      <c r="A36" s="3486" t="s">
        <v>2376</v>
      </c>
      <c r="B36" s="4251" t="s">
        <v>112</v>
      </c>
      <c r="C36" s="552">
        <f>+'45.032'!C66</f>
        <v>0</v>
      </c>
      <c r="D36" s="552">
        <f>+'45.032'!D66</f>
        <v>0</v>
      </c>
      <c r="E36" s="552">
        <f>+'45.032'!E66</f>
        <v>0</v>
      </c>
      <c r="F36" s="552">
        <f>+'45.032'!F66</f>
        <v>0</v>
      </c>
      <c r="G36" s="552">
        <f>+'45.032'!G66</f>
        <v>0</v>
      </c>
      <c r="H36" s="552">
        <f>+'45.032'!H66</f>
        <v>0</v>
      </c>
      <c r="I36" s="552">
        <f>+'45.032'!I66</f>
        <v>0</v>
      </c>
      <c r="J36" s="552">
        <f>+'45.032'!J66</f>
        <v>0</v>
      </c>
      <c r="K36" s="552">
        <f>+'45.032'!K66</f>
        <v>0</v>
      </c>
      <c r="L36" s="552">
        <f>+'45.032'!L66</f>
        <v>0</v>
      </c>
      <c r="M36" s="552">
        <f>+'45.032'!M66</f>
        <v>0</v>
      </c>
      <c r="N36" s="552">
        <f>+'45.032'!N66</f>
        <v>0</v>
      </c>
      <c r="O36" s="552">
        <f>+'45.032'!O66</f>
        <v>0</v>
      </c>
      <c r="P36" s="552">
        <f>+'45.032'!P66</f>
        <v>0</v>
      </c>
      <c r="Q36" s="1125">
        <f t="shared" si="8"/>
        <v>0</v>
      </c>
      <c r="R36" s="552"/>
      <c r="S36" s="573"/>
      <c r="T36" s="571">
        <f t="shared" si="9"/>
        <v>0</v>
      </c>
      <c r="U36" s="1005">
        <f>+'45.032'!R66</f>
        <v>0</v>
      </c>
    </row>
    <row r="37" spans="1:21" ht="15.5">
      <c r="A37" s="3486" t="s">
        <v>2377</v>
      </c>
      <c r="B37" s="4251" t="s">
        <v>112</v>
      </c>
      <c r="C37" s="552">
        <f>+'45.032'!C67</f>
        <v>0</v>
      </c>
      <c r="D37" s="552">
        <f>+'45.032'!D67</f>
        <v>0</v>
      </c>
      <c r="E37" s="552">
        <f>+'45.032'!E67</f>
        <v>0</v>
      </c>
      <c r="F37" s="552">
        <f>+'45.032'!F67</f>
        <v>0</v>
      </c>
      <c r="G37" s="552">
        <f>+'45.032'!G67</f>
        <v>0</v>
      </c>
      <c r="H37" s="552">
        <f>+'45.032'!H67</f>
        <v>0</v>
      </c>
      <c r="I37" s="552">
        <f>+'45.032'!I67</f>
        <v>0</v>
      </c>
      <c r="J37" s="552">
        <f>+'45.032'!J67</f>
        <v>0</v>
      </c>
      <c r="K37" s="552">
        <f>+'45.032'!K67</f>
        <v>0</v>
      </c>
      <c r="L37" s="552">
        <f>+'45.032'!L67</f>
        <v>0</v>
      </c>
      <c r="M37" s="552">
        <f>+'45.032'!M67</f>
        <v>0</v>
      </c>
      <c r="N37" s="552">
        <f>+'45.032'!N67</f>
        <v>0</v>
      </c>
      <c r="O37" s="552">
        <f>+'45.032'!O67</f>
        <v>0</v>
      </c>
      <c r="P37" s="552">
        <f>+'45.032'!P67</f>
        <v>0</v>
      </c>
      <c r="Q37" s="1125">
        <f t="shared" si="8"/>
        <v>0</v>
      </c>
      <c r="R37" s="552"/>
      <c r="S37" s="573"/>
      <c r="T37" s="571">
        <f t="shared" si="9"/>
        <v>0</v>
      </c>
      <c r="U37" s="1005">
        <f>+'45.032'!R67</f>
        <v>0</v>
      </c>
    </row>
    <row r="38" spans="1:21" ht="15.5">
      <c r="A38" s="3486" t="s">
        <v>2371</v>
      </c>
      <c r="B38" s="305"/>
      <c r="C38" s="553"/>
      <c r="D38" s="553"/>
      <c r="E38" s="553"/>
      <c r="F38" s="553"/>
      <c r="G38" s="553"/>
      <c r="H38" s="553"/>
      <c r="I38" s="553"/>
      <c r="J38" s="553"/>
      <c r="K38" s="553"/>
      <c r="L38" s="553"/>
      <c r="M38" s="553"/>
      <c r="N38" s="553"/>
      <c r="O38" s="553"/>
      <c r="P38" s="553"/>
      <c r="Q38" s="1125">
        <f t="shared" si="8"/>
        <v>0</v>
      </c>
      <c r="R38" s="553"/>
      <c r="S38" s="572"/>
      <c r="T38" s="571">
        <f>SUM(Q38:S38)</f>
        <v>0</v>
      </c>
      <c r="U38" s="1004"/>
    </row>
    <row r="39" spans="1:21" ht="15.5">
      <c r="A39" s="3486" t="s">
        <v>1598</v>
      </c>
      <c r="B39" s="305"/>
      <c r="C39" s="553"/>
      <c r="D39" s="553"/>
      <c r="E39" s="553"/>
      <c r="F39" s="553"/>
      <c r="G39" s="553"/>
      <c r="H39" s="553"/>
      <c r="I39" s="553"/>
      <c r="J39" s="553"/>
      <c r="K39" s="553"/>
      <c r="L39" s="553"/>
      <c r="M39" s="553"/>
      <c r="N39" s="553"/>
      <c r="O39" s="553"/>
      <c r="P39" s="553"/>
      <c r="Q39" s="1125">
        <f t="shared" si="8"/>
        <v>0</v>
      </c>
      <c r="R39" s="553"/>
      <c r="S39" s="572"/>
      <c r="T39" s="571">
        <f>SUM(Q39:S39)</f>
        <v>0</v>
      </c>
      <c r="U39" s="1004"/>
    </row>
    <row r="40" spans="1:21" ht="15.5">
      <c r="A40" s="3508" t="s">
        <v>1599</v>
      </c>
      <c r="B40" s="3514"/>
      <c r="C40" s="553"/>
      <c r="D40" s="553"/>
      <c r="E40" s="553"/>
      <c r="F40" s="553"/>
      <c r="G40" s="553"/>
      <c r="H40" s="553"/>
      <c r="I40" s="553"/>
      <c r="J40" s="553"/>
      <c r="K40" s="553"/>
      <c r="L40" s="553"/>
      <c r="M40" s="553"/>
      <c r="N40" s="553"/>
      <c r="O40" s="553"/>
      <c r="P40" s="553"/>
      <c r="Q40" s="1125">
        <f t="shared" si="8"/>
        <v>0</v>
      </c>
      <c r="R40" s="553"/>
      <c r="S40" s="572"/>
      <c r="T40" s="571">
        <f t="shared" si="9"/>
        <v>0</v>
      </c>
      <c r="U40" s="1004"/>
    </row>
    <row r="41" spans="1:21" ht="14">
      <c r="A41" s="3496" t="s">
        <v>2375</v>
      </c>
      <c r="B41" s="3526"/>
      <c r="C41" s="2168">
        <f>SUM(C33:C40)</f>
        <v>0</v>
      </c>
      <c r="D41" s="2168">
        <f t="shared" ref="D41:O41" si="10">SUM(D33:D40)</f>
        <v>0</v>
      </c>
      <c r="E41" s="2168">
        <f t="shared" si="10"/>
        <v>0</v>
      </c>
      <c r="F41" s="2168">
        <f t="shared" si="10"/>
        <v>0</v>
      </c>
      <c r="G41" s="2168">
        <f t="shared" si="10"/>
        <v>0</v>
      </c>
      <c r="H41" s="2168">
        <f t="shared" si="10"/>
        <v>0</v>
      </c>
      <c r="I41" s="2168">
        <f t="shared" si="10"/>
        <v>0</v>
      </c>
      <c r="J41" s="2168">
        <f t="shared" si="10"/>
        <v>0</v>
      </c>
      <c r="K41" s="2168">
        <f t="shared" si="10"/>
        <v>0</v>
      </c>
      <c r="L41" s="2168">
        <f t="shared" si="10"/>
        <v>0</v>
      </c>
      <c r="M41" s="2168">
        <f t="shared" si="10"/>
        <v>0</v>
      </c>
      <c r="N41" s="2168">
        <f t="shared" si="10"/>
        <v>0</v>
      </c>
      <c r="O41" s="2168">
        <f t="shared" si="10"/>
        <v>0</v>
      </c>
      <c r="P41" s="2168">
        <f t="shared" ref="P41:U41" si="11">SUM(P33:P40)</f>
        <v>0</v>
      </c>
      <c r="Q41" s="2341">
        <f t="shared" si="11"/>
        <v>0</v>
      </c>
      <c r="R41" s="2168">
        <f t="shared" si="11"/>
        <v>0</v>
      </c>
      <c r="S41" s="2168">
        <f t="shared" si="11"/>
        <v>0</v>
      </c>
      <c r="T41" s="2172">
        <f t="shared" si="11"/>
        <v>0</v>
      </c>
      <c r="U41" s="2169">
        <f t="shared" si="11"/>
        <v>0</v>
      </c>
    </row>
    <row r="42" spans="1:21" ht="14">
      <c r="A42" s="3497" t="s">
        <v>2374</v>
      </c>
      <c r="B42" s="305"/>
      <c r="C42" s="552"/>
      <c r="D42" s="552"/>
      <c r="E42" s="552"/>
      <c r="F42" s="552"/>
      <c r="G42" s="552"/>
      <c r="H42" s="552"/>
      <c r="I42" s="552"/>
      <c r="J42" s="552"/>
      <c r="K42" s="552"/>
      <c r="L42" s="552"/>
      <c r="M42" s="552"/>
      <c r="N42" s="552"/>
      <c r="O42" s="552"/>
      <c r="P42" s="552"/>
      <c r="Q42" s="1459"/>
      <c r="R42" s="552"/>
      <c r="S42" s="552"/>
      <c r="T42" s="1459"/>
      <c r="U42" s="411"/>
    </row>
    <row r="43" spans="1:21" ht="14">
      <c r="A43" s="3486" t="s">
        <v>1600</v>
      </c>
      <c r="B43" s="305"/>
      <c r="C43" s="553"/>
      <c r="D43" s="553"/>
      <c r="E43" s="553"/>
      <c r="F43" s="553"/>
      <c r="G43" s="553"/>
      <c r="H43" s="553"/>
      <c r="I43" s="553"/>
      <c r="J43" s="553"/>
      <c r="K43" s="553"/>
      <c r="L43" s="553"/>
      <c r="M43" s="553"/>
      <c r="N43" s="553"/>
      <c r="O43" s="553"/>
      <c r="P43" s="553"/>
      <c r="Q43" s="1125">
        <f t="shared" ref="Q43:Q48" si="12">SUM(C43:P43)</f>
        <v>0</v>
      </c>
      <c r="R43" s="553"/>
      <c r="S43" s="553"/>
      <c r="T43" s="571">
        <f t="shared" si="9"/>
        <v>0</v>
      </c>
      <c r="U43" s="751"/>
    </row>
    <row r="44" spans="1:21" ht="14">
      <c r="A44" s="594" t="s">
        <v>1601</v>
      </c>
      <c r="B44" s="3493"/>
      <c r="C44" s="1462"/>
      <c r="D44" s="1462"/>
      <c r="E44" s="1462"/>
      <c r="F44" s="1462"/>
      <c r="G44" s="1462"/>
      <c r="H44" s="1462"/>
      <c r="I44" s="1462"/>
      <c r="J44" s="1462"/>
      <c r="K44" s="1462"/>
      <c r="L44" s="1462"/>
      <c r="M44" s="1462"/>
      <c r="N44" s="1462"/>
      <c r="O44" s="1462"/>
      <c r="P44" s="1462"/>
      <c r="Q44" s="1309">
        <f t="shared" si="12"/>
        <v>0</v>
      </c>
      <c r="R44" s="1462"/>
      <c r="S44" s="562"/>
      <c r="T44" s="1305">
        <f t="shared" si="9"/>
        <v>0</v>
      </c>
      <c r="U44" s="765"/>
    </row>
    <row r="45" spans="1:21" ht="14">
      <c r="A45" s="589" t="s">
        <v>1602</v>
      </c>
      <c r="B45" s="3495"/>
      <c r="C45" s="562"/>
      <c r="D45" s="562"/>
      <c r="E45" s="562"/>
      <c r="F45" s="562"/>
      <c r="G45" s="562"/>
      <c r="H45" s="562"/>
      <c r="I45" s="562"/>
      <c r="J45" s="562"/>
      <c r="K45" s="562"/>
      <c r="L45" s="562"/>
      <c r="M45" s="562"/>
      <c r="N45" s="562"/>
      <c r="O45" s="562"/>
      <c r="P45" s="562"/>
      <c r="Q45" s="1125">
        <f t="shared" si="12"/>
        <v>0</v>
      </c>
      <c r="R45" s="562"/>
      <c r="S45" s="562"/>
      <c r="T45" s="571">
        <f t="shared" si="9"/>
        <v>0</v>
      </c>
      <c r="U45" s="326"/>
    </row>
    <row r="46" spans="1:21" ht="14">
      <c r="A46" s="3499" t="s">
        <v>1622</v>
      </c>
      <c r="B46" s="3514"/>
      <c r="C46" s="1462"/>
      <c r="D46" s="1462"/>
      <c r="E46" s="1462"/>
      <c r="F46" s="1462"/>
      <c r="G46" s="1462"/>
      <c r="H46" s="1462"/>
      <c r="I46" s="1462"/>
      <c r="J46" s="1462"/>
      <c r="K46" s="1462"/>
      <c r="L46" s="1462"/>
      <c r="M46" s="1462"/>
      <c r="N46" s="1462"/>
      <c r="O46" s="1462"/>
      <c r="P46" s="1462"/>
      <c r="Q46" s="1125">
        <f t="shared" si="12"/>
        <v>0</v>
      </c>
      <c r="R46" s="1462"/>
      <c r="S46" s="1462"/>
      <c r="T46" s="1305">
        <f t="shared" si="9"/>
        <v>0</v>
      </c>
      <c r="U46" s="765"/>
    </row>
    <row r="47" spans="1:21" ht="14">
      <c r="A47" s="3500" t="s">
        <v>1623</v>
      </c>
      <c r="B47" s="3514"/>
      <c r="C47" s="2102"/>
      <c r="D47" s="2102"/>
      <c r="E47" s="2102"/>
      <c r="F47" s="2102"/>
      <c r="G47" s="2102"/>
      <c r="H47" s="2102"/>
      <c r="I47" s="2102"/>
      <c r="J47" s="2102"/>
      <c r="K47" s="2102"/>
      <c r="L47" s="2102"/>
      <c r="M47" s="2102"/>
      <c r="N47" s="2102"/>
      <c r="O47" s="2102"/>
      <c r="P47" s="2102"/>
      <c r="Q47" s="1125">
        <f t="shared" si="12"/>
        <v>0</v>
      </c>
      <c r="R47" s="2102"/>
      <c r="S47" s="2102"/>
      <c r="T47" s="571">
        <f t="shared" si="9"/>
        <v>0</v>
      </c>
      <c r="U47" s="3510"/>
    </row>
    <row r="48" spans="1:21" ht="14">
      <c r="A48" s="3503" t="s">
        <v>1605</v>
      </c>
      <c r="B48" s="3526"/>
      <c r="C48" s="2168">
        <f t="shared" ref="C48:H48" si="13">SUM(C43:C47)</f>
        <v>0</v>
      </c>
      <c r="D48" s="2168">
        <f t="shared" si="13"/>
        <v>0</v>
      </c>
      <c r="E48" s="2168">
        <f t="shared" si="13"/>
        <v>0</v>
      </c>
      <c r="F48" s="2168">
        <f t="shared" si="13"/>
        <v>0</v>
      </c>
      <c r="G48" s="2168">
        <f t="shared" si="13"/>
        <v>0</v>
      </c>
      <c r="H48" s="2168">
        <f t="shared" si="13"/>
        <v>0</v>
      </c>
      <c r="I48" s="2168">
        <f t="shared" ref="I48:U48" si="14">SUM(I43:I47)</f>
        <v>0</v>
      </c>
      <c r="J48" s="2168">
        <f>SUM(J43:J47)</f>
        <v>0</v>
      </c>
      <c r="K48" s="2168">
        <f t="shared" si="14"/>
        <v>0</v>
      </c>
      <c r="L48" s="4863">
        <f t="shared" si="14"/>
        <v>0</v>
      </c>
      <c r="M48" s="4863">
        <f t="shared" ref="M48:P48" si="15">SUM(M43:M47)</f>
        <v>0</v>
      </c>
      <c r="N48" s="4863">
        <f t="shared" si="15"/>
        <v>0</v>
      </c>
      <c r="O48" s="4863">
        <f t="shared" si="15"/>
        <v>0</v>
      </c>
      <c r="P48" s="4863">
        <f t="shared" si="15"/>
        <v>0</v>
      </c>
      <c r="Q48" s="2168">
        <f t="shared" si="12"/>
        <v>0</v>
      </c>
      <c r="R48" s="2168">
        <f t="shared" si="14"/>
        <v>0</v>
      </c>
      <c r="S48" s="2168">
        <f t="shared" si="14"/>
        <v>0</v>
      </c>
      <c r="T48" s="2168">
        <f t="shared" si="14"/>
        <v>0</v>
      </c>
      <c r="U48" s="2168">
        <f t="shared" si="14"/>
        <v>0</v>
      </c>
    </row>
    <row r="49" spans="1:21" ht="14">
      <c r="A49" s="3504" t="s">
        <v>1624</v>
      </c>
      <c r="B49" s="305"/>
      <c r="C49" s="1106"/>
      <c r="D49" s="1106"/>
      <c r="E49" s="1106"/>
      <c r="F49" s="1106"/>
      <c r="G49" s="1106"/>
      <c r="H49" s="1106"/>
      <c r="I49" s="1106"/>
      <c r="J49" s="1106"/>
      <c r="K49" s="1106"/>
      <c r="L49" s="1106"/>
      <c r="M49" s="1106"/>
      <c r="N49" s="1106"/>
      <c r="O49" s="1106"/>
      <c r="P49" s="1106"/>
      <c r="Q49" s="1459"/>
      <c r="R49" s="1106"/>
      <c r="S49" s="1106"/>
      <c r="T49" s="1459"/>
      <c r="U49" s="1311"/>
    </row>
    <row r="50" spans="1:21" ht="14">
      <c r="A50" s="3486" t="s">
        <v>2382</v>
      </c>
      <c r="B50" s="305"/>
      <c r="C50" s="554"/>
      <c r="D50" s="554"/>
      <c r="E50" s="554"/>
      <c r="F50" s="554"/>
      <c r="G50" s="554"/>
      <c r="H50" s="554"/>
      <c r="I50" s="554"/>
      <c r="J50" s="554"/>
      <c r="K50" s="554"/>
      <c r="L50" s="554"/>
      <c r="M50" s="554"/>
      <c r="N50" s="554"/>
      <c r="O50" s="554"/>
      <c r="P50" s="554"/>
      <c r="Q50" s="1125">
        <f t="shared" ref="Q50" si="16">SUM(C50:P50)</f>
        <v>0</v>
      </c>
      <c r="R50" s="553"/>
      <c r="S50" s="554"/>
      <c r="T50" s="571">
        <f t="shared" si="9"/>
        <v>0</v>
      </c>
      <c r="U50" s="563"/>
    </row>
    <row r="51" spans="1:21" ht="14">
      <c r="A51" s="3486" t="s">
        <v>2379</v>
      </c>
      <c r="B51" s="3493"/>
      <c r="C51" s="1462"/>
      <c r="D51" s="1462"/>
      <c r="E51" s="1462"/>
      <c r="F51" s="1462"/>
      <c r="G51" s="1462"/>
      <c r="H51" s="1462"/>
      <c r="I51" s="1462"/>
      <c r="J51" s="1462"/>
      <c r="K51" s="1462"/>
      <c r="L51" s="1462"/>
      <c r="M51" s="1462"/>
      <c r="N51" s="1462"/>
      <c r="O51" s="1462"/>
      <c r="P51" s="1462"/>
      <c r="Q51" s="1309">
        <f t="shared" ref="Q51:Q56" si="17">SUM(C51:P51)</f>
        <v>0</v>
      </c>
      <c r="R51" s="1462"/>
      <c r="S51" s="1462"/>
      <c r="T51" s="1305">
        <f t="shared" si="9"/>
        <v>0</v>
      </c>
      <c r="U51" s="765"/>
    </row>
    <row r="52" spans="1:21" ht="14">
      <c r="A52" s="594" t="s">
        <v>2381</v>
      </c>
      <c r="B52" s="3493"/>
      <c r="C52" s="1462"/>
      <c r="D52" s="1462"/>
      <c r="E52" s="1462"/>
      <c r="F52" s="1462"/>
      <c r="G52" s="1462"/>
      <c r="H52" s="1462"/>
      <c r="I52" s="1462"/>
      <c r="J52" s="1462"/>
      <c r="K52" s="1462"/>
      <c r="L52" s="1462"/>
      <c r="M52" s="1462"/>
      <c r="N52" s="1462"/>
      <c r="O52" s="1462"/>
      <c r="P52" s="1462"/>
      <c r="Q52" s="1125">
        <f t="shared" si="17"/>
        <v>0</v>
      </c>
      <c r="R52" s="562"/>
      <c r="S52" s="1462"/>
      <c r="T52" s="571">
        <f>SUM(Q52:S52)</f>
        <v>0</v>
      </c>
      <c r="U52" s="765"/>
    </row>
    <row r="53" spans="1:21" ht="14">
      <c r="A53" s="3499" t="s">
        <v>2380</v>
      </c>
      <c r="B53" s="3514"/>
      <c r="C53" s="1462"/>
      <c r="D53" s="1462"/>
      <c r="E53" s="1462"/>
      <c r="F53" s="1462"/>
      <c r="G53" s="1462"/>
      <c r="H53" s="1462"/>
      <c r="I53" s="1462"/>
      <c r="J53" s="1462"/>
      <c r="K53" s="1462"/>
      <c r="L53" s="1462"/>
      <c r="M53" s="1462"/>
      <c r="N53" s="1462"/>
      <c r="O53" s="1462"/>
      <c r="P53" s="1462"/>
      <c r="Q53" s="1125">
        <f t="shared" si="17"/>
        <v>0</v>
      </c>
      <c r="R53" s="1462"/>
      <c r="S53" s="1462"/>
      <c r="T53" s="571">
        <f>SUM(Q53:S53)</f>
        <v>0</v>
      </c>
      <c r="U53" s="765"/>
    </row>
    <row r="54" spans="1:21" ht="14">
      <c r="A54" s="3500" t="s">
        <v>2383</v>
      </c>
      <c r="B54" s="3514"/>
      <c r="C54" s="562"/>
      <c r="D54" s="562"/>
      <c r="E54" s="562"/>
      <c r="F54" s="562"/>
      <c r="G54" s="562"/>
      <c r="H54" s="562"/>
      <c r="I54" s="562"/>
      <c r="J54" s="562"/>
      <c r="K54" s="562"/>
      <c r="L54" s="562"/>
      <c r="M54" s="562"/>
      <c r="N54" s="562"/>
      <c r="O54" s="562"/>
      <c r="P54" s="562"/>
      <c r="Q54" s="1125">
        <f t="shared" si="17"/>
        <v>0</v>
      </c>
      <c r="R54" s="562"/>
      <c r="S54" s="562"/>
      <c r="T54" s="571">
        <f t="shared" ref="T54:T56" si="18">SUM(Q54:S54)</f>
        <v>0</v>
      </c>
      <c r="U54" s="326"/>
    </row>
    <row r="55" spans="1:21" ht="14">
      <c r="A55" s="3507" t="s">
        <v>1607</v>
      </c>
      <c r="B55" s="3514"/>
      <c r="C55" s="562"/>
      <c r="D55" s="562"/>
      <c r="E55" s="562"/>
      <c r="F55" s="562"/>
      <c r="G55" s="562"/>
      <c r="H55" s="562"/>
      <c r="I55" s="562"/>
      <c r="J55" s="562"/>
      <c r="K55" s="562"/>
      <c r="L55" s="562"/>
      <c r="M55" s="562"/>
      <c r="N55" s="562"/>
      <c r="O55" s="562"/>
      <c r="P55" s="562"/>
      <c r="Q55" s="1125">
        <f t="shared" si="17"/>
        <v>0</v>
      </c>
      <c r="R55" s="128"/>
      <c r="S55" s="562"/>
      <c r="T55" s="571">
        <f t="shared" si="18"/>
        <v>0</v>
      </c>
      <c r="U55" s="326"/>
    </row>
    <row r="56" spans="1:21" ht="14">
      <c r="A56" s="594" t="s">
        <v>2378</v>
      </c>
      <c r="B56" s="3495"/>
      <c r="C56" s="3537"/>
      <c r="D56" s="3537"/>
      <c r="E56" s="3537"/>
      <c r="F56" s="3537"/>
      <c r="G56" s="3537"/>
      <c r="H56" s="3537"/>
      <c r="I56" s="3537"/>
      <c r="J56" s="3537"/>
      <c r="K56" s="3537"/>
      <c r="L56" s="3537"/>
      <c r="M56" s="3537"/>
      <c r="N56" s="3537"/>
      <c r="O56" s="3537"/>
      <c r="P56" s="3537"/>
      <c r="Q56" s="1309">
        <f t="shared" si="17"/>
        <v>0</v>
      </c>
      <c r="R56" s="3538"/>
      <c r="S56" s="3537"/>
      <c r="T56" s="1305">
        <f t="shared" si="18"/>
        <v>0</v>
      </c>
      <c r="U56" s="3539"/>
    </row>
    <row r="57" spans="1:21" ht="14">
      <c r="A57" s="3503" t="s">
        <v>1625</v>
      </c>
      <c r="B57" s="3526"/>
      <c r="C57" s="2168">
        <f>C48-SUM(C50:C56)</f>
        <v>0</v>
      </c>
      <c r="D57" s="2168">
        <f t="shared" ref="D57:U57" si="19">D48-SUM(D50:D56)</f>
        <v>0</v>
      </c>
      <c r="E57" s="2168">
        <f t="shared" si="19"/>
        <v>0</v>
      </c>
      <c r="F57" s="2168">
        <f t="shared" si="19"/>
        <v>0</v>
      </c>
      <c r="G57" s="2168">
        <f t="shared" si="19"/>
        <v>0</v>
      </c>
      <c r="H57" s="2168">
        <f t="shared" si="19"/>
        <v>0</v>
      </c>
      <c r="I57" s="2168">
        <f t="shared" si="19"/>
        <v>0</v>
      </c>
      <c r="J57" s="2168">
        <f t="shared" si="19"/>
        <v>0</v>
      </c>
      <c r="K57" s="2168">
        <f t="shared" si="19"/>
        <v>0</v>
      </c>
      <c r="L57" s="2168">
        <f t="shared" si="19"/>
        <v>0</v>
      </c>
      <c r="M57" s="2168">
        <f t="shared" si="19"/>
        <v>0</v>
      </c>
      <c r="N57" s="2168">
        <f t="shared" si="19"/>
        <v>0</v>
      </c>
      <c r="O57" s="2168">
        <f t="shared" si="19"/>
        <v>0</v>
      </c>
      <c r="P57" s="2168">
        <f t="shared" si="19"/>
        <v>0</v>
      </c>
      <c r="Q57" s="2168">
        <f>Q48-SUM(Q50:Q56)</f>
        <v>0</v>
      </c>
      <c r="R57" s="2168">
        <f>R48-SUM(R50:R56)</f>
        <v>0</v>
      </c>
      <c r="S57" s="2168">
        <f t="shared" si="19"/>
        <v>0</v>
      </c>
      <c r="T57" s="2168">
        <f>T48-SUM(T50:T56)</f>
        <v>0</v>
      </c>
      <c r="U57" s="2168">
        <f t="shared" si="19"/>
        <v>0</v>
      </c>
    </row>
    <row r="58" spans="1:21" ht="15.5">
      <c r="A58" s="3511" t="s">
        <v>1626</v>
      </c>
      <c r="B58" s="4268" t="s">
        <v>110</v>
      </c>
      <c r="C58" s="724">
        <f>+'45.022'!C52</f>
        <v>0</v>
      </c>
      <c r="D58" s="724">
        <f>+'45.022'!D52</f>
        <v>0</v>
      </c>
      <c r="E58" s="724">
        <f>+'45.022'!E52</f>
        <v>0</v>
      </c>
      <c r="F58" s="724">
        <f>+'45.022'!F52</f>
        <v>0</v>
      </c>
      <c r="G58" s="724">
        <f>+'45.022'!G52</f>
        <v>0</v>
      </c>
      <c r="H58" s="724">
        <f>+'45.022'!H52</f>
        <v>0</v>
      </c>
      <c r="I58" s="724">
        <f>+'45.022'!I52</f>
        <v>0</v>
      </c>
      <c r="J58" s="724">
        <f>+'45.022'!J52</f>
        <v>0</v>
      </c>
      <c r="K58" s="724">
        <f>+'45.022'!K52</f>
        <v>0</v>
      </c>
      <c r="L58" s="724">
        <f>+'45.022'!L52</f>
        <v>0</v>
      </c>
      <c r="M58" s="724">
        <f>+'45.022'!M52</f>
        <v>0</v>
      </c>
      <c r="N58" s="724">
        <f>+'45.022'!N52</f>
        <v>0</v>
      </c>
      <c r="O58" s="724">
        <f>+'45.022'!O52</f>
        <v>0</v>
      </c>
      <c r="P58" s="724">
        <f>+'45.022'!P52</f>
        <v>0</v>
      </c>
      <c r="Q58" s="1125">
        <f t="shared" ref="Q58:Q61" si="20">SUM(C58:P58)</f>
        <v>0</v>
      </c>
      <c r="R58" s="724">
        <f>+'45.022'!R52</f>
        <v>0</v>
      </c>
      <c r="S58" s="3540">
        <f>+'45.022'!S52</f>
        <v>0</v>
      </c>
      <c r="T58" s="571">
        <f t="shared" si="9"/>
        <v>0</v>
      </c>
      <c r="U58" s="1312">
        <f>+'45.022'!U52</f>
        <v>0</v>
      </c>
    </row>
    <row r="59" spans="1:21" ht="14">
      <c r="A59" s="2159" t="s">
        <v>2384</v>
      </c>
      <c r="B59" s="3493"/>
      <c r="C59" s="3501"/>
      <c r="D59" s="3501"/>
      <c r="E59" s="3501"/>
      <c r="F59" s="3501"/>
      <c r="G59" s="3501"/>
      <c r="H59" s="3501"/>
      <c r="I59" s="3501"/>
      <c r="J59" s="3501"/>
      <c r="K59" s="3501"/>
      <c r="L59" s="3501"/>
      <c r="M59" s="3501"/>
      <c r="N59" s="3501"/>
      <c r="O59" s="3501"/>
      <c r="P59" s="3501"/>
      <c r="Q59" s="1125">
        <f t="shared" si="20"/>
        <v>0</v>
      </c>
      <c r="R59" s="3501"/>
      <c r="S59" s="3501"/>
      <c r="T59" s="571">
        <f t="shared" si="9"/>
        <v>0</v>
      </c>
      <c r="U59" s="3502"/>
    </row>
    <row r="60" spans="1:21" ht="14">
      <c r="A60" s="2159" t="s">
        <v>1627</v>
      </c>
      <c r="B60" s="3493"/>
      <c r="C60" s="3501"/>
      <c r="D60" s="3501"/>
      <c r="E60" s="3501"/>
      <c r="F60" s="3501"/>
      <c r="G60" s="3501"/>
      <c r="H60" s="3501"/>
      <c r="I60" s="3501"/>
      <c r="J60" s="3501"/>
      <c r="K60" s="3501"/>
      <c r="L60" s="3501"/>
      <c r="M60" s="3501"/>
      <c r="N60" s="3501"/>
      <c r="O60" s="3501"/>
      <c r="P60" s="3501"/>
      <c r="Q60" s="1125">
        <f t="shared" si="20"/>
        <v>0</v>
      </c>
      <c r="R60" s="3501"/>
      <c r="S60" s="3501"/>
      <c r="T60" s="571">
        <f t="shared" si="9"/>
        <v>0</v>
      </c>
      <c r="U60" s="3502"/>
    </row>
    <row r="61" spans="1:21" ht="15.5">
      <c r="A61" s="2159" t="s">
        <v>1628</v>
      </c>
      <c r="B61" s="3541" t="s">
        <v>126</v>
      </c>
      <c r="C61" s="74"/>
      <c r="D61" s="74"/>
      <c r="E61" s="74"/>
      <c r="F61" s="74"/>
      <c r="G61" s="3501"/>
      <c r="H61" s="74"/>
      <c r="I61" s="74"/>
      <c r="J61" s="74"/>
      <c r="K61" s="3501"/>
      <c r="L61" s="3501"/>
      <c r="M61" s="74"/>
      <c r="N61" s="74"/>
      <c r="O61" s="74"/>
      <c r="P61" s="3501"/>
      <c r="Q61" s="1125">
        <f t="shared" si="20"/>
        <v>0</v>
      </c>
      <c r="R61" s="3501"/>
      <c r="S61" s="3501"/>
      <c r="T61" s="571">
        <f t="shared" si="9"/>
        <v>0</v>
      </c>
      <c r="U61" s="3502"/>
    </row>
    <row r="62" spans="1:21" ht="14">
      <c r="A62" s="3513" t="s">
        <v>2363</v>
      </c>
      <c r="B62" s="3493"/>
      <c r="C62" s="1927">
        <f>SUM(C63:C65)</f>
        <v>0</v>
      </c>
      <c r="D62" s="1927">
        <f t="shared" ref="D62:P62" si="21">SUM(D63:D65)</f>
        <v>0</v>
      </c>
      <c r="E62" s="1927">
        <f t="shared" si="21"/>
        <v>0</v>
      </c>
      <c r="F62" s="1927">
        <f t="shared" si="21"/>
        <v>0</v>
      </c>
      <c r="G62" s="1927">
        <f t="shared" si="21"/>
        <v>0</v>
      </c>
      <c r="H62" s="1927">
        <f t="shared" si="21"/>
        <v>0</v>
      </c>
      <c r="I62" s="1927">
        <f t="shared" si="21"/>
        <v>0</v>
      </c>
      <c r="J62" s="1927">
        <f t="shared" si="21"/>
        <v>0</v>
      </c>
      <c r="K62" s="1927">
        <f t="shared" si="21"/>
        <v>0</v>
      </c>
      <c r="L62" s="1927">
        <f t="shared" si="21"/>
        <v>0</v>
      </c>
      <c r="M62" s="1927">
        <f t="shared" si="21"/>
        <v>0</v>
      </c>
      <c r="N62" s="1927">
        <f t="shared" si="21"/>
        <v>0</v>
      </c>
      <c r="O62" s="1927">
        <f t="shared" si="21"/>
        <v>0</v>
      </c>
      <c r="P62" s="1927">
        <f t="shared" si="21"/>
        <v>0</v>
      </c>
      <c r="Q62" s="1927">
        <f>SUM(Q63:Q65)</f>
        <v>0</v>
      </c>
      <c r="R62" s="1927">
        <f>SUM(R63:R65)</f>
        <v>0</v>
      </c>
      <c r="S62" s="1927">
        <f>SUM(S63:S65)</f>
        <v>0</v>
      </c>
      <c r="T62" s="3474">
        <f>SUM(T63:T65)</f>
        <v>0</v>
      </c>
      <c r="U62" s="2098">
        <f>SUM(U63:U65)</f>
        <v>0</v>
      </c>
    </row>
    <row r="63" spans="1:21" ht="14">
      <c r="A63" s="2159" t="s">
        <v>2364</v>
      </c>
      <c r="B63" s="3493"/>
      <c r="C63" s="2180"/>
      <c r="D63" s="2180"/>
      <c r="E63" s="2180"/>
      <c r="F63" s="2180"/>
      <c r="G63" s="2180"/>
      <c r="H63" s="2180"/>
      <c r="I63" s="2180"/>
      <c r="J63" s="2180"/>
      <c r="K63" s="2180"/>
      <c r="L63" s="2180"/>
      <c r="M63" s="2180"/>
      <c r="N63" s="2180"/>
      <c r="O63" s="2180"/>
      <c r="P63" s="2180"/>
      <c r="Q63" s="1125">
        <f t="shared" ref="Q63:Q65" si="22">SUM(C63:P63)</f>
        <v>0</v>
      </c>
      <c r="R63" s="2180"/>
      <c r="S63" s="2180"/>
      <c r="T63" s="571">
        <f t="shared" si="9"/>
        <v>0</v>
      </c>
      <c r="U63" s="3515"/>
    </row>
    <row r="64" spans="1:21" ht="14">
      <c r="A64" s="2159" t="s">
        <v>2365</v>
      </c>
      <c r="B64" s="3493"/>
      <c r="C64" s="1471"/>
      <c r="D64" s="128"/>
      <c r="E64" s="128"/>
      <c r="F64" s="128"/>
      <c r="G64" s="3501">
        <f>'60.020'!C37</f>
        <v>0</v>
      </c>
      <c r="H64" s="128"/>
      <c r="I64" s="128"/>
      <c r="J64" s="128"/>
      <c r="K64" s="128"/>
      <c r="L64" s="128"/>
      <c r="M64" s="128"/>
      <c r="N64" s="128"/>
      <c r="O64" s="128"/>
      <c r="P64" s="128"/>
      <c r="Q64" s="1125">
        <f>SUM(D64:P64)</f>
        <v>0</v>
      </c>
      <c r="R64" s="128"/>
      <c r="S64" s="128"/>
      <c r="T64" s="571">
        <f t="shared" si="9"/>
        <v>0</v>
      </c>
      <c r="U64" s="326"/>
    </row>
    <row r="65" spans="1:21" ht="14">
      <c r="A65" s="2163" t="s">
        <v>1629</v>
      </c>
      <c r="B65" s="3542"/>
      <c r="C65" s="2165"/>
      <c r="D65" s="2165"/>
      <c r="E65" s="2165"/>
      <c r="F65" s="2165"/>
      <c r="G65" s="2165"/>
      <c r="H65" s="2165"/>
      <c r="I65" s="2165"/>
      <c r="J65" s="2165"/>
      <c r="K65" s="2165"/>
      <c r="L65" s="2165"/>
      <c r="M65" s="2165"/>
      <c r="N65" s="2165"/>
      <c r="O65" s="2165"/>
      <c r="P65" s="2165"/>
      <c r="Q65" s="1125">
        <f t="shared" si="22"/>
        <v>0</v>
      </c>
      <c r="R65" s="2165"/>
      <c r="S65" s="2165"/>
      <c r="T65" s="571">
        <f t="shared" si="9"/>
        <v>0</v>
      </c>
      <c r="U65" s="3510"/>
    </row>
    <row r="66" spans="1:21" ht="14">
      <c r="A66" s="3503" t="s">
        <v>723</v>
      </c>
      <c r="B66" s="4262"/>
      <c r="C66" s="2576">
        <f t="shared" ref="C66:U66" si="23">C41+C57+SUM(C58:C62)</f>
        <v>0</v>
      </c>
      <c r="D66" s="2576">
        <f t="shared" si="23"/>
        <v>0</v>
      </c>
      <c r="E66" s="2576">
        <f t="shared" si="23"/>
        <v>0</v>
      </c>
      <c r="F66" s="2576">
        <f t="shared" si="23"/>
        <v>0</v>
      </c>
      <c r="G66" s="2576">
        <f t="shared" si="23"/>
        <v>0</v>
      </c>
      <c r="H66" s="2576">
        <f t="shared" si="23"/>
        <v>0</v>
      </c>
      <c r="I66" s="2576">
        <f t="shared" si="23"/>
        <v>0</v>
      </c>
      <c r="J66" s="2576">
        <f t="shared" si="23"/>
        <v>0</v>
      </c>
      <c r="K66" s="2576">
        <f t="shared" si="23"/>
        <v>0</v>
      </c>
      <c r="L66" s="2576">
        <f t="shared" si="23"/>
        <v>0</v>
      </c>
      <c r="M66" s="2576">
        <f t="shared" si="23"/>
        <v>0</v>
      </c>
      <c r="N66" s="2576">
        <f t="shared" si="23"/>
        <v>0</v>
      </c>
      <c r="O66" s="2576">
        <f t="shared" si="23"/>
        <v>0</v>
      </c>
      <c r="P66" s="2576">
        <f t="shared" si="23"/>
        <v>0</v>
      </c>
      <c r="Q66" s="2576">
        <f t="shared" si="23"/>
        <v>0</v>
      </c>
      <c r="R66" s="2576">
        <f t="shared" si="23"/>
        <v>0</v>
      </c>
      <c r="S66" s="2576">
        <f t="shared" si="23"/>
        <v>0</v>
      </c>
      <c r="T66" s="2576">
        <f t="shared" si="23"/>
        <v>0</v>
      </c>
      <c r="U66" s="3543">
        <f t="shared" si="23"/>
        <v>0</v>
      </c>
    </row>
    <row r="67" spans="1:21" ht="14">
      <c r="A67" s="3503"/>
      <c r="B67" s="4262"/>
      <c r="C67" s="556"/>
      <c r="D67" s="556"/>
      <c r="E67" s="556"/>
      <c r="F67" s="556"/>
      <c r="G67" s="556"/>
      <c r="H67" s="556"/>
      <c r="I67" s="556"/>
      <c r="J67" s="556"/>
      <c r="K67" s="556"/>
      <c r="L67" s="556"/>
      <c r="M67" s="556"/>
      <c r="N67" s="556"/>
      <c r="O67" s="556"/>
      <c r="P67" s="556"/>
      <c r="Q67" s="556"/>
      <c r="R67" s="556"/>
      <c r="S67" s="556"/>
      <c r="T67" s="556"/>
      <c r="U67" s="561"/>
    </row>
    <row r="68" spans="1:21" ht="14.5" thickBot="1">
      <c r="A68" s="3518" t="s">
        <v>2385</v>
      </c>
      <c r="B68" s="4263"/>
      <c r="C68" s="2106">
        <f t="shared" ref="C68:U68" si="24">C31-C66</f>
        <v>0</v>
      </c>
      <c r="D68" s="2106">
        <f t="shared" si="24"/>
        <v>0</v>
      </c>
      <c r="E68" s="2106">
        <f t="shared" si="24"/>
        <v>0</v>
      </c>
      <c r="F68" s="2106">
        <f t="shared" si="24"/>
        <v>0</v>
      </c>
      <c r="G68" s="2106">
        <f t="shared" si="24"/>
        <v>0</v>
      </c>
      <c r="H68" s="2106">
        <f t="shared" si="24"/>
        <v>0</v>
      </c>
      <c r="I68" s="2106">
        <f t="shared" si="24"/>
        <v>0</v>
      </c>
      <c r="J68" s="2106">
        <f t="shared" si="24"/>
        <v>0</v>
      </c>
      <c r="K68" s="2106">
        <f t="shared" si="24"/>
        <v>0</v>
      </c>
      <c r="L68" s="2106">
        <f t="shared" si="24"/>
        <v>0</v>
      </c>
      <c r="M68" s="2106">
        <f t="shared" si="24"/>
        <v>0</v>
      </c>
      <c r="N68" s="2106">
        <f t="shared" si="24"/>
        <v>0</v>
      </c>
      <c r="O68" s="2106">
        <f t="shared" si="24"/>
        <v>0</v>
      </c>
      <c r="P68" s="2106">
        <f t="shared" si="24"/>
        <v>0</v>
      </c>
      <c r="Q68" s="2106">
        <f t="shared" si="24"/>
        <v>0</v>
      </c>
      <c r="R68" s="2106">
        <f t="shared" si="24"/>
        <v>0</v>
      </c>
      <c r="S68" s="2106">
        <f t="shared" si="24"/>
        <v>0</v>
      </c>
      <c r="T68" s="2106">
        <f t="shared" si="24"/>
        <v>0</v>
      </c>
      <c r="U68" s="2106">
        <f t="shared" si="24"/>
        <v>0</v>
      </c>
    </row>
    <row r="69" spans="1:21" ht="16" thickTop="1">
      <c r="A69" s="32"/>
      <c r="B69" s="4269"/>
      <c r="C69" s="32"/>
      <c r="D69" s="32"/>
      <c r="E69" s="32"/>
      <c r="F69" s="32"/>
      <c r="G69" s="32"/>
      <c r="H69" s="32"/>
      <c r="I69" s="32"/>
      <c r="J69" s="32"/>
      <c r="K69" s="32"/>
      <c r="L69" s="32"/>
      <c r="M69" s="32"/>
      <c r="N69" s="32"/>
      <c r="O69" s="32"/>
      <c r="P69" s="32"/>
      <c r="Q69" s="32"/>
      <c r="R69" s="32"/>
      <c r="S69" s="32"/>
      <c r="T69" s="32"/>
      <c r="U69" s="32"/>
    </row>
    <row r="70" spans="1:21" ht="15.5">
      <c r="A70" s="288" t="s">
        <v>1630</v>
      </c>
      <c r="B70" s="278"/>
      <c r="C70" s="91"/>
      <c r="D70" s="91"/>
      <c r="E70" s="91"/>
      <c r="F70" s="32"/>
      <c r="G70" s="32"/>
      <c r="H70" s="32"/>
      <c r="I70" s="32"/>
      <c r="J70" s="32"/>
      <c r="K70" s="32"/>
      <c r="L70" s="32"/>
      <c r="M70" s="32"/>
      <c r="N70" s="32"/>
      <c r="O70" s="32"/>
      <c r="P70" s="32"/>
      <c r="Q70" s="32"/>
      <c r="R70" s="32"/>
      <c r="S70" s="32"/>
      <c r="T70" s="32"/>
      <c r="U70" s="32"/>
    </row>
    <row r="71" spans="1:21" ht="15.5">
      <c r="A71" s="4609" t="s">
        <v>1631</v>
      </c>
      <c r="B71" s="4269"/>
      <c r="C71" s="32"/>
      <c r="D71" s="32"/>
      <c r="E71" s="32"/>
      <c r="F71" s="32"/>
      <c r="G71" s="32"/>
      <c r="H71" s="32"/>
      <c r="I71" s="32"/>
      <c r="J71" s="32"/>
      <c r="K71" s="32"/>
      <c r="L71" s="32"/>
      <c r="M71" s="32"/>
      <c r="N71" s="32"/>
      <c r="O71" s="32"/>
      <c r="P71" s="32"/>
      <c r="Q71" s="32"/>
      <c r="R71" s="32"/>
      <c r="S71" s="32"/>
      <c r="T71" s="32"/>
      <c r="U71" s="417" t="str">
        <f>+ToC!E115</f>
        <v xml:space="preserve">LONG-TERM Annual Return </v>
      </c>
    </row>
    <row r="72" spans="1:21" ht="15.5">
      <c r="A72" s="32"/>
      <c r="B72" s="4269"/>
      <c r="C72" s="32"/>
      <c r="D72" s="32"/>
      <c r="E72" s="32"/>
      <c r="F72" s="32"/>
      <c r="G72" s="32"/>
      <c r="H72" s="32"/>
      <c r="I72" s="32"/>
      <c r="J72" s="32"/>
      <c r="K72" s="32"/>
      <c r="L72" s="32"/>
      <c r="M72" s="32"/>
      <c r="N72" s="32"/>
      <c r="O72" s="32"/>
      <c r="P72" s="32"/>
      <c r="Q72" s="32"/>
      <c r="R72" s="32"/>
      <c r="S72" s="32"/>
      <c r="T72" s="32"/>
      <c r="U72" s="417" t="s">
        <v>1632</v>
      </c>
    </row>
    <row r="73" spans="1:21" hidden="1"/>
    <row r="74" spans="1:21" hidden="1"/>
    <row r="75" spans="1:21" hidden="1"/>
    <row r="76" spans="1:21" hidden="1"/>
    <row r="77" spans="1:21" hidden="1"/>
    <row r="78" spans="1:21" hidden="1"/>
    <row r="79" spans="1:21" hidden="1"/>
    <row r="80" spans="1:21" hidden="1"/>
    <row r="81" hidden="1"/>
    <row r="82" hidden="1"/>
    <row r="83" hidden="1"/>
    <row r="84" hidden="1"/>
    <row r="85" hidden="1"/>
    <row r="86" hidden="1"/>
    <row r="87" hidden="1"/>
    <row r="88" hidden="1"/>
    <row r="89" hidden="1"/>
    <row r="90" hidden="1"/>
  </sheetData>
  <sheetProtection password="DF61" sheet="1" objects="1" scenarios="1"/>
  <mergeCells count="18">
    <mergeCell ref="O10:O11"/>
    <mergeCell ref="P10:P11"/>
    <mergeCell ref="Q9:Q11"/>
    <mergeCell ref="T9:U9"/>
    <mergeCell ref="A1:U1"/>
    <mergeCell ref="C9:N9"/>
    <mergeCell ref="C10:E10"/>
    <mergeCell ref="F10:H10"/>
    <mergeCell ref="I10:K10"/>
    <mergeCell ref="O9:P9"/>
    <mergeCell ref="T10:T11"/>
    <mergeCell ref="U10:U11"/>
    <mergeCell ref="L10:L11"/>
    <mergeCell ref="M10:M11"/>
    <mergeCell ref="N10:N11"/>
    <mergeCell ref="R9:S9"/>
    <mergeCell ref="R10:R11"/>
    <mergeCell ref="S10:S11"/>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U25:U28 T25:T31 C68:U68 Q15:U15 C17:U23 R25:S28 S59:S66 D64:G64 Q25:Q29 C25:P28 U30:U31 C30:S31 T58:U66 U41:U56 T57:XFD57 S41:S57 T33:T56 Q14:XFD14 C65:G66 C13:P15 Q13:R13 T13:U13 H33:R66 C33:G63">
      <formula1>50000000000</formula1>
    </dataValidation>
    <dataValidation type="whole" operator="lessThanOrEqual" allowBlank="1" showInputMessage="1" showErrorMessage="1" errorTitle="Numbers Only" error="You can only enter whole  numbers" sqref="T16 C24:U24">
      <formula1>50000000000</formula1>
    </dataValidation>
  </dataValidations>
  <hyperlinks>
    <hyperlink ref="A1:U1" location="ToC!A1" display="ToC!A1"/>
    <hyperlink ref="A29" location="'60.010'!A1" display=" 4.5 Other Revenue (particulars to be specified)"/>
  </hyperlinks>
  <pageMargins left="0.5" right="0" top="0.5" bottom="0.5" header="0.3" footer="0.3"/>
  <pageSetup paperSize="5" scale="41" fitToHeight="0" orientation="landscape" r:id="rId1"/>
  <ignoredErrors>
    <ignoredError sqref="B29 B33:B34 B58 B61 B13:B14" numberStoredAsText="1"/>
    <ignoredError sqref="Q41 T41 Q62 T62" formula="1"/>
  </ignoredErrors>
  <legacy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92D050"/>
    <pageSetUpPr fitToPage="1"/>
  </sheetPr>
  <dimension ref="A1:V62"/>
  <sheetViews>
    <sheetView zoomScale="115" zoomScaleNormal="115" workbookViewId="0">
      <selection activeCell="R11" sqref="R11"/>
    </sheetView>
  </sheetViews>
  <sheetFormatPr defaultColWidth="0" defaultRowHeight="12.5" zeroHeight="1"/>
  <cols>
    <col min="1" max="1" width="30" style="4221" customWidth="1"/>
    <col min="2" max="2" width="5.765625" style="4221" customWidth="1"/>
    <col min="3" max="21" width="15.765625" style="4221" customWidth="1"/>
    <col min="22" max="22" width="7.421875E-2" style="4221" customWidth="1"/>
    <col min="23" max="16384" width="8.84375" style="4221" hidden="1"/>
  </cols>
  <sheetData>
    <row r="1" spans="1:22" ht="15.5">
      <c r="A1" s="5422" t="s">
        <v>109</v>
      </c>
      <c r="B1" s="5065"/>
      <c r="C1" s="5065"/>
      <c r="D1" s="5065"/>
      <c r="E1" s="5065"/>
      <c r="F1" s="5065"/>
      <c r="G1" s="5065"/>
      <c r="H1" s="5065"/>
      <c r="I1" s="5065"/>
      <c r="J1" s="5065"/>
      <c r="K1" s="5065"/>
      <c r="L1" s="5065"/>
      <c r="M1" s="5065"/>
      <c r="N1" s="5065"/>
      <c r="O1" s="5065"/>
      <c r="P1" s="5065"/>
      <c r="Q1" s="5065"/>
      <c r="R1" s="5065"/>
      <c r="S1" s="5065"/>
      <c r="T1" s="5065"/>
      <c r="U1" s="32"/>
      <c r="V1" s="32"/>
    </row>
    <row r="2" spans="1:22" ht="15.5">
      <c r="A2" s="265"/>
      <c r="B2" s="1810"/>
      <c r="C2" s="1810"/>
      <c r="D2" s="1810"/>
      <c r="E2" s="1810"/>
      <c r="F2" s="1810"/>
      <c r="G2" s="1810"/>
      <c r="H2" s="1810"/>
      <c r="I2" s="1810"/>
      <c r="J2" s="1811"/>
      <c r="K2" s="1811"/>
      <c r="L2" s="1811"/>
      <c r="M2" s="1811"/>
      <c r="N2" s="1811"/>
      <c r="O2" s="1811"/>
      <c r="P2" s="1811"/>
      <c r="Q2" s="265"/>
      <c r="R2" s="265"/>
      <c r="S2" s="265"/>
      <c r="T2" s="265"/>
      <c r="U2" s="32"/>
      <c r="V2" s="32"/>
    </row>
    <row r="3" spans="1:22" ht="15.5">
      <c r="A3" s="1234" t="str">
        <f>+Cover!A14</f>
        <v>Select Name of Insurer/ Financial Holding Company</v>
      </c>
      <c r="B3" s="1235"/>
      <c r="C3" s="91"/>
      <c r="D3" s="283"/>
      <c r="E3" s="283"/>
      <c r="F3" s="283"/>
      <c r="G3" s="283"/>
      <c r="H3" s="283"/>
      <c r="I3" s="283"/>
      <c r="J3" s="283"/>
      <c r="K3" s="283"/>
      <c r="L3" s="283"/>
      <c r="M3" s="283"/>
      <c r="N3" s="283"/>
      <c r="O3" s="283"/>
      <c r="P3" s="283"/>
      <c r="Q3" s="91"/>
      <c r="R3" s="91"/>
      <c r="S3" s="283"/>
      <c r="T3" s="283"/>
      <c r="U3" s="32"/>
      <c r="V3" s="32"/>
    </row>
    <row r="4" spans="1:22" ht="15.5">
      <c r="A4" s="179" t="str">
        <f>+ToC!A3</f>
        <v>Insurer/Financial Holding Company</v>
      </c>
      <c r="B4" s="283"/>
      <c r="C4" s="91"/>
      <c r="D4" s="283"/>
      <c r="E4" s="283"/>
      <c r="F4" s="283"/>
      <c r="G4" s="283"/>
      <c r="H4" s="283"/>
      <c r="I4" s="283"/>
      <c r="J4" s="283"/>
      <c r="K4" s="283"/>
      <c r="L4" s="283"/>
      <c r="M4" s="283"/>
      <c r="N4" s="283"/>
      <c r="O4" s="283"/>
      <c r="P4" s="68"/>
      <c r="Q4" s="91"/>
      <c r="R4" s="91"/>
      <c r="S4" s="283"/>
      <c r="T4" s="68" t="s">
        <v>1752</v>
      </c>
      <c r="U4" s="32"/>
      <c r="V4" s="32"/>
    </row>
    <row r="5" spans="1:22" ht="15.5">
      <c r="A5" s="179"/>
      <c r="B5" s="283"/>
      <c r="C5" s="91"/>
      <c r="D5" s="283"/>
      <c r="E5" s="283"/>
      <c r="F5" s="283"/>
      <c r="G5" s="283"/>
      <c r="H5" s="283"/>
      <c r="I5" s="283"/>
      <c r="J5" s="283"/>
      <c r="K5" s="283"/>
      <c r="L5" s="283"/>
      <c r="M5" s="283"/>
      <c r="N5" s="283"/>
      <c r="O5" s="283"/>
      <c r="P5" s="283"/>
      <c r="Q5" s="285"/>
      <c r="R5" s="285"/>
      <c r="S5" s="283"/>
      <c r="T5" s="283"/>
      <c r="U5" s="32"/>
      <c r="V5" s="32"/>
    </row>
    <row r="6" spans="1:22" ht="15.5">
      <c r="A6" s="99" t="str">
        <f>+ToC!A5</f>
        <v>LONG-TERM INSURERS ANNUAL RETURN</v>
      </c>
      <c r="B6" s="1789"/>
      <c r="C6" s="1789"/>
      <c r="D6" s="89"/>
      <c r="E6" s="89"/>
      <c r="F6" s="89"/>
      <c r="G6" s="89"/>
      <c r="H6" s="89"/>
      <c r="I6" s="265"/>
      <c r="J6" s="283"/>
      <c r="K6" s="283"/>
      <c r="L6" s="283"/>
      <c r="M6" s="283"/>
      <c r="N6" s="283"/>
      <c r="O6" s="283"/>
      <c r="P6" s="283"/>
      <c r="Q6" s="265"/>
      <c r="R6" s="265"/>
      <c r="S6" s="283"/>
      <c r="T6" s="265"/>
      <c r="U6" s="32"/>
      <c r="V6" s="32"/>
    </row>
    <row r="7" spans="1:22" ht="15.5">
      <c r="A7" s="99" t="str">
        <f>+ToC!A6</f>
        <v>FOR THE YEAR ENDED:</v>
      </c>
      <c r="B7" s="1789"/>
      <c r="C7" s="1789"/>
      <c r="D7" s="89"/>
      <c r="E7" s="89"/>
      <c r="F7" s="89"/>
      <c r="G7" s="89"/>
      <c r="H7" s="89"/>
      <c r="I7" s="265"/>
      <c r="J7" s="283"/>
      <c r="K7" s="283"/>
      <c r="L7" s="283"/>
      <c r="M7" s="283"/>
      <c r="N7" s="283"/>
      <c r="O7" s="283"/>
      <c r="P7" s="283"/>
      <c r="Q7" s="265"/>
      <c r="R7" s="2478">
        <f>+Cover!$A$23</f>
        <v>0</v>
      </c>
      <c r="S7" s="283"/>
      <c r="T7" s="265"/>
      <c r="U7" s="32"/>
      <c r="V7" s="32"/>
    </row>
    <row r="8" spans="1:22" ht="15.5">
      <c r="A8" s="32"/>
      <c r="B8" s="32"/>
      <c r="C8" s="32"/>
      <c r="D8" s="32"/>
      <c r="E8" s="32"/>
      <c r="F8" s="32"/>
      <c r="G8" s="32"/>
      <c r="H8" s="32"/>
      <c r="I8" s="32"/>
      <c r="J8" s="32"/>
      <c r="K8" s="32"/>
      <c r="L8" s="32"/>
      <c r="M8" s="32"/>
      <c r="N8" s="32"/>
      <c r="O8" s="32"/>
      <c r="P8" s="32"/>
      <c r="Q8" s="32"/>
      <c r="R8" s="32"/>
      <c r="S8" s="32"/>
      <c r="T8" s="32"/>
      <c r="U8" s="32"/>
      <c r="V8" s="32"/>
    </row>
    <row r="9" spans="1:22" ht="15" customHeight="1">
      <c r="A9" s="5800" t="s">
        <v>912</v>
      </c>
      <c r="B9" s="5042"/>
      <c r="C9" s="5042"/>
      <c r="D9" s="5042"/>
      <c r="E9" s="5042"/>
      <c r="F9" s="5042"/>
      <c r="G9" s="5042"/>
      <c r="H9" s="5042"/>
      <c r="I9" s="5042"/>
      <c r="J9" s="5042"/>
      <c r="K9" s="5042"/>
      <c r="L9" s="5042"/>
      <c r="M9" s="5042"/>
      <c r="N9" s="5042"/>
      <c r="O9" s="5042"/>
      <c r="P9" s="5042"/>
      <c r="Q9" s="5042"/>
      <c r="R9" s="5042"/>
      <c r="S9" s="5042"/>
      <c r="T9" s="5042"/>
      <c r="U9" s="32"/>
      <c r="V9" s="32"/>
    </row>
    <row r="10" spans="1:22" ht="15" customHeight="1">
      <c r="A10" s="5801" t="s">
        <v>1633</v>
      </c>
      <c r="B10" s="5589"/>
      <c r="C10" s="5589"/>
      <c r="D10" s="5589"/>
      <c r="E10" s="5589"/>
      <c r="F10" s="5589"/>
      <c r="G10" s="5589"/>
      <c r="H10" s="5589"/>
      <c r="I10" s="5589"/>
      <c r="J10" s="5589"/>
      <c r="K10" s="5589"/>
      <c r="L10" s="5589"/>
      <c r="M10" s="5589"/>
      <c r="N10" s="5589"/>
      <c r="O10" s="5589"/>
      <c r="P10" s="5589"/>
      <c r="Q10" s="5589"/>
      <c r="R10" s="5589"/>
      <c r="S10" s="5589"/>
      <c r="T10" s="5589"/>
      <c r="U10" s="32"/>
      <c r="V10" s="32"/>
    </row>
    <row r="11" spans="1:22" ht="15" customHeight="1" thickBot="1">
      <c r="A11" s="1827"/>
      <c r="B11" s="1827"/>
      <c r="C11" s="1827"/>
      <c r="D11" s="1827"/>
      <c r="E11" s="1827"/>
      <c r="F11" s="1827"/>
      <c r="G11" s="1827"/>
      <c r="H11" s="1827"/>
      <c r="I11" s="1827"/>
      <c r="J11" s="1827"/>
      <c r="K11" s="1827"/>
      <c r="L11" s="1827"/>
      <c r="M11" s="1827"/>
      <c r="N11" s="1827"/>
      <c r="O11" s="1827"/>
      <c r="P11" s="1827"/>
      <c r="Q11" s="543"/>
      <c r="R11" s="1465"/>
      <c r="S11" s="1466"/>
      <c r="T11" s="1466">
        <f>R11+S11</f>
        <v>0</v>
      </c>
      <c r="U11" s="32"/>
      <c r="V11" s="32"/>
    </row>
    <row r="12" spans="1:22" ht="31.5" thickTop="1">
      <c r="A12" s="1269" t="s">
        <v>1562</v>
      </c>
      <c r="B12" s="3445"/>
      <c r="C12" s="5769" t="s">
        <v>1563</v>
      </c>
      <c r="D12" s="5802"/>
      <c r="E12" s="5802"/>
      <c r="F12" s="5802"/>
      <c r="G12" s="5802"/>
      <c r="H12" s="5802"/>
      <c r="I12" s="5802"/>
      <c r="J12" s="5802"/>
      <c r="K12" s="5802"/>
      <c r="L12" s="5802"/>
      <c r="M12" s="5802"/>
      <c r="N12" s="5803"/>
      <c r="O12" s="5769" t="s">
        <v>1564</v>
      </c>
      <c r="P12" s="5804"/>
      <c r="Q12" s="5805" t="s">
        <v>1565</v>
      </c>
      <c r="R12" s="5808" t="s">
        <v>1566</v>
      </c>
      <c r="S12" s="5809"/>
      <c r="T12" s="1109"/>
      <c r="U12" s="3171"/>
      <c r="V12" s="32"/>
    </row>
    <row r="13" spans="1:22" ht="19.5" customHeight="1">
      <c r="A13" s="1108"/>
      <c r="B13" s="3446"/>
      <c r="C13" s="5772" t="s">
        <v>1567</v>
      </c>
      <c r="D13" s="5816"/>
      <c r="E13" s="5817"/>
      <c r="F13" s="5772" t="s">
        <v>1568</v>
      </c>
      <c r="G13" s="5791"/>
      <c r="H13" s="5792"/>
      <c r="I13" s="5793" t="s">
        <v>1569</v>
      </c>
      <c r="J13" s="5794"/>
      <c r="K13" s="5795"/>
      <c r="L13" s="5796" t="s">
        <v>1570</v>
      </c>
      <c r="M13" s="5798" t="s">
        <v>1571</v>
      </c>
      <c r="N13" s="5814" t="s">
        <v>1572</v>
      </c>
      <c r="O13" s="5798" t="s">
        <v>1573</v>
      </c>
      <c r="P13" s="5798" t="s">
        <v>1574</v>
      </c>
      <c r="Q13" s="5806"/>
      <c r="R13" s="5812" t="s">
        <v>1575</v>
      </c>
      <c r="S13" s="5814" t="s">
        <v>1576</v>
      </c>
      <c r="T13" s="5810" t="s">
        <v>440</v>
      </c>
      <c r="U13" s="5811"/>
      <c r="V13" s="32"/>
    </row>
    <row r="14" spans="1:22" ht="36.75" customHeight="1">
      <c r="A14" s="1111"/>
      <c r="B14" s="3582" t="s">
        <v>133</v>
      </c>
      <c r="C14" s="3544" t="s">
        <v>1578</v>
      </c>
      <c r="D14" s="3545" t="s">
        <v>1579</v>
      </c>
      <c r="E14" s="3544" t="s">
        <v>891</v>
      </c>
      <c r="F14" s="3544" t="s">
        <v>1580</v>
      </c>
      <c r="G14" s="3545" t="s">
        <v>1579</v>
      </c>
      <c r="H14" s="3546" t="s">
        <v>1092</v>
      </c>
      <c r="I14" s="3547" t="s">
        <v>1581</v>
      </c>
      <c r="J14" s="3547" t="s">
        <v>1582</v>
      </c>
      <c r="K14" s="3546" t="s">
        <v>1583</v>
      </c>
      <c r="L14" s="5797"/>
      <c r="M14" s="5799"/>
      <c r="N14" s="5815"/>
      <c r="O14" s="5799"/>
      <c r="P14" s="5799"/>
      <c r="Q14" s="5807"/>
      <c r="R14" s="5813"/>
      <c r="S14" s="5815"/>
      <c r="T14" s="3548">
        <f>YEAR($R$7)</f>
        <v>1900</v>
      </c>
      <c r="U14" s="3549">
        <f>T14-1</f>
        <v>1899</v>
      </c>
      <c r="V14" s="32"/>
    </row>
    <row r="15" spans="1:22" ht="15" customHeight="1">
      <c r="A15" s="1113" t="s">
        <v>1634</v>
      </c>
      <c r="B15" s="2702"/>
      <c r="C15" s="2565" t="s">
        <v>281</v>
      </c>
      <c r="D15" s="2565" t="s">
        <v>281</v>
      </c>
      <c r="E15" s="2565" t="s">
        <v>281</v>
      </c>
      <c r="F15" s="2565" t="s">
        <v>281</v>
      </c>
      <c r="G15" s="2565" t="s">
        <v>281</v>
      </c>
      <c r="H15" s="2565" t="s">
        <v>281</v>
      </c>
      <c r="I15" s="2565" t="s">
        <v>281</v>
      </c>
      <c r="J15" s="2565" t="s">
        <v>281</v>
      </c>
      <c r="K15" s="2565" t="s">
        <v>281</v>
      </c>
      <c r="L15" s="2565" t="s">
        <v>281</v>
      </c>
      <c r="M15" s="2565" t="s">
        <v>281</v>
      </c>
      <c r="N15" s="2565" t="s">
        <v>281</v>
      </c>
      <c r="O15" s="2565" t="s">
        <v>281</v>
      </c>
      <c r="P15" s="2565" t="s">
        <v>281</v>
      </c>
      <c r="Q15" s="2565" t="s">
        <v>281</v>
      </c>
      <c r="R15" s="2565" t="s">
        <v>281</v>
      </c>
      <c r="S15" s="3523" t="s">
        <v>281</v>
      </c>
      <c r="T15" s="3550" t="s">
        <v>281</v>
      </c>
      <c r="U15" s="2836" t="s">
        <v>281</v>
      </c>
      <c r="V15" s="32"/>
    </row>
    <row r="16" spans="1:22" ht="15" customHeight="1">
      <c r="A16" s="1113" t="s">
        <v>1635</v>
      </c>
      <c r="B16" s="544"/>
      <c r="C16" s="2702"/>
      <c r="D16" s="2702"/>
      <c r="E16" s="2702"/>
      <c r="F16" s="2702"/>
      <c r="G16" s="2702"/>
      <c r="H16" s="2702"/>
      <c r="I16" s="2702"/>
      <c r="J16" s="2702"/>
      <c r="K16" s="2702"/>
      <c r="L16" s="2702"/>
      <c r="M16" s="2702"/>
      <c r="N16" s="2702"/>
      <c r="O16" s="2702"/>
      <c r="P16" s="2702"/>
      <c r="Q16" s="2702"/>
      <c r="R16" s="2702"/>
      <c r="S16" s="2702"/>
      <c r="T16" s="2894"/>
      <c r="U16" s="3551"/>
      <c r="V16" s="32"/>
    </row>
    <row r="17" spans="1:22" ht="15" customHeight="1">
      <c r="A17" s="4610" t="s">
        <v>1636</v>
      </c>
      <c r="B17" s="574"/>
      <c r="C17" s="3552"/>
      <c r="D17" s="3552"/>
      <c r="E17" s="3552"/>
      <c r="F17" s="1363"/>
      <c r="G17" s="3552"/>
      <c r="H17" s="3552"/>
      <c r="I17" s="3552"/>
      <c r="J17" s="3552"/>
      <c r="K17" s="3552"/>
      <c r="L17" s="3552"/>
      <c r="M17" s="3552"/>
      <c r="N17" s="3552"/>
      <c r="O17" s="3552"/>
      <c r="P17" s="3552"/>
      <c r="Q17" s="2341">
        <f>SUM(C17:P17)</f>
        <v>0</v>
      </c>
      <c r="R17" s="1993"/>
      <c r="S17" s="2974"/>
      <c r="T17" s="3553">
        <f>SUM(Q17:S17)</f>
        <v>0</v>
      </c>
      <c r="U17" s="3554"/>
      <c r="V17" s="32"/>
    </row>
    <row r="18" spans="1:22" ht="15" customHeight="1">
      <c r="A18" s="4611" t="s">
        <v>1637</v>
      </c>
      <c r="B18" s="575"/>
      <c r="C18" s="3552"/>
      <c r="D18" s="3552"/>
      <c r="E18" s="3552"/>
      <c r="F18" s="3552"/>
      <c r="G18" s="3552"/>
      <c r="H18" s="3552"/>
      <c r="I18" s="3552"/>
      <c r="J18" s="3552"/>
      <c r="K18" s="3552"/>
      <c r="L18" s="3552"/>
      <c r="M18" s="3552"/>
      <c r="N18" s="3552"/>
      <c r="O18" s="3552"/>
      <c r="P18" s="3552"/>
      <c r="Q18" s="2341">
        <f t="shared" ref="Q18:Q19" si="0">SUM(C18:P18)</f>
        <v>0</v>
      </c>
      <c r="R18" s="1993"/>
      <c r="S18" s="2974"/>
      <c r="T18" s="3553">
        <f>SUM(Q18:S18)</f>
        <v>0</v>
      </c>
      <c r="U18" s="3554"/>
      <c r="V18" s="32"/>
    </row>
    <row r="19" spans="1:22" ht="15" customHeight="1">
      <c r="A19" s="4612" t="s">
        <v>1638</v>
      </c>
      <c r="B19" s="576"/>
      <c r="C19" s="3555"/>
      <c r="D19" s="3555"/>
      <c r="E19" s="3555"/>
      <c r="F19" s="3555"/>
      <c r="G19" s="3555"/>
      <c r="H19" s="3555"/>
      <c r="I19" s="3555"/>
      <c r="J19" s="3555"/>
      <c r="K19" s="3555"/>
      <c r="L19" s="3555"/>
      <c r="M19" s="3555"/>
      <c r="N19" s="3555"/>
      <c r="O19" s="3555"/>
      <c r="P19" s="3555"/>
      <c r="Q19" s="2341">
        <f t="shared" si="0"/>
        <v>0</v>
      </c>
      <c r="R19" s="1918"/>
      <c r="S19" s="2974"/>
      <c r="T19" s="3553">
        <f t="shared" ref="T19" si="1">SUM(Q19:S19)</f>
        <v>0</v>
      </c>
      <c r="U19" s="3554"/>
      <c r="V19" s="32"/>
    </row>
    <row r="20" spans="1:22" ht="15" customHeight="1">
      <c r="A20" s="4613" t="s">
        <v>1639</v>
      </c>
      <c r="B20" s="3556"/>
      <c r="C20" s="2168">
        <f>SUM(C17:C19)</f>
        <v>0</v>
      </c>
      <c r="D20" s="2168">
        <f t="shared" ref="D20:P20" si="2">SUM(D17:D19)</f>
        <v>0</v>
      </c>
      <c r="E20" s="2168">
        <f t="shared" si="2"/>
        <v>0</v>
      </c>
      <c r="F20" s="2168">
        <f t="shared" si="2"/>
        <v>0</v>
      </c>
      <c r="G20" s="2168">
        <f t="shared" si="2"/>
        <v>0</v>
      </c>
      <c r="H20" s="2168">
        <f t="shared" si="2"/>
        <v>0</v>
      </c>
      <c r="I20" s="2168">
        <f t="shared" si="2"/>
        <v>0</v>
      </c>
      <c r="J20" s="2168">
        <f t="shared" si="2"/>
        <v>0</v>
      </c>
      <c r="K20" s="2168">
        <f t="shared" si="2"/>
        <v>0</v>
      </c>
      <c r="L20" s="2168">
        <f t="shared" si="2"/>
        <v>0</v>
      </c>
      <c r="M20" s="2168">
        <f t="shared" si="2"/>
        <v>0</v>
      </c>
      <c r="N20" s="2168">
        <f t="shared" si="2"/>
        <v>0</v>
      </c>
      <c r="O20" s="2168">
        <f t="shared" si="2"/>
        <v>0</v>
      </c>
      <c r="P20" s="2168">
        <f t="shared" si="2"/>
        <v>0</v>
      </c>
      <c r="Q20" s="2168">
        <f>SUM(Q17:Q19)</f>
        <v>0</v>
      </c>
      <c r="R20" s="2168">
        <f t="shared" ref="R20:T20" si="3">SUM(R17:R19)</f>
        <v>0</v>
      </c>
      <c r="S20" s="2168">
        <f t="shared" si="3"/>
        <v>0</v>
      </c>
      <c r="T20" s="2168">
        <f t="shared" si="3"/>
        <v>0</v>
      </c>
      <c r="U20" s="2168">
        <f>SUM(U17:U19)</f>
        <v>0</v>
      </c>
      <c r="V20" s="32"/>
    </row>
    <row r="21" spans="1:22" ht="15" customHeight="1">
      <c r="A21" s="4614" t="s">
        <v>1640</v>
      </c>
      <c r="B21" s="3557"/>
      <c r="C21" s="2760"/>
      <c r="D21" s="2760"/>
      <c r="E21" s="2760"/>
      <c r="F21" s="2760"/>
      <c r="G21" s="2760"/>
      <c r="H21" s="2760"/>
      <c r="I21" s="2760"/>
      <c r="J21" s="2760"/>
      <c r="K21" s="2760"/>
      <c r="L21" s="2760"/>
      <c r="M21" s="2760"/>
      <c r="N21" s="2760"/>
      <c r="O21" s="2760"/>
      <c r="P21" s="2760"/>
      <c r="Q21" s="2760"/>
      <c r="R21" s="2760"/>
      <c r="S21" s="2760"/>
      <c r="T21" s="3558"/>
      <c r="U21" s="2673"/>
      <c r="V21" s="32"/>
    </row>
    <row r="22" spans="1:22" ht="15" customHeight="1">
      <c r="A22" s="4611" t="s">
        <v>1641</v>
      </c>
      <c r="B22" s="575"/>
      <c r="C22" s="2293"/>
      <c r="D22" s="2293"/>
      <c r="E22" s="2293"/>
      <c r="F22" s="2293"/>
      <c r="G22" s="2293"/>
      <c r="H22" s="2293"/>
      <c r="I22" s="2855"/>
      <c r="J22" s="2855"/>
      <c r="K22" s="2855"/>
      <c r="L22" s="2293"/>
      <c r="M22" s="2293"/>
      <c r="N22" s="2293"/>
      <c r="O22" s="2293"/>
      <c r="P22" s="2293"/>
      <c r="Q22" s="2341">
        <f>SUM(C22:P22)</f>
        <v>0</v>
      </c>
      <c r="R22" s="2855"/>
      <c r="S22" s="2974"/>
      <c r="T22" s="3553">
        <f>SUM(Q22:S22)</f>
        <v>0</v>
      </c>
      <c r="U22" s="3554"/>
      <c r="V22" s="32"/>
    </row>
    <row r="23" spans="1:22" ht="15" customHeight="1">
      <c r="A23" s="4611" t="s">
        <v>1642</v>
      </c>
      <c r="B23" s="575"/>
      <c r="C23" s="2293"/>
      <c r="D23" s="2293"/>
      <c r="E23" s="2293"/>
      <c r="F23" s="2293"/>
      <c r="G23" s="2293"/>
      <c r="H23" s="2293"/>
      <c r="I23" s="2855"/>
      <c r="J23" s="2855"/>
      <c r="K23" s="2855"/>
      <c r="L23" s="2293"/>
      <c r="M23" s="2293"/>
      <c r="N23" s="2293"/>
      <c r="O23" s="2293"/>
      <c r="P23" s="2293"/>
      <c r="Q23" s="2341">
        <f t="shared" ref="Q23:Q25" si="4">SUM(C23:P23)</f>
        <v>0</v>
      </c>
      <c r="R23" s="2855"/>
      <c r="S23" s="2974"/>
      <c r="T23" s="3553">
        <f t="shared" ref="T23:T24" si="5">SUM(Q23:S23)</f>
        <v>0</v>
      </c>
      <c r="U23" s="3554"/>
      <c r="V23" s="32"/>
    </row>
    <row r="24" spans="1:22" ht="15" customHeight="1">
      <c r="A24" s="4615" t="s">
        <v>2011</v>
      </c>
      <c r="B24" s="575"/>
      <c r="C24" s="2293"/>
      <c r="D24" s="2293"/>
      <c r="E24" s="2293"/>
      <c r="F24" s="2293"/>
      <c r="G24" s="2293"/>
      <c r="H24" s="2293"/>
      <c r="I24" s="2855"/>
      <c r="J24" s="2855"/>
      <c r="K24" s="2855"/>
      <c r="L24" s="2293"/>
      <c r="M24" s="2293"/>
      <c r="N24" s="2293"/>
      <c r="O24" s="2293"/>
      <c r="P24" s="2293"/>
      <c r="Q24" s="2341">
        <f t="shared" si="4"/>
        <v>0</v>
      </c>
      <c r="R24" s="2855"/>
      <c r="S24" s="2974"/>
      <c r="T24" s="3553">
        <f t="shared" si="5"/>
        <v>0</v>
      </c>
      <c r="U24" s="3554"/>
      <c r="V24" s="32"/>
    </row>
    <row r="25" spans="1:22" ht="15" customHeight="1">
      <c r="A25" s="4616" t="s">
        <v>1643</v>
      </c>
      <c r="B25" s="577"/>
      <c r="C25" s="3559"/>
      <c r="D25" s="3559"/>
      <c r="E25" s="3559"/>
      <c r="F25" s="3559"/>
      <c r="G25" s="3559"/>
      <c r="H25" s="3559"/>
      <c r="I25" s="4531"/>
      <c r="J25" s="4531"/>
      <c r="K25" s="4531"/>
      <c r="L25" s="3559"/>
      <c r="M25" s="3559"/>
      <c r="N25" s="3559"/>
      <c r="O25" s="3559"/>
      <c r="P25" s="3559"/>
      <c r="Q25" s="2341">
        <f t="shared" si="4"/>
        <v>0</v>
      </c>
      <c r="R25" s="4531"/>
      <c r="S25" s="4541"/>
      <c r="T25" s="3553">
        <f>SUM(Q25:S25)</f>
        <v>0</v>
      </c>
      <c r="U25" s="4542"/>
      <c r="V25" s="32"/>
    </row>
    <row r="26" spans="1:22" ht="15" customHeight="1">
      <c r="A26" s="4613" t="s">
        <v>1644</v>
      </c>
      <c r="B26" s="3556"/>
      <c r="C26" s="2659"/>
      <c r="D26" s="2659"/>
      <c r="E26" s="2659"/>
      <c r="F26" s="2659"/>
      <c r="G26" s="2659"/>
      <c r="H26" s="2659"/>
      <c r="I26" s="2168">
        <f>SUM(I22:I24)-I25</f>
        <v>0</v>
      </c>
      <c r="J26" s="2168">
        <f t="shared" ref="J26:K26" si="6">SUM(J22:J24)-J25</f>
        <v>0</v>
      </c>
      <c r="K26" s="2168">
        <f t="shared" si="6"/>
        <v>0</v>
      </c>
      <c r="L26" s="2659"/>
      <c r="M26" s="2659"/>
      <c r="N26" s="2659"/>
      <c r="O26" s="2659"/>
      <c r="P26" s="2659"/>
      <c r="Q26" s="2168">
        <f>SUM(Q22:Q24)-Q25</f>
        <v>0</v>
      </c>
      <c r="R26" s="2168">
        <f t="shared" ref="R26:U26" si="7">SUM(R22:R24)-R25</f>
        <v>0</v>
      </c>
      <c r="S26" s="2168">
        <f t="shared" si="7"/>
        <v>0</v>
      </c>
      <c r="T26" s="3563">
        <f t="shared" si="7"/>
        <v>0</v>
      </c>
      <c r="U26" s="2169">
        <f t="shared" si="7"/>
        <v>0</v>
      </c>
      <c r="V26" s="32"/>
    </row>
    <row r="27" spans="1:22" ht="15" customHeight="1">
      <c r="A27" s="4617"/>
      <c r="B27" s="578"/>
      <c r="C27" s="2760"/>
      <c r="D27" s="2760"/>
      <c r="E27" s="2760"/>
      <c r="F27" s="2760"/>
      <c r="G27" s="2760"/>
      <c r="H27" s="2760"/>
      <c r="I27" s="2760"/>
      <c r="J27" s="2760"/>
      <c r="K27" s="2760"/>
      <c r="L27" s="2760"/>
      <c r="M27" s="2760"/>
      <c r="N27" s="2760"/>
      <c r="O27" s="2760"/>
      <c r="P27" s="2760"/>
      <c r="Q27" s="2685"/>
      <c r="R27" s="2760"/>
      <c r="S27" s="2685"/>
      <c r="T27" s="3558"/>
      <c r="U27" s="2673"/>
      <c r="V27" s="32"/>
    </row>
    <row r="28" spans="1:22" ht="15.5">
      <c r="A28" s="4618" t="s">
        <v>1645</v>
      </c>
      <c r="B28" s="3564"/>
      <c r="C28" s="2576">
        <f>+C20</f>
        <v>0</v>
      </c>
      <c r="D28" s="2576">
        <f t="shared" ref="D28:H28" si="8">+D20</f>
        <v>0</v>
      </c>
      <c r="E28" s="2576">
        <f t="shared" si="8"/>
        <v>0</v>
      </c>
      <c r="F28" s="2576">
        <f t="shared" si="8"/>
        <v>0</v>
      </c>
      <c r="G28" s="2576">
        <f t="shared" si="8"/>
        <v>0</v>
      </c>
      <c r="H28" s="2576">
        <f t="shared" si="8"/>
        <v>0</v>
      </c>
      <c r="I28" s="2576">
        <f t="shared" ref="I28:U28" si="9">I20+I26</f>
        <v>0</v>
      </c>
      <c r="J28" s="2576">
        <f t="shared" si="9"/>
        <v>0</v>
      </c>
      <c r="K28" s="2576">
        <f t="shared" si="9"/>
        <v>0</v>
      </c>
      <c r="L28" s="2576">
        <f>+L20</f>
        <v>0</v>
      </c>
      <c r="M28" s="2576">
        <f t="shared" ref="M28:P28" si="10">+M20</f>
        <v>0</v>
      </c>
      <c r="N28" s="2576">
        <f t="shared" si="10"/>
        <v>0</v>
      </c>
      <c r="O28" s="2576">
        <f t="shared" si="10"/>
        <v>0</v>
      </c>
      <c r="P28" s="2576">
        <f t="shared" si="10"/>
        <v>0</v>
      </c>
      <c r="Q28" s="2576">
        <f>Q20+Q26</f>
        <v>0</v>
      </c>
      <c r="R28" s="2576">
        <f t="shared" si="9"/>
        <v>0</v>
      </c>
      <c r="S28" s="2576">
        <f t="shared" si="9"/>
        <v>0</v>
      </c>
      <c r="T28" s="2576">
        <f t="shared" si="9"/>
        <v>0</v>
      </c>
      <c r="U28" s="3543">
        <f t="shared" si="9"/>
        <v>0</v>
      </c>
      <c r="V28" s="32"/>
    </row>
    <row r="29" spans="1:22" ht="15" customHeight="1">
      <c r="A29" s="4619" t="s">
        <v>1646</v>
      </c>
      <c r="B29" s="3557"/>
      <c r="C29" s="2757"/>
      <c r="D29" s="2757"/>
      <c r="E29" s="2757"/>
      <c r="F29" s="2757"/>
      <c r="G29" s="2757"/>
      <c r="H29" s="2757"/>
      <c r="I29" s="2757"/>
      <c r="J29" s="2757"/>
      <c r="K29" s="2757"/>
      <c r="L29" s="2757"/>
      <c r="M29" s="2757"/>
      <c r="N29" s="2757"/>
      <c r="O29" s="2757"/>
      <c r="P29" s="2757"/>
      <c r="Q29" s="3566"/>
      <c r="R29" s="2757"/>
      <c r="S29" s="3566"/>
      <c r="T29" s="2894"/>
      <c r="U29" s="3551"/>
      <c r="V29" s="32"/>
    </row>
    <row r="30" spans="1:22" ht="15" customHeight="1">
      <c r="A30" s="4610" t="s">
        <v>1647</v>
      </c>
      <c r="B30" s="577"/>
      <c r="C30" s="2855"/>
      <c r="D30" s="2855"/>
      <c r="E30" s="2855"/>
      <c r="F30" s="2855"/>
      <c r="G30" s="2855"/>
      <c r="H30" s="2855"/>
      <c r="I30" s="2855"/>
      <c r="J30" s="2855"/>
      <c r="K30" s="2855"/>
      <c r="L30" s="2855"/>
      <c r="M30" s="2855"/>
      <c r="N30" s="2855"/>
      <c r="O30" s="2855"/>
      <c r="P30" s="2855"/>
      <c r="Q30" s="2341">
        <f t="shared" ref="Q30:Q32" si="11">SUM(C30:P30)</f>
        <v>0</v>
      </c>
      <c r="R30" s="2855"/>
      <c r="S30" s="2974"/>
      <c r="T30" s="3553">
        <f>SUM(Q30:S30)</f>
        <v>0</v>
      </c>
      <c r="U30" s="3554"/>
      <c r="V30" s="32"/>
    </row>
    <row r="31" spans="1:22" ht="15" customHeight="1">
      <c r="A31" s="4611" t="s">
        <v>1648</v>
      </c>
      <c r="B31" s="574"/>
      <c r="C31" s="3552"/>
      <c r="D31" s="3552"/>
      <c r="E31" s="3552"/>
      <c r="F31" s="3552"/>
      <c r="G31" s="3552"/>
      <c r="H31" s="3552"/>
      <c r="I31" s="3552"/>
      <c r="J31" s="3552"/>
      <c r="K31" s="3552"/>
      <c r="L31" s="3552"/>
      <c r="M31" s="3552"/>
      <c r="N31" s="3552"/>
      <c r="O31" s="3552"/>
      <c r="P31" s="3552"/>
      <c r="Q31" s="2341">
        <f t="shared" si="11"/>
        <v>0</v>
      </c>
      <c r="R31" s="3552"/>
      <c r="S31" s="2974"/>
      <c r="T31" s="3553">
        <f>SUM(Q31:S31)</f>
        <v>0</v>
      </c>
      <c r="U31" s="3554"/>
      <c r="V31" s="32"/>
    </row>
    <row r="32" spans="1:22" ht="15" customHeight="1">
      <c r="A32" s="4611" t="s">
        <v>1649</v>
      </c>
      <c r="B32" s="576"/>
      <c r="C32" s="3552"/>
      <c r="D32" s="3552"/>
      <c r="E32" s="3552"/>
      <c r="F32" s="3552"/>
      <c r="G32" s="3552"/>
      <c r="H32" s="3552"/>
      <c r="I32" s="3552"/>
      <c r="J32" s="3552"/>
      <c r="K32" s="3552"/>
      <c r="L32" s="3552"/>
      <c r="M32" s="3552"/>
      <c r="N32" s="3552"/>
      <c r="O32" s="3552"/>
      <c r="P32" s="3552"/>
      <c r="Q32" s="2341">
        <f t="shared" si="11"/>
        <v>0</v>
      </c>
      <c r="R32" s="3552"/>
      <c r="S32" s="2974"/>
      <c r="T32" s="3553">
        <f t="shared" ref="T32" si="12">SUM(Q32:S32)</f>
        <v>0</v>
      </c>
      <c r="U32" s="3554"/>
      <c r="V32" s="32"/>
    </row>
    <row r="33" spans="1:22" ht="15" customHeight="1">
      <c r="A33" s="4620" t="s">
        <v>2393</v>
      </c>
      <c r="B33" s="3567"/>
      <c r="C33" s="2168">
        <f>SUM(C30:C32)</f>
        <v>0</v>
      </c>
      <c r="D33" s="2168">
        <f t="shared" ref="D33:U33" si="13">SUM(D30:D32)</f>
        <v>0</v>
      </c>
      <c r="E33" s="2168">
        <f t="shared" si="13"/>
        <v>0</v>
      </c>
      <c r="F33" s="2168">
        <f t="shared" si="13"/>
        <v>0</v>
      </c>
      <c r="G33" s="2168">
        <f t="shared" si="13"/>
        <v>0</v>
      </c>
      <c r="H33" s="2168">
        <f t="shared" si="13"/>
        <v>0</v>
      </c>
      <c r="I33" s="2168">
        <f t="shared" si="13"/>
        <v>0</v>
      </c>
      <c r="J33" s="2168">
        <f t="shared" si="13"/>
        <v>0</v>
      </c>
      <c r="K33" s="2168">
        <f t="shared" si="13"/>
        <v>0</v>
      </c>
      <c r="L33" s="2168">
        <f t="shared" si="13"/>
        <v>0</v>
      </c>
      <c r="M33" s="2168">
        <f t="shared" si="13"/>
        <v>0</v>
      </c>
      <c r="N33" s="2168">
        <f t="shared" si="13"/>
        <v>0</v>
      </c>
      <c r="O33" s="2168">
        <f t="shared" si="13"/>
        <v>0</v>
      </c>
      <c r="P33" s="2168">
        <f t="shared" si="13"/>
        <v>0</v>
      </c>
      <c r="Q33" s="2168">
        <f t="shared" si="13"/>
        <v>0</v>
      </c>
      <c r="R33" s="2168">
        <f>SUM(R30:R32)</f>
        <v>0</v>
      </c>
      <c r="S33" s="2168">
        <f>SUM(S30:S32)</f>
        <v>0</v>
      </c>
      <c r="T33" s="2168">
        <f t="shared" si="13"/>
        <v>0</v>
      </c>
      <c r="U33" s="2169">
        <f t="shared" si="13"/>
        <v>0</v>
      </c>
      <c r="V33" s="32"/>
    </row>
    <row r="34" spans="1:22" ht="15" customHeight="1">
      <c r="A34" s="4619" t="s">
        <v>2394</v>
      </c>
      <c r="B34" s="3568"/>
      <c r="C34" s="3569"/>
      <c r="D34" s="2332"/>
      <c r="E34" s="2332"/>
      <c r="F34" s="2332"/>
      <c r="G34" s="2332"/>
      <c r="H34" s="2332"/>
      <c r="I34" s="2332"/>
      <c r="J34" s="2332"/>
      <c r="K34" s="2332"/>
      <c r="L34" s="2332"/>
      <c r="M34" s="2332"/>
      <c r="N34" s="2332"/>
      <c r="O34" s="2332"/>
      <c r="P34" s="2332"/>
      <c r="Q34" s="2237"/>
      <c r="R34" s="2332"/>
      <c r="S34" s="2237"/>
      <c r="T34" s="3570"/>
      <c r="U34" s="2087"/>
      <c r="V34" s="32"/>
    </row>
    <row r="35" spans="1:22" ht="15" customHeight="1">
      <c r="A35" s="4611" t="s">
        <v>1650</v>
      </c>
      <c r="B35" s="577"/>
      <c r="C35" s="3571"/>
      <c r="D35" s="3571"/>
      <c r="E35" s="3571"/>
      <c r="F35" s="3571"/>
      <c r="G35" s="3571"/>
      <c r="H35" s="3571"/>
      <c r="I35" s="3552"/>
      <c r="J35" s="3552"/>
      <c r="K35" s="3552"/>
      <c r="L35" s="3571"/>
      <c r="M35" s="3571"/>
      <c r="N35" s="3571"/>
      <c r="O35" s="3571"/>
      <c r="P35" s="3571"/>
      <c r="Q35" s="2341">
        <f t="shared" ref="Q35:Q38" si="14">SUM(C35:P35)</f>
        <v>0</v>
      </c>
      <c r="R35" s="3552"/>
      <c r="S35" s="2974"/>
      <c r="T35" s="3553">
        <f t="shared" ref="T35:T36" si="15">SUM(Q35:S35)</f>
        <v>0</v>
      </c>
      <c r="U35" s="3554"/>
      <c r="V35" s="32"/>
    </row>
    <row r="36" spans="1:22" ht="15" customHeight="1">
      <c r="A36" s="4611" t="s">
        <v>1651</v>
      </c>
      <c r="B36" s="576"/>
      <c r="C36" s="3571"/>
      <c r="D36" s="3571"/>
      <c r="E36" s="3571"/>
      <c r="F36" s="3571"/>
      <c r="G36" s="3571"/>
      <c r="H36" s="3571"/>
      <c r="I36" s="3552"/>
      <c r="J36" s="3552"/>
      <c r="K36" s="3552"/>
      <c r="L36" s="3571"/>
      <c r="M36" s="3571"/>
      <c r="N36" s="3571"/>
      <c r="O36" s="3571"/>
      <c r="P36" s="3571"/>
      <c r="Q36" s="2341">
        <f t="shared" si="14"/>
        <v>0</v>
      </c>
      <c r="R36" s="3552"/>
      <c r="S36" s="2974"/>
      <c r="T36" s="3553">
        <f t="shared" si="15"/>
        <v>0</v>
      </c>
      <c r="U36" s="3554"/>
      <c r="V36" s="32"/>
    </row>
    <row r="37" spans="1:22" ht="15" customHeight="1">
      <c r="A37" s="4621" t="s">
        <v>2395</v>
      </c>
      <c r="B37" s="576"/>
      <c r="C37" s="3571"/>
      <c r="D37" s="3571"/>
      <c r="E37" s="3571"/>
      <c r="F37" s="3571"/>
      <c r="G37" s="3571"/>
      <c r="H37" s="3571"/>
      <c r="I37" s="3552"/>
      <c r="J37" s="3552"/>
      <c r="K37" s="3552"/>
      <c r="L37" s="3571"/>
      <c r="M37" s="3571"/>
      <c r="N37" s="3571"/>
      <c r="O37" s="3571"/>
      <c r="P37" s="3571"/>
      <c r="Q37" s="2341">
        <f t="shared" si="14"/>
        <v>0</v>
      </c>
      <c r="R37" s="3552"/>
      <c r="S37" s="2974"/>
      <c r="T37" s="3553">
        <f>SUM(Q37:S37)</f>
        <v>0</v>
      </c>
      <c r="U37" s="3554"/>
      <c r="V37" s="32"/>
    </row>
    <row r="38" spans="1:22" ht="15" customHeight="1">
      <c r="A38" s="4622" t="s">
        <v>2396</v>
      </c>
      <c r="B38" s="576"/>
      <c r="C38" s="3572"/>
      <c r="D38" s="3572"/>
      <c r="E38" s="3572"/>
      <c r="F38" s="3572"/>
      <c r="G38" s="3572"/>
      <c r="H38" s="3572"/>
      <c r="I38" s="3573"/>
      <c r="J38" s="3573"/>
      <c r="K38" s="3573"/>
      <c r="L38" s="3572"/>
      <c r="M38" s="3572"/>
      <c r="N38" s="3572"/>
      <c r="O38" s="3572"/>
      <c r="P38" s="3572"/>
      <c r="Q38" s="3560">
        <f t="shared" si="14"/>
        <v>0</v>
      </c>
      <c r="R38" s="3573"/>
      <c r="S38" s="3574"/>
      <c r="T38" s="3561">
        <f>SUM(Q38:S38)</f>
        <v>0</v>
      </c>
      <c r="U38" s="3562"/>
      <c r="V38" s="32"/>
    </row>
    <row r="39" spans="1:22" ht="15" customHeight="1">
      <c r="A39" s="4623" t="s">
        <v>2397</v>
      </c>
      <c r="B39" s="3575"/>
      <c r="C39" s="3474">
        <f>+C33</f>
        <v>0</v>
      </c>
      <c r="D39" s="3474">
        <f t="shared" ref="D39:H39" si="16">+D33</f>
        <v>0</v>
      </c>
      <c r="E39" s="3474">
        <f t="shared" si="16"/>
        <v>0</v>
      </c>
      <c r="F39" s="3474">
        <f t="shared" si="16"/>
        <v>0</v>
      </c>
      <c r="G39" s="3474">
        <f t="shared" si="16"/>
        <v>0</v>
      </c>
      <c r="H39" s="3474">
        <f t="shared" si="16"/>
        <v>0</v>
      </c>
      <c r="I39" s="3474">
        <f>+I33+SUM(I35:I38)</f>
        <v>0</v>
      </c>
      <c r="J39" s="3474">
        <f>+J33+SUM(J35:J38)</f>
        <v>0</v>
      </c>
      <c r="K39" s="3474">
        <f>+K33+SUM(K35:K38)</f>
        <v>0</v>
      </c>
      <c r="L39" s="3474">
        <f>+L33</f>
        <v>0</v>
      </c>
      <c r="M39" s="3474">
        <f>+M33</f>
        <v>0</v>
      </c>
      <c r="N39" s="3474">
        <f>+N33</f>
        <v>0</v>
      </c>
      <c r="O39" s="3474">
        <f>+O33</f>
        <v>0</v>
      </c>
      <c r="P39" s="3474">
        <f>+P33</f>
        <v>0</v>
      </c>
      <c r="Q39" s="3474">
        <f>+Q33+SUM(Q35:Q38)</f>
        <v>0</v>
      </c>
      <c r="R39" s="3474">
        <f>+R33+SUM(R35:R38)</f>
        <v>0</v>
      </c>
      <c r="S39" s="3474">
        <f>+S33+SUM(S35:S38)</f>
        <v>0</v>
      </c>
      <c r="T39" s="3474">
        <f>+T33+SUM(T35:T38)</f>
        <v>0</v>
      </c>
      <c r="U39" s="3474">
        <f>+U33+SUM(U35:U38)</f>
        <v>0</v>
      </c>
      <c r="V39" s="32"/>
    </row>
    <row r="40" spans="1:22" ht="15" customHeight="1">
      <c r="A40" s="4624"/>
      <c r="B40" s="3576"/>
      <c r="C40" s="3577"/>
      <c r="D40" s="3577"/>
      <c r="E40" s="3577"/>
      <c r="F40" s="3577"/>
      <c r="G40" s="3577"/>
      <c r="H40" s="3577"/>
      <c r="I40" s="3577"/>
      <c r="J40" s="3577"/>
      <c r="K40" s="3577"/>
      <c r="L40" s="3577"/>
      <c r="M40" s="3577"/>
      <c r="N40" s="3577"/>
      <c r="O40" s="3577"/>
      <c r="P40" s="3577"/>
      <c r="Q40" s="3577"/>
      <c r="R40" s="3577"/>
      <c r="S40" s="3577"/>
      <c r="T40" s="3578"/>
      <c r="U40" s="3579"/>
      <c r="V40" s="32"/>
    </row>
    <row r="41" spans="1:22" ht="15" customHeight="1" thickBot="1">
      <c r="A41" s="4625" t="s">
        <v>1652</v>
      </c>
      <c r="B41" s="3580"/>
      <c r="C41" s="2125">
        <f>C28-C33</f>
        <v>0</v>
      </c>
      <c r="D41" s="2125">
        <f t="shared" ref="D41:V41" si="17">D28-D33</f>
        <v>0</v>
      </c>
      <c r="E41" s="2125">
        <f t="shared" si="17"/>
        <v>0</v>
      </c>
      <c r="F41" s="2125">
        <f t="shared" si="17"/>
        <v>0</v>
      </c>
      <c r="G41" s="2125">
        <f t="shared" si="17"/>
        <v>0</v>
      </c>
      <c r="H41" s="2125">
        <f t="shared" si="17"/>
        <v>0</v>
      </c>
      <c r="I41" s="2125">
        <f>I28-I33</f>
        <v>0</v>
      </c>
      <c r="J41" s="2125">
        <f t="shared" si="17"/>
        <v>0</v>
      </c>
      <c r="K41" s="2125">
        <f t="shared" si="17"/>
        <v>0</v>
      </c>
      <c r="L41" s="2125">
        <f t="shared" si="17"/>
        <v>0</v>
      </c>
      <c r="M41" s="2125">
        <f t="shared" si="17"/>
        <v>0</v>
      </c>
      <c r="N41" s="2125">
        <f t="shared" si="17"/>
        <v>0</v>
      </c>
      <c r="O41" s="2125">
        <f t="shared" si="17"/>
        <v>0</v>
      </c>
      <c r="P41" s="2125">
        <f t="shared" si="17"/>
        <v>0</v>
      </c>
      <c r="Q41" s="2125">
        <f t="shared" si="17"/>
        <v>0</v>
      </c>
      <c r="R41" s="2125">
        <f t="shared" si="17"/>
        <v>0</v>
      </c>
      <c r="S41" s="2125">
        <f t="shared" si="17"/>
        <v>0</v>
      </c>
      <c r="T41" s="2125">
        <f t="shared" si="17"/>
        <v>0</v>
      </c>
      <c r="U41" s="2125">
        <f t="shared" si="17"/>
        <v>0</v>
      </c>
      <c r="V41" s="2125">
        <f t="shared" si="17"/>
        <v>0</v>
      </c>
    </row>
    <row r="42" spans="1:22" ht="15" customHeight="1">
      <c r="A42" s="4626"/>
      <c r="B42" s="579"/>
      <c r="C42" s="3581"/>
      <c r="D42" s="3581"/>
      <c r="E42" s="3581"/>
      <c r="F42" s="3581"/>
      <c r="G42" s="3581"/>
      <c r="H42" s="3581"/>
      <c r="I42" s="3581"/>
      <c r="J42" s="3581"/>
      <c r="K42" s="3581"/>
      <c r="L42" s="3581"/>
      <c r="M42" s="3581"/>
      <c r="N42" s="3581"/>
      <c r="O42" s="3581"/>
      <c r="P42" s="3581"/>
      <c r="Q42" s="3581"/>
      <c r="R42" s="3581"/>
      <c r="S42" s="3581"/>
      <c r="T42" s="3582"/>
      <c r="U42" s="3583"/>
      <c r="V42" s="32"/>
    </row>
    <row r="43" spans="1:22" ht="15" customHeight="1">
      <c r="A43" s="4626" t="s">
        <v>1653</v>
      </c>
      <c r="B43" s="579"/>
      <c r="C43" s="2757"/>
      <c r="D43" s="2757"/>
      <c r="E43" s="2757"/>
      <c r="F43" s="2757"/>
      <c r="G43" s="2757"/>
      <c r="H43" s="2757"/>
      <c r="I43" s="2757"/>
      <c r="J43" s="2757"/>
      <c r="K43" s="2757"/>
      <c r="L43" s="2757"/>
      <c r="M43" s="2757"/>
      <c r="N43" s="2757"/>
      <c r="O43" s="2757"/>
      <c r="P43" s="2757"/>
      <c r="Q43" s="2757"/>
      <c r="R43" s="2757"/>
      <c r="S43" s="2757"/>
      <c r="T43" s="2894"/>
      <c r="U43" s="3551"/>
      <c r="V43" s="32"/>
    </row>
    <row r="44" spans="1:22" ht="15" customHeight="1">
      <c r="A44" s="4610" t="s">
        <v>1654</v>
      </c>
      <c r="B44" s="580"/>
      <c r="C44" s="1918"/>
      <c r="D44" s="1918"/>
      <c r="E44" s="1918"/>
      <c r="F44" s="1918"/>
      <c r="G44" s="1918"/>
      <c r="H44" s="1918"/>
      <c r="I44" s="1918"/>
      <c r="J44" s="1918"/>
      <c r="K44" s="1918"/>
      <c r="L44" s="1918"/>
      <c r="M44" s="1918"/>
      <c r="N44" s="1363"/>
      <c r="O44" s="1918"/>
      <c r="P44" s="1918"/>
      <c r="Q44" s="2341">
        <f t="shared" ref="Q44:Q46" si="18">SUM(C44:P44)</f>
        <v>0</v>
      </c>
      <c r="R44" s="1918"/>
      <c r="S44" s="1918"/>
      <c r="T44" s="3553">
        <f>SUM(Q44:S44)</f>
        <v>0</v>
      </c>
      <c r="U44" s="3554"/>
      <c r="V44" s="32"/>
    </row>
    <row r="45" spans="1:22" ht="15" customHeight="1">
      <c r="A45" s="4611" t="s">
        <v>1655</v>
      </c>
      <c r="B45" s="581"/>
      <c r="C45" s="1918"/>
      <c r="D45" s="1918"/>
      <c r="E45" s="1918"/>
      <c r="F45" s="1918"/>
      <c r="G45" s="1918"/>
      <c r="H45" s="1918"/>
      <c r="I45" s="1918"/>
      <c r="J45" s="1918"/>
      <c r="K45" s="1918"/>
      <c r="L45" s="1918"/>
      <c r="M45" s="1918"/>
      <c r="N45" s="1918"/>
      <c r="O45" s="1918"/>
      <c r="P45" s="1918"/>
      <c r="Q45" s="2341">
        <f t="shared" si="18"/>
        <v>0</v>
      </c>
      <c r="R45" s="1918"/>
      <c r="S45" s="2974"/>
      <c r="T45" s="3553">
        <f t="shared" ref="T45:T46" si="19">SUM(Q45:S45)</f>
        <v>0</v>
      </c>
      <c r="U45" s="3554"/>
      <c r="V45" s="32"/>
    </row>
    <row r="46" spans="1:22" ht="15" customHeight="1">
      <c r="A46" s="4612" t="s">
        <v>1656</v>
      </c>
      <c r="B46" s="582"/>
      <c r="C46" s="3584"/>
      <c r="D46" s="3584"/>
      <c r="E46" s="3584"/>
      <c r="F46" s="3584"/>
      <c r="G46" s="1918"/>
      <c r="H46" s="1918"/>
      <c r="I46" s="1918"/>
      <c r="J46" s="3584"/>
      <c r="K46" s="3584"/>
      <c r="L46" s="3584"/>
      <c r="M46" s="3584"/>
      <c r="N46" s="3584"/>
      <c r="O46" s="3584"/>
      <c r="P46" s="3584"/>
      <c r="Q46" s="2341">
        <f t="shared" si="18"/>
        <v>0</v>
      </c>
      <c r="R46" s="3584"/>
      <c r="S46" s="2974"/>
      <c r="T46" s="3553">
        <f t="shared" si="19"/>
        <v>0</v>
      </c>
      <c r="U46" s="3554"/>
      <c r="V46" s="32"/>
    </row>
    <row r="47" spans="1:22" ht="15" customHeight="1">
      <c r="A47" s="4627" t="s">
        <v>2398</v>
      </c>
      <c r="B47" s="3585"/>
      <c r="C47" s="2744">
        <f>SUM(C44:C46)</f>
        <v>0</v>
      </c>
      <c r="D47" s="2744">
        <f t="shared" ref="D47:V47" si="20">SUM(D44:D46)</f>
        <v>0</v>
      </c>
      <c r="E47" s="2744">
        <f t="shared" si="20"/>
        <v>0</v>
      </c>
      <c r="F47" s="2744">
        <f t="shared" si="20"/>
        <v>0</v>
      </c>
      <c r="G47" s="2744">
        <f t="shared" si="20"/>
        <v>0</v>
      </c>
      <c r="H47" s="2744">
        <f t="shared" si="20"/>
        <v>0</v>
      </c>
      <c r="I47" s="2744">
        <f t="shared" si="20"/>
        <v>0</v>
      </c>
      <c r="J47" s="2744">
        <f t="shared" si="20"/>
        <v>0</v>
      </c>
      <c r="K47" s="2744">
        <f t="shared" si="20"/>
        <v>0</v>
      </c>
      <c r="L47" s="2744">
        <f t="shared" si="20"/>
        <v>0</v>
      </c>
      <c r="M47" s="2744">
        <f t="shared" si="20"/>
        <v>0</v>
      </c>
      <c r="N47" s="2744">
        <f t="shared" si="20"/>
        <v>0</v>
      </c>
      <c r="O47" s="2744">
        <f t="shared" si="20"/>
        <v>0</v>
      </c>
      <c r="P47" s="2744">
        <f t="shared" si="20"/>
        <v>0</v>
      </c>
      <c r="Q47" s="2744">
        <f t="shared" si="20"/>
        <v>0</v>
      </c>
      <c r="R47" s="2744">
        <f t="shared" si="20"/>
        <v>0</v>
      </c>
      <c r="S47" s="2744">
        <f>SUM(S44:S46)</f>
        <v>0</v>
      </c>
      <c r="T47" s="2744">
        <f t="shared" si="20"/>
        <v>0</v>
      </c>
      <c r="U47" s="2744">
        <f t="shared" si="20"/>
        <v>0</v>
      </c>
      <c r="V47" s="2744">
        <f t="shared" si="20"/>
        <v>0</v>
      </c>
    </row>
    <row r="48" spans="1:22" ht="15" customHeight="1">
      <c r="A48" s="4626"/>
      <c r="B48" s="583"/>
      <c r="C48" s="2750"/>
      <c r="D48" s="2750"/>
      <c r="E48" s="2750"/>
      <c r="F48" s="2750"/>
      <c r="G48" s="2750"/>
      <c r="H48" s="2750"/>
      <c r="I48" s="2750"/>
      <c r="J48" s="2750"/>
      <c r="K48" s="2750"/>
      <c r="L48" s="2750"/>
      <c r="M48" s="2750"/>
      <c r="N48" s="2750"/>
      <c r="O48" s="2750"/>
      <c r="P48" s="2750"/>
      <c r="Q48" s="3586"/>
      <c r="R48" s="2750"/>
      <c r="S48" s="3586"/>
      <c r="T48" s="3587"/>
      <c r="U48" s="3588"/>
      <c r="V48" s="32"/>
    </row>
    <row r="49" spans="1:22" ht="15" customHeight="1">
      <c r="A49" s="4626" t="s">
        <v>1657</v>
      </c>
      <c r="B49" s="579"/>
      <c r="C49" s="2757"/>
      <c r="D49" s="2757"/>
      <c r="E49" s="2757"/>
      <c r="F49" s="2757"/>
      <c r="G49" s="2757"/>
      <c r="H49" s="2757"/>
      <c r="I49" s="2757"/>
      <c r="J49" s="2757"/>
      <c r="K49" s="2757"/>
      <c r="L49" s="2757"/>
      <c r="M49" s="2757"/>
      <c r="N49" s="2757"/>
      <c r="O49" s="2757"/>
      <c r="P49" s="2757"/>
      <c r="Q49" s="2757"/>
      <c r="R49" s="2757"/>
      <c r="S49" s="2757"/>
      <c r="T49" s="2894"/>
      <c r="U49" s="3551"/>
      <c r="V49" s="32"/>
    </row>
    <row r="50" spans="1:22" ht="15" customHeight="1">
      <c r="A50" s="4628" t="s">
        <v>1658</v>
      </c>
      <c r="B50" s="580"/>
      <c r="C50" s="2742"/>
      <c r="D50" s="2742"/>
      <c r="E50" s="2742"/>
      <c r="F50" s="2742"/>
      <c r="G50" s="2742"/>
      <c r="H50" s="2742"/>
      <c r="I50" s="2742"/>
      <c r="J50" s="2742"/>
      <c r="K50" s="2742"/>
      <c r="L50" s="2742"/>
      <c r="M50" s="2742"/>
      <c r="N50" s="2742"/>
      <c r="O50" s="2742"/>
      <c r="P50" s="2742"/>
      <c r="Q50" s="3560">
        <f t="shared" ref="Q50:Q51" si="21">SUM(C50:P50)</f>
        <v>0</v>
      </c>
      <c r="R50" s="2742"/>
      <c r="S50" s="2974"/>
      <c r="T50" s="3561">
        <f t="shared" ref="T50:T51" si="22">SUM(Q50:S50)</f>
        <v>0</v>
      </c>
      <c r="U50" s="3554"/>
      <c r="V50" s="32"/>
    </row>
    <row r="51" spans="1:22" ht="15" customHeight="1" thickBot="1">
      <c r="A51" s="4629" t="s">
        <v>1659</v>
      </c>
      <c r="B51" s="584"/>
      <c r="C51" s="3589"/>
      <c r="D51" s="3589"/>
      <c r="E51" s="3589"/>
      <c r="F51" s="3589"/>
      <c r="G51" s="3589"/>
      <c r="H51" s="3589"/>
      <c r="I51" s="3589"/>
      <c r="J51" s="3589"/>
      <c r="K51" s="3589"/>
      <c r="L51" s="3589"/>
      <c r="M51" s="3589"/>
      <c r="N51" s="3589"/>
      <c r="O51" s="3589"/>
      <c r="P51" s="3589"/>
      <c r="Q51" s="3560">
        <f t="shared" si="21"/>
        <v>0</v>
      </c>
      <c r="R51" s="3589"/>
      <c r="S51" s="2974"/>
      <c r="T51" s="3561">
        <f t="shared" si="22"/>
        <v>0</v>
      </c>
      <c r="U51" s="3554"/>
      <c r="V51" s="32"/>
    </row>
    <row r="52" spans="1:22" ht="15" customHeight="1" thickTop="1" thickBot="1">
      <c r="A52" s="4630" t="s">
        <v>1660</v>
      </c>
      <c r="B52" s="585"/>
      <c r="C52" s="3590">
        <f>C47+SUM(C50:C51)</f>
        <v>0</v>
      </c>
      <c r="D52" s="3590">
        <f t="shared" ref="D52:U52" si="23">D47+SUM(D50:D51)</f>
        <v>0</v>
      </c>
      <c r="E52" s="3590">
        <f t="shared" si="23"/>
        <v>0</v>
      </c>
      <c r="F52" s="3590">
        <f t="shared" si="23"/>
        <v>0</v>
      </c>
      <c r="G52" s="3590">
        <f t="shared" si="23"/>
        <v>0</v>
      </c>
      <c r="H52" s="3590">
        <f t="shared" si="23"/>
        <v>0</v>
      </c>
      <c r="I52" s="3590">
        <f t="shared" si="23"/>
        <v>0</v>
      </c>
      <c r="J52" s="3590">
        <f t="shared" si="23"/>
        <v>0</v>
      </c>
      <c r="K52" s="3590">
        <f t="shared" si="23"/>
        <v>0</v>
      </c>
      <c r="L52" s="3590">
        <f t="shared" si="23"/>
        <v>0</v>
      </c>
      <c r="M52" s="3590">
        <f t="shared" si="23"/>
        <v>0</v>
      </c>
      <c r="N52" s="3590">
        <f t="shared" si="23"/>
        <v>0</v>
      </c>
      <c r="O52" s="3590">
        <f t="shared" si="23"/>
        <v>0</v>
      </c>
      <c r="P52" s="3590">
        <f>P47+SUM(P50:P51)</f>
        <v>0</v>
      </c>
      <c r="Q52" s="3590">
        <f>Q47+SUM(Q50:Q51)</f>
        <v>0</v>
      </c>
      <c r="R52" s="3590">
        <f>R47+SUM(R50:R51)</f>
        <v>0</v>
      </c>
      <c r="S52" s="3590">
        <f t="shared" ref="S52:T52" si="24">S47+SUM(S50:S51)</f>
        <v>0</v>
      </c>
      <c r="T52" s="3590">
        <f t="shared" si="24"/>
        <v>0</v>
      </c>
      <c r="U52" s="3591">
        <f t="shared" si="23"/>
        <v>0</v>
      </c>
      <c r="V52" s="32"/>
    </row>
    <row r="53" spans="1:22" ht="16" thickTop="1">
      <c r="A53" s="32"/>
      <c r="B53" s="32"/>
      <c r="C53" s="32"/>
      <c r="D53" s="32"/>
      <c r="E53" s="32"/>
      <c r="F53" s="32"/>
      <c r="G53" s="32"/>
      <c r="H53" s="32"/>
      <c r="I53" s="32"/>
      <c r="J53" s="32"/>
      <c r="K53" s="32"/>
      <c r="L53" s="32"/>
      <c r="M53" s="32"/>
      <c r="N53" s="32"/>
      <c r="O53" s="32"/>
      <c r="P53" s="32"/>
      <c r="Q53" s="32"/>
      <c r="R53" s="32"/>
      <c r="S53" s="32"/>
      <c r="T53" s="32"/>
      <c r="U53" s="32"/>
      <c r="V53" s="32"/>
    </row>
    <row r="54" spans="1:22" ht="15.5">
      <c r="A54" s="32"/>
      <c r="B54" s="32"/>
      <c r="C54" s="32"/>
      <c r="D54" s="32"/>
      <c r="E54" s="32"/>
      <c r="F54" s="32"/>
      <c r="G54" s="32"/>
      <c r="H54" s="32"/>
      <c r="I54" s="32"/>
      <c r="J54" s="32"/>
      <c r="K54" s="32"/>
      <c r="L54" s="32"/>
      <c r="M54" s="32"/>
      <c r="N54" s="32"/>
      <c r="O54" s="32"/>
      <c r="P54" s="32"/>
      <c r="Q54" s="32"/>
      <c r="R54" s="32"/>
      <c r="S54" s="32"/>
      <c r="T54" s="126" t="str">
        <f>+ToC!E115</f>
        <v xml:space="preserve">LONG-TERM Annual Return </v>
      </c>
      <c r="U54" s="32"/>
      <c r="V54" s="32"/>
    </row>
    <row r="55" spans="1:22" ht="15.5">
      <c r="A55" s="32"/>
      <c r="B55" s="32"/>
      <c r="C55" s="32"/>
      <c r="D55" s="32"/>
      <c r="E55" s="32"/>
      <c r="F55" s="32"/>
      <c r="G55" s="32"/>
      <c r="H55" s="32"/>
      <c r="I55" s="32"/>
      <c r="J55" s="32"/>
      <c r="K55" s="32"/>
      <c r="L55" s="32"/>
      <c r="M55" s="32"/>
      <c r="N55" s="32"/>
      <c r="O55" s="32"/>
      <c r="P55" s="32"/>
      <c r="Q55" s="32"/>
      <c r="R55" s="32"/>
      <c r="S55" s="32"/>
      <c r="T55" s="126" t="s">
        <v>1661</v>
      </c>
      <c r="U55" s="32"/>
      <c r="V55" s="32"/>
    </row>
    <row r="56" spans="1:22" ht="15.5">
      <c r="A56" s="32"/>
      <c r="B56" s="32"/>
      <c r="C56" s="32"/>
      <c r="D56" s="32"/>
      <c r="E56" s="32"/>
      <c r="F56" s="32"/>
      <c r="G56" s="32"/>
      <c r="H56" s="32"/>
      <c r="I56" s="32"/>
      <c r="J56" s="32"/>
      <c r="K56" s="32"/>
      <c r="L56" s="32"/>
      <c r="M56" s="32"/>
      <c r="N56" s="32"/>
      <c r="O56" s="32"/>
      <c r="P56" s="32"/>
      <c r="Q56" s="32"/>
      <c r="R56" s="32"/>
      <c r="S56" s="32"/>
      <c r="T56" s="32"/>
      <c r="U56" s="32"/>
      <c r="V56" s="32"/>
    </row>
    <row r="57" spans="1:22" ht="15.5">
      <c r="A57" s="32"/>
      <c r="B57" s="32"/>
      <c r="C57" s="32"/>
      <c r="D57" s="32"/>
      <c r="E57" s="32"/>
      <c r="F57" s="32"/>
      <c r="G57" s="32"/>
      <c r="H57" s="32"/>
      <c r="I57" s="32"/>
      <c r="J57" s="32"/>
      <c r="K57" s="32"/>
      <c r="L57" s="32"/>
      <c r="M57" s="32"/>
      <c r="N57" s="32"/>
      <c r="O57" s="32"/>
      <c r="P57" s="32"/>
      <c r="Q57" s="32"/>
      <c r="R57" s="32"/>
      <c r="S57" s="32"/>
      <c r="T57" s="32"/>
      <c r="U57" s="32"/>
      <c r="V57" s="32"/>
    </row>
    <row r="58" spans="1:22" ht="15.5">
      <c r="A58" s="32"/>
      <c r="B58" s="32"/>
      <c r="C58" s="32"/>
      <c r="D58" s="32"/>
      <c r="E58" s="32"/>
      <c r="F58" s="32"/>
      <c r="G58" s="32"/>
      <c r="H58" s="32"/>
      <c r="I58" s="32"/>
      <c r="J58" s="32"/>
      <c r="K58" s="32"/>
      <c r="L58" s="32"/>
      <c r="M58" s="32"/>
      <c r="N58" s="32"/>
      <c r="O58" s="32"/>
      <c r="P58" s="32"/>
      <c r="Q58" s="32"/>
      <c r="R58" s="32"/>
      <c r="S58" s="32"/>
      <c r="T58" s="32"/>
      <c r="U58" s="32"/>
      <c r="V58" s="32"/>
    </row>
    <row r="59" spans="1:22" hidden="1"/>
    <row r="60" spans="1:22" hidden="1"/>
    <row r="61" spans="1:22" hidden="1"/>
    <row r="62" spans="1:22" hidden="1"/>
  </sheetData>
  <sheetProtection password="DF61" sheet="1" objects="1" scenarios="1"/>
  <mergeCells count="18">
    <mergeCell ref="N13:N14"/>
    <mergeCell ref="C13:E13"/>
    <mergeCell ref="F13:H13"/>
    <mergeCell ref="I13:K13"/>
    <mergeCell ref="L13:L14"/>
    <mergeCell ref="M13:M14"/>
    <mergeCell ref="A1:T1"/>
    <mergeCell ref="A9:T9"/>
    <mergeCell ref="A10:T10"/>
    <mergeCell ref="C12:N12"/>
    <mergeCell ref="O12:P12"/>
    <mergeCell ref="Q12:Q14"/>
    <mergeCell ref="R12:S12"/>
    <mergeCell ref="T13:U13"/>
    <mergeCell ref="O13:O14"/>
    <mergeCell ref="P13:P14"/>
    <mergeCell ref="R13:R14"/>
    <mergeCell ref="S13:S14"/>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Q17:Q20 Q30:Q32 S34 R48:U48 C28:U28 C52:U52 C33:U33 Q34:Q39 R20:U20 C26:P26 Q50:Q51 C20:P20 C41:XFD41 R26:U26 R39:U39 C39:P39 Q22:Q26 Q44:Q46 C47:Q48 R47:XFD47">
      <formula1>50000000000</formula1>
    </dataValidation>
    <dataValidation errorStyle="warning" allowBlank="1" showInputMessage="1" showErrorMessage="1" errorTitle="Enter negative values only" sqref="C25:H25"/>
  </dataValidations>
  <hyperlinks>
    <hyperlink ref="A1:T1" location="ToC!A1" display="45.020"/>
  </hyperlinks>
  <pageMargins left="0.5" right="0" top="0.5" bottom="0.5" header="0.3" footer="0.3"/>
  <pageSetup paperSize="17" scale="32" fitToHeight="0" orientation="landscape" r:id="rId1"/>
  <ignoredErrors>
    <ignoredError sqref="A1" numberStoredAsText="1"/>
  </ignoredError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92D050"/>
    <pageSetUpPr fitToPage="1"/>
  </sheetPr>
  <dimension ref="A1:V59"/>
  <sheetViews>
    <sheetView zoomScale="115" zoomScaleNormal="115" workbookViewId="0">
      <selection activeCell="T12" sqref="T12:T13"/>
    </sheetView>
  </sheetViews>
  <sheetFormatPr defaultColWidth="0" defaultRowHeight="12.5" zeroHeight="1"/>
  <cols>
    <col min="1" max="1" width="31.765625" style="4221" customWidth="1"/>
    <col min="2" max="2" width="5.765625" style="4221" customWidth="1"/>
    <col min="3" max="21" width="15.765625" style="4221" customWidth="1"/>
    <col min="22" max="22" width="0.4609375" style="4221" customWidth="1"/>
    <col min="23" max="16384" width="8.84375" style="4221" hidden="1"/>
  </cols>
  <sheetData>
    <row r="1" spans="1:22" ht="15.5">
      <c r="A1" s="5833" t="s">
        <v>110</v>
      </c>
      <c r="B1" s="5422"/>
      <c r="C1" s="5422"/>
      <c r="D1" s="5422"/>
      <c r="E1" s="5422"/>
      <c r="F1" s="5422"/>
      <c r="G1" s="5422"/>
      <c r="H1" s="5422"/>
      <c r="I1" s="5422"/>
      <c r="J1" s="5422"/>
      <c r="K1" s="5422"/>
      <c r="L1" s="5422"/>
      <c r="M1" s="5422"/>
      <c r="N1" s="5422"/>
      <c r="O1" s="5422"/>
      <c r="P1" s="5422"/>
      <c r="Q1" s="5422"/>
      <c r="R1" s="1796"/>
      <c r="S1" s="32"/>
      <c r="T1" s="32"/>
      <c r="U1" s="32"/>
      <c r="V1" s="32"/>
    </row>
    <row r="2" spans="1:22" ht="15.5">
      <c r="A2" s="1799"/>
      <c r="B2" s="1799"/>
      <c r="C2" s="1799"/>
      <c r="D2" s="1799"/>
      <c r="E2" s="1799"/>
      <c r="F2" s="1799"/>
      <c r="G2" s="1799"/>
      <c r="H2" s="1799"/>
      <c r="I2" s="1799"/>
      <c r="J2" s="1799"/>
      <c r="K2" s="1799"/>
      <c r="L2" s="1799"/>
      <c r="M2" s="1799"/>
      <c r="N2" s="1799"/>
      <c r="O2" s="1799"/>
      <c r="P2" s="1799"/>
      <c r="Q2" s="1799"/>
      <c r="R2" s="1799"/>
      <c r="S2" s="32"/>
      <c r="T2" s="32"/>
      <c r="U2" s="32"/>
      <c r="V2" s="32"/>
    </row>
    <row r="3" spans="1:22" ht="15.5">
      <c r="A3" s="1234" t="str">
        <f>+Cover!A14</f>
        <v>Select Name of Insurer/ Financial Holding Company</v>
      </c>
      <c r="B3" s="1235"/>
      <c r="C3" s="91"/>
      <c r="D3" s="283"/>
      <c r="E3" s="283"/>
      <c r="F3" s="283"/>
      <c r="G3" s="283"/>
      <c r="H3" s="283"/>
      <c r="I3" s="283"/>
      <c r="J3" s="283"/>
      <c r="K3" s="283"/>
      <c r="L3" s="283"/>
      <c r="M3" s="283"/>
      <c r="N3" s="283"/>
      <c r="O3" s="283"/>
      <c r="P3" s="283"/>
      <c r="Q3" s="91"/>
      <c r="R3" s="91"/>
      <c r="S3" s="32"/>
      <c r="T3" s="68" t="s">
        <v>1752</v>
      </c>
      <c r="U3" s="32"/>
      <c r="V3" s="32"/>
    </row>
    <row r="4" spans="1:22" ht="15.5">
      <c r="A4" s="179" t="str">
        <f>+ToC!A3</f>
        <v>Insurer/Financial Holding Company</v>
      </c>
      <c r="B4" s="283"/>
      <c r="C4" s="91"/>
      <c r="D4" s="283"/>
      <c r="E4" s="283"/>
      <c r="F4" s="283"/>
      <c r="G4" s="283"/>
      <c r="H4" s="283"/>
      <c r="I4" s="283"/>
      <c r="J4" s="283"/>
      <c r="K4" s="283"/>
      <c r="L4" s="283"/>
      <c r="M4" s="283"/>
      <c r="N4" s="68"/>
      <c r="O4" s="283"/>
      <c r="P4" s="283"/>
      <c r="Q4" s="91"/>
      <c r="R4" s="91"/>
      <c r="S4" s="32"/>
      <c r="T4" s="32"/>
      <c r="U4" s="32"/>
      <c r="V4" s="32"/>
    </row>
    <row r="5" spans="1:22" ht="15.5">
      <c r="A5" s="179"/>
      <c r="B5" s="283"/>
      <c r="C5" s="91"/>
      <c r="D5" s="283"/>
      <c r="E5" s="283"/>
      <c r="F5" s="283"/>
      <c r="G5" s="283"/>
      <c r="H5" s="283"/>
      <c r="I5" s="283"/>
      <c r="J5" s="283"/>
      <c r="K5" s="283"/>
      <c r="L5" s="283"/>
      <c r="M5" s="283"/>
      <c r="N5" s="283"/>
      <c r="O5" s="283"/>
      <c r="P5" s="283"/>
      <c r="Q5" s="285"/>
      <c r="R5" s="285"/>
      <c r="S5" s="32"/>
      <c r="T5" s="32"/>
      <c r="U5" s="32"/>
      <c r="V5" s="32"/>
    </row>
    <row r="6" spans="1:22" ht="15.5">
      <c r="A6" s="99" t="str">
        <f>+ToC!A5</f>
        <v>LONG-TERM INSURERS ANNUAL RETURN</v>
      </c>
      <c r="B6" s="1789"/>
      <c r="C6" s="1789"/>
      <c r="D6" s="89"/>
      <c r="E6" s="89"/>
      <c r="F6" s="89"/>
      <c r="G6" s="89"/>
      <c r="H6" s="89"/>
      <c r="I6" s="287"/>
      <c r="J6" s="283"/>
      <c r="K6" s="91"/>
      <c r="L6" s="91"/>
      <c r="M6" s="283"/>
      <c r="N6" s="283"/>
      <c r="O6" s="283"/>
      <c r="P6" s="283"/>
      <c r="Q6" s="91"/>
      <c r="R6" s="91"/>
      <c r="S6" s="32"/>
      <c r="T6" s="32"/>
      <c r="U6" s="32"/>
      <c r="V6" s="32"/>
    </row>
    <row r="7" spans="1:22" ht="15.5">
      <c r="A7" s="179" t="str">
        <f>+ToC!A6</f>
        <v>FOR THE YEAR ENDED:</v>
      </c>
      <c r="B7" s="266"/>
      <c r="C7" s="284"/>
      <c r="D7" s="283"/>
      <c r="E7" s="283"/>
      <c r="F7" s="283"/>
      <c r="G7" s="283"/>
      <c r="H7" s="283"/>
      <c r="I7" s="283"/>
      <c r="J7" s="283"/>
      <c r="K7" s="283"/>
      <c r="L7" s="283"/>
      <c r="M7" s="283"/>
      <c r="N7" s="283"/>
      <c r="O7" s="283"/>
      <c r="P7" s="283"/>
      <c r="Q7" s="4681">
        <f>+Cover!$A$23</f>
        <v>0</v>
      </c>
      <c r="R7" s="298"/>
      <c r="S7" s="32"/>
      <c r="T7" s="32"/>
      <c r="U7" s="32"/>
      <c r="V7" s="32"/>
    </row>
    <row r="8" spans="1:22" ht="15.5">
      <c r="A8" s="32"/>
      <c r="B8" s="32"/>
      <c r="C8" s="32"/>
      <c r="D8" s="32"/>
      <c r="E8" s="32"/>
      <c r="F8" s="32"/>
      <c r="G8" s="32"/>
      <c r="H8" s="32"/>
      <c r="I8" s="32"/>
      <c r="J8" s="32"/>
      <c r="K8" s="32"/>
      <c r="L8" s="32"/>
      <c r="M8" s="32"/>
      <c r="N8" s="32"/>
      <c r="O8" s="32"/>
      <c r="P8" s="32"/>
      <c r="Q8" s="32"/>
      <c r="R8" s="32"/>
      <c r="S8" s="32"/>
      <c r="T8" s="32"/>
      <c r="U8" s="32"/>
      <c r="V8" s="32"/>
    </row>
    <row r="9" spans="1:22" ht="15.5">
      <c r="A9" s="5834" t="s">
        <v>912</v>
      </c>
      <c r="B9" s="5834"/>
      <c r="C9" s="5834"/>
      <c r="D9" s="5834"/>
      <c r="E9" s="5834"/>
      <c r="F9" s="5834"/>
      <c r="G9" s="5834"/>
      <c r="H9" s="5834"/>
      <c r="I9" s="5834"/>
      <c r="J9" s="5834"/>
      <c r="K9" s="5834"/>
      <c r="L9" s="5834"/>
      <c r="M9" s="5834"/>
      <c r="N9" s="5834"/>
      <c r="O9" s="5834"/>
      <c r="P9" s="5834"/>
      <c r="Q9" s="5834"/>
      <c r="R9" s="1828"/>
      <c r="S9" s="91"/>
      <c r="T9" s="91"/>
      <c r="U9" s="32"/>
      <c r="V9" s="32"/>
    </row>
    <row r="10" spans="1:22" ht="16" thickBot="1">
      <c r="A10" s="5835" t="s">
        <v>1662</v>
      </c>
      <c r="B10" s="5042"/>
      <c r="C10" s="5042"/>
      <c r="D10" s="5042"/>
      <c r="E10" s="5042"/>
      <c r="F10" s="5042"/>
      <c r="G10" s="5042"/>
      <c r="H10" s="5042"/>
      <c r="I10" s="5042"/>
      <c r="J10" s="5042"/>
      <c r="K10" s="5042"/>
      <c r="L10" s="5042"/>
      <c r="M10" s="5042"/>
      <c r="N10" s="5042"/>
      <c r="O10" s="5042"/>
      <c r="P10" s="5042"/>
      <c r="Q10" s="5042"/>
      <c r="R10" s="1810"/>
      <c r="S10" s="91"/>
      <c r="T10" s="91"/>
      <c r="U10" s="32"/>
      <c r="V10" s="32"/>
    </row>
    <row r="11" spans="1:22" s="4264" customFormat="1" ht="16" thickTop="1">
      <c r="A11" s="3522" t="s">
        <v>1663</v>
      </c>
      <c r="B11" s="3445"/>
      <c r="C11" s="5742" t="s">
        <v>1563</v>
      </c>
      <c r="D11" s="5758"/>
      <c r="E11" s="5758"/>
      <c r="F11" s="5758"/>
      <c r="G11" s="5758"/>
      <c r="H11" s="5758"/>
      <c r="I11" s="5758"/>
      <c r="J11" s="5758"/>
      <c r="K11" s="5758"/>
      <c r="L11" s="5758"/>
      <c r="M11" s="5758"/>
      <c r="N11" s="5743"/>
      <c r="O11" s="5742" t="s">
        <v>1564</v>
      </c>
      <c r="P11" s="5748"/>
      <c r="Q11" s="5820" t="s">
        <v>1565</v>
      </c>
      <c r="R11" s="5821" t="s">
        <v>1664</v>
      </c>
      <c r="S11" s="5822"/>
      <c r="T11" s="5818" t="s">
        <v>440</v>
      </c>
      <c r="U11" s="5819"/>
      <c r="V11" s="601"/>
    </row>
    <row r="12" spans="1:22" s="4264" customFormat="1" ht="19.5" customHeight="1">
      <c r="A12" s="1108"/>
      <c r="B12" s="3446"/>
      <c r="C12" s="5753" t="s">
        <v>1567</v>
      </c>
      <c r="D12" s="5828"/>
      <c r="E12" s="5829"/>
      <c r="F12" s="5753" t="s">
        <v>1568</v>
      </c>
      <c r="G12" s="5830"/>
      <c r="H12" s="5831"/>
      <c r="I12" s="5836" t="s">
        <v>1569</v>
      </c>
      <c r="J12" s="5837"/>
      <c r="K12" s="5838"/>
      <c r="L12" s="5697" t="s">
        <v>1570</v>
      </c>
      <c r="M12" s="5840" t="s">
        <v>1571</v>
      </c>
      <c r="N12" s="5840" t="s">
        <v>1572</v>
      </c>
      <c r="O12" s="5841" t="s">
        <v>1573</v>
      </c>
      <c r="P12" s="5832" t="s">
        <v>1574</v>
      </c>
      <c r="Q12" s="5806"/>
      <c r="R12" s="5823" t="s">
        <v>1575</v>
      </c>
      <c r="S12" s="5823" t="s">
        <v>1665</v>
      </c>
      <c r="T12" s="5825">
        <f>YEAR($Q$7)</f>
        <v>1900</v>
      </c>
      <c r="U12" s="5826">
        <f>T12-1</f>
        <v>1899</v>
      </c>
      <c r="V12" s="4269"/>
    </row>
    <row r="13" spans="1:22" s="4264" customFormat="1" ht="13">
      <c r="A13" s="3592"/>
      <c r="B13" s="2894" t="s">
        <v>133</v>
      </c>
      <c r="C13" s="4631" t="s">
        <v>1578</v>
      </c>
      <c r="D13" s="4604" t="s">
        <v>1579</v>
      </c>
      <c r="E13" s="4631" t="s">
        <v>1092</v>
      </c>
      <c r="F13" s="4631" t="s">
        <v>1580</v>
      </c>
      <c r="G13" s="4604" t="s">
        <v>1579</v>
      </c>
      <c r="H13" s="4632" t="s">
        <v>1092</v>
      </c>
      <c r="I13" s="4633" t="s">
        <v>1581</v>
      </c>
      <c r="J13" s="4634" t="s">
        <v>1582</v>
      </c>
      <c r="K13" s="4632" t="s">
        <v>1583</v>
      </c>
      <c r="L13" s="5839"/>
      <c r="M13" s="5839"/>
      <c r="N13" s="5839"/>
      <c r="O13" s="5842"/>
      <c r="P13" s="5807"/>
      <c r="Q13" s="5807"/>
      <c r="R13" s="5824"/>
      <c r="S13" s="5824"/>
      <c r="T13" s="5807"/>
      <c r="U13" s="5827"/>
      <c r="V13" s="4269"/>
    </row>
    <row r="14" spans="1:22" s="4264" customFormat="1" ht="13">
      <c r="A14" s="4635" t="s">
        <v>1577</v>
      </c>
      <c r="B14" s="3454"/>
      <c r="C14" s="2565" t="s">
        <v>281</v>
      </c>
      <c r="D14" s="2565" t="s">
        <v>281</v>
      </c>
      <c r="E14" s="2565" t="s">
        <v>281</v>
      </c>
      <c r="F14" s="2565" t="s">
        <v>281</v>
      </c>
      <c r="G14" s="2565" t="s">
        <v>281</v>
      </c>
      <c r="H14" s="2565" t="s">
        <v>281</v>
      </c>
      <c r="I14" s="2565" t="s">
        <v>281</v>
      </c>
      <c r="J14" s="2565" t="s">
        <v>281</v>
      </c>
      <c r="K14" s="2565" t="s">
        <v>281</v>
      </c>
      <c r="L14" s="2565" t="s">
        <v>281</v>
      </c>
      <c r="M14" s="2565" t="s">
        <v>281</v>
      </c>
      <c r="N14" s="2565" t="s">
        <v>281</v>
      </c>
      <c r="O14" s="2565" t="s">
        <v>281</v>
      </c>
      <c r="P14" s="2565" t="s">
        <v>281</v>
      </c>
      <c r="Q14" s="2565" t="s">
        <v>281</v>
      </c>
      <c r="R14" s="2565" t="s">
        <v>281</v>
      </c>
      <c r="S14" s="2563" t="s">
        <v>281</v>
      </c>
      <c r="T14" s="3523" t="s">
        <v>281</v>
      </c>
      <c r="U14" s="3455" t="s">
        <v>281</v>
      </c>
      <c r="V14" s="4269"/>
    </row>
    <row r="15" spans="1:22" s="4264" customFormat="1" ht="13">
      <c r="A15" s="1113" t="s">
        <v>1634</v>
      </c>
      <c r="B15" s="3593"/>
      <c r="C15" s="3593"/>
      <c r="D15" s="3593"/>
      <c r="E15" s="3593"/>
      <c r="F15" s="3593"/>
      <c r="G15" s="3593"/>
      <c r="H15" s="3593"/>
      <c r="I15" s="3593"/>
      <c r="J15" s="3593"/>
      <c r="K15" s="3593"/>
      <c r="L15" s="3593"/>
      <c r="M15" s="3593"/>
      <c r="N15" s="3593"/>
      <c r="O15" s="3593"/>
      <c r="P15" s="3593"/>
      <c r="Q15" s="3593"/>
      <c r="R15" s="3593"/>
      <c r="S15" s="3593"/>
      <c r="T15" s="3593"/>
      <c r="U15" s="3594"/>
      <c r="V15" s="4269"/>
    </row>
    <row r="16" spans="1:22" s="4264" customFormat="1" ht="13">
      <c r="A16" s="1113" t="s">
        <v>1635</v>
      </c>
      <c r="B16" s="3593"/>
      <c r="C16" s="3593"/>
      <c r="D16" s="3593"/>
      <c r="E16" s="3593"/>
      <c r="F16" s="3593"/>
      <c r="G16" s="3593"/>
      <c r="H16" s="3593"/>
      <c r="I16" s="3593"/>
      <c r="J16" s="3593"/>
      <c r="K16" s="3593"/>
      <c r="L16" s="3593"/>
      <c r="M16" s="3593"/>
      <c r="N16" s="3593"/>
      <c r="O16" s="3593"/>
      <c r="P16" s="3593"/>
      <c r="Q16" s="3593"/>
      <c r="R16" s="3593"/>
      <c r="S16" s="3593"/>
      <c r="T16" s="3593"/>
      <c r="U16" s="3594"/>
      <c r="V16" s="4269"/>
    </row>
    <row r="17" spans="1:22" s="4264" customFormat="1" ht="13">
      <c r="A17" s="4636" t="s">
        <v>1636</v>
      </c>
      <c r="B17" s="4637"/>
      <c r="C17" s="4638"/>
      <c r="D17" s="4638"/>
      <c r="E17" s="4638"/>
      <c r="F17" s="4638"/>
      <c r="G17" s="4638"/>
      <c r="H17" s="4638"/>
      <c r="I17" s="4638"/>
      <c r="J17" s="4638"/>
      <c r="K17" s="4638"/>
      <c r="L17" s="4638"/>
      <c r="M17" s="4638"/>
      <c r="N17" s="4638"/>
      <c r="O17" s="4638"/>
      <c r="P17" s="4638"/>
      <c r="Q17" s="3595">
        <f>SUM(C17:P17)</f>
        <v>0</v>
      </c>
      <c r="R17" s="4638"/>
      <c r="S17" s="3370"/>
      <c r="T17" s="4639">
        <f>SUM(Q17:S17)</f>
        <v>0</v>
      </c>
      <c r="U17" s="4640"/>
      <c r="V17" s="4269"/>
    </row>
    <row r="18" spans="1:22" s="4264" customFormat="1" ht="13">
      <c r="A18" s="4641" t="s">
        <v>1637</v>
      </c>
      <c r="B18" s="4642"/>
      <c r="C18" s="4638"/>
      <c r="D18" s="4638"/>
      <c r="E18" s="4638"/>
      <c r="F18" s="4638"/>
      <c r="G18" s="4638"/>
      <c r="H18" s="4638"/>
      <c r="I18" s="4638"/>
      <c r="J18" s="4638"/>
      <c r="K18" s="4638"/>
      <c r="L18" s="4638"/>
      <c r="M18" s="4638"/>
      <c r="N18" s="4638"/>
      <c r="O18" s="4638"/>
      <c r="P18" s="4638"/>
      <c r="Q18" s="3595">
        <f t="shared" ref="Q18:Q19" si="0">SUM(C18:P18)</f>
        <v>0</v>
      </c>
      <c r="R18" s="4638">
        <v>0</v>
      </c>
      <c r="S18" s="3370"/>
      <c r="T18" s="4639">
        <f>SUM(Q18:S18)</f>
        <v>0</v>
      </c>
      <c r="U18" s="4640"/>
      <c r="V18" s="4269"/>
    </row>
    <row r="19" spans="1:22" s="4264" customFormat="1" ht="13">
      <c r="A19" s="4643" t="s">
        <v>1638</v>
      </c>
      <c r="B19" s="4644"/>
      <c r="C19" s="4638"/>
      <c r="D19" s="4638"/>
      <c r="E19" s="4638"/>
      <c r="F19" s="4638"/>
      <c r="G19" s="4638"/>
      <c r="H19" s="4638"/>
      <c r="I19" s="4638"/>
      <c r="J19" s="4638"/>
      <c r="K19" s="4638"/>
      <c r="L19" s="4638"/>
      <c r="M19" s="4638"/>
      <c r="N19" s="4638"/>
      <c r="O19" s="4638"/>
      <c r="P19" s="4638"/>
      <c r="Q19" s="3595">
        <f t="shared" si="0"/>
        <v>0</v>
      </c>
      <c r="R19" s="4638"/>
      <c r="S19" s="3370"/>
      <c r="T19" s="4639">
        <f t="shared" ref="T19" si="1">SUM(Q19:S19)</f>
        <v>0</v>
      </c>
      <c r="U19" s="4640"/>
      <c r="V19" s="4269"/>
    </row>
    <row r="20" spans="1:22" s="4264" customFormat="1" ht="13">
      <c r="A20" s="4613" t="s">
        <v>1639</v>
      </c>
      <c r="B20" s="3596"/>
      <c r="C20" s="3029">
        <f>SUM(C17:C19)</f>
        <v>0</v>
      </c>
      <c r="D20" s="3029">
        <f t="shared" ref="D20:P20" si="2">SUM(D17:D19)</f>
        <v>0</v>
      </c>
      <c r="E20" s="3029">
        <f t="shared" si="2"/>
        <v>0</v>
      </c>
      <c r="F20" s="3029">
        <f t="shared" si="2"/>
        <v>0</v>
      </c>
      <c r="G20" s="3029">
        <f t="shared" si="2"/>
        <v>0</v>
      </c>
      <c r="H20" s="3029">
        <f t="shared" si="2"/>
        <v>0</v>
      </c>
      <c r="I20" s="3029">
        <f t="shared" si="2"/>
        <v>0</v>
      </c>
      <c r="J20" s="3029">
        <f t="shared" si="2"/>
        <v>0</v>
      </c>
      <c r="K20" s="3029">
        <f t="shared" si="2"/>
        <v>0</v>
      </c>
      <c r="L20" s="3029">
        <f t="shared" si="2"/>
        <v>0</v>
      </c>
      <c r="M20" s="3029">
        <f t="shared" si="2"/>
        <v>0</v>
      </c>
      <c r="N20" s="3029">
        <f t="shared" si="2"/>
        <v>0</v>
      </c>
      <c r="O20" s="3029">
        <f t="shared" si="2"/>
        <v>0</v>
      </c>
      <c r="P20" s="3029">
        <f t="shared" si="2"/>
        <v>0</v>
      </c>
      <c r="Q20" s="3595">
        <f>SUM(Q17:Q19)</f>
        <v>0</v>
      </c>
      <c r="R20" s="3029">
        <f>SUM(R17:R19)</f>
        <v>0</v>
      </c>
      <c r="S20" s="3595">
        <f>SUM(S17:S19)</f>
        <v>0</v>
      </c>
      <c r="T20" s="3595">
        <f t="shared" ref="T20:U20" si="3">SUM(T17:T19)</f>
        <v>0</v>
      </c>
      <c r="U20" s="4645">
        <f t="shared" si="3"/>
        <v>0</v>
      </c>
      <c r="V20" s="4269"/>
    </row>
    <row r="21" spans="1:22" s="4264" customFormat="1" ht="13">
      <c r="A21" s="4614" t="s">
        <v>1640</v>
      </c>
      <c r="B21" s="3597"/>
      <c r="C21" s="3593"/>
      <c r="D21" s="3593"/>
      <c r="E21" s="3593"/>
      <c r="F21" s="3593"/>
      <c r="G21" s="3593"/>
      <c r="H21" s="3593"/>
      <c r="I21" s="3593"/>
      <c r="J21" s="3593"/>
      <c r="K21" s="3593"/>
      <c r="L21" s="3593"/>
      <c r="M21" s="3593"/>
      <c r="N21" s="3593"/>
      <c r="O21" s="3593"/>
      <c r="P21" s="3593"/>
      <c r="Q21" s="3598"/>
      <c r="R21" s="3593"/>
      <c r="S21" s="3593"/>
      <c r="T21" s="3598"/>
      <c r="U21" s="3599"/>
      <c r="V21" s="4269"/>
    </row>
    <row r="22" spans="1:22" s="4264" customFormat="1" ht="13">
      <c r="A22" s="4646" t="s">
        <v>1641</v>
      </c>
      <c r="B22" s="4637"/>
      <c r="C22" s="3277"/>
      <c r="D22" s="3277"/>
      <c r="E22" s="3277"/>
      <c r="F22" s="3277"/>
      <c r="G22" s="3277"/>
      <c r="H22" s="3277"/>
      <c r="I22" s="3600"/>
      <c r="J22" s="3600"/>
      <c r="K22" s="3600"/>
      <c r="L22" s="3600"/>
      <c r="M22" s="3277"/>
      <c r="N22" s="3277"/>
      <c r="O22" s="3277"/>
      <c r="P22" s="3277"/>
      <c r="Q22" s="3595">
        <f t="shared" ref="Q22:Q25" si="4">SUM(C22:P22)</f>
        <v>0</v>
      </c>
      <c r="R22" s="3601"/>
      <c r="S22" s="3370"/>
      <c r="T22" s="4639">
        <f t="shared" ref="T22:T25" si="5">SUM(Q22:S22)</f>
        <v>0</v>
      </c>
      <c r="U22" s="4640"/>
      <c r="V22" s="4269"/>
    </row>
    <row r="23" spans="1:22" s="4264" customFormat="1" ht="13">
      <c r="A23" s="4647" t="s">
        <v>1642</v>
      </c>
      <c r="B23" s="4642"/>
      <c r="C23" s="3165"/>
      <c r="D23" s="3165"/>
      <c r="E23" s="3165"/>
      <c r="F23" s="3165"/>
      <c r="G23" s="3165"/>
      <c r="H23" s="3165"/>
      <c r="I23" s="4648"/>
      <c r="J23" s="4648"/>
      <c r="K23" s="4648"/>
      <c r="L23" s="4648"/>
      <c r="M23" s="3123"/>
      <c r="N23" s="3123"/>
      <c r="O23" s="3123"/>
      <c r="P23" s="3123"/>
      <c r="Q23" s="3595">
        <f t="shared" si="4"/>
        <v>0</v>
      </c>
      <c r="R23" s="4649"/>
      <c r="S23" s="3370"/>
      <c r="T23" s="4639">
        <f t="shared" si="5"/>
        <v>0</v>
      </c>
      <c r="U23" s="4640"/>
      <c r="V23" s="4269"/>
    </row>
    <row r="24" spans="1:22" s="4264" customFormat="1" ht="15" customHeight="1">
      <c r="A24" s="4621" t="s">
        <v>2401</v>
      </c>
      <c r="B24" s="4642"/>
      <c r="C24" s="3165"/>
      <c r="D24" s="3165"/>
      <c r="E24" s="3165"/>
      <c r="F24" s="3165"/>
      <c r="G24" s="3165"/>
      <c r="H24" s="3165"/>
      <c r="I24" s="4650"/>
      <c r="J24" s="4650"/>
      <c r="K24" s="4650"/>
      <c r="L24" s="4650"/>
      <c r="M24" s="3123"/>
      <c r="N24" s="3123"/>
      <c r="O24" s="3123"/>
      <c r="P24" s="3123"/>
      <c r="Q24" s="3603">
        <f t="shared" si="4"/>
        <v>0</v>
      </c>
      <c r="R24" s="4651"/>
      <c r="S24" s="4652"/>
      <c r="T24" s="4653">
        <f t="shared" si="5"/>
        <v>0</v>
      </c>
      <c r="U24" s="4654"/>
      <c r="V24" s="4269"/>
    </row>
    <row r="25" spans="1:22" s="4264" customFormat="1" ht="13">
      <c r="A25" s="4655" t="s">
        <v>1643</v>
      </c>
      <c r="B25" s="4644"/>
      <c r="C25" s="4656"/>
      <c r="D25" s="4656"/>
      <c r="E25" s="4656"/>
      <c r="F25" s="4656"/>
      <c r="G25" s="4656"/>
      <c r="H25" s="4656"/>
      <c r="I25" s="4651"/>
      <c r="J25" s="4650"/>
      <c r="K25" s="4650"/>
      <c r="L25" s="4651"/>
      <c r="M25" s="4656"/>
      <c r="N25" s="4656"/>
      <c r="O25" s="4656"/>
      <c r="P25" s="4656"/>
      <c r="Q25" s="3603">
        <f t="shared" si="4"/>
        <v>0</v>
      </c>
      <c r="R25" s="4651"/>
      <c r="S25" s="3370"/>
      <c r="T25" s="4639">
        <f t="shared" si="5"/>
        <v>0</v>
      </c>
      <c r="U25" s="4640"/>
      <c r="V25" s="4269"/>
    </row>
    <row r="26" spans="1:22" s="4264" customFormat="1" ht="13">
      <c r="A26" s="4613" t="s">
        <v>2402</v>
      </c>
      <c r="B26" s="3596"/>
      <c r="C26" s="3329"/>
      <c r="D26" s="3329"/>
      <c r="E26" s="3329"/>
      <c r="F26" s="3329"/>
      <c r="G26" s="3329"/>
      <c r="H26" s="3329"/>
      <c r="I26" s="3029">
        <f>SUM(I22:I24)-I25</f>
        <v>0</v>
      </c>
      <c r="J26" s="3029">
        <f t="shared" ref="J26:L26" si="6">SUM(J22:J24)-J25</f>
        <v>0</v>
      </c>
      <c r="K26" s="3029">
        <f t="shared" si="6"/>
        <v>0</v>
      </c>
      <c r="L26" s="3029">
        <f t="shared" si="6"/>
        <v>0</v>
      </c>
      <c r="M26" s="3329"/>
      <c r="N26" s="3329"/>
      <c r="O26" s="3329"/>
      <c r="P26" s="3329"/>
      <c r="Q26" s="3595">
        <f t="shared" ref="Q26:U26" si="7">SUM(Q22:Q24)-Q25</f>
        <v>0</v>
      </c>
      <c r="R26" s="3029">
        <f t="shared" si="7"/>
        <v>0</v>
      </c>
      <c r="S26" s="3595">
        <f t="shared" si="7"/>
        <v>0</v>
      </c>
      <c r="T26" s="3595">
        <f t="shared" si="7"/>
        <v>0</v>
      </c>
      <c r="U26" s="4645">
        <f t="shared" si="7"/>
        <v>0</v>
      </c>
      <c r="V26" s="4269"/>
    </row>
    <row r="27" spans="1:22" s="4264" customFormat="1" ht="13">
      <c r="A27" s="4657"/>
      <c r="B27" s="3597"/>
      <c r="C27" s="3593"/>
      <c r="D27" s="3593"/>
      <c r="E27" s="3593"/>
      <c r="F27" s="3593"/>
      <c r="G27" s="3593"/>
      <c r="H27" s="3593"/>
      <c r="I27" s="3593"/>
      <c r="J27" s="3593"/>
      <c r="K27" s="3593"/>
      <c r="L27" s="3593"/>
      <c r="M27" s="3593"/>
      <c r="N27" s="3593"/>
      <c r="O27" s="3593"/>
      <c r="P27" s="3593"/>
      <c r="Q27" s="3598"/>
      <c r="R27" s="3593"/>
      <c r="S27" s="3593"/>
      <c r="T27" s="3598"/>
      <c r="U27" s="3599"/>
      <c r="V27" s="4269"/>
    </row>
    <row r="28" spans="1:22" s="4264" customFormat="1" ht="13">
      <c r="A28" s="4658" t="s">
        <v>1666</v>
      </c>
      <c r="B28" s="3605"/>
      <c r="C28" s="3226">
        <f>C20+C26</f>
        <v>0</v>
      </c>
      <c r="D28" s="3226">
        <f t="shared" ref="D28:U28" si="8">D20+D26</f>
        <v>0</v>
      </c>
      <c r="E28" s="3226">
        <f t="shared" si="8"/>
        <v>0</v>
      </c>
      <c r="F28" s="3226">
        <f t="shared" si="8"/>
        <v>0</v>
      </c>
      <c r="G28" s="3226">
        <f t="shared" si="8"/>
        <v>0</v>
      </c>
      <c r="H28" s="3226">
        <f t="shared" si="8"/>
        <v>0</v>
      </c>
      <c r="I28" s="3226">
        <f t="shared" si="8"/>
        <v>0</v>
      </c>
      <c r="J28" s="3226">
        <f t="shared" si="8"/>
        <v>0</v>
      </c>
      <c r="K28" s="3226">
        <f t="shared" si="8"/>
        <v>0</v>
      </c>
      <c r="L28" s="3226">
        <f t="shared" si="8"/>
        <v>0</v>
      </c>
      <c r="M28" s="3226">
        <f t="shared" si="8"/>
        <v>0</v>
      </c>
      <c r="N28" s="3226">
        <f t="shared" si="8"/>
        <v>0</v>
      </c>
      <c r="O28" s="3226">
        <f t="shared" si="8"/>
        <v>0</v>
      </c>
      <c r="P28" s="3226">
        <f t="shared" si="8"/>
        <v>0</v>
      </c>
      <c r="Q28" s="3226">
        <f>Q20+Q26</f>
        <v>0</v>
      </c>
      <c r="R28" s="3226">
        <f>R20+R26</f>
        <v>0</v>
      </c>
      <c r="S28" s="3226">
        <f>S20+S26</f>
        <v>0</v>
      </c>
      <c r="T28" s="3226">
        <f t="shared" si="8"/>
        <v>0</v>
      </c>
      <c r="U28" s="4659">
        <f t="shared" si="8"/>
        <v>0</v>
      </c>
      <c r="V28" s="4269"/>
    </row>
    <row r="29" spans="1:22" s="4264" customFormat="1" ht="13">
      <c r="A29" s="4619" t="s">
        <v>1646</v>
      </c>
      <c r="B29" s="3597"/>
      <c r="C29" s="3593"/>
      <c r="D29" s="3593"/>
      <c r="E29" s="3593"/>
      <c r="F29" s="3593"/>
      <c r="G29" s="3593"/>
      <c r="H29" s="3593"/>
      <c r="I29" s="3593"/>
      <c r="J29" s="3593"/>
      <c r="K29" s="3593"/>
      <c r="L29" s="3593"/>
      <c r="M29" s="3593"/>
      <c r="N29" s="3593"/>
      <c r="O29" s="3593"/>
      <c r="P29" s="3593"/>
      <c r="Q29" s="3598"/>
      <c r="R29" s="3593"/>
      <c r="S29" s="3593"/>
      <c r="T29" s="3598"/>
      <c r="U29" s="3599"/>
      <c r="V29" s="4269"/>
    </row>
    <row r="30" spans="1:22" s="4264" customFormat="1" ht="13">
      <c r="A30" s="4646" t="s">
        <v>1647</v>
      </c>
      <c r="B30" s="4637"/>
      <c r="C30" s="4660"/>
      <c r="D30" s="4660"/>
      <c r="E30" s="4660"/>
      <c r="F30" s="4660"/>
      <c r="G30" s="4660"/>
      <c r="H30" s="4660"/>
      <c r="I30" s="4660"/>
      <c r="J30" s="4660"/>
      <c r="K30" s="4660"/>
      <c r="L30" s="4660"/>
      <c r="M30" s="4660"/>
      <c r="N30" s="4660"/>
      <c r="O30" s="4660"/>
      <c r="P30" s="4660"/>
      <c r="Q30" s="3595">
        <f t="shared" ref="Q30:Q32" si="9">SUM(C30:P30)</f>
        <v>0</v>
      </c>
      <c r="R30" s="3073"/>
      <c r="S30" s="3370"/>
      <c r="T30" s="4639">
        <f t="shared" ref="T30:T32" si="10">SUM(Q30:S30)</f>
        <v>0</v>
      </c>
      <c r="U30" s="4640"/>
      <c r="V30" s="4269"/>
    </row>
    <row r="31" spans="1:22" s="4264" customFormat="1" ht="13">
      <c r="A31" s="4647" t="s">
        <v>1648</v>
      </c>
      <c r="B31" s="4642"/>
      <c r="C31" s="4638"/>
      <c r="D31" s="4638"/>
      <c r="E31" s="4638"/>
      <c r="F31" s="4638"/>
      <c r="G31" s="4638"/>
      <c r="H31" s="4638"/>
      <c r="I31" s="4638"/>
      <c r="J31" s="4638"/>
      <c r="K31" s="4638"/>
      <c r="L31" s="4638"/>
      <c r="M31" s="4638"/>
      <c r="N31" s="4638"/>
      <c r="O31" s="4638"/>
      <c r="P31" s="4638"/>
      <c r="Q31" s="3595">
        <f t="shared" si="9"/>
        <v>0</v>
      </c>
      <c r="R31" s="3073"/>
      <c r="S31" s="3370"/>
      <c r="T31" s="4639">
        <f t="shared" si="10"/>
        <v>0</v>
      </c>
      <c r="U31" s="4640"/>
      <c r="V31" s="4269"/>
    </row>
    <row r="32" spans="1:22" s="4264" customFormat="1" ht="13">
      <c r="A32" s="4661" t="s">
        <v>1649</v>
      </c>
      <c r="B32" s="4644"/>
      <c r="C32" s="4638"/>
      <c r="D32" s="4638"/>
      <c r="E32" s="4638"/>
      <c r="F32" s="4638"/>
      <c r="G32" s="4638"/>
      <c r="H32" s="4638"/>
      <c r="I32" s="4638"/>
      <c r="J32" s="4638"/>
      <c r="K32" s="4638"/>
      <c r="L32" s="4638"/>
      <c r="M32" s="4638"/>
      <c r="N32" s="4638"/>
      <c r="O32" s="4638"/>
      <c r="P32" s="4638"/>
      <c r="Q32" s="3595">
        <f t="shared" si="9"/>
        <v>0</v>
      </c>
      <c r="R32" s="3073"/>
      <c r="S32" s="3370"/>
      <c r="T32" s="4639">
        <f t="shared" si="10"/>
        <v>0</v>
      </c>
      <c r="U32" s="4640"/>
      <c r="V32" s="4269"/>
    </row>
    <row r="33" spans="1:22" s="4264" customFormat="1" ht="15" customHeight="1">
      <c r="A33" s="4662" t="s">
        <v>2403</v>
      </c>
      <c r="B33" s="3596"/>
      <c r="C33" s="3029">
        <f>SUM(C30:C32)</f>
        <v>0</v>
      </c>
      <c r="D33" s="3029">
        <f t="shared" ref="D33:P33" si="11">SUM(D30:D32)</f>
        <v>0</v>
      </c>
      <c r="E33" s="3029">
        <f t="shared" si="11"/>
        <v>0</v>
      </c>
      <c r="F33" s="3029">
        <f t="shared" si="11"/>
        <v>0</v>
      </c>
      <c r="G33" s="3029">
        <f t="shared" si="11"/>
        <v>0</v>
      </c>
      <c r="H33" s="3029">
        <f t="shared" si="11"/>
        <v>0</v>
      </c>
      <c r="I33" s="3029">
        <f t="shared" si="11"/>
        <v>0</v>
      </c>
      <c r="J33" s="3029">
        <f t="shared" si="11"/>
        <v>0</v>
      </c>
      <c r="K33" s="3029">
        <f t="shared" si="11"/>
        <v>0</v>
      </c>
      <c r="L33" s="3029">
        <f t="shared" si="11"/>
        <v>0</v>
      </c>
      <c r="M33" s="3029">
        <f t="shared" si="11"/>
        <v>0</v>
      </c>
      <c r="N33" s="3029">
        <f t="shared" si="11"/>
        <v>0</v>
      </c>
      <c r="O33" s="3029">
        <f t="shared" si="11"/>
        <v>0</v>
      </c>
      <c r="P33" s="3029">
        <f t="shared" si="11"/>
        <v>0</v>
      </c>
      <c r="Q33" s="3029">
        <f>SUM(Q30:Q32)</f>
        <v>0</v>
      </c>
      <c r="R33" s="3029">
        <f>SUM(R30:R32)</f>
        <v>0</v>
      </c>
      <c r="S33" s="3029">
        <f t="shared" ref="S33:U33" si="12">SUM(S30:S32)</f>
        <v>0</v>
      </c>
      <c r="T33" s="3029">
        <f>SUM(T30:T32)</f>
        <v>0</v>
      </c>
      <c r="U33" s="3082">
        <f t="shared" si="12"/>
        <v>0</v>
      </c>
      <c r="V33" s="4269"/>
    </row>
    <row r="34" spans="1:22" s="4264" customFormat="1" ht="13">
      <c r="A34" s="4614" t="s">
        <v>1667</v>
      </c>
      <c r="B34" s="3597"/>
      <c r="C34" s="3593"/>
      <c r="D34" s="3593"/>
      <c r="E34" s="3593"/>
      <c r="F34" s="3593"/>
      <c r="G34" s="3593"/>
      <c r="H34" s="3593"/>
      <c r="I34" s="3593"/>
      <c r="J34" s="3593"/>
      <c r="K34" s="3593"/>
      <c r="L34" s="3593"/>
      <c r="M34" s="3593"/>
      <c r="N34" s="3593"/>
      <c r="O34" s="3593"/>
      <c r="P34" s="3593"/>
      <c r="Q34" s="3598"/>
      <c r="R34" s="3593"/>
      <c r="S34" s="3593"/>
      <c r="T34" s="3598"/>
      <c r="U34" s="3599"/>
      <c r="V34" s="4269"/>
    </row>
    <row r="35" spans="1:22" s="4264" customFormat="1" ht="13">
      <c r="A35" s="4646" t="s">
        <v>1650</v>
      </c>
      <c r="B35" s="4637"/>
      <c r="C35" s="4663"/>
      <c r="D35" s="4663"/>
      <c r="E35" s="4663"/>
      <c r="F35" s="4663"/>
      <c r="G35" s="4663"/>
      <c r="H35" s="4663"/>
      <c r="I35" s="4660"/>
      <c r="J35" s="4660"/>
      <c r="K35" s="4660"/>
      <c r="L35" s="4660"/>
      <c r="M35" s="4663"/>
      <c r="N35" s="4663"/>
      <c r="O35" s="4663"/>
      <c r="P35" s="4663"/>
      <c r="Q35" s="3595">
        <f t="shared" ref="Q35:Q38" si="13">SUM(C35:P35)</f>
        <v>0</v>
      </c>
      <c r="R35" s="3073"/>
      <c r="S35" s="3370"/>
      <c r="T35" s="4639">
        <f t="shared" ref="T35:T38" si="14">SUM(Q35:S35)</f>
        <v>0</v>
      </c>
      <c r="U35" s="4640"/>
      <c r="V35" s="4269"/>
    </row>
    <row r="36" spans="1:22" s="4264" customFormat="1" ht="13">
      <c r="A36" s="4647" t="s">
        <v>1651</v>
      </c>
      <c r="B36" s="4642"/>
      <c r="C36" s="4663"/>
      <c r="D36" s="4663"/>
      <c r="E36" s="4663"/>
      <c r="F36" s="4663"/>
      <c r="G36" s="4663"/>
      <c r="H36" s="4663"/>
      <c r="I36" s="4660"/>
      <c r="J36" s="4660"/>
      <c r="K36" s="4660"/>
      <c r="L36" s="4660"/>
      <c r="M36" s="4663"/>
      <c r="N36" s="4663"/>
      <c r="O36" s="4663"/>
      <c r="P36" s="4663"/>
      <c r="Q36" s="3595">
        <f t="shared" si="13"/>
        <v>0</v>
      </c>
      <c r="R36" s="3073"/>
      <c r="S36" s="3370"/>
      <c r="T36" s="4639">
        <f t="shared" si="14"/>
        <v>0</v>
      </c>
      <c r="U36" s="4640"/>
      <c r="V36" s="4269"/>
    </row>
    <row r="37" spans="1:22" s="4264" customFormat="1" ht="13">
      <c r="A37" s="4621" t="s">
        <v>2395</v>
      </c>
      <c r="B37" s="4642"/>
      <c r="C37" s="4663"/>
      <c r="D37" s="4663"/>
      <c r="E37" s="4663"/>
      <c r="F37" s="4663"/>
      <c r="G37" s="4663"/>
      <c r="H37" s="4663"/>
      <c r="I37" s="4660"/>
      <c r="J37" s="4660"/>
      <c r="K37" s="4660"/>
      <c r="L37" s="4660"/>
      <c r="M37" s="4663"/>
      <c r="N37" s="4663"/>
      <c r="O37" s="4663"/>
      <c r="P37" s="4663"/>
      <c r="Q37" s="3595">
        <f t="shared" si="13"/>
        <v>0</v>
      </c>
      <c r="R37" s="3073"/>
      <c r="S37" s="3370"/>
      <c r="T37" s="4639">
        <f t="shared" si="14"/>
        <v>0</v>
      </c>
      <c r="U37" s="4640"/>
      <c r="V37" s="4269"/>
    </row>
    <row r="38" spans="1:22" s="4264" customFormat="1" ht="13">
      <c r="A38" s="4682" t="s">
        <v>2396</v>
      </c>
      <c r="B38" s="4644"/>
      <c r="C38" s="4663"/>
      <c r="D38" s="4663"/>
      <c r="E38" s="4663"/>
      <c r="F38" s="4663"/>
      <c r="G38" s="4663"/>
      <c r="H38" s="4663"/>
      <c r="I38" s="4660"/>
      <c r="J38" s="4660"/>
      <c r="K38" s="4660"/>
      <c r="L38" s="4660"/>
      <c r="M38" s="4663"/>
      <c r="N38" s="4663"/>
      <c r="O38" s="4663"/>
      <c r="P38" s="4663"/>
      <c r="Q38" s="3595">
        <f t="shared" si="13"/>
        <v>0</v>
      </c>
      <c r="R38" s="3073"/>
      <c r="S38" s="3370"/>
      <c r="T38" s="4639">
        <f t="shared" si="14"/>
        <v>0</v>
      </c>
      <c r="U38" s="4640"/>
      <c r="V38" s="4269"/>
    </row>
    <row r="39" spans="1:22" s="4264" customFormat="1" ht="13">
      <c r="A39" s="4664" t="s">
        <v>2397</v>
      </c>
      <c r="B39" s="3605"/>
      <c r="C39" s="3606">
        <f>+C33</f>
        <v>0</v>
      </c>
      <c r="D39" s="3606">
        <f t="shared" ref="D39:Q39" si="15">+D33</f>
        <v>0</v>
      </c>
      <c r="E39" s="3606">
        <f t="shared" si="15"/>
        <v>0</v>
      </c>
      <c r="F39" s="3606">
        <f t="shared" si="15"/>
        <v>0</v>
      </c>
      <c r="G39" s="3606">
        <f t="shared" si="15"/>
        <v>0</v>
      </c>
      <c r="H39" s="3606">
        <f t="shared" si="15"/>
        <v>0</v>
      </c>
      <c r="I39" s="3606">
        <f>+I33+SUM(I35:I38)</f>
        <v>0</v>
      </c>
      <c r="J39" s="3606">
        <f>+J33+SUM(J35:J38)</f>
        <v>0</v>
      </c>
      <c r="K39" s="3606">
        <f t="shared" ref="K39:L39" si="16">+K33+SUM(K35:K38)</f>
        <v>0</v>
      </c>
      <c r="L39" s="3606">
        <f t="shared" si="16"/>
        <v>0</v>
      </c>
      <c r="M39" s="3606">
        <f>+M33</f>
        <v>0</v>
      </c>
      <c r="N39" s="3606">
        <f t="shared" si="15"/>
        <v>0</v>
      </c>
      <c r="O39" s="3606">
        <f t="shared" si="15"/>
        <v>0</v>
      </c>
      <c r="P39" s="3606">
        <f t="shared" si="15"/>
        <v>0</v>
      </c>
      <c r="Q39" s="3606">
        <f t="shared" si="15"/>
        <v>0</v>
      </c>
      <c r="R39" s="3606">
        <f>+R33+SUM(R35:R38)</f>
        <v>0</v>
      </c>
      <c r="S39" s="3606">
        <f>+S33+SUM(S35:S38)</f>
        <v>0</v>
      </c>
      <c r="T39" s="3606">
        <f>+T33+SUM(T35:T38)</f>
        <v>0</v>
      </c>
      <c r="U39" s="3606">
        <f>+U33+SUM(U35:U38)</f>
        <v>0</v>
      </c>
      <c r="V39" s="3606">
        <f>+V33+SUM(V35:V38)</f>
        <v>0</v>
      </c>
    </row>
    <row r="40" spans="1:22" s="4264" customFormat="1" ht="13">
      <c r="A40" s="4665"/>
      <c r="B40" s="3597"/>
      <c r="C40" s="4666"/>
      <c r="D40" s="4666"/>
      <c r="E40" s="4666"/>
      <c r="F40" s="4666"/>
      <c r="G40" s="4666"/>
      <c r="H40" s="4666"/>
      <c r="I40" s="4666"/>
      <c r="J40" s="4666"/>
      <c r="K40" s="4666"/>
      <c r="L40" s="4666"/>
      <c r="M40" s="4666"/>
      <c r="N40" s="4666"/>
      <c r="O40" s="4666"/>
      <c r="P40" s="4666"/>
      <c r="Q40" s="4667"/>
      <c r="R40" s="4666"/>
      <c r="S40" s="4666"/>
      <c r="T40" s="4667"/>
      <c r="U40" s="4668"/>
      <c r="V40" s="4269"/>
    </row>
    <row r="41" spans="1:22" s="4264" customFormat="1" ht="13.5" thickBot="1">
      <c r="A41" s="4669" t="s">
        <v>1652</v>
      </c>
      <c r="B41" s="3607"/>
      <c r="C41" s="3682">
        <f>C28-C39</f>
        <v>0</v>
      </c>
      <c r="D41" s="3682">
        <f t="shared" ref="D41:V41" si="17">D28-D39</f>
        <v>0</v>
      </c>
      <c r="E41" s="3682">
        <f t="shared" si="17"/>
        <v>0</v>
      </c>
      <c r="F41" s="3682">
        <f t="shared" si="17"/>
        <v>0</v>
      </c>
      <c r="G41" s="3682">
        <f t="shared" si="17"/>
        <v>0</v>
      </c>
      <c r="H41" s="3682">
        <f t="shared" si="17"/>
        <v>0</v>
      </c>
      <c r="I41" s="3682">
        <f t="shared" si="17"/>
        <v>0</v>
      </c>
      <c r="J41" s="3682">
        <f>J28-J39</f>
        <v>0</v>
      </c>
      <c r="K41" s="3682">
        <f t="shared" si="17"/>
        <v>0</v>
      </c>
      <c r="L41" s="3682">
        <f t="shared" si="17"/>
        <v>0</v>
      </c>
      <c r="M41" s="3682">
        <f t="shared" si="17"/>
        <v>0</v>
      </c>
      <c r="N41" s="3682">
        <f t="shared" si="17"/>
        <v>0</v>
      </c>
      <c r="O41" s="3682">
        <f t="shared" si="17"/>
        <v>0</v>
      </c>
      <c r="P41" s="3682">
        <f t="shared" si="17"/>
        <v>0</v>
      </c>
      <c r="Q41" s="3682">
        <f t="shared" si="17"/>
        <v>0</v>
      </c>
      <c r="R41" s="3682">
        <f t="shared" si="17"/>
        <v>0</v>
      </c>
      <c r="S41" s="3682">
        <f t="shared" si="17"/>
        <v>0</v>
      </c>
      <c r="T41" s="3682">
        <f t="shared" si="17"/>
        <v>0</v>
      </c>
      <c r="U41" s="3682">
        <f t="shared" si="17"/>
        <v>0</v>
      </c>
      <c r="V41" s="3682">
        <f t="shared" si="17"/>
        <v>0</v>
      </c>
    </row>
    <row r="42" spans="1:22" s="4264" customFormat="1" ht="13">
      <c r="A42" s="4670"/>
      <c r="B42" s="3608"/>
      <c r="C42" s="3609"/>
      <c r="D42" s="3609"/>
      <c r="E42" s="3609"/>
      <c r="F42" s="3609"/>
      <c r="G42" s="3609"/>
      <c r="H42" s="3609"/>
      <c r="I42" s="3609"/>
      <c r="J42" s="3609"/>
      <c r="K42" s="3609"/>
      <c r="L42" s="3609"/>
      <c r="M42" s="3609"/>
      <c r="N42" s="3609"/>
      <c r="O42" s="3609"/>
      <c r="P42" s="3609"/>
      <c r="Q42" s="3610"/>
      <c r="R42" s="3609"/>
      <c r="S42" s="3609"/>
      <c r="T42" s="3610"/>
      <c r="U42" s="3611"/>
      <c r="V42" s="4269"/>
    </row>
    <row r="43" spans="1:22" s="4264" customFormat="1" ht="13">
      <c r="A43" s="4626" t="s">
        <v>1653</v>
      </c>
      <c r="B43" s="3597"/>
      <c r="C43" s="3593"/>
      <c r="D43" s="3593"/>
      <c r="E43" s="3593"/>
      <c r="F43" s="3593"/>
      <c r="G43" s="3593"/>
      <c r="H43" s="3593"/>
      <c r="I43" s="3593"/>
      <c r="J43" s="3593"/>
      <c r="K43" s="3593"/>
      <c r="L43" s="3593"/>
      <c r="M43" s="3593"/>
      <c r="N43" s="3593"/>
      <c r="O43" s="3593"/>
      <c r="P43" s="3593"/>
      <c r="Q43" s="3598"/>
      <c r="R43" s="3593"/>
      <c r="S43" s="3593"/>
      <c r="T43" s="3598"/>
      <c r="U43" s="3599"/>
      <c r="V43" s="4269"/>
    </row>
    <row r="44" spans="1:22" s="4264" customFormat="1" ht="13">
      <c r="A44" s="4646" t="s">
        <v>1654</v>
      </c>
      <c r="B44" s="4671"/>
      <c r="C44" s="3176"/>
      <c r="D44" s="3176"/>
      <c r="E44" s="3176"/>
      <c r="F44" s="3176"/>
      <c r="G44" s="3176"/>
      <c r="H44" s="3176"/>
      <c r="I44" s="3176"/>
      <c r="J44" s="3176"/>
      <c r="K44" s="3176"/>
      <c r="L44" s="3176"/>
      <c r="M44" s="3176"/>
      <c r="N44" s="3176"/>
      <c r="O44" s="3176"/>
      <c r="P44" s="3176"/>
      <c r="Q44" s="3595">
        <f t="shared" ref="Q44:Q46" si="18">SUM(C44:P44)</f>
        <v>0</v>
      </c>
      <c r="R44" s="3176"/>
      <c r="S44" s="3370"/>
      <c r="T44" s="4639">
        <f t="shared" ref="T44:T46" si="19">SUM(Q44:S44)</f>
        <v>0</v>
      </c>
      <c r="U44" s="4640"/>
      <c r="V44" s="4269"/>
    </row>
    <row r="45" spans="1:22" s="4264" customFormat="1" ht="13">
      <c r="A45" s="4647" t="s">
        <v>1655</v>
      </c>
      <c r="B45" s="4672"/>
      <c r="C45" s="3176"/>
      <c r="D45" s="3176"/>
      <c r="E45" s="3176"/>
      <c r="F45" s="3176"/>
      <c r="G45" s="3176"/>
      <c r="H45" s="3176"/>
      <c r="I45" s="3176"/>
      <c r="J45" s="3176"/>
      <c r="K45" s="3176"/>
      <c r="L45" s="3176"/>
      <c r="M45" s="3176"/>
      <c r="N45" s="3176"/>
      <c r="O45" s="3176"/>
      <c r="P45" s="3176"/>
      <c r="Q45" s="3595">
        <f t="shared" si="18"/>
        <v>0</v>
      </c>
      <c r="R45" s="3176"/>
      <c r="S45" s="3370"/>
      <c r="T45" s="4639">
        <f t="shared" si="19"/>
        <v>0</v>
      </c>
      <c r="U45" s="4640"/>
      <c r="V45" s="4269"/>
    </row>
    <row r="46" spans="1:22" s="4264" customFormat="1" ht="13">
      <c r="A46" s="4661" t="s">
        <v>1656</v>
      </c>
      <c r="B46" s="4673"/>
      <c r="C46" s="3360"/>
      <c r="D46" s="3360"/>
      <c r="E46" s="3360"/>
      <c r="F46" s="3360"/>
      <c r="G46" s="3360"/>
      <c r="H46" s="3360"/>
      <c r="I46" s="3360"/>
      <c r="J46" s="3360"/>
      <c r="K46" s="3360"/>
      <c r="L46" s="3360"/>
      <c r="M46" s="3360"/>
      <c r="N46" s="3360"/>
      <c r="O46" s="3360"/>
      <c r="P46" s="3360"/>
      <c r="Q46" s="3595">
        <f t="shared" si="18"/>
        <v>0</v>
      </c>
      <c r="R46" s="3360"/>
      <c r="S46" s="3370"/>
      <c r="T46" s="4639">
        <f t="shared" si="19"/>
        <v>0</v>
      </c>
      <c r="U46" s="4640"/>
      <c r="V46" s="4269"/>
    </row>
    <row r="47" spans="1:22" s="4264" customFormat="1" ht="13">
      <c r="A47" s="4618" t="s">
        <v>1668</v>
      </c>
      <c r="B47" s="3605"/>
      <c r="C47" s="3226">
        <f>SUM(C44:C46)</f>
        <v>0</v>
      </c>
      <c r="D47" s="3226">
        <f t="shared" ref="D47:U47" si="20">SUM(D44:D46)</f>
        <v>0</v>
      </c>
      <c r="E47" s="3226">
        <f t="shared" si="20"/>
        <v>0</v>
      </c>
      <c r="F47" s="3226">
        <f t="shared" si="20"/>
        <v>0</v>
      </c>
      <c r="G47" s="3226">
        <f t="shared" si="20"/>
        <v>0</v>
      </c>
      <c r="H47" s="3226">
        <f t="shared" si="20"/>
        <v>0</v>
      </c>
      <c r="I47" s="3226">
        <f t="shared" si="20"/>
        <v>0</v>
      </c>
      <c r="J47" s="3226">
        <f t="shared" si="20"/>
        <v>0</v>
      </c>
      <c r="K47" s="3226">
        <f t="shared" si="20"/>
        <v>0</v>
      </c>
      <c r="L47" s="3226">
        <f t="shared" si="20"/>
        <v>0</v>
      </c>
      <c r="M47" s="3226">
        <f t="shared" si="20"/>
        <v>0</v>
      </c>
      <c r="N47" s="3226">
        <f t="shared" si="20"/>
        <v>0</v>
      </c>
      <c r="O47" s="3226">
        <f t="shared" si="20"/>
        <v>0</v>
      </c>
      <c r="P47" s="3226">
        <f t="shared" si="20"/>
        <v>0</v>
      </c>
      <c r="Q47" s="3226">
        <f>SUM(Q44:Q46)</f>
        <v>0</v>
      </c>
      <c r="R47" s="3226">
        <f>SUM(R44:R46)</f>
        <v>0</v>
      </c>
      <c r="S47" s="3226">
        <f t="shared" si="20"/>
        <v>0</v>
      </c>
      <c r="T47" s="3226">
        <f t="shared" si="20"/>
        <v>0</v>
      </c>
      <c r="U47" s="4659">
        <f t="shared" si="20"/>
        <v>0</v>
      </c>
      <c r="V47" s="4269"/>
    </row>
    <row r="48" spans="1:22" s="4264" customFormat="1" ht="13">
      <c r="A48" s="4674"/>
      <c r="B48" s="1236"/>
      <c r="C48" s="3165"/>
      <c r="D48" s="3165"/>
      <c r="E48" s="3165"/>
      <c r="F48" s="3165"/>
      <c r="G48" s="3165"/>
      <c r="H48" s="3165"/>
      <c r="I48" s="3165"/>
      <c r="J48" s="3165"/>
      <c r="K48" s="3165"/>
      <c r="L48" s="3165"/>
      <c r="M48" s="3165"/>
      <c r="N48" s="3165"/>
      <c r="O48" s="3165"/>
      <c r="P48" s="3165"/>
      <c r="Q48" s="3165"/>
      <c r="R48" s="3165"/>
      <c r="S48" s="3165"/>
      <c r="T48" s="3165"/>
      <c r="U48" s="3166"/>
      <c r="V48" s="4269"/>
    </row>
    <row r="49" spans="1:22" s="4264" customFormat="1" ht="13">
      <c r="A49" s="4626" t="s">
        <v>1657</v>
      </c>
      <c r="B49" s="3597"/>
      <c r="C49" s="3593"/>
      <c r="D49" s="3593"/>
      <c r="E49" s="3593"/>
      <c r="F49" s="3593"/>
      <c r="G49" s="3593"/>
      <c r="H49" s="3593"/>
      <c r="I49" s="3593"/>
      <c r="J49" s="3593"/>
      <c r="K49" s="3593"/>
      <c r="L49" s="3593"/>
      <c r="M49" s="3593"/>
      <c r="N49" s="3593"/>
      <c r="O49" s="3593"/>
      <c r="P49" s="3593"/>
      <c r="Q49" s="3598"/>
      <c r="R49" s="3593"/>
      <c r="S49" s="3593"/>
      <c r="T49" s="3598"/>
      <c r="U49" s="3599"/>
      <c r="V49" s="4269"/>
    </row>
    <row r="50" spans="1:22" s="4264" customFormat="1" ht="25.5">
      <c r="A50" s="4675" t="s">
        <v>1658</v>
      </c>
      <c r="B50" s="4671"/>
      <c r="C50" s="3073"/>
      <c r="D50" s="3073"/>
      <c r="E50" s="3073"/>
      <c r="F50" s="3073"/>
      <c r="G50" s="3073"/>
      <c r="H50" s="3073"/>
      <c r="I50" s="3073"/>
      <c r="J50" s="3073"/>
      <c r="K50" s="3073"/>
      <c r="L50" s="3073"/>
      <c r="M50" s="3073"/>
      <c r="N50" s="3073"/>
      <c r="O50" s="3073"/>
      <c r="P50" s="3073"/>
      <c r="Q50" s="3595">
        <f t="shared" ref="Q50:Q51" si="21">SUM(C50:P50)</f>
        <v>0</v>
      </c>
      <c r="R50" s="3073"/>
      <c r="S50" s="3370"/>
      <c r="T50" s="4639">
        <f>SUM(Q50:S50)</f>
        <v>0</v>
      </c>
      <c r="U50" s="4640"/>
      <c r="V50" s="4269"/>
    </row>
    <row r="51" spans="1:22" s="4264" customFormat="1" ht="25.5">
      <c r="A51" s="4676" t="s">
        <v>1659</v>
      </c>
      <c r="B51" s="4673"/>
      <c r="C51" s="4677"/>
      <c r="D51" s="4677"/>
      <c r="E51" s="4677"/>
      <c r="F51" s="4677"/>
      <c r="G51" s="4677"/>
      <c r="H51" s="4677"/>
      <c r="I51" s="4677"/>
      <c r="J51" s="4677"/>
      <c r="K51" s="4677"/>
      <c r="L51" s="4677"/>
      <c r="M51" s="4677"/>
      <c r="N51" s="4677"/>
      <c r="O51" s="4677"/>
      <c r="P51" s="4677"/>
      <c r="Q51" s="3595">
        <f t="shared" si="21"/>
        <v>0</v>
      </c>
      <c r="R51" s="4677"/>
      <c r="S51" s="3370"/>
      <c r="T51" s="4639">
        <f t="shared" ref="T51" si="22">SUM(Q51:S51)</f>
        <v>0</v>
      </c>
      <c r="U51" s="4640"/>
      <c r="V51" s="4269"/>
    </row>
    <row r="52" spans="1:22" s="4264" customFormat="1" ht="13.5" thickBot="1">
      <c r="A52" s="4678" t="s">
        <v>1660</v>
      </c>
      <c r="B52" s="3612"/>
      <c r="C52" s="3633">
        <f>C47+SUM(C50:C51)</f>
        <v>0</v>
      </c>
      <c r="D52" s="3633">
        <f t="shared" ref="D52:U52" si="23">D47+SUM(D50:D51)</f>
        <v>0</v>
      </c>
      <c r="E52" s="3633">
        <f t="shared" si="23"/>
        <v>0</v>
      </c>
      <c r="F52" s="3633">
        <f t="shared" si="23"/>
        <v>0</v>
      </c>
      <c r="G52" s="3633">
        <f t="shared" si="23"/>
        <v>0</v>
      </c>
      <c r="H52" s="3633">
        <f t="shared" si="23"/>
        <v>0</v>
      </c>
      <c r="I52" s="3633">
        <f t="shared" si="23"/>
        <v>0</v>
      </c>
      <c r="J52" s="3633">
        <f t="shared" si="23"/>
        <v>0</v>
      </c>
      <c r="K52" s="3633">
        <f t="shared" si="23"/>
        <v>0</v>
      </c>
      <c r="L52" s="3633">
        <f t="shared" si="23"/>
        <v>0</v>
      </c>
      <c r="M52" s="3633">
        <f t="shared" si="23"/>
        <v>0</v>
      </c>
      <c r="N52" s="3633">
        <f t="shared" si="23"/>
        <v>0</v>
      </c>
      <c r="O52" s="3633">
        <f t="shared" si="23"/>
        <v>0</v>
      </c>
      <c r="P52" s="3633">
        <f t="shared" si="23"/>
        <v>0</v>
      </c>
      <c r="Q52" s="3633">
        <f t="shared" si="23"/>
        <v>0</v>
      </c>
      <c r="R52" s="3633">
        <f>R47+SUM(R50:R51)</f>
        <v>0</v>
      </c>
      <c r="S52" s="3633">
        <f t="shared" si="23"/>
        <v>0</v>
      </c>
      <c r="T52" s="3132">
        <f t="shared" si="23"/>
        <v>0</v>
      </c>
      <c r="U52" s="4679">
        <f t="shared" si="23"/>
        <v>0</v>
      </c>
      <c r="V52" s="4269"/>
    </row>
    <row r="53" spans="1:22" ht="16" thickTop="1">
      <c r="A53" s="32"/>
      <c r="B53" s="32"/>
      <c r="C53" s="32"/>
      <c r="D53" s="32"/>
      <c r="E53" s="32"/>
      <c r="F53" s="32"/>
      <c r="G53" s="32"/>
      <c r="H53" s="32"/>
      <c r="I53" s="32"/>
      <c r="J53" s="32"/>
      <c r="K53" s="32"/>
      <c r="L53" s="32"/>
      <c r="M53" s="32"/>
      <c r="N53" s="32"/>
      <c r="O53" s="32"/>
      <c r="P53" s="32"/>
      <c r="Q53" s="32"/>
      <c r="R53" s="32"/>
      <c r="S53" s="32"/>
      <c r="T53" s="32"/>
      <c r="U53" s="32"/>
      <c r="V53" s="4"/>
    </row>
    <row r="54" spans="1:22" ht="15.5">
      <c r="A54" s="32"/>
      <c r="B54" s="32"/>
      <c r="C54" s="32"/>
      <c r="D54" s="32"/>
      <c r="E54" s="32"/>
      <c r="F54" s="32"/>
      <c r="G54" s="32"/>
      <c r="H54" s="32"/>
      <c r="I54" s="32"/>
      <c r="J54" s="32"/>
      <c r="K54" s="32"/>
      <c r="L54" s="32"/>
      <c r="M54" s="32"/>
      <c r="N54" s="32"/>
      <c r="O54" s="32"/>
      <c r="P54" s="32"/>
      <c r="Q54" s="32"/>
      <c r="R54" s="32"/>
      <c r="S54" s="32"/>
      <c r="T54" s="32"/>
      <c r="U54" s="32"/>
      <c r="V54" s="4"/>
    </row>
    <row r="55" spans="1:22" ht="15.5">
      <c r="A55" s="32"/>
      <c r="B55" s="32"/>
      <c r="C55" s="32"/>
      <c r="D55" s="32"/>
      <c r="E55" s="32"/>
      <c r="F55" s="32"/>
      <c r="G55" s="32"/>
      <c r="H55" s="32"/>
      <c r="I55" s="32"/>
      <c r="J55" s="32"/>
      <c r="K55" s="32"/>
      <c r="L55" s="32"/>
      <c r="M55" s="32"/>
      <c r="N55" s="32"/>
      <c r="O55" s="32"/>
      <c r="P55" s="32"/>
      <c r="Q55" s="32"/>
      <c r="R55" s="32"/>
      <c r="S55" s="32"/>
      <c r="T55" s="32"/>
      <c r="U55" s="32"/>
      <c r="V55" s="4"/>
    </row>
    <row r="56" spans="1:22" ht="15.5">
      <c r="A56" s="32"/>
      <c r="B56" s="32"/>
      <c r="C56" s="32"/>
      <c r="D56" s="32"/>
      <c r="E56" s="32"/>
      <c r="F56" s="32"/>
      <c r="G56" s="32"/>
      <c r="H56" s="32"/>
      <c r="I56" s="32"/>
      <c r="J56" s="32"/>
      <c r="K56" s="32"/>
      <c r="L56" s="32"/>
      <c r="M56" s="32"/>
      <c r="N56" s="32"/>
      <c r="O56" s="32"/>
      <c r="P56" s="32"/>
      <c r="Q56" s="32"/>
      <c r="R56" s="32"/>
      <c r="S56" s="32"/>
      <c r="T56" s="32"/>
      <c r="U56" s="32"/>
      <c r="V56" s="4"/>
    </row>
    <row r="57" spans="1:22" ht="15.5">
      <c r="A57" s="32"/>
      <c r="B57" s="32"/>
      <c r="C57" s="32"/>
      <c r="D57" s="32"/>
      <c r="E57" s="32"/>
      <c r="F57" s="32"/>
      <c r="G57" s="32"/>
      <c r="H57" s="32"/>
      <c r="I57" s="32"/>
      <c r="J57" s="32"/>
      <c r="K57" s="32"/>
      <c r="L57" s="32"/>
      <c r="M57" s="32"/>
      <c r="N57" s="32"/>
      <c r="O57" s="32"/>
      <c r="P57" s="32"/>
      <c r="Q57" s="32"/>
      <c r="R57" s="32"/>
      <c r="S57" s="32"/>
      <c r="T57" s="417" t="str">
        <f>+ToC!E115</f>
        <v xml:space="preserve">LONG-TERM Annual Return </v>
      </c>
      <c r="U57" s="32"/>
      <c r="V57" s="4"/>
    </row>
    <row r="58" spans="1:22" ht="15.5">
      <c r="A58" s="32"/>
      <c r="B58" s="32"/>
      <c r="C58" s="32"/>
      <c r="D58" s="32"/>
      <c r="E58" s="32"/>
      <c r="F58" s="32"/>
      <c r="G58" s="32"/>
      <c r="H58" s="32"/>
      <c r="I58" s="32"/>
      <c r="J58" s="32"/>
      <c r="K58" s="32"/>
      <c r="L58" s="32"/>
      <c r="M58" s="32"/>
      <c r="N58" s="32"/>
      <c r="O58" s="32"/>
      <c r="P58" s="32"/>
      <c r="Q58" s="32"/>
      <c r="R58" s="32"/>
      <c r="S58" s="32"/>
      <c r="T58" s="417" t="s">
        <v>1669</v>
      </c>
      <c r="U58" s="32"/>
      <c r="V58" s="4"/>
    </row>
    <row r="59" spans="1:22" ht="15.5">
      <c r="A59" s="32"/>
      <c r="B59" s="32"/>
      <c r="C59" s="32"/>
      <c r="D59" s="32"/>
      <c r="E59" s="32"/>
      <c r="F59" s="32"/>
      <c r="G59" s="32"/>
      <c r="H59" s="32"/>
      <c r="I59" s="32"/>
      <c r="J59" s="32"/>
      <c r="K59" s="32"/>
      <c r="L59" s="32"/>
      <c r="M59" s="32"/>
      <c r="N59" s="32"/>
      <c r="O59" s="32"/>
      <c r="P59" s="32"/>
      <c r="Q59" s="32"/>
      <c r="R59" s="32"/>
      <c r="S59" s="32"/>
      <c r="T59" s="32"/>
      <c r="U59" s="32"/>
      <c r="V59" s="4"/>
    </row>
  </sheetData>
  <sheetProtection password="DF61" sheet="1" objects="1" scenarios="1"/>
  <dataConsolidate/>
  <mergeCells count="20">
    <mergeCell ref="C12:E12"/>
    <mergeCell ref="F12:H12"/>
    <mergeCell ref="P12:P13"/>
    <mergeCell ref="A1:Q1"/>
    <mergeCell ref="A9:Q9"/>
    <mergeCell ref="A10:Q10"/>
    <mergeCell ref="C11:N11"/>
    <mergeCell ref="O11:P11"/>
    <mergeCell ref="I12:K12"/>
    <mergeCell ref="L12:L13"/>
    <mergeCell ref="M12:M13"/>
    <mergeCell ref="N12:N13"/>
    <mergeCell ref="O12:O13"/>
    <mergeCell ref="T11:U11"/>
    <mergeCell ref="Q11:Q13"/>
    <mergeCell ref="R11:S11"/>
    <mergeCell ref="R12:R13"/>
    <mergeCell ref="S12:S13"/>
    <mergeCell ref="T12:T13"/>
    <mergeCell ref="U12:U13"/>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26:O26 Q22:Q26 C20:P20 D23:H25 L23:O25 S26:U26 Q17:Q20 C41:XFD41 Q44:Q46 Q30:Q32 Q35:Q38 Q50:Q52 C28:U28 C33:U33 C47:U48 R20:U20 R52:U52 C52:P52 R23:R26 P23:P26 C23:C24 C26">
      <formula1>50000000000</formula1>
    </dataValidation>
  </dataValidations>
  <hyperlinks>
    <hyperlink ref="A1:Q1" location="ToC!A1" display="45.022"/>
  </hyperlinks>
  <pageMargins left="0.5" right="0" top="0.5" bottom="0.5" header="0.3" footer="0.3"/>
  <pageSetup paperSize="17" scale="32"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92D050"/>
    <pageSetUpPr fitToPage="1"/>
  </sheetPr>
  <dimension ref="A1:U68"/>
  <sheetViews>
    <sheetView zoomScale="115" zoomScaleNormal="115" workbookViewId="0">
      <selection activeCell="A27" sqref="A27"/>
    </sheetView>
  </sheetViews>
  <sheetFormatPr defaultColWidth="0" defaultRowHeight="12.5" zeroHeight="1"/>
  <cols>
    <col min="1" max="1" width="31.765625" style="1363" customWidth="1"/>
    <col min="2" max="2" width="5.765625" style="1363" customWidth="1"/>
    <col min="3" max="18" width="15.765625" style="1363" customWidth="1"/>
    <col min="19" max="21" width="0" style="1363" hidden="1" customWidth="1"/>
    <col min="22" max="16384" width="8.84375" style="1363" hidden="1"/>
  </cols>
  <sheetData>
    <row r="1" spans="1:18" ht="13">
      <c r="A1" s="5422" t="s">
        <v>111</v>
      </c>
      <c r="B1" s="5422"/>
      <c r="C1" s="5422"/>
      <c r="D1" s="5422"/>
      <c r="E1" s="5422"/>
      <c r="F1" s="5422"/>
      <c r="G1" s="5422"/>
      <c r="H1" s="5422"/>
      <c r="I1" s="5422"/>
      <c r="J1" s="5422"/>
      <c r="K1" s="5422"/>
      <c r="L1" s="5422"/>
      <c r="M1" s="5422"/>
      <c r="N1" s="5422"/>
      <c r="O1" s="5422"/>
      <c r="P1" s="5422"/>
      <c r="Q1" s="5422"/>
      <c r="R1" s="5422"/>
    </row>
    <row r="2" spans="1:18" ht="15.5">
      <c r="A2" s="5423"/>
      <c r="B2" s="5423"/>
      <c r="C2" s="5423"/>
      <c r="D2" s="5423"/>
      <c r="E2" s="5423"/>
      <c r="F2" s="5423"/>
      <c r="G2" s="5423"/>
      <c r="H2" s="5423"/>
      <c r="I2" s="5423"/>
      <c r="J2" s="5423"/>
      <c r="K2" s="5423"/>
      <c r="L2" s="5423"/>
      <c r="M2" s="5423"/>
      <c r="N2" s="5423"/>
      <c r="O2" s="5423"/>
      <c r="P2" s="5423"/>
      <c r="Q2" s="5423"/>
      <c r="R2" s="5423"/>
    </row>
    <row r="3" spans="1:18" ht="14">
      <c r="A3" s="1234" t="str">
        <f>+Cover!A14</f>
        <v>Select Name of Insurer/ Financial Holding Company</v>
      </c>
      <c r="B3" s="1235"/>
      <c r="C3" s="283"/>
      <c r="D3" s="283"/>
      <c r="E3" s="283"/>
      <c r="F3" s="283"/>
      <c r="G3" s="283"/>
      <c r="H3" s="283"/>
      <c r="I3" s="283"/>
      <c r="J3" s="283"/>
      <c r="K3" s="283"/>
      <c r="L3" s="283"/>
      <c r="M3" s="283"/>
      <c r="N3" s="283"/>
      <c r="O3" s="283"/>
      <c r="P3" s="283"/>
      <c r="Q3" s="68" t="s">
        <v>1752</v>
      </c>
      <c r="R3" s="265"/>
    </row>
    <row r="4" spans="1:18" ht="14">
      <c r="A4" s="179" t="str">
        <f>+ToC!A3</f>
        <v>Insurer/Financial Holding Company</v>
      </c>
      <c r="B4" s="265"/>
      <c r="C4" s="284"/>
      <c r="D4" s="283"/>
      <c r="E4" s="283"/>
      <c r="F4" s="283"/>
      <c r="G4" s="283"/>
      <c r="H4" s="283"/>
      <c r="I4" s="283"/>
      <c r="J4" s="283"/>
      <c r="K4" s="283"/>
      <c r="L4" s="283"/>
      <c r="M4" s="283"/>
      <c r="N4" s="283"/>
      <c r="O4" s="283"/>
      <c r="P4" s="283"/>
      <c r="Q4" s="283"/>
      <c r="R4" s="265"/>
    </row>
    <row r="5" spans="1:18" ht="15.5">
      <c r="A5" s="265"/>
      <c r="B5" s="266"/>
      <c r="C5" s="284"/>
      <c r="D5" s="283"/>
      <c r="E5" s="283"/>
      <c r="F5" s="283"/>
      <c r="G5" s="283"/>
      <c r="H5" s="283"/>
      <c r="I5" s="283"/>
      <c r="J5" s="283"/>
      <c r="K5" s="283"/>
      <c r="L5" s="283"/>
      <c r="M5" s="283"/>
      <c r="N5" s="283"/>
      <c r="O5" s="283"/>
      <c r="P5" s="283"/>
      <c r="Q5" s="283"/>
      <c r="R5" s="265"/>
    </row>
    <row r="6" spans="1:18" ht="15.5">
      <c r="A6" s="99" t="str">
        <f>+ToC!A5</f>
        <v>LONG-TERM INSURERS ANNUAL RETURN</v>
      </c>
      <c r="B6" s="1789"/>
      <c r="C6" s="89"/>
      <c r="D6" s="89"/>
      <c r="E6" s="89"/>
      <c r="F6" s="89"/>
      <c r="G6" s="89"/>
      <c r="H6" s="89"/>
      <c r="I6" s="265"/>
      <c r="J6" s="283"/>
      <c r="K6" s="283"/>
      <c r="L6" s="283"/>
      <c r="M6" s="283"/>
      <c r="N6" s="283"/>
      <c r="O6" s="283"/>
      <c r="P6" s="283"/>
      <c r="Q6" s="283"/>
      <c r="R6" s="265"/>
    </row>
    <row r="7" spans="1:18" ht="14">
      <c r="A7" s="286" t="str">
        <f>+ToC!A6</f>
        <v>FOR THE YEAR ENDED:</v>
      </c>
      <c r="B7" s="286"/>
      <c r="C7" s="1464"/>
      <c r="D7" s="1464"/>
      <c r="E7" s="286"/>
      <c r="F7" s="286"/>
      <c r="G7" s="286"/>
      <c r="H7" s="286"/>
      <c r="I7" s="286"/>
      <c r="J7" s="286"/>
      <c r="K7" s="286"/>
      <c r="L7" s="286"/>
      <c r="M7" s="286"/>
      <c r="N7" s="286"/>
      <c r="O7" s="1464"/>
      <c r="P7" s="286"/>
      <c r="Q7" s="2478">
        <f>+Cover!$A$23</f>
        <v>0</v>
      </c>
      <c r="R7" s="265"/>
    </row>
    <row r="8" spans="1:18" ht="14">
      <c r="A8" s="283"/>
      <c r="B8" s="283"/>
      <c r="C8" s="283"/>
      <c r="D8" s="283"/>
      <c r="E8" s="283"/>
      <c r="F8" s="283"/>
      <c r="G8" s="283"/>
      <c r="H8" s="283"/>
      <c r="I8" s="283"/>
      <c r="J8" s="283"/>
      <c r="K8" s="283"/>
      <c r="L8" s="283"/>
      <c r="M8" s="283"/>
      <c r="N8" s="283"/>
      <c r="O8" s="283"/>
      <c r="P8" s="283"/>
      <c r="Q8" s="283"/>
      <c r="R8" s="283"/>
    </row>
    <row r="9" spans="1:18" ht="14.5" thickBot="1">
      <c r="A9" s="5835" t="s">
        <v>2404</v>
      </c>
      <c r="B9" s="5042"/>
      <c r="C9" s="5042"/>
      <c r="D9" s="5042"/>
      <c r="E9" s="5042"/>
      <c r="F9" s="5042"/>
      <c r="G9" s="5042"/>
      <c r="H9" s="5042"/>
      <c r="I9" s="5042"/>
      <c r="J9" s="5042"/>
      <c r="K9" s="5042"/>
      <c r="L9" s="5042"/>
      <c r="M9" s="5042"/>
      <c r="N9" s="5042"/>
      <c r="O9" s="5042"/>
      <c r="P9" s="5042"/>
      <c r="Q9" s="5042"/>
      <c r="R9" s="5042"/>
    </row>
    <row r="10" spans="1:18" ht="18.75" customHeight="1" thickTop="1">
      <c r="A10" s="1110" t="s">
        <v>1670</v>
      </c>
      <c r="B10" s="3445"/>
      <c r="C10" s="5769" t="s">
        <v>1563</v>
      </c>
      <c r="D10" s="5847"/>
      <c r="E10" s="5847"/>
      <c r="F10" s="5847"/>
      <c r="G10" s="5847"/>
      <c r="H10" s="5847"/>
      <c r="I10" s="5847"/>
      <c r="J10" s="5847"/>
      <c r="K10" s="5847"/>
      <c r="L10" s="5847"/>
      <c r="M10" s="5847"/>
      <c r="N10" s="5848"/>
      <c r="O10" s="5769" t="s">
        <v>1564</v>
      </c>
      <c r="P10" s="5848"/>
      <c r="Q10" s="5845" t="s">
        <v>440</v>
      </c>
      <c r="R10" s="5846"/>
    </row>
    <row r="11" spans="1:18" ht="19.5" customHeight="1">
      <c r="A11" s="1108"/>
      <c r="B11" s="3446"/>
      <c r="C11" s="5772" t="s">
        <v>1567</v>
      </c>
      <c r="D11" s="5850"/>
      <c r="E11" s="5851"/>
      <c r="F11" s="5772" t="s">
        <v>1568</v>
      </c>
      <c r="G11" s="5850"/>
      <c r="H11" s="5851"/>
      <c r="I11" s="5793" t="s">
        <v>1569</v>
      </c>
      <c r="J11" s="5852"/>
      <c r="K11" s="5853"/>
      <c r="L11" s="5688" t="s">
        <v>1570</v>
      </c>
      <c r="M11" s="5832" t="s">
        <v>1571</v>
      </c>
      <c r="N11" s="5832" t="s">
        <v>1572</v>
      </c>
      <c r="O11" s="5832" t="s">
        <v>1573</v>
      </c>
      <c r="P11" s="5832" t="s">
        <v>1574</v>
      </c>
      <c r="Q11" s="5825">
        <f>YEAR($Q$7)</f>
        <v>1900</v>
      </c>
      <c r="R11" s="5849">
        <f>+Q11-1</f>
        <v>1899</v>
      </c>
    </row>
    <row r="12" spans="1:18" ht="13">
      <c r="A12" s="1111"/>
      <c r="B12" s="3582" t="s">
        <v>133</v>
      </c>
      <c r="C12" s="4631" t="s">
        <v>1578</v>
      </c>
      <c r="D12" s="4604" t="s">
        <v>1579</v>
      </c>
      <c r="E12" s="4631" t="s">
        <v>1092</v>
      </c>
      <c r="F12" s="4631" t="s">
        <v>1580</v>
      </c>
      <c r="G12" s="4604" t="s">
        <v>1579</v>
      </c>
      <c r="H12" s="4632" t="s">
        <v>1092</v>
      </c>
      <c r="I12" s="4633" t="s">
        <v>1581</v>
      </c>
      <c r="J12" s="4634" t="s">
        <v>1582</v>
      </c>
      <c r="K12" s="4632" t="s">
        <v>1583</v>
      </c>
      <c r="L12" s="5689"/>
      <c r="M12" s="5843"/>
      <c r="N12" s="5843"/>
      <c r="O12" s="5843"/>
      <c r="P12" s="5843"/>
      <c r="Q12" s="5844"/>
      <c r="R12" s="5827"/>
    </row>
    <row r="13" spans="1:18" ht="15.5">
      <c r="A13" s="19" t="s">
        <v>2407</v>
      </c>
      <c r="B13" s="3614"/>
      <c r="C13" s="2760"/>
      <c r="D13" s="2760"/>
      <c r="E13" s="2760"/>
      <c r="F13" s="2760"/>
      <c r="G13" s="2760"/>
      <c r="H13" s="2760"/>
      <c r="I13" s="2760"/>
      <c r="J13" s="2760"/>
      <c r="K13" s="2760"/>
      <c r="L13" s="2760"/>
      <c r="M13" s="2760"/>
      <c r="N13" s="2760"/>
      <c r="O13" s="2760"/>
      <c r="P13" s="2760"/>
      <c r="Q13" s="2760"/>
      <c r="R13" s="1114"/>
    </row>
    <row r="14" spans="1:18" ht="15.5">
      <c r="A14" s="590" t="s">
        <v>1671</v>
      </c>
      <c r="B14" s="309"/>
      <c r="C14" s="3615"/>
      <c r="D14" s="3615"/>
      <c r="E14" s="3615"/>
      <c r="F14" s="3615"/>
      <c r="G14" s="3615"/>
      <c r="H14" s="3615"/>
      <c r="I14" s="3615"/>
      <c r="J14" s="3615"/>
      <c r="K14" s="3615"/>
      <c r="L14" s="3615"/>
      <c r="M14" s="3615"/>
      <c r="N14" s="3615"/>
      <c r="O14" s="3615"/>
      <c r="P14" s="3615"/>
      <c r="Q14" s="3616">
        <f>SUM(C14:P14)</f>
        <v>0</v>
      </c>
      <c r="R14" s="1898"/>
    </row>
    <row r="15" spans="1:18" ht="15.5">
      <c r="A15" s="591" t="s">
        <v>1672</v>
      </c>
      <c r="B15" s="310"/>
      <c r="C15" s="3615"/>
      <c r="D15" s="3615"/>
      <c r="E15" s="3615"/>
      <c r="F15" s="3615"/>
      <c r="G15" s="3615"/>
      <c r="H15" s="3615"/>
      <c r="I15" s="3615"/>
      <c r="J15" s="3615"/>
      <c r="K15" s="3615"/>
      <c r="L15" s="3615"/>
      <c r="M15" s="3615"/>
      <c r="N15" s="3615"/>
      <c r="O15" s="3615"/>
      <c r="P15" s="3615"/>
      <c r="Q15" s="3616">
        <f t="shared" ref="Q15:Q24" si="0">SUM(C15:P15)</f>
        <v>0</v>
      </c>
      <c r="R15" s="1898"/>
    </row>
    <row r="16" spans="1:18" ht="15.5">
      <c r="A16" s="591" t="s">
        <v>1673</v>
      </c>
      <c r="B16" s="310"/>
      <c r="C16" s="3615"/>
      <c r="D16" s="3615"/>
      <c r="E16" s="3615"/>
      <c r="F16" s="3615"/>
      <c r="G16" s="3615"/>
      <c r="H16" s="3615"/>
      <c r="I16" s="3615"/>
      <c r="J16" s="3615"/>
      <c r="K16" s="3615"/>
      <c r="L16" s="3615"/>
      <c r="M16" s="3615"/>
      <c r="N16" s="3615"/>
      <c r="O16" s="3615"/>
      <c r="P16" s="3615"/>
      <c r="Q16" s="3616">
        <f t="shared" si="0"/>
        <v>0</v>
      </c>
      <c r="R16" s="1898"/>
    </row>
    <row r="17" spans="1:18" ht="15.5">
      <c r="A17" s="591" t="s">
        <v>1674</v>
      </c>
      <c r="B17" s="310"/>
      <c r="C17" s="3615"/>
      <c r="D17" s="3615"/>
      <c r="E17" s="3615"/>
      <c r="F17" s="3615"/>
      <c r="G17" s="3615"/>
      <c r="H17" s="3615"/>
      <c r="I17" s="3615"/>
      <c r="J17" s="3615"/>
      <c r="K17" s="3615"/>
      <c r="L17" s="3615"/>
      <c r="M17" s="3615"/>
      <c r="N17" s="3615"/>
      <c r="O17" s="3615"/>
      <c r="P17" s="3615"/>
      <c r="Q17" s="3616">
        <f t="shared" si="0"/>
        <v>0</v>
      </c>
      <c r="R17" s="1898"/>
    </row>
    <row r="18" spans="1:18" ht="15.5">
      <c r="A18" s="591" t="s">
        <v>1675</v>
      </c>
      <c r="B18" s="310"/>
      <c r="C18" s="3615"/>
      <c r="D18" s="3615"/>
      <c r="E18" s="3615"/>
      <c r="F18" s="3615"/>
      <c r="G18" s="3615"/>
      <c r="H18" s="3615"/>
      <c r="I18" s="3615"/>
      <c r="J18" s="3615"/>
      <c r="K18" s="3615"/>
      <c r="L18" s="3615"/>
      <c r="M18" s="3615"/>
      <c r="N18" s="3615"/>
      <c r="O18" s="3615"/>
      <c r="P18" s="3615"/>
      <c r="Q18" s="3616">
        <f t="shared" si="0"/>
        <v>0</v>
      </c>
      <c r="R18" s="1898"/>
    </row>
    <row r="19" spans="1:18" ht="15.5">
      <c r="A19" s="591" t="s">
        <v>1676</v>
      </c>
      <c r="B19" s="310"/>
      <c r="C19" s="3615"/>
      <c r="D19" s="3615"/>
      <c r="E19" s="3615"/>
      <c r="F19" s="3615"/>
      <c r="G19" s="3615"/>
      <c r="H19" s="3615"/>
      <c r="I19" s="3615"/>
      <c r="J19" s="3615"/>
      <c r="K19" s="3615"/>
      <c r="L19" s="3615"/>
      <c r="M19" s="3615"/>
      <c r="N19" s="3615"/>
      <c r="O19" s="3615"/>
      <c r="P19" s="3615"/>
      <c r="Q19" s="3616">
        <f t="shared" si="0"/>
        <v>0</v>
      </c>
      <c r="R19" s="1898"/>
    </row>
    <row r="20" spans="1:18" ht="15.5">
      <c r="A20" s="591" t="s">
        <v>1677</v>
      </c>
      <c r="B20" s="310"/>
      <c r="C20" s="3615"/>
      <c r="D20" s="3615"/>
      <c r="E20" s="3615"/>
      <c r="F20" s="3615"/>
      <c r="G20" s="3615"/>
      <c r="H20" s="3615"/>
      <c r="I20" s="3615"/>
      <c r="J20" s="3615"/>
      <c r="K20" s="3615"/>
      <c r="L20" s="3615"/>
      <c r="M20" s="3615"/>
      <c r="N20" s="3615"/>
      <c r="O20" s="3615"/>
      <c r="P20" s="3615"/>
      <c r="Q20" s="3616">
        <f t="shared" si="0"/>
        <v>0</v>
      </c>
      <c r="R20" s="1898"/>
    </row>
    <row r="21" spans="1:18" ht="15.5">
      <c r="A21" s="591" t="s">
        <v>1678</v>
      </c>
      <c r="B21" s="310"/>
      <c r="C21" s="3615"/>
      <c r="D21" s="3615"/>
      <c r="E21" s="3615"/>
      <c r="F21" s="3615"/>
      <c r="G21" s="3615"/>
      <c r="H21" s="3615"/>
      <c r="I21" s="3615"/>
      <c r="J21" s="3615"/>
      <c r="K21" s="3615"/>
      <c r="L21" s="3615"/>
      <c r="M21" s="3615"/>
      <c r="N21" s="3615"/>
      <c r="O21" s="3615"/>
      <c r="P21" s="3615"/>
      <c r="Q21" s="3616">
        <f t="shared" si="0"/>
        <v>0</v>
      </c>
      <c r="R21" s="1898"/>
    </row>
    <row r="22" spans="1:18" ht="15.5">
      <c r="A22" s="591" t="s">
        <v>1569</v>
      </c>
      <c r="B22" s="310"/>
      <c r="C22" s="3615"/>
      <c r="D22" s="3615"/>
      <c r="E22" s="3615"/>
      <c r="F22" s="3615"/>
      <c r="G22" s="3615"/>
      <c r="H22" s="3615"/>
      <c r="I22" s="3615"/>
      <c r="J22" s="3615"/>
      <c r="K22" s="3615"/>
      <c r="L22" s="3615"/>
      <c r="M22" s="3615"/>
      <c r="N22" s="3615"/>
      <c r="O22" s="3615"/>
      <c r="P22" s="3615"/>
      <c r="Q22" s="3616">
        <f t="shared" si="0"/>
        <v>0</v>
      </c>
      <c r="R22" s="1898"/>
    </row>
    <row r="23" spans="1:18" ht="15.5">
      <c r="A23" s="591" t="s">
        <v>1679</v>
      </c>
      <c r="B23" s="310"/>
      <c r="C23" s="3615"/>
      <c r="D23" s="3615"/>
      <c r="E23" s="3615"/>
      <c r="F23" s="3615"/>
      <c r="G23" s="3615"/>
      <c r="H23" s="3615"/>
      <c r="I23" s="3615"/>
      <c r="J23" s="3615"/>
      <c r="K23" s="3615"/>
      <c r="L23" s="3615"/>
      <c r="M23" s="3615"/>
      <c r="N23" s="3615"/>
      <c r="O23" s="3615"/>
      <c r="P23" s="3615"/>
      <c r="Q23" s="3616">
        <f t="shared" si="0"/>
        <v>0</v>
      </c>
      <c r="R23" s="1898"/>
    </row>
    <row r="24" spans="1:18" ht="15.5">
      <c r="A24" s="4683" t="s">
        <v>1680</v>
      </c>
      <c r="B24" s="311"/>
      <c r="C24" s="3615"/>
      <c r="D24" s="3615"/>
      <c r="E24" s="3615"/>
      <c r="F24" s="3615"/>
      <c r="G24" s="3615"/>
      <c r="H24" s="3615"/>
      <c r="I24" s="3615"/>
      <c r="J24" s="3615"/>
      <c r="K24" s="3615"/>
      <c r="L24" s="3615"/>
      <c r="M24" s="3615"/>
      <c r="N24" s="3615"/>
      <c r="O24" s="3615"/>
      <c r="P24" s="3615"/>
      <c r="Q24" s="3616">
        <f t="shared" si="0"/>
        <v>0</v>
      </c>
      <c r="R24" s="1898"/>
    </row>
    <row r="25" spans="1:18" ht="14">
      <c r="A25" s="3565" t="s">
        <v>1681</v>
      </c>
      <c r="B25" s="3617"/>
      <c r="C25" s="2576">
        <f>SUM(C14:C24)</f>
        <v>0</v>
      </c>
      <c r="D25" s="2576">
        <f t="shared" ref="D25:R25" si="1">SUM(D14:D24)</f>
        <v>0</v>
      </c>
      <c r="E25" s="2576">
        <f t="shared" si="1"/>
        <v>0</v>
      </c>
      <c r="F25" s="2576">
        <f t="shared" si="1"/>
        <v>0</v>
      </c>
      <c r="G25" s="2576">
        <f t="shared" si="1"/>
        <v>0</v>
      </c>
      <c r="H25" s="2576">
        <f t="shared" si="1"/>
        <v>0</v>
      </c>
      <c r="I25" s="2576">
        <f t="shared" si="1"/>
        <v>0</v>
      </c>
      <c r="J25" s="2576">
        <f t="shared" si="1"/>
        <v>0</v>
      </c>
      <c r="K25" s="2576">
        <f t="shared" si="1"/>
        <v>0</v>
      </c>
      <c r="L25" s="2576">
        <f t="shared" si="1"/>
        <v>0</v>
      </c>
      <c r="M25" s="2576">
        <f t="shared" si="1"/>
        <v>0</v>
      </c>
      <c r="N25" s="2576">
        <f t="shared" si="1"/>
        <v>0</v>
      </c>
      <c r="O25" s="2576">
        <f t="shared" si="1"/>
        <v>0</v>
      </c>
      <c r="P25" s="2576">
        <f t="shared" si="1"/>
        <v>0</v>
      </c>
      <c r="Q25" s="2576">
        <f>SUM(Q14:Q24)</f>
        <v>0</v>
      </c>
      <c r="R25" s="1115">
        <f t="shared" si="1"/>
        <v>0</v>
      </c>
    </row>
    <row r="26" spans="1:18" ht="28.5">
      <c r="A26" s="4546" t="s">
        <v>2408</v>
      </c>
      <c r="B26" s="3618"/>
      <c r="C26" s="2685"/>
      <c r="D26" s="2685"/>
      <c r="E26" s="2685"/>
      <c r="F26" s="2685"/>
      <c r="G26" s="2685"/>
      <c r="H26" s="2685"/>
      <c r="I26" s="2685"/>
      <c r="J26" s="2685"/>
      <c r="K26" s="2685"/>
      <c r="L26" s="2685"/>
      <c r="M26" s="2685"/>
      <c r="N26" s="2685"/>
      <c r="O26" s="2685"/>
      <c r="P26" s="2685"/>
      <c r="Q26" s="2685"/>
      <c r="R26" s="2690"/>
    </row>
    <row r="27" spans="1:18" ht="15.5">
      <c r="A27" s="590" t="s">
        <v>1671</v>
      </c>
      <c r="B27" s="309"/>
      <c r="C27" s="3573"/>
      <c r="D27" s="3573"/>
      <c r="E27" s="3573"/>
      <c r="F27" s="3573"/>
      <c r="G27" s="3573"/>
      <c r="H27" s="3573"/>
      <c r="I27" s="3573"/>
      <c r="J27" s="3573"/>
      <c r="K27" s="3573"/>
      <c r="L27" s="3573"/>
      <c r="M27" s="3573"/>
      <c r="N27" s="3573"/>
      <c r="O27" s="3573"/>
      <c r="P27" s="3573"/>
      <c r="Q27" s="3619">
        <f t="shared" ref="Q27:Q37" si="2">SUM(C27:P27)</f>
        <v>0</v>
      </c>
      <c r="R27" s="3573"/>
    </row>
    <row r="28" spans="1:18" ht="15.5">
      <c r="A28" s="591" t="s">
        <v>1672</v>
      </c>
      <c r="B28" s="310"/>
      <c r="C28" s="3573"/>
      <c r="D28" s="3573"/>
      <c r="E28" s="3573"/>
      <c r="F28" s="3573"/>
      <c r="G28" s="3573"/>
      <c r="H28" s="3573"/>
      <c r="I28" s="3573"/>
      <c r="J28" s="3573"/>
      <c r="K28" s="3573"/>
      <c r="L28" s="3573"/>
      <c r="M28" s="3573"/>
      <c r="N28" s="3573"/>
      <c r="O28" s="3573"/>
      <c r="P28" s="3573"/>
      <c r="Q28" s="3619">
        <f t="shared" si="2"/>
        <v>0</v>
      </c>
      <c r="R28" s="3573"/>
    </row>
    <row r="29" spans="1:18" ht="15.5">
      <c r="A29" s="591" t="s">
        <v>1673</v>
      </c>
      <c r="B29" s="310"/>
      <c r="C29" s="3573"/>
      <c r="D29" s="3573"/>
      <c r="E29" s="3573"/>
      <c r="F29" s="3573"/>
      <c r="G29" s="3573"/>
      <c r="H29" s="3573"/>
      <c r="I29" s="3573"/>
      <c r="J29" s="3573"/>
      <c r="K29" s="3573"/>
      <c r="L29" s="3573"/>
      <c r="M29" s="3573"/>
      <c r="N29" s="3573"/>
      <c r="O29" s="3573"/>
      <c r="P29" s="3573"/>
      <c r="Q29" s="3619">
        <f t="shared" si="2"/>
        <v>0</v>
      </c>
      <c r="R29" s="3573"/>
    </row>
    <row r="30" spans="1:18" ht="15.5">
      <c r="A30" s="591" t="s">
        <v>1674</v>
      </c>
      <c r="B30" s="310"/>
      <c r="C30" s="3573"/>
      <c r="D30" s="3573"/>
      <c r="E30" s="3573"/>
      <c r="F30" s="3573"/>
      <c r="G30" s="3573"/>
      <c r="H30" s="3573"/>
      <c r="I30" s="3573"/>
      <c r="J30" s="3573"/>
      <c r="K30" s="3573"/>
      <c r="L30" s="3573"/>
      <c r="M30" s="3573"/>
      <c r="N30" s="3573"/>
      <c r="O30" s="3573"/>
      <c r="P30" s="3573"/>
      <c r="Q30" s="3619">
        <f t="shared" si="2"/>
        <v>0</v>
      </c>
      <c r="R30" s="3573"/>
    </row>
    <row r="31" spans="1:18" ht="15.5">
      <c r="A31" s="591" t="s">
        <v>1675</v>
      </c>
      <c r="B31" s="310"/>
      <c r="C31" s="3573"/>
      <c r="D31" s="3573"/>
      <c r="E31" s="3573"/>
      <c r="F31" s="3573"/>
      <c r="G31" s="3573"/>
      <c r="H31" s="3573"/>
      <c r="I31" s="3573"/>
      <c r="J31" s="3573"/>
      <c r="K31" s="3573"/>
      <c r="L31" s="3573"/>
      <c r="M31" s="3573"/>
      <c r="N31" s="3573"/>
      <c r="O31" s="3573"/>
      <c r="P31" s="3573"/>
      <c r="Q31" s="3619">
        <f t="shared" si="2"/>
        <v>0</v>
      </c>
      <c r="R31" s="3573"/>
    </row>
    <row r="32" spans="1:18" ht="15.5">
      <c r="A32" s="591" t="s">
        <v>1676</v>
      </c>
      <c r="B32" s="310"/>
      <c r="C32" s="3573"/>
      <c r="D32" s="3573"/>
      <c r="E32" s="3573"/>
      <c r="F32" s="3573"/>
      <c r="G32" s="3573"/>
      <c r="H32" s="3573"/>
      <c r="I32" s="3573"/>
      <c r="J32" s="3573"/>
      <c r="K32" s="3573"/>
      <c r="L32" s="3573"/>
      <c r="M32" s="3573"/>
      <c r="N32" s="3573"/>
      <c r="O32" s="3573"/>
      <c r="P32" s="3573"/>
      <c r="Q32" s="3619">
        <f t="shared" si="2"/>
        <v>0</v>
      </c>
      <c r="R32" s="3573"/>
    </row>
    <row r="33" spans="1:18" ht="15.5">
      <c r="A33" s="591" t="s">
        <v>1677</v>
      </c>
      <c r="B33" s="310"/>
      <c r="C33" s="3573"/>
      <c r="D33" s="3573"/>
      <c r="E33" s="3573"/>
      <c r="F33" s="3573"/>
      <c r="G33" s="3573"/>
      <c r="H33" s="3573"/>
      <c r="I33" s="3573"/>
      <c r="J33" s="3573"/>
      <c r="K33" s="3573"/>
      <c r="L33" s="3573"/>
      <c r="M33" s="3573"/>
      <c r="N33" s="3573"/>
      <c r="O33" s="3573"/>
      <c r="P33" s="3573"/>
      <c r="Q33" s="3619">
        <f t="shared" si="2"/>
        <v>0</v>
      </c>
      <c r="R33" s="3573"/>
    </row>
    <row r="34" spans="1:18" ht="15.5">
      <c r="A34" s="591" t="s">
        <v>1678</v>
      </c>
      <c r="B34" s="310"/>
      <c r="C34" s="3573"/>
      <c r="D34" s="3573"/>
      <c r="E34" s="3573"/>
      <c r="F34" s="3573"/>
      <c r="G34" s="3573"/>
      <c r="H34" s="3573"/>
      <c r="I34" s="3573"/>
      <c r="J34" s="3573"/>
      <c r="K34" s="3573"/>
      <c r="L34" s="3573"/>
      <c r="M34" s="3573"/>
      <c r="N34" s="3573"/>
      <c r="O34" s="3573"/>
      <c r="P34" s="3573"/>
      <c r="Q34" s="3619">
        <f t="shared" si="2"/>
        <v>0</v>
      </c>
      <c r="R34" s="3573"/>
    </row>
    <row r="35" spans="1:18" ht="15.5">
      <c r="A35" s="591" t="s">
        <v>1569</v>
      </c>
      <c r="B35" s="310"/>
      <c r="C35" s="3573"/>
      <c r="D35" s="3573"/>
      <c r="E35" s="3573"/>
      <c r="F35" s="3573"/>
      <c r="G35" s="3573"/>
      <c r="H35" s="3573"/>
      <c r="I35" s="3573"/>
      <c r="J35" s="3573"/>
      <c r="K35" s="3573"/>
      <c r="L35" s="3573"/>
      <c r="M35" s="3573"/>
      <c r="N35" s="3573"/>
      <c r="O35" s="3573"/>
      <c r="P35" s="3573"/>
      <c r="Q35" s="3619">
        <f t="shared" si="2"/>
        <v>0</v>
      </c>
      <c r="R35" s="3573"/>
    </row>
    <row r="36" spans="1:18" ht="15.5">
      <c r="A36" s="591" t="s">
        <v>1679</v>
      </c>
      <c r="B36" s="310"/>
      <c r="C36" s="3573"/>
      <c r="D36" s="3573"/>
      <c r="E36" s="3573"/>
      <c r="F36" s="3573"/>
      <c r="G36" s="3573"/>
      <c r="H36" s="3573"/>
      <c r="I36" s="3573"/>
      <c r="J36" s="3573"/>
      <c r="K36" s="3573"/>
      <c r="L36" s="3573"/>
      <c r="M36" s="3573"/>
      <c r="N36" s="3573"/>
      <c r="O36" s="3573"/>
      <c r="P36" s="3573"/>
      <c r="Q36" s="3619">
        <f t="shared" si="2"/>
        <v>0</v>
      </c>
      <c r="R36" s="3573"/>
    </row>
    <row r="37" spans="1:18" ht="15.5">
      <c r="A37" s="592" t="s">
        <v>1122</v>
      </c>
      <c r="B37" s="311"/>
      <c r="C37" s="3573"/>
      <c r="D37" s="3573"/>
      <c r="E37" s="3573"/>
      <c r="F37" s="3573"/>
      <c r="G37" s="3573"/>
      <c r="H37" s="3573"/>
      <c r="I37" s="3573"/>
      <c r="J37" s="3573"/>
      <c r="K37" s="3573"/>
      <c r="L37" s="3573"/>
      <c r="M37" s="3573"/>
      <c r="N37" s="3573"/>
      <c r="O37" s="3573"/>
      <c r="P37" s="3573"/>
      <c r="Q37" s="3619">
        <f t="shared" si="2"/>
        <v>0</v>
      </c>
      <c r="R37" s="3573"/>
    </row>
    <row r="38" spans="1:18" ht="14">
      <c r="A38" s="3565" t="s">
        <v>1682</v>
      </c>
      <c r="B38" s="3617"/>
      <c r="C38" s="2712">
        <f>SUM(C27:C37)</f>
        <v>0</v>
      </c>
      <c r="D38" s="2712">
        <f t="shared" ref="D38:R38" si="3">SUM(D27:D37)</f>
        <v>0</v>
      </c>
      <c r="E38" s="2712">
        <f t="shared" si="3"/>
        <v>0</v>
      </c>
      <c r="F38" s="2712">
        <f t="shared" si="3"/>
        <v>0</v>
      </c>
      <c r="G38" s="2712">
        <f t="shared" si="3"/>
        <v>0</v>
      </c>
      <c r="H38" s="2712">
        <f t="shared" si="3"/>
        <v>0</v>
      </c>
      <c r="I38" s="2712">
        <f t="shared" si="3"/>
        <v>0</v>
      </c>
      <c r="J38" s="2712">
        <f t="shared" si="3"/>
        <v>0</v>
      </c>
      <c r="K38" s="2712">
        <f t="shared" si="3"/>
        <v>0</v>
      </c>
      <c r="L38" s="2712">
        <f t="shared" si="3"/>
        <v>0</v>
      </c>
      <c r="M38" s="2712">
        <f t="shared" si="3"/>
        <v>0</v>
      </c>
      <c r="N38" s="2712">
        <f t="shared" si="3"/>
        <v>0</v>
      </c>
      <c r="O38" s="2712">
        <f t="shared" si="3"/>
        <v>0</v>
      </c>
      <c r="P38" s="2712">
        <f t="shared" si="3"/>
        <v>0</v>
      </c>
      <c r="Q38" s="2712">
        <f t="shared" si="3"/>
        <v>0</v>
      </c>
      <c r="R38" s="2712">
        <f t="shared" si="3"/>
        <v>0</v>
      </c>
    </row>
    <row r="39" spans="1:18" ht="15.5">
      <c r="A39" s="590" t="s">
        <v>1671</v>
      </c>
      <c r="B39" s="3620"/>
      <c r="C39" s="2659">
        <f t="shared" ref="C39:C46" si="4">C14+C27</f>
        <v>0</v>
      </c>
      <c r="D39" s="2659">
        <f t="shared" ref="D39:R46" si="5">D14+D27</f>
        <v>0</v>
      </c>
      <c r="E39" s="2659">
        <f t="shared" si="5"/>
        <v>0</v>
      </c>
      <c r="F39" s="2659">
        <f t="shared" si="5"/>
        <v>0</v>
      </c>
      <c r="G39" s="2659">
        <f t="shared" si="5"/>
        <v>0</v>
      </c>
      <c r="H39" s="2659">
        <f t="shared" si="5"/>
        <v>0</v>
      </c>
      <c r="I39" s="2659">
        <f t="shared" si="5"/>
        <v>0</v>
      </c>
      <c r="J39" s="2659">
        <f t="shared" si="5"/>
        <v>0</v>
      </c>
      <c r="K39" s="2659">
        <f t="shared" si="5"/>
        <v>0</v>
      </c>
      <c r="L39" s="2659">
        <f t="shared" si="5"/>
        <v>0</v>
      </c>
      <c r="M39" s="2659">
        <f t="shared" si="5"/>
        <v>0</v>
      </c>
      <c r="N39" s="2659">
        <f t="shared" si="5"/>
        <v>0</v>
      </c>
      <c r="O39" s="2659">
        <f t="shared" si="5"/>
        <v>0</v>
      </c>
      <c r="P39" s="2659">
        <f t="shared" si="5"/>
        <v>0</v>
      </c>
      <c r="Q39" s="3616">
        <f t="shared" ref="Q39:Q49" si="6">SUM(C39:P39)</f>
        <v>0</v>
      </c>
      <c r="R39" s="2661">
        <f t="shared" si="5"/>
        <v>0</v>
      </c>
    </row>
    <row r="40" spans="1:18" ht="15.5">
      <c r="A40" s="591" t="s">
        <v>1672</v>
      </c>
      <c r="B40" s="3620"/>
      <c r="C40" s="2659">
        <f t="shared" si="4"/>
        <v>0</v>
      </c>
      <c r="D40" s="2659">
        <f t="shared" si="5"/>
        <v>0</v>
      </c>
      <c r="E40" s="2659">
        <f t="shared" si="5"/>
        <v>0</v>
      </c>
      <c r="F40" s="2659">
        <f t="shared" si="5"/>
        <v>0</v>
      </c>
      <c r="G40" s="2659">
        <f t="shared" si="5"/>
        <v>0</v>
      </c>
      <c r="H40" s="2659">
        <f t="shared" si="5"/>
        <v>0</v>
      </c>
      <c r="I40" s="2659">
        <f t="shared" si="5"/>
        <v>0</v>
      </c>
      <c r="J40" s="2659">
        <f t="shared" si="5"/>
        <v>0</v>
      </c>
      <c r="K40" s="2659">
        <f t="shared" si="5"/>
        <v>0</v>
      </c>
      <c r="L40" s="2659">
        <f t="shared" si="5"/>
        <v>0</v>
      </c>
      <c r="M40" s="2659">
        <f t="shared" si="5"/>
        <v>0</v>
      </c>
      <c r="N40" s="2659">
        <f t="shared" si="5"/>
        <v>0</v>
      </c>
      <c r="O40" s="2659">
        <f t="shared" si="5"/>
        <v>0</v>
      </c>
      <c r="P40" s="2659">
        <f t="shared" si="5"/>
        <v>0</v>
      </c>
      <c r="Q40" s="3616">
        <f t="shared" si="6"/>
        <v>0</v>
      </c>
      <c r="R40" s="2661">
        <f t="shared" si="5"/>
        <v>0</v>
      </c>
    </row>
    <row r="41" spans="1:18" ht="15.5">
      <c r="A41" s="591" t="s">
        <v>1673</v>
      </c>
      <c r="B41" s="3620"/>
      <c r="C41" s="2659">
        <f t="shared" si="4"/>
        <v>0</v>
      </c>
      <c r="D41" s="2659">
        <f t="shared" si="5"/>
        <v>0</v>
      </c>
      <c r="E41" s="2659">
        <f t="shared" si="5"/>
        <v>0</v>
      </c>
      <c r="F41" s="2659">
        <f t="shared" si="5"/>
        <v>0</v>
      </c>
      <c r="G41" s="2659">
        <f t="shared" si="5"/>
        <v>0</v>
      </c>
      <c r="H41" s="2659">
        <f t="shared" si="5"/>
        <v>0</v>
      </c>
      <c r="I41" s="2659">
        <f t="shared" si="5"/>
        <v>0</v>
      </c>
      <c r="J41" s="2659">
        <f t="shared" si="5"/>
        <v>0</v>
      </c>
      <c r="K41" s="2659">
        <f t="shared" si="5"/>
        <v>0</v>
      </c>
      <c r="L41" s="2659">
        <f t="shared" si="5"/>
        <v>0</v>
      </c>
      <c r="M41" s="2659">
        <f t="shared" si="5"/>
        <v>0</v>
      </c>
      <c r="N41" s="2659">
        <f t="shared" si="5"/>
        <v>0</v>
      </c>
      <c r="O41" s="2659">
        <f t="shared" si="5"/>
        <v>0</v>
      </c>
      <c r="P41" s="2659">
        <f t="shared" si="5"/>
        <v>0</v>
      </c>
      <c r="Q41" s="3616">
        <f t="shared" si="6"/>
        <v>0</v>
      </c>
      <c r="R41" s="2661">
        <f t="shared" si="5"/>
        <v>0</v>
      </c>
    </row>
    <row r="42" spans="1:18" ht="15.5">
      <c r="A42" s="591" t="s">
        <v>1674</v>
      </c>
      <c r="B42" s="3620"/>
      <c r="C42" s="2659">
        <f t="shared" si="4"/>
        <v>0</v>
      </c>
      <c r="D42" s="2659">
        <f t="shared" si="5"/>
        <v>0</v>
      </c>
      <c r="E42" s="2659">
        <f t="shared" si="5"/>
        <v>0</v>
      </c>
      <c r="F42" s="2659">
        <f t="shared" si="5"/>
        <v>0</v>
      </c>
      <c r="G42" s="2659">
        <f t="shared" si="5"/>
        <v>0</v>
      </c>
      <c r="H42" s="2659">
        <f t="shared" si="5"/>
        <v>0</v>
      </c>
      <c r="I42" s="2659">
        <f t="shared" si="5"/>
        <v>0</v>
      </c>
      <c r="J42" s="2659">
        <f t="shared" si="5"/>
        <v>0</v>
      </c>
      <c r="K42" s="2659">
        <f t="shared" si="5"/>
        <v>0</v>
      </c>
      <c r="L42" s="2659">
        <f t="shared" si="5"/>
        <v>0</v>
      </c>
      <c r="M42" s="2659">
        <f t="shared" si="5"/>
        <v>0</v>
      </c>
      <c r="N42" s="2659">
        <f t="shared" si="5"/>
        <v>0</v>
      </c>
      <c r="O42" s="2659">
        <f t="shared" si="5"/>
        <v>0</v>
      </c>
      <c r="P42" s="2659">
        <f t="shared" si="5"/>
        <v>0</v>
      </c>
      <c r="Q42" s="3616">
        <f t="shared" si="6"/>
        <v>0</v>
      </c>
      <c r="R42" s="2661">
        <f t="shared" si="5"/>
        <v>0</v>
      </c>
    </row>
    <row r="43" spans="1:18" ht="15.5">
      <c r="A43" s="591" t="s">
        <v>1675</v>
      </c>
      <c r="B43" s="3620"/>
      <c r="C43" s="3817">
        <f t="shared" si="4"/>
        <v>0</v>
      </c>
      <c r="D43" s="2659">
        <f t="shared" si="5"/>
        <v>0</v>
      </c>
      <c r="E43" s="2659">
        <f t="shared" si="5"/>
        <v>0</v>
      </c>
      <c r="F43" s="2659">
        <f t="shared" si="5"/>
        <v>0</v>
      </c>
      <c r="G43" s="2659">
        <f t="shared" si="5"/>
        <v>0</v>
      </c>
      <c r="H43" s="2659">
        <f t="shared" si="5"/>
        <v>0</v>
      </c>
      <c r="I43" s="2659">
        <f t="shared" si="5"/>
        <v>0</v>
      </c>
      <c r="J43" s="2659">
        <f t="shared" si="5"/>
        <v>0</v>
      </c>
      <c r="K43" s="2659">
        <f t="shared" si="5"/>
        <v>0</v>
      </c>
      <c r="L43" s="2659">
        <f t="shared" si="5"/>
        <v>0</v>
      </c>
      <c r="M43" s="2659">
        <f t="shared" si="5"/>
        <v>0</v>
      </c>
      <c r="N43" s="2659">
        <f t="shared" si="5"/>
        <v>0</v>
      </c>
      <c r="O43" s="2659">
        <f t="shared" si="5"/>
        <v>0</v>
      </c>
      <c r="P43" s="2659">
        <f t="shared" si="5"/>
        <v>0</v>
      </c>
      <c r="Q43" s="3616">
        <f t="shared" si="6"/>
        <v>0</v>
      </c>
      <c r="R43" s="2661">
        <f t="shared" si="5"/>
        <v>0</v>
      </c>
    </row>
    <row r="44" spans="1:18" ht="15.5">
      <c r="A44" s="591" t="s">
        <v>1676</v>
      </c>
      <c r="B44" s="3620"/>
      <c r="C44" s="2659">
        <f t="shared" si="4"/>
        <v>0</v>
      </c>
      <c r="D44" s="2659">
        <f t="shared" si="5"/>
        <v>0</v>
      </c>
      <c r="E44" s="2659">
        <f t="shared" si="5"/>
        <v>0</v>
      </c>
      <c r="F44" s="2659">
        <f t="shared" si="5"/>
        <v>0</v>
      </c>
      <c r="G44" s="2659">
        <f t="shared" si="5"/>
        <v>0</v>
      </c>
      <c r="H44" s="2659">
        <f t="shared" si="5"/>
        <v>0</v>
      </c>
      <c r="I44" s="2659">
        <f t="shared" si="5"/>
        <v>0</v>
      </c>
      <c r="J44" s="2659">
        <f t="shared" si="5"/>
        <v>0</v>
      </c>
      <c r="K44" s="2659">
        <f t="shared" si="5"/>
        <v>0</v>
      </c>
      <c r="L44" s="2659">
        <f t="shared" si="5"/>
        <v>0</v>
      </c>
      <c r="M44" s="2659">
        <f t="shared" si="5"/>
        <v>0</v>
      </c>
      <c r="N44" s="2659">
        <f t="shared" si="5"/>
        <v>0</v>
      </c>
      <c r="O44" s="2659">
        <f t="shared" si="5"/>
        <v>0</v>
      </c>
      <c r="P44" s="2659">
        <f t="shared" si="5"/>
        <v>0</v>
      </c>
      <c r="Q44" s="3616">
        <f t="shared" si="6"/>
        <v>0</v>
      </c>
      <c r="R44" s="2661">
        <f t="shared" si="5"/>
        <v>0</v>
      </c>
    </row>
    <row r="45" spans="1:18" ht="15.5">
      <c r="A45" s="591" t="s">
        <v>1677</v>
      </c>
      <c r="B45" s="3620"/>
      <c r="C45" s="2659">
        <f t="shared" si="4"/>
        <v>0</v>
      </c>
      <c r="D45" s="2659">
        <f t="shared" si="5"/>
        <v>0</v>
      </c>
      <c r="E45" s="2659">
        <f t="shared" si="5"/>
        <v>0</v>
      </c>
      <c r="F45" s="2659">
        <f t="shared" si="5"/>
        <v>0</v>
      </c>
      <c r="G45" s="2659">
        <f t="shared" si="5"/>
        <v>0</v>
      </c>
      <c r="H45" s="2659">
        <f t="shared" si="5"/>
        <v>0</v>
      </c>
      <c r="I45" s="2659">
        <f t="shared" si="5"/>
        <v>0</v>
      </c>
      <c r="J45" s="2659">
        <f t="shared" si="5"/>
        <v>0</v>
      </c>
      <c r="K45" s="2659">
        <f t="shared" si="5"/>
        <v>0</v>
      </c>
      <c r="L45" s="2659">
        <f t="shared" si="5"/>
        <v>0</v>
      </c>
      <c r="M45" s="2659">
        <f t="shared" si="5"/>
        <v>0</v>
      </c>
      <c r="N45" s="2659">
        <f t="shared" si="5"/>
        <v>0</v>
      </c>
      <c r="O45" s="2659">
        <f t="shared" si="5"/>
        <v>0</v>
      </c>
      <c r="P45" s="2659">
        <f t="shared" si="5"/>
        <v>0</v>
      </c>
      <c r="Q45" s="3616">
        <f t="shared" si="6"/>
        <v>0</v>
      </c>
      <c r="R45" s="2661">
        <f t="shared" si="5"/>
        <v>0</v>
      </c>
    </row>
    <row r="46" spans="1:18" ht="15.5">
      <c r="A46" s="591" t="s">
        <v>1683</v>
      </c>
      <c r="B46" s="3620"/>
      <c r="C46" s="2659">
        <f t="shared" si="4"/>
        <v>0</v>
      </c>
      <c r="D46" s="2659">
        <f t="shared" si="5"/>
        <v>0</v>
      </c>
      <c r="E46" s="2659">
        <f t="shared" si="5"/>
        <v>0</v>
      </c>
      <c r="F46" s="2659">
        <f t="shared" si="5"/>
        <v>0</v>
      </c>
      <c r="G46" s="2659">
        <f t="shared" si="5"/>
        <v>0</v>
      </c>
      <c r="H46" s="2659">
        <f t="shared" si="5"/>
        <v>0</v>
      </c>
      <c r="I46" s="2659">
        <f t="shared" si="5"/>
        <v>0</v>
      </c>
      <c r="J46" s="2659">
        <f t="shared" si="5"/>
        <v>0</v>
      </c>
      <c r="K46" s="2659">
        <f t="shared" si="5"/>
        <v>0</v>
      </c>
      <c r="L46" s="2659">
        <f t="shared" si="5"/>
        <v>0</v>
      </c>
      <c r="M46" s="2659">
        <f t="shared" si="5"/>
        <v>0</v>
      </c>
      <c r="N46" s="2659">
        <f t="shared" si="5"/>
        <v>0</v>
      </c>
      <c r="O46" s="2659">
        <f t="shared" si="5"/>
        <v>0</v>
      </c>
      <c r="P46" s="2659">
        <f t="shared" si="5"/>
        <v>0</v>
      </c>
      <c r="Q46" s="3616">
        <f t="shared" si="6"/>
        <v>0</v>
      </c>
      <c r="R46" s="2661">
        <f t="shared" si="5"/>
        <v>0</v>
      </c>
    </row>
    <row r="47" spans="1:18" ht="15.5">
      <c r="A47" s="591" t="s">
        <v>1569</v>
      </c>
      <c r="B47" s="3620"/>
      <c r="C47" s="2659">
        <f>+C22+C35</f>
        <v>0</v>
      </c>
      <c r="D47" s="2659">
        <f t="shared" ref="D47:R47" si="7">+D22+D35</f>
        <v>0</v>
      </c>
      <c r="E47" s="2659">
        <f t="shared" si="7"/>
        <v>0</v>
      </c>
      <c r="F47" s="2659">
        <f t="shared" si="7"/>
        <v>0</v>
      </c>
      <c r="G47" s="2659">
        <f t="shared" si="7"/>
        <v>0</v>
      </c>
      <c r="H47" s="2659">
        <f t="shared" si="7"/>
        <v>0</v>
      </c>
      <c r="I47" s="2659">
        <f t="shared" si="7"/>
        <v>0</v>
      </c>
      <c r="J47" s="2659">
        <f t="shared" si="7"/>
        <v>0</v>
      </c>
      <c r="K47" s="2659">
        <f t="shared" si="7"/>
        <v>0</v>
      </c>
      <c r="L47" s="2659">
        <f t="shared" si="7"/>
        <v>0</v>
      </c>
      <c r="M47" s="2659">
        <f t="shared" si="7"/>
        <v>0</v>
      </c>
      <c r="N47" s="2659">
        <f t="shared" si="7"/>
        <v>0</v>
      </c>
      <c r="O47" s="2659">
        <f t="shared" si="7"/>
        <v>0</v>
      </c>
      <c r="P47" s="2659">
        <f t="shared" si="7"/>
        <v>0</v>
      </c>
      <c r="Q47" s="3616">
        <f t="shared" si="6"/>
        <v>0</v>
      </c>
      <c r="R47" s="2661">
        <f t="shared" si="7"/>
        <v>0</v>
      </c>
    </row>
    <row r="48" spans="1:18" ht="15.5">
      <c r="A48" s="591" t="s">
        <v>1679</v>
      </c>
      <c r="B48" s="3620"/>
      <c r="C48" s="2659">
        <f>C23+C36</f>
        <v>0</v>
      </c>
      <c r="D48" s="2659">
        <f t="shared" ref="D48:R49" si="8">D23+D36</f>
        <v>0</v>
      </c>
      <c r="E48" s="2659">
        <f t="shared" si="8"/>
        <v>0</v>
      </c>
      <c r="F48" s="2659">
        <f t="shared" si="8"/>
        <v>0</v>
      </c>
      <c r="G48" s="2659">
        <f t="shared" si="8"/>
        <v>0</v>
      </c>
      <c r="H48" s="2659">
        <f t="shared" si="8"/>
        <v>0</v>
      </c>
      <c r="I48" s="2659">
        <f t="shared" si="8"/>
        <v>0</v>
      </c>
      <c r="J48" s="2659">
        <f t="shared" si="8"/>
        <v>0</v>
      </c>
      <c r="K48" s="2659">
        <f t="shared" si="8"/>
        <v>0</v>
      </c>
      <c r="L48" s="2659">
        <f t="shared" si="8"/>
        <v>0</v>
      </c>
      <c r="M48" s="2659">
        <f t="shared" si="8"/>
        <v>0</v>
      </c>
      <c r="N48" s="2659">
        <f t="shared" si="8"/>
        <v>0</v>
      </c>
      <c r="O48" s="2659">
        <f t="shared" si="8"/>
        <v>0</v>
      </c>
      <c r="P48" s="2659">
        <f t="shared" si="8"/>
        <v>0</v>
      </c>
      <c r="Q48" s="3616">
        <f t="shared" si="6"/>
        <v>0</v>
      </c>
      <c r="R48" s="2661">
        <f t="shared" si="8"/>
        <v>0</v>
      </c>
    </row>
    <row r="49" spans="1:18" ht="15.5">
      <c r="A49" s="592" t="s">
        <v>1122</v>
      </c>
      <c r="B49" s="3620"/>
      <c r="C49" s="2900">
        <f>C24+C37</f>
        <v>0</v>
      </c>
      <c r="D49" s="2900">
        <f t="shared" si="8"/>
        <v>0</v>
      </c>
      <c r="E49" s="2900">
        <f t="shared" si="8"/>
        <v>0</v>
      </c>
      <c r="F49" s="2900">
        <f t="shared" si="8"/>
        <v>0</v>
      </c>
      <c r="G49" s="2900">
        <f t="shared" si="8"/>
        <v>0</v>
      </c>
      <c r="H49" s="2900">
        <f t="shared" si="8"/>
        <v>0</v>
      </c>
      <c r="I49" s="2900">
        <f t="shared" si="8"/>
        <v>0</v>
      </c>
      <c r="J49" s="2900">
        <f t="shared" si="8"/>
        <v>0</v>
      </c>
      <c r="K49" s="2900">
        <f t="shared" si="8"/>
        <v>0</v>
      </c>
      <c r="L49" s="2900">
        <f t="shared" si="8"/>
        <v>0</v>
      </c>
      <c r="M49" s="2900">
        <f t="shared" si="8"/>
        <v>0</v>
      </c>
      <c r="N49" s="2900">
        <f t="shared" si="8"/>
        <v>0</v>
      </c>
      <c r="O49" s="2900">
        <f t="shared" si="8"/>
        <v>0</v>
      </c>
      <c r="P49" s="2900">
        <f t="shared" si="8"/>
        <v>0</v>
      </c>
      <c r="Q49" s="3616">
        <f t="shared" si="6"/>
        <v>0</v>
      </c>
      <c r="R49" s="2661">
        <f t="shared" si="8"/>
        <v>0</v>
      </c>
    </row>
    <row r="50" spans="1:18" ht="14.5" thickBot="1">
      <c r="A50" s="2979" t="s">
        <v>2409</v>
      </c>
      <c r="B50" s="3621"/>
      <c r="C50" s="3622">
        <f>SUM(C39:C49)</f>
        <v>0</v>
      </c>
      <c r="D50" s="3622">
        <f t="shared" ref="D50:R50" si="9">SUM(D39:D49)</f>
        <v>0</v>
      </c>
      <c r="E50" s="3622">
        <f t="shared" si="9"/>
        <v>0</v>
      </c>
      <c r="F50" s="3622">
        <f t="shared" si="9"/>
        <v>0</v>
      </c>
      <c r="G50" s="3622">
        <f t="shared" si="9"/>
        <v>0</v>
      </c>
      <c r="H50" s="3622">
        <f t="shared" si="9"/>
        <v>0</v>
      </c>
      <c r="I50" s="3622">
        <f t="shared" si="9"/>
        <v>0</v>
      </c>
      <c r="J50" s="3622">
        <f t="shared" si="9"/>
        <v>0</v>
      </c>
      <c r="K50" s="3622">
        <f t="shared" si="9"/>
        <v>0</v>
      </c>
      <c r="L50" s="3622">
        <f t="shared" si="9"/>
        <v>0</v>
      </c>
      <c r="M50" s="3622">
        <f t="shared" si="9"/>
        <v>0</v>
      </c>
      <c r="N50" s="3622">
        <f t="shared" si="9"/>
        <v>0</v>
      </c>
      <c r="O50" s="3622">
        <f t="shared" si="9"/>
        <v>0</v>
      </c>
      <c r="P50" s="3622">
        <f t="shared" si="9"/>
        <v>0</v>
      </c>
      <c r="Q50" s="3622">
        <f t="shared" si="9"/>
        <v>0</v>
      </c>
      <c r="R50" s="3622">
        <f t="shared" si="9"/>
        <v>0</v>
      </c>
    </row>
    <row r="51" spans="1:18" ht="15" thickTop="1" thickBot="1">
      <c r="A51" s="593"/>
      <c r="B51" s="482"/>
      <c r="C51" s="595"/>
      <c r="D51" s="1270"/>
      <c r="E51" s="1270"/>
      <c r="F51" s="1270"/>
      <c r="G51" s="1270"/>
      <c r="H51" s="1270"/>
      <c r="I51" s="1270"/>
      <c r="J51" s="1270"/>
      <c r="K51" s="1270"/>
      <c r="L51" s="1270"/>
      <c r="M51" s="1270"/>
      <c r="N51" s="1270"/>
      <c r="O51" s="1270"/>
      <c r="P51" s="1270"/>
      <c r="Q51" s="1270"/>
      <c r="R51" s="1117"/>
    </row>
    <row r="52" spans="1:18" ht="28.5" thickTop="1">
      <c r="A52" s="770" t="s">
        <v>1684</v>
      </c>
      <c r="B52" s="3623"/>
      <c r="C52" s="2670"/>
      <c r="D52" s="2670"/>
      <c r="E52" s="2670"/>
      <c r="F52" s="2670"/>
      <c r="G52" s="2670"/>
      <c r="H52" s="2670"/>
      <c r="I52" s="2670"/>
      <c r="J52" s="2670"/>
      <c r="K52" s="2670"/>
      <c r="L52" s="2670"/>
      <c r="M52" s="2670"/>
      <c r="N52" s="2670"/>
      <c r="O52" s="2670"/>
      <c r="P52" s="2670"/>
      <c r="Q52" s="2670"/>
      <c r="R52" s="2673"/>
    </row>
    <row r="53" spans="1:18" ht="28.5">
      <c r="A53" s="4543" t="s">
        <v>1685</v>
      </c>
      <c r="B53" s="308"/>
      <c r="C53" s="2670"/>
      <c r="D53" s="2670"/>
      <c r="E53" s="2670"/>
      <c r="F53" s="2670"/>
      <c r="G53" s="2670"/>
      <c r="H53" s="2670"/>
      <c r="I53" s="2670"/>
      <c r="J53" s="2670"/>
      <c r="K53" s="2670"/>
      <c r="L53" s="2670"/>
      <c r="M53" s="2670"/>
      <c r="N53" s="2670"/>
      <c r="O53" s="2670"/>
      <c r="P53" s="2670"/>
      <c r="Q53" s="2670"/>
      <c r="R53" s="2673"/>
    </row>
    <row r="54" spans="1:18" ht="15.5">
      <c r="A54" s="4270" t="s">
        <v>1686</v>
      </c>
      <c r="B54" s="312"/>
      <c r="C54" s="1993"/>
      <c r="D54" s="1993"/>
      <c r="E54" s="1993"/>
      <c r="F54" s="1993"/>
      <c r="G54" s="1993"/>
      <c r="H54" s="1993"/>
      <c r="I54" s="1993"/>
      <c r="J54" s="1993"/>
      <c r="K54" s="1993"/>
      <c r="L54" s="1993"/>
      <c r="M54" s="1993"/>
      <c r="N54" s="1993"/>
      <c r="O54" s="1993"/>
      <c r="P54" s="1993"/>
      <c r="Q54" s="3616">
        <f t="shared" ref="Q54:Q55" si="10">SUM(C54:P54)</f>
        <v>0</v>
      </c>
      <c r="R54" s="3624"/>
    </row>
    <row r="55" spans="1:18" ht="15.5">
      <c r="A55" s="4544" t="s">
        <v>1687</v>
      </c>
      <c r="B55" s="312"/>
      <c r="C55" s="1993"/>
      <c r="D55" s="1993"/>
      <c r="E55" s="1993"/>
      <c r="F55" s="1993"/>
      <c r="G55" s="1993"/>
      <c r="H55" s="1993"/>
      <c r="I55" s="1993"/>
      <c r="J55" s="1993"/>
      <c r="K55" s="1993"/>
      <c r="L55" s="1993"/>
      <c r="M55" s="1993"/>
      <c r="N55" s="1993"/>
      <c r="O55" s="1993"/>
      <c r="P55" s="1993"/>
      <c r="Q55" s="3616">
        <f t="shared" si="10"/>
        <v>0</v>
      </c>
      <c r="R55" s="3624"/>
    </row>
    <row r="56" spans="1:18" ht="28.5">
      <c r="A56" s="4543" t="s">
        <v>1688</v>
      </c>
      <c r="B56" s="312"/>
      <c r="C56" s="2332"/>
      <c r="D56" s="2332"/>
      <c r="E56" s="2332"/>
      <c r="F56" s="2332"/>
      <c r="G56" s="2332"/>
      <c r="H56" s="2332"/>
      <c r="I56" s="2332"/>
      <c r="J56" s="2332"/>
      <c r="K56" s="2332"/>
      <c r="L56" s="2332"/>
      <c r="M56" s="2332"/>
      <c r="N56" s="2332"/>
      <c r="O56" s="2332"/>
      <c r="P56" s="2332"/>
      <c r="Q56" s="2332"/>
      <c r="R56" s="1116"/>
    </row>
    <row r="57" spans="1:18" ht="15.5">
      <c r="A57" s="4270" t="s">
        <v>1689</v>
      </c>
      <c r="B57" s="312"/>
      <c r="C57" s="1993"/>
      <c r="D57" s="1993"/>
      <c r="E57" s="1993"/>
      <c r="F57" s="1993"/>
      <c r="G57" s="1993"/>
      <c r="H57" s="1993"/>
      <c r="I57" s="1993"/>
      <c r="J57" s="1993"/>
      <c r="K57" s="1993"/>
      <c r="L57" s="1993"/>
      <c r="M57" s="1993"/>
      <c r="N57" s="1993"/>
      <c r="O57" s="1993"/>
      <c r="P57" s="1993"/>
      <c r="Q57" s="3616">
        <f t="shared" ref="Q57:Q58" si="11">SUM(C57:P57)</f>
        <v>0</v>
      </c>
      <c r="R57" s="3624"/>
    </row>
    <row r="58" spans="1:18" ht="15.5">
      <c r="A58" s="4544" t="s">
        <v>1690</v>
      </c>
      <c r="B58" s="312"/>
      <c r="C58" s="1373"/>
      <c r="D58" s="1373"/>
      <c r="E58" s="1373"/>
      <c r="F58" s="1373"/>
      <c r="G58" s="1373"/>
      <c r="H58" s="1373"/>
      <c r="I58" s="1373"/>
      <c r="J58" s="1373"/>
      <c r="K58" s="1373"/>
      <c r="L58" s="1373"/>
      <c r="M58" s="1373"/>
      <c r="N58" s="1373"/>
      <c r="O58" s="1373"/>
      <c r="P58" s="1373"/>
      <c r="Q58" s="3616">
        <f t="shared" si="11"/>
        <v>0</v>
      </c>
      <c r="R58" s="3624"/>
    </row>
    <row r="59" spans="1:18" ht="28.5">
      <c r="A59" s="2112" t="s">
        <v>2413</v>
      </c>
      <c r="B59" s="3625"/>
      <c r="C59" s="2576">
        <f>C54+C55+C57+C58</f>
        <v>0</v>
      </c>
      <c r="D59" s="2576">
        <f>D54+D55+D57+D58</f>
        <v>0</v>
      </c>
      <c r="E59" s="2576">
        <f t="shared" ref="E59:P59" si="12">E54+E55+E57+E58</f>
        <v>0</v>
      </c>
      <c r="F59" s="2576">
        <f t="shared" si="12"/>
        <v>0</v>
      </c>
      <c r="G59" s="2576">
        <f t="shared" si="12"/>
        <v>0</v>
      </c>
      <c r="H59" s="2576">
        <f t="shared" si="12"/>
        <v>0</v>
      </c>
      <c r="I59" s="2576">
        <f t="shared" si="12"/>
        <v>0</v>
      </c>
      <c r="J59" s="2576">
        <f t="shared" si="12"/>
        <v>0</v>
      </c>
      <c r="K59" s="2576">
        <f t="shared" si="12"/>
        <v>0</v>
      </c>
      <c r="L59" s="2576">
        <f t="shared" si="12"/>
        <v>0</v>
      </c>
      <c r="M59" s="2576">
        <f t="shared" si="12"/>
        <v>0</v>
      </c>
      <c r="N59" s="2576">
        <f t="shared" si="12"/>
        <v>0</v>
      </c>
      <c r="O59" s="2576">
        <f t="shared" si="12"/>
        <v>0</v>
      </c>
      <c r="P59" s="2576">
        <f t="shared" si="12"/>
        <v>0</v>
      </c>
      <c r="Q59" s="2576">
        <f>Q54+Q55+Q57+Q58</f>
        <v>0</v>
      </c>
      <c r="R59" s="3626">
        <f>R54+R55+R57+R58</f>
        <v>0</v>
      </c>
    </row>
    <row r="60" spans="1:18" ht="28">
      <c r="A60" s="4545" t="s">
        <v>2410</v>
      </c>
      <c r="B60" s="483"/>
      <c r="C60" s="3627"/>
      <c r="D60" s="3627"/>
      <c r="E60" s="3627"/>
      <c r="F60" s="3627"/>
      <c r="G60" s="3627"/>
      <c r="H60" s="3627"/>
      <c r="I60" s="3627"/>
      <c r="J60" s="3627"/>
      <c r="K60" s="3627"/>
      <c r="L60" s="3627"/>
      <c r="M60" s="3627"/>
      <c r="N60" s="3627"/>
      <c r="O60" s="3627"/>
      <c r="P60" s="3627"/>
      <c r="Q60" s="3627"/>
      <c r="R60" s="3627"/>
    </row>
    <row r="61" spans="1:18" ht="15.5">
      <c r="A61" s="4270" t="s">
        <v>1691</v>
      </c>
      <c r="B61" s="312"/>
      <c r="C61" s="3604"/>
      <c r="D61" s="3604"/>
      <c r="E61" s="3604"/>
      <c r="F61" s="3604"/>
      <c r="G61" s="3604"/>
      <c r="H61" s="3604"/>
      <c r="I61" s="3604"/>
      <c r="J61" s="3604"/>
      <c r="K61" s="3604"/>
      <c r="L61" s="3604"/>
      <c r="M61" s="3604"/>
      <c r="N61" s="3604"/>
      <c r="O61" s="3604"/>
      <c r="P61" s="3604"/>
      <c r="Q61" s="3619">
        <f>SUM(C61:P61)</f>
        <v>0</v>
      </c>
      <c r="R61" s="3604"/>
    </row>
    <row r="62" spans="1:18" ht="15.5">
      <c r="A62" s="4544" t="s">
        <v>1692</v>
      </c>
      <c r="B62" s="312"/>
      <c r="C62" s="3628"/>
      <c r="D62" s="3628"/>
      <c r="E62" s="3628"/>
      <c r="F62" s="3628"/>
      <c r="G62" s="3628"/>
      <c r="H62" s="3604"/>
      <c r="I62" s="3604"/>
      <c r="J62" s="3604"/>
      <c r="K62" s="3604"/>
      <c r="L62" s="3604"/>
      <c r="M62" s="3604"/>
      <c r="N62" s="3604"/>
      <c r="O62" s="3604"/>
      <c r="P62" s="3628"/>
      <c r="Q62" s="3619">
        <f>SUM(C62:P62)</f>
        <v>0</v>
      </c>
      <c r="R62" s="3628"/>
    </row>
    <row r="63" spans="1:18" ht="28.5">
      <c r="A63" s="2112" t="s">
        <v>2411</v>
      </c>
      <c r="B63" s="3625"/>
      <c r="C63" s="2712">
        <f>SUM(C61:C62)</f>
        <v>0</v>
      </c>
      <c r="D63" s="2712">
        <f>SUM(D61:D62)</f>
        <v>0</v>
      </c>
      <c r="E63" s="2712">
        <f t="shared" ref="E63:R63" si="13">SUM(E61:E62)</f>
        <v>0</v>
      </c>
      <c r="F63" s="2712">
        <f t="shared" si="13"/>
        <v>0</v>
      </c>
      <c r="G63" s="2712">
        <f t="shared" si="13"/>
        <v>0</v>
      </c>
      <c r="H63" s="2712">
        <f t="shared" si="13"/>
        <v>0</v>
      </c>
      <c r="I63" s="2712">
        <f t="shared" si="13"/>
        <v>0</v>
      </c>
      <c r="J63" s="2712">
        <f t="shared" si="13"/>
        <v>0</v>
      </c>
      <c r="K63" s="2712">
        <f t="shared" si="13"/>
        <v>0</v>
      </c>
      <c r="L63" s="2712">
        <f t="shared" si="13"/>
        <v>0</v>
      </c>
      <c r="M63" s="2712">
        <f t="shared" si="13"/>
        <v>0</v>
      </c>
      <c r="N63" s="2712">
        <f t="shared" si="13"/>
        <v>0</v>
      </c>
      <c r="O63" s="2712">
        <f t="shared" si="13"/>
        <v>0</v>
      </c>
      <c r="P63" s="2712">
        <f>SUM(P61:P62)</f>
        <v>0</v>
      </c>
      <c r="Q63" s="2712">
        <f>SUM(Q61:Q62)</f>
        <v>0</v>
      </c>
      <c r="R63" s="2712">
        <f t="shared" si="13"/>
        <v>0</v>
      </c>
    </row>
    <row r="64" spans="1:18" ht="15.5">
      <c r="A64" s="4543" t="s">
        <v>1693</v>
      </c>
      <c r="B64" s="3629"/>
      <c r="C64" s="2659">
        <f>+C54+C57+C61</f>
        <v>0</v>
      </c>
      <c r="D64" s="2659">
        <f t="shared" ref="D64:P64" si="14">+D54+D57+D61</f>
        <v>0</v>
      </c>
      <c r="E64" s="2659">
        <f t="shared" si="14"/>
        <v>0</v>
      </c>
      <c r="F64" s="2659">
        <f t="shared" si="14"/>
        <v>0</v>
      </c>
      <c r="G64" s="2659">
        <f t="shared" si="14"/>
        <v>0</v>
      </c>
      <c r="H64" s="2659">
        <f t="shared" si="14"/>
        <v>0</v>
      </c>
      <c r="I64" s="2659">
        <f t="shared" si="14"/>
        <v>0</v>
      </c>
      <c r="J64" s="2659">
        <f t="shared" si="14"/>
        <v>0</v>
      </c>
      <c r="K64" s="2659">
        <f t="shared" si="14"/>
        <v>0</v>
      </c>
      <c r="L64" s="2659">
        <f t="shared" si="14"/>
        <v>0</v>
      </c>
      <c r="M64" s="2659">
        <f t="shared" si="14"/>
        <v>0</v>
      </c>
      <c r="N64" s="2659">
        <f t="shared" si="14"/>
        <v>0</v>
      </c>
      <c r="O64" s="2659">
        <f t="shared" si="14"/>
        <v>0</v>
      </c>
      <c r="P64" s="2659">
        <f t="shared" si="14"/>
        <v>0</v>
      </c>
      <c r="Q64" s="3616">
        <f>SUM(C64:P64)</f>
        <v>0</v>
      </c>
      <c r="R64" s="2659">
        <f t="shared" ref="R64" si="15">+R54+R57+R61</f>
        <v>0</v>
      </c>
    </row>
    <row r="65" spans="1:18" ht="15.5">
      <c r="A65" s="4544" t="s">
        <v>1694</v>
      </c>
      <c r="B65" s="3630"/>
      <c r="C65" s="2659">
        <f>+C55+C58+C62</f>
        <v>0</v>
      </c>
      <c r="D65" s="2659">
        <f t="shared" ref="D65:P65" si="16">+D55+D58-D62</f>
        <v>0</v>
      </c>
      <c r="E65" s="2659">
        <f t="shared" si="16"/>
        <v>0</v>
      </c>
      <c r="F65" s="2659">
        <f t="shared" si="16"/>
        <v>0</v>
      </c>
      <c r="G65" s="2659">
        <f t="shared" si="16"/>
        <v>0</v>
      </c>
      <c r="H65" s="2659">
        <f t="shared" si="16"/>
        <v>0</v>
      </c>
      <c r="I65" s="2659">
        <f t="shared" si="16"/>
        <v>0</v>
      </c>
      <c r="J65" s="2659">
        <f t="shared" si="16"/>
        <v>0</v>
      </c>
      <c r="K65" s="2659">
        <f t="shared" si="16"/>
        <v>0</v>
      </c>
      <c r="L65" s="2659">
        <f t="shared" si="16"/>
        <v>0</v>
      </c>
      <c r="M65" s="2659">
        <f t="shared" si="16"/>
        <v>0</v>
      </c>
      <c r="N65" s="2659">
        <f t="shared" si="16"/>
        <v>0</v>
      </c>
      <c r="O65" s="2659">
        <f t="shared" si="16"/>
        <v>0</v>
      </c>
      <c r="P65" s="2659">
        <f t="shared" si="16"/>
        <v>0</v>
      </c>
      <c r="Q65" s="3616">
        <f>SUM(C65:P65)</f>
        <v>0</v>
      </c>
      <c r="R65" s="2659">
        <f t="shared" ref="R65" si="17">+R55+R58+R62</f>
        <v>0</v>
      </c>
    </row>
    <row r="66" spans="1:18" ht="28.5" thickBot="1">
      <c r="A66" s="3631" t="s">
        <v>2412</v>
      </c>
      <c r="B66" s="3632"/>
      <c r="C66" s="3633">
        <f>SUM(C64:C65)</f>
        <v>0</v>
      </c>
      <c r="D66" s="3633">
        <f t="shared" ref="D66:R66" si="18">SUM(D64:D65)</f>
        <v>0</v>
      </c>
      <c r="E66" s="3633">
        <f t="shared" si="18"/>
        <v>0</v>
      </c>
      <c r="F66" s="3633">
        <f t="shared" si="18"/>
        <v>0</v>
      </c>
      <c r="G66" s="3633">
        <f t="shared" si="18"/>
        <v>0</v>
      </c>
      <c r="H66" s="3633">
        <f t="shared" si="18"/>
        <v>0</v>
      </c>
      <c r="I66" s="3633">
        <f t="shared" si="18"/>
        <v>0</v>
      </c>
      <c r="J66" s="3633">
        <f t="shared" si="18"/>
        <v>0</v>
      </c>
      <c r="K66" s="3633">
        <f>SUM(K64:K65)</f>
        <v>0</v>
      </c>
      <c r="L66" s="3633">
        <f t="shared" si="18"/>
        <v>0</v>
      </c>
      <c r="M66" s="3633">
        <f t="shared" si="18"/>
        <v>0</v>
      </c>
      <c r="N66" s="3633">
        <f t="shared" si="18"/>
        <v>0</v>
      </c>
      <c r="O66" s="3633">
        <f t="shared" si="18"/>
        <v>0</v>
      </c>
      <c r="P66" s="3633">
        <f>SUM(P64:P65)</f>
        <v>0</v>
      </c>
      <c r="Q66" s="3633">
        <f t="shared" si="18"/>
        <v>0</v>
      </c>
      <c r="R66" s="3633">
        <f t="shared" si="18"/>
        <v>0</v>
      </c>
    </row>
    <row r="67" spans="1:18" ht="16" thickTop="1">
      <c r="A67" s="32"/>
      <c r="B67" s="32"/>
      <c r="C67" s="32"/>
      <c r="D67" s="32"/>
      <c r="E67" s="32"/>
      <c r="F67" s="32"/>
      <c r="G67" s="32"/>
      <c r="H67" s="32"/>
      <c r="I67" s="32"/>
      <c r="J67" s="32"/>
      <c r="K67" s="32"/>
      <c r="L67" s="32"/>
      <c r="M67" s="32"/>
      <c r="N67" s="32"/>
      <c r="O67" s="32"/>
      <c r="P67" s="32"/>
      <c r="Q67" s="32"/>
      <c r="R67" s="417" t="str">
        <f>+ToC!E115</f>
        <v xml:space="preserve">LONG-TERM Annual Return </v>
      </c>
    </row>
    <row r="68" spans="1:18" ht="15.5">
      <c r="A68" s="32"/>
      <c r="B68" s="32"/>
      <c r="C68" s="32"/>
      <c r="D68" s="32"/>
      <c r="E68" s="32"/>
      <c r="F68" s="32"/>
      <c r="G68" s="32"/>
      <c r="H68" s="32"/>
      <c r="I68" s="32"/>
      <c r="J68" s="32"/>
      <c r="K68" s="32"/>
      <c r="L68" s="32"/>
      <c r="M68" s="32"/>
      <c r="N68" s="32"/>
      <c r="O68" s="32"/>
      <c r="P68" s="32"/>
      <c r="Q68" s="32"/>
      <c r="R68" s="417" t="s">
        <v>1695</v>
      </c>
    </row>
  </sheetData>
  <sheetProtection password="DF61" sheet="1" objects="1" scenarios="1"/>
  <mergeCells count="16">
    <mergeCell ref="M11:M12"/>
    <mergeCell ref="Q11:Q12"/>
    <mergeCell ref="Q10:R10"/>
    <mergeCell ref="A1:R1"/>
    <mergeCell ref="A2:R2"/>
    <mergeCell ref="A9:R9"/>
    <mergeCell ref="C10:N10"/>
    <mergeCell ref="O10:P10"/>
    <mergeCell ref="N11:N12"/>
    <mergeCell ref="O11:O12"/>
    <mergeCell ref="P11:P12"/>
    <mergeCell ref="R11:R12"/>
    <mergeCell ref="C11:E11"/>
    <mergeCell ref="F11:H11"/>
    <mergeCell ref="I11:K11"/>
    <mergeCell ref="L11:L12"/>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61 Q27:Q50 Q14:Q25 C25:P25 C63:P66 Q61:Q66 Q54:R55 Q57:R59 C38:P50 C59:P59 R25 R38:R50 R63:R66">
      <formula1>50000000000</formula1>
    </dataValidation>
  </dataValidations>
  <hyperlinks>
    <hyperlink ref="A1:R1" location="ToC!A1" display="45.030"/>
  </hyperlinks>
  <pageMargins left="0.7" right="0.7" top="0.75" bottom="0.75" header="0.3" footer="0.3"/>
  <pageSetup paperSize="17" scale="35"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92D050"/>
  </sheetPr>
  <dimension ref="A1:V73"/>
  <sheetViews>
    <sheetView topLeftCell="J7" zoomScale="115" zoomScaleNormal="115" workbookViewId="0">
      <selection activeCell="A12" sqref="A12"/>
    </sheetView>
  </sheetViews>
  <sheetFormatPr defaultColWidth="0" defaultRowHeight="15.5" zeroHeight="1"/>
  <cols>
    <col min="1" max="1" width="31.765625" customWidth="1"/>
    <col min="2" max="2" width="5.765625" customWidth="1"/>
    <col min="3" max="16" width="15.765625" customWidth="1"/>
    <col min="17" max="17" width="15.765625" style="4" customWidth="1"/>
    <col min="18" max="18" width="15.765625" customWidth="1"/>
    <col min="19" max="19" width="0.3046875" customWidth="1"/>
    <col min="20" max="22" width="0" hidden="1" customWidth="1"/>
    <col min="23" max="16384" width="8.84375" hidden="1"/>
  </cols>
  <sheetData>
    <row r="1" spans="1:18">
      <c r="A1" s="5422" t="s">
        <v>112</v>
      </c>
      <c r="B1" s="5422"/>
      <c r="C1" s="5422"/>
      <c r="D1" s="5422"/>
      <c r="E1" s="5422"/>
      <c r="F1" s="5422"/>
      <c r="G1" s="5422"/>
      <c r="H1" s="5422"/>
      <c r="I1" s="5422"/>
      <c r="J1" s="5422"/>
      <c r="K1" s="5422"/>
      <c r="L1" s="5422"/>
      <c r="M1" s="5422"/>
      <c r="N1" s="5422"/>
      <c r="O1" s="5422"/>
      <c r="P1" s="5422"/>
      <c r="Q1" s="5422"/>
      <c r="R1" s="32"/>
    </row>
    <row r="2" spans="1:18">
      <c r="A2" s="5423"/>
      <c r="B2" s="5423"/>
      <c r="C2" s="5423"/>
      <c r="D2" s="5423"/>
      <c r="E2" s="5423"/>
      <c r="F2" s="5423"/>
      <c r="G2" s="5423"/>
      <c r="H2" s="5423"/>
      <c r="I2" s="5423"/>
      <c r="J2" s="5423"/>
      <c r="K2" s="5423"/>
      <c r="L2" s="5423"/>
      <c r="M2" s="5423"/>
      <c r="N2" s="5423"/>
      <c r="O2" s="5423"/>
      <c r="P2" s="5423"/>
      <c r="Q2" s="5423"/>
      <c r="R2" s="32"/>
    </row>
    <row r="3" spans="1:18">
      <c r="A3" s="596" t="str">
        <f>+Cover!A14</f>
        <v>Select Name of Insurer/ Financial Holding Company</v>
      </c>
      <c r="B3" s="282"/>
      <c r="C3" s="597"/>
      <c r="D3" s="283"/>
      <c r="E3" s="283"/>
      <c r="F3" s="283"/>
      <c r="G3" s="283"/>
      <c r="H3" s="283"/>
      <c r="I3" s="283"/>
      <c r="J3" s="283"/>
      <c r="K3" s="283"/>
      <c r="L3" s="283"/>
      <c r="M3" s="283"/>
      <c r="N3" s="283"/>
      <c r="O3" s="283"/>
      <c r="P3" s="283"/>
      <c r="Q3" s="68" t="s">
        <v>1752</v>
      </c>
      <c r="R3" s="32"/>
    </row>
    <row r="4" spans="1:18">
      <c r="A4" s="179" t="str">
        <f>+ToC!A3</f>
        <v>Insurer/Financial Holding Company</v>
      </c>
      <c r="B4" s="179"/>
      <c r="C4" s="284"/>
      <c r="D4" s="283"/>
      <c r="E4" s="283"/>
      <c r="F4" s="283"/>
      <c r="G4" s="283"/>
      <c r="H4" s="283"/>
      <c r="I4" s="283"/>
      <c r="J4" s="283"/>
      <c r="K4" s="283"/>
      <c r="L4" s="283"/>
      <c r="M4" s="283"/>
      <c r="N4" s="283"/>
      <c r="O4" s="283"/>
      <c r="P4" s="283"/>
      <c r="Q4" s="283"/>
      <c r="R4" s="32"/>
    </row>
    <row r="5" spans="1:18">
      <c r="A5" s="265"/>
      <c r="B5" s="265"/>
      <c r="C5" s="284"/>
      <c r="D5" s="283"/>
      <c r="E5" s="283"/>
      <c r="F5" s="283"/>
      <c r="G5" s="283"/>
      <c r="H5" s="283"/>
      <c r="I5" s="283"/>
      <c r="J5" s="283"/>
      <c r="K5" s="283"/>
      <c r="L5" s="283"/>
      <c r="M5" s="283"/>
      <c r="N5" s="283"/>
      <c r="O5" s="283"/>
      <c r="P5" s="283"/>
      <c r="Q5" s="283"/>
      <c r="R5" s="32"/>
    </row>
    <row r="6" spans="1:18">
      <c r="A6" s="99" t="str">
        <f>+ToC!A5</f>
        <v>LONG-TERM INSURERS ANNUAL RETURN</v>
      </c>
      <c r="B6" s="139"/>
      <c r="C6" s="102"/>
      <c r="D6" s="102"/>
      <c r="E6" s="102"/>
      <c r="F6" s="102"/>
      <c r="G6" s="102"/>
      <c r="H6" s="102"/>
      <c r="I6" s="265"/>
      <c r="J6" s="283"/>
      <c r="K6" s="283"/>
      <c r="L6" s="283"/>
      <c r="M6" s="283"/>
      <c r="N6" s="283"/>
      <c r="O6" s="283"/>
      <c r="P6" s="283"/>
      <c r="Q6" s="283"/>
      <c r="R6" s="32"/>
    </row>
    <row r="7" spans="1:18">
      <c r="A7" s="286" t="str">
        <f>+ToC!A6</f>
        <v>FOR THE YEAR ENDED:</v>
      </c>
      <c r="B7" s="286"/>
      <c r="C7" s="286"/>
      <c r="D7" s="286"/>
      <c r="E7" s="286"/>
      <c r="F7" s="286"/>
      <c r="G7" s="286"/>
      <c r="H7" s="286"/>
      <c r="I7" s="286"/>
      <c r="J7" s="286"/>
      <c r="K7" s="286"/>
      <c r="L7" s="286"/>
      <c r="M7" s="286"/>
      <c r="N7" s="286"/>
      <c r="O7" s="286"/>
      <c r="P7" s="286"/>
      <c r="Q7" s="286"/>
      <c r="R7" s="32"/>
    </row>
    <row r="8" spans="1:18">
      <c r="A8" s="46"/>
      <c r="B8" s="46"/>
      <c r="C8" s="46"/>
      <c r="D8" s="46"/>
      <c r="E8" s="46"/>
      <c r="F8" s="46"/>
      <c r="G8" s="46"/>
      <c r="H8" s="46"/>
      <c r="I8" s="46"/>
      <c r="J8" s="46"/>
      <c r="K8" s="46"/>
      <c r="L8" s="46"/>
      <c r="M8" s="46"/>
      <c r="N8" s="46"/>
      <c r="O8" s="46"/>
      <c r="P8" s="46"/>
      <c r="Q8" s="2398">
        <f>+Cover!$A$23</f>
        <v>0</v>
      </c>
      <c r="R8" s="32"/>
    </row>
    <row r="9" spans="1:18">
      <c r="A9" s="5800" t="s">
        <v>912</v>
      </c>
      <c r="B9" s="5042"/>
      <c r="C9" s="5042"/>
      <c r="D9" s="5042"/>
      <c r="E9" s="5042"/>
      <c r="F9" s="5042"/>
      <c r="G9" s="5042"/>
      <c r="H9" s="5042"/>
      <c r="I9" s="5042"/>
      <c r="J9" s="5042"/>
      <c r="K9" s="5042"/>
      <c r="L9" s="5042"/>
      <c r="M9" s="5042"/>
      <c r="N9" s="5042"/>
      <c r="O9" s="5042"/>
      <c r="P9" s="5042"/>
      <c r="Q9" s="5042"/>
      <c r="R9" s="32"/>
    </row>
    <row r="10" spans="1:18">
      <c r="A10" s="5835" t="s">
        <v>2404</v>
      </c>
      <c r="B10" s="5042"/>
      <c r="C10" s="5042"/>
      <c r="D10" s="5042"/>
      <c r="E10" s="5042"/>
      <c r="F10" s="5042"/>
      <c r="G10" s="5042"/>
      <c r="H10" s="5042"/>
      <c r="I10" s="5042"/>
      <c r="J10" s="5042"/>
      <c r="K10" s="5042"/>
      <c r="L10" s="5042"/>
      <c r="M10" s="5042"/>
      <c r="N10" s="5042"/>
      <c r="O10" s="5042"/>
      <c r="P10" s="5042"/>
      <c r="Q10" s="5042"/>
      <c r="R10" s="32"/>
    </row>
    <row r="11" spans="1:18" ht="16" thickBot="1">
      <c r="A11" s="598"/>
      <c r="B11" s="1764"/>
      <c r="C11" s="1764"/>
      <c r="D11" s="1764"/>
      <c r="E11" s="1764"/>
      <c r="F11" s="1764"/>
      <c r="G11" s="1764"/>
      <c r="H11" s="1764"/>
      <c r="I11" s="1764"/>
      <c r="J11" s="1764"/>
      <c r="K11" s="1764"/>
      <c r="L11" s="1764"/>
      <c r="M11" s="1764"/>
      <c r="N11" s="1764"/>
      <c r="O11" s="1764"/>
      <c r="P11" s="1764"/>
      <c r="Q11" s="1764"/>
      <c r="R11" s="32"/>
    </row>
    <row r="12" spans="1:18" s="1374" customFormat="1" ht="30.75" customHeight="1" thickTop="1">
      <c r="A12" s="3522" t="s">
        <v>1612</v>
      </c>
      <c r="B12" s="3634"/>
      <c r="C12" s="5769" t="s">
        <v>1563</v>
      </c>
      <c r="D12" s="5802"/>
      <c r="E12" s="5802"/>
      <c r="F12" s="5802"/>
      <c r="G12" s="5802"/>
      <c r="H12" s="5802"/>
      <c r="I12" s="5802"/>
      <c r="J12" s="5802"/>
      <c r="K12" s="5802"/>
      <c r="L12" s="5802"/>
      <c r="M12" s="5802"/>
      <c r="N12" s="5803"/>
      <c r="O12" s="5769" t="s">
        <v>1564</v>
      </c>
      <c r="P12" s="5804"/>
      <c r="Q12" s="5854" t="s">
        <v>440</v>
      </c>
      <c r="R12" s="5819"/>
    </row>
    <row r="13" spans="1:18" s="1374" customFormat="1" ht="20.25" customHeight="1">
      <c r="A13" s="1108"/>
      <c r="B13" s="3446"/>
      <c r="C13" s="5772" t="s">
        <v>1567</v>
      </c>
      <c r="D13" s="5816"/>
      <c r="E13" s="5817"/>
      <c r="F13" s="5772" t="s">
        <v>1568</v>
      </c>
      <c r="G13" s="5791"/>
      <c r="H13" s="5792"/>
      <c r="I13" s="5855" t="s">
        <v>1569</v>
      </c>
      <c r="J13" s="5794"/>
      <c r="K13" s="5795"/>
      <c r="L13" s="5697" t="s">
        <v>1570</v>
      </c>
      <c r="M13" s="5840" t="s">
        <v>1571</v>
      </c>
      <c r="N13" s="5840" t="s">
        <v>1572</v>
      </c>
      <c r="O13" s="5841" t="s">
        <v>1573</v>
      </c>
      <c r="P13" s="5832" t="s">
        <v>1574</v>
      </c>
      <c r="Q13" s="5825">
        <f>YEAR($Q$8)</f>
        <v>1900</v>
      </c>
      <c r="R13" s="5826">
        <f>Q13-1</f>
        <v>1899</v>
      </c>
    </row>
    <row r="14" spans="1:18" s="1374" customFormat="1" ht="13.5" thickBot="1">
      <c r="A14" s="3592"/>
      <c r="B14" s="2894" t="s">
        <v>133</v>
      </c>
      <c r="C14" s="4631" t="s">
        <v>1578</v>
      </c>
      <c r="D14" s="4605" t="s">
        <v>1579</v>
      </c>
      <c r="E14" s="4632" t="s">
        <v>1092</v>
      </c>
      <c r="F14" s="4631" t="s">
        <v>1580</v>
      </c>
      <c r="G14" s="4604" t="s">
        <v>1579</v>
      </c>
      <c r="H14" s="4632" t="s">
        <v>1092</v>
      </c>
      <c r="I14" s="4633" t="s">
        <v>1581</v>
      </c>
      <c r="J14" s="4634" t="s">
        <v>1582</v>
      </c>
      <c r="K14" s="4632" t="s">
        <v>1583</v>
      </c>
      <c r="L14" s="5839"/>
      <c r="M14" s="5839"/>
      <c r="N14" s="5839"/>
      <c r="O14" s="5842"/>
      <c r="P14" s="5807"/>
      <c r="Q14" s="5807"/>
      <c r="R14" s="5827"/>
    </row>
    <row r="15" spans="1:18" ht="16" thickTop="1">
      <c r="A15" s="4685" t="s">
        <v>2407</v>
      </c>
      <c r="B15" s="1126"/>
      <c r="C15" s="3635"/>
      <c r="D15" s="2760"/>
      <c r="E15" s="2760"/>
      <c r="F15" s="2760"/>
      <c r="G15" s="2760"/>
      <c r="H15" s="2760"/>
      <c r="I15" s="2760"/>
      <c r="J15" s="2760"/>
      <c r="K15" s="2760"/>
      <c r="L15" s="2760"/>
      <c r="M15" s="2760"/>
      <c r="N15" s="2760"/>
      <c r="O15" s="2760"/>
      <c r="P15" s="2760"/>
      <c r="Q15" s="2760"/>
      <c r="R15" s="3636"/>
    </row>
    <row r="16" spans="1:18">
      <c r="A16" s="4686" t="s">
        <v>1671</v>
      </c>
      <c r="B16" s="574"/>
      <c r="C16" s="3637"/>
      <c r="D16" s="3615"/>
      <c r="E16" s="3615"/>
      <c r="F16" s="3615"/>
      <c r="G16" s="3615"/>
      <c r="H16" s="3615"/>
      <c r="I16" s="3615"/>
      <c r="J16" s="3615"/>
      <c r="K16" s="3615"/>
      <c r="L16" s="3615"/>
      <c r="M16" s="3615"/>
      <c r="N16" s="3615"/>
      <c r="O16" s="3615"/>
      <c r="P16" s="3638"/>
      <c r="Q16" s="3616">
        <f>SUM(C16:P16)</f>
        <v>0</v>
      </c>
      <c r="R16" s="3554"/>
    </row>
    <row r="17" spans="1:18">
      <c r="A17" s="4687" t="s">
        <v>1672</v>
      </c>
      <c r="B17" s="575"/>
      <c r="C17" s="3637"/>
      <c r="D17" s="3615"/>
      <c r="E17" s="3615"/>
      <c r="F17" s="3615"/>
      <c r="G17" s="3615"/>
      <c r="H17" s="3615"/>
      <c r="I17" s="3615"/>
      <c r="J17" s="3615"/>
      <c r="K17" s="3615"/>
      <c r="L17" s="3615"/>
      <c r="M17" s="3615"/>
      <c r="N17" s="3615"/>
      <c r="O17" s="3615"/>
      <c r="P17" s="3638"/>
      <c r="Q17" s="3616">
        <f t="shared" ref="Q17:Q26" si="0">SUM(C17:P17)</f>
        <v>0</v>
      </c>
      <c r="R17" s="3554"/>
    </row>
    <row r="18" spans="1:18">
      <c r="A18" s="4687" t="s">
        <v>1673</v>
      </c>
      <c r="B18" s="575"/>
      <c r="C18" s="3637"/>
      <c r="D18" s="3615"/>
      <c r="E18" s="3615"/>
      <c r="F18" s="3615"/>
      <c r="G18" s="3615"/>
      <c r="H18" s="3615"/>
      <c r="I18" s="3615"/>
      <c r="J18" s="3615"/>
      <c r="K18" s="3615"/>
      <c r="L18" s="3615"/>
      <c r="M18" s="3615"/>
      <c r="N18" s="3615"/>
      <c r="O18" s="3615"/>
      <c r="P18" s="3638"/>
      <c r="Q18" s="3616">
        <f t="shared" si="0"/>
        <v>0</v>
      </c>
      <c r="R18" s="3554"/>
    </row>
    <row r="19" spans="1:18">
      <c r="A19" s="4687" t="s">
        <v>1674</v>
      </c>
      <c r="B19" s="575"/>
      <c r="C19" s="3637"/>
      <c r="D19" s="3615"/>
      <c r="E19" s="3615"/>
      <c r="F19" s="3615"/>
      <c r="G19" s="3615"/>
      <c r="H19" s="3615"/>
      <c r="I19" s="3615"/>
      <c r="J19" s="3615"/>
      <c r="K19" s="3615"/>
      <c r="L19" s="3615"/>
      <c r="M19" s="3615"/>
      <c r="N19" s="3615"/>
      <c r="O19" s="3615"/>
      <c r="P19" s="3638"/>
      <c r="Q19" s="3616">
        <f t="shared" si="0"/>
        <v>0</v>
      </c>
      <c r="R19" s="3554"/>
    </row>
    <row r="20" spans="1:18">
      <c r="A20" s="4687" t="s">
        <v>1675</v>
      </c>
      <c r="B20" s="575"/>
      <c r="C20" s="3637"/>
      <c r="D20" s="3615"/>
      <c r="E20" s="3615"/>
      <c r="F20" s="3615"/>
      <c r="G20" s="3615"/>
      <c r="H20" s="3615"/>
      <c r="I20" s="3615"/>
      <c r="J20" s="3615"/>
      <c r="K20" s="3615"/>
      <c r="L20" s="3615"/>
      <c r="M20" s="3615"/>
      <c r="N20" s="3615"/>
      <c r="O20" s="3615"/>
      <c r="P20" s="3638"/>
      <c r="Q20" s="3616">
        <f t="shared" si="0"/>
        <v>0</v>
      </c>
      <c r="R20" s="3554"/>
    </row>
    <row r="21" spans="1:18">
      <c r="A21" s="4687" t="s">
        <v>1676</v>
      </c>
      <c r="B21" s="575"/>
      <c r="C21" s="3637"/>
      <c r="D21" s="3615"/>
      <c r="E21" s="3615"/>
      <c r="F21" s="3615"/>
      <c r="G21" s="3615"/>
      <c r="H21" s="3615"/>
      <c r="I21" s="3615"/>
      <c r="J21" s="3615"/>
      <c r="K21" s="3615"/>
      <c r="L21" s="3615"/>
      <c r="M21" s="3615"/>
      <c r="N21" s="3615"/>
      <c r="O21" s="3615"/>
      <c r="P21" s="3638"/>
      <c r="Q21" s="3616">
        <f t="shared" si="0"/>
        <v>0</v>
      </c>
      <c r="R21" s="3554"/>
    </row>
    <row r="22" spans="1:18">
      <c r="A22" s="4687" t="s">
        <v>1677</v>
      </c>
      <c r="B22" s="575"/>
      <c r="C22" s="3637"/>
      <c r="D22" s="3615"/>
      <c r="E22" s="3615"/>
      <c r="F22" s="3615"/>
      <c r="G22" s="3615"/>
      <c r="H22" s="3615"/>
      <c r="I22" s="3615"/>
      <c r="J22" s="3615"/>
      <c r="K22" s="3615"/>
      <c r="L22" s="3615"/>
      <c r="M22" s="3615"/>
      <c r="N22" s="3615"/>
      <c r="O22" s="3615"/>
      <c r="P22" s="3638"/>
      <c r="Q22" s="3616">
        <f t="shared" si="0"/>
        <v>0</v>
      </c>
      <c r="R22" s="3554"/>
    </row>
    <row r="23" spans="1:18">
      <c r="A23" s="4687" t="s">
        <v>1678</v>
      </c>
      <c r="B23" s="575"/>
      <c r="C23" s="3637"/>
      <c r="D23" s="3615"/>
      <c r="E23" s="3615"/>
      <c r="F23" s="3615"/>
      <c r="G23" s="3615"/>
      <c r="H23" s="3615"/>
      <c r="I23" s="3615"/>
      <c r="J23" s="3615"/>
      <c r="K23" s="3615"/>
      <c r="L23" s="3615"/>
      <c r="M23" s="3615"/>
      <c r="N23" s="3615"/>
      <c r="O23" s="3615"/>
      <c r="P23" s="3638"/>
      <c r="Q23" s="3616">
        <f t="shared" si="0"/>
        <v>0</v>
      </c>
      <c r="R23" s="3554"/>
    </row>
    <row r="24" spans="1:18">
      <c r="A24" s="4687" t="s">
        <v>1569</v>
      </c>
      <c r="B24" s="575"/>
      <c r="C24" s="3637"/>
      <c r="D24" s="3615"/>
      <c r="E24" s="3615"/>
      <c r="F24" s="3615"/>
      <c r="G24" s="3615"/>
      <c r="H24" s="3615"/>
      <c r="I24" s="3615"/>
      <c r="J24" s="3615"/>
      <c r="K24" s="3615"/>
      <c r="L24" s="3615"/>
      <c r="M24" s="3615"/>
      <c r="N24" s="3615"/>
      <c r="O24" s="3615"/>
      <c r="P24" s="3638"/>
      <c r="Q24" s="3616">
        <f t="shared" si="0"/>
        <v>0</v>
      </c>
      <c r="R24" s="3554"/>
    </row>
    <row r="25" spans="1:18">
      <c r="A25" s="4687" t="s">
        <v>1679</v>
      </c>
      <c r="B25" s="575"/>
      <c r="C25" s="3637"/>
      <c r="D25" s="3615"/>
      <c r="E25" s="3615"/>
      <c r="F25" s="3615"/>
      <c r="G25" s="3615"/>
      <c r="H25" s="3615"/>
      <c r="I25" s="3615"/>
      <c r="J25" s="3615"/>
      <c r="K25" s="3615"/>
      <c r="L25" s="3615"/>
      <c r="M25" s="3615"/>
      <c r="N25" s="3615"/>
      <c r="O25" s="3615"/>
      <c r="P25" s="3638"/>
      <c r="Q25" s="3616">
        <f t="shared" si="0"/>
        <v>0</v>
      </c>
      <c r="R25" s="3554"/>
    </row>
    <row r="26" spans="1:18">
      <c r="A26" s="4688" t="s">
        <v>1696</v>
      </c>
      <c r="B26" s="576"/>
      <c r="C26" s="3637"/>
      <c r="D26" s="3615"/>
      <c r="E26" s="3615"/>
      <c r="F26" s="3615"/>
      <c r="G26" s="3615"/>
      <c r="H26" s="3615"/>
      <c r="I26" s="3615"/>
      <c r="J26" s="3615"/>
      <c r="K26" s="3615"/>
      <c r="L26" s="3615"/>
      <c r="M26" s="3615"/>
      <c r="N26" s="3615"/>
      <c r="O26" s="3615"/>
      <c r="P26" s="3638"/>
      <c r="Q26" s="3616">
        <f t="shared" si="0"/>
        <v>0</v>
      </c>
      <c r="R26" s="3554"/>
    </row>
    <row r="27" spans="1:18">
      <c r="A27" s="4619" t="s">
        <v>1681</v>
      </c>
      <c r="B27" s="3639"/>
      <c r="C27" s="3626">
        <f>SUM(C16:C26)</f>
        <v>0</v>
      </c>
      <c r="D27" s="2576">
        <f t="shared" ref="D27:R27" si="1">SUM(D16:D26)</f>
        <v>0</v>
      </c>
      <c r="E27" s="2576">
        <f t="shared" si="1"/>
        <v>0</v>
      </c>
      <c r="F27" s="2576">
        <f t="shared" si="1"/>
        <v>0</v>
      </c>
      <c r="G27" s="2576">
        <f t="shared" si="1"/>
        <v>0</v>
      </c>
      <c r="H27" s="2576">
        <f t="shared" si="1"/>
        <v>0</v>
      </c>
      <c r="I27" s="2576">
        <f t="shared" si="1"/>
        <v>0</v>
      </c>
      <c r="J27" s="2576">
        <f t="shared" si="1"/>
        <v>0</v>
      </c>
      <c r="K27" s="2576">
        <f t="shared" si="1"/>
        <v>0</v>
      </c>
      <c r="L27" s="2576">
        <f t="shared" si="1"/>
        <v>0</v>
      </c>
      <c r="M27" s="2576">
        <f t="shared" si="1"/>
        <v>0</v>
      </c>
      <c r="N27" s="2576">
        <f t="shared" si="1"/>
        <v>0</v>
      </c>
      <c r="O27" s="2576">
        <f t="shared" si="1"/>
        <v>0</v>
      </c>
      <c r="P27" s="3640">
        <f t="shared" si="1"/>
        <v>0</v>
      </c>
      <c r="Q27" s="2576">
        <f t="shared" si="1"/>
        <v>0</v>
      </c>
      <c r="R27" s="2576">
        <f t="shared" si="1"/>
        <v>0</v>
      </c>
    </row>
    <row r="28" spans="1:18" ht="26.5">
      <c r="A28" s="4689" t="s">
        <v>2414</v>
      </c>
      <c r="B28" s="1127"/>
      <c r="C28" s="3641"/>
      <c r="D28" s="2685"/>
      <c r="E28" s="2685"/>
      <c r="F28" s="2685"/>
      <c r="G28" s="2685"/>
      <c r="H28" s="2685"/>
      <c r="I28" s="2685"/>
      <c r="J28" s="2685"/>
      <c r="K28" s="2685"/>
      <c r="L28" s="2685"/>
      <c r="M28" s="2685"/>
      <c r="N28" s="2685"/>
      <c r="O28" s="2685"/>
      <c r="P28" s="2727"/>
      <c r="Q28" s="2685"/>
      <c r="R28" s="2690"/>
    </row>
    <row r="29" spans="1:18">
      <c r="A29" s="4686" t="s">
        <v>1671</v>
      </c>
      <c r="B29" s="574"/>
      <c r="C29" s="3642"/>
      <c r="D29" s="3573"/>
      <c r="E29" s="3573"/>
      <c r="F29" s="3573"/>
      <c r="G29" s="3573"/>
      <c r="H29" s="3573"/>
      <c r="I29" s="3573"/>
      <c r="J29" s="3573"/>
      <c r="K29" s="3573"/>
      <c r="L29" s="3573"/>
      <c r="M29" s="3573"/>
      <c r="N29" s="3573"/>
      <c r="O29" s="3573"/>
      <c r="P29" s="3643"/>
      <c r="Q29" s="3619">
        <f t="shared" ref="Q29:Q39" si="2">SUM(C29:P29)</f>
        <v>0</v>
      </c>
      <c r="R29" s="3554"/>
    </row>
    <row r="30" spans="1:18">
      <c r="A30" s="4687" t="s">
        <v>1672</v>
      </c>
      <c r="B30" s="575"/>
      <c r="C30" s="3642"/>
      <c r="D30" s="3573"/>
      <c r="E30" s="3573"/>
      <c r="F30" s="3573"/>
      <c r="G30" s="3573"/>
      <c r="H30" s="3573"/>
      <c r="I30" s="3573"/>
      <c r="J30" s="3573"/>
      <c r="K30" s="3573"/>
      <c r="L30" s="3573"/>
      <c r="M30" s="3573"/>
      <c r="N30" s="3573"/>
      <c r="O30" s="3573"/>
      <c r="P30" s="3643"/>
      <c r="Q30" s="3619">
        <f t="shared" si="2"/>
        <v>0</v>
      </c>
      <c r="R30" s="3554"/>
    </row>
    <row r="31" spans="1:18">
      <c r="A31" s="4687" t="s">
        <v>1673</v>
      </c>
      <c r="B31" s="575"/>
      <c r="C31" s="3642"/>
      <c r="D31" s="3573"/>
      <c r="E31" s="3573"/>
      <c r="F31" s="3573"/>
      <c r="G31" s="3573"/>
      <c r="H31" s="3573"/>
      <c r="I31" s="3573"/>
      <c r="J31" s="3573"/>
      <c r="K31" s="3573"/>
      <c r="L31" s="3573"/>
      <c r="M31" s="3573"/>
      <c r="N31" s="3573"/>
      <c r="O31" s="3573"/>
      <c r="P31" s="3643"/>
      <c r="Q31" s="3619">
        <f t="shared" si="2"/>
        <v>0</v>
      </c>
      <c r="R31" s="3554"/>
    </row>
    <row r="32" spans="1:18">
      <c r="A32" s="4687" t="s">
        <v>1674</v>
      </c>
      <c r="B32" s="575"/>
      <c r="C32" s="3642"/>
      <c r="D32" s="3573"/>
      <c r="E32" s="3573"/>
      <c r="F32" s="3573"/>
      <c r="G32" s="3573"/>
      <c r="H32" s="3573"/>
      <c r="I32" s="3573"/>
      <c r="J32" s="3573"/>
      <c r="K32" s="3573"/>
      <c r="L32" s="3573"/>
      <c r="M32" s="3573"/>
      <c r="N32" s="3573"/>
      <c r="O32" s="3573"/>
      <c r="P32" s="3643"/>
      <c r="Q32" s="3619">
        <f t="shared" si="2"/>
        <v>0</v>
      </c>
      <c r="R32" s="3554"/>
    </row>
    <row r="33" spans="1:18">
      <c r="A33" s="4687" t="s">
        <v>1675</v>
      </c>
      <c r="B33" s="575"/>
      <c r="C33" s="3642"/>
      <c r="D33" s="3573"/>
      <c r="E33" s="3573"/>
      <c r="F33" s="3573"/>
      <c r="G33" s="3573"/>
      <c r="H33" s="3573"/>
      <c r="I33" s="3573"/>
      <c r="J33" s="3573"/>
      <c r="K33" s="3573"/>
      <c r="L33" s="3573"/>
      <c r="M33" s="3573"/>
      <c r="N33" s="3573"/>
      <c r="O33" s="3573"/>
      <c r="P33" s="3643"/>
      <c r="Q33" s="3619">
        <f t="shared" si="2"/>
        <v>0</v>
      </c>
      <c r="R33" s="3554"/>
    </row>
    <row r="34" spans="1:18">
      <c r="A34" s="4687" t="s">
        <v>1676</v>
      </c>
      <c r="B34" s="575"/>
      <c r="C34" s="3642"/>
      <c r="D34" s="3573"/>
      <c r="E34" s="3573"/>
      <c r="F34" s="3573"/>
      <c r="G34" s="3573"/>
      <c r="H34" s="3573"/>
      <c r="I34" s="3573"/>
      <c r="J34" s="3573"/>
      <c r="K34" s="3573"/>
      <c r="L34" s="3573"/>
      <c r="M34" s="3573"/>
      <c r="N34" s="3573"/>
      <c r="O34" s="3573"/>
      <c r="P34" s="3643"/>
      <c r="Q34" s="3619">
        <f t="shared" si="2"/>
        <v>0</v>
      </c>
      <c r="R34" s="3554"/>
    </row>
    <row r="35" spans="1:18">
      <c r="A35" s="4687" t="s">
        <v>1677</v>
      </c>
      <c r="B35" s="575"/>
      <c r="C35" s="3642"/>
      <c r="D35" s="3573"/>
      <c r="E35" s="3573"/>
      <c r="F35" s="3573"/>
      <c r="G35" s="3573"/>
      <c r="H35" s="3573"/>
      <c r="I35" s="3573"/>
      <c r="J35" s="3573"/>
      <c r="K35" s="3573"/>
      <c r="L35" s="3573"/>
      <c r="M35" s="3573"/>
      <c r="N35" s="3573"/>
      <c r="O35" s="3573"/>
      <c r="P35" s="3643"/>
      <c r="Q35" s="3619">
        <f t="shared" si="2"/>
        <v>0</v>
      </c>
      <c r="R35" s="3554"/>
    </row>
    <row r="36" spans="1:18">
      <c r="A36" s="4687" t="s">
        <v>1678</v>
      </c>
      <c r="B36" s="575"/>
      <c r="C36" s="3642"/>
      <c r="D36" s="3573"/>
      <c r="E36" s="3573"/>
      <c r="F36" s="3573"/>
      <c r="G36" s="3573"/>
      <c r="H36" s="3573"/>
      <c r="I36" s="3573"/>
      <c r="J36" s="3573"/>
      <c r="K36" s="3573"/>
      <c r="L36" s="3573"/>
      <c r="M36" s="3573"/>
      <c r="N36" s="3573"/>
      <c r="O36" s="3573"/>
      <c r="P36" s="3643"/>
      <c r="Q36" s="3619">
        <f t="shared" si="2"/>
        <v>0</v>
      </c>
      <c r="R36" s="3554"/>
    </row>
    <row r="37" spans="1:18">
      <c r="A37" s="4687" t="s">
        <v>1569</v>
      </c>
      <c r="B37" s="575"/>
      <c r="C37" s="3642"/>
      <c r="D37" s="3573"/>
      <c r="E37" s="3573"/>
      <c r="F37" s="3573"/>
      <c r="G37" s="3573"/>
      <c r="H37" s="3573"/>
      <c r="I37" s="3573"/>
      <c r="J37" s="3573"/>
      <c r="K37" s="3573"/>
      <c r="L37" s="3573"/>
      <c r="M37" s="3573"/>
      <c r="N37" s="3573"/>
      <c r="O37" s="3573"/>
      <c r="P37" s="3643"/>
      <c r="Q37" s="3619">
        <f t="shared" si="2"/>
        <v>0</v>
      </c>
      <c r="R37" s="3554"/>
    </row>
    <row r="38" spans="1:18">
      <c r="A38" s="4687" t="s">
        <v>1679</v>
      </c>
      <c r="B38" s="575"/>
      <c r="C38" s="3642"/>
      <c r="D38" s="3573"/>
      <c r="E38" s="3573"/>
      <c r="F38" s="3573"/>
      <c r="G38" s="3573"/>
      <c r="H38" s="3573"/>
      <c r="I38" s="3573"/>
      <c r="J38" s="3573"/>
      <c r="K38" s="3573"/>
      <c r="L38" s="3573"/>
      <c r="M38" s="3573"/>
      <c r="N38" s="3573"/>
      <c r="O38" s="3573"/>
      <c r="P38" s="3643"/>
      <c r="Q38" s="3619">
        <f t="shared" si="2"/>
        <v>0</v>
      </c>
      <c r="R38" s="3554"/>
    </row>
    <row r="39" spans="1:18">
      <c r="A39" s="4688" t="s">
        <v>1122</v>
      </c>
      <c r="B39" s="576"/>
      <c r="C39" s="3642"/>
      <c r="D39" s="3573"/>
      <c r="E39" s="3573"/>
      <c r="F39" s="3573"/>
      <c r="G39" s="3573"/>
      <c r="H39" s="3573"/>
      <c r="I39" s="3573"/>
      <c r="J39" s="3573"/>
      <c r="K39" s="3573"/>
      <c r="L39" s="3573"/>
      <c r="M39" s="3573"/>
      <c r="N39" s="3573"/>
      <c r="O39" s="3573"/>
      <c r="P39" s="3643"/>
      <c r="Q39" s="3619">
        <f t="shared" si="2"/>
        <v>0</v>
      </c>
      <c r="R39" s="3554"/>
    </row>
    <row r="40" spans="1:18" ht="18.75" customHeight="1">
      <c r="A40" s="4619" t="s">
        <v>1682</v>
      </c>
      <c r="B40" s="3639"/>
      <c r="C40" s="3619">
        <f>SUM(C29:C39)</f>
        <v>0</v>
      </c>
      <c r="D40" s="2712">
        <f t="shared" ref="D40:P40" si="3">SUM(D29:D39)</f>
        <v>0</v>
      </c>
      <c r="E40" s="2712">
        <f t="shared" si="3"/>
        <v>0</v>
      </c>
      <c r="F40" s="2712">
        <f t="shared" si="3"/>
        <v>0</v>
      </c>
      <c r="G40" s="2712">
        <f t="shared" si="3"/>
        <v>0</v>
      </c>
      <c r="H40" s="2712">
        <f t="shared" si="3"/>
        <v>0</v>
      </c>
      <c r="I40" s="2712">
        <f t="shared" si="3"/>
        <v>0</v>
      </c>
      <c r="J40" s="2712">
        <f t="shared" si="3"/>
        <v>0</v>
      </c>
      <c r="K40" s="2712">
        <f t="shared" si="3"/>
        <v>0</v>
      </c>
      <c r="L40" s="2712">
        <f t="shared" si="3"/>
        <v>0</v>
      </c>
      <c r="M40" s="2712">
        <f t="shared" si="3"/>
        <v>0</v>
      </c>
      <c r="N40" s="2712">
        <f t="shared" si="3"/>
        <v>0</v>
      </c>
      <c r="O40" s="2712">
        <f t="shared" si="3"/>
        <v>0</v>
      </c>
      <c r="P40" s="2712">
        <f t="shared" si="3"/>
        <v>0</v>
      </c>
      <c r="Q40" s="2712">
        <f>SUM(Q29:Q39)</f>
        <v>0</v>
      </c>
      <c r="R40" s="2712">
        <f t="shared" ref="R40" si="4">SUM(R29:R39)</f>
        <v>0</v>
      </c>
    </row>
    <row r="41" spans="1:18">
      <c r="A41" s="4686" t="s">
        <v>1671</v>
      </c>
      <c r="B41" s="577"/>
      <c r="C41" s="3644">
        <f t="shared" ref="C41:C51" si="5">C16+C29</f>
        <v>0</v>
      </c>
      <c r="D41" s="2659">
        <f t="shared" ref="D41:P51" si="6">D16+D29</f>
        <v>0</v>
      </c>
      <c r="E41" s="2659">
        <f t="shared" si="6"/>
        <v>0</v>
      </c>
      <c r="F41" s="2659">
        <f t="shared" si="6"/>
        <v>0</v>
      </c>
      <c r="G41" s="2659">
        <f t="shared" si="6"/>
        <v>0</v>
      </c>
      <c r="H41" s="2659">
        <f t="shared" si="6"/>
        <v>0</v>
      </c>
      <c r="I41" s="2659">
        <f t="shared" si="6"/>
        <v>0</v>
      </c>
      <c r="J41" s="2659">
        <f t="shared" si="6"/>
        <v>0</v>
      </c>
      <c r="K41" s="2659">
        <f t="shared" si="6"/>
        <v>0</v>
      </c>
      <c r="L41" s="2659">
        <f t="shared" si="6"/>
        <v>0</v>
      </c>
      <c r="M41" s="2659">
        <f t="shared" si="6"/>
        <v>0</v>
      </c>
      <c r="N41" s="2659">
        <f t="shared" si="6"/>
        <v>0</v>
      </c>
      <c r="O41" s="2659">
        <f t="shared" si="6"/>
        <v>0</v>
      </c>
      <c r="P41" s="2659">
        <f t="shared" si="6"/>
        <v>0</v>
      </c>
      <c r="Q41" s="3616">
        <f t="shared" ref="Q41:Q51" si="7">SUM(C41:P41)</f>
        <v>0</v>
      </c>
      <c r="R41" s="2661">
        <f t="shared" ref="R41" si="8">R16+R29</f>
        <v>0</v>
      </c>
    </row>
    <row r="42" spans="1:18">
      <c r="A42" s="4687" t="s">
        <v>1672</v>
      </c>
      <c r="B42" s="577"/>
      <c r="C42" s="3644">
        <f t="shared" si="5"/>
        <v>0</v>
      </c>
      <c r="D42" s="2659">
        <f t="shared" si="6"/>
        <v>0</v>
      </c>
      <c r="E42" s="2659">
        <f t="shared" si="6"/>
        <v>0</v>
      </c>
      <c r="F42" s="2659">
        <f t="shared" si="6"/>
        <v>0</v>
      </c>
      <c r="G42" s="2659">
        <f t="shared" si="6"/>
        <v>0</v>
      </c>
      <c r="H42" s="2659">
        <f t="shared" si="6"/>
        <v>0</v>
      </c>
      <c r="I42" s="2659">
        <f t="shared" si="6"/>
        <v>0</v>
      </c>
      <c r="J42" s="2659">
        <f t="shared" si="6"/>
        <v>0</v>
      </c>
      <c r="K42" s="2659">
        <f t="shared" si="6"/>
        <v>0</v>
      </c>
      <c r="L42" s="2659">
        <f t="shared" si="6"/>
        <v>0</v>
      </c>
      <c r="M42" s="2659">
        <f t="shared" si="6"/>
        <v>0</v>
      </c>
      <c r="N42" s="2659">
        <f t="shared" si="6"/>
        <v>0</v>
      </c>
      <c r="O42" s="2659">
        <f t="shared" si="6"/>
        <v>0</v>
      </c>
      <c r="P42" s="2659">
        <f t="shared" si="6"/>
        <v>0</v>
      </c>
      <c r="Q42" s="3616">
        <f t="shared" si="7"/>
        <v>0</v>
      </c>
      <c r="R42" s="2661">
        <f t="shared" ref="R42" si="9">R17+R30</f>
        <v>0</v>
      </c>
    </row>
    <row r="43" spans="1:18">
      <c r="A43" s="4687" t="s">
        <v>1673</v>
      </c>
      <c r="B43" s="577"/>
      <c r="C43" s="3644">
        <f t="shared" si="5"/>
        <v>0</v>
      </c>
      <c r="D43" s="2659">
        <f t="shared" si="6"/>
        <v>0</v>
      </c>
      <c r="E43" s="2659">
        <f t="shared" si="6"/>
        <v>0</v>
      </c>
      <c r="F43" s="2659">
        <f t="shared" si="6"/>
        <v>0</v>
      </c>
      <c r="G43" s="2659">
        <f t="shared" si="6"/>
        <v>0</v>
      </c>
      <c r="H43" s="2659">
        <f t="shared" si="6"/>
        <v>0</v>
      </c>
      <c r="I43" s="2659">
        <f t="shared" si="6"/>
        <v>0</v>
      </c>
      <c r="J43" s="2659">
        <f t="shared" si="6"/>
        <v>0</v>
      </c>
      <c r="K43" s="2659">
        <f t="shared" si="6"/>
        <v>0</v>
      </c>
      <c r="L43" s="2659">
        <f t="shared" si="6"/>
        <v>0</v>
      </c>
      <c r="M43" s="2659">
        <f t="shared" si="6"/>
        <v>0</v>
      </c>
      <c r="N43" s="2659">
        <f t="shared" si="6"/>
        <v>0</v>
      </c>
      <c r="O43" s="2659">
        <f t="shared" si="6"/>
        <v>0</v>
      </c>
      <c r="P43" s="2659">
        <f t="shared" si="6"/>
        <v>0</v>
      </c>
      <c r="Q43" s="3616">
        <f t="shared" si="7"/>
        <v>0</v>
      </c>
      <c r="R43" s="2661">
        <f t="shared" ref="R43" si="10">R18+R31</f>
        <v>0</v>
      </c>
    </row>
    <row r="44" spans="1:18">
      <c r="A44" s="4687" t="s">
        <v>1674</v>
      </c>
      <c r="B44" s="577"/>
      <c r="C44" s="3644">
        <f t="shared" si="5"/>
        <v>0</v>
      </c>
      <c r="D44" s="2659">
        <f t="shared" si="6"/>
        <v>0</v>
      </c>
      <c r="E44" s="2659">
        <f t="shared" si="6"/>
        <v>0</v>
      </c>
      <c r="F44" s="2659">
        <f t="shared" si="6"/>
        <v>0</v>
      </c>
      <c r="G44" s="2659">
        <f t="shared" si="6"/>
        <v>0</v>
      </c>
      <c r="H44" s="2659">
        <f t="shared" si="6"/>
        <v>0</v>
      </c>
      <c r="I44" s="2659">
        <f t="shared" si="6"/>
        <v>0</v>
      </c>
      <c r="J44" s="2659">
        <f t="shared" si="6"/>
        <v>0</v>
      </c>
      <c r="K44" s="2659">
        <f t="shared" si="6"/>
        <v>0</v>
      </c>
      <c r="L44" s="2659">
        <f t="shared" si="6"/>
        <v>0</v>
      </c>
      <c r="M44" s="2659">
        <f t="shared" si="6"/>
        <v>0</v>
      </c>
      <c r="N44" s="2659">
        <f t="shared" si="6"/>
        <v>0</v>
      </c>
      <c r="O44" s="2659">
        <f t="shared" si="6"/>
        <v>0</v>
      </c>
      <c r="P44" s="2659">
        <f t="shared" si="6"/>
        <v>0</v>
      </c>
      <c r="Q44" s="3616">
        <f t="shared" si="7"/>
        <v>0</v>
      </c>
      <c r="R44" s="2661">
        <f t="shared" ref="R44" si="11">R19+R32</f>
        <v>0</v>
      </c>
    </row>
    <row r="45" spans="1:18">
      <c r="A45" s="4687" t="s">
        <v>1675</v>
      </c>
      <c r="B45" s="577"/>
      <c r="C45" s="3644">
        <f t="shared" si="5"/>
        <v>0</v>
      </c>
      <c r="D45" s="2659">
        <f t="shared" si="6"/>
        <v>0</v>
      </c>
      <c r="E45" s="2659">
        <f t="shared" si="6"/>
        <v>0</v>
      </c>
      <c r="F45" s="2659">
        <f t="shared" si="6"/>
        <v>0</v>
      </c>
      <c r="G45" s="2659">
        <f t="shared" si="6"/>
        <v>0</v>
      </c>
      <c r="H45" s="2659">
        <f t="shared" si="6"/>
        <v>0</v>
      </c>
      <c r="I45" s="2659">
        <f t="shared" si="6"/>
        <v>0</v>
      </c>
      <c r="J45" s="2659">
        <f t="shared" si="6"/>
        <v>0</v>
      </c>
      <c r="K45" s="2659">
        <f t="shared" si="6"/>
        <v>0</v>
      </c>
      <c r="L45" s="2659">
        <f t="shared" si="6"/>
        <v>0</v>
      </c>
      <c r="M45" s="2659">
        <f t="shared" si="6"/>
        <v>0</v>
      </c>
      <c r="N45" s="2659">
        <f t="shared" si="6"/>
        <v>0</v>
      </c>
      <c r="O45" s="2659">
        <f t="shared" si="6"/>
        <v>0</v>
      </c>
      <c r="P45" s="2659">
        <f t="shared" si="6"/>
        <v>0</v>
      </c>
      <c r="Q45" s="3616">
        <f t="shared" si="7"/>
        <v>0</v>
      </c>
      <c r="R45" s="2661">
        <f t="shared" ref="R45" si="12">R20+R33</f>
        <v>0</v>
      </c>
    </row>
    <row r="46" spans="1:18">
      <c r="A46" s="4687" t="s">
        <v>1676</v>
      </c>
      <c r="B46" s="577"/>
      <c r="C46" s="3644">
        <f t="shared" si="5"/>
        <v>0</v>
      </c>
      <c r="D46" s="2659">
        <f t="shared" si="6"/>
        <v>0</v>
      </c>
      <c r="E46" s="2659">
        <f t="shared" si="6"/>
        <v>0</v>
      </c>
      <c r="F46" s="2659">
        <f t="shared" si="6"/>
        <v>0</v>
      </c>
      <c r="G46" s="2659">
        <f t="shared" si="6"/>
        <v>0</v>
      </c>
      <c r="H46" s="2659">
        <f t="shared" si="6"/>
        <v>0</v>
      </c>
      <c r="I46" s="2659">
        <f t="shared" si="6"/>
        <v>0</v>
      </c>
      <c r="J46" s="2659">
        <f t="shared" si="6"/>
        <v>0</v>
      </c>
      <c r="K46" s="2659">
        <f t="shared" si="6"/>
        <v>0</v>
      </c>
      <c r="L46" s="2659">
        <f t="shared" si="6"/>
        <v>0</v>
      </c>
      <c r="M46" s="2659">
        <f t="shared" si="6"/>
        <v>0</v>
      </c>
      <c r="N46" s="2659">
        <f t="shared" si="6"/>
        <v>0</v>
      </c>
      <c r="O46" s="2659">
        <f t="shared" si="6"/>
        <v>0</v>
      </c>
      <c r="P46" s="2659">
        <f t="shared" si="6"/>
        <v>0</v>
      </c>
      <c r="Q46" s="3616">
        <f t="shared" si="7"/>
        <v>0</v>
      </c>
      <c r="R46" s="2661">
        <f t="shared" ref="R46" si="13">R21+R34</f>
        <v>0</v>
      </c>
    </row>
    <row r="47" spans="1:18">
      <c r="A47" s="4687" t="s">
        <v>1677</v>
      </c>
      <c r="B47" s="577"/>
      <c r="C47" s="3644">
        <f t="shared" si="5"/>
        <v>0</v>
      </c>
      <c r="D47" s="2659">
        <f t="shared" si="6"/>
        <v>0</v>
      </c>
      <c r="E47" s="2659">
        <f t="shared" si="6"/>
        <v>0</v>
      </c>
      <c r="F47" s="2659">
        <f t="shared" si="6"/>
        <v>0</v>
      </c>
      <c r="G47" s="2659">
        <f t="shared" si="6"/>
        <v>0</v>
      </c>
      <c r="H47" s="2659">
        <f t="shared" si="6"/>
        <v>0</v>
      </c>
      <c r="I47" s="2659">
        <f t="shared" si="6"/>
        <v>0</v>
      </c>
      <c r="J47" s="2659">
        <f t="shared" si="6"/>
        <v>0</v>
      </c>
      <c r="K47" s="2659">
        <f t="shared" si="6"/>
        <v>0</v>
      </c>
      <c r="L47" s="2659">
        <f t="shared" si="6"/>
        <v>0</v>
      </c>
      <c r="M47" s="2659">
        <f t="shared" si="6"/>
        <v>0</v>
      </c>
      <c r="N47" s="2659">
        <f t="shared" si="6"/>
        <v>0</v>
      </c>
      <c r="O47" s="2659">
        <f t="shared" si="6"/>
        <v>0</v>
      </c>
      <c r="P47" s="2659">
        <f t="shared" si="6"/>
        <v>0</v>
      </c>
      <c r="Q47" s="3616">
        <f t="shared" si="7"/>
        <v>0</v>
      </c>
      <c r="R47" s="2661">
        <f t="shared" ref="R47" si="14">R22+R35</f>
        <v>0</v>
      </c>
    </row>
    <row r="48" spans="1:18">
      <c r="A48" s="4687" t="s">
        <v>1678</v>
      </c>
      <c r="B48" s="577"/>
      <c r="C48" s="3644">
        <f t="shared" si="5"/>
        <v>0</v>
      </c>
      <c r="D48" s="2659">
        <f t="shared" si="6"/>
        <v>0</v>
      </c>
      <c r="E48" s="2659">
        <f t="shared" si="6"/>
        <v>0</v>
      </c>
      <c r="F48" s="2659">
        <f t="shared" si="6"/>
        <v>0</v>
      </c>
      <c r="G48" s="2659">
        <f t="shared" si="6"/>
        <v>0</v>
      </c>
      <c r="H48" s="2659">
        <f t="shared" si="6"/>
        <v>0</v>
      </c>
      <c r="I48" s="2659">
        <f t="shared" si="6"/>
        <v>0</v>
      </c>
      <c r="J48" s="2659">
        <f t="shared" si="6"/>
        <v>0</v>
      </c>
      <c r="K48" s="2659">
        <f t="shared" si="6"/>
        <v>0</v>
      </c>
      <c r="L48" s="2659">
        <f t="shared" si="6"/>
        <v>0</v>
      </c>
      <c r="M48" s="2659">
        <f t="shared" si="6"/>
        <v>0</v>
      </c>
      <c r="N48" s="2659">
        <f t="shared" si="6"/>
        <v>0</v>
      </c>
      <c r="O48" s="2659">
        <f t="shared" si="6"/>
        <v>0</v>
      </c>
      <c r="P48" s="2659">
        <f t="shared" si="6"/>
        <v>0</v>
      </c>
      <c r="Q48" s="3616">
        <f t="shared" si="7"/>
        <v>0</v>
      </c>
      <c r="R48" s="2661">
        <f t="shared" ref="R48" si="15">R23+R36</f>
        <v>0</v>
      </c>
    </row>
    <row r="49" spans="1:18">
      <c r="A49" s="4687" t="s">
        <v>1569</v>
      </c>
      <c r="B49" s="577"/>
      <c r="C49" s="3644">
        <f t="shared" si="5"/>
        <v>0</v>
      </c>
      <c r="D49" s="2659">
        <f t="shared" si="6"/>
        <v>0</v>
      </c>
      <c r="E49" s="2659">
        <f t="shared" si="6"/>
        <v>0</v>
      </c>
      <c r="F49" s="2659">
        <f t="shared" si="6"/>
        <v>0</v>
      </c>
      <c r="G49" s="2659">
        <f t="shared" si="6"/>
        <v>0</v>
      </c>
      <c r="H49" s="2659">
        <f t="shared" si="6"/>
        <v>0</v>
      </c>
      <c r="I49" s="2659">
        <f t="shared" si="6"/>
        <v>0</v>
      </c>
      <c r="J49" s="2659">
        <f t="shared" si="6"/>
        <v>0</v>
      </c>
      <c r="K49" s="2659">
        <f t="shared" si="6"/>
        <v>0</v>
      </c>
      <c r="L49" s="2659">
        <f t="shared" si="6"/>
        <v>0</v>
      </c>
      <c r="M49" s="2659">
        <f t="shared" si="6"/>
        <v>0</v>
      </c>
      <c r="N49" s="2659">
        <f t="shared" si="6"/>
        <v>0</v>
      </c>
      <c r="O49" s="2659">
        <f t="shared" si="6"/>
        <v>0</v>
      </c>
      <c r="P49" s="2659">
        <f t="shared" si="6"/>
        <v>0</v>
      </c>
      <c r="Q49" s="3616">
        <f t="shared" si="7"/>
        <v>0</v>
      </c>
      <c r="R49" s="2661">
        <f t="shared" ref="R49" si="16">R24+R37</f>
        <v>0</v>
      </c>
    </row>
    <row r="50" spans="1:18">
      <c r="A50" s="4687" t="s">
        <v>1679</v>
      </c>
      <c r="B50" s="577"/>
      <c r="C50" s="2659">
        <f t="shared" si="5"/>
        <v>0</v>
      </c>
      <c r="D50" s="2659">
        <f t="shared" si="6"/>
        <v>0</v>
      </c>
      <c r="E50" s="2659">
        <f t="shared" si="6"/>
        <v>0</v>
      </c>
      <c r="F50" s="2659">
        <f t="shared" si="6"/>
        <v>0</v>
      </c>
      <c r="G50" s="2659">
        <f t="shared" si="6"/>
        <v>0</v>
      </c>
      <c r="H50" s="2659">
        <f t="shared" si="6"/>
        <v>0</v>
      </c>
      <c r="I50" s="2659">
        <f t="shared" si="6"/>
        <v>0</v>
      </c>
      <c r="J50" s="2659">
        <f t="shared" si="6"/>
        <v>0</v>
      </c>
      <c r="K50" s="2659">
        <f t="shared" si="6"/>
        <v>0</v>
      </c>
      <c r="L50" s="2659">
        <f t="shared" si="6"/>
        <v>0</v>
      </c>
      <c r="M50" s="2659">
        <f t="shared" si="6"/>
        <v>0</v>
      </c>
      <c r="N50" s="2659">
        <f t="shared" si="6"/>
        <v>0</v>
      </c>
      <c r="O50" s="2659">
        <f t="shared" si="6"/>
        <v>0</v>
      </c>
      <c r="P50" s="2659">
        <f t="shared" si="6"/>
        <v>0</v>
      </c>
      <c r="Q50" s="3616">
        <f t="shared" si="7"/>
        <v>0</v>
      </c>
      <c r="R50" s="2661">
        <f t="shared" ref="R50" si="17">R25+R38</f>
        <v>0</v>
      </c>
    </row>
    <row r="51" spans="1:18" ht="16" thickBot="1">
      <c r="A51" s="4688" t="s">
        <v>1122</v>
      </c>
      <c r="B51" s="577"/>
      <c r="C51" s="2659">
        <f t="shared" si="5"/>
        <v>0</v>
      </c>
      <c r="D51" s="2659">
        <f t="shared" si="6"/>
        <v>0</v>
      </c>
      <c r="E51" s="2659">
        <f t="shared" si="6"/>
        <v>0</v>
      </c>
      <c r="F51" s="2659">
        <f t="shared" si="6"/>
        <v>0</v>
      </c>
      <c r="G51" s="2659">
        <f t="shared" si="6"/>
        <v>0</v>
      </c>
      <c r="H51" s="2659">
        <f t="shared" si="6"/>
        <v>0</v>
      </c>
      <c r="I51" s="2659">
        <f t="shared" si="6"/>
        <v>0</v>
      </c>
      <c r="J51" s="2659">
        <f t="shared" si="6"/>
        <v>0</v>
      </c>
      <c r="K51" s="2659">
        <f t="shared" si="6"/>
        <v>0</v>
      </c>
      <c r="L51" s="2659">
        <f t="shared" si="6"/>
        <v>0</v>
      </c>
      <c r="M51" s="2659">
        <f t="shared" si="6"/>
        <v>0</v>
      </c>
      <c r="N51" s="2659">
        <f t="shared" si="6"/>
        <v>0</v>
      </c>
      <c r="O51" s="2659">
        <f t="shared" si="6"/>
        <v>0</v>
      </c>
      <c r="P51" s="2659">
        <f t="shared" si="6"/>
        <v>0</v>
      </c>
      <c r="Q51" s="3616">
        <f t="shared" si="7"/>
        <v>0</v>
      </c>
      <c r="R51" s="2661">
        <f t="shared" ref="R51" si="18">R26+R39</f>
        <v>0</v>
      </c>
    </row>
    <row r="52" spans="1:18" ht="16.5" thickTop="1" thickBot="1">
      <c r="A52" s="4690" t="s">
        <v>2409</v>
      </c>
      <c r="B52" s="3645"/>
      <c r="C52" s="2106">
        <f>SUM(C41:C51)</f>
        <v>0</v>
      </c>
      <c r="D52" s="3613">
        <f t="shared" ref="D52:R52" si="19">SUM(D41:D51)</f>
        <v>0</v>
      </c>
      <c r="E52" s="3613">
        <f t="shared" si="19"/>
        <v>0</v>
      </c>
      <c r="F52" s="3613">
        <f t="shared" si="19"/>
        <v>0</v>
      </c>
      <c r="G52" s="3613">
        <f t="shared" si="19"/>
        <v>0</v>
      </c>
      <c r="H52" s="3613">
        <f t="shared" si="19"/>
        <v>0</v>
      </c>
      <c r="I52" s="3613">
        <f t="shared" si="19"/>
        <v>0</v>
      </c>
      <c r="J52" s="3613">
        <f t="shared" si="19"/>
        <v>0</v>
      </c>
      <c r="K52" s="3613">
        <f t="shared" si="19"/>
        <v>0</v>
      </c>
      <c r="L52" s="3613">
        <f t="shared" si="19"/>
        <v>0</v>
      </c>
      <c r="M52" s="3613">
        <f t="shared" si="19"/>
        <v>0</v>
      </c>
      <c r="N52" s="3613">
        <f t="shared" si="19"/>
        <v>0</v>
      </c>
      <c r="O52" s="3613">
        <f t="shared" si="19"/>
        <v>0</v>
      </c>
      <c r="P52" s="3613">
        <f t="shared" si="19"/>
        <v>0</v>
      </c>
      <c r="Q52" s="3613">
        <f>SUM(Q41:Q51)</f>
        <v>0</v>
      </c>
      <c r="R52" s="3613">
        <f t="shared" si="19"/>
        <v>0</v>
      </c>
    </row>
    <row r="53" spans="1:18" ht="16.5" thickTop="1" thickBot="1">
      <c r="A53" s="4691"/>
      <c r="B53" s="3646"/>
      <c r="C53" s="1273"/>
      <c r="D53" s="1273"/>
      <c r="E53" s="1273"/>
      <c r="F53" s="1273"/>
      <c r="G53" s="1273"/>
      <c r="H53" s="1273"/>
      <c r="I53" s="1273"/>
      <c r="J53" s="1273"/>
      <c r="K53" s="1273"/>
      <c r="L53" s="1273"/>
      <c r="M53" s="1273"/>
      <c r="N53" s="1273"/>
      <c r="O53" s="1273"/>
      <c r="P53" s="1273"/>
      <c r="Q53" s="1273"/>
      <c r="R53" s="3647"/>
    </row>
    <row r="54" spans="1:18" ht="14.25" customHeight="1" thickTop="1">
      <c r="A54" s="4684" t="s">
        <v>1697</v>
      </c>
      <c r="B54" s="1128"/>
      <c r="C54" s="2685"/>
      <c r="D54" s="2685"/>
      <c r="E54" s="2685"/>
      <c r="F54" s="2685"/>
      <c r="G54" s="2685"/>
      <c r="H54" s="2685"/>
      <c r="I54" s="2685"/>
      <c r="J54" s="2685"/>
      <c r="K54" s="2685"/>
      <c r="L54" s="2685"/>
      <c r="M54" s="2685"/>
      <c r="N54" s="2685"/>
      <c r="O54" s="2685"/>
      <c r="P54" s="2685"/>
      <c r="Q54" s="2685"/>
      <c r="R54" s="2690"/>
    </row>
    <row r="55" spans="1:18">
      <c r="A55" s="4692" t="s">
        <v>1685</v>
      </c>
      <c r="B55" s="577"/>
      <c r="C55" s="2685"/>
      <c r="D55" s="2685"/>
      <c r="E55" s="2685"/>
      <c r="F55" s="2685"/>
      <c r="G55" s="2685"/>
      <c r="H55" s="2685"/>
      <c r="I55" s="2685"/>
      <c r="J55" s="2685"/>
      <c r="K55" s="2685"/>
      <c r="L55" s="2685"/>
      <c r="M55" s="2685"/>
      <c r="N55" s="2685"/>
      <c r="O55" s="2685"/>
      <c r="P55" s="2685"/>
      <c r="Q55" s="2685"/>
      <c r="R55" s="2690"/>
    </row>
    <row r="56" spans="1:18">
      <c r="A56" s="4693" t="s">
        <v>1686</v>
      </c>
      <c r="B56" s="599"/>
      <c r="C56" s="1993"/>
      <c r="D56" s="1993"/>
      <c r="E56" s="1993"/>
      <c r="F56" s="1993"/>
      <c r="G56" s="1993"/>
      <c r="H56" s="1993"/>
      <c r="I56" s="1993"/>
      <c r="J56" s="1993"/>
      <c r="K56" s="1993"/>
      <c r="L56" s="1993"/>
      <c r="M56" s="1993"/>
      <c r="N56" s="1993"/>
      <c r="O56" s="1993"/>
      <c r="P56" s="1993"/>
      <c r="Q56" s="3616">
        <f t="shared" ref="Q56:Q60" si="20">SUM(C56:P56)</f>
        <v>0</v>
      </c>
      <c r="R56" s="3554"/>
    </row>
    <row r="57" spans="1:18">
      <c r="A57" s="4694" t="s">
        <v>1687</v>
      </c>
      <c r="B57" s="599"/>
      <c r="C57" s="1993"/>
      <c r="D57" s="1993"/>
      <c r="E57" s="1993"/>
      <c r="F57" s="1993"/>
      <c r="G57" s="1993"/>
      <c r="H57" s="1993"/>
      <c r="I57" s="1993"/>
      <c r="J57" s="1993"/>
      <c r="K57" s="1993"/>
      <c r="L57" s="1993"/>
      <c r="M57" s="1993"/>
      <c r="N57" s="1993"/>
      <c r="O57" s="1993"/>
      <c r="P57" s="1993"/>
      <c r="Q57" s="3616">
        <f t="shared" si="20"/>
        <v>0</v>
      </c>
      <c r="R57" s="3554"/>
    </row>
    <row r="58" spans="1:18" ht="26">
      <c r="A58" s="4692" t="s">
        <v>1688</v>
      </c>
      <c r="B58" s="599"/>
      <c r="C58" s="2332"/>
      <c r="D58" s="2332"/>
      <c r="E58" s="2332"/>
      <c r="F58" s="2332"/>
      <c r="G58" s="2332"/>
      <c r="H58" s="2332"/>
      <c r="I58" s="2332"/>
      <c r="J58" s="2332"/>
      <c r="K58" s="2332"/>
      <c r="L58" s="2332"/>
      <c r="M58" s="2332"/>
      <c r="N58" s="2332"/>
      <c r="O58" s="2332"/>
      <c r="P58" s="2332"/>
      <c r="Q58" s="2332"/>
      <c r="R58" s="2087"/>
    </row>
    <row r="59" spans="1:18">
      <c r="A59" s="4693" t="s">
        <v>1689</v>
      </c>
      <c r="B59" s="599"/>
      <c r="C59" s="1993"/>
      <c r="D59" s="1993"/>
      <c r="E59" s="1993"/>
      <c r="F59" s="1993"/>
      <c r="G59" s="1993"/>
      <c r="H59" s="1993"/>
      <c r="I59" s="1993"/>
      <c r="J59" s="1993"/>
      <c r="K59" s="1993"/>
      <c r="L59" s="1993"/>
      <c r="M59" s="1993"/>
      <c r="N59" s="1993"/>
      <c r="O59" s="1993"/>
      <c r="P59" s="1993"/>
      <c r="Q59" s="3616">
        <f t="shared" si="20"/>
        <v>0</v>
      </c>
      <c r="R59" s="3554"/>
    </row>
    <row r="60" spans="1:18">
      <c r="A60" s="4694" t="s">
        <v>1690</v>
      </c>
      <c r="B60" s="599"/>
      <c r="C60" s="1373"/>
      <c r="D60" s="1993"/>
      <c r="E60" s="1993"/>
      <c r="F60" s="1993"/>
      <c r="G60" s="1993"/>
      <c r="H60" s="1993"/>
      <c r="I60" s="1993"/>
      <c r="J60" s="1993"/>
      <c r="K60" s="1993"/>
      <c r="L60" s="1993"/>
      <c r="M60" s="1993"/>
      <c r="N60" s="1993"/>
      <c r="O60" s="1993"/>
      <c r="P60" s="1993"/>
      <c r="Q60" s="3616">
        <f t="shared" si="20"/>
        <v>0</v>
      </c>
      <c r="R60" s="3554"/>
    </row>
    <row r="61" spans="1:18" ht="26.5">
      <c r="A61" s="4695" t="s">
        <v>1698</v>
      </c>
      <c r="B61" s="3648"/>
      <c r="C61" s="2576">
        <f>C56+C57+C59+C60</f>
        <v>0</v>
      </c>
      <c r="D61" s="2576">
        <f t="shared" ref="D61:R61" si="21">D56+D57+D59+D60</f>
        <v>0</v>
      </c>
      <c r="E61" s="2576">
        <f t="shared" si="21"/>
        <v>0</v>
      </c>
      <c r="F61" s="2576">
        <f t="shared" si="21"/>
        <v>0</v>
      </c>
      <c r="G61" s="2576">
        <f t="shared" si="21"/>
        <v>0</v>
      </c>
      <c r="H61" s="2576">
        <f t="shared" si="21"/>
        <v>0</v>
      </c>
      <c r="I61" s="2576">
        <f t="shared" si="21"/>
        <v>0</v>
      </c>
      <c r="J61" s="2576">
        <f t="shared" si="21"/>
        <v>0</v>
      </c>
      <c r="K61" s="2576">
        <f t="shared" si="21"/>
        <v>0</v>
      </c>
      <c r="L61" s="2576">
        <f t="shared" si="21"/>
        <v>0</v>
      </c>
      <c r="M61" s="2576">
        <f t="shared" si="21"/>
        <v>0</v>
      </c>
      <c r="N61" s="2576">
        <f t="shared" si="21"/>
        <v>0</v>
      </c>
      <c r="O61" s="2576">
        <f t="shared" si="21"/>
        <v>0</v>
      </c>
      <c r="P61" s="2576">
        <f t="shared" si="21"/>
        <v>0</v>
      </c>
      <c r="Q61" s="2576">
        <f>Q56+Q57+Q59+Q60</f>
        <v>0</v>
      </c>
      <c r="R61" s="3543">
        <f t="shared" si="21"/>
        <v>0</v>
      </c>
    </row>
    <row r="62" spans="1:18" ht="26.5">
      <c r="A62" s="4696" t="s">
        <v>2415</v>
      </c>
      <c r="B62" s="600"/>
      <c r="C62" s="2685"/>
      <c r="D62" s="2685"/>
      <c r="E62" s="2685"/>
      <c r="F62" s="2685"/>
      <c r="G62" s="2685"/>
      <c r="H62" s="2685"/>
      <c r="I62" s="2685"/>
      <c r="J62" s="2685"/>
      <c r="K62" s="2685"/>
      <c r="L62" s="2685"/>
      <c r="M62" s="2685"/>
      <c r="N62" s="2685"/>
      <c r="O62" s="2685"/>
      <c r="P62" s="2685"/>
      <c r="Q62" s="2685"/>
      <c r="R62" s="2690"/>
    </row>
    <row r="63" spans="1:18">
      <c r="A63" s="4697" t="s">
        <v>1691</v>
      </c>
      <c r="B63" s="599"/>
      <c r="C63" s="3604"/>
      <c r="D63" s="3604"/>
      <c r="E63" s="3604"/>
      <c r="F63" s="3604"/>
      <c r="G63" s="3604"/>
      <c r="H63" s="3604"/>
      <c r="I63" s="3604"/>
      <c r="J63" s="3604"/>
      <c r="K63" s="3604"/>
      <c r="L63" s="3604"/>
      <c r="M63" s="3604"/>
      <c r="N63" s="3604"/>
      <c r="O63" s="3604"/>
      <c r="P63" s="3604"/>
      <c r="Q63" s="3619">
        <f t="shared" ref="Q63:Q64" si="22">SUM(C63:P63)</f>
        <v>0</v>
      </c>
      <c r="R63" s="3554"/>
    </row>
    <row r="64" spans="1:18">
      <c r="A64" s="4698" t="s">
        <v>1692</v>
      </c>
      <c r="B64" s="599"/>
      <c r="C64" s="3628"/>
      <c r="D64" s="3602"/>
      <c r="E64" s="3602"/>
      <c r="F64" s="3602"/>
      <c r="G64" s="3602"/>
      <c r="H64" s="3602"/>
      <c r="I64" s="3602"/>
      <c r="J64" s="3602"/>
      <c r="K64" s="3602"/>
      <c r="L64" s="3602"/>
      <c r="M64" s="3602"/>
      <c r="N64" s="3602"/>
      <c r="O64" s="3602"/>
      <c r="P64" s="3602"/>
      <c r="Q64" s="3619">
        <f t="shared" si="22"/>
        <v>0</v>
      </c>
      <c r="R64" s="3554"/>
    </row>
    <row r="65" spans="1:18" ht="26.5">
      <c r="A65" s="4695" t="s">
        <v>2416</v>
      </c>
      <c r="B65" s="3648"/>
      <c r="C65" s="2712">
        <f>SUM(C63:C64)</f>
        <v>0</v>
      </c>
      <c r="D65" s="2712">
        <f t="shared" ref="D65:R65" si="23">SUM(D63:D64)</f>
        <v>0</v>
      </c>
      <c r="E65" s="2712">
        <f t="shared" si="23"/>
        <v>0</v>
      </c>
      <c r="F65" s="2712">
        <f t="shared" si="23"/>
        <v>0</v>
      </c>
      <c r="G65" s="2712">
        <f t="shared" si="23"/>
        <v>0</v>
      </c>
      <c r="H65" s="2712">
        <f t="shared" si="23"/>
        <v>0</v>
      </c>
      <c r="I65" s="2712">
        <f t="shared" si="23"/>
        <v>0</v>
      </c>
      <c r="J65" s="2712">
        <f t="shared" si="23"/>
        <v>0</v>
      </c>
      <c r="K65" s="2712">
        <f t="shared" si="23"/>
        <v>0</v>
      </c>
      <c r="L65" s="2712">
        <f t="shared" si="23"/>
        <v>0</v>
      </c>
      <c r="M65" s="2712">
        <f t="shared" si="23"/>
        <v>0</v>
      </c>
      <c r="N65" s="2712">
        <f t="shared" si="23"/>
        <v>0</v>
      </c>
      <c r="O65" s="2712">
        <f t="shared" si="23"/>
        <v>0</v>
      </c>
      <c r="P65" s="2712">
        <f t="shared" si="23"/>
        <v>0</v>
      </c>
      <c r="Q65" s="2712">
        <f>SUM(Q63:Q64)</f>
        <v>0</v>
      </c>
      <c r="R65" s="2712">
        <f t="shared" si="23"/>
        <v>0</v>
      </c>
    </row>
    <row r="66" spans="1:18">
      <c r="A66" s="4692" t="s">
        <v>1693</v>
      </c>
      <c r="B66" s="599"/>
      <c r="C66" s="2168">
        <f>+C56+C59+C63</f>
        <v>0</v>
      </c>
      <c r="D66" s="2168">
        <f t="shared" ref="D66:P67" si="24">+D56+D59+D63</f>
        <v>0</v>
      </c>
      <c r="E66" s="2168">
        <f t="shared" si="24"/>
        <v>0</v>
      </c>
      <c r="F66" s="2168">
        <f t="shared" si="24"/>
        <v>0</v>
      </c>
      <c r="G66" s="2168">
        <f t="shared" si="24"/>
        <v>0</v>
      </c>
      <c r="H66" s="2168">
        <f t="shared" si="24"/>
        <v>0</v>
      </c>
      <c r="I66" s="2168">
        <f t="shared" si="24"/>
        <v>0</v>
      </c>
      <c r="J66" s="2168">
        <f t="shared" si="24"/>
        <v>0</v>
      </c>
      <c r="K66" s="2168">
        <f t="shared" si="24"/>
        <v>0</v>
      </c>
      <c r="L66" s="2168">
        <f t="shared" si="24"/>
        <v>0</v>
      </c>
      <c r="M66" s="2168">
        <f t="shared" si="24"/>
        <v>0</v>
      </c>
      <c r="N66" s="2168">
        <f t="shared" si="24"/>
        <v>0</v>
      </c>
      <c r="O66" s="2168">
        <f t="shared" si="24"/>
        <v>0</v>
      </c>
      <c r="P66" s="2341">
        <f t="shared" si="24"/>
        <v>0</v>
      </c>
      <c r="Q66" s="3474">
        <f>+Q56+Q59+Q63</f>
        <v>0</v>
      </c>
      <c r="R66" s="2169">
        <f>+R56+R59+R63</f>
        <v>0</v>
      </c>
    </row>
    <row r="67" spans="1:18" ht="16" thickBot="1">
      <c r="A67" s="4694" t="s">
        <v>1694</v>
      </c>
      <c r="B67" s="599"/>
      <c r="C67" s="2168">
        <f>+C57+C60+C64</f>
        <v>0</v>
      </c>
      <c r="D67" s="2168">
        <f t="shared" si="24"/>
        <v>0</v>
      </c>
      <c r="E67" s="2168">
        <f t="shared" si="24"/>
        <v>0</v>
      </c>
      <c r="F67" s="2168">
        <f t="shared" si="24"/>
        <v>0</v>
      </c>
      <c r="G67" s="2168">
        <f t="shared" si="24"/>
        <v>0</v>
      </c>
      <c r="H67" s="2168">
        <f t="shared" si="24"/>
        <v>0</v>
      </c>
      <c r="I67" s="2168">
        <f t="shared" si="24"/>
        <v>0</v>
      </c>
      <c r="J67" s="2168">
        <f t="shared" si="24"/>
        <v>0</v>
      </c>
      <c r="K67" s="2168">
        <f t="shared" si="24"/>
        <v>0</v>
      </c>
      <c r="L67" s="2168">
        <f t="shared" si="24"/>
        <v>0</v>
      </c>
      <c r="M67" s="2168">
        <f t="shared" si="24"/>
        <v>0</v>
      </c>
      <c r="N67" s="2168">
        <f t="shared" si="24"/>
        <v>0</v>
      </c>
      <c r="O67" s="2168">
        <f t="shared" si="24"/>
        <v>0</v>
      </c>
      <c r="P67" s="2341">
        <f t="shared" si="24"/>
        <v>0</v>
      </c>
      <c r="Q67" s="3474">
        <f>+Q57+Q60+Q64</f>
        <v>0</v>
      </c>
      <c r="R67" s="2169">
        <f t="shared" ref="R67" si="25">+R57+R60+R64</f>
        <v>0</v>
      </c>
    </row>
    <row r="68" spans="1:18" ht="27" thickTop="1" thickBot="1">
      <c r="A68" s="4699" t="s">
        <v>2412</v>
      </c>
      <c r="B68" s="3649"/>
      <c r="C68" s="3650">
        <f>SUM(C66:C67)</f>
        <v>0</v>
      </c>
      <c r="D68" s="3613">
        <f t="shared" ref="D68:O68" si="26">SUM(D66:D67)</f>
        <v>0</v>
      </c>
      <c r="E68" s="3613">
        <f t="shared" si="26"/>
        <v>0</v>
      </c>
      <c r="F68" s="3613">
        <f t="shared" si="26"/>
        <v>0</v>
      </c>
      <c r="G68" s="3613">
        <f t="shared" si="26"/>
        <v>0</v>
      </c>
      <c r="H68" s="3613">
        <f t="shared" si="26"/>
        <v>0</v>
      </c>
      <c r="I68" s="3613">
        <f t="shared" si="26"/>
        <v>0</v>
      </c>
      <c r="J68" s="3613">
        <f t="shared" si="26"/>
        <v>0</v>
      </c>
      <c r="K68" s="3613">
        <f t="shared" si="26"/>
        <v>0</v>
      </c>
      <c r="L68" s="3613">
        <f t="shared" si="26"/>
        <v>0</v>
      </c>
      <c r="M68" s="3613">
        <f t="shared" si="26"/>
        <v>0</v>
      </c>
      <c r="N68" s="3613">
        <f t="shared" si="26"/>
        <v>0</v>
      </c>
      <c r="O68" s="3613">
        <f t="shared" si="26"/>
        <v>0</v>
      </c>
      <c r="P68" s="3613">
        <f>SUM(P66:P67)</f>
        <v>0</v>
      </c>
      <c r="Q68" s="3613">
        <f>SUM(Q66:Q67)</f>
        <v>0</v>
      </c>
      <c r="R68" s="3613">
        <f t="shared" ref="R68" si="27">SUM(R66:R67)</f>
        <v>0</v>
      </c>
    </row>
    <row r="69" spans="1:18" ht="16" thickTop="1">
      <c r="A69" s="601"/>
      <c r="B69" s="601"/>
      <c r="C69" s="601"/>
      <c r="D69" s="601"/>
      <c r="E69" s="601"/>
      <c r="F69" s="601"/>
      <c r="G69" s="601"/>
      <c r="H69" s="601"/>
      <c r="I69" s="601"/>
      <c r="J69" s="601"/>
      <c r="K69" s="601"/>
      <c r="L69" s="601"/>
      <c r="M69" s="601"/>
      <c r="N69" s="601"/>
      <c r="O69" s="601"/>
      <c r="P69" s="601"/>
      <c r="Q69" s="601"/>
      <c r="R69" s="32"/>
    </row>
    <row r="70" spans="1:18">
      <c r="A70" s="32"/>
      <c r="B70" s="32"/>
      <c r="C70" s="32"/>
      <c r="D70" s="32"/>
      <c r="E70" s="32"/>
      <c r="F70" s="32"/>
      <c r="G70" s="32"/>
      <c r="H70" s="32"/>
      <c r="I70" s="32"/>
      <c r="J70" s="32"/>
      <c r="K70" s="32"/>
      <c r="L70" s="32"/>
      <c r="M70" s="32"/>
      <c r="N70" s="32"/>
      <c r="O70" s="32"/>
      <c r="P70" s="32"/>
      <c r="Q70" s="32"/>
      <c r="R70" s="417" t="str">
        <f>+ToC!E115</f>
        <v xml:space="preserve">LONG-TERM Annual Return </v>
      </c>
    </row>
    <row r="71" spans="1:18">
      <c r="A71" s="32"/>
      <c r="B71" s="32"/>
      <c r="C71" s="32"/>
      <c r="D71" s="32"/>
      <c r="E71" s="32"/>
      <c r="F71" s="32"/>
      <c r="G71" s="32"/>
      <c r="H71" s="32"/>
      <c r="I71" s="32"/>
      <c r="J71" s="32"/>
      <c r="K71" s="32"/>
      <c r="L71" s="32"/>
      <c r="M71" s="32"/>
      <c r="N71" s="32"/>
      <c r="O71" s="32"/>
      <c r="P71" s="32"/>
      <c r="Q71" s="32"/>
      <c r="R71" s="417" t="s">
        <v>2417</v>
      </c>
    </row>
    <row r="72" spans="1:18" hidden="1">
      <c r="A72" s="32"/>
      <c r="B72" s="32"/>
      <c r="C72" s="32"/>
      <c r="D72" s="32"/>
      <c r="E72" s="32"/>
      <c r="F72" s="32"/>
      <c r="G72" s="32"/>
      <c r="H72" s="32"/>
      <c r="I72" s="32"/>
      <c r="J72" s="32"/>
      <c r="K72" s="32"/>
      <c r="L72" s="32"/>
      <c r="M72" s="32"/>
      <c r="N72" s="32"/>
      <c r="O72" s="32"/>
      <c r="P72" s="32"/>
      <c r="Q72" s="32"/>
      <c r="R72" s="32"/>
    </row>
    <row r="73" spans="1:18" hidden="1">
      <c r="A73" s="4"/>
      <c r="B73" s="4"/>
      <c r="C73" s="4"/>
      <c r="D73" s="4"/>
      <c r="E73" s="32"/>
      <c r="F73" s="32"/>
      <c r="G73" s="32"/>
      <c r="H73" s="32"/>
      <c r="I73" s="32"/>
      <c r="J73" s="32"/>
      <c r="K73" s="32"/>
      <c r="L73" s="32"/>
      <c r="M73" s="32"/>
      <c r="N73" s="32"/>
      <c r="O73" s="32"/>
      <c r="P73" s="32"/>
      <c r="Q73" s="32"/>
      <c r="R73" s="4"/>
    </row>
  </sheetData>
  <sheetProtection password="DF61" sheet="1" objects="1" scenarios="1"/>
  <mergeCells count="17">
    <mergeCell ref="A1:Q1"/>
    <mergeCell ref="A2:Q2"/>
    <mergeCell ref="A9:Q9"/>
    <mergeCell ref="A10:Q10"/>
    <mergeCell ref="C12:N12"/>
    <mergeCell ref="O12:P12"/>
    <mergeCell ref="L13:L14"/>
    <mergeCell ref="M13:M14"/>
    <mergeCell ref="N13:N14"/>
    <mergeCell ref="C13:E13"/>
    <mergeCell ref="Q12:R12"/>
    <mergeCell ref="O13:O14"/>
    <mergeCell ref="P13:P14"/>
    <mergeCell ref="Q13:Q14"/>
    <mergeCell ref="R13:R14"/>
    <mergeCell ref="F13:H13"/>
    <mergeCell ref="I13:K13"/>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61:R61 Q16:Q27 R40:R52 Q59:Q60 Q63:Q68 R65:R68 C27:P27 C40:P52 Q29:Q52 Q56:Q57 C65:P68 R27 C63">
      <formula1>50000000000</formula1>
    </dataValidation>
  </dataValidations>
  <hyperlinks>
    <hyperlink ref="A1:Q1" location="ToC!A1" display="45.032"/>
  </hyperlinks>
  <pageMargins left="0.5" right="0" top="0.5" bottom="0.5" header="0.3" footer="0.3"/>
  <pageSetup paperSize="5"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C00000"/>
    <pageSetUpPr fitToPage="1"/>
  </sheetPr>
  <dimension ref="A1:J74"/>
  <sheetViews>
    <sheetView zoomScaleNormal="100" workbookViewId="0">
      <selection activeCell="G3" sqref="G3"/>
    </sheetView>
  </sheetViews>
  <sheetFormatPr defaultColWidth="0" defaultRowHeight="15.5" zeroHeight="1"/>
  <cols>
    <col min="1" max="1" width="3.84375" style="90" customWidth="1"/>
    <col min="2" max="2" width="42.69140625" style="90" customWidth="1"/>
    <col min="3" max="3" width="5.765625" style="90" customWidth="1"/>
    <col min="4" max="5" width="12.765625" style="90" customWidth="1"/>
    <col min="6" max="7" width="12.69140625" style="90" customWidth="1"/>
    <col min="8" max="16384" width="8.84375" style="90" hidden="1"/>
  </cols>
  <sheetData>
    <row r="1" spans="1:10" ht="15.75" customHeight="1">
      <c r="A1" s="5635" t="s">
        <v>115</v>
      </c>
      <c r="B1" s="5635"/>
      <c r="C1" s="5635"/>
      <c r="D1" s="5635"/>
      <c r="E1" s="5635"/>
      <c r="F1" s="5635"/>
      <c r="G1" s="5635"/>
    </row>
    <row r="2" spans="1:10" ht="15.75" customHeight="1">
      <c r="A2" s="1829"/>
      <c r="B2" s="1829"/>
      <c r="C2" s="1829"/>
      <c r="D2" s="1829"/>
      <c r="E2" s="1829"/>
      <c r="F2" s="1829"/>
      <c r="G2" s="1829"/>
    </row>
    <row r="3" spans="1:10">
      <c r="A3" s="596" t="str">
        <f>+Cover!A14</f>
        <v>Select Name of Insurer/ Financial Holding Company</v>
      </c>
      <c r="B3" s="866"/>
      <c r="C3" s="89"/>
      <c r="D3" s="89"/>
      <c r="E3" s="89"/>
      <c r="F3" s="89"/>
      <c r="G3" s="4228" t="s">
        <v>2418</v>
      </c>
    </row>
    <row r="4" spans="1:10">
      <c r="A4" s="179" t="str">
        <f>+ToC!A3</f>
        <v>Insurer/Financial Holding Company</v>
      </c>
      <c r="B4" s="265"/>
      <c r="C4" s="89"/>
      <c r="D4" s="89"/>
      <c r="E4" s="89"/>
      <c r="F4" s="89"/>
      <c r="G4" s="89"/>
    </row>
    <row r="5" spans="1:10">
      <c r="A5" s="179"/>
      <c r="B5" s="265"/>
      <c r="C5" s="266"/>
      <c r="D5" s="266"/>
      <c r="E5" s="266"/>
      <c r="F5" s="89"/>
      <c r="G5" s="89"/>
    </row>
    <row r="6" spans="1:10">
      <c r="A6" s="99" t="str">
        <f>+ToC!A5</f>
        <v>LONG-TERM INSURERS ANNUAL RETURN</v>
      </c>
      <c r="B6" s="89"/>
      <c r="C6" s="266"/>
      <c r="D6" s="266"/>
      <c r="E6" s="266"/>
      <c r="F6" s="89"/>
      <c r="G6" s="89"/>
      <c r="H6" s="269"/>
      <c r="I6" s="269"/>
      <c r="J6" s="269"/>
    </row>
    <row r="7" spans="1:10">
      <c r="A7" s="179" t="str">
        <f>+ToC!A6</f>
        <v>FOR THE YEAR ENDED:</v>
      </c>
      <c r="B7" s="265"/>
      <c r="C7" s="266"/>
      <c r="D7" s="266"/>
      <c r="E7" s="266"/>
      <c r="F7" s="89"/>
      <c r="G7" s="2398">
        <f>+Cover!$A$23</f>
        <v>0</v>
      </c>
    </row>
    <row r="8" spans="1:10">
      <c r="A8" s="179"/>
      <c r="B8" s="265"/>
      <c r="C8" s="266"/>
      <c r="D8" s="266"/>
      <c r="E8" s="266"/>
      <c r="F8" s="89"/>
      <c r="G8" s="89"/>
    </row>
    <row r="9" spans="1:10" s="93" customFormat="1" ht="21" customHeight="1">
      <c r="A9" s="5863" t="s">
        <v>912</v>
      </c>
      <c r="B9" s="5863"/>
      <c r="C9" s="5863"/>
      <c r="D9" s="5863"/>
      <c r="E9" s="5863"/>
      <c r="F9" s="5863"/>
      <c r="G9" s="5863"/>
    </row>
    <row r="10" spans="1:10" s="93" customFormat="1">
      <c r="A10" s="270"/>
      <c r="B10" s="1830"/>
      <c r="C10" s="1830"/>
      <c r="D10" s="1830"/>
      <c r="E10" s="1830"/>
      <c r="F10" s="1830"/>
      <c r="G10" s="1830"/>
    </row>
    <row r="11" spans="1:10" s="93" customFormat="1">
      <c r="A11" s="5106" t="s">
        <v>1699</v>
      </c>
      <c r="B11" s="5106"/>
      <c r="C11" s="5106"/>
      <c r="D11" s="5106"/>
      <c r="E11" s="5106"/>
      <c r="F11" s="5106"/>
      <c r="G11" s="5106"/>
    </row>
    <row r="12" spans="1:10" s="93" customFormat="1">
      <c r="A12" s="5106" t="s">
        <v>1700</v>
      </c>
      <c r="B12" s="5106"/>
      <c r="C12" s="5106"/>
      <c r="D12" s="5106"/>
      <c r="E12" s="5106"/>
      <c r="F12" s="5106"/>
      <c r="G12" s="5106"/>
    </row>
    <row r="13" spans="1:10" s="93" customFormat="1" ht="15" customHeight="1">
      <c r="A13" s="5862"/>
      <c r="B13" s="5862"/>
      <c r="C13" s="5862"/>
      <c r="D13" s="5862"/>
      <c r="E13" s="5862"/>
      <c r="F13" s="5862"/>
      <c r="G13" s="5862"/>
    </row>
    <row r="14" spans="1:10" ht="16" thickBot="1">
      <c r="A14" s="213"/>
      <c r="B14" s="213"/>
      <c r="C14" s="213"/>
      <c r="D14" s="213"/>
      <c r="E14" s="213"/>
      <c r="F14" s="213"/>
      <c r="G14" s="213"/>
    </row>
    <row r="15" spans="1:10" ht="52.5" thickTop="1">
      <c r="A15" s="3651"/>
      <c r="B15" s="3652"/>
      <c r="C15" s="20" t="s">
        <v>133</v>
      </c>
      <c r="D15" s="2644" t="str">
        <f>"Business in Trinidad &amp; Tobago "&amp;YEAR($G$7)</f>
        <v>Business in Trinidad &amp; Tobago 1900</v>
      </c>
      <c r="E15" s="271" t="str">
        <f>"Business Outside Trinidad &amp; Tobago "&amp;YEAR($G$7)</f>
        <v>Business Outside Trinidad &amp; Tobago 1900</v>
      </c>
      <c r="F15" s="11">
        <f>YEAR($G$7)</f>
        <v>1900</v>
      </c>
      <c r="G15" s="72">
        <f>F15-1</f>
        <v>1899</v>
      </c>
    </row>
    <row r="16" spans="1:10">
      <c r="A16" s="3558"/>
      <c r="B16" s="2701"/>
      <c r="C16" s="2702"/>
      <c r="D16" s="3653"/>
      <c r="E16" s="3653"/>
      <c r="F16" s="2563" t="s">
        <v>640</v>
      </c>
      <c r="G16" s="2648" t="s">
        <v>640</v>
      </c>
    </row>
    <row r="17" spans="1:7">
      <c r="A17" s="5856" t="s">
        <v>915</v>
      </c>
      <c r="B17" s="5857"/>
      <c r="C17" s="3654"/>
      <c r="D17" s="3655"/>
      <c r="E17" s="3655"/>
      <c r="F17" s="1237"/>
      <c r="G17" s="3656"/>
    </row>
    <row r="18" spans="1:7">
      <c r="A18" s="4720"/>
      <c r="B18" s="4721" t="s">
        <v>871</v>
      </c>
      <c r="C18" s="313"/>
      <c r="D18" s="3657"/>
      <c r="E18" s="3657"/>
      <c r="F18" s="2209">
        <f>SUM(D18:E18)</f>
        <v>0</v>
      </c>
      <c r="G18" s="3657"/>
    </row>
    <row r="19" spans="1:7">
      <c r="A19" s="4715"/>
      <c r="B19" s="4722" t="s">
        <v>872</v>
      </c>
      <c r="C19" s="314"/>
      <c r="D19" s="2855"/>
      <c r="E19" s="2855"/>
      <c r="F19" s="2209">
        <f t="shared" ref="F19:F30" si="0">SUM(D19:E19)</f>
        <v>0</v>
      </c>
      <c r="G19" s="2855"/>
    </row>
    <row r="20" spans="1:7">
      <c r="A20" s="4715"/>
      <c r="B20" s="4722" t="s">
        <v>1701</v>
      </c>
      <c r="C20" s="314"/>
      <c r="D20" s="2855"/>
      <c r="E20" s="2855"/>
      <c r="F20" s="2209">
        <f t="shared" si="0"/>
        <v>0</v>
      </c>
      <c r="G20" s="2855"/>
    </row>
    <row r="21" spans="1:7">
      <c r="A21" s="4715"/>
      <c r="B21" s="4722" t="s">
        <v>1702</v>
      </c>
      <c r="C21" s="314"/>
      <c r="D21" s="2855"/>
      <c r="E21" s="2855"/>
      <c r="F21" s="2209">
        <f>SUM(D21:E21)</f>
        <v>0</v>
      </c>
      <c r="G21" s="2855"/>
    </row>
    <row r="22" spans="1:7">
      <c r="A22" s="4715"/>
      <c r="B22" s="4722" t="s">
        <v>851</v>
      </c>
      <c r="C22" s="314"/>
      <c r="D22" s="2855"/>
      <c r="E22" s="2855"/>
      <c r="F22" s="2209">
        <f t="shared" si="0"/>
        <v>0</v>
      </c>
      <c r="G22" s="2855"/>
    </row>
    <row r="23" spans="1:7">
      <c r="A23" s="4714"/>
      <c r="B23" s="4703" t="s">
        <v>1703</v>
      </c>
      <c r="C23" s="314"/>
      <c r="D23" s="2855"/>
      <c r="E23" s="2855"/>
      <c r="F23" s="2209">
        <f t="shared" si="0"/>
        <v>0</v>
      </c>
      <c r="G23" s="2855"/>
    </row>
    <row r="24" spans="1:7">
      <c r="A24" s="4715"/>
      <c r="B24" s="4722" t="s">
        <v>1007</v>
      </c>
      <c r="C24" s="314"/>
      <c r="D24" s="2855"/>
      <c r="E24" s="2855"/>
      <c r="F24" s="2209">
        <f t="shared" si="0"/>
        <v>0</v>
      </c>
      <c r="G24" s="2855"/>
    </row>
    <row r="25" spans="1:7">
      <c r="A25" s="4715"/>
      <c r="B25" s="4722" t="s">
        <v>1704</v>
      </c>
      <c r="C25" s="314"/>
      <c r="D25" s="2855"/>
      <c r="E25" s="2855"/>
      <c r="F25" s="2209">
        <f t="shared" si="0"/>
        <v>0</v>
      </c>
      <c r="G25" s="2855"/>
    </row>
    <row r="26" spans="1:7">
      <c r="A26" s="4723"/>
      <c r="B26" s="4706" t="s">
        <v>1705</v>
      </c>
      <c r="C26" s="315"/>
      <c r="D26" s="2855"/>
      <c r="E26" s="2855"/>
      <c r="F26" s="2209">
        <f t="shared" si="0"/>
        <v>0</v>
      </c>
      <c r="G26" s="2855"/>
    </row>
    <row r="27" spans="1:7">
      <c r="A27" s="4724"/>
      <c r="B27" s="4725" t="s">
        <v>1706</v>
      </c>
      <c r="C27" s="3658"/>
      <c r="D27" s="2168">
        <f>SUM(D28:D31)</f>
        <v>0</v>
      </c>
      <c r="E27" s="2168">
        <f>SUM(E28:E31)</f>
        <v>0</v>
      </c>
      <c r="F27" s="2168">
        <f>SUM(F28:F31)</f>
        <v>0</v>
      </c>
      <c r="G27" s="2169">
        <f>SUM(G28:G31)</f>
        <v>0</v>
      </c>
    </row>
    <row r="28" spans="1:7">
      <c r="A28" s="4726"/>
      <c r="B28" s="4727"/>
      <c r="C28" s="922"/>
      <c r="D28" s="2855"/>
      <c r="E28" s="2855"/>
      <c r="F28" s="2209">
        <f t="shared" si="0"/>
        <v>0</v>
      </c>
      <c r="G28" s="2855"/>
    </row>
    <row r="29" spans="1:7">
      <c r="A29" s="4726"/>
      <c r="B29" s="4727"/>
      <c r="C29" s="922"/>
      <c r="D29" s="1322"/>
      <c r="E29" s="1322"/>
      <c r="F29" s="2209">
        <f t="shared" si="0"/>
        <v>0</v>
      </c>
      <c r="G29" s="1322"/>
    </row>
    <row r="30" spans="1:7">
      <c r="A30" s="4717"/>
      <c r="B30" s="4728"/>
      <c r="C30" s="315"/>
      <c r="D30" s="2855"/>
      <c r="E30" s="2855"/>
      <c r="F30" s="2209">
        <f t="shared" si="0"/>
        <v>0</v>
      </c>
      <c r="G30" s="2855"/>
    </row>
    <row r="31" spans="1:7">
      <c r="A31" s="4717"/>
      <c r="B31" s="4728"/>
      <c r="C31" s="315"/>
      <c r="D31" s="1322"/>
      <c r="E31" s="1322"/>
      <c r="F31" s="2209">
        <f>SUM(D31:E31)</f>
        <v>0</v>
      </c>
      <c r="G31" s="3659"/>
    </row>
    <row r="32" spans="1:7" ht="16" thickBot="1">
      <c r="A32" s="5864" t="s">
        <v>1707</v>
      </c>
      <c r="B32" s="5865"/>
      <c r="C32" s="3660"/>
      <c r="D32" s="2125">
        <f>SUM(D18:D27)</f>
        <v>0</v>
      </c>
      <c r="E32" s="2125">
        <f>SUM(E18:E27)</f>
        <v>0</v>
      </c>
      <c r="F32" s="2125">
        <f>SUM(F18:F27)</f>
        <v>0</v>
      </c>
      <c r="G32" s="2144">
        <f>SUM(G18:G27)</f>
        <v>0</v>
      </c>
    </row>
    <row r="33" spans="1:7">
      <c r="A33" s="272"/>
      <c r="B33" s="272"/>
      <c r="C33" s="273"/>
      <c r="D33" s="273"/>
      <c r="E33" s="273"/>
      <c r="F33" s="274"/>
      <c r="G33" s="274"/>
    </row>
    <row r="34" spans="1:7">
      <c r="A34" s="272"/>
      <c r="B34" s="272"/>
      <c r="C34" s="273"/>
      <c r="D34" s="273"/>
      <c r="E34" s="273"/>
      <c r="F34" s="274"/>
      <c r="G34" s="274"/>
    </row>
    <row r="35" spans="1:7">
      <c r="A35" s="272"/>
      <c r="B35" s="272"/>
      <c r="C35" s="273"/>
      <c r="D35" s="273"/>
      <c r="E35" s="273"/>
      <c r="F35" s="274"/>
      <c r="G35" s="274"/>
    </row>
    <row r="36" spans="1:7">
      <c r="A36" s="272"/>
      <c r="B36" s="272"/>
      <c r="C36" s="273"/>
      <c r="D36" s="273"/>
      <c r="E36" s="273"/>
      <c r="F36" s="274"/>
      <c r="G36" s="274"/>
    </row>
    <row r="37" spans="1:7">
      <c r="A37" s="272"/>
      <c r="B37" s="272"/>
      <c r="C37" s="273"/>
      <c r="D37" s="273"/>
      <c r="E37" s="273"/>
      <c r="F37" s="274"/>
      <c r="G37" s="274"/>
    </row>
    <row r="38" spans="1:7">
      <c r="A38" s="272"/>
      <c r="B38" s="272"/>
      <c r="C38" s="273"/>
      <c r="D38" s="273"/>
      <c r="E38" s="273"/>
      <c r="F38" s="274"/>
      <c r="G38" s="274"/>
    </row>
    <row r="39" spans="1:7">
      <c r="A39" s="211"/>
      <c r="B39" s="213"/>
      <c r="C39" s="275"/>
      <c r="D39" s="275"/>
      <c r="E39" s="275"/>
      <c r="F39" s="245"/>
      <c r="G39" s="245"/>
    </row>
    <row r="40" spans="1:7">
      <c r="A40" s="5862" t="s">
        <v>1708</v>
      </c>
      <c r="B40" s="5862"/>
      <c r="C40" s="5862"/>
      <c r="D40" s="5862"/>
      <c r="E40" s="5862"/>
      <c r="F40" s="5862"/>
      <c r="G40" s="5862"/>
    </row>
    <row r="41" spans="1:7">
      <c r="A41" s="5861"/>
      <c r="B41" s="5861"/>
      <c r="C41" s="5861"/>
      <c r="D41" s="5861"/>
      <c r="E41" s="5861"/>
      <c r="F41" s="5861"/>
      <c r="G41" s="5861"/>
    </row>
    <row r="42" spans="1:7" ht="16" thickBot="1">
      <c r="A42" s="211"/>
      <c r="B42" s="213"/>
      <c r="C42" s="275"/>
      <c r="D42" s="275"/>
      <c r="E42" s="275"/>
      <c r="F42" s="245"/>
      <c r="G42" s="245"/>
    </row>
    <row r="43" spans="1:7" ht="52.5" thickTop="1">
      <c r="A43" s="3651"/>
      <c r="B43" s="3652"/>
      <c r="C43" s="20" t="s">
        <v>133</v>
      </c>
      <c r="D43" s="2644" t="str">
        <f>"Business in Trinidad &amp; Tobago"&amp;YEAR($G$7)</f>
        <v>Business in Trinidad &amp; Tobago1900</v>
      </c>
      <c r="E43" s="271" t="str">
        <f>"Business Outside Trinidad &amp; Tobago"&amp;YEAR($G$7)</f>
        <v>Business Outside Trinidad &amp; Tobago1900</v>
      </c>
      <c r="F43" s="2562">
        <f>YEAR($G$7)</f>
        <v>1900</v>
      </c>
      <c r="G43" s="3661">
        <f>F43-1</f>
        <v>1899</v>
      </c>
    </row>
    <row r="44" spans="1:7">
      <c r="A44" s="3558"/>
      <c r="B44" s="2700"/>
      <c r="C44" s="2702"/>
      <c r="D44" s="3653"/>
      <c r="E44" s="3653"/>
      <c r="F44" s="2564" t="s">
        <v>640</v>
      </c>
      <c r="G44" s="2564" t="s">
        <v>640</v>
      </c>
    </row>
    <row r="45" spans="1:7">
      <c r="A45" s="5856" t="s">
        <v>1709</v>
      </c>
      <c r="B45" s="5857"/>
      <c r="C45" s="3662"/>
      <c r="D45" s="3663"/>
      <c r="E45" s="3663"/>
      <c r="F45" s="3664">
        <f>SUM(D45:E45)</f>
        <v>0</v>
      </c>
      <c r="G45" s="3665">
        <f>+G32</f>
        <v>0</v>
      </c>
    </row>
    <row r="46" spans="1:7">
      <c r="A46" s="5858" t="s">
        <v>1710</v>
      </c>
      <c r="B46" s="5859"/>
      <c r="C46" s="484"/>
      <c r="D46" s="3666"/>
      <c r="E46" s="3666"/>
      <c r="F46" s="3667"/>
      <c r="G46" s="3667"/>
    </row>
    <row r="47" spans="1:7">
      <c r="A47" s="4700"/>
      <c r="B47" s="4701" t="s">
        <v>2012</v>
      </c>
      <c r="C47" s="313"/>
      <c r="D47" s="3668"/>
      <c r="E47" s="3668"/>
      <c r="F47" s="276">
        <f>SUM(D47:E47)</f>
        <v>0</v>
      </c>
      <c r="G47" s="3668"/>
    </row>
    <row r="48" spans="1:7">
      <c r="A48" s="4702"/>
      <c r="B48" s="4703" t="s">
        <v>1711</v>
      </c>
      <c r="C48" s="314"/>
      <c r="D48" s="3669"/>
      <c r="E48" s="3669"/>
      <c r="F48" s="2651">
        <f t="shared" ref="F48:F56" si="1">SUM(D48:E48)</f>
        <v>0</v>
      </c>
      <c r="G48" s="3669"/>
    </row>
    <row r="49" spans="1:7">
      <c r="A49" s="4702"/>
      <c r="B49" s="4703" t="s">
        <v>1712</v>
      </c>
      <c r="C49" s="314"/>
      <c r="D49" s="3669"/>
      <c r="E49" s="3669"/>
      <c r="F49" s="2651">
        <f t="shared" si="1"/>
        <v>0</v>
      </c>
      <c r="G49" s="3669"/>
    </row>
    <row r="50" spans="1:7" ht="32.5" customHeight="1">
      <c r="A50" s="4700"/>
      <c r="B50" s="4704" t="s">
        <v>1713</v>
      </c>
      <c r="C50" s="313"/>
      <c r="D50" s="3669"/>
      <c r="E50" s="3669"/>
      <c r="F50" s="2651">
        <f t="shared" si="1"/>
        <v>0</v>
      </c>
      <c r="G50" s="3669"/>
    </row>
    <row r="51" spans="1:7">
      <c r="A51" s="4705"/>
      <c r="B51" s="4706" t="s">
        <v>1714</v>
      </c>
      <c r="C51" s="314"/>
      <c r="D51" s="3670"/>
      <c r="E51" s="3668"/>
      <c r="F51" s="3671">
        <f t="shared" si="1"/>
        <v>0</v>
      </c>
      <c r="G51" s="3668"/>
    </row>
    <row r="52" spans="1:7">
      <c r="A52" s="4707"/>
      <c r="B52" s="4708" t="s">
        <v>750</v>
      </c>
      <c r="C52" s="314"/>
      <c r="D52" s="3239">
        <f>SUM(D53:D56)</f>
        <v>0</v>
      </c>
      <c r="E52" s="3239">
        <f t="shared" ref="E52:G52" si="2">SUM(E53:E56)</f>
        <v>0</v>
      </c>
      <c r="F52" s="3239">
        <f t="shared" si="2"/>
        <v>0</v>
      </c>
      <c r="G52" s="3239">
        <f t="shared" si="2"/>
        <v>0</v>
      </c>
    </row>
    <row r="53" spans="1:7">
      <c r="A53" s="4709"/>
      <c r="B53" s="4710"/>
      <c r="C53" s="315"/>
      <c r="D53" s="3669"/>
      <c r="E53" s="3669"/>
      <c r="F53" s="2651"/>
      <c r="G53" s="3669"/>
    </row>
    <row r="54" spans="1:7">
      <c r="A54" s="4711"/>
      <c r="B54" s="4712"/>
      <c r="C54" s="315"/>
      <c r="D54" s="3669"/>
      <c r="E54" s="3669"/>
      <c r="F54" s="2651"/>
      <c r="G54" s="3669"/>
    </row>
    <row r="55" spans="1:7">
      <c r="A55" s="4711"/>
      <c r="B55" s="4712"/>
      <c r="C55" s="315"/>
      <c r="D55" s="3669"/>
      <c r="E55" s="3669"/>
      <c r="F55" s="2651"/>
      <c r="G55" s="3669"/>
    </row>
    <row r="56" spans="1:7">
      <c r="A56" s="4711"/>
      <c r="B56" s="4712"/>
      <c r="C56" s="315"/>
      <c r="D56" s="3669"/>
      <c r="E56" s="3669"/>
      <c r="F56" s="2651">
        <f t="shared" si="1"/>
        <v>0</v>
      </c>
      <c r="G56" s="3672"/>
    </row>
    <row r="57" spans="1:7">
      <c r="A57" s="5860" t="s">
        <v>1716</v>
      </c>
      <c r="B57" s="5860"/>
      <c r="C57" s="3673"/>
      <c r="D57" s="2168">
        <f>SUM(D47:D52)</f>
        <v>0</v>
      </c>
      <c r="E57" s="2168">
        <f t="shared" ref="E57:G57" si="3">SUM(E47:E52)</f>
        <v>0</v>
      </c>
      <c r="F57" s="2168">
        <f t="shared" si="3"/>
        <v>0</v>
      </c>
      <c r="G57" s="2168">
        <f t="shared" si="3"/>
        <v>0</v>
      </c>
    </row>
    <row r="58" spans="1:7">
      <c r="A58" s="5856" t="s">
        <v>1717</v>
      </c>
      <c r="B58" s="5857"/>
      <c r="C58" s="3674"/>
      <c r="D58" s="3675"/>
      <c r="E58" s="3675"/>
      <c r="F58" s="3675"/>
      <c r="G58" s="3675"/>
    </row>
    <row r="59" spans="1:7">
      <c r="A59" s="4713"/>
      <c r="B59" s="4701" t="s">
        <v>2013</v>
      </c>
      <c r="C59" s="313"/>
      <c r="D59" s="3669"/>
      <c r="E59" s="3669"/>
      <c r="F59" s="2651">
        <f>SUM(D59:E59)</f>
        <v>0</v>
      </c>
      <c r="G59" s="3669"/>
    </row>
    <row r="60" spans="1:7">
      <c r="A60" s="4714"/>
      <c r="B60" s="4703" t="s">
        <v>1718</v>
      </c>
      <c r="C60" s="314"/>
      <c r="D60" s="3669"/>
      <c r="E60" s="3669"/>
      <c r="F60" s="2651">
        <f t="shared" ref="F60" si="4">SUM(D60:E60)</f>
        <v>0</v>
      </c>
      <c r="G60" s="3669"/>
    </row>
    <row r="61" spans="1:7">
      <c r="A61" s="4715"/>
      <c r="B61" s="4716" t="s">
        <v>1715</v>
      </c>
      <c r="C61" s="314"/>
      <c r="D61" s="3239">
        <f>SUM(D62:D65)</f>
        <v>0</v>
      </c>
      <c r="E61" s="3239">
        <f t="shared" ref="E61:G61" si="5">SUM(E62:E65)</f>
        <v>0</v>
      </c>
      <c r="F61" s="3239">
        <f t="shared" si="5"/>
        <v>0</v>
      </c>
      <c r="G61" s="3239">
        <f t="shared" si="5"/>
        <v>0</v>
      </c>
    </row>
    <row r="62" spans="1:7">
      <c r="A62" s="4717"/>
      <c r="B62" s="4718"/>
      <c r="C62" s="315"/>
      <c r="D62" s="3669"/>
      <c r="E62" s="3669"/>
      <c r="F62" s="2651"/>
      <c r="G62" s="3669"/>
    </row>
    <row r="63" spans="1:7">
      <c r="A63" s="4717"/>
      <c r="B63" s="4718"/>
      <c r="C63" s="315"/>
      <c r="D63" s="3669"/>
      <c r="E63" s="3669"/>
      <c r="F63" s="2651"/>
      <c r="G63" s="3669"/>
    </row>
    <row r="64" spans="1:7">
      <c r="A64" s="4717"/>
      <c r="B64" s="4718"/>
      <c r="C64" s="315"/>
      <c r="D64" s="3669"/>
      <c r="E64" s="3669"/>
      <c r="F64" s="2651"/>
      <c r="G64" s="3672"/>
    </row>
    <row r="65" spans="1:7">
      <c r="A65" s="4717"/>
      <c r="B65" s="4718"/>
      <c r="C65" s="315"/>
      <c r="D65" s="3669"/>
      <c r="E65" s="3669"/>
      <c r="F65" s="2651"/>
      <c r="G65" s="3672"/>
    </row>
    <row r="66" spans="1:7">
      <c r="A66" s="5860" t="s">
        <v>1230</v>
      </c>
      <c r="B66" s="5860"/>
      <c r="C66" s="3673"/>
      <c r="D66" s="2168">
        <f>SUM(D59:D61)</f>
        <v>0</v>
      </c>
      <c r="E66" s="2168">
        <f t="shared" ref="E66" si="6">SUM(E59:E61)</f>
        <v>0</v>
      </c>
      <c r="F66" s="2168">
        <f>SUM(F59:F61)</f>
        <v>0</v>
      </c>
      <c r="G66" s="2168">
        <f>SUM(G59:G61)</f>
        <v>0</v>
      </c>
    </row>
    <row r="67" spans="1:7">
      <c r="A67" s="2759"/>
      <c r="B67" s="2759"/>
      <c r="C67" s="922"/>
      <c r="D67" s="3627"/>
      <c r="E67" s="3627"/>
      <c r="F67" s="2651"/>
      <c r="G67" s="3627"/>
    </row>
    <row r="68" spans="1:7">
      <c r="A68" s="2756"/>
      <c r="B68" s="4719" t="s">
        <v>1719</v>
      </c>
      <c r="C68" s="3676"/>
      <c r="D68" s="3226">
        <f>D45+D57-D66</f>
        <v>0</v>
      </c>
      <c r="E68" s="3226">
        <f>E45+E57-E66</f>
        <v>0</v>
      </c>
      <c r="F68" s="3226">
        <f>F45+F57-F66</f>
        <v>0</v>
      </c>
      <c r="G68" s="3226">
        <f>G45+G57-G66</f>
        <v>0</v>
      </c>
    </row>
    <row r="69" spans="1:7">
      <c r="A69" s="213"/>
      <c r="B69" s="213"/>
      <c r="C69" s="213"/>
      <c r="D69" s="213"/>
      <c r="E69" s="213"/>
      <c r="F69" s="213"/>
      <c r="G69" s="213"/>
    </row>
    <row r="70" spans="1:7">
      <c r="A70" s="213"/>
      <c r="B70" s="213"/>
      <c r="C70" s="89"/>
      <c r="D70" s="89"/>
      <c r="E70" s="89"/>
      <c r="F70" s="89"/>
      <c r="G70" s="213"/>
    </row>
    <row r="71" spans="1:7">
      <c r="A71" s="213"/>
      <c r="B71" s="213"/>
      <c r="C71" s="89"/>
      <c r="D71" s="89"/>
      <c r="E71" s="89"/>
      <c r="F71" s="89"/>
      <c r="G71" s="213"/>
    </row>
    <row r="72" spans="1:7">
      <c r="A72" s="213"/>
      <c r="B72" s="213"/>
      <c r="C72" s="89"/>
      <c r="D72" s="89"/>
      <c r="E72" s="89"/>
      <c r="F72" s="89"/>
      <c r="G72" s="213"/>
    </row>
    <row r="73" spans="1:7">
      <c r="A73" s="213"/>
      <c r="B73" s="213"/>
      <c r="C73" s="213"/>
      <c r="D73" s="213"/>
      <c r="E73" s="213"/>
      <c r="F73" s="89"/>
      <c r="G73" s="178" t="str">
        <f>+ToC!E115</f>
        <v xml:space="preserve">LONG-TERM Annual Return </v>
      </c>
    </row>
    <row r="74" spans="1:7">
      <c r="A74" s="89"/>
      <c r="B74" s="89"/>
      <c r="C74" s="89"/>
      <c r="D74" s="89"/>
      <c r="E74" s="89"/>
      <c r="F74" s="270"/>
      <c r="G74" s="268" t="s">
        <v>1720</v>
      </c>
    </row>
  </sheetData>
  <sheetProtection password="DF61" sheet="1" objects="1" scenarios="1"/>
  <mergeCells count="14">
    <mergeCell ref="A41:G41"/>
    <mergeCell ref="A40:G40"/>
    <mergeCell ref="A13:G13"/>
    <mergeCell ref="A1:G1"/>
    <mergeCell ref="A9:G9"/>
    <mergeCell ref="A11:G11"/>
    <mergeCell ref="A12:G12"/>
    <mergeCell ref="A17:B17"/>
    <mergeCell ref="A32:B32"/>
    <mergeCell ref="A45:B45"/>
    <mergeCell ref="A46:B46"/>
    <mergeCell ref="A57:B57"/>
    <mergeCell ref="A58:B58"/>
    <mergeCell ref="A66:B66"/>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68:G68 D27:G27 F62:F67 D32:G32 F18:F26 G66 F47:F51 D45:G45 F53:F57 G57 D57:E57 F59:F60 D66:E66 F28:F31">
      <formula1>50000000000</formula1>
    </dataValidation>
  </dataValidations>
  <hyperlinks>
    <hyperlink ref="A1:G1" location="ToC!A1" display="50.010"/>
  </hyperlinks>
  <printOptions horizontalCentered="1"/>
  <pageMargins left="0.39370078740157483" right="0.39370078740157483" top="0.39370078740157483" bottom="0.39370078740157483" header="0.39370078740157483" footer="0.39370078740157483"/>
  <pageSetup paperSize="5" scale="79"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C00000"/>
  </sheetPr>
  <dimension ref="A1:EU79"/>
  <sheetViews>
    <sheetView zoomScaleNormal="100" workbookViewId="0">
      <selection sqref="A1:I1"/>
    </sheetView>
  </sheetViews>
  <sheetFormatPr defaultColWidth="0" defaultRowHeight="15.5" zeroHeight="1"/>
  <cols>
    <col min="1" max="1" width="39.23046875" customWidth="1"/>
    <col min="2" max="2" width="5.765625" customWidth="1"/>
    <col min="3" max="6" width="15.765625" style="4" customWidth="1"/>
    <col min="7" max="7" width="15.765625" customWidth="1"/>
    <col min="8" max="10" width="15.765625" style="4" customWidth="1"/>
    <col min="11" max="11" width="4.765625" customWidth="1"/>
    <col min="12" max="12" width="8.84375" hidden="1" customWidth="1"/>
    <col min="13" max="13" width="16.53515625" style="896" hidden="1" customWidth="1"/>
    <col min="14" max="151" width="0" hidden="1" customWidth="1"/>
    <col min="152" max="16384" width="8.84375" hidden="1"/>
  </cols>
  <sheetData>
    <row r="1" spans="1:151">
      <c r="A1" s="5635" t="s">
        <v>117</v>
      </c>
      <c r="B1" s="5635"/>
      <c r="C1" s="5635"/>
      <c r="D1" s="5635"/>
      <c r="E1" s="5635"/>
      <c r="F1" s="5635"/>
      <c r="G1" s="5635"/>
      <c r="H1" s="5635"/>
      <c r="I1" s="5635"/>
      <c r="J1" s="32"/>
      <c r="K1" s="32"/>
      <c r="L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row>
    <row r="2" spans="1:151">
      <c r="A2" s="1829"/>
      <c r="B2" s="1829"/>
      <c r="C2" s="1829"/>
      <c r="D2" s="1829"/>
      <c r="E2" s="1829"/>
      <c r="F2" s="1829"/>
      <c r="G2" s="1829"/>
      <c r="H2" s="1829"/>
      <c r="I2" s="1829"/>
      <c r="J2" s="32"/>
      <c r="K2" s="32"/>
      <c r="L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row>
    <row r="3" spans="1:151">
      <c r="A3" s="596" t="str">
        <f>+Cover!A14</f>
        <v>Select Name of Insurer/ Financial Holding Company</v>
      </c>
      <c r="B3" s="865"/>
      <c r="C3" s="245"/>
      <c r="D3" s="245"/>
      <c r="E3" s="245"/>
      <c r="F3" s="264"/>
      <c r="G3" s="213"/>
      <c r="H3" s="213"/>
      <c r="I3" s="89"/>
      <c r="J3" s="4228" t="s">
        <v>2418</v>
      </c>
      <c r="K3" s="32"/>
      <c r="L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row>
    <row r="4" spans="1:151">
      <c r="A4" s="179" t="str">
        <f>+ToC!A3</f>
        <v>Insurer/Financial Holding Company</v>
      </c>
      <c r="B4" s="265"/>
      <c r="C4" s="213"/>
      <c r="D4" s="213"/>
      <c r="E4" s="213"/>
      <c r="F4" s="213"/>
      <c r="G4" s="213"/>
      <c r="H4" s="213"/>
      <c r="I4" s="89"/>
      <c r="J4" s="32"/>
      <c r="K4" s="32"/>
      <c r="L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row>
    <row r="5" spans="1:151">
      <c r="A5" s="179"/>
      <c r="B5" s="265"/>
      <c r="C5" s="213"/>
      <c r="D5" s="213"/>
      <c r="E5" s="213"/>
      <c r="F5" s="213"/>
      <c r="G5" s="213"/>
      <c r="H5" s="213"/>
      <c r="I5" s="89"/>
      <c r="J5" s="32"/>
      <c r="K5" s="32"/>
      <c r="L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c r="A6" s="99" t="str">
        <f>+ToC!A5</f>
        <v>LONG-TERM INSURERS ANNUAL RETURN</v>
      </c>
      <c r="B6" s="89"/>
      <c r="C6" s="266"/>
      <c r="D6" s="89"/>
      <c r="E6" s="89"/>
      <c r="F6" s="213"/>
      <c r="G6" s="213"/>
      <c r="H6" s="213"/>
      <c r="I6" s="89"/>
      <c r="J6" s="32"/>
      <c r="K6" s="32"/>
      <c r="L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row>
    <row r="7" spans="1:151">
      <c r="A7" s="267" t="str">
        <f>+ToC!A6</f>
        <v>FOR THE YEAR ENDED:</v>
      </c>
      <c r="B7" s="211"/>
      <c r="C7" s="213"/>
      <c r="D7" s="213"/>
      <c r="E7" s="213"/>
      <c r="F7" s="213"/>
      <c r="G7" s="213"/>
      <c r="H7" s="213"/>
      <c r="I7" s="2398">
        <f>+Cover!$A$23</f>
        <v>0</v>
      </c>
      <c r="J7" s="32"/>
      <c r="K7" s="32"/>
      <c r="L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row>
    <row r="8" spans="1:151">
      <c r="A8" s="267"/>
      <c r="B8" s="211"/>
      <c r="C8" s="213"/>
      <c r="D8" s="213"/>
      <c r="E8" s="213"/>
      <c r="F8" s="213"/>
      <c r="G8" s="213"/>
      <c r="H8" s="213"/>
      <c r="I8" s="89"/>
      <c r="J8" s="32"/>
      <c r="K8" s="32"/>
      <c r="L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row>
    <row r="9" spans="1:151">
      <c r="A9" s="5863" t="s">
        <v>999</v>
      </c>
      <c r="B9" s="5863"/>
      <c r="C9" s="5863"/>
      <c r="D9" s="5863"/>
      <c r="E9" s="5863"/>
      <c r="F9" s="5863"/>
      <c r="G9" s="5863"/>
      <c r="H9" s="5863"/>
      <c r="I9" s="5863"/>
      <c r="J9" s="5863"/>
      <c r="K9" s="32"/>
      <c r="L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row>
    <row r="10" spans="1:151">
      <c r="A10" s="1831"/>
      <c r="B10" s="1831"/>
      <c r="C10" s="1831"/>
      <c r="D10" s="1831"/>
      <c r="E10" s="1831"/>
      <c r="F10" s="1831"/>
      <c r="G10" s="1831"/>
      <c r="H10" s="1831"/>
      <c r="I10" s="1831"/>
      <c r="J10" s="32"/>
      <c r="K10" s="32"/>
      <c r="L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row>
    <row r="11" spans="1:151">
      <c r="A11" s="5075" t="s">
        <v>1721</v>
      </c>
      <c r="B11" s="5075"/>
      <c r="C11" s="5075"/>
      <c r="D11" s="5075"/>
      <c r="E11" s="5075"/>
      <c r="F11" s="5075"/>
      <c r="G11" s="5075"/>
      <c r="H11" s="5075"/>
      <c r="I11" s="5075"/>
      <c r="J11" s="5075"/>
      <c r="K11" s="32"/>
      <c r="L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row>
    <row r="12" spans="1:151">
      <c r="A12" s="32"/>
      <c r="B12" s="32"/>
      <c r="C12" s="32"/>
      <c r="D12" s="32"/>
      <c r="E12" s="32"/>
      <c r="F12" s="32"/>
      <c r="G12" s="32"/>
      <c r="H12" s="32"/>
      <c r="I12" s="32"/>
      <c r="J12" s="32"/>
      <c r="K12" s="32"/>
      <c r="L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row>
    <row r="13" spans="1:151" ht="26">
      <c r="A13" s="4729" t="s">
        <v>1722</v>
      </c>
      <c r="B13" s="3677" t="s">
        <v>133</v>
      </c>
      <c r="C13" s="3678" t="str">
        <f>"Equity Beginning of Year"&amp;YEAR($I$7)</f>
        <v>Equity Beginning of Year1900</v>
      </c>
      <c r="D13" s="3678" t="s">
        <v>1723</v>
      </c>
      <c r="E13" s="3678" t="s">
        <v>1724</v>
      </c>
      <c r="F13" s="3678" t="s">
        <v>1725</v>
      </c>
      <c r="G13" s="3678" t="s">
        <v>1726</v>
      </c>
      <c r="H13" s="3678" t="s">
        <v>1727</v>
      </c>
      <c r="I13" s="3678" t="s">
        <v>324</v>
      </c>
      <c r="J13" s="3678" t="str">
        <f>"Equity
End of Year"&amp;YEAR($I$7)</f>
        <v>Equity
End of Year1900</v>
      </c>
      <c r="K13" s="32"/>
      <c r="L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row>
    <row r="14" spans="1:151" s="4" customFormat="1">
      <c r="A14" s="4730" t="s">
        <v>1728</v>
      </c>
      <c r="B14" s="2702"/>
      <c r="C14" s="2564" t="s">
        <v>640</v>
      </c>
      <c r="D14" s="2564" t="s">
        <v>640</v>
      </c>
      <c r="E14" s="2564" t="s">
        <v>640</v>
      </c>
      <c r="F14" s="2564" t="s">
        <v>640</v>
      </c>
      <c r="G14" s="2564" t="s">
        <v>640</v>
      </c>
      <c r="H14" s="2564" t="s">
        <v>640</v>
      </c>
      <c r="I14" s="2564" t="s">
        <v>640</v>
      </c>
      <c r="J14" s="2564" t="s">
        <v>640</v>
      </c>
      <c r="K14" s="32"/>
      <c r="M14" s="896"/>
    </row>
    <row r="15" spans="1:151">
      <c r="A15" s="4027"/>
      <c r="B15" s="4028"/>
      <c r="C15" s="3183"/>
      <c r="D15" s="3183"/>
      <c r="E15" s="3679"/>
      <c r="F15" s="3183"/>
      <c r="G15" s="3680">
        <f>SUM(D15:F15)</f>
        <v>0</v>
      </c>
      <c r="H15" s="3183"/>
      <c r="I15" s="3183"/>
      <c r="J15" s="3680">
        <f>C15+SUM(G15:I15)</f>
        <v>0</v>
      </c>
      <c r="K15" s="32"/>
      <c r="L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row>
    <row r="16" spans="1:151" s="4" customFormat="1">
      <c r="A16" s="4030"/>
      <c r="B16" s="4029"/>
      <c r="C16" s="3183"/>
      <c r="D16" s="3183"/>
      <c r="E16" s="3679"/>
      <c r="F16" s="3183"/>
      <c r="G16" s="3680">
        <f>SUM(D16:F16)</f>
        <v>0</v>
      </c>
      <c r="H16" s="3183"/>
      <c r="I16" s="3183"/>
      <c r="J16" s="3680">
        <f t="shared" ref="J16:J25" si="0">C16+SUM(G16:I16)</f>
        <v>0</v>
      </c>
      <c r="K16" s="32"/>
      <c r="M16" s="896"/>
    </row>
    <row r="17" spans="1:151" s="4" customFormat="1" ht="15" customHeight="1">
      <c r="A17" s="4030"/>
      <c r="B17" s="4029"/>
      <c r="C17" s="3183"/>
      <c r="D17" s="3183"/>
      <c r="E17" s="3679"/>
      <c r="F17" s="3183"/>
      <c r="G17" s="3680">
        <f t="shared" ref="G17:G24" si="1">SUM(D17:F17)</f>
        <v>0</v>
      </c>
      <c r="H17" s="3183"/>
      <c r="I17" s="3183"/>
      <c r="J17" s="3680">
        <f t="shared" si="0"/>
        <v>0</v>
      </c>
      <c r="K17" s="32"/>
      <c r="M17" s="896"/>
    </row>
    <row r="18" spans="1:151" s="4" customFormat="1">
      <c r="A18" s="4030"/>
      <c r="B18" s="4029"/>
      <c r="C18" s="3183"/>
      <c r="D18" s="3183"/>
      <c r="E18" s="3679"/>
      <c r="F18" s="3183"/>
      <c r="G18" s="3680">
        <f t="shared" si="1"/>
        <v>0</v>
      </c>
      <c r="H18" s="3183"/>
      <c r="I18" s="3183"/>
      <c r="J18" s="3680">
        <f t="shared" si="0"/>
        <v>0</v>
      </c>
      <c r="K18" s="32"/>
      <c r="M18" s="896"/>
    </row>
    <row r="19" spans="1:151" s="4" customFormat="1">
      <c r="A19" s="4030"/>
      <c r="B19" s="4029"/>
      <c r="C19" s="3183"/>
      <c r="D19" s="3183"/>
      <c r="E19" s="3679"/>
      <c r="F19" s="3183"/>
      <c r="G19" s="3680">
        <f t="shared" si="1"/>
        <v>0</v>
      </c>
      <c r="H19" s="3183"/>
      <c r="I19" s="3183"/>
      <c r="J19" s="3680">
        <f t="shared" si="0"/>
        <v>0</v>
      </c>
      <c r="K19" s="32"/>
      <c r="M19" s="896"/>
    </row>
    <row r="20" spans="1:151" s="4" customFormat="1">
      <c r="A20" s="4030"/>
      <c r="B20" s="4029"/>
      <c r="C20" s="3183"/>
      <c r="D20" s="3183"/>
      <c r="E20" s="3679"/>
      <c r="F20" s="3183"/>
      <c r="G20" s="3680">
        <f t="shared" si="1"/>
        <v>0</v>
      </c>
      <c r="H20" s="3183"/>
      <c r="I20" s="3183"/>
      <c r="J20" s="3680"/>
      <c r="K20" s="32"/>
      <c r="M20" s="896"/>
    </row>
    <row r="21" spans="1:151" s="4" customFormat="1">
      <c r="A21" s="4030"/>
      <c r="B21" s="4029"/>
      <c r="C21" s="3183"/>
      <c r="D21" s="3183"/>
      <c r="E21" s="3679"/>
      <c r="F21" s="3183"/>
      <c r="G21" s="3680">
        <f t="shared" si="1"/>
        <v>0</v>
      </c>
      <c r="H21" s="3183"/>
      <c r="I21" s="3183"/>
      <c r="J21" s="3680"/>
      <c r="K21" s="32"/>
      <c r="M21" s="896"/>
    </row>
    <row r="22" spans="1:151" s="4" customFormat="1">
      <c r="A22" s="4030"/>
      <c r="B22" s="4029"/>
      <c r="C22" s="3183"/>
      <c r="D22" s="3183"/>
      <c r="E22" s="3679"/>
      <c r="F22" s="3183"/>
      <c r="G22" s="3680">
        <f t="shared" si="1"/>
        <v>0</v>
      </c>
      <c r="H22" s="3183"/>
      <c r="I22" s="3183"/>
      <c r="J22" s="3680">
        <f t="shared" si="0"/>
        <v>0</v>
      </c>
      <c r="K22" s="32"/>
      <c r="M22" s="896"/>
    </row>
    <row r="23" spans="1:151" s="4" customFormat="1">
      <c r="A23" s="4030"/>
      <c r="B23" s="4029"/>
      <c r="C23" s="3183"/>
      <c r="D23" s="3183"/>
      <c r="E23" s="3679"/>
      <c r="F23" s="3183"/>
      <c r="G23" s="3680">
        <f t="shared" si="1"/>
        <v>0</v>
      </c>
      <c r="H23" s="3183"/>
      <c r="I23" s="3183"/>
      <c r="J23" s="3680">
        <f t="shared" si="0"/>
        <v>0</v>
      </c>
      <c r="K23" s="32"/>
      <c r="M23" s="896"/>
    </row>
    <row r="24" spans="1:151" s="4" customFormat="1">
      <c r="A24" s="4031"/>
      <c r="B24" s="4032"/>
      <c r="C24" s="926"/>
      <c r="D24" s="926"/>
      <c r="E24" s="1238"/>
      <c r="F24" s="926"/>
      <c r="G24" s="3680">
        <f t="shared" si="1"/>
        <v>0</v>
      </c>
      <c r="H24" s="926"/>
      <c r="I24" s="926"/>
      <c r="J24" s="3680">
        <f t="shared" si="0"/>
        <v>0</v>
      </c>
      <c r="K24" s="32"/>
      <c r="M24" s="896"/>
    </row>
    <row r="25" spans="1:151" s="4" customFormat="1" ht="16" thickBot="1">
      <c r="A25" s="4732" t="s">
        <v>440</v>
      </c>
      <c r="B25" s="3681"/>
      <c r="C25" s="3682">
        <f t="shared" ref="C25:F25" si="2">SUM(C15:C24)</f>
        <v>0</v>
      </c>
      <c r="D25" s="3682">
        <f t="shared" si="2"/>
        <v>0</v>
      </c>
      <c r="E25" s="3682">
        <f t="shared" si="2"/>
        <v>0</v>
      </c>
      <c r="F25" s="3682">
        <f t="shared" si="2"/>
        <v>0</v>
      </c>
      <c r="G25" s="3682">
        <f>SUM(G15:G24)</f>
        <v>0</v>
      </c>
      <c r="H25" s="3682">
        <f>SUM(H15:H24)</f>
        <v>0</v>
      </c>
      <c r="I25" s="3682">
        <f>SUM(I15:I24)</f>
        <v>0</v>
      </c>
      <c r="J25" s="3680">
        <f t="shared" si="0"/>
        <v>0</v>
      </c>
      <c r="K25" s="32"/>
      <c r="M25" s="896"/>
    </row>
    <row r="26" spans="1:151" s="4" customFormat="1">
      <c r="A26" s="861"/>
      <c r="B26" s="861"/>
      <c r="C26" s="862"/>
      <c r="D26" s="863"/>
      <c r="E26" s="863"/>
      <c r="F26" s="863"/>
      <c r="G26" s="863"/>
      <c r="H26" s="863"/>
      <c r="I26" s="863"/>
      <c r="J26" s="863"/>
      <c r="K26" s="32"/>
      <c r="M26" s="896"/>
    </row>
    <row r="27" spans="1:151" s="4" customFormat="1">
      <c r="A27" s="213"/>
      <c r="B27" s="213"/>
      <c r="C27" s="213"/>
      <c r="D27" s="259"/>
      <c r="E27" s="213"/>
      <c r="F27" s="213"/>
      <c r="G27" s="213"/>
      <c r="H27" s="213"/>
      <c r="I27" s="213"/>
      <c r="J27" s="864"/>
      <c r="K27" s="32"/>
      <c r="M27" s="896"/>
    </row>
    <row r="28" spans="1:151" s="32" customFormat="1" ht="13.5" customHeight="1">
      <c r="A28" s="252"/>
      <c r="B28" s="252"/>
      <c r="C28" s="264"/>
      <c r="D28" s="264"/>
      <c r="E28" s="264"/>
      <c r="F28" s="264"/>
      <c r="G28" s="264"/>
      <c r="H28" s="89"/>
      <c r="I28" s="89"/>
      <c r="J28" s="178"/>
      <c r="L28" s="4"/>
      <c r="M28" s="896"/>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row>
    <row r="29" spans="1:151">
      <c r="A29" s="89"/>
      <c r="B29" s="89"/>
      <c r="C29" s="89"/>
      <c r="D29" s="89"/>
      <c r="E29" s="89"/>
      <c r="F29" s="89"/>
      <c r="G29" s="89"/>
      <c r="H29" s="89"/>
      <c r="I29" s="89"/>
      <c r="J29" s="268"/>
      <c r="K29" s="32"/>
      <c r="L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row>
    <row r="30" spans="1:151">
      <c r="A30" s="32"/>
      <c r="B30" s="32"/>
      <c r="C30" s="32"/>
      <c r="D30" s="32"/>
      <c r="E30" s="32"/>
      <c r="F30" s="32"/>
      <c r="G30" s="32"/>
      <c r="H30" s="32"/>
      <c r="I30" s="32"/>
      <c r="J30" s="32"/>
      <c r="K30" s="32"/>
      <c r="L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row>
    <row r="31" spans="1:151">
      <c r="A31" s="32"/>
      <c r="B31" s="32"/>
      <c r="C31" s="32"/>
      <c r="D31" s="32"/>
      <c r="E31" s="32"/>
      <c r="F31" s="32"/>
      <c r="G31" s="32"/>
      <c r="H31" s="32"/>
      <c r="I31" s="32"/>
      <c r="J31" s="32"/>
      <c r="K31" s="32"/>
      <c r="L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row>
    <row r="32" spans="1:151">
      <c r="A32" s="32"/>
      <c r="B32" s="32"/>
      <c r="C32" s="32"/>
      <c r="D32" s="32"/>
      <c r="E32" s="32"/>
      <c r="F32" s="32"/>
      <c r="G32" s="32"/>
      <c r="H32" s="32"/>
      <c r="I32" s="32"/>
      <c r="J32" s="32"/>
      <c r="K32" s="32"/>
      <c r="L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row>
    <row r="33" spans="1:11">
      <c r="A33" s="32"/>
      <c r="B33" s="32"/>
      <c r="C33" s="32"/>
      <c r="D33" s="32"/>
      <c r="E33" s="32"/>
      <c r="F33" s="32"/>
      <c r="G33" s="32"/>
      <c r="H33" s="32"/>
      <c r="I33" s="32"/>
      <c r="J33" s="32"/>
      <c r="K33" s="32"/>
    </row>
    <row r="34" spans="1:11">
      <c r="A34" s="32"/>
      <c r="B34" s="32"/>
      <c r="C34" s="32"/>
      <c r="D34" s="32"/>
      <c r="E34" s="32"/>
      <c r="F34" s="32"/>
      <c r="G34" s="32"/>
      <c r="H34" s="32"/>
      <c r="I34" s="32"/>
      <c r="J34" s="32"/>
      <c r="K34" s="32"/>
    </row>
    <row r="35" spans="1:11">
      <c r="A35" s="32"/>
      <c r="B35" s="32"/>
      <c r="C35" s="32"/>
      <c r="D35" s="32"/>
      <c r="E35" s="32"/>
      <c r="F35" s="32"/>
      <c r="G35" s="32"/>
      <c r="H35" s="32"/>
      <c r="I35" s="32"/>
      <c r="J35" s="32"/>
      <c r="K35" s="32"/>
    </row>
    <row r="36" spans="1:11">
      <c r="A36" s="32"/>
      <c r="B36" s="32"/>
      <c r="C36" s="32"/>
      <c r="D36" s="32"/>
      <c r="E36" s="32"/>
      <c r="F36" s="32"/>
      <c r="G36" s="32"/>
      <c r="H36" s="32"/>
      <c r="I36" s="32"/>
      <c r="J36" s="32"/>
      <c r="K36" s="32"/>
    </row>
    <row r="37" spans="1:11">
      <c r="A37" s="596"/>
      <c r="B37" s="32"/>
      <c r="C37" s="32"/>
      <c r="D37" s="32"/>
      <c r="E37" s="32"/>
      <c r="F37" s="32"/>
      <c r="G37" s="32"/>
      <c r="H37" s="32"/>
      <c r="I37" s="32"/>
      <c r="J37" s="32"/>
      <c r="K37" s="32"/>
    </row>
    <row r="38" spans="1:11">
      <c r="A38" s="99" t="str">
        <f>+ToC!A5</f>
        <v>LONG-TERM INSURERS ANNUAL RETURN</v>
      </c>
      <c r="B38" s="89"/>
      <c r="C38" s="266"/>
      <c r="D38" s="89"/>
      <c r="E38" s="89"/>
      <c r="F38" s="213"/>
      <c r="G38" s="213"/>
      <c r="H38" s="213"/>
      <c r="I38" s="89"/>
      <c r="J38" s="32"/>
      <c r="K38" s="32"/>
    </row>
    <row r="39" spans="1:11">
      <c r="A39" s="267" t="str">
        <f>+ToC!A6</f>
        <v>FOR THE YEAR ENDED:</v>
      </c>
      <c r="B39" s="211"/>
      <c r="C39" s="213"/>
      <c r="D39" s="213"/>
      <c r="E39" s="213"/>
      <c r="F39" s="213"/>
      <c r="G39" s="213"/>
      <c r="H39" s="213"/>
      <c r="I39" s="2398">
        <f>+Cover!$A$23</f>
        <v>0</v>
      </c>
      <c r="J39" s="32"/>
      <c r="K39" s="32"/>
    </row>
    <row r="40" spans="1:11">
      <c r="A40" s="267"/>
      <c r="B40" s="211"/>
      <c r="C40" s="213"/>
      <c r="D40" s="213"/>
      <c r="E40" s="213"/>
      <c r="F40" s="213"/>
      <c r="G40" s="213"/>
      <c r="H40" s="213"/>
      <c r="I40" s="89"/>
      <c r="J40" s="32"/>
      <c r="K40" s="32"/>
    </row>
    <row r="41" spans="1:11">
      <c r="A41" s="5863" t="s">
        <v>999</v>
      </c>
      <c r="B41" s="5863"/>
      <c r="C41" s="5863"/>
      <c r="D41" s="5863"/>
      <c r="E41" s="5863"/>
      <c r="F41" s="5863"/>
      <c r="G41" s="5863"/>
      <c r="H41" s="5863"/>
      <c r="I41" s="5863"/>
      <c r="J41" s="5863"/>
      <c r="K41" s="32"/>
    </row>
    <row r="42" spans="1:11">
      <c r="A42" s="1831"/>
      <c r="B42" s="1831"/>
      <c r="C42" s="1831"/>
      <c r="D42" s="1831"/>
      <c r="E42" s="1831"/>
      <c r="F42" s="1831"/>
      <c r="G42" s="1831"/>
      <c r="H42" s="1831"/>
      <c r="I42" s="1831"/>
      <c r="J42" s="32"/>
      <c r="K42" s="32"/>
    </row>
    <row r="43" spans="1:11">
      <c r="A43" s="5075" t="s">
        <v>1721</v>
      </c>
      <c r="B43" s="5075"/>
      <c r="C43" s="5075"/>
      <c r="D43" s="5075"/>
      <c r="E43" s="5075"/>
      <c r="F43" s="5075"/>
      <c r="G43" s="5075"/>
      <c r="H43" s="5075"/>
      <c r="I43" s="5075"/>
      <c r="J43" s="5075"/>
      <c r="K43" s="32"/>
    </row>
    <row r="44" spans="1:11">
      <c r="A44" s="32"/>
      <c r="B44" s="32"/>
      <c r="C44" s="32"/>
      <c r="D44" s="32"/>
      <c r="E44" s="32"/>
      <c r="F44" s="32"/>
      <c r="G44" s="32"/>
      <c r="H44" s="32"/>
      <c r="I44" s="32"/>
      <c r="J44" s="32"/>
      <c r="K44" s="32"/>
    </row>
    <row r="45" spans="1:11" ht="26">
      <c r="A45" s="4729" t="s">
        <v>1729</v>
      </c>
      <c r="B45" s="3677" t="s">
        <v>133</v>
      </c>
      <c r="C45" s="3678" t="str">
        <f>"Equity Beginning of Year"&amp;YEAR($I$7)</f>
        <v>Equity Beginning of Year1900</v>
      </c>
      <c r="D45" s="3678" t="s">
        <v>1723</v>
      </c>
      <c r="E45" s="3678" t="s">
        <v>1724</v>
      </c>
      <c r="F45" s="3678" t="s">
        <v>1725</v>
      </c>
      <c r="G45" s="3678" t="s">
        <v>1726</v>
      </c>
      <c r="H45" s="3678" t="s">
        <v>1727</v>
      </c>
      <c r="I45" s="3678" t="s">
        <v>324</v>
      </c>
      <c r="J45" s="3678" t="str">
        <f>"Equity
End of Year"&amp;YEAR($I$7)</f>
        <v>Equity
End of Year1900</v>
      </c>
      <c r="K45" s="32"/>
    </row>
    <row r="46" spans="1:11">
      <c r="A46" s="4730" t="s">
        <v>1728</v>
      </c>
      <c r="B46" s="2702"/>
      <c r="C46" s="2564" t="s">
        <v>640</v>
      </c>
      <c r="D46" s="2564" t="s">
        <v>640</v>
      </c>
      <c r="E46" s="2564" t="s">
        <v>640</v>
      </c>
      <c r="F46" s="2564" t="s">
        <v>640</v>
      </c>
      <c r="G46" s="2564" t="s">
        <v>640</v>
      </c>
      <c r="H46" s="2564" t="s">
        <v>640</v>
      </c>
      <c r="I46" s="2564" t="s">
        <v>640</v>
      </c>
      <c r="J46" s="2564" t="s">
        <v>640</v>
      </c>
      <c r="K46" s="32"/>
    </row>
    <row r="47" spans="1:11">
      <c r="A47" s="4731"/>
      <c r="B47" s="4033"/>
      <c r="C47" s="3183"/>
      <c r="D47" s="3183"/>
      <c r="E47" s="3679"/>
      <c r="F47" s="3183"/>
      <c r="G47" s="3680">
        <f>SUM(D47:F47)</f>
        <v>0</v>
      </c>
      <c r="H47" s="3183"/>
      <c r="I47" s="3183"/>
      <c r="J47" s="3680">
        <f>C47+SUM(G47:I47)</f>
        <v>0</v>
      </c>
      <c r="K47" s="32"/>
    </row>
    <row r="48" spans="1:11">
      <c r="A48" s="4030"/>
      <c r="B48" s="4029"/>
      <c r="C48" s="3183"/>
      <c r="D48" s="3183"/>
      <c r="E48" s="3679"/>
      <c r="F48" s="3183"/>
      <c r="G48" s="3680">
        <f t="shared" ref="G48:G56" si="3">SUM(D48:F48)</f>
        <v>0</v>
      </c>
      <c r="H48" s="3183"/>
      <c r="I48" s="3183"/>
      <c r="J48" s="3680">
        <f t="shared" ref="J48:J51" si="4">C48+SUM(G48:I48)</f>
        <v>0</v>
      </c>
      <c r="K48" s="32"/>
    </row>
    <row r="49" spans="1:13">
      <c r="A49" s="4030"/>
      <c r="B49" s="4029"/>
      <c r="C49" s="3183"/>
      <c r="D49" s="3183"/>
      <c r="E49" s="3679"/>
      <c r="F49" s="3183"/>
      <c r="G49" s="3680">
        <f t="shared" si="3"/>
        <v>0</v>
      </c>
      <c r="H49" s="3183"/>
      <c r="I49" s="3183"/>
      <c r="J49" s="3680">
        <f t="shared" si="4"/>
        <v>0</v>
      </c>
      <c r="K49" s="32"/>
      <c r="L49" s="4"/>
    </row>
    <row r="50" spans="1:13">
      <c r="A50" s="4030"/>
      <c r="B50" s="4029"/>
      <c r="C50" s="3183"/>
      <c r="D50" s="3183"/>
      <c r="E50" s="3679"/>
      <c r="F50" s="3183"/>
      <c r="G50" s="3680">
        <f t="shared" si="3"/>
        <v>0</v>
      </c>
      <c r="H50" s="3183"/>
      <c r="I50" s="3183"/>
      <c r="J50" s="3680">
        <f t="shared" si="4"/>
        <v>0</v>
      </c>
      <c r="K50" s="32"/>
      <c r="L50" s="4"/>
    </row>
    <row r="51" spans="1:13">
      <c r="A51" s="4030"/>
      <c r="B51" s="4029"/>
      <c r="C51" s="3183"/>
      <c r="D51" s="3183"/>
      <c r="E51" s="3679"/>
      <c r="F51" s="3183"/>
      <c r="G51" s="3680">
        <f t="shared" si="3"/>
        <v>0</v>
      </c>
      <c r="H51" s="3183"/>
      <c r="I51" s="3183"/>
      <c r="J51" s="3680">
        <f t="shared" si="4"/>
        <v>0</v>
      </c>
      <c r="K51" s="32"/>
      <c r="L51" s="4"/>
    </row>
    <row r="52" spans="1:13">
      <c r="A52" s="4030"/>
      <c r="B52" s="4029"/>
      <c r="C52" s="3183"/>
      <c r="D52" s="3183"/>
      <c r="E52" s="3679"/>
      <c r="F52" s="3183"/>
      <c r="G52" s="3680">
        <f t="shared" si="3"/>
        <v>0</v>
      </c>
      <c r="H52" s="3183"/>
      <c r="I52" s="3183"/>
      <c r="J52" s="3680"/>
      <c r="K52" s="32"/>
      <c r="L52" s="4"/>
    </row>
    <row r="53" spans="1:13">
      <c r="A53" s="4030"/>
      <c r="B53" s="4029"/>
      <c r="C53" s="3183"/>
      <c r="D53" s="3183"/>
      <c r="E53" s="3679"/>
      <c r="F53" s="3183"/>
      <c r="G53" s="3680">
        <f t="shared" si="3"/>
        <v>0</v>
      </c>
      <c r="H53" s="3183"/>
      <c r="I53" s="3183"/>
      <c r="J53" s="3680"/>
      <c r="K53" s="32"/>
      <c r="L53" s="4"/>
    </row>
    <row r="54" spans="1:13">
      <c r="A54" s="4030"/>
      <c r="B54" s="4029"/>
      <c r="C54" s="3183"/>
      <c r="D54" s="3183"/>
      <c r="E54" s="3679"/>
      <c r="F54" s="3183"/>
      <c r="G54" s="3680">
        <f t="shared" si="3"/>
        <v>0</v>
      </c>
      <c r="H54" s="3183"/>
      <c r="I54" s="3183"/>
      <c r="J54" s="3680">
        <f t="shared" ref="J54:J57" si="5">C54+SUM(G54:I54)</f>
        <v>0</v>
      </c>
      <c r="K54" s="32"/>
      <c r="L54" s="4"/>
    </row>
    <row r="55" spans="1:13">
      <c r="A55" s="4030"/>
      <c r="B55" s="4029"/>
      <c r="C55" s="3183"/>
      <c r="D55" s="3183"/>
      <c r="E55" s="3679"/>
      <c r="F55" s="3183"/>
      <c r="G55" s="3680">
        <f t="shared" si="3"/>
        <v>0</v>
      </c>
      <c r="H55" s="3183"/>
      <c r="I55" s="3183"/>
      <c r="J55" s="3680">
        <f t="shared" si="5"/>
        <v>0</v>
      </c>
      <c r="K55" s="32"/>
      <c r="L55" s="4"/>
    </row>
    <row r="56" spans="1:13">
      <c r="A56" s="4031"/>
      <c r="B56" s="4032"/>
      <c r="C56" s="926"/>
      <c r="D56" s="926"/>
      <c r="E56" s="1238"/>
      <c r="F56" s="926"/>
      <c r="G56" s="3680">
        <f t="shared" si="3"/>
        <v>0</v>
      </c>
      <c r="H56" s="926"/>
      <c r="I56" s="926"/>
      <c r="J56" s="3680">
        <f t="shared" si="5"/>
        <v>0</v>
      </c>
      <c r="K56" s="32"/>
      <c r="L56" s="4"/>
    </row>
    <row r="57" spans="1:13" ht="16" thickBot="1">
      <c r="A57" s="4732" t="s">
        <v>440</v>
      </c>
      <c r="B57" s="3681"/>
      <c r="C57" s="3682">
        <f t="shared" ref="C57:F57" si="6">SUM(C47:C56)</f>
        <v>0</v>
      </c>
      <c r="D57" s="3682">
        <f t="shared" si="6"/>
        <v>0</v>
      </c>
      <c r="E57" s="3683">
        <f t="shared" si="6"/>
        <v>0</v>
      </c>
      <c r="F57" s="3682">
        <f t="shared" si="6"/>
        <v>0</v>
      </c>
      <c r="G57" s="3682">
        <f>SUM(G47:G56)</f>
        <v>0</v>
      </c>
      <c r="H57" s="3682">
        <f>SUM(H47:H56)</f>
        <v>0</v>
      </c>
      <c r="I57" s="3682">
        <f>SUM(I47:I56)</f>
        <v>0</v>
      </c>
      <c r="J57" s="3680">
        <f t="shared" si="5"/>
        <v>0</v>
      </c>
      <c r="K57" s="32"/>
      <c r="L57" s="4"/>
    </row>
    <row r="58" spans="1:13">
      <c r="A58" s="861"/>
      <c r="B58" s="861"/>
      <c r="C58" s="862"/>
      <c r="D58" s="863"/>
      <c r="E58" s="863"/>
      <c r="F58" s="863"/>
      <c r="G58" s="863"/>
      <c r="H58" s="863"/>
      <c r="I58" s="863"/>
      <c r="J58" s="863"/>
      <c r="K58" s="32"/>
      <c r="L58" s="4"/>
    </row>
    <row r="59" spans="1:13" s="4" customFormat="1">
      <c r="A59" s="32"/>
      <c r="B59" s="32"/>
      <c r="C59" s="32"/>
      <c r="D59" s="32"/>
      <c r="E59" s="32"/>
      <c r="F59" s="32"/>
      <c r="G59" s="32"/>
      <c r="H59" s="32"/>
      <c r="I59" s="32"/>
      <c r="J59" s="32"/>
      <c r="K59" s="32"/>
      <c r="M59" s="896"/>
    </row>
    <row r="60" spans="1:13" s="4" customFormat="1">
      <c r="A60" s="32"/>
      <c r="B60" s="32"/>
      <c r="C60" s="32"/>
      <c r="D60" s="32"/>
      <c r="E60" s="32"/>
      <c r="F60" s="32"/>
      <c r="G60" s="32"/>
      <c r="H60" s="32"/>
      <c r="I60" s="32"/>
      <c r="J60" s="32"/>
      <c r="K60" s="32"/>
      <c r="M60" s="896"/>
    </row>
    <row r="61" spans="1:13" s="4" customFormat="1">
      <c r="A61" s="32"/>
      <c r="B61" s="32"/>
      <c r="C61" s="32"/>
      <c r="D61" s="32"/>
      <c r="E61" s="32"/>
      <c r="F61" s="32"/>
      <c r="G61" s="32"/>
      <c r="H61" s="32"/>
      <c r="I61" s="32"/>
      <c r="J61" s="32"/>
      <c r="K61" s="32"/>
      <c r="M61" s="896"/>
    </row>
    <row r="62" spans="1:13" s="4" customFormat="1">
      <c r="A62" s="32"/>
      <c r="B62" s="32"/>
      <c r="C62" s="32"/>
      <c r="D62" s="32"/>
      <c r="E62" s="32"/>
      <c r="F62" s="32"/>
      <c r="G62" s="32"/>
      <c r="H62" s="32"/>
      <c r="I62" s="32"/>
      <c r="J62" s="32"/>
      <c r="K62" s="32"/>
      <c r="M62" s="896"/>
    </row>
    <row r="63" spans="1:13">
      <c r="A63" s="32"/>
      <c r="B63" s="32"/>
      <c r="C63" s="32"/>
      <c r="D63" s="32"/>
      <c r="E63" s="32"/>
      <c r="F63" s="32"/>
      <c r="G63" s="32"/>
      <c r="H63" s="32"/>
      <c r="I63" s="32"/>
      <c r="J63" s="32"/>
      <c r="K63" s="32"/>
      <c r="L63" s="4"/>
    </row>
    <row r="64" spans="1:13">
      <c r="A64" s="32"/>
      <c r="B64" s="32"/>
      <c r="C64" s="32"/>
      <c r="D64" s="32"/>
      <c r="E64" s="32"/>
      <c r="F64" s="32"/>
      <c r="G64" s="32"/>
      <c r="H64" s="32"/>
      <c r="I64" s="32"/>
      <c r="J64" s="32"/>
      <c r="K64" s="32"/>
      <c r="L64" s="4"/>
    </row>
    <row r="65" spans="1:11">
      <c r="A65" s="32"/>
      <c r="B65" s="32"/>
      <c r="C65" s="32"/>
      <c r="D65" s="32"/>
      <c r="E65" s="32"/>
      <c r="F65" s="32"/>
      <c r="G65" s="32"/>
      <c r="H65" s="32"/>
      <c r="I65" s="32"/>
      <c r="J65" s="32"/>
      <c r="K65" s="32"/>
    </row>
    <row r="66" spans="1:11">
      <c r="A66" s="32"/>
      <c r="B66" s="32"/>
      <c r="C66" s="32"/>
      <c r="D66" s="32"/>
      <c r="E66" s="32"/>
      <c r="F66" s="32"/>
      <c r="G66" s="32"/>
      <c r="H66" s="32"/>
      <c r="I66" s="32"/>
      <c r="J66" s="32"/>
      <c r="K66" s="32"/>
    </row>
    <row r="67" spans="1:11">
      <c r="A67" s="32"/>
      <c r="B67" s="32"/>
      <c r="C67" s="32"/>
      <c r="D67" s="32"/>
      <c r="E67" s="32"/>
      <c r="F67" s="32"/>
      <c r="G67" s="32"/>
      <c r="H67" s="32"/>
      <c r="I67" s="32"/>
      <c r="J67" s="32"/>
      <c r="K67" s="32"/>
    </row>
    <row r="68" spans="1:11">
      <c r="A68" s="32"/>
      <c r="B68" s="32"/>
      <c r="C68" s="32"/>
      <c r="D68" s="32"/>
      <c r="E68" s="32"/>
      <c r="F68" s="32"/>
      <c r="G68" s="32"/>
      <c r="H68" s="32"/>
      <c r="I68" s="32"/>
      <c r="J68" s="32"/>
      <c r="K68" s="32"/>
    </row>
    <row r="69" spans="1:11">
      <c r="A69" s="32"/>
      <c r="B69" s="32"/>
      <c r="C69" s="32"/>
      <c r="D69" s="32"/>
      <c r="E69" s="32"/>
      <c r="F69" s="32"/>
      <c r="G69" s="32"/>
      <c r="H69" s="32"/>
      <c r="I69" s="32"/>
      <c r="J69" s="32"/>
      <c r="K69" s="32"/>
    </row>
    <row r="70" spans="1:11">
      <c r="A70" s="32"/>
      <c r="B70" s="32"/>
      <c r="C70" s="32"/>
      <c r="D70" s="32"/>
      <c r="E70" s="32"/>
      <c r="F70" s="32"/>
      <c r="G70" s="32"/>
      <c r="H70" s="32"/>
      <c r="I70" s="32"/>
      <c r="J70" s="32"/>
      <c r="K70" s="32"/>
    </row>
    <row r="71" spans="1:11">
      <c r="A71" s="32"/>
      <c r="B71" s="32"/>
      <c r="C71" s="32"/>
      <c r="D71" s="32"/>
      <c r="E71" s="32"/>
      <c r="F71" s="32"/>
      <c r="G71" s="32"/>
      <c r="H71" s="32"/>
      <c r="I71" s="32"/>
      <c r="J71" s="32"/>
      <c r="K71" s="32"/>
    </row>
    <row r="72" spans="1:11">
      <c r="A72" s="32"/>
      <c r="B72" s="32"/>
      <c r="C72" s="32"/>
      <c r="D72" s="32"/>
      <c r="E72" s="32"/>
      <c r="F72" s="32"/>
      <c r="G72" s="32"/>
      <c r="H72" s="32"/>
      <c r="I72" s="32"/>
      <c r="J72" s="32"/>
      <c r="K72" s="32"/>
    </row>
    <row r="73" spans="1:11">
      <c r="A73" s="32"/>
      <c r="B73" s="32"/>
      <c r="C73" s="32"/>
      <c r="D73" s="32"/>
      <c r="E73" s="32"/>
      <c r="F73" s="32"/>
      <c r="G73" s="32"/>
      <c r="H73" s="32"/>
      <c r="I73" s="32"/>
      <c r="J73" s="32"/>
      <c r="K73" s="32"/>
    </row>
    <row r="74" spans="1:11">
      <c r="A74" s="32"/>
      <c r="B74" s="32"/>
      <c r="C74" s="32"/>
      <c r="D74" s="32"/>
      <c r="E74" s="32"/>
      <c r="F74" s="32"/>
      <c r="G74" s="32"/>
      <c r="H74" s="32"/>
      <c r="I74" s="32"/>
      <c r="J74" s="32"/>
      <c r="K74" s="32"/>
    </row>
    <row r="75" spans="1:11">
      <c r="A75" s="32"/>
      <c r="B75" s="32"/>
      <c r="C75" s="32"/>
      <c r="D75" s="32"/>
      <c r="E75" s="32"/>
      <c r="F75" s="32"/>
      <c r="G75" s="32"/>
      <c r="H75" s="32"/>
      <c r="I75" s="32"/>
      <c r="J75" s="930" t="str">
        <f>+ToC!E115</f>
        <v xml:space="preserve">LONG-TERM Annual Return </v>
      </c>
      <c r="K75" s="32"/>
    </row>
    <row r="76" spans="1:11">
      <c r="A76" s="32"/>
      <c r="B76" s="32"/>
      <c r="C76" s="32"/>
      <c r="D76" s="32"/>
      <c r="E76" s="32"/>
      <c r="F76" s="32"/>
      <c r="G76" s="32"/>
      <c r="H76" s="32"/>
      <c r="I76" s="32"/>
      <c r="J76" s="268" t="s">
        <v>1730</v>
      </c>
      <c r="K76" s="32"/>
    </row>
    <row r="77" spans="1:11">
      <c r="A77" s="32"/>
      <c r="B77" s="32"/>
      <c r="C77" s="32"/>
      <c r="D77" s="32"/>
      <c r="E77" s="32"/>
      <c r="F77" s="32"/>
      <c r="G77" s="32"/>
      <c r="H77" s="32"/>
      <c r="I77" s="32"/>
      <c r="J77" s="32"/>
      <c r="K77" s="32"/>
    </row>
    <row r="78" spans="1:11">
      <c r="A78" s="32"/>
      <c r="B78" s="32"/>
      <c r="C78" s="32"/>
      <c r="D78" s="32"/>
      <c r="E78" s="32"/>
      <c r="F78" s="32"/>
      <c r="G78" s="32"/>
      <c r="H78" s="32"/>
      <c r="I78" s="32"/>
      <c r="J78" s="32"/>
      <c r="K78" s="32"/>
    </row>
    <row r="79" spans="1:11" hidden="1">
      <c r="A79" s="32"/>
      <c r="B79" s="32"/>
      <c r="C79" s="32"/>
      <c r="D79" s="32"/>
      <c r="E79" s="32"/>
      <c r="F79" s="32"/>
      <c r="G79" s="32"/>
      <c r="H79" s="32"/>
      <c r="I79" s="32"/>
      <c r="J79" s="32"/>
      <c r="K79" s="32"/>
    </row>
  </sheetData>
  <sheetProtection password="DF61" sheet="1" objects="1" scenarios="1"/>
  <mergeCells count="5">
    <mergeCell ref="A9:J9"/>
    <mergeCell ref="A1:I1"/>
    <mergeCell ref="A41:J41"/>
    <mergeCell ref="A43:J43"/>
    <mergeCell ref="A11:J11"/>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C25:J25 J47:J56 J15:J24 C57:J57 G15:G24 G47:G56">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C48">
      <formula1>90000000000</formula1>
    </dataValidation>
  </dataValidations>
  <hyperlinks>
    <hyperlink ref="A1:I1" location="ToC!A1" display="50.020"/>
  </hyperlinks>
  <pageMargins left="0.5" right="0" top="0.5" bottom="0.5" header="0.5" footer="0.5"/>
  <pageSetup paperSize="5" scale="65" orientation="landscape" r:id="rId1"/>
  <headerFooter>
    <oddFooter>&amp;CPage &amp;P of &amp;N</oddFooter>
  </headerFooter>
  <rowBreaks count="1" manualBreakCount="1">
    <brk id="36"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C00000"/>
    <pageSetUpPr fitToPage="1"/>
  </sheetPr>
  <dimension ref="A1:S31"/>
  <sheetViews>
    <sheetView zoomScaleNormal="100" workbookViewId="0">
      <selection sqref="A1:F1"/>
    </sheetView>
  </sheetViews>
  <sheetFormatPr defaultColWidth="0" defaultRowHeight="15.5" zeroHeight="1"/>
  <cols>
    <col min="1" max="1" width="4.23046875" style="90" customWidth="1"/>
    <col min="2" max="2" width="4.3046875" style="90" customWidth="1"/>
    <col min="3" max="3" width="35.69140625" style="90" customWidth="1"/>
    <col min="4" max="4" width="7.23046875" style="90" customWidth="1"/>
    <col min="5" max="5" width="13.765625" style="90" customWidth="1"/>
    <col min="6" max="6" width="10.69140625" style="90" customWidth="1"/>
    <col min="7" max="19" width="0" style="90" hidden="1" customWidth="1"/>
    <col min="20" max="20" width="8.84375" style="90" hidden="1" customWidth="1"/>
    <col min="21" max="16384" width="8.84375" style="90" hidden="1"/>
  </cols>
  <sheetData>
    <row r="1" spans="1:19">
      <c r="A1" s="5635" t="s">
        <v>1731</v>
      </c>
      <c r="B1" s="5635"/>
      <c r="C1" s="5635"/>
      <c r="D1" s="5635"/>
      <c r="E1" s="5635"/>
      <c r="F1" s="5635"/>
    </row>
    <row r="2" spans="1:19">
      <c r="A2" s="1829"/>
      <c r="B2" s="1829"/>
      <c r="C2" s="1829"/>
      <c r="D2" s="1829"/>
      <c r="E2" s="1829"/>
      <c r="F2" s="1829"/>
    </row>
    <row r="3" spans="1:19">
      <c r="A3" s="596" t="str">
        <f>+Cover!A14</f>
        <v>Select Name of Insurer/ Financial Holding Company</v>
      </c>
      <c r="B3" s="859"/>
      <c r="C3" s="860"/>
      <c r="D3" s="211"/>
      <c r="E3" s="211"/>
      <c r="F3" s="4228" t="s">
        <v>2418</v>
      </c>
    </row>
    <row r="4" spans="1:19">
      <c r="A4" s="179" t="str">
        <f>+ToC!A3</f>
        <v>Insurer/Financial Holding Company</v>
      </c>
      <c r="B4" s="211"/>
      <c r="C4" s="212"/>
      <c r="D4" s="211"/>
      <c r="E4" s="211"/>
      <c r="F4" s="436"/>
    </row>
    <row r="5" spans="1:19">
      <c r="A5" s="179"/>
      <c r="B5" s="211"/>
      <c r="C5" s="212"/>
      <c r="D5" s="211"/>
      <c r="E5" s="211"/>
      <c r="F5" s="436"/>
    </row>
    <row r="6" spans="1:19">
      <c r="A6" s="99" t="str">
        <f>+ToC!A5</f>
        <v>LONG-TERM INSURERS ANNUAL RETURN</v>
      </c>
      <c r="B6" s="211"/>
      <c r="C6" s="212"/>
      <c r="D6" s="211"/>
      <c r="E6" s="211"/>
      <c r="F6" s="436"/>
    </row>
    <row r="7" spans="1:19">
      <c r="A7" s="267" t="str">
        <f>+ToC!A6</f>
        <v>FOR THE YEAR ENDED:</v>
      </c>
      <c r="B7" s="211"/>
      <c r="C7" s="212"/>
      <c r="D7" s="211"/>
      <c r="E7" s="211"/>
      <c r="F7" s="2478">
        <f>+Cover!$A$23</f>
        <v>0</v>
      </c>
    </row>
    <row r="8" spans="1:19">
      <c r="A8" s="241"/>
      <c r="B8" s="211"/>
      <c r="C8" s="212"/>
      <c r="D8" s="213"/>
      <c r="E8" s="213"/>
      <c r="F8" s="91"/>
    </row>
    <row r="9" spans="1:19">
      <c r="A9" s="5863" t="s">
        <v>999</v>
      </c>
      <c r="B9" s="5863"/>
      <c r="C9" s="5863"/>
      <c r="D9" s="5863"/>
      <c r="E9" s="5863"/>
      <c r="F9" s="5863"/>
      <c r="S9" s="256" t="s">
        <v>395</v>
      </c>
    </row>
    <row r="10" spans="1:19">
      <c r="A10" s="4606"/>
      <c r="B10" s="4606"/>
      <c r="C10" s="4606"/>
      <c r="D10" s="4606"/>
      <c r="E10" s="4606"/>
      <c r="F10" s="4606"/>
      <c r="S10" s="256" t="s">
        <v>398</v>
      </c>
    </row>
    <row r="11" spans="1:19">
      <c r="A11" s="5106" t="s">
        <v>1732</v>
      </c>
      <c r="B11" s="5106"/>
      <c r="C11" s="5106"/>
      <c r="D11" s="5106"/>
      <c r="E11" s="5106"/>
      <c r="F11" s="5106"/>
      <c r="S11" s="256" t="s">
        <v>401</v>
      </c>
    </row>
    <row r="12" spans="1:19">
      <c r="A12" s="213"/>
      <c r="B12" s="245"/>
      <c r="C12" s="245"/>
      <c r="D12" s="213"/>
      <c r="E12" s="245"/>
      <c r="F12" s="257"/>
    </row>
    <row r="13" spans="1:19" ht="32.5" customHeight="1">
      <c r="A13" s="244" t="s">
        <v>386</v>
      </c>
      <c r="B13" s="258" t="s">
        <v>475</v>
      </c>
      <c r="C13" s="5869" t="s">
        <v>2014</v>
      </c>
      <c r="D13" s="5869"/>
      <c r="E13" s="5869"/>
      <c r="F13" s="5869"/>
    </row>
    <row r="14" spans="1:19">
      <c r="A14" s="213"/>
      <c r="B14" s="213"/>
      <c r="C14" s="259"/>
      <c r="D14" s="213"/>
      <c r="E14" s="213"/>
      <c r="F14" s="243"/>
    </row>
    <row r="15" spans="1:19">
      <c r="A15" s="213"/>
      <c r="B15" s="213"/>
      <c r="C15" s="213"/>
      <c r="D15" s="246"/>
      <c r="E15" s="247"/>
      <c r="F15" s="3684" t="s">
        <v>395</v>
      </c>
    </row>
    <row r="16" spans="1:19">
      <c r="A16" s="213"/>
      <c r="B16" s="213"/>
      <c r="C16" s="251"/>
      <c r="D16" s="213"/>
      <c r="E16" s="213"/>
      <c r="F16" s="213"/>
    </row>
    <row r="17" spans="1:6">
      <c r="A17" s="213"/>
      <c r="B17" s="213"/>
      <c r="C17" s="5871" t="s">
        <v>2015</v>
      </c>
      <c r="D17" s="5872"/>
      <c r="E17" s="5872"/>
      <c r="F17" s="5872"/>
    </row>
    <row r="18" spans="1:6" ht="100.15" customHeight="1">
      <c r="A18" s="248"/>
      <c r="B18" s="248"/>
      <c r="C18" s="5866"/>
      <c r="D18" s="5867"/>
      <c r="E18" s="5867"/>
      <c r="F18" s="5868"/>
    </row>
    <row r="19" spans="1:6">
      <c r="A19" s="213"/>
      <c r="B19" s="213"/>
      <c r="C19" s="213"/>
      <c r="D19" s="213"/>
      <c r="E19" s="213"/>
      <c r="F19" s="213"/>
    </row>
    <row r="20" spans="1:6" ht="30.65" customHeight="1">
      <c r="A20" s="213"/>
      <c r="B20" s="258" t="s">
        <v>476</v>
      </c>
      <c r="C20" s="5869" t="s">
        <v>1733</v>
      </c>
      <c r="D20" s="5869"/>
      <c r="E20" s="5869"/>
      <c r="F20" s="5869"/>
    </row>
    <row r="21" spans="1:6">
      <c r="A21" s="213"/>
      <c r="B21" s="260"/>
      <c r="C21" s="259"/>
      <c r="D21" s="213"/>
      <c r="E21" s="213"/>
      <c r="F21" s="243"/>
    </row>
    <row r="22" spans="1:6">
      <c r="A22" s="213"/>
      <c r="B22" s="213"/>
      <c r="C22" s="259"/>
      <c r="D22" s="246"/>
      <c r="E22" s="247"/>
      <c r="F22" s="3684" t="s">
        <v>395</v>
      </c>
    </row>
    <row r="23" spans="1:6">
      <c r="A23" s="213"/>
      <c r="B23" s="213"/>
      <c r="C23" s="251"/>
      <c r="D23" s="213"/>
      <c r="E23" s="247"/>
      <c r="F23" s="245"/>
    </row>
    <row r="24" spans="1:6" ht="32.5" customHeight="1">
      <c r="A24" s="250"/>
      <c r="B24" s="250"/>
      <c r="C24" s="5869" t="s">
        <v>1734</v>
      </c>
      <c r="D24" s="5869"/>
      <c r="E24" s="5869"/>
      <c r="F24" s="5869"/>
    </row>
    <row r="25" spans="1:6" ht="100.15" customHeight="1">
      <c r="A25" s="213"/>
      <c r="B25" s="248"/>
      <c r="C25" s="5866"/>
      <c r="D25" s="5867"/>
      <c r="E25" s="5867"/>
      <c r="F25" s="5868"/>
    </row>
    <row r="26" spans="1:6">
      <c r="A26" s="213"/>
      <c r="B26" s="213"/>
      <c r="C26" s="245"/>
      <c r="D26" s="245"/>
      <c r="E26" s="245"/>
      <c r="F26" s="245"/>
    </row>
    <row r="27" spans="1:6">
      <c r="A27" s="213"/>
      <c r="B27" s="260"/>
      <c r="C27" s="5870" t="s">
        <v>1735</v>
      </c>
      <c r="D27" s="5870"/>
      <c r="E27" s="5870"/>
      <c r="F27" s="5870"/>
    </row>
    <row r="28" spans="1:6" ht="100.15" customHeight="1">
      <c r="A28" s="249"/>
      <c r="B28" s="250"/>
      <c r="C28" s="5866"/>
      <c r="D28" s="5867"/>
      <c r="E28" s="5867"/>
      <c r="F28" s="5868"/>
    </row>
    <row r="29" spans="1:6">
      <c r="A29" s="213"/>
      <c r="B29" s="260"/>
      <c r="C29" s="245"/>
      <c r="D29" s="245"/>
      <c r="E29" s="245"/>
      <c r="F29" s="245"/>
    </row>
    <row r="30" spans="1:6">
      <c r="A30" s="252"/>
      <c r="B30" s="252"/>
      <c r="C30" s="261"/>
      <c r="D30" s="213"/>
      <c r="E30" s="213"/>
      <c r="F30" s="178" t="str">
        <f>+ToC!E115</f>
        <v xml:space="preserve">LONG-TERM Annual Return </v>
      </c>
    </row>
    <row r="31" spans="1:6">
      <c r="A31" s="213"/>
      <c r="B31" s="260"/>
      <c r="C31" s="245"/>
      <c r="D31" s="262"/>
      <c r="E31" s="245"/>
      <c r="F31" s="263" t="s">
        <v>1736</v>
      </c>
    </row>
  </sheetData>
  <sheetProtection password="DF61" sheet="1" objects="1" scenarios="1"/>
  <mergeCells count="11">
    <mergeCell ref="A9:F9"/>
    <mergeCell ref="A11:F11"/>
    <mergeCell ref="A1:F1"/>
    <mergeCell ref="C13:F13"/>
    <mergeCell ref="C17:F17"/>
    <mergeCell ref="C28:F28"/>
    <mergeCell ref="C18:F18"/>
    <mergeCell ref="C20:F20"/>
    <mergeCell ref="C24:F24"/>
    <mergeCell ref="C25:F25"/>
    <mergeCell ref="C27:F27"/>
  </mergeCells>
  <dataValidations count="1">
    <dataValidation type="list" allowBlank="1" showInputMessage="1" showErrorMessage="1" sqref="F15 F22">
      <formula1>$S$9:$S$11</formula1>
    </dataValidation>
  </dataValidations>
  <hyperlinks>
    <hyperlink ref="A1:F1" location="ToC!A1" display="50.030"/>
  </hyperlinks>
  <printOptions horizontalCentered="1"/>
  <pageMargins left="0.39370078740157483" right="0.39370078740157483" top="0.39370078740157483" bottom="0.39370078740157483" header="0.39370078740157483" footer="0.39370078740157483"/>
  <pageSetup paperSize="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H95"/>
  <sheetViews>
    <sheetView zoomScaleNormal="100" workbookViewId="0">
      <selection activeCell="D2" sqref="D2"/>
    </sheetView>
  </sheetViews>
  <sheetFormatPr defaultColWidth="0" defaultRowHeight="15.5" zeroHeight="1"/>
  <cols>
    <col min="1" max="1" width="5.765625" customWidth="1"/>
    <col min="2" max="2" width="26.07421875" customWidth="1"/>
    <col min="3" max="3" width="24.53515625" customWidth="1"/>
    <col min="4" max="4" width="13.84375" customWidth="1"/>
    <col min="5" max="5" width="17.4609375" customWidth="1"/>
    <col min="6" max="6" width="10.69140625" style="4" customWidth="1"/>
    <col min="7" max="7" width="20.53515625" customWidth="1"/>
    <col min="8" max="8" width="18" customWidth="1"/>
    <col min="9" max="16384" width="8.84375" hidden="1"/>
  </cols>
  <sheetData>
    <row r="1" spans="1:8">
      <c r="A1" s="5065">
        <v>10.005000000000001</v>
      </c>
      <c r="B1" s="5065"/>
      <c r="C1" s="5065"/>
      <c r="D1" s="5065"/>
      <c r="E1" s="5065"/>
      <c r="F1" s="5065"/>
      <c r="G1" s="5065"/>
      <c r="H1" s="5065"/>
    </row>
    <row r="2" spans="1:8">
      <c r="A2" s="636"/>
      <c r="B2" s="636"/>
      <c r="C2" s="636"/>
      <c r="D2" s="1742" t="s">
        <v>2583</v>
      </c>
      <c r="E2" s="1742"/>
      <c r="F2" s="1744"/>
      <c r="G2" s="1743"/>
      <c r="H2" s="636"/>
    </row>
    <row r="3" spans="1:8" s="1690" customFormat="1" ht="20.149999999999999" customHeight="1">
      <c r="A3" s="1688" t="str">
        <f>+Cover!A14</f>
        <v>Select Name of Insurer/ Financial Holding Company</v>
      </c>
      <c r="B3" s="1689"/>
      <c r="C3" s="1689"/>
      <c r="D3" s="1689"/>
      <c r="E3" s="631"/>
      <c r="F3" s="631"/>
      <c r="G3" s="631"/>
      <c r="H3" s="631"/>
    </row>
    <row r="4" spans="1:8" s="1690" customFormat="1" ht="20.149999999999999" customHeight="1">
      <c r="A4" s="5132" t="str">
        <f>+ToC!A3</f>
        <v>Insurer/Financial Holding Company</v>
      </c>
      <c r="B4" s="5132"/>
      <c r="C4" s="5132"/>
      <c r="D4" s="1691"/>
      <c r="E4" s="1691"/>
      <c r="F4" s="1691"/>
      <c r="G4" s="1691"/>
      <c r="H4" s="1691"/>
    </row>
    <row r="5" spans="1:8" s="1690" customFormat="1" ht="20.149999999999999" customHeight="1">
      <c r="A5" s="633"/>
      <c r="B5" s="1692"/>
      <c r="C5" s="633"/>
      <c r="D5" s="631"/>
      <c r="E5" s="631"/>
      <c r="F5" s="631"/>
      <c r="G5" s="631"/>
      <c r="H5" s="633"/>
    </row>
    <row r="6" spans="1:8" s="1690" customFormat="1" ht="20.149999999999999" customHeight="1">
      <c r="A6" s="1693" t="str">
        <f>+ToC!A5</f>
        <v>LONG-TERM INSURERS ANNUAL RETURN</v>
      </c>
      <c r="B6" s="633"/>
      <c r="C6" s="633"/>
      <c r="D6" s="631"/>
      <c r="E6" s="631"/>
      <c r="F6" s="631"/>
      <c r="G6" s="631"/>
      <c r="H6" s="633"/>
    </row>
    <row r="7" spans="1:8" s="1690" customFormat="1" ht="20.149999999999999" customHeight="1">
      <c r="A7" s="1781" t="str">
        <f>+ToC!A6</f>
        <v>FOR THE YEAR ENDED:</v>
      </c>
      <c r="B7" s="1694"/>
      <c r="C7" s="1694"/>
      <c r="D7" s="631"/>
      <c r="E7" s="631"/>
      <c r="F7" s="631"/>
      <c r="G7" s="5136">
        <f>+Cover!A23</f>
        <v>0</v>
      </c>
      <c r="H7" s="5137"/>
    </row>
    <row r="8" spans="1:8" s="1778" customFormat="1" ht="20.149999999999999" customHeight="1">
      <c r="A8" s="4562"/>
      <c r="B8" s="1694"/>
      <c r="C8" s="1694"/>
      <c r="D8" s="631"/>
      <c r="E8" s="631"/>
      <c r="F8" s="631"/>
      <c r="G8" s="4561"/>
      <c r="H8" s="4570"/>
    </row>
    <row r="9" spans="1:8" s="1690" customFormat="1" ht="20.149999999999999" customHeight="1">
      <c r="A9" s="5106" t="s">
        <v>2149</v>
      </c>
      <c r="B9" s="5106"/>
      <c r="C9" s="5106"/>
      <c r="D9" s="5106"/>
      <c r="E9" s="5106"/>
      <c r="F9" s="5106"/>
      <c r="G9" s="5106"/>
      <c r="H9" s="5106"/>
    </row>
    <row r="10" spans="1:8" s="1690" customFormat="1" ht="20.149999999999999" customHeight="1">
      <c r="A10" s="5133" t="s">
        <v>2153</v>
      </c>
      <c r="B10" s="5133"/>
      <c r="C10" s="5133"/>
      <c r="D10" s="5133"/>
      <c r="E10" s="5133"/>
      <c r="F10" s="5133"/>
      <c r="G10" s="5133"/>
      <c r="H10" s="5133"/>
    </row>
    <row r="11" spans="1:8" s="1690" customFormat="1" ht="20.149999999999999" customHeight="1">
      <c r="A11" s="631"/>
      <c r="B11" s="631"/>
      <c r="C11" s="631"/>
      <c r="D11" s="631"/>
      <c r="E11" s="631"/>
      <c r="F11" s="631"/>
      <c r="G11" s="631"/>
      <c r="H11" s="631"/>
    </row>
    <row r="12" spans="1:8" s="1690" customFormat="1" ht="20.149999999999999" customHeight="1">
      <c r="A12" s="631"/>
      <c r="B12" s="631"/>
      <c r="C12" s="1785"/>
      <c r="D12" s="1785"/>
      <c r="E12" s="631"/>
      <c r="F12" s="631"/>
      <c r="G12" s="631"/>
      <c r="H12" s="631"/>
    </row>
    <row r="13" spans="1:8" s="1698" customFormat="1" ht="20.149999999999999" customHeight="1">
      <c r="A13" s="1760" t="s">
        <v>192</v>
      </c>
      <c r="B13" s="1870"/>
      <c r="C13" s="1684" t="s">
        <v>203</v>
      </c>
      <c r="D13" s="1676" t="s">
        <v>204</v>
      </c>
      <c r="E13" s="1871" t="str">
        <f>+A3</f>
        <v>Select Name of Insurer/ Financial Holding Company</v>
      </c>
      <c r="F13" s="1871"/>
      <c r="G13" s="1872"/>
      <c r="H13" s="1873"/>
    </row>
    <row r="14" spans="1:8" s="1698" customFormat="1" ht="20.149999999999999" customHeight="1">
      <c r="A14" s="1760"/>
      <c r="B14" s="1784"/>
      <c r="C14" s="1784"/>
      <c r="D14" s="1784"/>
      <c r="E14" s="1784"/>
      <c r="F14" s="1784"/>
      <c r="G14" s="1784"/>
      <c r="H14" s="1784"/>
    </row>
    <row r="15" spans="1:8" s="1698" customFormat="1" ht="20.149999999999999" customHeight="1">
      <c r="A15" s="1760" t="s">
        <v>141</v>
      </c>
      <c r="B15" s="5134" t="str">
        <f>+Cover!A15</f>
        <v>Please Enter the Address of the Financial Institution</v>
      </c>
      <c r="C15" s="5134"/>
      <c r="D15" s="1760" t="s">
        <v>142</v>
      </c>
      <c r="E15" s="5134" t="str">
        <f>+Cover!A16</f>
        <v>Please Enter the City in which the Financial Institution resides</v>
      </c>
      <c r="F15" s="5135"/>
      <c r="G15" s="1682" t="s">
        <v>143</v>
      </c>
      <c r="H15" s="1874">
        <f>+Cover!F16</f>
        <v>0</v>
      </c>
    </row>
    <row r="16" spans="1:8" s="1698" customFormat="1" ht="20.149999999999999" customHeight="1">
      <c r="A16" s="1760"/>
      <c r="B16" s="1760"/>
      <c r="C16" s="1760"/>
      <c r="D16" s="1699"/>
      <c r="E16" s="1699"/>
      <c r="F16" s="1699"/>
      <c r="G16" s="1699"/>
      <c r="H16" s="1699"/>
    </row>
    <row r="17" spans="1:8" s="1698" customFormat="1" ht="20.149999999999999" customHeight="1">
      <c r="A17" s="1760"/>
      <c r="B17" s="1760"/>
      <c r="C17" s="1760"/>
      <c r="D17" s="1760"/>
      <c r="E17" s="1760"/>
      <c r="F17" s="1760"/>
      <c r="G17" s="1760"/>
      <c r="H17" s="1784"/>
    </row>
    <row r="18" spans="1:8" s="1698" customFormat="1" ht="20.149999999999999" customHeight="1">
      <c r="A18" s="1760" t="s">
        <v>195</v>
      </c>
      <c r="B18" s="1760"/>
      <c r="C18" s="1760"/>
      <c r="D18" s="1760"/>
      <c r="E18" s="1760"/>
      <c r="F18" s="1760"/>
      <c r="G18" s="1760"/>
      <c r="H18" s="1760"/>
    </row>
    <row r="19" spans="1:8" s="1698" customFormat="1" ht="20.149999999999999" customHeight="1">
      <c r="A19" s="1760"/>
      <c r="B19" s="1760"/>
      <c r="C19" s="1760"/>
      <c r="D19" s="1760"/>
      <c r="E19" s="1760"/>
      <c r="F19" s="1760"/>
      <c r="G19" s="1760"/>
      <c r="H19" s="1760"/>
    </row>
    <row r="20" spans="1:8" s="1698" customFormat="1" ht="20.149999999999999" customHeight="1">
      <c r="A20" s="1696" t="s">
        <v>205</v>
      </c>
      <c r="B20" s="1696"/>
      <c r="C20" s="1696"/>
      <c r="D20" s="1696"/>
      <c r="E20" s="1700" t="str">
        <f>+A3</f>
        <v>Select Name of Insurer/ Financial Holding Company</v>
      </c>
      <c r="F20" s="1700"/>
      <c r="G20" s="1701"/>
      <c r="H20" s="1696"/>
    </row>
    <row r="21" spans="1:8" s="1698" customFormat="1" ht="20.149999999999999" customHeight="1">
      <c r="A21" s="1696" t="s">
        <v>206</v>
      </c>
      <c r="B21" s="1875">
        <f>+G7</f>
        <v>0</v>
      </c>
      <c r="C21" s="1696" t="s">
        <v>207</v>
      </c>
      <c r="D21" s="1696"/>
      <c r="E21" s="1696"/>
      <c r="F21" s="1696"/>
      <c r="G21" s="1696"/>
      <c r="H21" s="1696"/>
    </row>
    <row r="22" spans="1:8" s="1698" customFormat="1" ht="20.149999999999999" customHeight="1">
      <c r="A22" s="1696" t="s">
        <v>2584</v>
      </c>
      <c r="B22" s="1696"/>
      <c r="C22" s="1696"/>
      <c r="D22" s="1696"/>
      <c r="E22" s="1696"/>
      <c r="F22" s="1696"/>
      <c r="G22" s="1696"/>
      <c r="H22" s="1696"/>
    </row>
    <row r="23" spans="1:8" s="1698" customFormat="1" ht="20.149999999999999" customHeight="1">
      <c r="A23" s="1702"/>
      <c r="B23" s="1696"/>
      <c r="C23" s="1696"/>
      <c r="D23" s="1696"/>
      <c r="E23" s="1696"/>
      <c r="F23" s="1696"/>
      <c r="G23" s="1696"/>
      <c r="H23" s="1696"/>
    </row>
    <row r="24" spans="1:8" s="1698" customFormat="1" ht="20.149999999999999" customHeight="1">
      <c r="A24" s="1696"/>
      <c r="B24" s="1696"/>
      <c r="C24" s="1696"/>
      <c r="D24" s="1696"/>
      <c r="E24" s="1696"/>
      <c r="F24" s="1696"/>
      <c r="G24" s="1696"/>
      <c r="H24" s="1696"/>
    </row>
    <row r="25" spans="1:8" s="1698" customFormat="1" ht="20.149999999999999" customHeight="1">
      <c r="A25" s="1696"/>
      <c r="B25" s="1696"/>
      <c r="C25" s="1696"/>
      <c r="D25" s="1696"/>
      <c r="E25" s="1696"/>
      <c r="F25" s="1696"/>
      <c r="G25" s="1696"/>
      <c r="H25" s="1696"/>
    </row>
    <row r="26" spans="1:8" s="1698" customFormat="1" ht="20.149999999999999" customHeight="1">
      <c r="A26" s="1696"/>
      <c r="B26" s="1696"/>
      <c r="C26" s="1696"/>
      <c r="D26" s="1696"/>
      <c r="E26" s="1696"/>
      <c r="F26" s="1696"/>
      <c r="G26" s="1696"/>
      <c r="H26" s="1696"/>
    </row>
    <row r="27" spans="1:8" s="1698" customFormat="1" ht="20.149999999999999" customHeight="1">
      <c r="A27" s="1702"/>
      <c r="B27" s="1702"/>
      <c r="C27" s="1702"/>
      <c r="D27" s="1702"/>
      <c r="E27" s="1702"/>
      <c r="F27" s="1702"/>
      <c r="G27" s="1702"/>
      <c r="H27" s="1702"/>
    </row>
    <row r="28" spans="1:8" s="1698" customFormat="1" ht="20.149999999999999" customHeight="1">
      <c r="A28" s="1702"/>
      <c r="B28" s="1702"/>
      <c r="C28" s="1702"/>
      <c r="D28" s="1702"/>
      <c r="E28" s="1702"/>
      <c r="F28" s="1702"/>
      <c r="G28" s="1702"/>
      <c r="H28" s="1702"/>
    </row>
    <row r="29" spans="1:8" s="1698" customFormat="1" ht="20.149999999999999" customHeight="1">
      <c r="A29" s="5128"/>
      <c r="B29" s="5129"/>
      <c r="C29" s="1702"/>
      <c r="D29" s="1702"/>
      <c r="E29" s="1855"/>
      <c r="F29" s="1703"/>
      <c r="G29" s="1702"/>
      <c r="H29" s="1702"/>
    </row>
    <row r="30" spans="1:8" s="1698" customFormat="1" ht="20.149999999999999" customHeight="1">
      <c r="A30" s="5138" t="s">
        <v>151</v>
      </c>
      <c r="B30" s="5139"/>
      <c r="C30" s="1702"/>
      <c r="D30" s="1702"/>
      <c r="E30" s="1876" t="s">
        <v>152</v>
      </c>
      <c r="F30" s="1704"/>
      <c r="G30" s="1702"/>
      <c r="H30" s="1702"/>
    </row>
    <row r="31" spans="1:8" s="1698" customFormat="1" ht="20.149999999999999" customHeight="1">
      <c r="A31" s="5130" t="s">
        <v>2113</v>
      </c>
      <c r="B31" s="5131"/>
      <c r="C31" s="1702"/>
      <c r="D31" s="1702"/>
      <c r="E31" s="1702"/>
      <c r="F31" s="1702"/>
      <c r="G31" s="1702"/>
      <c r="H31" s="1702"/>
    </row>
    <row r="32" spans="1:8" s="1698" customFormat="1" ht="20.149999999999999" customHeight="1">
      <c r="A32" s="1702"/>
      <c r="B32" s="1702"/>
      <c r="C32" s="1702"/>
      <c r="D32" s="1702"/>
      <c r="E32" s="1702"/>
      <c r="F32" s="1702"/>
      <c r="G32" s="1702"/>
      <c r="H32" s="1702"/>
    </row>
    <row r="33" spans="1:8" s="1690" customFormat="1" ht="20.149999999999999" customHeight="1">
      <c r="A33" s="1695" t="s">
        <v>2114</v>
      </c>
      <c r="B33" s="1695"/>
      <c r="C33" s="1695"/>
      <c r="D33" s="1695"/>
      <c r="E33" s="1695"/>
      <c r="F33" s="1695"/>
      <c r="G33" s="1695"/>
      <c r="H33" s="1695"/>
    </row>
    <row r="34" spans="1:8" s="1690" customFormat="1" ht="20.149999999999999" customHeight="1">
      <c r="A34" s="1695"/>
      <c r="B34" s="1695"/>
      <c r="C34" s="1695"/>
      <c r="D34" s="1695"/>
      <c r="E34" s="1695"/>
      <c r="F34" s="1695"/>
      <c r="G34" s="1695"/>
      <c r="H34" s="1695"/>
    </row>
    <row r="35" spans="1:8" s="1690" customFormat="1" ht="20.149999999999999" customHeight="1">
      <c r="A35" s="1695"/>
      <c r="B35" s="1695"/>
      <c r="C35" s="1695"/>
      <c r="D35" s="1695"/>
      <c r="E35" s="1695"/>
      <c r="F35" s="1695"/>
      <c r="G35" s="1695"/>
      <c r="H35" s="1695"/>
    </row>
    <row r="36" spans="1:8" s="1690" customFormat="1" ht="20.149999999999999" customHeight="1">
      <c r="A36" s="1695"/>
      <c r="B36" s="1695"/>
      <c r="C36" s="1695"/>
      <c r="D36" s="1695"/>
      <c r="E36" s="1695"/>
      <c r="F36" s="1695"/>
      <c r="G36" s="1697" t="str">
        <f>+ToC!E115</f>
        <v xml:space="preserve">LONG-TERM Annual Return </v>
      </c>
      <c r="H36" s="1695"/>
    </row>
    <row r="37" spans="1:8" s="1690" customFormat="1" ht="20.149999999999999" customHeight="1">
      <c r="A37" s="1695"/>
      <c r="B37" s="1695"/>
      <c r="C37" s="1695"/>
      <c r="D37" s="1695"/>
      <c r="E37" s="1695"/>
      <c r="F37" s="1695"/>
      <c r="G37" s="1697" t="s">
        <v>208</v>
      </c>
      <c r="H37" s="1695"/>
    </row>
    <row r="38" spans="1:8" hidden="1">
      <c r="A38" s="4"/>
      <c r="B38" s="4"/>
      <c r="C38" s="4"/>
      <c r="D38" s="4"/>
      <c r="E38" s="4"/>
      <c r="G38" s="4"/>
      <c r="H38" s="4"/>
    </row>
    <row r="39" spans="1:8" hidden="1">
      <c r="A39" s="4"/>
      <c r="B39" s="4"/>
      <c r="C39" s="4"/>
      <c r="D39" s="4"/>
      <c r="E39" s="4"/>
      <c r="G39" s="4"/>
      <c r="H39" s="4"/>
    </row>
    <row r="40" spans="1:8" hidden="1">
      <c r="A40" s="4"/>
      <c r="B40" s="4"/>
      <c r="C40" s="4"/>
      <c r="D40" s="4"/>
      <c r="E40" s="4"/>
      <c r="G40" s="4"/>
      <c r="H40" s="4"/>
    </row>
    <row r="41" spans="1:8" hidden="1">
      <c r="A41" s="4"/>
      <c r="B41" s="4"/>
      <c r="C41" s="4"/>
      <c r="D41" s="4"/>
      <c r="E41" s="4"/>
      <c r="G41" s="4"/>
      <c r="H41" s="4"/>
    </row>
    <row r="42" spans="1:8" hidden="1">
      <c r="A42" s="4"/>
      <c r="B42" s="4"/>
      <c r="C42" s="4"/>
      <c r="D42" s="4"/>
      <c r="E42" s="4"/>
      <c r="G42" s="4"/>
      <c r="H42" s="4"/>
    </row>
    <row r="43" spans="1:8" hidden="1">
      <c r="A43" s="4"/>
      <c r="B43" s="4"/>
      <c r="C43" s="4"/>
      <c r="D43" s="4"/>
      <c r="E43" s="4"/>
      <c r="G43" s="4"/>
      <c r="H43" s="4"/>
    </row>
    <row r="44" spans="1:8" hidden="1">
      <c r="A44" s="4"/>
      <c r="B44" s="4"/>
      <c r="C44" s="4"/>
      <c r="D44" s="4"/>
      <c r="E44" s="4"/>
      <c r="G44" s="4"/>
      <c r="H44" s="4"/>
    </row>
    <row r="45" spans="1:8" hidden="1">
      <c r="A45" s="4"/>
      <c r="B45" s="4"/>
      <c r="C45" s="4"/>
      <c r="D45" s="4"/>
      <c r="E45" s="4"/>
      <c r="G45" s="4"/>
      <c r="H45" s="4"/>
    </row>
    <row r="46" spans="1:8" hidden="1">
      <c r="A46" s="4"/>
      <c r="B46" s="4"/>
      <c r="C46" s="4"/>
      <c r="D46" s="4"/>
      <c r="E46" s="4"/>
      <c r="G46" s="4"/>
      <c r="H46" s="4"/>
    </row>
    <row r="47" spans="1:8" hidden="1">
      <c r="A47" s="4"/>
      <c r="B47" s="4"/>
      <c r="C47" s="4"/>
      <c r="D47" s="4"/>
      <c r="E47" s="4"/>
      <c r="G47" s="4"/>
      <c r="H47" s="4"/>
    </row>
    <row r="48" spans="1:8" hidden="1">
      <c r="A48" s="4"/>
      <c r="B48" s="4"/>
      <c r="C48" s="4"/>
      <c r="D48" s="4"/>
      <c r="E48" s="4"/>
      <c r="G48" s="4"/>
      <c r="H48" s="4"/>
    </row>
    <row r="49" spans="1:8" hidden="1">
      <c r="A49" s="4"/>
      <c r="B49" s="4"/>
      <c r="C49" s="4"/>
      <c r="D49" s="4"/>
      <c r="E49" s="4"/>
      <c r="G49" s="4"/>
      <c r="H49" s="4"/>
    </row>
    <row r="50" spans="1:8" hidden="1"/>
    <row r="51" spans="1:8" hidden="1"/>
    <row r="52" spans="1:8" hidden="1"/>
    <row r="53" spans="1:8" hidden="1"/>
    <row r="54" spans="1:8" hidden="1"/>
    <row r="55" spans="1:8" hidden="1"/>
    <row r="56" spans="1:8" hidden="1"/>
    <row r="57" spans="1:8" hidden="1"/>
    <row r="58" spans="1:8" hidden="1"/>
    <row r="59" spans="1:8" hidden="1"/>
    <row r="60" spans="1:8" hidden="1"/>
    <row r="61" spans="1:8" hidden="1"/>
    <row r="62" spans="1:8" hidden="1"/>
    <row r="63" spans="1:8" hidden="1"/>
    <row r="64" spans="1:8"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sheetData>
  <sheetProtection password="DF61" sheet="1" objects="1" scenarios="1"/>
  <mergeCells count="10">
    <mergeCell ref="A29:B29"/>
    <mergeCell ref="A31:B31"/>
    <mergeCell ref="A1:H1"/>
    <mergeCell ref="A4:C4"/>
    <mergeCell ref="A9:H9"/>
    <mergeCell ref="A10:H10"/>
    <mergeCell ref="B15:C15"/>
    <mergeCell ref="E15:F15"/>
    <mergeCell ref="G7:H7"/>
    <mergeCell ref="A30:B30"/>
  </mergeCells>
  <hyperlinks>
    <hyperlink ref="A1:H1" location="ToC!A1" display="ToC!A1"/>
  </hyperlinks>
  <pageMargins left="0.7" right="0.7" top="0.75" bottom="0.75" header="0.3" footer="0.3"/>
  <pageSetup paperSize="5" scale="55"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C00000"/>
    <pageSetUpPr fitToPage="1"/>
  </sheetPr>
  <dimension ref="A1:S40"/>
  <sheetViews>
    <sheetView zoomScaleNormal="100" workbookViewId="0">
      <selection activeCell="F8" sqref="F8"/>
    </sheetView>
  </sheetViews>
  <sheetFormatPr defaultColWidth="0" defaultRowHeight="15.5" zeroHeight="1"/>
  <cols>
    <col min="1" max="2" width="4.23046875" style="639" customWidth="1"/>
    <col min="3" max="3" width="34" style="639" customWidth="1"/>
    <col min="4" max="4" width="8.84375" style="639" customWidth="1"/>
    <col min="5" max="5" width="15.69140625" style="639" customWidth="1"/>
    <col min="6" max="6" width="10.69140625" style="639" customWidth="1"/>
    <col min="7" max="19" width="0" style="90" hidden="1" customWidth="1"/>
    <col min="20" max="16384" width="8.84375" style="90" hidden="1"/>
  </cols>
  <sheetData>
    <row r="1" spans="1:19">
      <c r="A1" s="5613" t="s">
        <v>1737</v>
      </c>
      <c r="B1" s="5613"/>
      <c r="C1" s="5613"/>
      <c r="D1" s="5613"/>
      <c r="E1" s="5613"/>
      <c r="F1" s="5613"/>
    </row>
    <row r="2" spans="1:19">
      <c r="A2" s="5879" t="s">
        <v>1738</v>
      </c>
      <c r="B2" s="5879"/>
      <c r="C2" s="5879"/>
      <c r="D2" s="5879"/>
      <c r="E2" s="5879"/>
      <c r="F2" s="5879"/>
    </row>
    <row r="3" spans="1:19">
      <c r="A3" s="1833"/>
      <c r="B3" s="1833"/>
      <c r="C3" s="1833"/>
      <c r="D3" s="1833"/>
      <c r="E3" s="1833"/>
      <c r="F3" s="4228" t="s">
        <v>2419</v>
      </c>
    </row>
    <row r="4" spans="1:19">
      <c r="A4" s="596" t="str">
        <f>+Cover!A14</f>
        <v>Select Name of Insurer/ Financial Holding Company</v>
      </c>
      <c r="B4" s="917"/>
      <c r="C4" s="918"/>
      <c r="D4" s="867"/>
      <c r="E4" s="867"/>
      <c r="F4" s="102"/>
    </row>
    <row r="5" spans="1:19">
      <c r="A5" s="179" t="str">
        <f>+ToC!A3</f>
        <v>Insurer/Financial Holding Company</v>
      </c>
      <c r="B5" s="642"/>
      <c r="C5" s="643"/>
      <c r="D5" s="867"/>
      <c r="E5" s="867"/>
      <c r="F5" s="102"/>
    </row>
    <row r="6" spans="1:19">
      <c r="A6" s="179"/>
      <c r="B6" s="642"/>
      <c r="C6" s="643"/>
      <c r="D6" s="867"/>
      <c r="E6" s="867"/>
      <c r="F6" s="102"/>
    </row>
    <row r="7" spans="1:19">
      <c r="A7" s="99" t="str">
        <f>+ToC!A5</f>
        <v>LONG-TERM INSURERS ANNUAL RETURN</v>
      </c>
      <c r="B7" s="642"/>
      <c r="C7" s="643"/>
      <c r="D7" s="867"/>
      <c r="E7" s="867"/>
      <c r="F7" s="102"/>
    </row>
    <row r="8" spans="1:19" ht="12" customHeight="1">
      <c r="A8" s="267" t="str">
        <f>+ToC!A6</f>
        <v>FOR THE YEAR ENDED:</v>
      </c>
      <c r="B8" s="642"/>
      <c r="C8" s="643"/>
      <c r="D8" s="867"/>
      <c r="E8" s="867"/>
      <c r="F8" s="2398">
        <f>+Cover!$A$23</f>
        <v>0</v>
      </c>
    </row>
    <row r="9" spans="1:19" ht="12" customHeight="1">
      <c r="A9" s="267"/>
      <c r="B9" s="642"/>
      <c r="C9" s="643"/>
      <c r="D9" s="867"/>
      <c r="E9" s="867"/>
      <c r="F9" s="867"/>
    </row>
    <row r="10" spans="1:19">
      <c r="A10" s="5863" t="s">
        <v>999</v>
      </c>
      <c r="B10" s="5863"/>
      <c r="C10" s="5863"/>
      <c r="D10" s="5863"/>
      <c r="E10" s="5863"/>
      <c r="F10" s="5863"/>
      <c r="S10" s="242" t="s">
        <v>395</v>
      </c>
    </row>
    <row r="11" spans="1:19">
      <c r="A11" s="4606"/>
      <c r="B11" s="4606"/>
      <c r="C11" s="4606"/>
      <c r="D11" s="4606"/>
      <c r="E11" s="4606"/>
      <c r="F11" s="4606"/>
      <c r="S11" s="242" t="s">
        <v>398</v>
      </c>
    </row>
    <row r="12" spans="1:19">
      <c r="A12" s="5106" t="s">
        <v>1739</v>
      </c>
      <c r="B12" s="5106"/>
      <c r="C12" s="5106"/>
      <c r="D12" s="5106"/>
      <c r="E12" s="5106"/>
      <c r="F12" s="5106"/>
      <c r="S12" s="242" t="s">
        <v>401</v>
      </c>
    </row>
    <row r="13" spans="1:19">
      <c r="A13" s="867"/>
      <c r="B13" s="867"/>
      <c r="C13" s="642"/>
      <c r="D13" s="867"/>
      <c r="E13" s="867"/>
      <c r="F13" s="243"/>
    </row>
    <row r="14" spans="1:19" ht="36.65" customHeight="1">
      <c r="A14" s="868" t="s">
        <v>390</v>
      </c>
      <c r="B14" s="5877" t="s">
        <v>1740</v>
      </c>
      <c r="C14" s="5877"/>
      <c r="D14" s="5877"/>
      <c r="E14" s="5877"/>
      <c r="F14" s="5877"/>
    </row>
    <row r="15" spans="1:19">
      <c r="A15" s="867"/>
      <c r="B15" s="867"/>
      <c r="C15" s="869"/>
      <c r="D15" s="867"/>
      <c r="E15" s="867"/>
      <c r="F15" s="243"/>
    </row>
    <row r="16" spans="1:19">
      <c r="A16" s="867"/>
      <c r="B16" s="867"/>
      <c r="C16" s="869"/>
      <c r="D16" s="870"/>
      <c r="E16" s="871"/>
      <c r="F16" s="3685" t="s">
        <v>395</v>
      </c>
    </row>
    <row r="17" spans="1:6">
      <c r="A17" s="867"/>
      <c r="B17" s="867"/>
      <c r="C17" s="872"/>
      <c r="D17" s="867"/>
      <c r="E17" s="867"/>
      <c r="F17" s="867"/>
    </row>
    <row r="18" spans="1:6" ht="65.5" customHeight="1">
      <c r="A18" s="867"/>
      <c r="B18" s="867"/>
      <c r="C18" s="5878" t="s">
        <v>1741</v>
      </c>
      <c r="D18" s="5878"/>
      <c r="E18" s="5878"/>
      <c r="F18" s="5878"/>
    </row>
    <row r="19" spans="1:6" ht="75" customHeight="1">
      <c r="A19" s="102"/>
      <c r="B19" s="873"/>
      <c r="C19" s="5873"/>
      <c r="D19" s="5874"/>
      <c r="E19" s="5874"/>
      <c r="F19" s="5875"/>
    </row>
    <row r="20" spans="1:6">
      <c r="A20" s="867"/>
      <c r="B20" s="867"/>
      <c r="C20" s="869"/>
      <c r="D20" s="867"/>
      <c r="E20" s="867"/>
      <c r="F20" s="867"/>
    </row>
    <row r="21" spans="1:6" ht="31.9" customHeight="1">
      <c r="A21" s="868" t="s">
        <v>391</v>
      </c>
      <c r="B21" s="874" t="s">
        <v>475</v>
      </c>
      <c r="C21" s="5877" t="s">
        <v>1742</v>
      </c>
      <c r="D21" s="5877"/>
      <c r="E21" s="5877"/>
      <c r="F21" s="5877"/>
    </row>
    <row r="22" spans="1:6">
      <c r="A22" s="867"/>
      <c r="B22" s="867"/>
      <c r="C22" s="869"/>
      <c r="D22" s="870"/>
      <c r="E22" s="871"/>
      <c r="F22" s="3686" t="s">
        <v>395</v>
      </c>
    </row>
    <row r="23" spans="1:6">
      <c r="A23" s="867"/>
      <c r="B23" s="867"/>
      <c r="C23" s="872"/>
      <c r="D23" s="867"/>
      <c r="E23" s="867"/>
      <c r="F23" s="867"/>
    </row>
    <row r="24" spans="1:6" ht="32.5" customHeight="1">
      <c r="A24" s="875"/>
      <c r="B24" s="867"/>
      <c r="C24" s="5878" t="s">
        <v>1743</v>
      </c>
      <c r="D24" s="5878"/>
      <c r="E24" s="5878"/>
      <c r="F24" s="5878"/>
    </row>
    <row r="25" spans="1:6" ht="75" customHeight="1">
      <c r="A25" s="102"/>
      <c r="B25" s="876"/>
      <c r="C25" s="5873"/>
      <c r="D25" s="5874"/>
      <c r="E25" s="5874"/>
      <c r="F25" s="5875"/>
    </row>
    <row r="26" spans="1:6">
      <c r="A26" s="867"/>
      <c r="B26" s="867"/>
      <c r="C26" s="869"/>
      <c r="D26" s="867"/>
      <c r="E26" s="867"/>
      <c r="F26" s="867"/>
    </row>
    <row r="27" spans="1:6" ht="33.65" customHeight="1">
      <c r="A27" s="867"/>
      <c r="B27" s="874" t="s">
        <v>476</v>
      </c>
      <c r="C27" s="5877" t="s">
        <v>2016</v>
      </c>
      <c r="D27" s="5877"/>
      <c r="E27" s="5877"/>
      <c r="F27" s="5877"/>
    </row>
    <row r="28" spans="1:6">
      <c r="A28" s="867"/>
      <c r="B28" s="867"/>
      <c r="C28" s="869" t="s">
        <v>1008</v>
      </c>
      <c r="D28" s="870"/>
      <c r="E28" s="871"/>
      <c r="F28" s="3686" t="s">
        <v>395</v>
      </c>
    </row>
    <row r="29" spans="1:6">
      <c r="A29" s="867"/>
      <c r="B29" s="867"/>
      <c r="C29" s="869"/>
      <c r="D29" s="867"/>
      <c r="E29" s="867"/>
      <c r="F29" s="867"/>
    </row>
    <row r="30" spans="1:6" ht="33.65" customHeight="1">
      <c r="A30" s="867"/>
      <c r="B30" s="874" t="s">
        <v>1744</v>
      </c>
      <c r="C30" s="5877" t="s">
        <v>2017</v>
      </c>
      <c r="D30" s="5877"/>
      <c r="E30" s="5877"/>
      <c r="F30" s="5877"/>
    </row>
    <row r="31" spans="1:6">
      <c r="A31" s="867"/>
      <c r="B31" s="867"/>
      <c r="C31" s="869"/>
      <c r="D31" s="870"/>
      <c r="E31" s="871"/>
      <c r="F31" s="3686" t="s">
        <v>395</v>
      </c>
    </row>
    <row r="32" spans="1:6">
      <c r="A32" s="867"/>
      <c r="B32" s="867"/>
      <c r="C32" s="867"/>
      <c r="D32" s="867"/>
      <c r="E32" s="867"/>
      <c r="F32" s="867"/>
    </row>
    <row r="33" spans="1:6" ht="39.65" customHeight="1">
      <c r="A33" s="868" t="s">
        <v>393</v>
      </c>
      <c r="B33" s="5876" t="s">
        <v>2018</v>
      </c>
      <c r="C33" s="5876"/>
      <c r="D33" s="5876"/>
      <c r="E33" s="5876"/>
      <c r="F33" s="5876"/>
    </row>
    <row r="34" spans="1:6">
      <c r="A34" s="867"/>
      <c r="B34" s="877"/>
      <c r="C34" s="867"/>
      <c r="D34" s="870"/>
      <c r="E34" s="871"/>
      <c r="F34" s="3686" t="s">
        <v>395</v>
      </c>
    </row>
    <row r="35" spans="1:6">
      <c r="A35" s="867"/>
      <c r="B35" s="877"/>
      <c r="C35" s="867"/>
      <c r="D35" s="870"/>
      <c r="E35" s="871"/>
      <c r="F35" s="869"/>
    </row>
    <row r="36" spans="1:6" ht="75" customHeight="1">
      <c r="A36" s="102"/>
      <c r="B36" s="876"/>
      <c r="C36" s="5873"/>
      <c r="D36" s="5874"/>
      <c r="E36" s="5874"/>
      <c r="F36" s="5875"/>
    </row>
    <row r="37" spans="1:6">
      <c r="A37" s="867"/>
      <c r="B37" s="867"/>
      <c r="C37" s="867"/>
      <c r="D37" s="867"/>
      <c r="E37" s="867"/>
      <c r="F37" s="867"/>
    </row>
    <row r="38" spans="1:6">
      <c r="A38" s="878"/>
      <c r="B38" s="878"/>
      <c r="C38" s="878"/>
      <c r="D38" s="867"/>
      <c r="E38" s="867"/>
      <c r="F38" s="645" t="str">
        <f>+ToC!E115</f>
        <v xml:space="preserve">LONG-TERM Annual Return </v>
      </c>
    </row>
    <row r="39" spans="1:6">
      <c r="A39" s="867"/>
      <c r="B39" s="867"/>
      <c r="C39" s="867"/>
      <c r="D39" s="642"/>
      <c r="E39" s="867"/>
      <c r="F39" s="875" t="s">
        <v>1745</v>
      </c>
    </row>
    <row r="40" spans="1:6" hidden="1">
      <c r="A40" s="102"/>
      <c r="B40" s="102"/>
      <c r="C40" s="102"/>
      <c r="D40" s="102"/>
      <c r="E40" s="102"/>
      <c r="F40" s="102"/>
    </row>
  </sheetData>
  <sheetProtection password="DF61" sheet="1" objects="1" scenarios="1"/>
  <mergeCells count="14">
    <mergeCell ref="A12:F12"/>
    <mergeCell ref="A10:F10"/>
    <mergeCell ref="A1:F1"/>
    <mergeCell ref="B14:F14"/>
    <mergeCell ref="C19:F19"/>
    <mergeCell ref="C18:F18"/>
    <mergeCell ref="A2:F2"/>
    <mergeCell ref="C36:F36"/>
    <mergeCell ref="B33:F33"/>
    <mergeCell ref="C21:F21"/>
    <mergeCell ref="C25:F25"/>
    <mergeCell ref="C27:F27"/>
    <mergeCell ref="C24:F24"/>
    <mergeCell ref="C30:F30"/>
  </mergeCells>
  <dataValidations count="1">
    <dataValidation type="list" allowBlank="1" showInputMessage="1" showErrorMessage="1" sqref="F16 F22 F28 F31 F34">
      <formula1>$S$10:$S$12</formula1>
    </dataValidation>
  </dataValidations>
  <hyperlinks>
    <hyperlink ref="A1:F1" location="ToC!A1" display="50.032"/>
  </hyperlinks>
  <printOptions horizontalCentered="1"/>
  <pageMargins left="0.39370078740157483" right="0.39370078740157483" top="0.39370078740157483" bottom="0.39370078740157483" header="0.39370078740157483" footer="0.39370078740157483"/>
  <pageSetup scale="79"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92D050"/>
    <pageSetUpPr fitToPage="1"/>
  </sheetPr>
  <dimension ref="A1:T70"/>
  <sheetViews>
    <sheetView zoomScaleNormal="100" workbookViewId="0">
      <selection sqref="A1:T1"/>
    </sheetView>
  </sheetViews>
  <sheetFormatPr defaultColWidth="0" defaultRowHeight="0" customHeight="1" zeroHeight="1"/>
  <cols>
    <col min="1" max="1" width="37.3046875" style="90" customWidth="1"/>
    <col min="2" max="2" width="5.765625" style="90" customWidth="1"/>
    <col min="3" max="3" width="12" style="90" customWidth="1"/>
    <col min="4" max="4" width="16.53515625" style="90" customWidth="1"/>
    <col min="5" max="6" width="12" style="90" customWidth="1"/>
    <col min="7" max="7" width="16.53515625" style="90" customWidth="1"/>
    <col min="8" max="9" width="12" style="90" customWidth="1"/>
    <col min="10" max="10" width="16.07421875" style="90" customWidth="1"/>
    <col min="11" max="11" width="14" style="90" customWidth="1"/>
    <col min="12" max="12" width="14.84375" style="90" customWidth="1"/>
    <col min="13" max="13" width="15.765625" style="90" customWidth="1"/>
    <col min="14" max="14" width="12.84375" style="90" customWidth="1"/>
    <col min="15" max="15" width="18.84375" style="90" customWidth="1"/>
    <col min="16" max="16" width="14.765625" style="90" customWidth="1"/>
    <col min="17" max="18" width="12" style="90" customWidth="1"/>
    <col min="19" max="19" width="14.4609375" style="90" customWidth="1"/>
    <col min="20" max="20" width="13" style="90" customWidth="1"/>
    <col min="21" max="16384" width="8.84375" style="1363" hidden="1"/>
  </cols>
  <sheetData>
    <row r="1" spans="1:20" ht="15" customHeight="1">
      <c r="A1" s="5178" t="s">
        <v>122</v>
      </c>
      <c r="B1" s="5178"/>
      <c r="C1" s="5178"/>
      <c r="D1" s="5178"/>
      <c r="E1" s="5178"/>
      <c r="F1" s="5178"/>
      <c r="G1" s="5178"/>
      <c r="H1" s="5178"/>
      <c r="I1" s="5178"/>
      <c r="J1" s="5178"/>
      <c r="K1" s="5178"/>
      <c r="L1" s="5178"/>
      <c r="M1" s="5178"/>
      <c r="N1" s="5178"/>
      <c r="O1" s="5178"/>
      <c r="P1" s="5178"/>
      <c r="Q1" s="5178"/>
      <c r="R1" s="5178"/>
      <c r="S1" s="5178"/>
      <c r="T1" s="5178"/>
    </row>
    <row r="2" spans="1:20" ht="15" customHeight="1">
      <c r="A2" s="102"/>
      <c r="B2" s="102"/>
      <c r="C2" s="102"/>
      <c r="D2" s="102"/>
      <c r="E2" s="102"/>
      <c r="F2" s="102"/>
      <c r="G2" s="102"/>
      <c r="H2" s="102"/>
      <c r="I2" s="102"/>
      <c r="J2" s="102"/>
      <c r="K2" s="102"/>
      <c r="L2" s="102"/>
      <c r="M2" s="102"/>
      <c r="N2" s="102"/>
      <c r="O2" s="102"/>
      <c r="P2" s="102"/>
      <c r="Q2" s="102"/>
      <c r="R2" s="102"/>
      <c r="S2" s="102"/>
      <c r="T2" s="1764"/>
    </row>
    <row r="3" spans="1:20" ht="15" customHeight="1">
      <c r="A3" s="596" t="str">
        <f>+Cover!A14</f>
        <v>Select Name of Insurer/ Financial Holding Company</v>
      </c>
      <c r="B3" s="641"/>
      <c r="C3" s="102"/>
      <c r="D3" s="102"/>
      <c r="E3" s="102"/>
      <c r="F3" s="102"/>
      <c r="G3" s="102"/>
      <c r="H3" s="102"/>
      <c r="I3" s="102"/>
      <c r="J3" s="102"/>
      <c r="K3" s="102"/>
      <c r="L3" s="102"/>
      <c r="M3" s="102"/>
      <c r="N3" s="102"/>
      <c r="O3" s="102"/>
      <c r="P3" s="102"/>
      <c r="Q3" s="102"/>
      <c r="R3" s="102"/>
      <c r="S3" s="69" t="s">
        <v>1752</v>
      </c>
      <c r="T3" s="102"/>
    </row>
    <row r="4" spans="1:20" ht="15" customHeight="1">
      <c r="A4" s="833" t="str">
        <f>+ToC!A3</f>
        <v>Insurer/Financial Holding Company</v>
      </c>
      <c r="B4" s="879"/>
      <c r="C4" s="879"/>
      <c r="D4" s="879"/>
      <c r="E4" s="879"/>
      <c r="F4" s="879"/>
      <c r="G4" s="879"/>
      <c r="H4" s="879"/>
      <c r="I4" s="879"/>
      <c r="J4" s="879"/>
      <c r="K4" s="879"/>
      <c r="L4" s="879"/>
      <c r="M4" s="879"/>
      <c r="N4" s="879"/>
      <c r="O4" s="879"/>
      <c r="P4" s="879"/>
      <c r="Q4" s="879"/>
      <c r="R4" s="879"/>
      <c r="S4" s="879"/>
      <c r="T4" s="102"/>
    </row>
    <row r="5" spans="1:20" ht="15" customHeight="1">
      <c r="A5" s="833"/>
      <c r="B5" s="879"/>
      <c r="C5" s="879"/>
      <c r="D5" s="879"/>
      <c r="E5" s="879"/>
      <c r="F5" s="879"/>
      <c r="G5" s="879"/>
      <c r="H5" s="879"/>
      <c r="I5" s="879"/>
      <c r="J5" s="879"/>
      <c r="K5" s="879"/>
      <c r="L5" s="879"/>
      <c r="M5" s="879"/>
      <c r="N5" s="879"/>
      <c r="O5" s="879"/>
      <c r="P5" s="879"/>
      <c r="Q5" s="879"/>
      <c r="R5" s="879"/>
      <c r="S5" s="879"/>
      <c r="T5" s="102"/>
    </row>
    <row r="6" spans="1:20" ht="15" customHeight="1">
      <c r="A6" s="99" t="str">
        <f>+ToC!A5</f>
        <v>LONG-TERM INSURERS ANNUAL RETURN</v>
      </c>
      <c r="B6" s="642"/>
      <c r="C6" s="642"/>
      <c r="D6" s="642"/>
      <c r="E6" s="642"/>
      <c r="F6" s="642"/>
      <c r="G6" s="642"/>
      <c r="H6" s="642"/>
      <c r="I6" s="642"/>
      <c r="J6" s="642"/>
      <c r="K6" s="642"/>
      <c r="L6" s="642"/>
      <c r="M6" s="642"/>
      <c r="N6" s="642"/>
      <c r="O6" s="642"/>
      <c r="P6" s="642"/>
      <c r="Q6" s="642"/>
      <c r="R6" s="643"/>
      <c r="S6" s="867"/>
      <c r="T6" s="102"/>
    </row>
    <row r="7" spans="1:20" ht="15" customHeight="1">
      <c r="A7" s="833" t="str">
        <f>+ToC!A6</f>
        <v>FOR THE YEAR ENDED:</v>
      </c>
      <c r="B7" s="879"/>
      <c r="C7" s="879"/>
      <c r="D7" s="879"/>
      <c r="E7" s="879"/>
      <c r="F7" s="879"/>
      <c r="G7" s="879"/>
      <c r="H7" s="879"/>
      <c r="I7" s="879"/>
      <c r="J7" s="879"/>
      <c r="K7" s="879"/>
      <c r="L7" s="879"/>
      <c r="M7" s="879"/>
      <c r="N7" s="879"/>
      <c r="O7" s="879"/>
      <c r="P7" s="879"/>
      <c r="Q7" s="879"/>
      <c r="R7" s="879"/>
      <c r="S7" s="879"/>
      <c r="T7" s="2398">
        <f>+Cover!A23</f>
        <v>0</v>
      </c>
    </row>
    <row r="8" spans="1:20" ht="15" customHeight="1">
      <c r="A8" s="833"/>
      <c r="B8" s="879"/>
      <c r="C8" s="879"/>
      <c r="D8" s="879"/>
      <c r="E8" s="879"/>
      <c r="F8" s="879"/>
      <c r="G8" s="879"/>
      <c r="H8" s="879"/>
      <c r="I8" s="879"/>
      <c r="J8" s="879"/>
      <c r="K8" s="879"/>
      <c r="L8" s="879"/>
      <c r="M8" s="879"/>
      <c r="N8" s="879"/>
      <c r="O8" s="879"/>
      <c r="P8" s="879"/>
      <c r="Q8" s="879"/>
      <c r="R8" s="879"/>
      <c r="S8" s="879"/>
      <c r="T8" s="102"/>
    </row>
    <row r="9" spans="1:20" ht="15" customHeight="1">
      <c r="A9" s="5891" t="s">
        <v>999</v>
      </c>
      <c r="B9" s="5891"/>
      <c r="C9" s="5891"/>
      <c r="D9" s="5891"/>
      <c r="E9" s="5891"/>
      <c r="F9" s="5891"/>
      <c r="G9" s="5891"/>
      <c r="H9" s="5891"/>
      <c r="I9" s="5891"/>
      <c r="J9" s="5891"/>
      <c r="K9" s="5891"/>
      <c r="L9" s="5891"/>
      <c r="M9" s="5891"/>
      <c r="N9" s="5891"/>
      <c r="O9" s="5891"/>
      <c r="P9" s="5891"/>
      <c r="Q9" s="5891"/>
      <c r="R9" s="5891"/>
      <c r="S9" s="5891"/>
      <c r="T9" s="5891"/>
    </row>
    <row r="10" spans="1:20" ht="15" customHeight="1">
      <c r="A10" s="1834"/>
      <c r="B10" s="1834"/>
      <c r="C10" s="1834"/>
      <c r="D10" s="1834"/>
      <c r="E10" s="1834"/>
      <c r="F10" s="1834"/>
      <c r="G10" s="1834"/>
      <c r="H10" s="1834"/>
      <c r="I10" s="1834"/>
      <c r="J10" s="1834"/>
      <c r="K10" s="1834"/>
      <c r="L10" s="1834"/>
      <c r="M10" s="1834"/>
      <c r="N10" s="1834"/>
      <c r="O10" s="1834"/>
      <c r="P10" s="1834"/>
      <c r="Q10" s="1834"/>
      <c r="R10" s="1834"/>
      <c r="S10" s="1834"/>
      <c r="T10" s="1834"/>
    </row>
    <row r="11" spans="1:20" ht="15" customHeight="1">
      <c r="A11" s="5892" t="s">
        <v>1746</v>
      </c>
      <c r="B11" s="5892"/>
      <c r="C11" s="5892"/>
      <c r="D11" s="5892"/>
      <c r="E11" s="5892"/>
      <c r="F11" s="5892"/>
      <c r="G11" s="5892"/>
      <c r="H11" s="5892"/>
      <c r="I11" s="5892"/>
      <c r="J11" s="5892"/>
      <c r="K11" s="5892"/>
      <c r="L11" s="5892"/>
      <c r="M11" s="5892"/>
      <c r="N11" s="5892"/>
      <c r="O11" s="5892"/>
      <c r="P11" s="5892"/>
      <c r="Q11" s="5892"/>
      <c r="R11" s="5892"/>
      <c r="S11" s="5892"/>
      <c r="T11" s="5892"/>
    </row>
    <row r="12" spans="1:20" ht="15" customHeight="1" thickBot="1">
      <c r="A12" s="5892"/>
      <c r="B12" s="5892"/>
      <c r="C12" s="5892"/>
      <c r="D12" s="5892"/>
      <c r="E12" s="5892"/>
      <c r="F12" s="5892"/>
      <c r="G12" s="5892"/>
      <c r="H12" s="5892"/>
      <c r="I12" s="5892"/>
      <c r="J12" s="5892"/>
      <c r="K12" s="5892"/>
      <c r="L12" s="5892"/>
      <c r="M12" s="5892"/>
      <c r="N12" s="5892"/>
      <c r="O12" s="5892"/>
      <c r="P12" s="5892"/>
      <c r="Q12" s="5892"/>
      <c r="R12" s="5892"/>
      <c r="S12" s="5892"/>
      <c r="T12" s="5892"/>
    </row>
    <row r="13" spans="1:20" ht="18.5" thickTop="1">
      <c r="A13" s="4733" t="s">
        <v>1079</v>
      </c>
      <c r="B13" s="1129"/>
      <c r="C13" s="5769" t="s">
        <v>1563</v>
      </c>
      <c r="D13" s="5770"/>
      <c r="E13" s="5770"/>
      <c r="F13" s="5770"/>
      <c r="G13" s="5770"/>
      <c r="H13" s="5770"/>
      <c r="I13" s="5770"/>
      <c r="J13" s="5770"/>
      <c r="K13" s="5770"/>
      <c r="L13" s="5770"/>
      <c r="M13" s="5770"/>
      <c r="N13" s="5771"/>
      <c r="O13" s="5769" t="s">
        <v>1564</v>
      </c>
      <c r="P13" s="5780"/>
      <c r="Q13" s="5769" t="s">
        <v>1566</v>
      </c>
      <c r="R13" s="5771"/>
      <c r="S13" s="5901" t="s">
        <v>909</v>
      </c>
      <c r="T13" s="5902"/>
    </row>
    <row r="14" spans="1:20" ht="15" customHeight="1">
      <c r="A14" s="3687"/>
      <c r="B14" s="3688"/>
      <c r="C14" s="5772" t="s">
        <v>1567</v>
      </c>
      <c r="D14" s="5816"/>
      <c r="E14" s="5817"/>
      <c r="F14" s="5895" t="s">
        <v>1568</v>
      </c>
      <c r="G14" s="5896"/>
      <c r="H14" s="5897"/>
      <c r="I14" s="5898" t="s">
        <v>1569</v>
      </c>
      <c r="J14" s="5899"/>
      <c r="K14" s="5900"/>
      <c r="L14" s="5885" t="s">
        <v>1570</v>
      </c>
      <c r="M14" s="5887" t="s">
        <v>1571</v>
      </c>
      <c r="N14" s="5823" t="s">
        <v>1572</v>
      </c>
      <c r="O14" s="5841" t="s">
        <v>1573</v>
      </c>
      <c r="P14" s="5841" t="s">
        <v>1574</v>
      </c>
      <c r="Q14" s="5832" t="s">
        <v>1575</v>
      </c>
      <c r="R14" s="5841" t="s">
        <v>324</v>
      </c>
      <c r="S14" s="5903"/>
      <c r="T14" s="5904"/>
    </row>
    <row r="15" spans="1:20" ht="43.5" customHeight="1">
      <c r="A15" s="438"/>
      <c r="B15" s="3689" t="s">
        <v>133</v>
      </c>
      <c r="C15" s="4631" t="s">
        <v>1578</v>
      </c>
      <c r="D15" s="4604" t="s">
        <v>1579</v>
      </c>
      <c r="E15" s="4631" t="s">
        <v>1092</v>
      </c>
      <c r="F15" s="4631" t="s">
        <v>1580</v>
      </c>
      <c r="G15" s="4604" t="s">
        <v>1579</v>
      </c>
      <c r="H15" s="4632" t="s">
        <v>1092</v>
      </c>
      <c r="I15" s="4633" t="s">
        <v>1581</v>
      </c>
      <c r="J15" s="4634" t="s">
        <v>1582</v>
      </c>
      <c r="K15" s="4632" t="s">
        <v>1583</v>
      </c>
      <c r="L15" s="5886"/>
      <c r="M15" s="5842"/>
      <c r="N15" s="5807"/>
      <c r="O15" s="5842"/>
      <c r="P15" s="5842"/>
      <c r="Q15" s="5807"/>
      <c r="R15" s="5842"/>
      <c r="S15" s="3689">
        <f>YEAR($T$7)</f>
        <v>1900</v>
      </c>
      <c r="T15" s="3690">
        <f>S15-1</f>
        <v>1899</v>
      </c>
    </row>
    <row r="16" spans="1:20" ht="15" customHeight="1">
      <c r="A16" s="3222"/>
      <c r="B16" s="2562"/>
      <c r="C16" s="2564" t="s">
        <v>640</v>
      </c>
      <c r="D16" s="2564" t="s">
        <v>640</v>
      </c>
      <c r="E16" s="2564" t="s">
        <v>640</v>
      </c>
      <c r="F16" s="2564" t="s">
        <v>640</v>
      </c>
      <c r="G16" s="2564" t="s">
        <v>640</v>
      </c>
      <c r="H16" s="2564" t="s">
        <v>640</v>
      </c>
      <c r="I16" s="2564" t="s">
        <v>640</v>
      </c>
      <c r="J16" s="2564" t="s">
        <v>640</v>
      </c>
      <c r="K16" s="2564" t="s">
        <v>640</v>
      </c>
      <c r="L16" s="2564" t="s">
        <v>640</v>
      </c>
      <c r="M16" s="2564" t="s">
        <v>640</v>
      </c>
      <c r="N16" s="2564" t="s">
        <v>640</v>
      </c>
      <c r="O16" s="2564" t="s">
        <v>640</v>
      </c>
      <c r="P16" s="2564" t="s">
        <v>640</v>
      </c>
      <c r="Q16" s="2564" t="s">
        <v>640</v>
      </c>
      <c r="R16" s="2564" t="s">
        <v>640</v>
      </c>
      <c r="S16" s="2564" t="s">
        <v>640</v>
      </c>
      <c r="T16" s="2865" t="s">
        <v>640</v>
      </c>
    </row>
    <row r="17" spans="1:20" ht="29.25" customHeight="1">
      <c r="A17" s="3691" t="s">
        <v>2422</v>
      </c>
      <c r="B17" s="316"/>
      <c r="C17" s="3692"/>
      <c r="D17" s="3692"/>
      <c r="E17" s="3692"/>
      <c r="F17" s="3692"/>
      <c r="G17" s="3692"/>
      <c r="H17" s="3692"/>
      <c r="I17" s="3692"/>
      <c r="J17" s="3692"/>
      <c r="K17" s="3692"/>
      <c r="L17" s="3692"/>
      <c r="M17" s="3692"/>
      <c r="N17" s="3692"/>
      <c r="O17" s="3692"/>
      <c r="P17" s="3692"/>
      <c r="Q17" s="3692"/>
      <c r="R17" s="3692"/>
      <c r="S17" s="3693">
        <f>SUM(C17:R17)</f>
        <v>0</v>
      </c>
      <c r="T17" s="1452"/>
    </row>
    <row r="18" spans="1:20" ht="31.5" customHeight="1">
      <c r="A18" s="3694" t="s">
        <v>2423</v>
      </c>
      <c r="B18" s="1132"/>
      <c r="C18" s="3692"/>
      <c r="D18" s="3692"/>
      <c r="E18" s="3692"/>
      <c r="F18" s="3692"/>
      <c r="G18" s="3692"/>
      <c r="H18" s="3692"/>
      <c r="I18" s="3692"/>
      <c r="J18" s="3692"/>
      <c r="K18" s="3692"/>
      <c r="L18" s="3692"/>
      <c r="M18" s="3692"/>
      <c r="N18" s="3692"/>
      <c r="O18" s="3692"/>
      <c r="P18" s="3692"/>
      <c r="Q18" s="3692"/>
      <c r="R18" s="3692"/>
      <c r="S18" s="3693">
        <f t="shared" ref="S18:S31" si="0">SUM(C18:R18)</f>
        <v>0</v>
      </c>
      <c r="T18" s="1452"/>
    </row>
    <row r="19" spans="1:20" ht="25.5" customHeight="1">
      <c r="A19" s="3694" t="s">
        <v>2425</v>
      </c>
      <c r="B19" s="1132"/>
      <c r="C19" s="3692"/>
      <c r="D19" s="3692"/>
      <c r="E19" s="3692"/>
      <c r="F19" s="3692"/>
      <c r="G19" s="3692"/>
      <c r="H19" s="3692"/>
      <c r="I19" s="3692"/>
      <c r="J19" s="3692"/>
      <c r="K19" s="3692"/>
      <c r="L19" s="3692"/>
      <c r="M19" s="3692"/>
      <c r="N19" s="3692"/>
      <c r="O19" s="3692"/>
      <c r="P19" s="3692"/>
      <c r="Q19" s="3692"/>
      <c r="R19" s="3692"/>
      <c r="S19" s="3693">
        <f t="shared" si="0"/>
        <v>0</v>
      </c>
      <c r="T19" s="1452"/>
    </row>
    <row r="20" spans="1:20" ht="29.25" customHeight="1">
      <c r="A20" s="1451" t="s">
        <v>2426</v>
      </c>
      <c r="B20" s="1132"/>
      <c r="C20" s="3692"/>
      <c r="D20" s="3692"/>
      <c r="E20" s="3692"/>
      <c r="F20" s="3692"/>
      <c r="G20" s="3692"/>
      <c r="H20" s="3692"/>
      <c r="I20" s="3692"/>
      <c r="J20" s="3692"/>
      <c r="K20" s="3692"/>
      <c r="L20" s="3692"/>
      <c r="M20" s="3692"/>
      <c r="N20" s="3692"/>
      <c r="O20" s="3692"/>
      <c r="P20" s="3692"/>
      <c r="Q20" s="3692"/>
      <c r="R20" s="3692"/>
      <c r="S20" s="3693">
        <f t="shared" si="0"/>
        <v>0</v>
      </c>
      <c r="T20" s="1452"/>
    </row>
    <row r="21" spans="1:20" ht="15.5">
      <c r="A21" s="1451"/>
      <c r="B21" s="1132"/>
      <c r="C21" s="3692"/>
      <c r="D21" s="3692"/>
      <c r="E21" s="3692"/>
      <c r="F21" s="3692"/>
      <c r="G21" s="3692"/>
      <c r="H21" s="3692"/>
      <c r="I21" s="3692"/>
      <c r="J21" s="3692"/>
      <c r="K21" s="3692"/>
      <c r="L21" s="3692"/>
      <c r="M21" s="3692"/>
      <c r="N21" s="3692"/>
      <c r="O21" s="3692"/>
      <c r="P21" s="3692"/>
      <c r="Q21" s="3692"/>
      <c r="R21" s="3692"/>
      <c r="S21" s="3693">
        <f t="shared" si="0"/>
        <v>0</v>
      </c>
      <c r="T21" s="1452"/>
    </row>
    <row r="22" spans="1:20" ht="15.5">
      <c r="A22" s="319"/>
      <c r="B22" s="316"/>
      <c r="C22" s="3692"/>
      <c r="D22" s="3692"/>
      <c r="E22" s="3692"/>
      <c r="F22" s="3692"/>
      <c r="G22" s="3692"/>
      <c r="H22" s="3692"/>
      <c r="I22" s="3692"/>
      <c r="J22" s="3692"/>
      <c r="K22" s="3692"/>
      <c r="L22" s="3692"/>
      <c r="M22" s="3692"/>
      <c r="N22" s="3692"/>
      <c r="O22" s="3692"/>
      <c r="P22" s="3692"/>
      <c r="Q22" s="3692"/>
      <c r="R22" s="3692"/>
      <c r="S22" s="3693">
        <f>SUM(C22:R22)</f>
        <v>0</v>
      </c>
      <c r="T22" s="1452"/>
    </row>
    <row r="23" spans="1:20" ht="15.5">
      <c r="A23" s="319"/>
      <c r="B23" s="317"/>
      <c r="C23" s="3695"/>
      <c r="D23" s="3695"/>
      <c r="E23" s="3695"/>
      <c r="F23" s="3695"/>
      <c r="G23" s="3695"/>
      <c r="H23" s="3695"/>
      <c r="I23" s="3695"/>
      <c r="J23" s="3695"/>
      <c r="K23" s="3695"/>
      <c r="L23" s="3695"/>
      <c r="M23" s="3695"/>
      <c r="N23" s="3695"/>
      <c r="O23" s="3695"/>
      <c r="P23" s="3695"/>
      <c r="Q23" s="3695"/>
      <c r="R23" s="3695"/>
      <c r="S23" s="3693">
        <f t="shared" si="0"/>
        <v>0</v>
      </c>
      <c r="T23" s="3696"/>
    </row>
    <row r="24" spans="1:20" ht="15.5">
      <c r="A24" s="320"/>
      <c r="B24" s="3697"/>
      <c r="C24" s="3692"/>
      <c r="D24" s="3692"/>
      <c r="E24" s="3692"/>
      <c r="F24" s="3692"/>
      <c r="G24" s="3692"/>
      <c r="H24" s="3692"/>
      <c r="I24" s="3692"/>
      <c r="J24" s="3692"/>
      <c r="K24" s="3692"/>
      <c r="L24" s="3692"/>
      <c r="M24" s="3692"/>
      <c r="N24" s="3692"/>
      <c r="O24" s="3692"/>
      <c r="P24" s="3692"/>
      <c r="Q24" s="3692"/>
      <c r="R24" s="3692"/>
      <c r="S24" s="3693">
        <f t="shared" si="0"/>
        <v>0</v>
      </c>
      <c r="T24" s="3698"/>
    </row>
    <row r="25" spans="1:20" ht="15" customHeight="1">
      <c r="A25" s="3699" t="s">
        <v>1749</v>
      </c>
      <c r="B25" s="1134"/>
      <c r="C25" s="3700">
        <f>SUM(C26:C31)</f>
        <v>0</v>
      </c>
      <c r="D25" s="3700">
        <f t="shared" ref="D25:T25" si="1">SUM(D26:D31)</f>
        <v>0</v>
      </c>
      <c r="E25" s="3700">
        <f t="shared" si="1"/>
        <v>0</v>
      </c>
      <c r="F25" s="3700">
        <f t="shared" si="1"/>
        <v>0</v>
      </c>
      <c r="G25" s="3700">
        <f t="shared" si="1"/>
        <v>0</v>
      </c>
      <c r="H25" s="3700">
        <f t="shared" si="1"/>
        <v>0</v>
      </c>
      <c r="I25" s="3700">
        <f t="shared" si="1"/>
        <v>0</v>
      </c>
      <c r="J25" s="3700">
        <f t="shared" si="1"/>
        <v>0</v>
      </c>
      <c r="K25" s="3700">
        <f t="shared" si="1"/>
        <v>0</v>
      </c>
      <c r="L25" s="3700">
        <f t="shared" si="1"/>
        <v>0</v>
      </c>
      <c r="M25" s="3700">
        <f t="shared" si="1"/>
        <v>0</v>
      </c>
      <c r="N25" s="3700">
        <f t="shared" si="1"/>
        <v>0</v>
      </c>
      <c r="O25" s="3700">
        <f t="shared" si="1"/>
        <v>0</v>
      </c>
      <c r="P25" s="3700">
        <f t="shared" si="1"/>
        <v>0</v>
      </c>
      <c r="Q25" s="3700">
        <f t="shared" si="1"/>
        <v>0</v>
      </c>
      <c r="R25" s="3700">
        <f>SUM(R26:R31)</f>
        <v>0</v>
      </c>
      <c r="S25" s="3693">
        <f>SUM(S26:S31)</f>
        <v>0</v>
      </c>
      <c r="T25" s="3701">
        <f t="shared" si="1"/>
        <v>0</v>
      </c>
    </row>
    <row r="26" spans="1:20" ht="15" customHeight="1">
      <c r="A26" s="3702"/>
      <c r="B26" s="1132"/>
      <c r="C26" s="3692"/>
      <c r="D26" s="3692"/>
      <c r="E26" s="3692"/>
      <c r="F26" s="3692"/>
      <c r="G26" s="3692"/>
      <c r="H26" s="3692"/>
      <c r="I26" s="3692"/>
      <c r="J26" s="3692"/>
      <c r="K26" s="3692"/>
      <c r="L26" s="3692"/>
      <c r="M26" s="3692"/>
      <c r="N26" s="3692"/>
      <c r="O26" s="3692"/>
      <c r="P26" s="3692"/>
      <c r="Q26" s="3692"/>
      <c r="R26" s="3692"/>
      <c r="S26" s="3693">
        <f t="shared" si="0"/>
        <v>0</v>
      </c>
      <c r="T26" s="3703"/>
    </row>
    <row r="27" spans="1:20" ht="15" customHeight="1">
      <c r="A27" s="3702"/>
      <c r="B27" s="1132"/>
      <c r="C27" s="3692"/>
      <c r="D27" s="3692"/>
      <c r="E27" s="3692"/>
      <c r="F27" s="3692"/>
      <c r="G27" s="3692"/>
      <c r="H27" s="3692"/>
      <c r="I27" s="3692"/>
      <c r="J27" s="3692"/>
      <c r="K27" s="3692"/>
      <c r="L27" s="3692"/>
      <c r="M27" s="3692"/>
      <c r="N27" s="3692"/>
      <c r="O27" s="3692"/>
      <c r="P27" s="3692"/>
      <c r="Q27" s="3692"/>
      <c r="R27" s="3692"/>
      <c r="S27" s="3693">
        <f t="shared" si="0"/>
        <v>0</v>
      </c>
      <c r="T27" s="3704"/>
    </row>
    <row r="28" spans="1:20" ht="15.5">
      <c r="A28" s="1131"/>
      <c r="B28" s="1132"/>
      <c r="C28" s="3692"/>
      <c r="D28" s="3692"/>
      <c r="E28" s="3692"/>
      <c r="F28" s="3692"/>
      <c r="G28" s="3692"/>
      <c r="H28" s="3692"/>
      <c r="I28" s="3692"/>
      <c r="J28" s="3692"/>
      <c r="K28" s="3692"/>
      <c r="L28" s="3692"/>
      <c r="M28" s="3692"/>
      <c r="N28" s="3692"/>
      <c r="O28" s="3692"/>
      <c r="P28" s="3692"/>
      <c r="Q28" s="3692"/>
      <c r="R28" s="3692"/>
      <c r="S28" s="3693">
        <f t="shared" si="0"/>
        <v>0</v>
      </c>
      <c r="T28" s="3704"/>
    </row>
    <row r="29" spans="1:20" ht="15.5">
      <c r="A29" s="1131"/>
      <c r="B29" s="1132"/>
      <c r="C29" s="3692"/>
      <c r="D29" s="3692"/>
      <c r="E29" s="3692"/>
      <c r="F29" s="3692"/>
      <c r="G29" s="3692"/>
      <c r="H29" s="3692"/>
      <c r="I29" s="3692"/>
      <c r="J29" s="3692"/>
      <c r="K29" s="3692"/>
      <c r="L29" s="3692"/>
      <c r="M29" s="3692"/>
      <c r="N29" s="3692"/>
      <c r="O29" s="3692"/>
      <c r="P29" s="3692"/>
      <c r="Q29" s="3692"/>
      <c r="R29" s="3692"/>
      <c r="S29" s="3693">
        <f t="shared" si="0"/>
        <v>0</v>
      </c>
      <c r="T29" s="3704"/>
    </row>
    <row r="30" spans="1:20" ht="15.5">
      <c r="A30" s="321"/>
      <c r="B30" s="318"/>
      <c r="C30" s="3692"/>
      <c r="D30" s="3692"/>
      <c r="E30" s="3692"/>
      <c r="F30" s="3692"/>
      <c r="G30" s="3692"/>
      <c r="H30" s="3692"/>
      <c r="I30" s="3692"/>
      <c r="J30" s="3692"/>
      <c r="K30" s="3692"/>
      <c r="L30" s="3692"/>
      <c r="M30" s="3692"/>
      <c r="N30" s="3692"/>
      <c r="O30" s="3692"/>
      <c r="P30" s="3692"/>
      <c r="Q30" s="3692"/>
      <c r="R30" s="1998"/>
      <c r="S30" s="3705">
        <f t="shared" si="0"/>
        <v>0</v>
      </c>
      <c r="T30" s="3706"/>
    </row>
    <row r="31" spans="1:20" ht="15.5">
      <c r="A31" s="322"/>
      <c r="B31" s="1132"/>
      <c r="C31" s="3692"/>
      <c r="D31" s="3692"/>
      <c r="E31" s="3692"/>
      <c r="F31" s="3692"/>
      <c r="G31" s="3692"/>
      <c r="H31" s="3692"/>
      <c r="I31" s="3692"/>
      <c r="J31" s="3692"/>
      <c r="K31" s="3692"/>
      <c r="L31" s="3692"/>
      <c r="M31" s="3692"/>
      <c r="N31" s="3692"/>
      <c r="O31" s="3692"/>
      <c r="P31" s="3692"/>
      <c r="Q31" s="3692"/>
      <c r="R31" s="1133"/>
      <c r="S31" s="3705">
        <f t="shared" si="0"/>
        <v>0</v>
      </c>
      <c r="T31" s="546"/>
    </row>
    <row r="32" spans="1:20" ht="15.75" customHeight="1" thickBot="1">
      <c r="A32" s="4734" t="s">
        <v>440</v>
      </c>
      <c r="B32" s="3242"/>
      <c r="C32" s="3707">
        <f>SUM(C17:C25)</f>
        <v>0</v>
      </c>
      <c r="D32" s="3707">
        <f t="shared" ref="D32:T32" si="2">SUM(D17:D25)</f>
        <v>0</v>
      </c>
      <c r="E32" s="3707">
        <f t="shared" si="2"/>
        <v>0</v>
      </c>
      <c r="F32" s="3707">
        <f t="shared" si="2"/>
        <v>0</v>
      </c>
      <c r="G32" s="3707">
        <f t="shared" si="2"/>
        <v>0</v>
      </c>
      <c r="H32" s="3707">
        <f t="shared" si="2"/>
        <v>0</v>
      </c>
      <c r="I32" s="3707">
        <f t="shared" si="2"/>
        <v>0</v>
      </c>
      <c r="J32" s="3707">
        <f t="shared" si="2"/>
        <v>0</v>
      </c>
      <c r="K32" s="3707">
        <f t="shared" si="2"/>
        <v>0</v>
      </c>
      <c r="L32" s="3707">
        <f t="shared" si="2"/>
        <v>0</v>
      </c>
      <c r="M32" s="3707">
        <f t="shared" si="2"/>
        <v>0</v>
      </c>
      <c r="N32" s="3707">
        <f t="shared" si="2"/>
        <v>0</v>
      </c>
      <c r="O32" s="3707">
        <f t="shared" si="2"/>
        <v>0</v>
      </c>
      <c r="P32" s="3707">
        <f t="shared" si="2"/>
        <v>0</v>
      </c>
      <c r="Q32" s="3707">
        <f t="shared" si="2"/>
        <v>0</v>
      </c>
      <c r="R32" s="3707">
        <f t="shared" si="2"/>
        <v>0</v>
      </c>
      <c r="S32" s="3707">
        <f t="shared" si="2"/>
        <v>0</v>
      </c>
      <c r="T32" s="3707">
        <f t="shared" si="2"/>
        <v>0</v>
      </c>
    </row>
    <row r="33" spans="1:20" ht="16" thickTop="1">
      <c r="A33" s="234"/>
      <c r="B33" s="235"/>
      <c r="C33" s="235"/>
      <c r="D33" s="235"/>
      <c r="E33" s="235"/>
      <c r="F33" s="235"/>
      <c r="G33" s="235"/>
      <c r="H33" s="235"/>
      <c r="I33" s="235"/>
      <c r="J33" s="235"/>
      <c r="K33" s="235"/>
      <c r="L33" s="235"/>
      <c r="M33" s="235"/>
      <c r="N33" s="235"/>
      <c r="O33" s="235"/>
      <c r="P33" s="235"/>
      <c r="Q33" s="235"/>
      <c r="R33" s="236"/>
      <c r="S33" s="237"/>
      <c r="T33" s="237"/>
    </row>
    <row r="34" spans="1:20" ht="15" customHeight="1">
      <c r="A34" s="91"/>
      <c r="B34" s="91"/>
      <c r="C34" s="91"/>
      <c r="D34" s="91"/>
      <c r="E34" s="91"/>
      <c r="F34" s="289"/>
      <c r="G34" s="91"/>
      <c r="H34" s="91"/>
      <c r="I34" s="91"/>
      <c r="J34" s="91"/>
      <c r="K34" s="91"/>
      <c r="L34" s="91"/>
      <c r="M34" s="91"/>
      <c r="N34" s="91"/>
      <c r="O34" s="91"/>
      <c r="P34" s="91"/>
      <c r="Q34" s="91"/>
      <c r="R34" s="91"/>
      <c r="S34" s="91"/>
      <c r="T34" s="91"/>
    </row>
    <row r="35" spans="1:20" ht="15" customHeight="1">
      <c r="A35" s="91"/>
      <c r="B35" s="91"/>
      <c r="C35" s="91"/>
      <c r="D35" s="91"/>
      <c r="E35" s="91"/>
      <c r="F35" s="289"/>
      <c r="G35" s="91"/>
      <c r="H35" s="91"/>
      <c r="I35" s="91"/>
      <c r="J35" s="91"/>
      <c r="K35" s="91"/>
      <c r="L35" s="91"/>
      <c r="M35" s="91"/>
      <c r="N35" s="91"/>
      <c r="O35" s="91"/>
      <c r="P35" s="91"/>
      <c r="Q35" s="91"/>
      <c r="R35" s="91"/>
      <c r="S35" s="91"/>
      <c r="T35" s="91"/>
    </row>
    <row r="36" spans="1:20" ht="15" customHeight="1">
      <c r="A36" s="5893" t="s">
        <v>999</v>
      </c>
      <c r="B36" s="5893"/>
      <c r="C36" s="5893"/>
      <c r="D36" s="5893"/>
      <c r="E36" s="5893"/>
      <c r="F36" s="5893"/>
      <c r="G36" s="5893"/>
      <c r="H36" s="5893"/>
      <c r="I36" s="5893"/>
      <c r="J36" s="5893"/>
      <c r="K36" s="5893"/>
      <c r="L36" s="5893"/>
      <c r="M36" s="5893"/>
      <c r="N36" s="5893"/>
      <c r="O36" s="5893"/>
      <c r="P36" s="5893"/>
      <c r="Q36" s="5893"/>
      <c r="R36" s="5893"/>
      <c r="S36" s="5893"/>
      <c r="T36" s="5893"/>
    </row>
    <row r="37" spans="1:20" ht="15" customHeight="1">
      <c r="A37" s="1835"/>
      <c r="B37" s="1835"/>
      <c r="C37" s="1835"/>
      <c r="D37" s="1835"/>
      <c r="E37" s="1835"/>
      <c r="F37" s="1835"/>
      <c r="G37" s="1835"/>
      <c r="H37" s="1835"/>
      <c r="I37" s="1835"/>
      <c r="J37" s="1835"/>
      <c r="K37" s="1835"/>
      <c r="L37" s="1835"/>
      <c r="M37" s="1835"/>
      <c r="N37" s="1835"/>
      <c r="O37" s="1835"/>
      <c r="P37" s="1835"/>
      <c r="Q37" s="1835"/>
      <c r="R37" s="1835"/>
      <c r="S37" s="1835"/>
      <c r="T37" s="1835"/>
    </row>
    <row r="38" spans="1:20" ht="15" customHeight="1">
      <c r="A38" s="5894" t="s">
        <v>1746</v>
      </c>
      <c r="B38" s="5894"/>
      <c r="C38" s="5894"/>
      <c r="D38" s="5894"/>
      <c r="E38" s="5894"/>
      <c r="F38" s="5894"/>
      <c r="G38" s="5894"/>
      <c r="H38" s="5894"/>
      <c r="I38" s="5894"/>
      <c r="J38" s="5894"/>
      <c r="K38" s="5894"/>
      <c r="L38" s="5894"/>
      <c r="M38" s="5894"/>
      <c r="N38" s="5894"/>
      <c r="O38" s="5894"/>
      <c r="P38" s="5894"/>
      <c r="Q38" s="5894"/>
      <c r="R38" s="5894"/>
      <c r="S38" s="5894"/>
      <c r="T38" s="5894"/>
    </row>
    <row r="39" spans="1:20" ht="15" customHeight="1" thickBot="1">
      <c r="A39" s="232"/>
      <c r="B39" s="232"/>
      <c r="C39" s="232"/>
      <c r="D39" s="232"/>
      <c r="E39" s="232"/>
      <c r="F39" s="232"/>
      <c r="G39" s="232"/>
      <c r="H39" s="232"/>
      <c r="I39" s="232"/>
      <c r="J39" s="232"/>
      <c r="K39" s="232"/>
      <c r="L39" s="232"/>
      <c r="M39" s="232"/>
      <c r="N39" s="232"/>
      <c r="O39" s="232"/>
      <c r="P39" s="232"/>
      <c r="Q39" s="232"/>
      <c r="R39" s="232"/>
      <c r="S39" s="232"/>
      <c r="T39" s="232"/>
    </row>
    <row r="40" spans="1:20" ht="18.5" thickTop="1">
      <c r="A40" s="4735" t="s">
        <v>884</v>
      </c>
      <c r="B40" s="3708"/>
      <c r="C40" s="5769" t="s">
        <v>1563</v>
      </c>
      <c r="D40" s="5889"/>
      <c r="E40" s="5889"/>
      <c r="F40" s="5889"/>
      <c r="G40" s="5889"/>
      <c r="H40" s="5889"/>
      <c r="I40" s="5889"/>
      <c r="J40" s="5889"/>
      <c r="K40" s="5889"/>
      <c r="L40" s="5889"/>
      <c r="M40" s="5889"/>
      <c r="N40" s="5890"/>
      <c r="O40" s="5769" t="s">
        <v>1564</v>
      </c>
      <c r="P40" s="5780"/>
      <c r="Q40" s="5769" t="s">
        <v>1566</v>
      </c>
      <c r="R40" s="5771"/>
      <c r="S40" s="5742" t="s">
        <v>909</v>
      </c>
      <c r="T40" s="5880"/>
    </row>
    <row r="41" spans="1:20" ht="15" customHeight="1">
      <c r="A41" s="1130"/>
      <c r="B41" s="3709"/>
      <c r="C41" s="5772" t="s">
        <v>1567</v>
      </c>
      <c r="D41" s="5883"/>
      <c r="E41" s="5884"/>
      <c r="F41" s="5772" t="s">
        <v>1568</v>
      </c>
      <c r="G41" s="5883"/>
      <c r="H41" s="5884"/>
      <c r="I41" s="5793" t="s">
        <v>1569</v>
      </c>
      <c r="J41" s="5837"/>
      <c r="K41" s="5838"/>
      <c r="L41" s="5885" t="s">
        <v>1570</v>
      </c>
      <c r="M41" s="5887" t="s">
        <v>1571</v>
      </c>
      <c r="N41" s="5823" t="s">
        <v>1572</v>
      </c>
      <c r="O41" s="5841" t="s">
        <v>1574</v>
      </c>
      <c r="P41" s="5841" t="s">
        <v>1573</v>
      </c>
      <c r="Q41" s="5832" t="s">
        <v>1575</v>
      </c>
      <c r="R41" s="5841" t="s">
        <v>324</v>
      </c>
      <c r="S41" s="5888">
        <f>YEAR($T$7)</f>
        <v>1900</v>
      </c>
      <c r="T41" s="5881">
        <f>YEAR($T$7)-1</f>
        <v>1899</v>
      </c>
    </row>
    <row r="42" spans="1:20" ht="15.5">
      <c r="A42" s="438"/>
      <c r="B42" s="3689" t="s">
        <v>133</v>
      </c>
      <c r="C42" s="4631" t="s">
        <v>1578</v>
      </c>
      <c r="D42" s="4604" t="s">
        <v>1579</v>
      </c>
      <c r="E42" s="4631" t="s">
        <v>1092</v>
      </c>
      <c r="F42" s="4631" t="s">
        <v>1580</v>
      </c>
      <c r="G42" s="4604" t="s">
        <v>1579</v>
      </c>
      <c r="H42" s="4632" t="s">
        <v>1092</v>
      </c>
      <c r="I42" s="4633" t="s">
        <v>1581</v>
      </c>
      <c r="J42" s="4634" t="s">
        <v>1582</v>
      </c>
      <c r="K42" s="4632" t="s">
        <v>1583</v>
      </c>
      <c r="L42" s="5886"/>
      <c r="M42" s="5842"/>
      <c r="N42" s="5807"/>
      <c r="O42" s="5842"/>
      <c r="P42" s="5842"/>
      <c r="Q42" s="5807"/>
      <c r="R42" s="5842"/>
      <c r="S42" s="5827"/>
      <c r="T42" s="5882"/>
    </row>
    <row r="43" spans="1:20" ht="15" customHeight="1">
      <c r="A43" s="3222"/>
      <c r="B43" s="2562"/>
      <c r="C43" s="2564" t="s">
        <v>640</v>
      </c>
      <c r="D43" s="2564" t="s">
        <v>640</v>
      </c>
      <c r="E43" s="2564" t="s">
        <v>640</v>
      </c>
      <c r="F43" s="2564" t="s">
        <v>640</v>
      </c>
      <c r="G43" s="2564" t="s">
        <v>640</v>
      </c>
      <c r="H43" s="2564" t="s">
        <v>640</v>
      </c>
      <c r="I43" s="2564" t="s">
        <v>640</v>
      </c>
      <c r="J43" s="2564" t="s">
        <v>640</v>
      </c>
      <c r="K43" s="2564" t="s">
        <v>640</v>
      </c>
      <c r="L43" s="2564" t="s">
        <v>640</v>
      </c>
      <c r="M43" s="2564" t="s">
        <v>640</v>
      </c>
      <c r="N43" s="2564" t="s">
        <v>640</v>
      </c>
      <c r="O43" s="2564" t="s">
        <v>640</v>
      </c>
      <c r="P43" s="2564" t="s">
        <v>640</v>
      </c>
      <c r="Q43" s="2564" t="s">
        <v>640</v>
      </c>
      <c r="R43" s="2564" t="s">
        <v>640</v>
      </c>
      <c r="S43" s="2865" t="s">
        <v>640</v>
      </c>
      <c r="T43" s="2564" t="s">
        <v>640</v>
      </c>
    </row>
    <row r="44" spans="1:20" ht="27.75" customHeight="1">
      <c r="A44" s="3691" t="s">
        <v>1747</v>
      </c>
      <c r="B44" s="485"/>
      <c r="C44" s="3692"/>
      <c r="D44" s="3692"/>
      <c r="E44" s="3692"/>
      <c r="F44" s="3692"/>
      <c r="G44" s="3692"/>
      <c r="H44" s="3692"/>
      <c r="I44" s="3692"/>
      <c r="J44" s="3692"/>
      <c r="K44" s="3692"/>
      <c r="L44" s="3692"/>
      <c r="M44" s="3692"/>
      <c r="N44" s="3692"/>
      <c r="O44" s="3692"/>
      <c r="P44" s="3692"/>
      <c r="Q44" s="3692"/>
      <c r="R44" s="3692"/>
      <c r="S44" s="3710">
        <f t="shared" ref="S44:S58" si="3">SUM(C44:R44)</f>
        <v>0</v>
      </c>
      <c r="T44" s="1452"/>
    </row>
    <row r="45" spans="1:20" ht="26.25" customHeight="1">
      <c r="A45" s="3694" t="s">
        <v>1748</v>
      </c>
      <c r="B45" s="486"/>
      <c r="C45" s="3692"/>
      <c r="D45" s="3692"/>
      <c r="E45" s="3692"/>
      <c r="F45" s="3692"/>
      <c r="G45" s="3692"/>
      <c r="H45" s="3692"/>
      <c r="I45" s="3692"/>
      <c r="J45" s="3692"/>
      <c r="K45" s="3692"/>
      <c r="L45" s="3692"/>
      <c r="M45" s="3692"/>
      <c r="N45" s="3692"/>
      <c r="O45" s="3692"/>
      <c r="P45" s="3692"/>
      <c r="Q45" s="3692"/>
      <c r="R45" s="3692"/>
      <c r="S45" s="3710">
        <f t="shared" si="3"/>
        <v>0</v>
      </c>
      <c r="T45" s="1452"/>
    </row>
    <row r="46" spans="1:20" ht="27" customHeight="1">
      <c r="A46" s="3694" t="s">
        <v>2424</v>
      </c>
      <c r="B46" s="486"/>
      <c r="C46" s="3692"/>
      <c r="D46" s="3692"/>
      <c r="E46" s="3692"/>
      <c r="F46" s="3692"/>
      <c r="G46" s="3692"/>
      <c r="H46" s="3692"/>
      <c r="I46" s="3692"/>
      <c r="J46" s="3692"/>
      <c r="K46" s="3692"/>
      <c r="L46" s="3692"/>
      <c r="M46" s="3692"/>
      <c r="N46" s="3692"/>
      <c r="O46" s="3692"/>
      <c r="P46" s="3692"/>
      <c r="Q46" s="3692"/>
      <c r="R46" s="3692"/>
      <c r="S46" s="3710">
        <f t="shared" si="3"/>
        <v>0</v>
      </c>
      <c r="T46" s="1452"/>
    </row>
    <row r="47" spans="1:20" ht="26">
      <c r="A47" s="3711" t="s">
        <v>2427</v>
      </c>
      <c r="B47" s="486"/>
      <c r="C47" s="3692"/>
      <c r="D47" s="3692"/>
      <c r="E47" s="3692"/>
      <c r="F47" s="3692"/>
      <c r="G47" s="3692"/>
      <c r="H47" s="3692"/>
      <c r="I47" s="3692"/>
      <c r="J47" s="3692"/>
      <c r="K47" s="3692"/>
      <c r="L47" s="3692"/>
      <c r="M47" s="3692"/>
      <c r="N47" s="3692"/>
      <c r="O47" s="3692"/>
      <c r="P47" s="3692"/>
      <c r="Q47" s="3692"/>
      <c r="R47" s="3692"/>
      <c r="S47" s="3710">
        <f t="shared" si="3"/>
        <v>0</v>
      </c>
      <c r="T47" s="1452"/>
    </row>
    <row r="48" spans="1:20" ht="15.5">
      <c r="A48" s="1454"/>
      <c r="B48" s="486"/>
      <c r="C48" s="3692"/>
      <c r="D48" s="3692"/>
      <c r="E48" s="3692"/>
      <c r="F48" s="2879"/>
      <c r="G48" s="3692"/>
      <c r="H48" s="3692"/>
      <c r="I48" s="3692"/>
      <c r="J48" s="3692"/>
      <c r="K48" s="3692"/>
      <c r="L48" s="3692"/>
      <c r="M48" s="3692"/>
      <c r="N48" s="3692"/>
      <c r="O48" s="3692"/>
      <c r="P48" s="3692"/>
      <c r="Q48" s="3692"/>
      <c r="R48" s="3692"/>
      <c r="S48" s="3710">
        <f t="shared" si="3"/>
        <v>0</v>
      </c>
      <c r="T48" s="1452"/>
    </row>
    <row r="49" spans="1:20" ht="15.5">
      <c r="A49" s="1454"/>
      <c r="B49" s="486"/>
      <c r="C49" s="3692"/>
      <c r="D49" s="3692"/>
      <c r="E49" s="3692"/>
      <c r="F49" s="2879"/>
      <c r="G49" s="3692"/>
      <c r="H49" s="3692"/>
      <c r="I49" s="3692"/>
      <c r="J49" s="3692"/>
      <c r="K49" s="3692"/>
      <c r="L49" s="3692"/>
      <c r="M49" s="3692"/>
      <c r="N49" s="3692"/>
      <c r="O49" s="3692"/>
      <c r="P49" s="3692"/>
      <c r="Q49" s="3692"/>
      <c r="R49" s="3692"/>
      <c r="S49" s="3710">
        <f t="shared" si="3"/>
        <v>0</v>
      </c>
      <c r="T49" s="1452"/>
    </row>
    <row r="50" spans="1:20" ht="15.5">
      <c r="A50" s="1454"/>
      <c r="B50" s="485"/>
      <c r="C50" s="3695"/>
      <c r="D50" s="3695"/>
      <c r="E50" s="3695"/>
      <c r="F50" s="2879"/>
      <c r="G50" s="3695"/>
      <c r="H50" s="3695"/>
      <c r="I50" s="3695"/>
      <c r="J50" s="3695"/>
      <c r="K50" s="3695"/>
      <c r="L50" s="3695"/>
      <c r="M50" s="3695"/>
      <c r="N50" s="3695"/>
      <c r="O50" s="3695"/>
      <c r="P50" s="3695"/>
      <c r="Q50" s="3695"/>
      <c r="R50" s="3695"/>
      <c r="S50" s="3710">
        <f t="shared" si="3"/>
        <v>0</v>
      </c>
      <c r="T50" s="3696"/>
    </row>
    <row r="51" spans="1:20" ht="15.5">
      <c r="A51" s="1455"/>
      <c r="B51" s="485"/>
      <c r="C51" s="3692"/>
      <c r="D51" s="3692"/>
      <c r="E51" s="3692"/>
      <c r="F51" s="2879"/>
      <c r="G51" s="3692"/>
      <c r="H51" s="3692"/>
      <c r="I51" s="3692"/>
      <c r="J51" s="3692"/>
      <c r="K51" s="3692"/>
      <c r="L51" s="3692"/>
      <c r="M51" s="3692"/>
      <c r="N51" s="3692"/>
      <c r="O51" s="3692"/>
      <c r="P51" s="3692"/>
      <c r="Q51" s="3692"/>
      <c r="R51" s="3692"/>
      <c r="S51" s="3710">
        <f t="shared" si="3"/>
        <v>0</v>
      </c>
      <c r="T51" s="3698"/>
    </row>
    <row r="52" spans="1:20" ht="15" customHeight="1">
      <c r="A52" s="1453" t="s">
        <v>1749</v>
      </c>
      <c r="B52" s="238"/>
      <c r="C52" s="3712">
        <f>SUM(C53:C58)</f>
        <v>0</v>
      </c>
      <c r="D52" s="3712">
        <f t="shared" ref="D52:T52" si="4">SUM(D53:D58)</f>
        <v>0</v>
      </c>
      <c r="E52" s="3712">
        <f t="shared" si="4"/>
        <v>0</v>
      </c>
      <c r="F52" s="3712">
        <f t="shared" si="4"/>
        <v>0</v>
      </c>
      <c r="G52" s="3712">
        <f t="shared" si="4"/>
        <v>0</v>
      </c>
      <c r="H52" s="3712">
        <f t="shared" si="4"/>
        <v>0</v>
      </c>
      <c r="I52" s="3712">
        <f t="shared" si="4"/>
        <v>0</v>
      </c>
      <c r="J52" s="3712">
        <f t="shared" si="4"/>
        <v>0</v>
      </c>
      <c r="K52" s="3712">
        <f t="shared" si="4"/>
        <v>0</v>
      </c>
      <c r="L52" s="3712">
        <f t="shared" si="4"/>
        <v>0</v>
      </c>
      <c r="M52" s="3712">
        <f t="shared" si="4"/>
        <v>0</v>
      </c>
      <c r="N52" s="3712">
        <f t="shared" si="4"/>
        <v>0</v>
      </c>
      <c r="O52" s="3712">
        <f t="shared" si="4"/>
        <v>0</v>
      </c>
      <c r="P52" s="3712">
        <f t="shared" si="4"/>
        <v>0</v>
      </c>
      <c r="Q52" s="3712">
        <f t="shared" si="4"/>
        <v>0</v>
      </c>
      <c r="R52" s="3712">
        <f t="shared" si="4"/>
        <v>0</v>
      </c>
      <c r="S52" s="3713">
        <f>SUM(S53:S58)</f>
        <v>0</v>
      </c>
      <c r="T52" s="1239">
        <f t="shared" si="4"/>
        <v>0</v>
      </c>
    </row>
    <row r="53" spans="1:20" ht="15" customHeight="1">
      <c r="A53" s="3702"/>
      <c r="B53" s="316"/>
      <c r="C53" s="3692"/>
      <c r="D53" s="3692"/>
      <c r="E53" s="3692"/>
      <c r="F53" s="2879"/>
      <c r="G53" s="3692"/>
      <c r="H53" s="3692"/>
      <c r="I53" s="3692"/>
      <c r="J53" s="3692"/>
      <c r="K53" s="3692"/>
      <c r="L53" s="3692"/>
      <c r="M53" s="3692"/>
      <c r="N53" s="3692"/>
      <c r="O53" s="3692"/>
      <c r="P53" s="3692"/>
      <c r="Q53" s="3692"/>
      <c r="R53" s="3692"/>
      <c r="S53" s="3710">
        <f t="shared" si="3"/>
        <v>0</v>
      </c>
      <c r="T53" s="3704"/>
    </row>
    <row r="54" spans="1:20" ht="15" customHeight="1">
      <c r="A54" s="3702"/>
      <c r="B54" s="316"/>
      <c r="C54" s="3692"/>
      <c r="D54" s="3692"/>
      <c r="E54" s="3692"/>
      <c r="F54" s="2879"/>
      <c r="G54" s="3692"/>
      <c r="H54" s="3692"/>
      <c r="I54" s="3692"/>
      <c r="J54" s="3692"/>
      <c r="K54" s="3692"/>
      <c r="L54" s="3692"/>
      <c r="M54" s="3692"/>
      <c r="N54" s="3692"/>
      <c r="O54" s="3692"/>
      <c r="P54" s="3692"/>
      <c r="Q54" s="3692"/>
      <c r="R54" s="3692"/>
      <c r="S54" s="3710">
        <f t="shared" si="3"/>
        <v>0</v>
      </c>
      <c r="T54" s="3704"/>
    </row>
    <row r="55" spans="1:20" ht="15" customHeight="1">
      <c r="A55" s="3702"/>
      <c r="B55" s="316"/>
      <c r="C55" s="3692"/>
      <c r="D55" s="3692"/>
      <c r="E55" s="3692"/>
      <c r="F55" s="2879"/>
      <c r="G55" s="3692"/>
      <c r="H55" s="3692"/>
      <c r="I55" s="3692"/>
      <c r="J55" s="3692"/>
      <c r="K55" s="3692"/>
      <c r="L55" s="3692"/>
      <c r="M55" s="3692"/>
      <c r="N55" s="3692"/>
      <c r="O55" s="3692"/>
      <c r="P55" s="3692"/>
      <c r="Q55" s="3692"/>
      <c r="R55" s="3692"/>
      <c r="S55" s="3710">
        <f t="shared" si="3"/>
        <v>0</v>
      </c>
      <c r="T55" s="3704"/>
    </row>
    <row r="56" spans="1:20" ht="15" customHeight="1">
      <c r="A56" s="3702"/>
      <c r="B56" s="316"/>
      <c r="C56" s="3692"/>
      <c r="D56" s="3692"/>
      <c r="E56" s="3692"/>
      <c r="F56" s="2879"/>
      <c r="G56" s="3692"/>
      <c r="H56" s="3692"/>
      <c r="I56" s="3692"/>
      <c r="J56" s="3692"/>
      <c r="K56" s="3692"/>
      <c r="L56" s="3692"/>
      <c r="M56" s="3692"/>
      <c r="N56" s="3692"/>
      <c r="O56" s="3692"/>
      <c r="P56" s="3692"/>
      <c r="Q56" s="3692"/>
      <c r="R56" s="3692"/>
      <c r="S56" s="3710">
        <f t="shared" si="3"/>
        <v>0</v>
      </c>
      <c r="T56" s="3704"/>
    </row>
    <row r="57" spans="1:20" ht="15" customHeight="1">
      <c r="A57" s="3714"/>
      <c r="B57" s="318"/>
      <c r="C57" s="3692"/>
      <c r="D57" s="3692"/>
      <c r="E57" s="3692"/>
      <c r="F57" s="2879"/>
      <c r="G57" s="3692"/>
      <c r="H57" s="3692"/>
      <c r="I57" s="3692"/>
      <c r="J57" s="3692"/>
      <c r="K57" s="3692"/>
      <c r="L57" s="3692"/>
      <c r="M57" s="3692"/>
      <c r="N57" s="3692"/>
      <c r="O57" s="3692"/>
      <c r="P57" s="3692"/>
      <c r="Q57" s="3692"/>
      <c r="R57" s="1998"/>
      <c r="S57" s="3710">
        <f t="shared" si="3"/>
        <v>0</v>
      </c>
      <c r="T57" s="3706"/>
    </row>
    <row r="58" spans="1:20" ht="15" customHeight="1">
      <c r="A58" s="3715"/>
      <c r="B58" s="1132"/>
      <c r="C58" s="3692"/>
      <c r="D58" s="3692"/>
      <c r="E58" s="3692"/>
      <c r="F58" s="2879"/>
      <c r="G58" s="3692"/>
      <c r="H58" s="3692"/>
      <c r="I58" s="3692"/>
      <c r="J58" s="3692"/>
      <c r="K58" s="3692"/>
      <c r="L58" s="3692"/>
      <c r="M58" s="3692"/>
      <c r="N58" s="3692"/>
      <c r="O58" s="3692"/>
      <c r="P58" s="3692"/>
      <c r="Q58" s="3692"/>
      <c r="R58" s="1133"/>
      <c r="S58" s="3710">
        <f t="shared" si="3"/>
        <v>0</v>
      </c>
      <c r="T58" s="546"/>
    </row>
    <row r="59" spans="1:20" ht="15" customHeight="1" thickBot="1">
      <c r="A59" s="4734" t="s">
        <v>440</v>
      </c>
      <c r="B59" s="3242"/>
      <c r="C59" s="3716">
        <f>SUM(C44:C52)</f>
        <v>0</v>
      </c>
      <c r="D59" s="3716">
        <f t="shared" ref="D59:T59" si="5">SUM(D44:D52)</f>
        <v>0</v>
      </c>
      <c r="E59" s="3716">
        <f t="shared" si="5"/>
        <v>0</v>
      </c>
      <c r="F59" s="3716">
        <f t="shared" si="5"/>
        <v>0</v>
      </c>
      <c r="G59" s="3716">
        <f t="shared" si="5"/>
        <v>0</v>
      </c>
      <c r="H59" s="3716">
        <f t="shared" si="5"/>
        <v>0</v>
      </c>
      <c r="I59" s="3716">
        <f t="shared" si="5"/>
        <v>0</v>
      </c>
      <c r="J59" s="3716">
        <f t="shared" si="5"/>
        <v>0</v>
      </c>
      <c r="K59" s="3716">
        <f t="shared" si="5"/>
        <v>0</v>
      </c>
      <c r="L59" s="3716">
        <f t="shared" si="5"/>
        <v>0</v>
      </c>
      <c r="M59" s="3716">
        <f t="shared" si="5"/>
        <v>0</v>
      </c>
      <c r="N59" s="3716">
        <f t="shared" si="5"/>
        <v>0</v>
      </c>
      <c r="O59" s="3716">
        <f t="shared" si="5"/>
        <v>0</v>
      </c>
      <c r="P59" s="3716">
        <f t="shared" si="5"/>
        <v>0</v>
      </c>
      <c r="Q59" s="3716">
        <f t="shared" si="5"/>
        <v>0</v>
      </c>
      <c r="R59" s="3716">
        <f t="shared" si="5"/>
        <v>0</v>
      </c>
      <c r="S59" s="3717">
        <f t="shared" si="5"/>
        <v>0</v>
      </c>
      <c r="T59" s="3718">
        <f t="shared" si="5"/>
        <v>0</v>
      </c>
    </row>
    <row r="60" spans="1:20" ht="15" customHeight="1" thickTop="1">
      <c r="A60" s="232"/>
      <c r="B60" s="239"/>
      <c r="C60" s="239"/>
      <c r="D60" s="239"/>
      <c r="E60" s="239"/>
      <c r="F60" s="239"/>
      <c r="G60" s="239"/>
      <c r="H60" s="239"/>
      <c r="I60" s="239"/>
      <c r="J60" s="239"/>
      <c r="K60" s="239"/>
      <c r="L60" s="239"/>
      <c r="M60" s="239"/>
      <c r="N60" s="239"/>
      <c r="O60" s="239"/>
      <c r="P60" s="239"/>
      <c r="Q60" s="239"/>
      <c r="R60" s="239"/>
      <c r="S60" s="91"/>
      <c r="T60" s="232"/>
    </row>
    <row r="61" spans="1:20" ht="15" customHeight="1">
      <c r="A61" s="4736" t="s">
        <v>1750</v>
      </c>
      <c r="B61" s="240"/>
      <c r="C61" s="240"/>
      <c r="D61" s="240"/>
      <c r="E61" s="240"/>
      <c r="F61" s="240"/>
      <c r="G61" s="240"/>
      <c r="H61" s="240"/>
      <c r="I61" s="240"/>
      <c r="J61" s="240"/>
      <c r="K61" s="240"/>
      <c r="L61" s="240"/>
      <c r="M61" s="240"/>
      <c r="N61" s="240"/>
      <c r="O61" s="240"/>
      <c r="P61" s="240"/>
      <c r="Q61" s="240"/>
      <c r="R61" s="240"/>
      <c r="S61" s="91"/>
      <c r="T61" s="232"/>
    </row>
    <row r="62" spans="1:20" ht="15" customHeight="1">
      <c r="A62" s="232"/>
      <c r="B62" s="240"/>
      <c r="C62" s="240"/>
      <c r="D62" s="240"/>
      <c r="E62" s="240"/>
      <c r="F62" s="240"/>
      <c r="G62" s="240"/>
      <c r="H62" s="240"/>
      <c r="I62" s="240"/>
      <c r="J62" s="240"/>
      <c r="K62" s="240"/>
      <c r="L62" s="240"/>
      <c r="M62" s="240"/>
      <c r="N62" s="240"/>
      <c r="O62" s="240"/>
      <c r="P62" s="240"/>
      <c r="Q62" s="240"/>
      <c r="R62" s="240"/>
      <c r="S62" s="91"/>
      <c r="T62" s="178" t="str">
        <f>+ToC!E115</f>
        <v xml:space="preserve">LONG-TERM Annual Return </v>
      </c>
    </row>
    <row r="63" spans="1:20" ht="18.75" customHeight="1">
      <c r="A63" s="232"/>
      <c r="B63" s="239"/>
      <c r="C63" s="239"/>
      <c r="D63" s="239"/>
      <c r="E63" s="239"/>
      <c r="F63" s="239"/>
      <c r="G63" s="239"/>
      <c r="H63" s="239"/>
      <c r="I63" s="239"/>
      <c r="J63" s="239"/>
      <c r="K63" s="239"/>
      <c r="L63" s="239"/>
      <c r="M63" s="239"/>
      <c r="N63" s="239"/>
      <c r="O63" s="239"/>
      <c r="P63" s="239"/>
      <c r="Q63" s="239"/>
      <c r="R63" s="239"/>
      <c r="S63" s="232"/>
      <c r="T63" s="253" t="s">
        <v>1751</v>
      </c>
    </row>
    <row r="64" spans="1:20" customFormat="1" ht="15" hidden="1" customHeight="1">
      <c r="A64" s="4"/>
      <c r="B64" s="4"/>
      <c r="C64" s="4"/>
      <c r="D64" s="4"/>
      <c r="E64" s="4"/>
      <c r="F64" s="4"/>
      <c r="G64" s="4"/>
      <c r="H64" s="4"/>
      <c r="I64" s="4"/>
      <c r="J64" s="4"/>
      <c r="K64" s="4"/>
      <c r="L64" s="4"/>
      <c r="M64" s="4"/>
      <c r="N64" s="4"/>
      <c r="O64" s="4"/>
      <c r="P64" s="4"/>
      <c r="Q64" s="4"/>
      <c r="R64" s="4"/>
      <c r="S64" s="4"/>
      <c r="T64" s="4"/>
    </row>
    <row r="65" customFormat="1" ht="15" hidden="1" customHeight="1"/>
    <row r="66" customFormat="1" ht="15" hidden="1" customHeight="1"/>
    <row r="67" customFormat="1" ht="15" hidden="1" customHeight="1"/>
    <row r="68" customFormat="1" ht="15" hidden="1" customHeight="1"/>
    <row r="69" customFormat="1" ht="15" hidden="1" customHeight="1"/>
    <row r="70" customFormat="1" ht="15" hidden="1" customHeight="1"/>
  </sheetData>
  <sheetProtection password="DF61" sheet="1" objects="1" scenarios="1"/>
  <mergeCells count="36">
    <mergeCell ref="P14:P15"/>
    <mergeCell ref="Q14:Q15"/>
    <mergeCell ref="R14:R15"/>
    <mergeCell ref="A36:T36"/>
    <mergeCell ref="A38:T38"/>
    <mergeCell ref="C14:E14"/>
    <mergeCell ref="F14:H14"/>
    <mergeCell ref="I14:K14"/>
    <mergeCell ref="L14:L15"/>
    <mergeCell ref="M14:M15"/>
    <mergeCell ref="S13:T14"/>
    <mergeCell ref="N14:N15"/>
    <mergeCell ref="O14:O15"/>
    <mergeCell ref="A1:T1"/>
    <mergeCell ref="A9:T9"/>
    <mergeCell ref="A11:T11"/>
    <mergeCell ref="A12:T12"/>
    <mergeCell ref="C13:N13"/>
    <mergeCell ref="O13:P13"/>
    <mergeCell ref="Q13:R13"/>
    <mergeCell ref="Q40:R40"/>
    <mergeCell ref="S40:T40"/>
    <mergeCell ref="T41:T42"/>
    <mergeCell ref="C41:E41"/>
    <mergeCell ref="F41:H41"/>
    <mergeCell ref="I41:K41"/>
    <mergeCell ref="L41:L42"/>
    <mergeCell ref="M41:M42"/>
    <mergeCell ref="N41:N42"/>
    <mergeCell ref="O41:O42"/>
    <mergeCell ref="P41:P42"/>
    <mergeCell ref="Q41:Q42"/>
    <mergeCell ref="R41:R42"/>
    <mergeCell ref="S41:S42"/>
    <mergeCell ref="O40:P40"/>
    <mergeCell ref="C40:N40"/>
  </mergeCells>
  <phoneticPr fontId="14" type="noConversion"/>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T59 T25 T52 C52:R52 C59:R59 S17:S32 C25:R25 S44:S59 C32:R32 T32">
      <formula1>50000000000</formula1>
    </dataValidation>
  </dataValidations>
  <hyperlinks>
    <hyperlink ref="A1:T1" location="ToC!A1" display="60.010"/>
  </hyperlinks>
  <printOptions horizontalCentered="1"/>
  <pageMargins left="0.7" right="0.7" top="0.75" bottom="0.75" header="0.3" footer="0.3"/>
  <pageSetup paperSize="5" scale="45"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92D050"/>
  </sheetPr>
  <dimension ref="A1:F112"/>
  <sheetViews>
    <sheetView zoomScaleNormal="100" workbookViewId="0">
      <selection activeCell="A87" sqref="A87:F87"/>
    </sheetView>
  </sheetViews>
  <sheetFormatPr defaultColWidth="8.765625" defaultRowHeight="15.5"/>
  <cols>
    <col min="1" max="1" width="40.3046875" bestFit="1" customWidth="1"/>
    <col min="2" max="2" width="4.53515625" customWidth="1"/>
    <col min="3" max="6" width="15.765625" customWidth="1"/>
  </cols>
  <sheetData>
    <row r="1" spans="1:6" s="98" customFormat="1">
      <c r="A1" s="5052" t="s">
        <v>125</v>
      </c>
      <c r="B1" s="5052"/>
      <c r="C1" s="5052"/>
      <c r="D1" s="5052"/>
      <c r="E1" s="5052"/>
      <c r="F1" s="5052"/>
    </row>
    <row r="2" spans="1:6" s="98" customFormat="1">
      <c r="A2" s="227"/>
      <c r="B2" s="227"/>
      <c r="C2" s="227"/>
      <c r="D2" s="227"/>
      <c r="E2" s="640" t="s">
        <v>1752</v>
      </c>
      <c r="F2" s="227"/>
    </row>
    <row r="3" spans="1:6" s="98" customFormat="1">
      <c r="A3" s="653" t="str">
        <f>+Cover!A14</f>
        <v>Select Name of Insurer/ Financial Holding Company</v>
      </c>
      <c r="B3" s="102"/>
      <c r="C3" s="102"/>
      <c r="D3" s="102"/>
      <c r="E3" s="102"/>
      <c r="F3" s="215"/>
    </row>
    <row r="4" spans="1:6" s="98" customFormat="1">
      <c r="A4" s="229" t="str">
        <f>+ToC!A3</f>
        <v>Insurer/Financial Holding Company</v>
      </c>
      <c r="B4" s="102"/>
      <c r="C4" s="102"/>
      <c r="D4" s="102"/>
      <c r="E4" s="102"/>
      <c r="F4" s="215"/>
    </row>
    <row r="5" spans="1:6" s="98" customFormat="1">
      <c r="A5" s="229"/>
      <c r="B5" s="102"/>
      <c r="C5" s="102"/>
      <c r="D5" s="102"/>
      <c r="E5" s="102"/>
      <c r="F5" s="215"/>
    </row>
    <row r="6" spans="1:6" s="98" customFormat="1">
      <c r="A6" s="99" t="str">
        <f>+ToC!A5</f>
        <v>LONG-TERM INSURERS ANNUAL RETURN</v>
      </c>
      <c r="B6" s="230"/>
      <c r="C6" s="215"/>
      <c r="D6" s="102"/>
      <c r="E6" s="102"/>
      <c r="F6" s="215"/>
    </row>
    <row r="7" spans="1:6" s="98" customFormat="1">
      <c r="A7" s="229" t="str">
        <f>+ToC!A6</f>
        <v>FOR THE YEAR ENDED:</v>
      </c>
      <c r="B7" s="102"/>
      <c r="C7" s="102"/>
      <c r="D7" s="102"/>
      <c r="E7" s="1240">
        <f>+Cover!A23</f>
        <v>0</v>
      </c>
      <c r="F7" s="215"/>
    </row>
    <row r="8" spans="1:6" s="98" customFormat="1">
      <c r="A8" s="229"/>
      <c r="B8" s="102"/>
      <c r="C8" s="102"/>
      <c r="D8" s="102"/>
      <c r="E8" s="215"/>
      <c r="F8" s="215"/>
    </row>
    <row r="9" spans="1:6" s="98" customFormat="1">
      <c r="A9" s="5407" t="s">
        <v>999</v>
      </c>
      <c r="B9" s="5407"/>
      <c r="C9" s="5407"/>
      <c r="D9" s="5407"/>
      <c r="E9" s="5407"/>
      <c r="F9" s="5407"/>
    </row>
    <row r="10" spans="1:6" s="98" customFormat="1">
      <c r="A10" s="1770"/>
      <c r="B10" s="1770"/>
      <c r="C10" s="1770"/>
      <c r="D10" s="1770"/>
      <c r="E10" s="1770"/>
      <c r="F10" s="1770"/>
    </row>
    <row r="11" spans="1:6" s="98" customFormat="1">
      <c r="A11" s="5894" t="s">
        <v>1753</v>
      </c>
      <c r="B11" s="5894"/>
      <c r="C11" s="5894"/>
      <c r="D11" s="5894"/>
      <c r="E11" s="5894"/>
      <c r="F11" s="5894"/>
    </row>
    <row r="12" spans="1:6" s="98" customFormat="1" ht="16" thickBot="1">
      <c r="A12" s="5907"/>
      <c r="B12" s="5894"/>
      <c r="C12" s="5894"/>
      <c r="D12" s="5894"/>
      <c r="E12" s="5894"/>
      <c r="F12" s="5894"/>
    </row>
    <row r="13" spans="1:6" s="98" customFormat="1" ht="27" thickTop="1">
      <c r="A13" s="3719" t="s">
        <v>1079</v>
      </c>
      <c r="B13" s="11" t="s">
        <v>133</v>
      </c>
      <c r="C13" s="11">
        <f>YEAR($E$7)</f>
        <v>1900</v>
      </c>
      <c r="D13" s="72">
        <f>C13-1</f>
        <v>1899</v>
      </c>
      <c r="E13" s="215"/>
      <c r="F13" s="215"/>
    </row>
    <row r="14" spans="1:6" s="98" customFormat="1">
      <c r="A14" s="3222"/>
      <c r="B14" s="2562"/>
      <c r="C14" s="2564" t="s">
        <v>640</v>
      </c>
      <c r="D14" s="2648" t="s">
        <v>640</v>
      </c>
      <c r="E14" s="215"/>
      <c r="F14" s="215"/>
    </row>
    <row r="15" spans="1:6" s="98" customFormat="1">
      <c r="A15" s="3966" t="s">
        <v>1754</v>
      </c>
      <c r="B15" s="3972"/>
      <c r="C15" s="3037"/>
      <c r="D15" s="3720"/>
      <c r="E15" s="215"/>
      <c r="F15" s="215"/>
    </row>
    <row r="16" spans="1:6" s="98" customFormat="1">
      <c r="A16" s="3967" t="s">
        <v>1755</v>
      </c>
      <c r="B16" s="3973"/>
      <c r="C16" s="3037"/>
      <c r="D16" s="3721"/>
      <c r="E16" s="215"/>
      <c r="F16" s="215"/>
    </row>
    <row r="17" spans="1:6" s="98" customFormat="1">
      <c r="A17" s="3969" t="s">
        <v>1987</v>
      </c>
      <c r="B17" s="323"/>
      <c r="C17" s="3037"/>
      <c r="D17" s="3722"/>
      <c r="E17" s="215"/>
      <c r="F17" s="215"/>
    </row>
    <row r="18" spans="1:6" s="98" customFormat="1">
      <c r="A18" s="2702" t="s">
        <v>2428</v>
      </c>
      <c r="B18" s="2562"/>
      <c r="C18" s="2504">
        <f>SUM(C21:C22)</f>
        <v>0</v>
      </c>
      <c r="D18" s="2506">
        <f>SUM(D21:D22)</f>
        <v>0</v>
      </c>
      <c r="E18" s="215"/>
      <c r="F18" s="215"/>
    </row>
    <row r="19" spans="1:6" s="98" customFormat="1">
      <c r="A19" s="3968" t="s">
        <v>1986</v>
      </c>
      <c r="B19" s="3974"/>
      <c r="C19" s="3037"/>
      <c r="D19" s="3750"/>
      <c r="E19" s="215"/>
      <c r="F19" s="215"/>
    </row>
    <row r="20" spans="1:6" s="98" customFormat="1">
      <c r="A20" s="4034"/>
      <c r="B20" s="4035"/>
      <c r="C20" s="3970"/>
      <c r="D20" s="3971"/>
      <c r="E20" s="215"/>
      <c r="F20" s="215"/>
    </row>
    <row r="21" spans="1:6" s="98" customFormat="1">
      <c r="A21" s="3982"/>
      <c r="B21" s="4036"/>
      <c r="C21" s="3037"/>
      <c r="D21" s="3721"/>
      <c r="E21" s="215"/>
      <c r="F21" s="215"/>
    </row>
    <row r="22" spans="1:6" s="98" customFormat="1">
      <c r="A22" s="4037"/>
      <c r="B22" s="4038"/>
      <c r="C22" s="3037"/>
      <c r="D22" s="3723"/>
      <c r="E22" s="215"/>
      <c r="F22" s="215"/>
    </row>
    <row r="23" spans="1:6" s="98" customFormat="1" ht="16" thickBot="1">
      <c r="A23" s="3724" t="s">
        <v>1757</v>
      </c>
      <c r="B23" s="3242"/>
      <c r="C23" s="3132">
        <f>SUM(C15:C18)</f>
        <v>0</v>
      </c>
      <c r="D23" s="3133">
        <f>SUM(D15:D18)</f>
        <v>0</v>
      </c>
      <c r="E23" s="215"/>
      <c r="F23" s="215"/>
    </row>
    <row r="24" spans="1:6" s="98" customFormat="1" ht="16" thickTop="1">
      <c r="A24" s="1770"/>
      <c r="B24" s="1770"/>
      <c r="C24" s="1770"/>
      <c r="D24" s="1770"/>
      <c r="E24" s="1770"/>
      <c r="F24" s="1770"/>
    </row>
    <row r="25" spans="1:6" s="98" customFormat="1">
      <c r="A25" s="1770"/>
      <c r="B25" s="1770"/>
      <c r="C25" s="1770"/>
      <c r="D25" s="1770"/>
      <c r="E25" s="1770"/>
      <c r="F25" s="1770"/>
    </row>
    <row r="26" spans="1:6" s="98" customFormat="1">
      <c r="A26" s="5423" t="s">
        <v>1758</v>
      </c>
      <c r="B26" s="5423"/>
      <c r="C26" s="5423"/>
      <c r="D26" s="5423"/>
      <c r="E26" s="5423"/>
      <c r="F26" s="5423"/>
    </row>
    <row r="27" spans="1:6" s="98" customFormat="1" ht="16" thickBot="1">
      <c r="A27" s="102"/>
      <c r="B27" s="102"/>
      <c r="C27" s="102"/>
      <c r="D27" s="102"/>
      <c r="E27" s="102"/>
      <c r="F27" s="102"/>
    </row>
    <row r="28" spans="1:6" s="98" customFormat="1" ht="26.5" thickTop="1">
      <c r="A28" s="86"/>
      <c r="B28" s="87"/>
      <c r="C28" s="2644" t="s">
        <v>1759</v>
      </c>
      <c r="D28" s="2644" t="s">
        <v>1760</v>
      </c>
      <c r="E28" s="11">
        <f>YEAR($E$7)</f>
        <v>1900</v>
      </c>
      <c r="F28" s="72">
        <f>E28-1</f>
        <v>1899</v>
      </c>
    </row>
    <row r="29" spans="1:6" s="98" customFormat="1" ht="16.5">
      <c r="A29" s="4738" t="s">
        <v>1079</v>
      </c>
      <c r="B29" s="1241" t="s">
        <v>133</v>
      </c>
      <c r="C29" s="2564" t="s">
        <v>640</v>
      </c>
      <c r="D29" s="2564" t="s">
        <v>640</v>
      </c>
      <c r="E29" s="2564" t="s">
        <v>640</v>
      </c>
      <c r="F29" s="2648" t="s">
        <v>640</v>
      </c>
    </row>
    <row r="30" spans="1:6" s="98" customFormat="1">
      <c r="A30" s="3725" t="s">
        <v>826</v>
      </c>
      <c r="B30" s="3726"/>
      <c r="C30" s="3727" t="s">
        <v>294</v>
      </c>
      <c r="D30" s="3728" t="s">
        <v>295</v>
      </c>
      <c r="E30" s="3728" t="s">
        <v>296</v>
      </c>
      <c r="F30" s="3729" t="s">
        <v>297</v>
      </c>
    </row>
    <row r="31" spans="1:6" s="98" customFormat="1">
      <c r="A31" s="8" t="s">
        <v>1761</v>
      </c>
      <c r="B31" s="3730"/>
      <c r="C31" s="508"/>
      <c r="D31" s="521"/>
      <c r="E31" s="522">
        <f>SUM(C31:D31)</f>
        <v>0</v>
      </c>
      <c r="F31" s="3975"/>
    </row>
    <row r="32" spans="1:6" s="98" customFormat="1">
      <c r="A32" s="8" t="s">
        <v>1762</v>
      </c>
      <c r="B32" s="1242"/>
      <c r="C32" s="129"/>
      <c r="D32" s="3731"/>
      <c r="E32" s="522">
        <f>SUM(C32:D32)</f>
        <v>0</v>
      </c>
      <c r="F32" s="3732"/>
    </row>
    <row r="33" spans="1:6" s="98" customFormat="1">
      <c r="A33" s="3733" t="s">
        <v>1763</v>
      </c>
      <c r="B33" s="2000"/>
      <c r="C33" s="2651">
        <f>SUM(C31:C32)</f>
        <v>0</v>
      </c>
      <c r="D33" s="2651">
        <f>SUM(D31:D32)</f>
        <v>0</v>
      </c>
      <c r="E33" s="3249">
        <f>SUM(E31:E32)</f>
        <v>0</v>
      </c>
      <c r="F33" s="3734">
        <f>SUM(F31:F32)</f>
        <v>0</v>
      </c>
    </row>
    <row r="34" spans="1:6" s="98" customFormat="1">
      <c r="A34" s="536" t="s">
        <v>1764</v>
      </c>
      <c r="B34" s="1242"/>
      <c r="C34" s="523"/>
      <c r="D34" s="3735"/>
      <c r="E34" s="3080"/>
      <c r="F34" s="3976"/>
    </row>
    <row r="35" spans="1:6" s="98" customFormat="1">
      <c r="A35" s="8" t="s">
        <v>1765</v>
      </c>
      <c r="B35" s="1242"/>
      <c r="C35" s="129"/>
      <c r="D35" s="524"/>
      <c r="E35" s="522">
        <f>SUM(C35:D35)</f>
        <v>0</v>
      </c>
      <c r="F35" s="525"/>
    </row>
    <row r="36" spans="1:6" s="98" customFormat="1" ht="26">
      <c r="A36" s="537" t="s">
        <v>1766</v>
      </c>
      <c r="B36" s="1242"/>
      <c r="C36" s="129"/>
      <c r="D36" s="524"/>
      <c r="E36" s="522">
        <f>SUM(C36:D36)</f>
        <v>0</v>
      </c>
      <c r="F36" s="525"/>
    </row>
    <row r="37" spans="1:6" s="98" customFormat="1">
      <c r="A37" s="8" t="s">
        <v>1767</v>
      </c>
      <c r="B37" s="1242"/>
      <c r="C37" s="129"/>
      <c r="D37" s="524"/>
      <c r="E37" s="522">
        <f>SUM(C37:D37)</f>
        <v>0</v>
      </c>
      <c r="F37" s="525"/>
    </row>
    <row r="38" spans="1:6" s="98" customFormat="1">
      <c r="A38" s="8"/>
      <c r="B38" s="1243"/>
      <c r="C38" s="3736"/>
      <c r="D38" s="3737"/>
      <c r="E38" s="3738"/>
      <c r="F38" s="3739"/>
    </row>
    <row r="39" spans="1:6" s="98" customFormat="1">
      <c r="A39" s="3733" t="s">
        <v>2429</v>
      </c>
      <c r="B39" s="1970"/>
      <c r="C39" s="2651">
        <f>SUM(C35:C37)</f>
        <v>0</v>
      </c>
      <c r="D39" s="2651">
        <f t="shared" ref="D39:F39" si="0">SUM(D35:D37)</f>
        <v>0</v>
      </c>
      <c r="E39" s="3249">
        <f>SUM(E35:E37)</f>
        <v>0</v>
      </c>
      <c r="F39" s="3734">
        <f t="shared" si="0"/>
        <v>0</v>
      </c>
    </row>
    <row r="40" spans="1:6" s="98" customFormat="1">
      <c r="A40" s="536" t="s">
        <v>1769</v>
      </c>
      <c r="B40" s="1243"/>
      <c r="C40" s="523"/>
      <c r="D40" s="3735"/>
      <c r="E40" s="526"/>
      <c r="F40" s="3976"/>
    </row>
    <row r="41" spans="1:6" s="98" customFormat="1" ht="26">
      <c r="A41" s="537" t="s">
        <v>1770</v>
      </c>
      <c r="B41" s="1243"/>
      <c r="C41" s="129"/>
      <c r="D41" s="527"/>
      <c r="E41" s="522">
        <f>SUM(C41:D41)</f>
        <v>0</v>
      </c>
      <c r="F41" s="525"/>
    </row>
    <row r="42" spans="1:6" s="98" customFormat="1">
      <c r="A42" s="8" t="s">
        <v>1771</v>
      </c>
      <c r="B42" s="1243"/>
      <c r="C42" s="129"/>
      <c r="D42" s="527"/>
      <c r="E42" s="522">
        <f>SUM(C42:D42)</f>
        <v>0</v>
      </c>
      <c r="F42" s="525"/>
    </row>
    <row r="43" spans="1:6" s="98" customFormat="1">
      <c r="A43" s="8"/>
      <c r="B43" s="1243"/>
      <c r="C43" s="3736"/>
      <c r="D43" s="3737"/>
      <c r="E43" s="3738"/>
      <c r="F43" s="3739"/>
    </row>
    <row r="44" spans="1:6" s="98" customFormat="1">
      <c r="A44" s="3733" t="s">
        <v>1772</v>
      </c>
      <c r="B44" s="1970"/>
      <c r="C44" s="2651">
        <f>SUM(C41:C42)</f>
        <v>0</v>
      </c>
      <c r="D44" s="2651">
        <f t="shared" ref="D44:F44" si="1">SUM(D41:D42)</f>
        <v>0</v>
      </c>
      <c r="E44" s="3249">
        <f t="shared" si="1"/>
        <v>0</v>
      </c>
      <c r="F44" s="3734">
        <f t="shared" si="1"/>
        <v>0</v>
      </c>
    </row>
    <row r="45" spans="1:6" s="98" customFormat="1">
      <c r="A45" s="9" t="s">
        <v>1773</v>
      </c>
      <c r="B45" s="1243"/>
      <c r="C45" s="523"/>
      <c r="D45" s="3735"/>
      <c r="E45" s="3741"/>
      <c r="F45" s="3976"/>
    </row>
    <row r="46" spans="1:6" s="98" customFormat="1">
      <c r="A46" s="8" t="s">
        <v>1774</v>
      </c>
      <c r="B46" s="1243"/>
      <c r="C46" s="129"/>
      <c r="D46" s="129"/>
      <c r="E46" s="528">
        <f t="shared" ref="E46:E53" si="2">SUM(C46:D46)</f>
        <v>0</v>
      </c>
      <c r="F46" s="306"/>
    </row>
    <row r="47" spans="1:6" s="98" customFormat="1">
      <c r="A47" s="8" t="s">
        <v>1775</v>
      </c>
      <c r="B47" s="1243"/>
      <c r="C47" s="129"/>
      <c r="D47" s="129"/>
      <c r="E47" s="528">
        <f t="shared" si="2"/>
        <v>0</v>
      </c>
      <c r="F47" s="306"/>
    </row>
    <row r="48" spans="1:6" s="98" customFormat="1">
      <c r="A48" s="8" t="s">
        <v>1776</v>
      </c>
      <c r="B48" s="1243"/>
      <c r="C48" s="129"/>
      <c r="D48" s="129"/>
      <c r="E48" s="528">
        <f t="shared" si="2"/>
        <v>0</v>
      </c>
      <c r="F48" s="306"/>
    </row>
    <row r="49" spans="1:6" s="98" customFormat="1">
      <c r="A49" s="8" t="s">
        <v>2430</v>
      </c>
      <c r="B49" s="1243"/>
      <c r="C49" s="129"/>
      <c r="D49" s="129"/>
      <c r="E49" s="528">
        <f t="shared" si="2"/>
        <v>0</v>
      </c>
      <c r="F49" s="306"/>
    </row>
    <row r="50" spans="1:6" s="98" customFormat="1">
      <c r="A50" s="8" t="s">
        <v>1777</v>
      </c>
      <c r="B50" s="1243"/>
      <c r="C50" s="129"/>
      <c r="D50" s="129"/>
      <c r="E50" s="528">
        <f t="shared" si="2"/>
        <v>0</v>
      </c>
      <c r="F50" s="306"/>
    </row>
    <row r="51" spans="1:6" s="98" customFormat="1">
      <c r="A51" s="8" t="s">
        <v>1778</v>
      </c>
      <c r="B51" s="1243"/>
      <c r="C51" s="129"/>
      <c r="D51" s="129"/>
      <c r="E51" s="528">
        <f t="shared" si="2"/>
        <v>0</v>
      </c>
      <c r="F51" s="306"/>
    </row>
    <row r="52" spans="1:6" s="98" customFormat="1">
      <c r="A52" s="8" t="s">
        <v>1779</v>
      </c>
      <c r="B52" s="1243"/>
      <c r="C52" s="129"/>
      <c r="D52" s="129"/>
      <c r="E52" s="528">
        <f>SUM(C52:D52)</f>
        <v>0</v>
      </c>
      <c r="F52" s="306"/>
    </row>
    <row r="53" spans="1:6" s="98" customFormat="1">
      <c r="A53" s="8" t="s">
        <v>1780</v>
      </c>
      <c r="B53" s="1243"/>
      <c r="C53" s="129"/>
      <c r="D53" s="129"/>
      <c r="E53" s="528">
        <f t="shared" si="2"/>
        <v>0</v>
      </c>
      <c r="F53" s="306"/>
    </row>
    <row r="54" spans="1:6" s="98" customFormat="1" ht="26.5">
      <c r="A54" s="4739" t="s">
        <v>1781</v>
      </c>
      <c r="B54" s="1970"/>
      <c r="C54" s="2651">
        <f>SUM(C46:C53)</f>
        <v>0</v>
      </c>
      <c r="D54" s="2651">
        <f t="shared" ref="D54:F54" si="3">SUM(D46:D53)</f>
        <v>0</v>
      </c>
      <c r="E54" s="3249">
        <f t="shared" si="3"/>
        <v>0</v>
      </c>
      <c r="F54" s="3734">
        <f t="shared" si="3"/>
        <v>0</v>
      </c>
    </row>
    <row r="55" spans="1:6" s="98" customFormat="1">
      <c r="A55" s="4740"/>
      <c r="B55" s="1243"/>
      <c r="C55" s="523"/>
      <c r="D55" s="3735"/>
      <c r="E55" s="3741"/>
      <c r="F55" s="3976"/>
    </row>
    <row r="56" spans="1:6" s="98" customFormat="1">
      <c r="A56" s="536" t="s">
        <v>1782</v>
      </c>
      <c r="B56" s="1243"/>
      <c r="C56" s="523"/>
      <c r="D56" s="3735"/>
      <c r="E56" s="3741"/>
      <c r="F56" s="3976"/>
    </row>
    <row r="57" spans="1:6" s="98" customFormat="1">
      <c r="A57" s="8" t="s">
        <v>1783</v>
      </c>
      <c r="B57" s="1243"/>
      <c r="C57" s="129"/>
      <c r="D57" s="129"/>
      <c r="E57" s="528">
        <f>SUM(C57:D57)</f>
        <v>0</v>
      </c>
      <c r="F57" s="306"/>
    </row>
    <row r="58" spans="1:6" s="98" customFormat="1">
      <c r="A58" s="8" t="s">
        <v>1784</v>
      </c>
      <c r="B58" s="1243"/>
      <c r="C58" s="129"/>
      <c r="D58" s="129"/>
      <c r="E58" s="528">
        <f t="shared" ref="E58:E63" si="4">SUM(C58:D58)</f>
        <v>0</v>
      </c>
      <c r="F58" s="306"/>
    </row>
    <row r="59" spans="1:6" s="98" customFormat="1">
      <c r="A59" s="8" t="s">
        <v>2431</v>
      </c>
      <c r="B59" s="1243"/>
      <c r="C59" s="129"/>
      <c r="D59" s="129"/>
      <c r="E59" s="528">
        <f t="shared" si="4"/>
        <v>0</v>
      </c>
      <c r="F59" s="306"/>
    </row>
    <row r="60" spans="1:6" s="98" customFormat="1">
      <c r="A60" s="8" t="s">
        <v>1785</v>
      </c>
      <c r="B60" s="1243"/>
      <c r="C60" s="129"/>
      <c r="D60" s="129"/>
      <c r="E60" s="528">
        <f t="shared" si="4"/>
        <v>0</v>
      </c>
      <c r="F60" s="306"/>
    </row>
    <row r="61" spans="1:6" s="98" customFormat="1">
      <c r="A61" s="537" t="s">
        <v>1786</v>
      </c>
      <c r="B61" s="1243"/>
      <c r="C61" s="129"/>
      <c r="D61" s="129"/>
      <c r="E61" s="528">
        <f t="shared" si="4"/>
        <v>0</v>
      </c>
      <c r="F61" s="306"/>
    </row>
    <row r="62" spans="1:6" s="98" customFormat="1">
      <c r="A62" s="8" t="s">
        <v>1787</v>
      </c>
      <c r="B62" s="1243"/>
      <c r="C62" s="129"/>
      <c r="D62" s="129"/>
      <c r="E62" s="528">
        <f t="shared" si="4"/>
        <v>0</v>
      </c>
      <c r="F62" s="306"/>
    </row>
    <row r="63" spans="1:6" s="98" customFormat="1">
      <c r="A63" s="8" t="s">
        <v>1788</v>
      </c>
      <c r="B63" s="1243"/>
      <c r="C63" s="129"/>
      <c r="D63" s="129"/>
      <c r="E63" s="528">
        <f t="shared" si="4"/>
        <v>0</v>
      </c>
      <c r="F63" s="306"/>
    </row>
    <row r="64" spans="1:6" s="98" customFormat="1">
      <c r="A64" s="8"/>
      <c r="B64" s="1243"/>
      <c r="C64" s="523"/>
      <c r="D64" s="529"/>
      <c r="E64" s="330"/>
      <c r="F64" s="530"/>
    </row>
    <row r="65" spans="1:6" s="98" customFormat="1">
      <c r="A65" s="3733" t="s">
        <v>1789</v>
      </c>
      <c r="B65" s="1970"/>
      <c r="C65" s="509">
        <f>SUM(C66:C70)</f>
        <v>0</v>
      </c>
      <c r="D65" s="509">
        <f>SUM(D66:D70)</f>
        <v>0</v>
      </c>
      <c r="E65" s="528">
        <f>SUM(E66:E70)</f>
        <v>0</v>
      </c>
      <c r="F65" s="531">
        <f>SUM(F66:F70)</f>
        <v>0</v>
      </c>
    </row>
    <row r="66" spans="1:6" s="98" customFormat="1">
      <c r="A66" s="3965" t="s">
        <v>2432</v>
      </c>
      <c r="B66" s="1243"/>
      <c r="C66" s="3743"/>
      <c r="D66" s="3743"/>
      <c r="E66" s="3744">
        <f>SUM(C66:D66)</f>
        <v>0</v>
      </c>
      <c r="F66" s="3745"/>
    </row>
    <row r="67" spans="1:6" s="98" customFormat="1">
      <c r="A67" s="4741"/>
      <c r="B67" s="1243"/>
      <c r="C67" s="508"/>
      <c r="D67" s="508"/>
      <c r="E67" s="528">
        <f t="shared" ref="E67:E70" si="5">SUM(C67:D67)</f>
        <v>0</v>
      </c>
      <c r="F67" s="513"/>
    </row>
    <row r="68" spans="1:6" s="98" customFormat="1">
      <c r="A68" s="4742"/>
      <c r="B68" s="1243"/>
      <c r="C68" s="508"/>
      <c r="D68" s="508"/>
      <c r="E68" s="528">
        <f t="shared" si="5"/>
        <v>0</v>
      </c>
      <c r="F68" s="513"/>
    </row>
    <row r="69" spans="1:6" s="98" customFormat="1">
      <c r="A69" s="4743"/>
      <c r="B69" s="1243"/>
      <c r="C69" s="508"/>
      <c r="D69" s="508"/>
      <c r="E69" s="528">
        <f t="shared" si="5"/>
        <v>0</v>
      </c>
      <c r="F69" s="513"/>
    </row>
    <row r="70" spans="1:6" s="98" customFormat="1">
      <c r="A70" s="4744"/>
      <c r="B70" s="1243"/>
      <c r="C70" s="508"/>
      <c r="D70" s="508"/>
      <c r="E70" s="532">
        <f t="shared" si="5"/>
        <v>0</v>
      </c>
      <c r="F70" s="513"/>
    </row>
    <row r="71" spans="1:6" s="98" customFormat="1">
      <c r="A71" s="3733" t="s">
        <v>1790</v>
      </c>
      <c r="B71" s="2000"/>
      <c r="C71" s="2651">
        <f>SUM(C57:C65)</f>
        <v>0</v>
      </c>
      <c r="D71" s="2651">
        <f>SUM(D57:D65)</f>
        <v>0</v>
      </c>
      <c r="E71" s="2651">
        <f>SUM(E57:E65)</f>
        <v>0</v>
      </c>
      <c r="F71" s="3734">
        <f>SUM(F57:F65)</f>
        <v>0</v>
      </c>
    </row>
    <row r="72" spans="1:6" s="98" customFormat="1">
      <c r="A72" s="3746"/>
      <c r="B72" s="1242"/>
      <c r="C72" s="992"/>
      <c r="D72" s="992"/>
      <c r="E72" s="992"/>
      <c r="F72" s="533"/>
    </row>
    <row r="73" spans="1:6" s="98" customFormat="1">
      <c r="A73" s="536" t="s">
        <v>1791</v>
      </c>
      <c r="B73" s="1242"/>
      <c r="C73" s="523"/>
      <c r="D73" s="523"/>
      <c r="E73" s="523"/>
      <c r="F73" s="534"/>
    </row>
    <row r="74" spans="1:6" s="98" customFormat="1">
      <c r="A74" s="3747" t="s">
        <v>1792</v>
      </c>
      <c r="B74" s="1242"/>
      <c r="C74" s="129"/>
      <c r="D74" s="129"/>
      <c r="E74" s="528">
        <f>SUM(C74:D74)</f>
        <v>0</v>
      </c>
      <c r="F74" s="306"/>
    </row>
    <row r="75" spans="1:6" s="98" customFormat="1">
      <c r="A75" s="9" t="s">
        <v>1793</v>
      </c>
      <c r="B75" s="1242"/>
      <c r="C75" s="509">
        <f>SUM(C76:C82)</f>
        <v>0</v>
      </c>
      <c r="D75" s="509">
        <f>SUM(D76:D82)</f>
        <v>0</v>
      </c>
      <c r="E75" s="509">
        <f>SUM(E76:E82)</f>
        <v>0</v>
      </c>
      <c r="F75" s="531">
        <f>SUM(F76:F82)</f>
        <v>0</v>
      </c>
    </row>
    <row r="76" spans="1:6" s="98" customFormat="1">
      <c r="A76" s="4745"/>
      <c r="B76" s="1242"/>
      <c r="C76" s="3743"/>
      <c r="D76" s="3743"/>
      <c r="E76" s="3748">
        <f>SUM(C76:D76)</f>
        <v>0</v>
      </c>
      <c r="F76" s="3745"/>
    </row>
    <row r="77" spans="1:6" s="98" customFormat="1">
      <c r="A77" s="4741"/>
      <c r="B77" s="1242"/>
      <c r="C77" s="508"/>
      <c r="D77" s="508"/>
      <c r="E77" s="528">
        <f t="shared" ref="E77:E81" si="6">SUM(C77:D77)</f>
        <v>0</v>
      </c>
      <c r="F77" s="513"/>
    </row>
    <row r="78" spans="1:6" s="98" customFormat="1">
      <c r="A78" s="4746"/>
      <c r="B78" s="1242"/>
      <c r="C78" s="508"/>
      <c r="D78" s="508"/>
      <c r="E78" s="528">
        <f t="shared" si="6"/>
        <v>0</v>
      </c>
      <c r="F78" s="513"/>
    </row>
    <row r="79" spans="1:6" s="98" customFormat="1">
      <c r="A79" s="4746"/>
      <c r="B79" s="1242"/>
      <c r="C79" s="508"/>
      <c r="D79" s="508"/>
      <c r="E79" s="528">
        <f>SUM(C79:D79)</f>
        <v>0</v>
      </c>
      <c r="F79" s="513"/>
    </row>
    <row r="80" spans="1:6" s="98" customFormat="1">
      <c r="A80" s="4744"/>
      <c r="B80" s="1242"/>
      <c r="C80" s="508"/>
      <c r="D80" s="508"/>
      <c r="E80" s="528">
        <f t="shared" si="6"/>
        <v>0</v>
      </c>
      <c r="F80" s="513"/>
    </row>
    <row r="81" spans="1:6" s="98" customFormat="1">
      <c r="A81" s="4747"/>
      <c r="B81" s="1242"/>
      <c r="C81" s="508"/>
      <c r="D81" s="508"/>
      <c r="E81" s="528">
        <f t="shared" si="6"/>
        <v>0</v>
      </c>
      <c r="F81" s="513"/>
    </row>
    <row r="82" spans="1:6" s="98" customFormat="1">
      <c r="A82" s="4744"/>
      <c r="B82" s="1242"/>
      <c r="C82" s="926"/>
      <c r="D82" s="3183"/>
      <c r="E82" s="3749">
        <f>SUM(C82:D82)</f>
        <v>0</v>
      </c>
      <c r="F82" s="3750"/>
    </row>
    <row r="83" spans="1:6" s="98" customFormat="1">
      <c r="A83" s="3733" t="s">
        <v>1794</v>
      </c>
      <c r="B83" s="2000"/>
      <c r="C83" s="2651">
        <f>SUM(C74:C75)</f>
        <v>0</v>
      </c>
      <c r="D83" s="2651">
        <f>SUM(D74:D75)</f>
        <v>0</v>
      </c>
      <c r="E83" s="2651">
        <f>SUM(E74:E75)</f>
        <v>0</v>
      </c>
      <c r="F83" s="3734">
        <f>SUM(F74:F75)</f>
        <v>0</v>
      </c>
    </row>
    <row r="84" spans="1:6" s="98" customFormat="1">
      <c r="A84" s="26"/>
      <c r="B84" s="1242"/>
      <c r="C84" s="535"/>
      <c r="D84" s="3675"/>
      <c r="E84" s="3675"/>
      <c r="F84" s="3977"/>
    </row>
    <row r="85" spans="1:6" s="98" customFormat="1" ht="16" thickBot="1">
      <c r="A85" s="4737" t="s">
        <v>1795</v>
      </c>
      <c r="B85" s="3751"/>
      <c r="C85" s="2557">
        <f>C33+C39+C44+C54+C71+C83</f>
        <v>0</v>
      </c>
      <c r="D85" s="2557">
        <f>D33+D39+D44+D54+D71+D83</f>
        <v>0</v>
      </c>
      <c r="E85" s="2557">
        <f>E33+E39+E44+E54+E71+E83</f>
        <v>0</v>
      </c>
      <c r="F85" s="3752">
        <f>F33+F39+F44+F54+F71+F83</f>
        <v>0</v>
      </c>
    </row>
    <row r="86" spans="1:6" s="98" customFormat="1" ht="16" thickTop="1">
      <c r="A86" s="288" t="s">
        <v>1796</v>
      </c>
      <c r="B86" s="197"/>
      <c r="C86" s="447"/>
      <c r="D86" s="447"/>
      <c r="E86" s="447"/>
      <c r="F86" s="278"/>
    </row>
    <row r="87" spans="1:6" s="98" customFormat="1" ht="24" customHeight="1">
      <c r="A87" s="5905" t="s">
        <v>1797</v>
      </c>
      <c r="B87" s="5906"/>
      <c r="C87" s="5906"/>
      <c r="D87" s="5906"/>
      <c r="E87" s="5906"/>
      <c r="F87" s="5906"/>
    </row>
    <row r="88" spans="1:6" s="98" customFormat="1">
      <c r="A88" s="215"/>
      <c r="B88" s="215"/>
      <c r="C88" s="215"/>
      <c r="D88" s="215"/>
      <c r="E88" s="215"/>
      <c r="F88" s="126" t="str">
        <f>+ToC!E115</f>
        <v xml:space="preserve">LONG-TERM Annual Return </v>
      </c>
    </row>
    <row r="89" spans="1:6" s="98" customFormat="1">
      <c r="A89" s="91"/>
      <c r="B89" s="91"/>
      <c r="C89" s="91"/>
      <c r="D89" s="91"/>
      <c r="E89" s="91"/>
      <c r="F89" s="126" t="s">
        <v>1798</v>
      </c>
    </row>
    <row r="90" spans="1:6" s="98" customFormat="1" hidden="1">
      <c r="A90" s="91"/>
      <c r="B90" s="91"/>
      <c r="C90" s="91"/>
      <c r="D90" s="91"/>
      <c r="E90" s="91"/>
    </row>
    <row r="91" spans="1:6" s="98" customFormat="1" hidden="1">
      <c r="A91" s="91"/>
      <c r="B91" s="91"/>
      <c r="C91" s="91"/>
      <c r="D91" s="91"/>
      <c r="E91" s="91"/>
    </row>
    <row r="92" spans="1:6" s="98" customFormat="1" hidden="1">
      <c r="A92" s="91"/>
      <c r="B92" s="91"/>
      <c r="C92" s="91"/>
      <c r="D92" s="91"/>
      <c r="E92" s="91"/>
    </row>
    <row r="93" spans="1:6" s="98" customFormat="1" hidden="1">
      <c r="A93" s="91"/>
      <c r="B93" s="91"/>
      <c r="C93" s="91"/>
      <c r="D93" s="91"/>
      <c r="E93" s="91"/>
    </row>
    <row r="94" spans="1:6" s="98" customFormat="1" hidden="1">
      <c r="A94" s="91"/>
      <c r="B94" s="91"/>
      <c r="C94" s="91"/>
      <c r="D94" s="91"/>
      <c r="E94" s="91"/>
    </row>
    <row r="95" spans="1:6" s="98" customFormat="1" hidden="1">
      <c r="A95" s="91"/>
      <c r="B95" s="91"/>
      <c r="C95" s="91"/>
      <c r="D95" s="91"/>
      <c r="E95" s="91"/>
    </row>
    <row r="96" spans="1:6" s="98" customFormat="1" hidden="1">
      <c r="A96" s="91"/>
      <c r="B96" s="91"/>
      <c r="C96" s="91"/>
      <c r="D96" s="91"/>
      <c r="E96" s="91"/>
    </row>
    <row r="97" spans="1:6" s="98" customFormat="1" hidden="1">
      <c r="A97" s="91"/>
      <c r="B97" s="91"/>
      <c r="C97" s="91"/>
      <c r="D97" s="91"/>
      <c r="E97" s="91"/>
    </row>
    <row r="98" spans="1:6" s="98" customFormat="1" hidden="1">
      <c r="A98" s="337"/>
      <c r="B98" s="92"/>
      <c r="C98" s="70"/>
      <c r="D98" s="70"/>
      <c r="E98" s="70"/>
    </row>
    <row r="99" spans="1:6" s="98" customFormat="1" hidden="1">
      <c r="A99" s="337"/>
      <c r="B99" s="92"/>
      <c r="C99" s="70"/>
      <c r="D99" s="70"/>
      <c r="E99" s="70"/>
    </row>
    <row r="100" spans="1:6" s="98" customFormat="1" hidden="1">
      <c r="A100" s="337"/>
      <c r="B100" s="92"/>
      <c r="C100" s="70"/>
      <c r="D100" s="70"/>
      <c r="E100" s="70"/>
      <c r="F100" s="27"/>
    </row>
    <row r="101" spans="1:6" s="98" customFormat="1" hidden="1">
      <c r="A101" s="337"/>
      <c r="B101" s="92"/>
      <c r="C101" s="70"/>
      <c r="D101" s="70"/>
      <c r="E101" s="70"/>
      <c r="F101" s="27"/>
    </row>
    <row r="102" spans="1:6" s="98" customFormat="1" hidden="1">
      <c r="A102" s="337"/>
      <c r="B102" s="92"/>
      <c r="C102" s="70"/>
      <c r="D102" s="70"/>
      <c r="E102" s="70"/>
      <c r="F102" s="27"/>
    </row>
    <row r="103" spans="1:6" s="98" customFormat="1" hidden="1">
      <c r="A103" s="337"/>
      <c r="B103" s="92"/>
      <c r="C103" s="70"/>
      <c r="D103" s="70"/>
      <c r="E103" s="70"/>
      <c r="F103" s="27"/>
    </row>
    <row r="104" spans="1:6" s="98" customFormat="1" hidden="1">
      <c r="A104" s="337"/>
      <c r="B104" s="92"/>
      <c r="C104" s="70"/>
      <c r="D104" s="70"/>
      <c r="E104" s="70"/>
      <c r="F104" s="27"/>
    </row>
    <row r="105" spans="1:6" s="98" customFormat="1" hidden="1">
      <c r="A105" s="91"/>
      <c r="B105" s="92"/>
      <c r="C105" s="70"/>
      <c r="D105" s="70"/>
      <c r="E105" s="70"/>
      <c r="F105" s="27"/>
    </row>
    <row r="106" spans="1:6" s="98" customFormat="1" hidden="1">
      <c r="A106" s="91"/>
      <c r="B106" s="92"/>
      <c r="C106" s="92"/>
      <c r="D106" s="92"/>
      <c r="E106" s="92"/>
      <c r="F106" s="175"/>
    </row>
    <row r="107" spans="1:6" s="98" customFormat="1" hidden="1">
      <c r="A107" s="91"/>
      <c r="B107" s="91"/>
      <c r="C107" s="91"/>
      <c r="D107" s="91"/>
      <c r="E107" s="91"/>
    </row>
    <row r="108" spans="1:6" s="98" customFormat="1" hidden="1">
      <c r="A108" s="88"/>
      <c r="B108" s="88"/>
      <c r="C108" s="88"/>
      <c r="D108" s="88"/>
      <c r="E108" s="177"/>
    </row>
    <row r="109" spans="1:6" s="98" customFormat="1" hidden="1">
      <c r="A109" s="88"/>
      <c r="B109" s="88"/>
      <c r="C109" s="88"/>
      <c r="D109" s="88"/>
      <c r="E109" s="88"/>
    </row>
    <row r="110" spans="1:6" s="98" customFormat="1" hidden="1">
      <c r="A110" s="88"/>
      <c r="B110" s="88"/>
      <c r="C110" s="88"/>
      <c r="D110" s="88"/>
      <c r="E110" s="88"/>
    </row>
    <row r="111" spans="1:6" s="98" customFormat="1">
      <c r="A111" s="97"/>
      <c r="B111" s="97"/>
      <c r="C111" s="97"/>
      <c r="D111" s="97"/>
      <c r="E111" s="97"/>
      <c r="F111" s="97"/>
    </row>
    <row r="112" spans="1:6">
      <c r="A112" s="4748"/>
      <c r="B112" s="4748"/>
      <c r="C112" s="4748"/>
      <c r="D112" s="4748"/>
      <c r="E112" s="4748"/>
      <c r="F112" s="4748"/>
    </row>
  </sheetData>
  <sheetProtection password="DF61" sheet="1" objects="1" scenarios="1"/>
  <mergeCells count="6">
    <mergeCell ref="A87:F87"/>
    <mergeCell ref="A1:F1"/>
    <mergeCell ref="A9:F9"/>
    <mergeCell ref="A26:F26"/>
    <mergeCell ref="A11:F11"/>
    <mergeCell ref="A12:F12"/>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33:F34 D54:F56 D38:F40 D43:F45 C98:E105 C15:C22 C85:E86 C23:D23 F100:F105 F85 D18:D20 C31:C83 D64:F83">
      <formula1>50000000000</formula1>
    </dataValidation>
  </dataValidations>
  <hyperlinks>
    <hyperlink ref="A1:F1" location="ToC!A1" display="60.020"/>
  </hyperlinks>
  <pageMargins left="0.7" right="0.7" top="0.75" bottom="0.75" header="0.3" footer="0.3"/>
  <pageSetup paperSize="5" scale="65"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92D050"/>
  </sheetPr>
  <dimension ref="A1:F91"/>
  <sheetViews>
    <sheetView zoomScaleNormal="100" workbookViewId="0">
      <selection activeCell="E7" sqref="E7"/>
    </sheetView>
  </sheetViews>
  <sheetFormatPr defaultColWidth="8.765625" defaultRowHeight="15.5" zeroHeight="1"/>
  <cols>
    <col min="1" max="1" width="40.3046875" style="98" bestFit="1" customWidth="1"/>
    <col min="2" max="2" width="4.69140625" style="98" bestFit="1" customWidth="1"/>
    <col min="3" max="6" width="15.765625" style="98" customWidth="1"/>
    <col min="7" max="16384" width="8.765625" style="98"/>
  </cols>
  <sheetData>
    <row r="1" spans="1:6">
      <c r="A1" s="5052" t="s">
        <v>126</v>
      </c>
      <c r="B1" s="5052"/>
      <c r="C1" s="5052"/>
      <c r="D1" s="5052"/>
      <c r="E1" s="5052"/>
      <c r="F1" s="5052"/>
    </row>
    <row r="2" spans="1:6">
      <c r="A2" s="227"/>
      <c r="B2" s="227"/>
      <c r="C2" s="227"/>
      <c r="D2" s="227"/>
      <c r="E2" s="640" t="s">
        <v>1752</v>
      </c>
      <c r="F2" s="227"/>
    </row>
    <row r="3" spans="1:6">
      <c r="A3" s="653" t="str">
        <f>+Cover!A14</f>
        <v>Select Name of Insurer/ Financial Holding Company</v>
      </c>
      <c r="B3" s="102"/>
      <c r="C3" s="102"/>
      <c r="D3" s="102"/>
      <c r="E3" s="102"/>
      <c r="F3" s="215"/>
    </row>
    <row r="4" spans="1:6">
      <c r="A4" s="229" t="str">
        <f>+ToC!A3</f>
        <v>Insurer/Financial Holding Company</v>
      </c>
      <c r="B4" s="102"/>
      <c r="C4" s="102"/>
      <c r="D4" s="102"/>
      <c r="E4" s="102"/>
      <c r="F4" s="215"/>
    </row>
    <row r="5" spans="1:6">
      <c r="A5" s="229"/>
      <c r="B5" s="102"/>
      <c r="C5" s="102"/>
      <c r="D5" s="102"/>
      <c r="E5" s="102"/>
      <c r="F5" s="215"/>
    </row>
    <row r="6" spans="1:6">
      <c r="A6" s="99" t="str">
        <f>+ToC!A5</f>
        <v>LONG-TERM INSURERS ANNUAL RETURN</v>
      </c>
      <c r="B6" s="230"/>
      <c r="C6" s="215"/>
      <c r="D6" s="102"/>
      <c r="E6" s="102"/>
      <c r="F6" s="215"/>
    </row>
    <row r="7" spans="1:6">
      <c r="A7" s="229" t="str">
        <f>+ToC!A6</f>
        <v>FOR THE YEAR ENDED:</v>
      </c>
      <c r="B7" s="102"/>
      <c r="C7" s="102"/>
      <c r="D7" s="102"/>
      <c r="E7" s="3753">
        <f>+Cover!A23</f>
        <v>0</v>
      </c>
      <c r="F7" s="215"/>
    </row>
    <row r="8" spans="1:6">
      <c r="A8" s="229"/>
      <c r="B8" s="102"/>
      <c r="C8" s="102"/>
      <c r="D8" s="102"/>
      <c r="E8" s="215"/>
      <c r="F8" s="215"/>
    </row>
    <row r="9" spans="1:6">
      <c r="A9" s="5407" t="s">
        <v>999</v>
      </c>
      <c r="B9" s="5407"/>
      <c r="C9" s="5407"/>
      <c r="D9" s="5407"/>
      <c r="E9" s="5407"/>
      <c r="F9" s="5407"/>
    </row>
    <row r="10" spans="1:6">
      <c r="A10" s="1770"/>
      <c r="B10" s="1770"/>
      <c r="C10" s="1770"/>
      <c r="D10" s="1770"/>
      <c r="E10" s="1770"/>
      <c r="F10" s="1770"/>
    </row>
    <row r="11" spans="1:6" ht="16" thickBot="1">
      <c r="A11" s="5892" t="s">
        <v>1753</v>
      </c>
      <c r="B11" s="5892"/>
      <c r="C11" s="5892"/>
      <c r="D11" s="5892"/>
      <c r="E11" s="5892"/>
      <c r="F11" s="5892"/>
    </row>
    <row r="12" spans="1:6" ht="28" thickTop="1">
      <c r="A12" s="4749" t="s">
        <v>884</v>
      </c>
      <c r="B12" s="11" t="s">
        <v>133</v>
      </c>
      <c r="C12" s="11">
        <f>YEAR($E$7)</f>
        <v>1900</v>
      </c>
      <c r="D12" s="72">
        <f>C12-1</f>
        <v>1899</v>
      </c>
      <c r="E12" s="215"/>
      <c r="F12" s="215"/>
    </row>
    <row r="13" spans="1:6">
      <c r="A13" s="3222"/>
      <c r="B13" s="2562"/>
      <c r="C13" s="3754" t="s">
        <v>640</v>
      </c>
      <c r="D13" s="2648" t="s">
        <v>640</v>
      </c>
      <c r="E13" s="215"/>
      <c r="F13" s="215"/>
    </row>
    <row r="14" spans="1:6">
      <c r="A14" s="3966" t="s">
        <v>1754</v>
      </c>
      <c r="B14" s="323"/>
      <c r="C14" s="3037"/>
      <c r="D14" s="3720"/>
      <c r="E14" s="215"/>
      <c r="F14" s="215"/>
    </row>
    <row r="15" spans="1:6">
      <c r="A15" s="3967" t="s">
        <v>1755</v>
      </c>
      <c r="B15" s="324"/>
      <c r="C15" s="3037"/>
      <c r="D15" s="3721"/>
      <c r="E15" s="215"/>
      <c r="F15" s="215"/>
    </row>
    <row r="16" spans="1:6">
      <c r="A16" s="3979" t="s">
        <v>1987</v>
      </c>
      <c r="B16" s="3978"/>
      <c r="C16" s="3037"/>
      <c r="D16" s="3722"/>
      <c r="E16" s="215"/>
      <c r="F16" s="215"/>
    </row>
    <row r="17" spans="1:6">
      <c r="A17" s="2702" t="s">
        <v>1756</v>
      </c>
      <c r="B17" s="2562"/>
      <c r="C17" s="2504">
        <f>SUM(C18:C21)</f>
        <v>0</v>
      </c>
      <c r="D17" s="2506">
        <f>SUM(D18:D21)</f>
        <v>0</v>
      </c>
      <c r="E17" s="215"/>
      <c r="F17" s="215"/>
    </row>
    <row r="18" spans="1:6">
      <c r="A18" s="3968" t="s">
        <v>1986</v>
      </c>
      <c r="B18" s="1244"/>
      <c r="C18" s="3037"/>
      <c r="D18" s="3721"/>
      <c r="E18" s="215"/>
      <c r="F18" s="215"/>
    </row>
    <row r="19" spans="1:6">
      <c r="A19" s="3981"/>
      <c r="B19" s="1244"/>
      <c r="C19" s="3037"/>
      <c r="D19" s="3721"/>
      <c r="E19" s="215"/>
      <c r="F19" s="215"/>
    </row>
    <row r="20" spans="1:6">
      <c r="A20" s="3982"/>
      <c r="B20" s="324"/>
      <c r="C20" s="3037"/>
      <c r="D20" s="3721"/>
      <c r="E20" s="215"/>
      <c r="F20" s="215"/>
    </row>
    <row r="21" spans="1:6">
      <c r="A21" s="3980"/>
      <c r="B21" s="324"/>
      <c r="C21" s="3037"/>
      <c r="D21" s="3723"/>
      <c r="E21" s="215"/>
      <c r="F21" s="215"/>
    </row>
    <row r="22" spans="1:6" ht="16" thickBot="1">
      <c r="A22" s="3755" t="s">
        <v>1757</v>
      </c>
      <c r="B22" s="3242"/>
      <c r="C22" s="3132">
        <f>SUM(C14:C17)</f>
        <v>0</v>
      </c>
      <c r="D22" s="3133">
        <f>SUM(D14:D17)</f>
        <v>0</v>
      </c>
      <c r="E22" s="215"/>
      <c r="F22" s="215"/>
    </row>
    <row r="23" spans="1:6" ht="16" thickTop="1">
      <c r="A23" s="1770"/>
      <c r="B23" s="1770"/>
      <c r="C23" s="1770"/>
      <c r="D23" s="1770"/>
      <c r="E23" s="1770"/>
      <c r="F23" s="1770"/>
    </row>
    <row r="24" spans="1:6">
      <c r="A24" s="1770"/>
      <c r="B24" s="1770"/>
      <c r="C24" s="1770"/>
      <c r="D24" s="1770"/>
      <c r="E24" s="1770"/>
      <c r="F24" s="1770"/>
    </row>
    <row r="25" spans="1:6">
      <c r="A25" s="5423" t="s">
        <v>1758</v>
      </c>
      <c r="B25" s="5423"/>
      <c r="C25" s="5423"/>
      <c r="D25" s="5423"/>
      <c r="E25" s="5423"/>
      <c r="F25" s="5423"/>
    </row>
    <row r="26" spans="1:6" ht="16" thickBot="1">
      <c r="A26" s="102"/>
      <c r="B26" s="102"/>
      <c r="C26" s="102"/>
      <c r="D26" s="102"/>
      <c r="E26" s="102"/>
      <c r="F26" s="102"/>
    </row>
    <row r="27" spans="1:6" ht="27" thickTop="1" thickBot="1">
      <c r="A27" s="3756"/>
      <c r="B27" s="3757"/>
      <c r="C27" s="2644" t="s">
        <v>1759</v>
      </c>
      <c r="D27" s="2644" t="s">
        <v>1760</v>
      </c>
      <c r="E27" s="11">
        <f>YEAR($E$7)</f>
        <v>1900</v>
      </c>
      <c r="F27" s="72">
        <f>E27-1</f>
        <v>1899</v>
      </c>
    </row>
    <row r="28" spans="1:6" ht="17" thickTop="1">
      <c r="A28" s="4749" t="s">
        <v>884</v>
      </c>
      <c r="B28" s="3757" t="s">
        <v>133</v>
      </c>
      <c r="C28" s="3757"/>
      <c r="D28" s="3757"/>
      <c r="E28" s="3757"/>
      <c r="F28" s="2488"/>
    </row>
    <row r="29" spans="1:6">
      <c r="A29" s="3725" t="s">
        <v>826</v>
      </c>
      <c r="B29" s="3726"/>
      <c r="C29" s="3727" t="s">
        <v>294</v>
      </c>
      <c r="D29" s="3758" t="s">
        <v>295</v>
      </c>
      <c r="E29" s="3758" t="s">
        <v>296</v>
      </c>
      <c r="F29" s="3729" t="s">
        <v>297</v>
      </c>
    </row>
    <row r="30" spans="1:6">
      <c r="A30" s="8" t="s">
        <v>1761</v>
      </c>
      <c r="B30" s="3759"/>
      <c r="C30" s="508"/>
      <c r="D30" s="74"/>
      <c r="E30" s="487">
        <f>SUM(C30:D30)</f>
        <v>0</v>
      </c>
      <c r="F30" s="513"/>
    </row>
    <row r="31" spans="1:6">
      <c r="A31" s="8" t="s">
        <v>1762</v>
      </c>
      <c r="B31" s="1242"/>
      <c r="C31" s="74"/>
      <c r="D31" s="129"/>
      <c r="E31" s="487">
        <f>SUM(C31:D31)</f>
        <v>0</v>
      </c>
      <c r="F31" s="306"/>
    </row>
    <row r="32" spans="1:6">
      <c r="A32" s="3733" t="s">
        <v>1763</v>
      </c>
      <c r="B32" s="2000"/>
      <c r="C32" s="3760">
        <f>SUM(C30:C31)</f>
        <v>0</v>
      </c>
      <c r="D32" s="3760">
        <f>SUM(D30:D31)</f>
        <v>0</v>
      </c>
      <c r="E32" s="3760">
        <f>SUM(E30:E31)</f>
        <v>0</v>
      </c>
      <c r="F32" s="3761">
        <f>SUM(F30:F31)</f>
        <v>0</v>
      </c>
    </row>
    <row r="33" spans="1:6">
      <c r="A33" s="536" t="s">
        <v>1764</v>
      </c>
      <c r="B33" s="1242"/>
      <c r="C33" s="83"/>
      <c r="D33" s="3762"/>
      <c r="E33" s="3763"/>
      <c r="F33" s="3984"/>
    </row>
    <row r="34" spans="1:6">
      <c r="A34" s="8" t="s">
        <v>1765</v>
      </c>
      <c r="B34" s="1242"/>
      <c r="C34" s="74"/>
      <c r="D34" s="74"/>
      <c r="E34" s="487">
        <f t="shared" ref="E34:E36" si="0">SUM(C34:D34)</f>
        <v>0</v>
      </c>
      <c r="F34" s="75"/>
    </row>
    <row r="35" spans="1:6" ht="26">
      <c r="A35" s="537" t="s">
        <v>1766</v>
      </c>
      <c r="B35" s="1242"/>
      <c r="C35" s="74"/>
      <c r="D35" s="74"/>
      <c r="E35" s="487">
        <f t="shared" si="0"/>
        <v>0</v>
      </c>
      <c r="F35" s="75"/>
    </row>
    <row r="36" spans="1:6">
      <c r="A36" s="8" t="s">
        <v>1767</v>
      </c>
      <c r="B36" s="1242"/>
      <c r="C36" s="74"/>
      <c r="D36" s="74"/>
      <c r="E36" s="487">
        <f t="shared" si="0"/>
        <v>0</v>
      </c>
      <c r="F36" s="75"/>
    </row>
    <row r="37" spans="1:6">
      <c r="A37" s="538"/>
      <c r="B37" s="1243"/>
      <c r="C37" s="3762"/>
      <c r="D37" s="3764"/>
      <c r="E37" s="3764"/>
      <c r="F37" s="3765"/>
    </row>
    <row r="38" spans="1:6">
      <c r="A38" s="3740" t="s">
        <v>1768</v>
      </c>
      <c r="B38" s="1970"/>
      <c r="C38" s="3760">
        <f>SUM(C34:C36)</f>
        <v>0</v>
      </c>
      <c r="D38" s="3760">
        <f t="shared" ref="D38:F38" si="1">SUM(D34:D36)</f>
        <v>0</v>
      </c>
      <c r="E38" s="3760">
        <f>SUM(E34:E36)</f>
        <v>0</v>
      </c>
      <c r="F38" s="3761">
        <f t="shared" si="1"/>
        <v>0</v>
      </c>
    </row>
    <row r="39" spans="1:6">
      <c r="A39" s="9" t="s">
        <v>1769</v>
      </c>
      <c r="B39" s="1243"/>
      <c r="C39" s="83"/>
      <c r="D39" s="3762"/>
      <c r="E39" s="82"/>
      <c r="F39" s="3984"/>
    </row>
    <row r="40" spans="1:6" ht="26">
      <c r="A40" s="537" t="s">
        <v>1770</v>
      </c>
      <c r="B40" s="1243"/>
      <c r="C40" s="74"/>
      <c r="D40" s="74"/>
      <c r="E40" s="487">
        <f t="shared" ref="E40:E41" si="2">SUM(C40:D40)</f>
        <v>0</v>
      </c>
      <c r="F40" s="75"/>
    </row>
    <row r="41" spans="1:6">
      <c r="A41" s="8" t="s">
        <v>1771</v>
      </c>
      <c r="B41" s="1243"/>
      <c r="C41" s="74"/>
      <c r="D41" s="74"/>
      <c r="E41" s="487">
        <f t="shared" si="2"/>
        <v>0</v>
      </c>
      <c r="F41" s="75"/>
    </row>
    <row r="42" spans="1:6">
      <c r="A42" s="538"/>
      <c r="B42" s="1243"/>
      <c r="C42" s="3766"/>
      <c r="D42" s="3764"/>
      <c r="E42" s="3764"/>
      <c r="F42" s="3765"/>
    </row>
    <row r="43" spans="1:6">
      <c r="A43" s="3740" t="s">
        <v>1772</v>
      </c>
      <c r="B43" s="1970"/>
      <c r="C43" s="3760">
        <f>SUM(C40:C41)</f>
        <v>0</v>
      </c>
      <c r="D43" s="3760">
        <f t="shared" ref="D43:F43" si="3">SUM(D40:D41)</f>
        <v>0</v>
      </c>
      <c r="E43" s="3760">
        <f t="shared" si="3"/>
        <v>0</v>
      </c>
      <c r="F43" s="3761">
        <f t="shared" si="3"/>
        <v>0</v>
      </c>
    </row>
    <row r="44" spans="1:6">
      <c r="A44" s="9" t="s">
        <v>1773</v>
      </c>
      <c r="B44" s="1243"/>
      <c r="C44" s="82"/>
      <c r="D44" s="3762"/>
      <c r="E44" s="3762"/>
      <c r="F44" s="3984"/>
    </row>
    <row r="45" spans="1:6">
      <c r="A45" s="8" t="s">
        <v>1774</v>
      </c>
      <c r="B45" s="1243"/>
      <c r="C45" s="74"/>
      <c r="D45" s="74"/>
      <c r="E45" s="487">
        <f t="shared" ref="E45:E52" si="4">SUM(C45:D45)</f>
        <v>0</v>
      </c>
      <c r="F45" s="75"/>
    </row>
    <row r="46" spans="1:6">
      <c r="A46" s="8" t="s">
        <v>1775</v>
      </c>
      <c r="B46" s="1243"/>
      <c r="C46" s="74"/>
      <c r="D46" s="74"/>
      <c r="E46" s="487">
        <f t="shared" si="4"/>
        <v>0</v>
      </c>
      <c r="F46" s="75"/>
    </row>
    <row r="47" spans="1:6">
      <c r="A47" s="8" t="s">
        <v>1776</v>
      </c>
      <c r="B47" s="1243"/>
      <c r="C47" s="74"/>
      <c r="D47" s="74"/>
      <c r="E47" s="487">
        <f t="shared" si="4"/>
        <v>0</v>
      </c>
      <c r="F47" s="75"/>
    </row>
    <row r="48" spans="1:6">
      <c r="A48" s="8" t="s">
        <v>2430</v>
      </c>
      <c r="B48" s="1243"/>
      <c r="C48" s="74"/>
      <c r="D48" s="74"/>
      <c r="E48" s="487">
        <f t="shared" si="4"/>
        <v>0</v>
      </c>
      <c r="F48" s="75"/>
    </row>
    <row r="49" spans="1:6">
      <c r="A49" s="8" t="s">
        <v>1777</v>
      </c>
      <c r="B49" s="1243"/>
      <c r="C49" s="74"/>
      <c r="D49" s="74"/>
      <c r="E49" s="487">
        <f t="shared" si="4"/>
        <v>0</v>
      </c>
      <c r="F49" s="75"/>
    </row>
    <row r="50" spans="1:6">
      <c r="A50" s="8" t="s">
        <v>1778</v>
      </c>
      <c r="B50" s="1243"/>
      <c r="C50" s="74"/>
      <c r="D50" s="74"/>
      <c r="E50" s="487">
        <f t="shared" si="4"/>
        <v>0</v>
      </c>
      <c r="F50" s="75"/>
    </row>
    <row r="51" spans="1:6">
      <c r="A51" s="8" t="s">
        <v>1779</v>
      </c>
      <c r="B51" s="1243"/>
      <c r="C51" s="74"/>
      <c r="D51" s="74"/>
      <c r="E51" s="487">
        <f t="shared" si="4"/>
        <v>0</v>
      </c>
      <c r="F51" s="75"/>
    </row>
    <row r="52" spans="1:6">
      <c r="A52" s="8" t="s">
        <v>1780</v>
      </c>
      <c r="B52" s="1243"/>
      <c r="C52" s="74"/>
      <c r="D52" s="74"/>
      <c r="E52" s="487">
        <f t="shared" si="4"/>
        <v>0</v>
      </c>
      <c r="F52" s="75"/>
    </row>
    <row r="53" spans="1:6" ht="24">
      <c r="A53" s="3742" t="s">
        <v>1781</v>
      </c>
      <c r="B53" s="1970"/>
      <c r="C53" s="3760">
        <f>SUM(C45:C52)</f>
        <v>0</v>
      </c>
      <c r="D53" s="3760">
        <f t="shared" ref="D53:F53" si="5">SUM(D45:D52)</f>
        <v>0</v>
      </c>
      <c r="E53" s="3760">
        <f t="shared" si="5"/>
        <v>0</v>
      </c>
      <c r="F53" s="3761">
        <f t="shared" si="5"/>
        <v>0</v>
      </c>
    </row>
    <row r="54" spans="1:6">
      <c r="A54" s="539"/>
      <c r="B54" s="1243"/>
      <c r="C54" s="82"/>
      <c r="D54" s="3762"/>
      <c r="E54" s="3762"/>
      <c r="F54" s="3984"/>
    </row>
    <row r="55" spans="1:6">
      <c r="A55" s="9" t="s">
        <v>1782</v>
      </c>
      <c r="B55" s="1243"/>
      <c r="C55" s="82"/>
      <c r="D55" s="3762"/>
      <c r="E55" s="3762"/>
      <c r="F55" s="3984"/>
    </row>
    <row r="56" spans="1:6">
      <c r="A56" s="8" t="s">
        <v>1783</v>
      </c>
      <c r="B56" s="1243"/>
      <c r="C56" s="74"/>
      <c r="D56" s="74"/>
      <c r="E56" s="487">
        <f t="shared" ref="E56:E62" si="6">SUM(C56:D56)</f>
        <v>0</v>
      </c>
      <c r="F56" s="75"/>
    </row>
    <row r="57" spans="1:6">
      <c r="A57" s="8" t="s">
        <v>1784</v>
      </c>
      <c r="B57" s="1243"/>
      <c r="C57" s="74"/>
      <c r="D57" s="74"/>
      <c r="E57" s="487">
        <f t="shared" si="6"/>
        <v>0</v>
      </c>
      <c r="F57" s="75"/>
    </row>
    <row r="58" spans="1:6">
      <c r="A58" s="8" t="s">
        <v>1799</v>
      </c>
      <c r="B58" s="1243"/>
      <c r="C58" s="74"/>
      <c r="D58" s="74"/>
      <c r="E58" s="487">
        <f t="shared" si="6"/>
        <v>0</v>
      </c>
      <c r="F58" s="75"/>
    </row>
    <row r="59" spans="1:6">
      <c r="A59" s="8" t="s">
        <v>1785</v>
      </c>
      <c r="B59" s="1243"/>
      <c r="C59" s="74"/>
      <c r="D59" s="74"/>
      <c r="E59" s="487">
        <f t="shared" si="6"/>
        <v>0</v>
      </c>
      <c r="F59" s="75"/>
    </row>
    <row r="60" spans="1:6">
      <c r="A60" s="537" t="s">
        <v>1786</v>
      </c>
      <c r="B60" s="1243"/>
      <c r="C60" s="74"/>
      <c r="D60" s="74"/>
      <c r="E60" s="487">
        <f t="shared" si="6"/>
        <v>0</v>
      </c>
      <c r="F60" s="75"/>
    </row>
    <row r="61" spans="1:6">
      <c r="A61" s="8" t="s">
        <v>1787</v>
      </c>
      <c r="B61" s="1243"/>
      <c r="C61" s="74"/>
      <c r="D61" s="74"/>
      <c r="E61" s="487">
        <f t="shared" si="6"/>
        <v>0</v>
      </c>
      <c r="F61" s="75"/>
    </row>
    <row r="62" spans="1:6">
      <c r="A62" s="8" t="s">
        <v>1788</v>
      </c>
      <c r="B62" s="1243"/>
      <c r="C62" s="74"/>
      <c r="D62" s="74"/>
      <c r="E62" s="487">
        <f t="shared" si="6"/>
        <v>0</v>
      </c>
      <c r="F62" s="75"/>
    </row>
    <row r="63" spans="1:6">
      <c r="A63" s="3733" t="s">
        <v>2433</v>
      </c>
      <c r="B63" s="3767"/>
      <c r="C63" s="77">
        <f>SUM(C64:C71)</f>
        <v>0</v>
      </c>
      <c r="D63" s="77">
        <f>SUM(D64:D71)</f>
        <v>0</v>
      </c>
      <c r="E63" s="77">
        <f>SUM(E64:E71)</f>
        <v>0</v>
      </c>
      <c r="F63" s="84">
        <f>SUM(F64:F71)</f>
        <v>0</v>
      </c>
    </row>
    <row r="64" spans="1:6">
      <c r="A64" s="3983" t="s">
        <v>2434</v>
      </c>
      <c r="B64" s="1243"/>
      <c r="C64" s="3768"/>
      <c r="D64" s="3768"/>
      <c r="E64" s="487">
        <f t="shared" ref="E64:E71" si="7">SUM(C64:D64)</f>
        <v>0</v>
      </c>
      <c r="F64" s="3985"/>
    </row>
    <row r="65" spans="1:6">
      <c r="A65" s="540"/>
      <c r="B65" s="1243"/>
      <c r="C65" s="3769"/>
      <c r="D65" s="3769"/>
      <c r="E65" s="1439">
        <f>SUM(C65:D65)</f>
        <v>0</v>
      </c>
      <c r="F65" s="3986"/>
    </row>
    <row r="66" spans="1:6">
      <c r="A66" s="3770"/>
      <c r="B66" s="1438"/>
      <c r="C66" s="74"/>
      <c r="D66" s="74"/>
      <c r="E66" s="1439">
        <f t="shared" si="7"/>
        <v>0</v>
      </c>
      <c r="F66" s="75"/>
    </row>
    <row r="67" spans="1:6">
      <c r="A67" s="3770"/>
      <c r="B67" s="1438"/>
      <c r="C67" s="74"/>
      <c r="D67" s="74"/>
      <c r="E67" s="1439">
        <f t="shared" si="7"/>
        <v>0</v>
      </c>
      <c r="F67" s="75"/>
    </row>
    <row r="68" spans="1:6">
      <c r="A68" s="3770"/>
      <c r="B68" s="1438"/>
      <c r="C68" s="74"/>
      <c r="D68" s="74"/>
      <c r="E68" s="1439">
        <f t="shared" si="7"/>
        <v>0</v>
      </c>
      <c r="F68" s="75"/>
    </row>
    <row r="69" spans="1:6">
      <c r="A69" s="3771"/>
      <c r="B69" s="1438"/>
      <c r="C69" s="74"/>
      <c r="D69" s="74"/>
      <c r="E69" s="1439">
        <f t="shared" si="7"/>
        <v>0</v>
      </c>
      <c r="F69" s="75"/>
    </row>
    <row r="70" spans="1:6">
      <c r="A70" s="325"/>
      <c r="B70" s="1243"/>
      <c r="C70" s="78"/>
      <c r="D70" s="78"/>
      <c r="E70" s="1439">
        <f t="shared" si="7"/>
        <v>0</v>
      </c>
      <c r="F70" s="79"/>
    </row>
    <row r="71" spans="1:6">
      <c r="A71" s="325"/>
      <c r="B71" s="1243"/>
      <c r="C71" s="78"/>
      <c r="D71" s="78"/>
      <c r="E71" s="3772">
        <f t="shared" si="7"/>
        <v>0</v>
      </c>
      <c r="F71" s="79"/>
    </row>
    <row r="72" spans="1:6">
      <c r="A72" s="9" t="s">
        <v>1790</v>
      </c>
      <c r="B72" s="1242"/>
      <c r="C72" s="3760">
        <f>SUM(C56:C63)</f>
        <v>0</v>
      </c>
      <c r="D72" s="3760">
        <f>SUM(D56:D63)</f>
        <v>0</v>
      </c>
      <c r="E72" s="3760">
        <f>SUM(E56:E63)</f>
        <v>0</v>
      </c>
      <c r="F72" s="3761">
        <f>SUM(F56:F63)</f>
        <v>0</v>
      </c>
    </row>
    <row r="73" spans="1:6">
      <c r="A73" s="9" t="s">
        <v>1791</v>
      </c>
      <c r="B73" s="1242"/>
      <c r="C73" s="82"/>
      <c r="D73" s="82"/>
      <c r="E73" s="82"/>
      <c r="F73" s="85"/>
    </row>
    <row r="74" spans="1:6">
      <c r="A74" s="8" t="s">
        <v>1792</v>
      </c>
      <c r="B74" s="1242"/>
      <c r="C74" s="74"/>
      <c r="D74" s="74"/>
      <c r="E74" s="488">
        <f>SUM(C74:D74)</f>
        <v>0</v>
      </c>
      <c r="F74" s="75"/>
    </row>
    <row r="75" spans="1:6">
      <c r="A75" s="3733" t="s">
        <v>1793</v>
      </c>
      <c r="B75" s="2000"/>
      <c r="C75" s="77">
        <f>SUM(C76:C83)</f>
        <v>0</v>
      </c>
      <c r="D75" s="77">
        <f t="shared" ref="D75:F75" si="8">SUM(D76:D83)</f>
        <v>0</v>
      </c>
      <c r="E75" s="77">
        <f t="shared" si="8"/>
        <v>0</v>
      </c>
      <c r="F75" s="84">
        <f t="shared" si="8"/>
        <v>0</v>
      </c>
    </row>
    <row r="76" spans="1:6">
      <c r="A76" s="4746"/>
      <c r="B76" s="1242"/>
      <c r="C76" s="3768"/>
      <c r="D76" s="3768"/>
      <c r="E76" s="3773">
        <f>SUM(C76:D76)</f>
        <v>0</v>
      </c>
      <c r="F76" s="3985"/>
    </row>
    <row r="77" spans="1:6">
      <c r="A77" s="4741"/>
      <c r="B77" s="1242"/>
      <c r="C77" s="78"/>
      <c r="D77" s="78"/>
      <c r="E77" s="488">
        <f t="shared" ref="E77:E83" si="9">SUM(C77:D77)</f>
        <v>0</v>
      </c>
      <c r="F77" s="79"/>
    </row>
    <row r="78" spans="1:6">
      <c r="A78" s="4746"/>
      <c r="B78" s="1242"/>
      <c r="C78" s="78"/>
      <c r="D78" s="78"/>
      <c r="E78" s="488">
        <f t="shared" si="9"/>
        <v>0</v>
      </c>
      <c r="F78" s="79"/>
    </row>
    <row r="79" spans="1:6">
      <c r="A79" s="4746"/>
      <c r="B79" s="1242"/>
      <c r="C79" s="78"/>
      <c r="D79" s="78"/>
      <c r="E79" s="488">
        <f t="shared" si="9"/>
        <v>0</v>
      </c>
      <c r="F79" s="79"/>
    </row>
    <row r="80" spans="1:6">
      <c r="A80" s="4746"/>
      <c r="B80" s="1242"/>
      <c r="C80" s="78"/>
      <c r="D80" s="78"/>
      <c r="E80" s="488">
        <f t="shared" si="9"/>
        <v>0</v>
      </c>
      <c r="F80" s="79"/>
    </row>
    <row r="81" spans="1:6">
      <c r="A81" s="4744"/>
      <c r="B81" s="1242"/>
      <c r="C81" s="78"/>
      <c r="D81" s="78"/>
      <c r="E81" s="488">
        <f t="shared" si="9"/>
        <v>0</v>
      </c>
      <c r="F81" s="79"/>
    </row>
    <row r="82" spans="1:6">
      <c r="A82" s="4747"/>
      <c r="B82" s="1242"/>
      <c r="C82" s="78"/>
      <c r="D82" s="78"/>
      <c r="E82" s="488">
        <f t="shared" si="9"/>
        <v>0</v>
      </c>
      <c r="F82" s="79"/>
    </row>
    <row r="83" spans="1:6">
      <c r="A83" s="4744"/>
      <c r="B83" s="1242"/>
      <c r="C83" s="3774"/>
      <c r="D83" s="3774"/>
      <c r="E83" s="488">
        <f t="shared" si="9"/>
        <v>0</v>
      </c>
      <c r="F83" s="3775"/>
    </row>
    <row r="84" spans="1:6">
      <c r="A84" s="3733" t="s">
        <v>1794</v>
      </c>
      <c r="B84" s="2000"/>
      <c r="C84" s="3760">
        <f>SUM(C74:C75)</f>
        <v>0</v>
      </c>
      <c r="D84" s="3760">
        <f>SUM(D74:D75)</f>
        <v>0</v>
      </c>
      <c r="E84" s="3760">
        <f>SUM(E74:E75)</f>
        <v>0</v>
      </c>
      <c r="F84" s="3761">
        <f>SUM(F74:F75)</f>
        <v>0</v>
      </c>
    </row>
    <row r="85" spans="1:6">
      <c r="A85" s="9"/>
      <c r="B85" s="1242"/>
      <c r="C85" s="3776"/>
      <c r="D85" s="3777"/>
      <c r="E85" s="3777"/>
      <c r="F85" s="3987"/>
    </row>
    <row r="86" spans="1:6" ht="16" thickBot="1">
      <c r="A86" s="4737" t="s">
        <v>1795</v>
      </c>
      <c r="B86" s="3778"/>
      <c r="C86" s="3779">
        <f>C32+C38+C43+C53+C72+C84</f>
        <v>0</v>
      </c>
      <c r="D86" s="3779">
        <f>D32+D38+D43+D53+D72+D84</f>
        <v>0</v>
      </c>
      <c r="E86" s="3779">
        <f>E32+E38+E43+E53+E72+E84</f>
        <v>0</v>
      </c>
      <c r="F86" s="3780">
        <f>F32+F38+F43+F53+F72+F84</f>
        <v>0</v>
      </c>
    </row>
    <row r="87" spans="1:6" ht="16" thickTop="1">
      <c r="A87" s="288" t="s">
        <v>1800</v>
      </c>
      <c r="B87" s="197"/>
      <c r="C87" s="447"/>
      <c r="D87" s="447"/>
      <c r="E87" s="447"/>
      <c r="F87" s="278"/>
    </row>
    <row r="88" spans="1:6" ht="24" customHeight="1">
      <c r="A88" s="5905" t="s">
        <v>1797</v>
      </c>
      <c r="B88" s="5906"/>
      <c r="C88" s="5906"/>
      <c r="D88" s="5906"/>
      <c r="E88" s="5906"/>
      <c r="F88" s="5906"/>
    </row>
    <row r="89" spans="1:6">
      <c r="A89" s="91"/>
      <c r="B89" s="91"/>
      <c r="C89" s="91"/>
      <c r="D89" s="91"/>
      <c r="E89" s="91"/>
      <c r="F89" s="126" t="str">
        <f>+ToC!E115</f>
        <v xml:space="preserve">LONG-TERM Annual Return </v>
      </c>
    </row>
    <row r="90" spans="1:6">
      <c r="A90" s="91"/>
      <c r="B90" s="91"/>
      <c r="C90" s="91"/>
      <c r="D90" s="91"/>
      <c r="E90" s="91"/>
      <c r="F90" s="126" t="s">
        <v>1801</v>
      </c>
    </row>
    <row r="91" spans="1:6" hidden="1"/>
  </sheetData>
  <sheetProtection password="DF61" sheet="1" objects="1" scenarios="1"/>
  <mergeCells count="5">
    <mergeCell ref="A1:F1"/>
    <mergeCell ref="A9:F9"/>
    <mergeCell ref="A11:F11"/>
    <mergeCell ref="A25:F25"/>
    <mergeCell ref="A88:F88"/>
  </mergeCells>
  <dataValidations disablePrompts="1" count="1">
    <dataValidation type="decimal" operator="lessThanOrEqual" allowBlank="1" showInputMessage="1" showErrorMessage="1" errorTitle="Numbers Only" error="You can only enter numbers in these cells.To re input a number, press Cancel  or Retry and  delete, and then re enter a valid number_x000a_" sqref="D32:F33 D53:F55 D37:F39 D42:F44 D17 C14:C21 C86:E87 C22:D22 F86 E72:E84 E63 F63:F84 D63:D84 D51 D40 D30 D59 C30:C84">
      <formula1>50000000000</formula1>
    </dataValidation>
  </dataValidations>
  <hyperlinks>
    <hyperlink ref="A1:F1" location="ToC!A1" display="60.022"/>
  </hyperlinks>
  <pageMargins left="0.7" right="0.7" top="0.75" bottom="0.75" header="0.3" footer="0.3"/>
  <pageSetup paperSize="5" scale="65"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5">
    <tabColor theme="3" tint="0.39997558519241921"/>
  </sheetPr>
  <dimension ref="A1:L39"/>
  <sheetViews>
    <sheetView topLeftCell="C1" zoomScale="115" zoomScaleNormal="115" workbookViewId="0">
      <selection sqref="A1:I1"/>
    </sheetView>
  </sheetViews>
  <sheetFormatPr defaultColWidth="0" defaultRowHeight="15.5" zeroHeight="1"/>
  <cols>
    <col min="1" max="1" width="4.765625" style="90" customWidth="1"/>
    <col min="2" max="2" width="24" style="90" customWidth="1"/>
    <col min="3" max="3" width="4.23046875" style="90" customWidth="1"/>
    <col min="4" max="9" width="20.765625" style="90" customWidth="1"/>
    <col min="10" max="12" width="0" style="90" hidden="1" customWidth="1"/>
    <col min="13" max="16384" width="8.84375" style="90" hidden="1"/>
  </cols>
  <sheetData>
    <row r="1" spans="1:9">
      <c r="A1" s="5295" t="s">
        <v>128</v>
      </c>
      <c r="B1" s="5295"/>
      <c r="C1" s="5295"/>
      <c r="D1" s="5295"/>
      <c r="E1" s="5295"/>
      <c r="F1" s="5295"/>
      <c r="G1" s="5295"/>
      <c r="H1" s="5295"/>
      <c r="I1" s="5295"/>
    </row>
    <row r="2" spans="1:9">
      <c r="A2" s="895"/>
      <c r="B2" s="895"/>
      <c r="C2" s="895"/>
      <c r="D2" s="895"/>
      <c r="E2" s="895"/>
      <c r="F2" s="895"/>
      <c r="G2" s="895"/>
      <c r="H2" s="895"/>
      <c r="I2" s="640" t="s">
        <v>2279</v>
      </c>
    </row>
    <row r="3" spans="1:9">
      <c r="A3" s="1234" t="str">
        <f>+Cover!A14</f>
        <v>Select Name of Insurer/ Financial Holding Company</v>
      </c>
      <c r="B3" s="1245"/>
      <c r="C3" s="2109"/>
      <c r="D3" s="102"/>
      <c r="E3" s="102"/>
      <c r="F3" s="102"/>
      <c r="G3" s="102"/>
      <c r="H3" s="102"/>
      <c r="I3" s="102"/>
    </row>
    <row r="4" spans="1:9">
      <c r="A4" s="179" t="str">
        <f>+ToC!A3</f>
        <v>Insurer/Financial Holding Company</v>
      </c>
      <c r="B4" s="102"/>
      <c r="C4" s="102"/>
      <c r="D4" s="102"/>
      <c r="E4" s="102"/>
      <c r="F4" s="102"/>
      <c r="G4" s="102"/>
      <c r="H4" s="102"/>
      <c r="I4" s="102"/>
    </row>
    <row r="5" spans="1:9">
      <c r="A5" s="179"/>
      <c r="B5" s="102"/>
      <c r="C5" s="102"/>
      <c r="D5" s="102"/>
      <c r="E5" s="102"/>
      <c r="F5" s="102"/>
      <c r="G5" s="102"/>
      <c r="H5" s="102"/>
      <c r="I5" s="102"/>
    </row>
    <row r="6" spans="1:9">
      <c r="A6" s="99" t="str">
        <f>+ToC!A5</f>
        <v>LONG-TERM INSURERS ANNUAL RETURN</v>
      </c>
      <c r="B6" s="642"/>
      <c r="C6" s="643"/>
      <c r="D6" s="867"/>
      <c r="E6" s="867"/>
      <c r="F6" s="102"/>
      <c r="G6" s="102"/>
      <c r="H6" s="102"/>
      <c r="I6" s="102"/>
    </row>
    <row r="7" spans="1:9">
      <c r="A7" s="179" t="str">
        <f>+ToC!A6</f>
        <v>FOR THE YEAR ENDED:</v>
      </c>
      <c r="B7" s="102"/>
      <c r="C7" s="102"/>
      <c r="D7" s="102"/>
      <c r="E7" s="102"/>
      <c r="F7" s="102"/>
      <c r="G7" s="102"/>
      <c r="H7" s="102"/>
      <c r="I7" s="2398">
        <f>+Cover!A23</f>
        <v>0</v>
      </c>
    </row>
    <row r="8" spans="1:9">
      <c r="A8" s="179"/>
      <c r="B8" s="102"/>
      <c r="C8" s="102"/>
      <c r="D8" s="102"/>
      <c r="E8" s="102"/>
      <c r="F8" s="102"/>
      <c r="G8" s="102"/>
      <c r="H8" s="102"/>
      <c r="I8" s="102"/>
    </row>
    <row r="9" spans="1:9">
      <c r="A9" s="5286" t="s">
        <v>999</v>
      </c>
      <c r="B9" s="5286"/>
      <c r="C9" s="5286"/>
      <c r="D9" s="5286"/>
      <c r="E9" s="5286"/>
      <c r="F9" s="5286"/>
      <c r="G9" s="5286"/>
      <c r="H9" s="5286"/>
      <c r="I9" s="5286"/>
    </row>
    <row r="10" spans="1:9">
      <c r="A10" s="1783"/>
      <c r="B10" s="1783"/>
      <c r="C10" s="1783"/>
      <c r="D10" s="1783"/>
      <c r="E10" s="1783"/>
      <c r="F10" s="1783"/>
      <c r="G10" s="1783"/>
      <c r="H10" s="1783"/>
      <c r="I10" s="1783"/>
    </row>
    <row r="11" spans="1:9" ht="25.9" customHeight="1">
      <c r="A11" s="5055" t="s">
        <v>1802</v>
      </c>
      <c r="B11" s="5055"/>
      <c r="C11" s="5055"/>
      <c r="D11" s="5055"/>
      <c r="E11" s="5055"/>
      <c r="F11" s="5055"/>
      <c r="G11" s="5055"/>
      <c r="H11" s="5055"/>
      <c r="I11" s="5055"/>
    </row>
    <row r="12" spans="1:9" ht="16" thickBot="1">
      <c r="A12" s="140"/>
      <c r="B12" s="141"/>
      <c r="C12" s="141"/>
      <c r="D12" s="141"/>
      <c r="E12" s="141"/>
      <c r="F12" s="141"/>
      <c r="G12" s="141"/>
      <c r="H12" s="141"/>
      <c r="I12" s="141"/>
    </row>
    <row r="13" spans="1:9" ht="36.75" customHeight="1" thickTop="1">
      <c r="A13" s="2670"/>
      <c r="B13" s="4750" t="s">
        <v>827</v>
      </c>
      <c r="C13" s="2670"/>
      <c r="D13" s="5910" t="s">
        <v>1012</v>
      </c>
      <c r="E13" s="5911"/>
      <c r="F13" s="5912" t="s">
        <v>978</v>
      </c>
      <c r="G13" s="5911"/>
      <c r="H13" s="11">
        <f>YEAR($I$7)</f>
        <v>1900</v>
      </c>
      <c r="I13" s="72">
        <f>H13-1</f>
        <v>1899</v>
      </c>
    </row>
    <row r="14" spans="1:9" ht="24" customHeight="1">
      <c r="A14" s="2670"/>
      <c r="B14" s="2670"/>
      <c r="C14" s="3592"/>
      <c r="D14" s="3592" t="s">
        <v>885</v>
      </c>
      <c r="E14" s="3592" t="s">
        <v>891</v>
      </c>
      <c r="F14" s="3592" t="s">
        <v>885</v>
      </c>
      <c r="G14" s="3592" t="s">
        <v>891</v>
      </c>
      <c r="H14" s="2670"/>
      <c r="I14" s="2670"/>
    </row>
    <row r="15" spans="1:9" ht="24" customHeight="1">
      <c r="A15" s="2670"/>
      <c r="B15" s="2670"/>
      <c r="C15" s="2670"/>
      <c r="D15" s="2564" t="s">
        <v>640</v>
      </c>
      <c r="E15" s="2564" t="s">
        <v>640</v>
      </c>
      <c r="F15" s="2564" t="s">
        <v>640</v>
      </c>
      <c r="G15" s="2564" t="s">
        <v>640</v>
      </c>
      <c r="H15" s="2564" t="s">
        <v>640</v>
      </c>
      <c r="I15" s="2564" t="s">
        <v>640</v>
      </c>
    </row>
    <row r="16" spans="1:9" ht="24" customHeight="1">
      <c r="A16" s="5908" t="s">
        <v>1803</v>
      </c>
      <c r="B16" s="5909"/>
      <c r="C16" s="2670"/>
      <c r="D16" s="4761"/>
      <c r="E16" s="4762"/>
      <c r="F16" s="4762"/>
      <c r="G16" s="4762"/>
      <c r="H16" s="3671">
        <f>SUM(D16:G16)</f>
        <v>0</v>
      </c>
      <c r="I16" s="4763"/>
    </row>
    <row r="17" spans="1:12" ht="24" customHeight="1">
      <c r="A17" s="4751"/>
      <c r="B17" s="4752" t="s">
        <v>1804</v>
      </c>
      <c r="C17" s="165"/>
      <c r="D17" s="4764"/>
      <c r="E17" s="4765"/>
      <c r="F17" s="4765"/>
      <c r="G17" s="4765"/>
      <c r="H17" s="3671">
        <f t="shared" ref="H17:H18" si="0">SUM(D17:G17)</f>
        <v>0</v>
      </c>
      <c r="I17" s="4766"/>
    </row>
    <row r="18" spans="1:12" ht="24" customHeight="1">
      <c r="A18" s="4753"/>
      <c r="B18" s="4754" t="s">
        <v>1805</v>
      </c>
      <c r="C18" s="131"/>
      <c r="D18" s="4767"/>
      <c r="E18" s="4768"/>
      <c r="F18" s="4768"/>
      <c r="G18" s="4768"/>
      <c r="H18" s="3781">
        <f t="shared" si="0"/>
        <v>0</v>
      </c>
      <c r="I18" s="4769"/>
    </row>
    <row r="19" spans="1:12" ht="24" customHeight="1">
      <c r="A19" s="4755"/>
      <c r="B19" s="4756" t="s">
        <v>1399</v>
      </c>
      <c r="C19" s="167"/>
      <c r="D19" s="3783">
        <f>SUM(D16:D18)</f>
        <v>0</v>
      </c>
      <c r="E19" s="3783">
        <f t="shared" ref="E19:I19" si="1">SUM(E16:E18)</f>
        <v>0</v>
      </c>
      <c r="F19" s="3783">
        <f t="shared" si="1"/>
        <v>0</v>
      </c>
      <c r="G19" s="3783">
        <f t="shared" si="1"/>
        <v>0</v>
      </c>
      <c r="H19" s="3783">
        <f t="shared" si="1"/>
        <v>0</v>
      </c>
      <c r="I19" s="3783">
        <f t="shared" si="1"/>
        <v>0</v>
      </c>
    </row>
    <row r="20" spans="1:12" ht="24" customHeight="1" thickBot="1">
      <c r="A20" s="2670"/>
      <c r="B20" s="4757" t="s">
        <v>1806</v>
      </c>
      <c r="C20" s="3782"/>
      <c r="D20" s="3627"/>
      <c r="E20" s="3627"/>
      <c r="F20" s="3627"/>
      <c r="G20" s="3627"/>
      <c r="H20" s="3627"/>
      <c r="I20" s="3627"/>
    </row>
    <row r="21" spans="1:12" ht="24" customHeight="1">
      <c r="A21" s="5908" t="s">
        <v>1807</v>
      </c>
      <c r="B21" s="5909"/>
      <c r="C21" s="2670"/>
      <c r="D21" s="4761"/>
      <c r="E21" s="4762"/>
      <c r="F21" s="4762"/>
      <c r="G21" s="4770"/>
      <c r="H21" s="3671">
        <f>SUM(D21:G21)</f>
        <v>0</v>
      </c>
      <c r="I21" s="4771"/>
    </row>
    <row r="22" spans="1:12" ht="24" customHeight="1">
      <c r="A22" s="4751"/>
      <c r="B22" s="4752" t="s">
        <v>1804</v>
      </c>
      <c r="C22" s="165"/>
      <c r="D22" s="4764"/>
      <c r="E22" s="4765"/>
      <c r="F22" s="4765"/>
      <c r="G22" s="4770"/>
      <c r="H22" s="3671">
        <f t="shared" ref="H22:H23" si="2">SUM(D22:G22)</f>
        <v>0</v>
      </c>
      <c r="I22" s="4771"/>
    </row>
    <row r="23" spans="1:12" ht="24" customHeight="1">
      <c r="A23" s="4753"/>
      <c r="B23" s="4754" t="s">
        <v>1805</v>
      </c>
      <c r="C23" s="131"/>
      <c r="D23" s="4772"/>
      <c r="E23" s="4773"/>
      <c r="F23" s="4773"/>
      <c r="G23" s="4773"/>
      <c r="H23" s="3781">
        <f t="shared" si="2"/>
        <v>0</v>
      </c>
      <c r="I23" s="4774"/>
    </row>
    <row r="24" spans="1:12" ht="24" customHeight="1" thickBot="1">
      <c r="A24" s="4758"/>
      <c r="B24" s="4759" t="s">
        <v>1399</v>
      </c>
      <c r="C24" s="327"/>
      <c r="D24" s="3785">
        <f>SUM(D21:D23)</f>
        <v>0</v>
      </c>
      <c r="E24" s="3785">
        <f t="shared" ref="E24:I24" si="3">SUM(E21:E23)</f>
        <v>0</v>
      </c>
      <c r="F24" s="3785">
        <f t="shared" si="3"/>
        <v>0</v>
      </c>
      <c r="G24" s="3785">
        <f t="shared" si="3"/>
        <v>0</v>
      </c>
      <c r="H24" s="3785">
        <f>SUM(H21:H23)</f>
        <v>0</v>
      </c>
      <c r="I24" s="3785">
        <f t="shared" si="3"/>
        <v>0</v>
      </c>
    </row>
    <row r="25" spans="1:12" ht="24" customHeight="1" thickBot="1">
      <c r="A25" s="2670"/>
      <c r="B25" s="4760" t="s">
        <v>1806</v>
      </c>
      <c r="C25" s="3784"/>
    </row>
    <row r="26" spans="1:12" ht="17.149999999999999" customHeight="1">
      <c r="A26" s="89"/>
      <c r="B26" s="218"/>
      <c r="C26" s="219"/>
      <c r="D26" s="220"/>
      <c r="E26" s="220"/>
      <c r="F26" s="220"/>
      <c r="G26" s="220"/>
      <c r="H26" s="220"/>
      <c r="I26" s="220"/>
      <c r="L26" s="98"/>
    </row>
    <row r="27" spans="1:12" ht="17.149999999999999" customHeight="1">
      <c r="A27" s="91"/>
      <c r="B27" s="91"/>
      <c r="C27" s="219"/>
      <c r="D27" s="220"/>
      <c r="E27" s="220"/>
      <c r="F27" s="220"/>
      <c r="G27" s="220"/>
      <c r="H27" s="220"/>
      <c r="I27" s="126"/>
      <c r="L27" s="98"/>
    </row>
    <row r="28" spans="1:12" ht="17.149999999999999" customHeight="1">
      <c r="A28" s="89"/>
      <c r="B28" s="218"/>
      <c r="C28" s="219"/>
      <c r="D28" s="220"/>
      <c r="E28" s="220"/>
      <c r="F28" s="220"/>
      <c r="G28" s="220"/>
      <c r="H28" s="220"/>
      <c r="I28" s="178" t="str">
        <f>+ToC!E115</f>
        <v xml:space="preserve">LONG-TERM Annual Return </v>
      </c>
      <c r="L28" s="98"/>
    </row>
    <row r="29" spans="1:12" ht="17.149999999999999" customHeight="1">
      <c r="A29" s="89"/>
      <c r="B29" s="218"/>
      <c r="C29" s="219"/>
      <c r="D29" s="220"/>
      <c r="E29" s="220"/>
      <c r="F29" s="220"/>
      <c r="G29" s="221"/>
      <c r="H29" s="220"/>
      <c r="I29" s="126" t="s">
        <v>1808</v>
      </c>
      <c r="L29" s="98"/>
    </row>
    <row r="30" spans="1:12" ht="17.149999999999999" hidden="1" customHeight="1">
      <c r="B30" s="209"/>
      <c r="C30" s="222"/>
      <c r="D30" s="223"/>
      <c r="E30" s="223"/>
      <c r="F30" s="223"/>
      <c r="G30" s="223"/>
      <c r="H30" s="223"/>
      <c r="I30" s="223"/>
      <c r="L30" s="98"/>
    </row>
    <row r="31" spans="1:12" ht="17.149999999999999" hidden="1" customHeight="1">
      <c r="B31" s="209"/>
      <c r="C31" s="222"/>
      <c r="D31" s="223"/>
      <c r="E31" s="223"/>
      <c r="F31" s="223"/>
      <c r="G31" s="223"/>
      <c r="H31" s="223"/>
      <c r="I31" s="223"/>
      <c r="L31" s="98"/>
    </row>
    <row r="32" spans="1:12" ht="17.149999999999999" hidden="1" customHeight="1">
      <c r="B32" s="209"/>
      <c r="C32" s="222"/>
      <c r="D32" s="223"/>
      <c r="E32" s="223"/>
      <c r="F32" s="223"/>
      <c r="G32" s="223"/>
      <c r="H32" s="223"/>
      <c r="I32" s="223"/>
    </row>
    <row r="33" spans="1:9" ht="17.149999999999999" hidden="1" customHeight="1">
      <c r="B33" s="209"/>
      <c r="C33" s="222"/>
      <c r="D33" s="223"/>
      <c r="E33" s="223"/>
      <c r="F33" s="223"/>
      <c r="G33" s="223"/>
      <c r="H33" s="223"/>
      <c r="I33" s="223"/>
    </row>
    <row r="34" spans="1:9" ht="17.149999999999999" hidden="1" customHeight="1">
      <c r="B34" s="209"/>
      <c r="C34" s="222"/>
      <c r="D34" s="223"/>
      <c r="E34" s="223"/>
      <c r="F34" s="223"/>
      <c r="G34" s="223"/>
      <c r="H34" s="223"/>
      <c r="I34" s="223"/>
    </row>
    <row r="35" spans="1:9" ht="17.149999999999999" hidden="1" customHeight="1">
      <c r="B35" s="209"/>
      <c r="C35" s="222"/>
      <c r="D35" s="223"/>
      <c r="E35" s="223"/>
      <c r="F35" s="223"/>
      <c r="G35" s="223"/>
      <c r="H35" s="223"/>
      <c r="I35" s="223"/>
    </row>
    <row r="36" spans="1:9" ht="17.149999999999999" hidden="1" customHeight="1">
      <c r="B36" s="209"/>
      <c r="C36" s="222"/>
      <c r="D36" s="223"/>
      <c r="E36" s="223"/>
      <c r="F36" s="223"/>
    </row>
    <row r="37" spans="1:9" ht="15" hidden="1" customHeight="1">
      <c r="A37" s="224"/>
    </row>
    <row r="38" spans="1:9" ht="12.75" hidden="1" customHeight="1">
      <c r="A38" s="225"/>
      <c r="B38" s="225"/>
      <c r="C38" s="225"/>
      <c r="D38" s="225"/>
      <c r="E38" s="225"/>
      <c r="F38" s="225"/>
      <c r="G38" s="225"/>
      <c r="H38" s="225"/>
    </row>
    <row r="39" spans="1:9" hidden="1">
      <c r="B39" s="226"/>
    </row>
  </sheetData>
  <sheetProtection password="DF61" sheet="1" objects="1" scenarios="1"/>
  <mergeCells count="7">
    <mergeCell ref="A16:B16"/>
    <mergeCell ref="A21:B21"/>
    <mergeCell ref="A1:I1"/>
    <mergeCell ref="A9:I9"/>
    <mergeCell ref="A11:I11"/>
    <mergeCell ref="D13:E13"/>
    <mergeCell ref="F13:G13"/>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I24 H16:H19 I19 D19:G19 D24:G24 H21:H24">
      <formula1>50000000000</formula1>
    </dataValidation>
  </dataValidations>
  <hyperlinks>
    <hyperlink ref="A1:I1" location="ToC!A1" display="70.010"/>
  </hyperlinks>
  <printOptions horizontalCentered="1"/>
  <pageMargins left="0.39370078740157499" right="0.39370078740157499" top="0.39370078740157499" bottom="0.39370078740157499" header="0.39370078740157499" footer="0.39370078740157499"/>
  <pageSetup paperSize="5" scale="78" orientation="landscape" r:id="rId1"/>
  <headerFooter alignWithMargins="0"/>
  <ignoredErrors>
    <ignoredError sqref="A1" numberStoredAsText="1"/>
  </ignoredError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6">
    <tabColor theme="3" tint="0.39997558519241921"/>
  </sheetPr>
  <dimension ref="A1:I42"/>
  <sheetViews>
    <sheetView zoomScaleNormal="100" workbookViewId="0">
      <selection sqref="A1:I1"/>
    </sheetView>
  </sheetViews>
  <sheetFormatPr defaultColWidth="0" defaultRowHeight="15.5" zeroHeight="1"/>
  <cols>
    <col min="1" max="2" width="15.765625" style="90" customWidth="1"/>
    <col min="3" max="3" width="6.765625" style="217" customWidth="1"/>
    <col min="4" max="4" width="15.765625" style="90" customWidth="1"/>
    <col min="5" max="5" width="20.765625" style="90" customWidth="1"/>
    <col min="6" max="6" width="15.765625" style="90" customWidth="1"/>
    <col min="7" max="7" width="20.765625" style="90" customWidth="1"/>
    <col min="8" max="8" width="15.765625" style="90" customWidth="1"/>
    <col min="9" max="9" width="20.765625" style="90" customWidth="1"/>
    <col min="10" max="16384" width="8.84375" style="90" hidden="1"/>
  </cols>
  <sheetData>
    <row r="1" spans="1:9">
      <c r="A1" s="5295" t="s">
        <v>129</v>
      </c>
      <c r="B1" s="5295"/>
      <c r="C1" s="5178"/>
      <c r="D1" s="5178"/>
      <c r="E1" s="5178"/>
      <c r="F1" s="5178"/>
      <c r="G1" s="5178"/>
      <c r="H1" s="5178"/>
      <c r="I1" s="5178"/>
    </row>
    <row r="2" spans="1:9">
      <c r="A2" s="895"/>
      <c r="B2" s="895"/>
      <c r="C2" s="101"/>
      <c r="D2" s="101"/>
      <c r="E2" s="101"/>
      <c r="F2" s="101"/>
      <c r="G2" s="101"/>
      <c r="H2" s="101"/>
      <c r="I2" s="640" t="s">
        <v>2279</v>
      </c>
    </row>
    <row r="3" spans="1:9">
      <c r="A3" s="596" t="str">
        <f>+Cover!A14</f>
        <v>Select Name of Insurer/ Financial Holding Company</v>
      </c>
      <c r="B3" s="105"/>
      <c r="C3" s="105"/>
      <c r="D3" s="105"/>
      <c r="E3" s="102"/>
      <c r="F3" s="102"/>
      <c r="G3" s="102"/>
      <c r="H3" s="102"/>
      <c r="I3" s="102"/>
    </row>
    <row r="4" spans="1:9" s="93" customFormat="1">
      <c r="A4" s="179" t="str">
        <f>+ToC!A3</f>
        <v>Insurer/Financial Holding Company</v>
      </c>
      <c r="B4" s="102"/>
      <c r="C4" s="343"/>
      <c r="D4" s="102"/>
      <c r="E4" s="102"/>
      <c r="F4" s="102"/>
      <c r="G4" s="102"/>
      <c r="H4" s="102"/>
      <c r="I4" s="102"/>
    </row>
    <row r="5" spans="1:9" s="93" customFormat="1">
      <c r="A5" s="179"/>
      <c r="B5" s="102"/>
      <c r="C5" s="343"/>
      <c r="D5" s="102"/>
      <c r="E5" s="102"/>
      <c r="F5" s="102"/>
      <c r="G5" s="102"/>
      <c r="H5" s="102"/>
      <c r="I5" s="102"/>
    </row>
    <row r="6" spans="1:9" s="93" customFormat="1">
      <c r="A6" s="99" t="str">
        <f>+ToC!A5</f>
        <v>LONG-TERM INSURERS ANNUAL RETURN</v>
      </c>
      <c r="B6" s="642"/>
      <c r="C6" s="643"/>
      <c r="D6" s="867"/>
      <c r="E6" s="867"/>
      <c r="F6" s="102"/>
      <c r="G6" s="102"/>
      <c r="H6" s="102"/>
      <c r="I6" s="102"/>
    </row>
    <row r="7" spans="1:9" s="93" customFormat="1">
      <c r="A7" s="179" t="str">
        <f>+ToC!A6</f>
        <v>FOR THE YEAR ENDED:</v>
      </c>
      <c r="B7" s="102"/>
      <c r="C7" s="343"/>
      <c r="D7" s="102"/>
      <c r="E7" s="102"/>
      <c r="F7" s="102"/>
      <c r="G7" s="102"/>
      <c r="H7" s="102"/>
      <c r="I7" s="2398">
        <f>+Cover!A23</f>
        <v>0</v>
      </c>
    </row>
    <row r="8" spans="1:9" s="93" customFormat="1">
      <c r="A8" s="179"/>
      <c r="B8" s="102"/>
      <c r="C8" s="343"/>
      <c r="D8" s="102"/>
      <c r="E8" s="102"/>
      <c r="F8" s="102"/>
      <c r="G8" s="102"/>
      <c r="H8" s="102"/>
      <c r="I8" s="102"/>
    </row>
    <row r="9" spans="1:9" s="93" customFormat="1" ht="15" customHeight="1">
      <c r="A9" s="5286" t="s">
        <v>999</v>
      </c>
      <c r="B9" s="5286"/>
      <c r="C9" s="5286"/>
      <c r="D9" s="5286"/>
      <c r="E9" s="5286"/>
      <c r="F9" s="5286"/>
      <c r="G9" s="5286"/>
      <c r="H9" s="5286"/>
      <c r="I9" s="5286"/>
    </row>
    <row r="10" spans="1:9" s="93" customFormat="1" ht="18.75" customHeight="1">
      <c r="A10" s="5055" t="s">
        <v>1809</v>
      </c>
      <c r="B10" s="5055"/>
      <c r="C10" s="5055"/>
      <c r="D10" s="5055"/>
      <c r="E10" s="5055"/>
      <c r="F10" s="5055"/>
      <c r="G10" s="5055"/>
      <c r="H10" s="5055"/>
      <c r="I10" s="5055"/>
    </row>
    <row r="11" spans="1:9" ht="18.75" customHeight="1">
      <c r="A11" s="5055" t="s">
        <v>1574</v>
      </c>
      <c r="B11" s="5055"/>
      <c r="C11" s="5055"/>
      <c r="D11" s="5055"/>
      <c r="E11" s="5055"/>
      <c r="F11" s="5055"/>
      <c r="G11" s="5055"/>
      <c r="H11" s="5055"/>
      <c r="I11" s="5055"/>
    </row>
    <row r="12" spans="1:9" ht="16" thickBot="1">
      <c r="A12" s="5913"/>
      <c r="B12" s="5913"/>
      <c r="C12" s="5913"/>
      <c r="D12" s="5913"/>
      <c r="E12" s="5913"/>
      <c r="F12" s="5913"/>
      <c r="G12" s="5913"/>
      <c r="H12" s="5913"/>
      <c r="I12" s="5913"/>
    </row>
    <row r="13" spans="1:9" ht="21" customHeight="1" thickTop="1">
      <c r="A13" s="4775"/>
      <c r="B13" s="4776"/>
      <c r="C13" s="4777"/>
      <c r="D13" s="5917" t="s">
        <v>1810</v>
      </c>
      <c r="E13" s="5918"/>
      <c r="F13" s="5917" t="s">
        <v>1811</v>
      </c>
      <c r="G13" s="5919"/>
      <c r="H13" s="5920" t="s">
        <v>1812</v>
      </c>
      <c r="I13" s="5921"/>
    </row>
    <row r="14" spans="1:9" ht="15" customHeight="1">
      <c r="A14" s="4778"/>
      <c r="B14" s="2810"/>
      <c r="C14" s="2760"/>
      <c r="D14" s="4680"/>
      <c r="E14" s="4680"/>
      <c r="F14" s="5914"/>
      <c r="G14" s="5915"/>
      <c r="H14" s="5914"/>
      <c r="I14" s="5916"/>
    </row>
    <row r="15" spans="1:9" ht="15" customHeight="1">
      <c r="A15" s="4778"/>
      <c r="B15" s="2758" t="s">
        <v>1813</v>
      </c>
      <c r="C15" s="2760"/>
      <c r="D15" s="4680" t="s">
        <v>1814</v>
      </c>
      <c r="E15" s="4680" t="s">
        <v>1815</v>
      </c>
      <c r="F15" s="4680" t="s">
        <v>1814</v>
      </c>
      <c r="G15" s="4779" t="s">
        <v>1816</v>
      </c>
      <c r="H15" s="4680" t="s">
        <v>1814</v>
      </c>
      <c r="I15" s="4780" t="s">
        <v>1816</v>
      </c>
    </row>
    <row r="16" spans="1:9" ht="15" customHeight="1">
      <c r="A16" s="4778"/>
      <c r="B16" s="2810"/>
      <c r="C16" s="2760"/>
      <c r="D16" s="2760"/>
      <c r="E16" s="4779" t="s">
        <v>640</v>
      </c>
      <c r="F16" s="4779"/>
      <c r="G16" s="4779" t="s">
        <v>640</v>
      </c>
      <c r="H16" s="4779"/>
      <c r="I16" s="2115" t="s">
        <v>640</v>
      </c>
    </row>
    <row r="17" spans="1:9" ht="15" customHeight="1">
      <c r="A17" s="4778"/>
      <c r="B17" s="2810"/>
      <c r="C17" s="2760"/>
      <c r="D17" s="2760"/>
      <c r="E17" s="2760"/>
      <c r="F17" s="2760"/>
      <c r="G17" s="2760"/>
      <c r="H17" s="2760"/>
      <c r="I17" s="3636"/>
    </row>
    <row r="18" spans="1:9" ht="21" customHeight="1">
      <c r="A18" s="5922" t="s">
        <v>1817</v>
      </c>
      <c r="B18" s="5054"/>
      <c r="C18" s="4781"/>
      <c r="D18" s="3787"/>
      <c r="E18" s="3787"/>
      <c r="F18" s="3787"/>
      <c r="G18" s="3787"/>
      <c r="H18" s="3787"/>
      <c r="I18" s="3787"/>
    </row>
    <row r="19" spans="1:9" ht="21" customHeight="1">
      <c r="A19" s="5473" t="s">
        <v>1818</v>
      </c>
      <c r="B19" s="5376"/>
      <c r="C19" s="2589"/>
      <c r="D19" s="1918"/>
      <c r="E19" s="1918"/>
      <c r="F19" s="1918"/>
      <c r="G19" s="1918"/>
      <c r="H19" s="1918"/>
      <c r="I19" s="1898"/>
    </row>
    <row r="20" spans="1:9" ht="21" customHeight="1">
      <c r="A20" s="5473" t="s">
        <v>1819</v>
      </c>
      <c r="B20" s="5376"/>
      <c r="C20" s="2589"/>
      <c r="D20" s="3788"/>
      <c r="E20" s="1918"/>
      <c r="F20" s="2471"/>
      <c r="G20" s="2471"/>
      <c r="H20" s="3788"/>
      <c r="I20" s="3789"/>
    </row>
    <row r="21" spans="1:9" ht="21" customHeight="1">
      <c r="A21" s="5473" t="s">
        <v>1820</v>
      </c>
      <c r="B21" s="5376"/>
      <c r="C21" s="2589"/>
      <c r="D21" s="3790"/>
      <c r="E21" s="3790"/>
      <c r="F21" s="3790"/>
      <c r="G21" s="3790"/>
      <c r="H21" s="3790"/>
      <c r="I21" s="3790"/>
    </row>
    <row r="22" spans="1:9" ht="21" customHeight="1">
      <c r="A22" s="5923" t="s">
        <v>1821</v>
      </c>
      <c r="B22" s="5447"/>
      <c r="C22" s="4782"/>
      <c r="D22" s="3791"/>
      <c r="E22" s="3791"/>
      <c r="F22" s="3791"/>
      <c r="G22" s="3791"/>
      <c r="H22" s="3791"/>
      <c r="I22" s="3791"/>
    </row>
    <row r="23" spans="1:9" ht="21" customHeight="1">
      <c r="A23" s="5929" t="s">
        <v>1822</v>
      </c>
      <c r="B23" s="5604"/>
      <c r="C23" s="2760"/>
      <c r="D23" s="3792">
        <f>D19+D21+D22</f>
        <v>0</v>
      </c>
      <c r="E23" s="3792">
        <f>SUM(E19:E22)</f>
        <v>0</v>
      </c>
      <c r="F23" s="3792">
        <f>F19+F21+F22</f>
        <v>0</v>
      </c>
      <c r="G23" s="3792">
        <f>G19+G21+G22</f>
        <v>0</v>
      </c>
      <c r="H23" s="3792">
        <f>H19+H21+H22</f>
        <v>0</v>
      </c>
      <c r="I23" s="3793">
        <f>I19+I21+I22</f>
        <v>0</v>
      </c>
    </row>
    <row r="24" spans="1:9" ht="21" customHeight="1">
      <c r="A24" s="5930" t="s">
        <v>1823</v>
      </c>
      <c r="B24" s="5606"/>
      <c r="C24" s="4781"/>
      <c r="D24" s="1246"/>
      <c r="E24" s="1246"/>
      <c r="F24" s="1246"/>
      <c r="G24" s="1246"/>
      <c r="H24" s="1246"/>
      <c r="I24" s="897"/>
    </row>
    <row r="25" spans="1:9" ht="21" customHeight="1">
      <c r="A25" s="4603"/>
      <c r="B25" s="2421" t="s">
        <v>1824</v>
      </c>
      <c r="C25" s="2589"/>
      <c r="D25" s="1918"/>
      <c r="E25" s="1918"/>
      <c r="F25" s="1918"/>
      <c r="G25" s="1918"/>
      <c r="H25" s="1918"/>
      <c r="I25" s="1918"/>
    </row>
    <row r="26" spans="1:9" ht="21" customHeight="1">
      <c r="A26" s="1626"/>
      <c r="B26" s="2421" t="s">
        <v>1671</v>
      </c>
      <c r="C26" s="2589"/>
      <c r="D26" s="1642"/>
      <c r="E26" s="1642"/>
      <c r="F26" s="1642"/>
      <c r="G26" s="1642"/>
      <c r="H26" s="1642"/>
      <c r="I26" s="1642"/>
    </row>
    <row r="27" spans="1:9" ht="21" customHeight="1">
      <c r="A27" s="1626"/>
      <c r="B27" s="2421" t="s">
        <v>1672</v>
      </c>
      <c r="C27" s="2589"/>
      <c r="D27" s="1642"/>
      <c r="E27" s="1642"/>
      <c r="F27" s="1642"/>
      <c r="G27" s="1642"/>
      <c r="H27" s="1642"/>
      <c r="I27" s="1642"/>
    </row>
    <row r="28" spans="1:9" ht="21" customHeight="1">
      <c r="A28" s="2607"/>
      <c r="B28" s="4783" t="s">
        <v>1825</v>
      </c>
      <c r="C28" s="4782"/>
      <c r="D28" s="1247"/>
      <c r="E28" s="2769"/>
      <c r="F28" s="2769"/>
      <c r="G28" s="2769"/>
      <c r="H28" s="2769"/>
      <c r="I28" s="2769"/>
    </row>
    <row r="29" spans="1:9" ht="21" customHeight="1">
      <c r="A29" s="2602"/>
      <c r="B29" s="4784" t="s">
        <v>756</v>
      </c>
      <c r="C29" s="2592"/>
      <c r="D29" s="2168">
        <f>SUM(D30:D32)</f>
        <v>0</v>
      </c>
      <c r="E29" s="2168">
        <f>SUM(E30:E32)</f>
        <v>0</v>
      </c>
      <c r="F29" s="2168">
        <f t="shared" ref="F29:I29" si="0">SUM(F30:F32)</f>
        <v>0</v>
      </c>
      <c r="G29" s="2168">
        <f t="shared" si="0"/>
        <v>0</v>
      </c>
      <c r="H29" s="2168">
        <f t="shared" si="0"/>
        <v>0</v>
      </c>
      <c r="I29" s="2169">
        <f t="shared" si="0"/>
        <v>0</v>
      </c>
    </row>
    <row r="30" spans="1:9" ht="21" customHeight="1">
      <c r="A30" s="2605"/>
      <c r="B30" s="4785"/>
      <c r="C30" s="2587"/>
      <c r="D30" s="2766"/>
      <c r="E30" s="2766"/>
      <c r="F30" s="2766"/>
      <c r="G30" s="2766"/>
      <c r="H30" s="2766"/>
      <c r="I30" s="2766"/>
    </row>
    <row r="31" spans="1:9" ht="21" customHeight="1">
      <c r="A31" s="1626"/>
      <c r="B31" s="4786"/>
      <c r="C31" s="2589"/>
      <c r="D31" s="2766"/>
      <c r="E31" s="2766"/>
      <c r="F31" s="2766"/>
      <c r="G31" s="2766"/>
      <c r="H31" s="2766"/>
      <c r="I31" s="2766"/>
    </row>
    <row r="32" spans="1:9" ht="21" customHeight="1">
      <c r="A32" s="4787"/>
      <c r="B32" s="4788"/>
      <c r="C32" s="4789"/>
      <c r="D32" s="4040"/>
      <c r="E32" s="2766"/>
      <c r="F32" s="2766"/>
      <c r="G32" s="2766"/>
      <c r="H32" s="2766"/>
      <c r="I32" s="2766"/>
    </row>
    <row r="33" spans="1:9" ht="21" customHeight="1">
      <c r="A33" s="2602"/>
      <c r="B33" s="4790"/>
      <c r="C33" s="4791"/>
      <c r="D33" s="2237"/>
      <c r="E33" s="2237"/>
      <c r="F33" s="2237"/>
      <c r="G33" s="2237"/>
      <c r="H33" s="2237"/>
      <c r="I33" s="2121"/>
    </row>
    <row r="34" spans="1:9" ht="21" customHeight="1">
      <c r="A34" s="5931" t="s">
        <v>1826</v>
      </c>
      <c r="B34" s="5249"/>
      <c r="C34" s="4792"/>
      <c r="D34" s="4039"/>
      <c r="E34" s="3794"/>
      <c r="F34" s="3794"/>
      <c r="G34" s="3794"/>
      <c r="H34" s="3794"/>
      <c r="I34" s="3795"/>
    </row>
    <row r="35" spans="1:9" ht="21" customHeight="1">
      <c r="A35" s="5929" t="s">
        <v>1827</v>
      </c>
      <c r="B35" s="5604"/>
      <c r="C35" s="4791"/>
      <c r="D35" s="3792">
        <f t="shared" ref="D35:I35" si="1">D25+D26+D27+D28+D29+D34</f>
        <v>0</v>
      </c>
      <c r="E35" s="3792">
        <f>E25+E26+E27+E28+E29+E34</f>
        <v>0</v>
      </c>
      <c r="F35" s="3792">
        <f t="shared" si="1"/>
        <v>0</v>
      </c>
      <c r="G35" s="3792">
        <f t="shared" si="1"/>
        <v>0</v>
      </c>
      <c r="H35" s="3792">
        <f t="shared" si="1"/>
        <v>0</v>
      </c>
      <c r="I35" s="3793">
        <f t="shared" si="1"/>
        <v>0</v>
      </c>
    </row>
    <row r="36" spans="1:9" ht="21" customHeight="1">
      <c r="A36" s="5924" t="s">
        <v>1828</v>
      </c>
      <c r="B36" s="5262"/>
      <c r="C36" s="4781"/>
      <c r="D36" s="2726"/>
      <c r="E36" s="1642"/>
      <c r="F36" s="2726"/>
      <c r="G36" s="1642"/>
      <c r="H36" s="2726"/>
      <c r="I36" s="3796"/>
    </row>
    <row r="37" spans="1:9" ht="21" customHeight="1" thickBot="1">
      <c r="A37" s="5925" t="s">
        <v>1829</v>
      </c>
      <c r="B37" s="5926"/>
      <c r="C37" s="4793"/>
      <c r="D37" s="3797">
        <f>D18+D23-D35</f>
        <v>0</v>
      </c>
      <c r="E37" s="3797">
        <f>E18+E23-E35+E36</f>
        <v>0</v>
      </c>
      <c r="F37" s="3797">
        <f>F18+F23-F35</f>
        <v>0</v>
      </c>
      <c r="G37" s="3797">
        <f>G18+G23-G35+G36</f>
        <v>0</v>
      </c>
      <c r="H37" s="3797">
        <f>H18+H23-H35</f>
        <v>0</v>
      </c>
      <c r="I37" s="3797">
        <f>I18+I23-I35+I36</f>
        <v>0</v>
      </c>
    </row>
    <row r="38" spans="1:9">
      <c r="A38" s="5927" t="s">
        <v>1830</v>
      </c>
      <c r="B38" s="5928"/>
      <c r="C38" s="4781"/>
      <c r="D38" s="1246"/>
      <c r="E38" s="1246"/>
      <c r="F38" s="1246"/>
      <c r="G38" s="1246"/>
      <c r="H38" s="1246"/>
      <c r="I38" s="897"/>
    </row>
    <row r="39" spans="1:9" ht="21" customHeight="1">
      <c r="A39" s="4787"/>
      <c r="B39" s="4794" t="s">
        <v>1085</v>
      </c>
      <c r="C39" s="4789"/>
      <c r="D39" s="1246"/>
      <c r="E39" s="1642"/>
      <c r="F39" s="1642"/>
      <c r="G39" s="1642"/>
      <c r="H39" s="1642"/>
      <c r="I39" s="1642"/>
    </row>
    <row r="40" spans="1:9" ht="21" customHeight="1" thickBot="1">
      <c r="A40" s="4795"/>
      <c r="B40" s="4796" t="s">
        <v>1086</v>
      </c>
      <c r="C40" s="4797"/>
      <c r="D40" s="4041"/>
      <c r="E40" s="1905"/>
      <c r="F40" s="1905"/>
      <c r="G40" s="1905"/>
      <c r="H40" s="1905"/>
      <c r="I40" s="1905"/>
    </row>
    <row r="41" spans="1:9" ht="21" customHeight="1" thickTop="1">
      <c r="A41" s="137"/>
      <c r="B41" s="137"/>
      <c r="C41" s="214"/>
      <c r="D41" s="137"/>
      <c r="E41" s="137"/>
      <c r="F41" s="137"/>
      <c r="G41" s="137"/>
      <c r="H41" s="137"/>
      <c r="I41" s="178" t="str">
        <f>+ToC!E115</f>
        <v xml:space="preserve">LONG-TERM Annual Return </v>
      </c>
    </row>
    <row r="42" spans="1:9">
      <c r="A42" s="89"/>
      <c r="B42" s="215"/>
      <c r="C42" s="216"/>
      <c r="D42" s="89"/>
      <c r="E42" s="89"/>
      <c r="F42" s="89"/>
      <c r="G42" s="89"/>
      <c r="H42" s="89"/>
      <c r="I42" s="126" t="s">
        <v>1831</v>
      </c>
    </row>
  </sheetData>
  <sheetProtection password="DF61" sheet="1" objects="1" scenarios="1"/>
  <mergeCells count="22">
    <mergeCell ref="A36:B36"/>
    <mergeCell ref="A37:B37"/>
    <mergeCell ref="A38:B38"/>
    <mergeCell ref="A23:B23"/>
    <mergeCell ref="A24:B24"/>
    <mergeCell ref="A34:B34"/>
    <mergeCell ref="A35:B35"/>
    <mergeCell ref="A18:B18"/>
    <mergeCell ref="A19:B19"/>
    <mergeCell ref="A20:B20"/>
    <mergeCell ref="A21:B21"/>
    <mergeCell ref="A22:B22"/>
    <mergeCell ref="A1:I1"/>
    <mergeCell ref="A11:I11"/>
    <mergeCell ref="A12:I12"/>
    <mergeCell ref="A10:I10"/>
    <mergeCell ref="F14:G14"/>
    <mergeCell ref="H14:I14"/>
    <mergeCell ref="A9:I9"/>
    <mergeCell ref="D13:E13"/>
    <mergeCell ref="F13:G13"/>
    <mergeCell ref="H13:I13"/>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35:I35 D23:I23 D29:I29 D37:I37">
      <formula1>50000000000</formula1>
    </dataValidation>
  </dataValidations>
  <hyperlinks>
    <hyperlink ref="A1:I1" location="ToC!A1" display="70.020"/>
  </hyperlinks>
  <printOptions horizontalCentered="1" verticalCentered="1"/>
  <pageMargins left="0.39370078740157499" right="0.39370078740157499" top="0.39370078740157499" bottom="0.39370078740157499" header="0.39370078740157499" footer="0.39370078740157499"/>
  <pageSetup paperSize="5" scale="71" orientation="landscape" r:id="rId1"/>
  <headerFooter alignWithMargins="0"/>
  <ignoredErrors>
    <ignoredError sqref="A1" numberStoredAsText="1"/>
  </ignoredError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7">
    <tabColor theme="3" tint="0.39997558519241921"/>
    <pageSetUpPr fitToPage="1"/>
  </sheetPr>
  <dimension ref="A1:K71"/>
  <sheetViews>
    <sheetView topLeftCell="B4" zoomScaleNormal="100" workbookViewId="0">
      <selection activeCell="K15" sqref="K15"/>
    </sheetView>
  </sheetViews>
  <sheetFormatPr defaultColWidth="0" defaultRowHeight="15.5" zeroHeight="1"/>
  <cols>
    <col min="1" max="1" width="0.84375" hidden="1" customWidth="1"/>
    <col min="2" max="2" width="4.23046875" customWidth="1"/>
    <col min="3" max="3" width="32.765625" customWidth="1"/>
    <col min="4" max="4" width="4.4609375" customWidth="1"/>
    <col min="5" max="11" width="20.765625" customWidth="1"/>
    <col min="12" max="16384" width="8.765625" style="1363" hidden="1"/>
  </cols>
  <sheetData>
    <row r="1" spans="1:11">
      <c r="A1" s="205"/>
      <c r="B1" s="5295" t="s">
        <v>130</v>
      </c>
      <c r="C1" s="5295"/>
      <c r="D1" s="5295"/>
      <c r="E1" s="5295"/>
      <c r="F1" s="5295"/>
      <c r="G1" s="5295"/>
      <c r="H1" s="5295"/>
      <c r="I1" s="5295"/>
      <c r="J1" s="89"/>
      <c r="K1" s="89"/>
    </row>
    <row r="2" spans="1:11">
      <c r="A2" s="205"/>
      <c r="B2" s="895"/>
      <c r="C2" s="895"/>
      <c r="D2" s="895"/>
      <c r="E2" s="895"/>
      <c r="F2" s="895"/>
      <c r="G2" s="895"/>
      <c r="H2" s="895"/>
      <c r="I2" s="895"/>
      <c r="J2" s="89"/>
      <c r="K2" s="640" t="s">
        <v>2279</v>
      </c>
    </row>
    <row r="3" spans="1:11">
      <c r="A3" s="1248"/>
      <c r="B3" s="596" t="str">
        <f>+Cover!A14</f>
        <v>Select Name of Insurer/ Financial Holding Company</v>
      </c>
      <c r="C3" s="352"/>
      <c r="D3" s="352"/>
      <c r="E3" s="102"/>
      <c r="F3" s="102"/>
      <c r="G3" s="102"/>
      <c r="H3" s="102"/>
      <c r="I3" s="102"/>
      <c r="J3" s="89"/>
      <c r="K3" s="89"/>
    </row>
    <row r="4" spans="1:11">
      <c r="A4" s="93"/>
      <c r="B4" s="179" t="str">
        <f>+ToC!A3</f>
        <v>Insurer/Financial Holding Company</v>
      </c>
      <c r="C4" s="102"/>
      <c r="D4" s="683"/>
      <c r="E4" s="102"/>
      <c r="F4" s="102"/>
      <c r="G4" s="102"/>
      <c r="H4" s="102"/>
      <c r="I4" s="102"/>
      <c r="J4" s="89"/>
      <c r="K4" s="89"/>
    </row>
    <row r="5" spans="1:11" ht="15" customHeight="1">
      <c r="A5" s="93"/>
      <c r="B5" s="179"/>
      <c r="C5" s="102"/>
      <c r="D5" s="683"/>
      <c r="E5" s="102"/>
      <c r="F5" s="102"/>
      <c r="G5" s="102"/>
      <c r="H5" s="102"/>
      <c r="I5" s="102"/>
      <c r="J5" s="89"/>
      <c r="K5" s="89"/>
    </row>
    <row r="6" spans="1:11" ht="15" customHeight="1">
      <c r="A6" s="93"/>
      <c r="B6" s="99" t="str">
        <f>+ToC!A5</f>
        <v>LONG-TERM INSURERS ANNUAL RETURN</v>
      </c>
      <c r="C6" s="102"/>
      <c r="D6" s="683"/>
      <c r="E6" s="102"/>
      <c r="F6" s="102"/>
      <c r="G6" s="102"/>
      <c r="H6" s="102"/>
      <c r="I6" s="102"/>
      <c r="J6" s="89"/>
      <c r="K6" s="89"/>
    </row>
    <row r="7" spans="1:11" ht="15" customHeight="1">
      <c r="A7" s="93"/>
      <c r="B7" s="99" t="str">
        <f>+ToC!A6</f>
        <v>FOR THE YEAR ENDED:</v>
      </c>
      <c r="C7" s="102"/>
      <c r="D7" s="683"/>
      <c r="E7" s="102"/>
      <c r="F7" s="102"/>
      <c r="G7" s="102"/>
      <c r="H7" s="102"/>
      <c r="I7" s="2398">
        <f>+Cover!A23</f>
        <v>0</v>
      </c>
      <c r="J7" s="89"/>
      <c r="K7" s="89"/>
    </row>
    <row r="8" spans="1:11" ht="15" customHeight="1">
      <c r="A8" s="93"/>
      <c r="B8" s="99"/>
      <c r="C8" s="102"/>
      <c r="D8" s="683"/>
      <c r="E8" s="102"/>
      <c r="F8" s="102"/>
      <c r="G8" s="102"/>
      <c r="H8" s="102"/>
      <c r="I8" s="102"/>
      <c r="J8" s="89"/>
      <c r="K8" s="89"/>
    </row>
    <row r="9" spans="1:11" ht="17.25" customHeight="1">
      <c r="A9" s="206"/>
      <c r="B9" s="5286" t="s">
        <v>999</v>
      </c>
      <c r="C9" s="5286"/>
      <c r="D9" s="5286"/>
      <c r="E9" s="5286"/>
      <c r="F9" s="5286"/>
      <c r="G9" s="5286"/>
      <c r="H9" s="5286"/>
      <c r="I9" s="5286"/>
      <c r="J9" s="89"/>
      <c r="K9" s="89"/>
    </row>
    <row r="10" spans="1:11" ht="24" customHeight="1">
      <c r="A10" s="207"/>
      <c r="B10" s="5055" t="s">
        <v>1809</v>
      </c>
      <c r="C10" s="5055"/>
      <c r="D10" s="5055"/>
      <c r="E10" s="5055"/>
      <c r="F10" s="5055"/>
      <c r="G10" s="5055"/>
      <c r="H10" s="5055"/>
      <c r="I10" s="5055"/>
      <c r="J10" s="89"/>
      <c r="K10" s="89"/>
    </row>
    <row r="11" spans="1:11" ht="17.25" customHeight="1">
      <c r="A11" s="205"/>
      <c r="B11" s="5055" t="s">
        <v>2436</v>
      </c>
      <c r="C11" s="5055"/>
      <c r="D11" s="5055"/>
      <c r="E11" s="5055"/>
      <c r="F11" s="5055"/>
      <c r="G11" s="5055"/>
      <c r="H11" s="5055"/>
      <c r="I11" s="5055"/>
      <c r="J11" s="89"/>
      <c r="K11" s="89"/>
    </row>
    <row r="12" spans="1:11" ht="9" customHeight="1" thickBot="1">
      <c r="A12" s="205"/>
      <c r="B12" s="5913"/>
      <c r="C12" s="5913"/>
      <c r="D12" s="5913"/>
      <c r="E12" s="5913"/>
      <c r="F12" s="5913"/>
      <c r="G12" s="5913"/>
      <c r="H12" s="5913"/>
      <c r="I12" s="5913"/>
      <c r="J12" s="32"/>
      <c r="K12" s="32"/>
    </row>
    <row r="13" spans="1:11" ht="21" customHeight="1" thickTop="1">
      <c r="A13" s="90"/>
      <c r="B13" s="4775"/>
      <c r="C13" s="4776"/>
      <c r="D13" s="4777"/>
      <c r="E13" s="4777"/>
      <c r="F13" s="5917" t="s">
        <v>1810</v>
      </c>
      <c r="G13" s="5918"/>
      <c r="H13" s="5917" t="s">
        <v>1811</v>
      </c>
      <c r="I13" s="5932"/>
      <c r="J13" s="5933" t="s">
        <v>1832</v>
      </c>
      <c r="K13" s="5934"/>
    </row>
    <row r="14" spans="1:11" ht="51" customHeight="1">
      <c r="A14" s="90"/>
      <c r="B14" s="4778"/>
      <c r="C14" s="2758"/>
      <c r="D14" s="2760"/>
      <c r="E14" s="4680" t="s">
        <v>1833</v>
      </c>
      <c r="F14" s="4680" t="s">
        <v>1834</v>
      </c>
      <c r="G14" s="4680" t="s">
        <v>1815</v>
      </c>
      <c r="H14" s="4680" t="s">
        <v>1834</v>
      </c>
      <c r="I14" s="4818" t="s">
        <v>1816</v>
      </c>
      <c r="J14" s="4680" t="s">
        <v>1835</v>
      </c>
      <c r="K14" s="4798" t="s">
        <v>2437</v>
      </c>
    </row>
    <row r="15" spans="1:11">
      <c r="A15" s="90"/>
      <c r="B15" s="4778"/>
      <c r="C15" s="2810"/>
      <c r="D15" s="2760"/>
      <c r="E15" s="2760"/>
      <c r="F15" s="2760"/>
      <c r="G15" s="4779" t="s">
        <v>640</v>
      </c>
      <c r="H15" s="2760"/>
      <c r="I15" s="4799" t="s">
        <v>640</v>
      </c>
      <c r="J15" s="2760"/>
      <c r="K15" s="3636"/>
    </row>
    <row r="16" spans="1:11" ht="20.149999999999999" customHeight="1">
      <c r="A16" s="90"/>
      <c r="B16" s="4778"/>
      <c r="C16" s="2810"/>
      <c r="D16" s="2760"/>
      <c r="E16" s="2760"/>
      <c r="F16" s="2760"/>
      <c r="G16" s="2760"/>
      <c r="H16" s="2760"/>
      <c r="I16" s="3635"/>
      <c r="J16" s="2760"/>
      <c r="K16" s="2115" t="s">
        <v>640</v>
      </c>
    </row>
    <row r="17" spans="1:11" ht="18" customHeight="1">
      <c r="A17" s="90"/>
      <c r="B17" s="5947" t="s">
        <v>1817</v>
      </c>
      <c r="C17" s="5948"/>
      <c r="D17" s="2587"/>
      <c r="E17" s="4800"/>
      <c r="F17" s="3798"/>
      <c r="G17" s="3799"/>
      <c r="H17" s="3799"/>
      <c r="I17" s="3800"/>
      <c r="J17" s="2868"/>
      <c r="K17" s="3801"/>
    </row>
    <row r="18" spans="1:11" ht="18" customHeight="1">
      <c r="A18" s="90"/>
      <c r="B18" s="4801" t="s">
        <v>1837</v>
      </c>
      <c r="C18" s="4802"/>
      <c r="D18" s="2589"/>
      <c r="E18" s="1918"/>
      <c r="F18" s="3802"/>
      <c r="G18" s="3803"/>
      <c r="H18" s="3803"/>
      <c r="I18" s="3804"/>
      <c r="J18" s="3805"/>
      <c r="K18" s="3806"/>
    </row>
    <row r="19" spans="1:11" ht="18" customHeight="1">
      <c r="A19" s="90"/>
      <c r="B19" s="4801" t="s">
        <v>1838</v>
      </c>
      <c r="C19" s="4802"/>
      <c r="D19" s="2589"/>
      <c r="E19" s="1918"/>
      <c r="F19" s="3802"/>
      <c r="G19" s="3803"/>
      <c r="H19" s="3803"/>
      <c r="I19" s="3804"/>
      <c r="J19" s="3805"/>
      <c r="K19" s="3806"/>
    </row>
    <row r="20" spans="1:11" ht="18" customHeight="1">
      <c r="A20" s="90"/>
      <c r="B20" s="5949" t="s">
        <v>1818</v>
      </c>
      <c r="C20" s="5950"/>
      <c r="D20" s="2589"/>
      <c r="E20" s="1918"/>
      <c r="F20" s="3802"/>
      <c r="G20" s="1918"/>
      <c r="H20" s="3803"/>
      <c r="I20" s="3807"/>
      <c r="J20" s="1917"/>
      <c r="K20" s="3808"/>
    </row>
    <row r="21" spans="1:11" ht="18" customHeight="1">
      <c r="A21" s="90"/>
      <c r="B21" s="5949" t="s">
        <v>1819</v>
      </c>
      <c r="C21" s="5950"/>
      <c r="D21" s="2589"/>
      <c r="E21" s="1918"/>
      <c r="F21" s="3802"/>
      <c r="G21" s="1918"/>
      <c r="H21" s="3803"/>
      <c r="I21" s="3807"/>
      <c r="J21" s="1917"/>
      <c r="K21" s="3808"/>
    </row>
    <row r="22" spans="1:11" ht="18" customHeight="1">
      <c r="A22" s="90"/>
      <c r="B22" s="5951" t="s">
        <v>1820</v>
      </c>
      <c r="C22" s="5952"/>
      <c r="D22" s="4782"/>
      <c r="E22" s="3791"/>
      <c r="F22" s="3802"/>
      <c r="G22" s="1918"/>
      <c r="H22" s="3803"/>
      <c r="I22" s="3807"/>
      <c r="J22" s="1917"/>
      <c r="K22" s="3808"/>
    </row>
    <row r="23" spans="1:11" ht="18" customHeight="1">
      <c r="A23" s="90"/>
      <c r="B23" s="5953" t="s">
        <v>1839</v>
      </c>
      <c r="C23" s="5954"/>
      <c r="D23" s="2592"/>
      <c r="E23" s="1927">
        <f>SUM(E24:E29)</f>
        <v>0</v>
      </c>
      <c r="F23" s="1927">
        <f t="shared" ref="F23:K23" si="0">SUM(F24:F29)</f>
        <v>0</v>
      </c>
      <c r="G23" s="1927">
        <f t="shared" si="0"/>
        <v>0</v>
      </c>
      <c r="H23" s="1927">
        <f t="shared" si="0"/>
        <v>0</v>
      </c>
      <c r="I23" s="1927">
        <f t="shared" si="0"/>
        <v>0</v>
      </c>
      <c r="J23" s="1927">
        <f t="shared" si="0"/>
        <v>0</v>
      </c>
      <c r="K23" s="1927">
        <f t="shared" si="0"/>
        <v>0</v>
      </c>
    </row>
    <row r="24" spans="1:11" ht="18" customHeight="1">
      <c r="A24" s="90"/>
      <c r="B24" s="5955"/>
      <c r="C24" s="5956"/>
      <c r="D24" s="2587"/>
      <c r="E24" s="3809"/>
      <c r="F24" s="3802"/>
      <c r="G24" s="3791"/>
      <c r="H24" s="3803"/>
      <c r="I24" s="1562"/>
      <c r="J24" s="4602"/>
      <c r="K24" s="3806"/>
    </row>
    <row r="25" spans="1:11" ht="18" customHeight="1">
      <c r="A25" s="90"/>
      <c r="B25" s="5957"/>
      <c r="C25" s="5958"/>
      <c r="D25" s="2589"/>
      <c r="E25" s="1918"/>
      <c r="F25" s="1918"/>
      <c r="G25" s="3791"/>
      <c r="H25" s="3803"/>
      <c r="I25" s="1562"/>
      <c r="J25" s="3805"/>
      <c r="K25" s="3806"/>
    </row>
    <row r="26" spans="1:11" ht="18" customHeight="1">
      <c r="A26" s="90"/>
      <c r="B26" s="5957"/>
      <c r="C26" s="5958"/>
      <c r="D26" s="2589"/>
      <c r="E26" s="1918"/>
      <c r="F26" s="3802"/>
      <c r="G26" s="1918"/>
      <c r="H26" s="3803"/>
      <c r="I26" s="1562"/>
      <c r="J26" s="3805"/>
      <c r="K26" s="3806"/>
    </row>
    <row r="27" spans="1:11" ht="18" customHeight="1">
      <c r="A27" s="90"/>
      <c r="B27" s="5957"/>
      <c r="C27" s="5958"/>
      <c r="D27" s="2589"/>
      <c r="E27" s="1918"/>
      <c r="F27" s="3802"/>
      <c r="G27" s="3791"/>
      <c r="H27" s="3803"/>
      <c r="I27" s="1918"/>
      <c r="J27" s="1917"/>
      <c r="K27" s="3808"/>
    </row>
    <row r="28" spans="1:11" ht="18" customHeight="1">
      <c r="A28" s="90"/>
      <c r="B28" s="5957"/>
      <c r="C28" s="5958"/>
      <c r="D28" s="2589"/>
      <c r="E28" s="1918"/>
      <c r="F28" s="3802"/>
      <c r="G28" s="3791"/>
      <c r="H28" s="1918"/>
      <c r="I28" s="1562"/>
      <c r="J28" s="2246"/>
      <c r="K28" s="2247"/>
    </row>
    <row r="29" spans="1:11" ht="18" customHeight="1">
      <c r="A29" s="90"/>
      <c r="B29" s="5963"/>
      <c r="C29" s="5964"/>
      <c r="D29" s="4782"/>
      <c r="E29" s="1918"/>
      <c r="F29" s="3802"/>
      <c r="G29" s="3791"/>
      <c r="H29" s="3803"/>
      <c r="I29" s="1562"/>
      <c r="J29" s="3805"/>
      <c r="K29" s="3806"/>
    </row>
    <row r="30" spans="1:11" ht="18" customHeight="1">
      <c r="A30" s="90"/>
      <c r="B30" s="5941" t="s">
        <v>1822</v>
      </c>
      <c r="C30" s="5942"/>
      <c r="D30" s="2760"/>
      <c r="E30" s="3792">
        <f>SUM(E18:E23)</f>
        <v>0</v>
      </c>
      <c r="F30" s="3792">
        <f t="shared" ref="F30:K30" si="1">SUM(F18:F23)</f>
        <v>0</v>
      </c>
      <c r="G30" s="3792">
        <f t="shared" si="1"/>
        <v>0</v>
      </c>
      <c r="H30" s="3792">
        <f t="shared" si="1"/>
        <v>0</v>
      </c>
      <c r="I30" s="3792">
        <f t="shared" si="1"/>
        <v>0</v>
      </c>
      <c r="J30" s="3792">
        <f t="shared" si="1"/>
        <v>0</v>
      </c>
      <c r="K30" s="3792">
        <f t="shared" si="1"/>
        <v>0</v>
      </c>
    </row>
    <row r="31" spans="1:11" ht="18" customHeight="1">
      <c r="A31" s="90"/>
      <c r="B31" s="5943" t="s">
        <v>1823</v>
      </c>
      <c r="C31" s="5944"/>
      <c r="D31" s="4803"/>
      <c r="E31" s="2332"/>
      <c r="F31" s="3810"/>
      <c r="G31" s="3810"/>
      <c r="H31" s="3810"/>
      <c r="I31" s="3811"/>
      <c r="J31" s="2034"/>
      <c r="K31" s="2134"/>
    </row>
    <row r="32" spans="1:11" ht="18" customHeight="1">
      <c r="A32" s="208"/>
      <c r="B32" s="4804"/>
      <c r="C32" s="4805" t="s">
        <v>1824</v>
      </c>
      <c r="D32" s="2589"/>
      <c r="E32" s="1918"/>
      <c r="F32" s="3802"/>
      <c r="G32" s="3812"/>
      <c r="H32" s="3802"/>
      <c r="I32" s="3813"/>
      <c r="J32" s="3805"/>
      <c r="K32" s="3806"/>
    </row>
    <row r="33" spans="1:11" ht="18" customHeight="1">
      <c r="A33" s="208"/>
      <c r="B33" s="4804"/>
      <c r="C33" s="2421" t="s">
        <v>1671</v>
      </c>
      <c r="D33" s="2589"/>
      <c r="E33" s="1918"/>
      <c r="F33" s="3802"/>
      <c r="G33" s="3812"/>
      <c r="H33" s="3802"/>
      <c r="I33" s="3813"/>
      <c r="J33" s="3805"/>
      <c r="K33" s="3806"/>
    </row>
    <row r="34" spans="1:11" ht="18" customHeight="1">
      <c r="A34" s="208"/>
      <c r="B34" s="4804"/>
      <c r="C34" s="2421" t="s">
        <v>1672</v>
      </c>
      <c r="D34" s="2589"/>
      <c r="E34" s="1918"/>
      <c r="F34" s="3802"/>
      <c r="G34" s="3812"/>
      <c r="H34" s="3802"/>
      <c r="I34" s="3813"/>
      <c r="J34" s="3805"/>
      <c r="K34" s="3806"/>
    </row>
    <row r="35" spans="1:11" ht="18" customHeight="1">
      <c r="A35" s="90"/>
      <c r="B35" s="4804"/>
      <c r="C35" s="4805" t="s">
        <v>1825</v>
      </c>
      <c r="D35" s="2589"/>
      <c r="E35" s="1918"/>
      <c r="F35" s="3802"/>
      <c r="G35" s="3812"/>
      <c r="H35" s="3802"/>
      <c r="I35" s="3813"/>
      <c r="J35" s="3805"/>
      <c r="K35" s="3806"/>
    </row>
    <row r="36" spans="1:11" ht="18" customHeight="1">
      <c r="A36" s="90"/>
      <c r="B36" s="4804"/>
      <c r="C36" s="4805" t="s">
        <v>1840</v>
      </c>
      <c r="D36" s="2589"/>
      <c r="E36" s="1918"/>
      <c r="F36" s="3802"/>
      <c r="G36" s="3812"/>
      <c r="H36" s="3802"/>
      <c r="I36" s="3813"/>
      <c r="J36" s="3805"/>
      <c r="K36" s="3806"/>
    </row>
    <row r="37" spans="1:11" ht="18" customHeight="1">
      <c r="A37" s="90"/>
      <c r="B37" s="4804"/>
      <c r="C37" s="4806" t="s">
        <v>1841</v>
      </c>
      <c r="D37" s="2589"/>
      <c r="E37" s="1918"/>
      <c r="F37" s="3802"/>
      <c r="G37" s="3812"/>
      <c r="H37" s="3802"/>
      <c r="I37" s="3813"/>
      <c r="J37" s="3805"/>
      <c r="K37" s="3806"/>
    </row>
    <row r="38" spans="1:11" ht="18" customHeight="1">
      <c r="A38" s="90"/>
      <c r="B38" s="4804"/>
      <c r="C38" s="4806" t="s">
        <v>1842</v>
      </c>
      <c r="D38" s="2589"/>
      <c r="E38" s="1918"/>
      <c r="F38" s="3802"/>
      <c r="G38" s="3812"/>
      <c r="H38" s="3802"/>
      <c r="I38" s="3813"/>
      <c r="J38" s="3805"/>
      <c r="K38" s="3806"/>
    </row>
    <row r="39" spans="1:11" ht="18" customHeight="1">
      <c r="A39" s="90"/>
      <c r="B39" s="4804"/>
      <c r="C39" s="4806" t="s">
        <v>1843</v>
      </c>
      <c r="D39" s="2589"/>
      <c r="E39" s="1918"/>
      <c r="F39" s="3802"/>
      <c r="G39" s="3812"/>
      <c r="H39" s="3802"/>
      <c r="I39" s="3813"/>
      <c r="J39" s="3805"/>
      <c r="K39" s="3806"/>
    </row>
    <row r="40" spans="1:11" ht="18" customHeight="1">
      <c r="A40" s="90"/>
      <c r="B40" s="4804"/>
      <c r="C40" s="4807" t="s">
        <v>1844</v>
      </c>
      <c r="D40" s="2589"/>
      <c r="E40" s="1918"/>
      <c r="F40" s="3802"/>
      <c r="G40" s="3812"/>
      <c r="H40" s="3802"/>
      <c r="I40" s="3813"/>
      <c r="J40" s="3805"/>
      <c r="K40" s="3806"/>
    </row>
    <row r="41" spans="1:11" ht="18" customHeight="1">
      <c r="A41" s="90"/>
      <c r="B41" s="4804"/>
      <c r="C41" s="4807" t="s">
        <v>1845</v>
      </c>
      <c r="D41" s="2589"/>
      <c r="E41" s="1918"/>
      <c r="F41" s="3802"/>
      <c r="G41" s="3812"/>
      <c r="H41" s="3802"/>
      <c r="I41" s="3813"/>
      <c r="J41" s="3805"/>
      <c r="K41" s="3806"/>
    </row>
    <row r="42" spans="1:11" ht="18" customHeight="1">
      <c r="A42" s="209"/>
      <c r="B42" s="4808"/>
      <c r="C42" s="2437" t="s">
        <v>756</v>
      </c>
      <c r="D42" s="4809"/>
      <c r="E42" s="2168">
        <f>SUM(E43:E45)</f>
        <v>0</v>
      </c>
      <c r="F42" s="2168">
        <f t="shared" ref="F42:K42" si="2">SUM(F43:F45)</f>
        <v>0</v>
      </c>
      <c r="G42" s="2168">
        <f t="shared" si="2"/>
        <v>0</v>
      </c>
      <c r="H42" s="2168">
        <f t="shared" si="2"/>
        <v>0</v>
      </c>
      <c r="I42" s="2168">
        <f t="shared" si="2"/>
        <v>0</v>
      </c>
      <c r="J42" s="2168">
        <f t="shared" si="2"/>
        <v>0</v>
      </c>
      <c r="K42" s="2168">
        <f t="shared" si="2"/>
        <v>0</v>
      </c>
    </row>
    <row r="43" spans="1:11" ht="18" customHeight="1">
      <c r="A43" s="209"/>
      <c r="B43" s="5965"/>
      <c r="C43" s="5966"/>
      <c r="D43" s="2589"/>
      <c r="E43" s="1918"/>
      <c r="F43" s="3802"/>
      <c r="G43" s="3814"/>
      <c r="H43" s="3814"/>
      <c r="I43" s="3815"/>
      <c r="J43" s="2350"/>
      <c r="K43" s="3806"/>
    </row>
    <row r="44" spans="1:11" ht="18" customHeight="1">
      <c r="A44" s="209"/>
      <c r="B44" s="5965"/>
      <c r="C44" s="5966"/>
      <c r="D44" s="2589"/>
      <c r="E44" s="1918"/>
      <c r="F44" s="3802"/>
      <c r="G44" s="3814"/>
      <c r="H44" s="3814"/>
      <c r="I44" s="3815"/>
      <c r="J44" s="2246"/>
      <c r="K44" s="3806"/>
    </row>
    <row r="45" spans="1:11" ht="18" customHeight="1">
      <c r="A45" s="209"/>
      <c r="B45" s="5959"/>
      <c r="C45" s="5960"/>
      <c r="D45" s="4789"/>
      <c r="E45" s="4042"/>
      <c r="F45" s="3802"/>
      <c r="G45" s="3814"/>
      <c r="H45" s="3814"/>
      <c r="I45" s="3815"/>
      <c r="J45" s="3805"/>
      <c r="K45" s="3806"/>
    </row>
    <row r="46" spans="1:11" ht="18" customHeight="1">
      <c r="A46" s="209"/>
      <c r="B46" s="5961"/>
      <c r="C46" s="5962"/>
      <c r="D46" s="4810"/>
      <c r="E46" s="2237"/>
      <c r="F46" s="3816"/>
      <c r="G46" s="3817"/>
      <c r="H46" s="3817"/>
      <c r="I46" s="3818"/>
      <c r="J46" s="3817"/>
      <c r="K46" s="3819"/>
    </row>
    <row r="47" spans="1:11" ht="18" customHeight="1">
      <c r="A47" s="209"/>
      <c r="B47" s="5945" t="s">
        <v>1826</v>
      </c>
      <c r="C47" s="5946"/>
      <c r="D47" s="1295"/>
      <c r="E47" s="4043"/>
      <c r="F47" s="3820"/>
      <c r="G47" s="3821"/>
      <c r="H47" s="3821"/>
      <c r="I47" s="3822"/>
      <c r="J47" s="3823"/>
      <c r="K47" s="3824"/>
    </row>
    <row r="48" spans="1:11" ht="18" customHeight="1">
      <c r="A48" s="90"/>
      <c r="B48" s="5941" t="s">
        <v>1827</v>
      </c>
      <c r="C48" s="5942"/>
      <c r="D48" s="2760"/>
      <c r="E48" s="3792">
        <f>SUM(E32:E42)+E47</f>
        <v>0</v>
      </c>
      <c r="F48" s="3792">
        <f t="shared" ref="F48:K48" si="3">SUM(F32:F42)+F47</f>
        <v>0</v>
      </c>
      <c r="G48" s="3792">
        <f t="shared" si="3"/>
        <v>0</v>
      </c>
      <c r="H48" s="3792">
        <f t="shared" si="3"/>
        <v>0</v>
      </c>
      <c r="I48" s="3792">
        <f t="shared" si="3"/>
        <v>0</v>
      </c>
      <c r="J48" s="3792">
        <f t="shared" si="3"/>
        <v>0</v>
      </c>
      <c r="K48" s="3792">
        <f t="shared" si="3"/>
        <v>0</v>
      </c>
    </row>
    <row r="49" spans="1:11" ht="18" customHeight="1">
      <c r="A49" s="90"/>
      <c r="B49" s="5935" t="s">
        <v>1828</v>
      </c>
      <c r="C49" s="5936"/>
      <c r="D49" s="4811"/>
      <c r="E49" s="1331"/>
      <c r="F49" s="1331"/>
      <c r="G49" s="1332"/>
      <c r="H49" s="1331"/>
      <c r="I49" s="1333"/>
      <c r="J49" s="2240"/>
      <c r="K49" s="3806"/>
    </row>
    <row r="50" spans="1:11" ht="18" customHeight="1" thickBot="1">
      <c r="A50" s="90"/>
      <c r="B50" s="5937" t="s">
        <v>1829</v>
      </c>
      <c r="C50" s="5938"/>
      <c r="D50" s="4812"/>
      <c r="E50" s="3797">
        <f>+E17+E30-E48</f>
        <v>0</v>
      </c>
      <c r="F50" s="3797">
        <f>+F17+F30-F48</f>
        <v>0</v>
      </c>
      <c r="G50" s="3797">
        <f>+G17+G30-G48+G49</f>
        <v>0</v>
      </c>
      <c r="H50" s="3797">
        <f t="shared" ref="H50:J50" si="4">+H17+H30-H48</f>
        <v>0</v>
      </c>
      <c r="I50" s="3797">
        <f>+I17+I30-I48+I49</f>
        <v>0</v>
      </c>
      <c r="J50" s="3797">
        <f t="shared" si="4"/>
        <v>0</v>
      </c>
      <c r="K50" s="3797">
        <f>+K17+K30-K48+K49</f>
        <v>0</v>
      </c>
    </row>
    <row r="51" spans="1:11" ht="27" customHeight="1">
      <c r="A51" s="90"/>
      <c r="B51" s="5939" t="s">
        <v>1830</v>
      </c>
      <c r="C51" s="5940"/>
      <c r="D51" s="4813"/>
      <c r="E51" s="1334"/>
      <c r="F51" s="1335"/>
      <c r="G51" s="1335"/>
      <c r="H51" s="1335"/>
      <c r="I51" s="1336"/>
      <c r="J51" s="2372"/>
      <c r="K51" s="2090"/>
    </row>
    <row r="52" spans="1:11" ht="18" customHeight="1">
      <c r="A52" s="90"/>
      <c r="B52" s="4814"/>
      <c r="C52" s="955" t="s">
        <v>1085</v>
      </c>
      <c r="D52" s="4781"/>
      <c r="E52" s="1337"/>
      <c r="F52" s="3809"/>
      <c r="G52" s="3809"/>
      <c r="H52" s="3809"/>
      <c r="I52" s="3804"/>
      <c r="J52" s="3825"/>
      <c r="K52" s="3826"/>
    </row>
    <row r="53" spans="1:11" ht="18" customHeight="1" thickBot="1">
      <c r="A53" s="209"/>
      <c r="B53" s="4815"/>
      <c r="C53" s="4816" t="s">
        <v>1086</v>
      </c>
      <c r="D53" s="4817"/>
      <c r="E53" s="3827"/>
      <c r="F53" s="3827"/>
      <c r="G53" s="3827"/>
      <c r="H53" s="3827"/>
      <c r="I53" s="3828"/>
      <c r="J53" s="3827"/>
      <c r="K53" s="3829"/>
    </row>
    <row r="54" spans="1:11" ht="18" customHeight="1" thickTop="1">
      <c r="A54" s="209"/>
      <c r="B54" s="210"/>
      <c r="C54" s="210"/>
      <c r="D54" s="1275"/>
      <c r="E54" s="1276"/>
      <c r="F54" s="1276"/>
      <c r="G54" s="1276"/>
      <c r="H54" s="1276"/>
      <c r="I54" s="1276"/>
      <c r="J54" s="91"/>
      <c r="K54" s="91"/>
    </row>
    <row r="55" spans="1:11" ht="18" customHeight="1">
      <c r="A55" s="209"/>
      <c r="B55" s="210"/>
      <c r="C55" s="210"/>
      <c r="D55" s="1275"/>
      <c r="E55" s="1276"/>
      <c r="F55" s="1276"/>
      <c r="G55" s="1276"/>
      <c r="H55" s="1276"/>
      <c r="I55" s="1276"/>
      <c r="J55" s="91"/>
      <c r="K55" s="178" t="str">
        <f>+ToC!E115</f>
        <v xml:space="preserve">LONG-TERM Annual Return </v>
      </c>
    </row>
    <row r="56" spans="1:11" ht="18" customHeight="1">
      <c r="A56" s="209"/>
      <c r="B56" s="210"/>
      <c r="C56" s="210"/>
      <c r="D56" s="1275"/>
      <c r="E56" s="1276"/>
      <c r="F56" s="1276"/>
      <c r="G56" s="1276"/>
      <c r="H56" s="1276"/>
      <c r="I56" s="1276"/>
      <c r="J56" s="91"/>
      <c r="K56" s="126" t="s">
        <v>1846</v>
      </c>
    </row>
    <row r="57" spans="1:11" hidden="1">
      <c r="A57" s="4"/>
      <c r="B57" s="4"/>
      <c r="C57" s="4"/>
      <c r="D57" s="4"/>
      <c r="E57" s="4"/>
      <c r="F57" s="4"/>
      <c r="G57" s="4"/>
      <c r="H57" s="4"/>
      <c r="I57" s="4"/>
      <c r="J57" s="4"/>
      <c r="K57" s="4"/>
    </row>
    <row r="58" spans="1:11" hidden="1">
      <c r="A58" s="4"/>
      <c r="B58" s="4"/>
      <c r="C58" s="4"/>
      <c r="D58" s="4"/>
      <c r="E58" s="4"/>
      <c r="F58" s="4"/>
      <c r="G58" s="4"/>
      <c r="H58" s="4"/>
      <c r="I58" s="4"/>
      <c r="J58" s="4"/>
      <c r="K58" s="4"/>
    </row>
    <row r="59" spans="1:11" hidden="1">
      <c r="A59" s="4"/>
      <c r="B59" s="4"/>
      <c r="C59" s="4"/>
      <c r="D59" s="4"/>
      <c r="E59" s="4"/>
      <c r="F59" s="4"/>
      <c r="G59" s="4"/>
      <c r="H59" s="4"/>
      <c r="I59" s="4"/>
      <c r="J59" s="4"/>
      <c r="K59" s="4"/>
    </row>
    <row r="60" spans="1:11" hidden="1">
      <c r="A60" s="4"/>
      <c r="B60" s="4"/>
      <c r="C60" s="4"/>
      <c r="D60" s="4"/>
      <c r="E60" s="4"/>
      <c r="F60" s="4"/>
      <c r="G60" s="4"/>
      <c r="H60" s="4"/>
      <c r="I60" s="4"/>
      <c r="J60" s="4"/>
      <c r="K60" s="4"/>
    </row>
    <row r="61" spans="1:11" hidden="1">
      <c r="A61" s="4"/>
      <c r="B61" s="4"/>
      <c r="C61" s="4"/>
      <c r="D61" s="4"/>
      <c r="E61" s="4"/>
      <c r="F61" s="4"/>
      <c r="G61" s="4"/>
      <c r="H61" s="4"/>
      <c r="I61" s="4"/>
      <c r="J61" s="4"/>
      <c r="K61" s="4"/>
    </row>
    <row r="62" spans="1:11" hidden="1">
      <c r="A62" s="4"/>
      <c r="B62" s="4"/>
      <c r="C62" s="4"/>
      <c r="D62" s="4"/>
      <c r="E62" s="4"/>
      <c r="F62" s="4"/>
      <c r="G62" s="4"/>
      <c r="H62" s="4"/>
      <c r="I62" s="4"/>
      <c r="J62" s="4"/>
      <c r="K62" s="4"/>
    </row>
    <row r="63" spans="1:11" hidden="1">
      <c r="A63" s="4"/>
      <c r="B63" s="4"/>
      <c r="C63" s="4"/>
      <c r="D63" s="4"/>
      <c r="E63" s="4"/>
      <c r="F63" s="4"/>
      <c r="G63" s="4"/>
      <c r="H63" s="4"/>
      <c r="I63" s="4"/>
      <c r="J63" s="4"/>
      <c r="K63" s="4"/>
    </row>
    <row r="64" spans="1:11" hidden="1">
      <c r="A64" s="4"/>
      <c r="B64" s="4"/>
      <c r="C64" s="4"/>
      <c r="D64" s="4"/>
      <c r="E64" s="4"/>
      <c r="F64" s="4"/>
      <c r="G64" s="4"/>
      <c r="H64" s="4"/>
      <c r="I64" s="4"/>
      <c r="J64" s="4"/>
      <c r="K64" s="4"/>
    </row>
    <row r="65" hidden="1"/>
    <row r="66" hidden="1"/>
    <row r="67" hidden="1"/>
    <row r="68" hidden="1"/>
    <row r="69" hidden="1"/>
    <row r="70" hidden="1"/>
    <row r="71" hidden="1"/>
  </sheetData>
  <sheetProtection password="DF61" sheet="1" objects="1" scenarios="1"/>
  <mergeCells count="30">
    <mergeCell ref="B45:C45"/>
    <mergeCell ref="B46:C46"/>
    <mergeCell ref="B27:C27"/>
    <mergeCell ref="B28:C28"/>
    <mergeCell ref="B29:C29"/>
    <mergeCell ref="B43:C43"/>
    <mergeCell ref="B44:C44"/>
    <mergeCell ref="J13:K13"/>
    <mergeCell ref="B49:C49"/>
    <mergeCell ref="B50:C50"/>
    <mergeCell ref="B51:C51"/>
    <mergeCell ref="B30:C30"/>
    <mergeCell ref="B31:C31"/>
    <mergeCell ref="B47:C47"/>
    <mergeCell ref="B48:C48"/>
    <mergeCell ref="B17:C17"/>
    <mergeCell ref="B20:C20"/>
    <mergeCell ref="B21:C21"/>
    <mergeCell ref="B22:C22"/>
    <mergeCell ref="B23:C23"/>
    <mergeCell ref="B24:C24"/>
    <mergeCell ref="B25:C25"/>
    <mergeCell ref="B26:C26"/>
    <mergeCell ref="B1:I1"/>
    <mergeCell ref="B9:I9"/>
    <mergeCell ref="H13:I13"/>
    <mergeCell ref="B10:I10"/>
    <mergeCell ref="B11:I11"/>
    <mergeCell ref="B12:I12"/>
    <mergeCell ref="F13:G13"/>
  </mergeCells>
  <dataValidations disablePrompts="1" count="2">
    <dataValidation type="decimal" operator="lessThanOrEqual" allowBlank="1" showInputMessage="1" showErrorMessage="1" errorTitle="Numbers Only" error="You can only enter numbers in these cells.To re input a number, press Cancel  or Retry and  delete, and then re enter a valid number_x000a_" sqref="J43:K43 E53:I56 E42:K42 E30:K30 E50:K50 J53:K53 E48:K48">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E17">
      <formula1>90000000000</formula1>
    </dataValidation>
  </dataValidations>
  <hyperlinks>
    <hyperlink ref="B1:I1" location="ToC!A1" display="70.030"/>
  </hyperlinks>
  <printOptions horizontalCentered="1" verticalCentered="1"/>
  <pageMargins left="0.39370078740157483" right="0.39370078740157483" top="0.39370078740157483" bottom="0.39370078740157483" header="0.39370078740157483" footer="0.39370078740157483"/>
  <pageSetup paperSize="5" scale="54" orientation="landscape" r:id="rId1"/>
  <headerFooter alignWithMargins="0"/>
  <ignoredErrors>
    <ignoredError sqref="G50:J50" formula="1"/>
    <ignoredError sqref="B1" numberStoredAsText="1"/>
  </ignoredError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3" tint="0.39997558519241921"/>
  </sheetPr>
  <dimension ref="A1:O189"/>
  <sheetViews>
    <sheetView topLeftCell="A46" zoomScaleNormal="100" workbookViewId="0">
      <selection activeCell="H25" sqref="H25"/>
    </sheetView>
  </sheetViews>
  <sheetFormatPr defaultColWidth="0" defaultRowHeight="12.5" zeroHeight="1"/>
  <cols>
    <col min="1" max="1" width="5.765625" style="194" customWidth="1"/>
    <col min="2" max="2" width="28.84375" style="194" customWidth="1"/>
    <col min="3" max="3" width="6.765625" style="194" customWidth="1"/>
    <col min="4" max="4" width="10.765625" style="194" customWidth="1"/>
    <col min="5" max="5" width="20.765625" style="194" customWidth="1"/>
    <col min="6" max="7" width="10.765625" style="194" customWidth="1"/>
    <col min="8" max="8" width="20.765625" style="194" customWidth="1"/>
    <col min="9" max="9" width="11.23046875" style="194" hidden="1" customWidth="1"/>
    <col min="10" max="10" width="11.3046875" style="194" hidden="1" customWidth="1"/>
    <col min="11" max="15" width="0" style="194" hidden="1" customWidth="1"/>
    <col min="16" max="16384" width="8.84375" style="194" hidden="1"/>
  </cols>
  <sheetData>
    <row r="1" spans="1:13" s="98" customFormat="1" ht="15.5">
      <c r="A1" s="5336" t="s">
        <v>131</v>
      </c>
      <c r="B1" s="5225"/>
      <c r="C1" s="5225"/>
      <c r="D1" s="5225"/>
      <c r="E1" s="5225"/>
      <c r="F1" s="5225"/>
      <c r="G1" s="5225"/>
      <c r="H1" s="5225"/>
    </row>
    <row r="2" spans="1:13" s="98" customFormat="1" ht="15.5">
      <c r="A2" s="1759"/>
      <c r="B2" s="1759"/>
      <c r="C2" s="1759"/>
      <c r="D2" s="1759"/>
      <c r="E2" s="1759"/>
      <c r="F2" s="1759"/>
      <c r="G2" s="1759"/>
      <c r="H2" s="640" t="s">
        <v>2279</v>
      </c>
    </row>
    <row r="3" spans="1:13" s="98" customFormat="1" ht="15.5">
      <c r="A3" s="596" t="str">
        <f>+Cover!A14</f>
        <v>Select Name of Insurer/ Financial Holding Company</v>
      </c>
      <c r="B3" s="352"/>
      <c r="C3" s="352"/>
      <c r="D3" s="99"/>
      <c r="E3" s="99"/>
      <c r="F3" s="99"/>
      <c r="G3" s="99"/>
      <c r="H3" s="99"/>
    </row>
    <row r="4" spans="1:13" s="98" customFormat="1" ht="15.5">
      <c r="A4" s="179" t="str">
        <f>+ToC!A3</f>
        <v>Insurer/Financial Holding Company</v>
      </c>
      <c r="B4" s="99"/>
      <c r="C4" s="99"/>
      <c r="D4" s="99"/>
      <c r="E4" s="99"/>
      <c r="F4" s="99"/>
      <c r="G4" s="99"/>
      <c r="H4" s="99"/>
    </row>
    <row r="5" spans="1:13" s="98" customFormat="1" ht="15.5">
      <c r="A5" s="179"/>
      <c r="B5" s="99"/>
      <c r="C5" s="99"/>
      <c r="D5" s="99"/>
      <c r="E5" s="99"/>
      <c r="F5" s="99"/>
      <c r="G5" s="99"/>
      <c r="H5" s="99"/>
    </row>
    <row r="6" spans="1:13" s="98" customFormat="1" ht="15.5">
      <c r="A6" s="99" t="str">
        <f>+ToC!A5</f>
        <v>LONG-TERM INSURERS ANNUAL RETURN</v>
      </c>
      <c r="B6" s="99"/>
      <c r="C6" s="683"/>
      <c r="D6" s="99"/>
      <c r="E6" s="99"/>
      <c r="F6" s="99"/>
      <c r="G6" s="99"/>
      <c r="H6" s="99"/>
    </row>
    <row r="7" spans="1:13" s="98" customFormat="1" ht="15.5">
      <c r="A7" s="179" t="str">
        <f>+ToC!A6</f>
        <v>FOR THE YEAR ENDED:</v>
      </c>
      <c r="B7" s="99"/>
      <c r="C7" s="99"/>
      <c r="D7" s="99"/>
      <c r="E7" s="99"/>
      <c r="F7" s="99"/>
      <c r="G7" s="99"/>
      <c r="H7" s="2398">
        <f>+Cover!A23</f>
        <v>0</v>
      </c>
    </row>
    <row r="8" spans="1:13" s="98" customFormat="1" ht="15.5">
      <c r="A8" s="179"/>
      <c r="B8" s="99"/>
      <c r="C8" s="99"/>
      <c r="D8" s="99"/>
      <c r="E8" s="99"/>
      <c r="F8" s="99"/>
      <c r="G8" s="99"/>
      <c r="H8" s="99"/>
    </row>
    <row r="9" spans="1:13" s="189" customFormat="1" ht="21" customHeight="1">
      <c r="A9" s="5055" t="s">
        <v>999</v>
      </c>
      <c r="B9" s="5055"/>
      <c r="C9" s="5055"/>
      <c r="D9" s="5055"/>
      <c r="E9" s="5055"/>
      <c r="F9" s="5055"/>
      <c r="G9" s="5055"/>
      <c r="H9" s="5055"/>
    </row>
    <row r="10" spans="1:13" s="98" customFormat="1" ht="15.5">
      <c r="A10" s="5055" t="s">
        <v>1847</v>
      </c>
      <c r="B10" s="5055"/>
      <c r="C10" s="5055"/>
      <c r="D10" s="5055"/>
      <c r="E10" s="5055"/>
      <c r="F10" s="5055"/>
      <c r="G10" s="5055"/>
      <c r="H10" s="5055"/>
    </row>
    <row r="11" spans="1:13" s="98" customFormat="1" ht="13.15" customHeight="1">
      <c r="A11" s="1759"/>
      <c r="B11" s="1759"/>
      <c r="C11" s="1759"/>
      <c r="D11" s="1759"/>
      <c r="E11" s="1759"/>
      <c r="F11" s="1759"/>
      <c r="G11" s="1759"/>
      <c r="H11" s="1759"/>
    </row>
    <row r="12" spans="1:13" s="190" customFormat="1" ht="15.5">
      <c r="A12" s="3558"/>
      <c r="B12" s="2701"/>
      <c r="C12" s="3558"/>
      <c r="D12" s="5967" t="s">
        <v>1848</v>
      </c>
      <c r="E12" s="5977"/>
      <c r="F12" s="5977"/>
      <c r="G12" s="5977"/>
      <c r="H12" s="5978"/>
      <c r="M12" s="191"/>
    </row>
    <row r="13" spans="1:13" s="190" customFormat="1" ht="28.5" customHeight="1">
      <c r="A13" s="3558"/>
      <c r="B13" s="3786" t="s">
        <v>1813</v>
      </c>
      <c r="C13" s="3830" t="s">
        <v>133</v>
      </c>
      <c r="D13" s="5974" t="s">
        <v>1100</v>
      </c>
      <c r="E13" s="5975"/>
      <c r="F13" s="5974" t="s">
        <v>1089</v>
      </c>
      <c r="G13" s="5976"/>
      <c r="H13" s="5975"/>
      <c r="M13" s="191"/>
    </row>
    <row r="14" spans="1:13" s="192" customFormat="1" ht="26">
      <c r="A14" s="3558"/>
      <c r="B14" s="2701"/>
      <c r="C14" s="3558"/>
      <c r="D14" s="3592" t="s">
        <v>1835</v>
      </c>
      <c r="E14" s="3830" t="s">
        <v>1849</v>
      </c>
      <c r="F14" s="3592" t="s">
        <v>1835</v>
      </c>
      <c r="G14" s="3830" t="s">
        <v>1834</v>
      </c>
      <c r="H14" s="3592" t="s">
        <v>1849</v>
      </c>
    </row>
    <row r="15" spans="1:13" s="192" customFormat="1" ht="20.149999999999999" customHeight="1">
      <c r="A15" s="3558"/>
      <c r="B15" s="2701"/>
      <c r="C15" s="3558"/>
      <c r="D15" s="2670"/>
      <c r="E15" s="2564" t="s">
        <v>640</v>
      </c>
      <c r="F15" s="2670"/>
      <c r="G15" s="2700"/>
      <c r="H15" s="2563" t="s">
        <v>640</v>
      </c>
    </row>
    <row r="16" spans="1:13" s="193" customFormat="1" ht="20.149999999999999" customHeight="1">
      <c r="A16" s="3988" t="s">
        <v>1850</v>
      </c>
      <c r="B16" s="4044"/>
      <c r="C16" s="3831"/>
      <c r="D16" s="3832"/>
      <c r="E16" s="3833"/>
      <c r="F16" s="3834"/>
      <c r="G16" s="3833"/>
      <c r="H16" s="3834"/>
    </row>
    <row r="17" spans="1:13" ht="20.149999999999999" customHeight="1">
      <c r="A17" s="4045"/>
      <c r="B17" s="3878" t="s">
        <v>1837</v>
      </c>
      <c r="C17" s="3835"/>
      <c r="D17" s="3836"/>
      <c r="E17" s="3836"/>
      <c r="F17" s="3836"/>
      <c r="G17" s="3837"/>
      <c r="H17" s="3836"/>
      <c r="M17" s="195"/>
    </row>
    <row r="18" spans="1:13" ht="20.149999999999999" customHeight="1">
      <c r="A18" s="4045"/>
      <c r="B18" s="3878" t="s">
        <v>1838</v>
      </c>
      <c r="C18" s="3835"/>
      <c r="D18" s="3838"/>
      <c r="E18" s="3839"/>
      <c r="F18" s="3836"/>
      <c r="G18" s="3839"/>
      <c r="H18" s="3836"/>
      <c r="M18" s="195"/>
    </row>
    <row r="19" spans="1:13" ht="20.149999999999999" customHeight="1">
      <c r="A19" s="4045"/>
      <c r="B19" s="4046" t="s">
        <v>1851</v>
      </c>
      <c r="C19" s="3835"/>
      <c r="D19" s="2185">
        <f>SUM(D20:D22)</f>
        <v>0</v>
      </c>
      <c r="E19" s="2185">
        <f>SUM(E20:E22)</f>
        <v>0</v>
      </c>
      <c r="F19" s="2185">
        <f>SUM(F20:F22)</f>
        <v>0</v>
      </c>
      <c r="G19" s="2185">
        <f>SUM(G20:G22)</f>
        <v>0</v>
      </c>
      <c r="H19" s="2185">
        <f>SUM(H20:H22)</f>
        <v>0</v>
      </c>
      <c r="M19" s="195"/>
    </row>
    <row r="20" spans="1:13" ht="20.149999999999999" customHeight="1">
      <c r="A20" s="490"/>
      <c r="B20" s="3849"/>
      <c r="C20" s="3835"/>
      <c r="D20" s="3838"/>
      <c r="E20" s="3839"/>
      <c r="F20" s="3836"/>
      <c r="G20" s="3839"/>
      <c r="H20" s="3836"/>
      <c r="M20" s="195"/>
    </row>
    <row r="21" spans="1:13" ht="20.149999999999999" customHeight="1">
      <c r="A21" s="490"/>
      <c r="B21" s="3849"/>
      <c r="C21" s="3835"/>
      <c r="D21" s="3838"/>
      <c r="E21" s="3839"/>
      <c r="F21" s="3836"/>
      <c r="G21" s="3839"/>
      <c r="H21" s="3836"/>
      <c r="M21" s="195"/>
    </row>
    <row r="22" spans="1:13" ht="20.149999999999999" customHeight="1">
      <c r="A22" s="490"/>
      <c r="B22" s="3849"/>
      <c r="C22" s="3840"/>
      <c r="D22" s="3841"/>
      <c r="E22" s="3842"/>
      <c r="F22" s="3843"/>
      <c r="G22" s="3842"/>
      <c r="H22" s="3843"/>
      <c r="M22" s="195"/>
    </row>
    <row r="23" spans="1:13" ht="20.149999999999999" customHeight="1">
      <c r="A23" s="490"/>
      <c r="B23" s="4047"/>
      <c r="C23" s="491"/>
      <c r="D23" s="956"/>
      <c r="E23" s="957"/>
      <c r="F23" s="181"/>
      <c r="G23" s="1277"/>
      <c r="H23" s="181"/>
      <c r="M23" s="195"/>
    </row>
    <row r="24" spans="1:13" ht="20.149999999999999" customHeight="1">
      <c r="A24" s="3852"/>
      <c r="B24" s="4048" t="s">
        <v>1852</v>
      </c>
      <c r="C24" s="1249"/>
      <c r="D24" s="3844"/>
      <c r="E24" s="958"/>
      <c r="F24" s="1250"/>
      <c r="G24" s="1278"/>
      <c r="H24" s="1250"/>
      <c r="M24" s="195"/>
    </row>
    <row r="25" spans="1:13" ht="20.149999999999999" customHeight="1">
      <c r="A25" s="5970" t="s">
        <v>1822</v>
      </c>
      <c r="B25" s="5971"/>
      <c r="C25" s="3845"/>
      <c r="D25" s="3792">
        <f>D24+SUM(D17:D19)</f>
        <v>0</v>
      </c>
      <c r="E25" s="3792">
        <f>E24+SUM(E17:E19)</f>
        <v>0</v>
      </c>
      <c r="F25" s="3792">
        <f>F24+SUM(F17:F19)</f>
        <v>0</v>
      </c>
      <c r="G25" s="3792">
        <f>G24+SUM(G17:G19)</f>
        <v>0</v>
      </c>
      <c r="H25" s="3792">
        <f>H24+SUM(H17:H19)</f>
        <v>0</v>
      </c>
      <c r="M25" s="195"/>
    </row>
    <row r="26" spans="1:13" ht="20.149999999999999" customHeight="1">
      <c r="A26" s="3846" t="s">
        <v>1853</v>
      </c>
      <c r="B26" s="1360"/>
      <c r="C26" s="1249"/>
      <c r="D26" s="3844"/>
      <c r="E26" s="958"/>
      <c r="F26" s="1250"/>
      <c r="G26" s="1278"/>
      <c r="H26" s="1250"/>
      <c r="M26" s="195"/>
    </row>
    <row r="27" spans="1:13" ht="20.149999999999999" customHeight="1">
      <c r="A27" s="4049"/>
      <c r="B27" s="3878" t="s">
        <v>1671</v>
      </c>
      <c r="C27" s="3840"/>
      <c r="D27" s="3841"/>
      <c r="E27" s="3842"/>
      <c r="F27" s="3843"/>
      <c r="G27" s="3843"/>
      <c r="H27" s="3842"/>
      <c r="M27" s="195"/>
    </row>
    <row r="28" spans="1:13" ht="20.149999999999999" customHeight="1">
      <c r="A28" s="4045"/>
      <c r="B28" s="3878" t="s">
        <v>1854</v>
      </c>
      <c r="C28" s="3835"/>
      <c r="D28" s="3838"/>
      <c r="E28" s="3839"/>
      <c r="F28" s="3843"/>
      <c r="G28" s="3843"/>
      <c r="H28" s="3839"/>
      <c r="M28" s="195"/>
    </row>
    <row r="29" spans="1:13" ht="20.149999999999999" customHeight="1">
      <c r="A29" s="4045"/>
      <c r="B29" s="3878" t="s">
        <v>1825</v>
      </c>
      <c r="C29" s="3835"/>
      <c r="D29" s="3838"/>
      <c r="E29" s="3839"/>
      <c r="F29" s="3843"/>
      <c r="G29" s="3843"/>
      <c r="H29" s="3839"/>
      <c r="M29" s="195"/>
    </row>
    <row r="30" spans="1:13" ht="20.149999999999999" customHeight="1">
      <c r="A30" s="4045"/>
      <c r="B30" s="3878" t="s">
        <v>1855</v>
      </c>
      <c r="C30" s="3835"/>
      <c r="D30" s="3838">
        <v>0</v>
      </c>
      <c r="E30" s="3839">
        <v>0</v>
      </c>
      <c r="F30" s="3843"/>
      <c r="G30" s="3839"/>
      <c r="H30" s="3836"/>
      <c r="M30" s="195"/>
    </row>
    <row r="31" spans="1:13" ht="20.149999999999999" customHeight="1">
      <c r="A31" s="4045"/>
      <c r="B31" s="3878" t="s">
        <v>1841</v>
      </c>
      <c r="C31" s="3835"/>
      <c r="D31" s="3838"/>
      <c r="E31" s="3839"/>
      <c r="F31" s="3843"/>
      <c r="G31" s="3839"/>
      <c r="H31" s="3836"/>
      <c r="M31" s="195"/>
    </row>
    <row r="32" spans="1:13" ht="20.149999999999999" customHeight="1">
      <c r="A32" s="4045"/>
      <c r="B32" s="3878" t="s">
        <v>1842</v>
      </c>
      <c r="C32" s="3835"/>
      <c r="D32" s="3838"/>
      <c r="E32" s="3839"/>
      <c r="F32" s="3843"/>
      <c r="G32" s="3839"/>
      <c r="H32" s="3836"/>
      <c r="M32" s="195"/>
    </row>
    <row r="33" spans="1:13" ht="20.149999999999999" customHeight="1">
      <c r="A33" s="4045"/>
      <c r="B33" s="3878" t="s">
        <v>1843</v>
      </c>
      <c r="C33" s="3835"/>
      <c r="D33" s="3838"/>
      <c r="E33" s="3839"/>
      <c r="F33" s="3843"/>
      <c r="G33" s="3839"/>
      <c r="H33" s="3836"/>
      <c r="M33" s="195"/>
    </row>
    <row r="34" spans="1:13" ht="20.149999999999999" customHeight="1">
      <c r="A34" s="4045"/>
      <c r="B34" s="4050" t="s">
        <v>1844</v>
      </c>
      <c r="C34" s="3835"/>
      <c r="D34" s="3838"/>
      <c r="E34" s="3839"/>
      <c r="F34" s="3843"/>
      <c r="G34" s="3839"/>
      <c r="H34" s="3836"/>
      <c r="M34" s="195"/>
    </row>
    <row r="35" spans="1:13" ht="20.149999999999999" customHeight="1">
      <c r="A35" s="4045"/>
      <c r="B35" s="4050" t="s">
        <v>1845</v>
      </c>
      <c r="C35" s="3835"/>
      <c r="D35" s="3838"/>
      <c r="E35" s="3839"/>
      <c r="F35" s="3843"/>
      <c r="G35" s="3839"/>
      <c r="H35" s="3836"/>
      <c r="M35" s="195"/>
    </row>
    <row r="36" spans="1:13" ht="20.149999999999999" customHeight="1">
      <c r="A36" s="4045"/>
      <c r="B36" s="4046" t="s">
        <v>1856</v>
      </c>
      <c r="C36" s="3835"/>
      <c r="D36" s="2168">
        <f>SUM(D37:D39)</f>
        <v>0</v>
      </c>
      <c r="E36" s="3563">
        <f>SUM(E37:E39)</f>
        <v>0</v>
      </c>
      <c r="F36" s="2168">
        <f>SUM(F37:F39)</f>
        <v>0</v>
      </c>
      <c r="G36" s="2168">
        <f>SUM(G37:G39)</f>
        <v>0</v>
      </c>
      <c r="H36" s="2168">
        <f>SUM(H37:H39)</f>
        <v>0</v>
      </c>
      <c r="M36" s="195"/>
    </row>
    <row r="37" spans="1:13" ht="20.149999999999999" customHeight="1">
      <c r="A37" s="490"/>
      <c r="B37" s="4051"/>
      <c r="C37" s="1251"/>
      <c r="D37" s="3847"/>
      <c r="E37" s="3843"/>
      <c r="F37" s="3847"/>
      <c r="G37" s="3848"/>
      <c r="H37" s="3843"/>
      <c r="M37" s="195"/>
    </row>
    <row r="38" spans="1:13" ht="20.149999999999999" customHeight="1">
      <c r="A38" s="490"/>
      <c r="B38" s="3849"/>
      <c r="C38" s="1249"/>
      <c r="D38" s="3850"/>
      <c r="E38" s="3836"/>
      <c r="F38" s="3850"/>
      <c r="G38" s="3851"/>
      <c r="H38" s="3836"/>
      <c r="M38" s="195"/>
    </row>
    <row r="39" spans="1:13" ht="20.149999999999999" customHeight="1">
      <c r="A39" s="3852"/>
      <c r="B39" s="3853"/>
      <c r="C39" s="3854"/>
      <c r="D39" s="3838"/>
      <c r="E39" s="3836"/>
      <c r="F39" s="3838"/>
      <c r="G39" s="3839"/>
      <c r="H39" s="3836"/>
      <c r="M39" s="195"/>
    </row>
    <row r="40" spans="1:13" ht="20.149999999999999" customHeight="1">
      <c r="A40" s="5970" t="s">
        <v>1827</v>
      </c>
      <c r="B40" s="5971"/>
      <c r="C40" s="3558"/>
      <c r="D40" s="3855">
        <f>SUM(D27:D36)</f>
        <v>0</v>
      </c>
      <c r="E40" s="3855">
        <f>SUM(E27:E36)</f>
        <v>0</v>
      </c>
      <c r="F40" s="3855">
        <f>SUM(F27:F36)</f>
        <v>0</v>
      </c>
      <c r="G40" s="3855">
        <f>SUM(G27:G36)</f>
        <v>0</v>
      </c>
      <c r="H40" s="3855">
        <f>SUM(H27:H36)</f>
        <v>0</v>
      </c>
      <c r="M40" s="195"/>
    </row>
    <row r="41" spans="1:13" s="195" customFormat="1" ht="20.149999999999999" customHeight="1">
      <c r="A41" s="1274" t="s">
        <v>1828</v>
      </c>
      <c r="B41" s="196"/>
      <c r="C41" s="3856"/>
      <c r="D41" s="3857"/>
      <c r="E41" s="3839"/>
      <c r="F41" s="3858"/>
      <c r="G41" s="3859"/>
      <c r="H41" s="3836"/>
    </row>
    <row r="42" spans="1:13" s="195" customFormat="1" ht="20.149999999999999" customHeight="1">
      <c r="A42" s="3860"/>
      <c r="B42" s="3861"/>
      <c r="C42" s="3861"/>
      <c r="D42" s="3857"/>
      <c r="E42" s="3862"/>
      <c r="F42" s="3862"/>
      <c r="G42" s="3863"/>
      <c r="H42" s="3864"/>
    </row>
    <row r="43" spans="1:13" s="195" customFormat="1" ht="20.149999999999999" customHeight="1" thickBot="1">
      <c r="A43" s="5972" t="s">
        <v>1857</v>
      </c>
      <c r="B43" s="5973"/>
      <c r="C43" s="3865"/>
      <c r="D43" s="3785">
        <f>D16+D25-D40</f>
        <v>0</v>
      </c>
      <c r="E43" s="3785">
        <f>E16+E25-E40+E41</f>
        <v>0</v>
      </c>
      <c r="F43" s="3785">
        <f>F16+F25-F40</f>
        <v>0</v>
      </c>
      <c r="G43" s="3785">
        <f>G16+G25-G40</f>
        <v>0</v>
      </c>
      <c r="H43" s="3855">
        <f>H16+H25-H40+H41</f>
        <v>0</v>
      </c>
    </row>
    <row r="44" spans="1:13" s="98" customFormat="1" ht="20.149999999999999" customHeight="1">
      <c r="A44" s="91" t="s">
        <v>1858</v>
      </c>
      <c r="B44" s="91"/>
      <c r="C44" s="91"/>
      <c r="D44" s="91"/>
      <c r="E44" s="91"/>
      <c r="F44" s="91"/>
      <c r="G44" s="91"/>
      <c r="H44" s="91"/>
    </row>
    <row r="45" spans="1:13" s="98" customFormat="1" ht="20.149999999999999" customHeight="1">
      <c r="A45" s="197" t="s">
        <v>1859</v>
      </c>
      <c r="B45" s="91"/>
      <c r="C45" s="91"/>
      <c r="D45" s="91"/>
      <c r="E45" s="91"/>
      <c r="F45" s="91"/>
      <c r="G45" s="91"/>
      <c r="H45" s="91"/>
    </row>
    <row r="46" spans="1:13" s="98" customFormat="1" ht="20.149999999999999" customHeight="1">
      <c r="A46" s="197" t="s">
        <v>1860</v>
      </c>
      <c r="B46" s="91"/>
      <c r="C46" s="91"/>
      <c r="D46" s="91"/>
      <c r="E46" s="91"/>
      <c r="F46" s="91"/>
      <c r="G46" s="91"/>
      <c r="H46" s="91"/>
    </row>
    <row r="47" spans="1:13" s="98" customFormat="1" ht="20.149999999999999" customHeight="1">
      <c r="A47" s="91"/>
      <c r="B47" s="91"/>
      <c r="C47" s="91"/>
      <c r="D47" s="91"/>
      <c r="E47" s="91"/>
      <c r="F47" s="91"/>
      <c r="G47" s="91"/>
      <c r="H47" s="91"/>
    </row>
    <row r="48" spans="1:13" s="98" customFormat="1" ht="20.149999999999999" customHeight="1">
      <c r="A48" s="198" t="s">
        <v>1861</v>
      </c>
      <c r="B48" s="199"/>
      <c r="C48" s="199"/>
      <c r="D48" s="199"/>
      <c r="E48" s="199"/>
      <c r="F48" s="199"/>
      <c r="G48" s="199"/>
      <c r="H48" s="199"/>
    </row>
    <row r="49" spans="1:13" s="98" customFormat="1" ht="20.149999999999999" customHeight="1">
      <c r="A49" s="1799"/>
      <c r="B49" s="198" t="s">
        <v>1862</v>
      </c>
      <c r="C49" s="1799"/>
      <c r="D49" s="1799"/>
      <c r="E49" s="1799"/>
      <c r="F49" s="1799"/>
      <c r="G49" s="1799"/>
      <c r="H49" s="1799"/>
    </row>
    <row r="50" spans="1:13" s="98" customFormat="1" ht="12.75" customHeight="1">
      <c r="A50" s="91"/>
      <c r="B50" s="91"/>
      <c r="C50" s="91"/>
      <c r="D50" s="91"/>
      <c r="E50" s="91"/>
      <c r="F50" s="91"/>
      <c r="G50" s="91"/>
      <c r="H50" s="91"/>
    </row>
    <row r="51" spans="1:13" s="195" customFormat="1" ht="20.149999999999999" customHeight="1">
      <c r="A51" s="3558"/>
      <c r="B51" s="2701"/>
      <c r="C51" s="3592" t="s">
        <v>133</v>
      </c>
      <c r="D51" s="5967" t="s">
        <v>1863</v>
      </c>
      <c r="E51" s="5968"/>
      <c r="F51" s="5968"/>
      <c r="G51" s="5968"/>
      <c r="H51" s="5969"/>
      <c r="I51" s="98"/>
      <c r="J51" s="200"/>
      <c r="K51" s="200"/>
    </row>
    <row r="52" spans="1:13" s="195" customFormat="1" ht="52">
      <c r="A52" s="3558"/>
      <c r="B52" s="3786" t="s">
        <v>1813</v>
      </c>
      <c r="C52" s="2701"/>
      <c r="D52" s="3866" t="s">
        <v>1833</v>
      </c>
      <c r="E52" s="3867" t="s">
        <v>1836</v>
      </c>
      <c r="F52" s="3868"/>
      <c r="G52" s="3869" t="s">
        <v>1864</v>
      </c>
      <c r="H52" s="3870" t="s">
        <v>1865</v>
      </c>
      <c r="I52" s="98"/>
      <c r="J52" s="200"/>
      <c r="K52" s="200"/>
    </row>
    <row r="53" spans="1:13" ht="20.149999999999999" customHeight="1">
      <c r="A53" s="180"/>
      <c r="B53" s="201" t="s">
        <v>1866</v>
      </c>
      <c r="C53" s="3854"/>
      <c r="D53" s="3871"/>
      <c r="E53" s="1339"/>
      <c r="F53" s="1338"/>
      <c r="G53" s="3871"/>
      <c r="H53" s="1339"/>
      <c r="I53" s="98"/>
      <c r="J53" s="202"/>
      <c r="K53" s="202"/>
      <c r="L53" s="195"/>
      <c r="M53" s="195"/>
    </row>
    <row r="54" spans="1:13" ht="20.149999999999999" customHeight="1">
      <c r="A54" s="489"/>
      <c r="B54" s="4052" t="s">
        <v>1867</v>
      </c>
      <c r="C54" s="3840"/>
      <c r="D54" s="3805"/>
      <c r="E54" s="3805"/>
      <c r="F54" s="3872"/>
      <c r="G54" s="3805"/>
      <c r="H54" s="3805"/>
      <c r="I54" s="98"/>
      <c r="J54" s="202"/>
      <c r="K54" s="202"/>
      <c r="L54" s="195"/>
      <c r="M54" s="195"/>
    </row>
    <row r="55" spans="1:13" ht="20.149999999999999" customHeight="1">
      <c r="A55" s="490"/>
      <c r="B55" s="3878" t="s">
        <v>891</v>
      </c>
      <c r="C55" s="3840"/>
      <c r="D55" s="3805"/>
      <c r="E55" s="3805"/>
      <c r="F55" s="3872"/>
      <c r="G55" s="3805"/>
      <c r="H55" s="3805"/>
      <c r="I55" s="98"/>
      <c r="J55" s="202"/>
      <c r="K55" s="202"/>
      <c r="L55" s="195"/>
      <c r="M55" s="195"/>
    </row>
    <row r="56" spans="1:13" ht="20.149999999999999" customHeight="1">
      <c r="A56" s="4056"/>
      <c r="B56" s="4057"/>
      <c r="C56" s="3835"/>
      <c r="D56" s="3873"/>
      <c r="E56" s="3873"/>
      <c r="F56" s="3874"/>
      <c r="G56" s="3873"/>
      <c r="H56" s="3873"/>
      <c r="I56" s="98"/>
      <c r="J56" s="202"/>
      <c r="K56" s="202"/>
      <c r="L56" s="195"/>
      <c r="M56" s="195"/>
    </row>
    <row r="57" spans="1:13" ht="20.149999999999999" customHeight="1">
      <c r="A57" s="4058"/>
      <c r="B57" s="4059" t="s">
        <v>1011</v>
      </c>
      <c r="C57" s="3840"/>
      <c r="D57" s="3792">
        <f>SUM(D54:D55)</f>
        <v>0</v>
      </c>
      <c r="E57" s="3792">
        <f t="shared" ref="E57" si="0">SUM(E54:E55)</f>
        <v>0</v>
      </c>
      <c r="F57" s="3872"/>
      <c r="G57" s="3875">
        <f>SUM(G54:G55)</f>
        <v>0</v>
      </c>
      <c r="H57" s="3792">
        <f>SUM(H54:H55)</f>
        <v>0</v>
      </c>
      <c r="I57" s="98"/>
      <c r="J57" s="202"/>
      <c r="K57" s="202"/>
      <c r="L57" s="195"/>
      <c r="M57" s="195"/>
    </row>
    <row r="58" spans="1:13" ht="20.149999999999999" customHeight="1">
      <c r="A58" s="4054"/>
      <c r="B58" s="4055" t="s">
        <v>1868</v>
      </c>
      <c r="C58" s="3840"/>
      <c r="D58" s="2776"/>
      <c r="E58" s="2776"/>
      <c r="F58" s="3874"/>
      <c r="G58" s="2776"/>
      <c r="H58" s="2776"/>
      <c r="I58" s="98"/>
      <c r="J58" s="202"/>
      <c r="K58" s="202"/>
      <c r="L58" s="195"/>
      <c r="M58" s="195"/>
    </row>
    <row r="59" spans="1:13" ht="20.149999999999999" customHeight="1">
      <c r="A59" s="4053"/>
      <c r="B59" s="3878" t="s">
        <v>1867</v>
      </c>
      <c r="C59" s="3835"/>
      <c r="D59" s="3877"/>
      <c r="E59" s="3877"/>
      <c r="F59" s="3872"/>
      <c r="G59" s="3877"/>
      <c r="H59" s="3877"/>
      <c r="I59" s="98"/>
      <c r="J59" s="202"/>
      <c r="K59" s="202"/>
      <c r="L59" s="195"/>
      <c r="M59" s="195"/>
    </row>
    <row r="60" spans="1:13" ht="20.149999999999999" customHeight="1">
      <c r="A60" s="4056"/>
      <c r="B60" s="4057" t="s">
        <v>891</v>
      </c>
      <c r="C60" s="3835"/>
      <c r="D60" s="3877"/>
      <c r="E60" s="3877"/>
      <c r="F60" s="3872"/>
      <c r="G60" s="3877"/>
      <c r="H60" s="3877"/>
      <c r="I60" s="98"/>
      <c r="J60" s="202"/>
      <c r="K60" s="202"/>
      <c r="L60" s="195"/>
      <c r="M60" s="195"/>
    </row>
    <row r="61" spans="1:13" ht="20.149999999999999" customHeight="1">
      <c r="A61" s="4058"/>
      <c r="B61" s="4060" t="s">
        <v>1011</v>
      </c>
      <c r="C61" s="3835"/>
      <c r="D61" s="3792">
        <f>SUM(D59:D60)</f>
        <v>0</v>
      </c>
      <c r="E61" s="3792">
        <f t="shared" ref="E61" si="1">SUM(E59:E60)</f>
        <v>0</v>
      </c>
      <c r="F61" s="3872"/>
      <c r="G61" s="3875">
        <f>SUM(G59:G60)</f>
        <v>0</v>
      </c>
      <c r="H61" s="3792">
        <f>SUM(H59:H60)</f>
        <v>0</v>
      </c>
      <c r="I61" s="98"/>
      <c r="J61" s="202"/>
      <c r="K61" s="202"/>
      <c r="L61" s="195"/>
      <c r="M61" s="195"/>
    </row>
    <row r="62" spans="1:13" ht="20.149999999999999" customHeight="1">
      <c r="A62" s="4054"/>
      <c r="B62" s="4055" t="s">
        <v>1869</v>
      </c>
      <c r="C62" s="3835"/>
      <c r="D62" s="3873"/>
      <c r="E62" s="3873"/>
      <c r="F62" s="3874"/>
      <c r="G62" s="3873"/>
      <c r="H62" s="3873"/>
      <c r="I62" s="98"/>
      <c r="J62" s="202"/>
      <c r="K62" s="202"/>
      <c r="L62" s="195"/>
      <c r="M62" s="195"/>
    </row>
    <row r="63" spans="1:13" ht="20.149999999999999" customHeight="1">
      <c r="A63" s="490"/>
      <c r="B63" s="3878" t="s">
        <v>1867</v>
      </c>
      <c r="C63" s="3835"/>
      <c r="D63" s="3877"/>
      <c r="E63" s="3877"/>
      <c r="F63" s="3872"/>
      <c r="G63" s="3877"/>
      <c r="H63" s="3877"/>
      <c r="I63" s="98"/>
      <c r="J63" s="202"/>
      <c r="K63" s="202"/>
      <c r="L63" s="195"/>
      <c r="M63" s="195"/>
    </row>
    <row r="64" spans="1:13" ht="20.149999999999999" customHeight="1">
      <c r="A64" s="4056"/>
      <c r="B64" s="4057" t="s">
        <v>891</v>
      </c>
      <c r="C64" s="1249"/>
      <c r="D64" s="3879"/>
      <c r="E64" s="3879"/>
      <c r="F64" s="3872"/>
      <c r="G64" s="3879"/>
      <c r="H64" s="3879"/>
      <c r="I64" s="98"/>
      <c r="J64" s="202"/>
      <c r="K64" s="202"/>
      <c r="L64" s="195"/>
      <c r="M64" s="195"/>
    </row>
    <row r="65" spans="1:13" ht="20.149999999999999" customHeight="1">
      <c r="A65" s="4058"/>
      <c r="B65" s="4062" t="s">
        <v>1011</v>
      </c>
      <c r="C65" s="3840"/>
      <c r="D65" s="3792">
        <f>SUM(D63:D64)</f>
        <v>0</v>
      </c>
      <c r="E65" s="3792">
        <f t="shared" ref="E65" si="2">SUM(E63:E64)</f>
        <v>0</v>
      </c>
      <c r="F65" s="3872"/>
      <c r="G65" s="3875">
        <f>SUM(G63:G64)</f>
        <v>0</v>
      </c>
      <c r="H65" s="3792">
        <f>SUM(H63:H64)</f>
        <v>0</v>
      </c>
      <c r="I65" s="98"/>
      <c r="J65" s="202"/>
      <c r="K65" s="202"/>
      <c r="L65" s="195"/>
      <c r="M65" s="195"/>
    </row>
    <row r="66" spans="1:13" ht="20.149999999999999" customHeight="1">
      <c r="A66" s="4054"/>
      <c r="B66" s="4061" t="s">
        <v>1870</v>
      </c>
      <c r="C66" s="3840"/>
      <c r="D66" s="2168">
        <f>SUM(D67:D69)</f>
        <v>0</v>
      </c>
      <c r="E66" s="2168">
        <f t="shared" ref="E66" si="3">SUM(E67:E69)</f>
        <v>0</v>
      </c>
      <c r="F66" s="3872"/>
      <c r="G66" s="3880">
        <f>SUM(G67:G69)</f>
        <v>0</v>
      </c>
      <c r="H66" s="2168">
        <f>SUM(H67:H69)</f>
        <v>0</v>
      </c>
      <c r="I66" s="98"/>
      <c r="J66" s="202"/>
      <c r="K66" s="202"/>
      <c r="L66" s="195"/>
      <c r="M66" s="195"/>
    </row>
    <row r="67" spans="1:13" ht="20.149999999999999" customHeight="1">
      <c r="A67" s="490"/>
      <c r="B67" s="3881"/>
      <c r="C67" s="3840"/>
      <c r="D67" s="3877"/>
      <c r="E67" s="3877"/>
      <c r="F67" s="3872"/>
      <c r="G67" s="3877"/>
      <c r="H67" s="3877"/>
      <c r="I67" s="98"/>
      <c r="J67" s="202"/>
      <c r="K67" s="202"/>
      <c r="L67" s="195"/>
      <c r="M67" s="195"/>
    </row>
    <row r="68" spans="1:13" ht="20.149999999999999" customHeight="1">
      <c r="A68" s="490"/>
      <c r="B68" s="3881"/>
      <c r="C68" s="3854"/>
      <c r="D68" s="3879"/>
      <c r="E68" s="3879"/>
      <c r="F68" s="3882"/>
      <c r="G68" s="3879"/>
      <c r="H68" s="3879"/>
      <c r="I68" s="98"/>
      <c r="J68" s="202"/>
      <c r="K68" s="202"/>
      <c r="L68" s="195"/>
      <c r="M68" s="195"/>
    </row>
    <row r="69" spans="1:13" ht="20.149999999999999" customHeight="1">
      <c r="A69" s="3852"/>
      <c r="B69" s="3883"/>
      <c r="C69" s="3840"/>
      <c r="D69" s="3805"/>
      <c r="E69" s="3805"/>
      <c r="F69" s="3872"/>
      <c r="G69" s="3805"/>
      <c r="H69" s="3805"/>
      <c r="I69" s="98"/>
      <c r="J69" s="202"/>
      <c r="K69" s="202"/>
      <c r="L69" s="195"/>
      <c r="M69" s="195"/>
    </row>
    <row r="70" spans="1:13" ht="20.149999999999999" customHeight="1">
      <c r="A70" s="3884"/>
      <c r="B70" s="3885"/>
      <c r="C70" s="3886"/>
      <c r="D70" s="3857"/>
      <c r="E70" s="3857"/>
      <c r="F70" s="3857"/>
      <c r="G70" s="3857"/>
      <c r="H70" s="3857"/>
      <c r="I70" s="98"/>
      <c r="J70" s="202"/>
      <c r="K70" s="202"/>
      <c r="L70" s="195"/>
      <c r="M70" s="195"/>
    </row>
    <row r="71" spans="1:13" ht="20.149999999999999" customHeight="1">
      <c r="A71" s="203" t="s">
        <v>1871</v>
      </c>
      <c r="B71" s="182"/>
      <c r="C71" s="3887"/>
      <c r="D71" s="3887"/>
      <c r="E71" s="204"/>
      <c r="F71" s="204"/>
      <c r="G71" s="204"/>
      <c r="H71" s="204"/>
      <c r="I71" s="98"/>
      <c r="J71" s="202"/>
      <c r="K71" s="202"/>
      <c r="L71" s="195"/>
      <c r="M71" s="195"/>
    </row>
    <row r="72" spans="1:13" ht="20.149999999999999" customHeight="1">
      <c r="A72" s="203" t="s">
        <v>1872</v>
      </c>
      <c r="B72" s="183"/>
      <c r="C72" s="182"/>
      <c r="D72" s="182"/>
      <c r="E72" s="183"/>
      <c r="F72" s="183"/>
      <c r="G72" s="183"/>
      <c r="H72" s="183"/>
      <c r="I72" s="202"/>
      <c r="J72" s="202"/>
      <c r="K72" s="202"/>
      <c r="L72" s="195"/>
      <c r="M72" s="195"/>
    </row>
    <row r="73" spans="1:13" ht="20.149999999999999" customHeight="1">
      <c r="A73" s="203" t="s">
        <v>1873</v>
      </c>
      <c r="B73" s="186"/>
      <c r="C73" s="183"/>
      <c r="D73" s="183"/>
      <c r="E73" s="183"/>
      <c r="F73" s="183"/>
      <c r="G73" s="183"/>
      <c r="H73" s="126" t="str">
        <f>+ToC!E115</f>
        <v xml:space="preserve">LONG-TERM Annual Return </v>
      </c>
      <c r="I73" s="202"/>
      <c r="J73" s="202"/>
      <c r="K73" s="202"/>
      <c r="L73" s="195"/>
      <c r="M73" s="195"/>
    </row>
    <row r="74" spans="1:13">
      <c r="A74" s="183"/>
      <c r="B74" s="183"/>
      <c r="C74" s="183"/>
      <c r="D74" s="183"/>
      <c r="E74" s="183"/>
      <c r="F74" s="183"/>
      <c r="G74" s="183"/>
      <c r="H74" s="126" t="s">
        <v>1874</v>
      </c>
      <c r="I74" s="202"/>
      <c r="J74" s="202"/>
      <c r="K74" s="202"/>
      <c r="L74" s="195"/>
      <c r="M74" s="195"/>
    </row>
    <row r="75" spans="1:13">
      <c r="A75" s="183"/>
      <c r="B75" s="183"/>
      <c r="C75" s="183"/>
      <c r="D75" s="183"/>
      <c r="E75" s="183"/>
      <c r="F75" s="183"/>
      <c r="G75" s="183"/>
      <c r="H75" s="183"/>
      <c r="I75" s="202"/>
      <c r="J75" s="202"/>
      <c r="K75" s="202"/>
      <c r="L75" s="195"/>
      <c r="M75" s="195"/>
    </row>
    <row r="76" spans="1:13">
      <c r="A76" s="183"/>
      <c r="B76" s="183"/>
      <c r="C76" s="183"/>
      <c r="D76" s="183"/>
      <c r="E76" s="183"/>
      <c r="F76" s="183"/>
      <c r="G76" s="183"/>
      <c r="H76" s="183"/>
      <c r="I76" s="202"/>
      <c r="J76" s="202"/>
      <c r="K76" s="202"/>
      <c r="L76" s="195"/>
      <c r="M76" s="195"/>
    </row>
    <row r="77" spans="1:13" hidden="1">
      <c r="A77" s="195"/>
      <c r="B77" s="195"/>
      <c r="C77" s="195"/>
      <c r="D77" s="195"/>
      <c r="E77" s="195"/>
      <c r="F77" s="195"/>
      <c r="G77" s="195"/>
      <c r="H77" s="195"/>
      <c r="I77" s="202"/>
      <c r="J77" s="202"/>
      <c r="K77" s="202"/>
      <c r="L77" s="195"/>
      <c r="M77" s="195"/>
    </row>
    <row r="78" spans="1:13" hidden="1">
      <c r="A78" s="195"/>
      <c r="B78" s="195"/>
      <c r="C78" s="195"/>
      <c r="D78" s="195"/>
      <c r="E78" s="195"/>
      <c r="F78" s="195"/>
      <c r="G78" s="195"/>
      <c r="H78" s="195"/>
      <c r="I78" s="202"/>
      <c r="J78" s="202"/>
      <c r="K78" s="202"/>
      <c r="L78" s="195"/>
      <c r="M78" s="195"/>
    </row>
    <row r="79" spans="1:13" hidden="1">
      <c r="A79" s="195"/>
      <c r="B79" s="195"/>
      <c r="C79" s="195"/>
      <c r="D79" s="195"/>
      <c r="E79" s="195"/>
      <c r="F79" s="195"/>
      <c r="G79" s="195"/>
      <c r="H79" s="195"/>
      <c r="I79" s="202"/>
      <c r="J79" s="202"/>
      <c r="K79" s="202"/>
      <c r="L79" s="195"/>
      <c r="M79" s="195"/>
    </row>
    <row r="80" spans="1:13" hidden="1">
      <c r="A80" s="195"/>
      <c r="B80" s="195"/>
      <c r="C80" s="195"/>
      <c r="D80" s="195"/>
      <c r="E80" s="195"/>
      <c r="F80" s="195"/>
      <c r="G80" s="195"/>
      <c r="H80" s="195"/>
      <c r="I80" s="202"/>
      <c r="J80" s="202"/>
      <c r="K80" s="202"/>
      <c r="L80" s="195"/>
      <c r="M80" s="195"/>
    </row>
    <row r="81" spans="1:13" hidden="1">
      <c r="A81" s="195"/>
      <c r="B81" s="195"/>
      <c r="C81" s="195"/>
      <c r="D81" s="195"/>
      <c r="E81" s="195"/>
      <c r="F81" s="195"/>
      <c r="G81" s="195"/>
      <c r="H81" s="195"/>
      <c r="I81" s="202"/>
      <c r="J81" s="202"/>
      <c r="K81" s="202"/>
      <c r="L81" s="195"/>
      <c r="M81" s="195"/>
    </row>
    <row r="82" spans="1:13" hidden="1">
      <c r="A82" s="195"/>
      <c r="B82" s="195"/>
      <c r="C82" s="195"/>
      <c r="D82" s="195"/>
      <c r="E82" s="195"/>
      <c r="F82" s="195"/>
      <c r="G82" s="195"/>
      <c r="H82" s="195"/>
      <c r="I82" s="202"/>
      <c r="J82" s="202"/>
      <c r="K82" s="202"/>
      <c r="L82" s="195"/>
      <c r="M82" s="195"/>
    </row>
    <row r="83" spans="1:13" hidden="1">
      <c r="A83" s="195"/>
      <c r="B83" s="195"/>
      <c r="C83" s="195"/>
      <c r="D83" s="195"/>
      <c r="E83" s="195"/>
      <c r="F83" s="195"/>
      <c r="G83" s="195"/>
      <c r="H83" s="195"/>
      <c r="I83" s="202"/>
      <c r="J83" s="202"/>
      <c r="K83" s="202"/>
      <c r="L83" s="195"/>
      <c r="M83" s="195"/>
    </row>
    <row r="84" spans="1:13" hidden="1">
      <c r="A84" s="195"/>
      <c r="B84" s="195"/>
      <c r="C84" s="195"/>
      <c r="D84" s="195"/>
      <c r="E84" s="195"/>
      <c r="F84" s="195"/>
      <c r="G84" s="195"/>
      <c r="H84" s="195"/>
      <c r="I84" s="202"/>
      <c r="J84" s="202"/>
      <c r="K84" s="202"/>
      <c r="L84" s="195"/>
      <c r="M84" s="195"/>
    </row>
    <row r="85" spans="1:13" hidden="1">
      <c r="A85" s="195"/>
      <c r="B85" s="195"/>
      <c r="C85" s="195"/>
      <c r="D85" s="195"/>
      <c r="E85" s="195"/>
      <c r="F85" s="195"/>
      <c r="G85" s="195"/>
      <c r="H85" s="195"/>
      <c r="I85" s="202"/>
      <c r="J85" s="202"/>
      <c r="K85" s="202"/>
      <c r="L85" s="195"/>
      <c r="M85" s="195"/>
    </row>
    <row r="86" spans="1:13" hidden="1">
      <c r="A86" s="195"/>
      <c r="B86" s="195"/>
      <c r="C86" s="195"/>
      <c r="D86" s="195"/>
      <c r="E86" s="195"/>
      <c r="F86" s="195"/>
      <c r="G86" s="195"/>
      <c r="H86" s="195"/>
      <c r="I86" s="202"/>
      <c r="J86" s="202"/>
      <c r="K86" s="202"/>
      <c r="L86" s="195"/>
      <c r="M86" s="195"/>
    </row>
    <row r="87" spans="1:13" hidden="1">
      <c r="A87" s="195"/>
      <c r="B87" s="195"/>
      <c r="C87" s="195"/>
      <c r="D87" s="195"/>
      <c r="E87" s="195"/>
      <c r="F87" s="195"/>
      <c r="G87" s="195"/>
      <c r="H87" s="195"/>
      <c r="I87" s="202"/>
      <c r="J87" s="202"/>
      <c r="K87" s="202"/>
      <c r="L87" s="195"/>
      <c r="M87" s="195"/>
    </row>
    <row r="88" spans="1:13" hidden="1">
      <c r="A88" s="195"/>
      <c r="B88" s="195"/>
      <c r="C88" s="195"/>
      <c r="D88" s="195"/>
      <c r="E88" s="195"/>
      <c r="F88" s="195"/>
      <c r="G88" s="195"/>
      <c r="H88" s="195"/>
      <c r="I88" s="202"/>
      <c r="J88" s="202"/>
      <c r="K88" s="202"/>
      <c r="L88" s="195"/>
      <c r="M88" s="195"/>
    </row>
    <row r="89" spans="1:13" hidden="1">
      <c r="A89" s="195"/>
      <c r="B89" s="195"/>
      <c r="C89" s="195"/>
      <c r="D89" s="195"/>
      <c r="E89" s="195"/>
      <c r="F89" s="195"/>
      <c r="G89" s="195"/>
      <c r="H89" s="195"/>
      <c r="I89" s="202"/>
      <c r="J89" s="202"/>
      <c r="K89" s="202"/>
      <c r="L89" s="195"/>
      <c r="M89" s="195"/>
    </row>
    <row r="90" spans="1:13" hidden="1">
      <c r="A90" s="195"/>
      <c r="B90" s="195"/>
      <c r="C90" s="195"/>
      <c r="D90" s="195"/>
      <c r="E90" s="195"/>
      <c r="F90" s="195"/>
      <c r="G90" s="195"/>
      <c r="H90" s="195"/>
      <c r="I90" s="202"/>
      <c r="J90" s="202"/>
      <c r="K90" s="202"/>
      <c r="L90" s="195"/>
      <c r="M90" s="195"/>
    </row>
    <row r="91" spans="1:13" hidden="1">
      <c r="A91" s="195"/>
      <c r="B91" s="195"/>
      <c r="C91" s="195"/>
      <c r="D91" s="195"/>
      <c r="E91" s="195"/>
      <c r="F91" s="195"/>
      <c r="G91" s="195"/>
      <c r="H91" s="195"/>
      <c r="I91" s="202"/>
      <c r="J91" s="202"/>
      <c r="K91" s="202"/>
      <c r="L91" s="195"/>
      <c r="M91" s="195"/>
    </row>
    <row r="92" spans="1:13" hidden="1">
      <c r="A92" s="195"/>
      <c r="B92" s="195"/>
      <c r="C92" s="195"/>
      <c r="D92" s="195"/>
      <c r="E92" s="195"/>
      <c r="F92" s="195"/>
      <c r="G92" s="195"/>
      <c r="H92" s="195"/>
      <c r="I92" s="202"/>
      <c r="J92" s="202"/>
      <c r="K92" s="202"/>
      <c r="L92" s="195"/>
      <c r="M92" s="195"/>
    </row>
    <row r="93" spans="1:13" hidden="1">
      <c r="A93" s="195"/>
      <c r="B93" s="195"/>
      <c r="C93" s="195"/>
      <c r="D93" s="195"/>
      <c r="E93" s="195"/>
      <c r="F93" s="195"/>
      <c r="G93" s="195"/>
      <c r="H93" s="195"/>
      <c r="I93" s="202"/>
      <c r="J93" s="202"/>
      <c r="K93" s="202"/>
      <c r="L93" s="195"/>
      <c r="M93" s="195"/>
    </row>
    <row r="94" spans="1:13" hidden="1">
      <c r="A94" s="195"/>
      <c r="B94" s="195"/>
      <c r="C94" s="195"/>
      <c r="D94" s="195"/>
      <c r="E94" s="195"/>
      <c r="F94" s="195"/>
      <c r="G94" s="195"/>
      <c r="H94" s="195"/>
      <c r="I94" s="202"/>
      <c r="J94" s="202"/>
      <c r="K94" s="202"/>
      <c r="L94" s="195"/>
      <c r="M94" s="195"/>
    </row>
    <row r="95" spans="1:13" hidden="1">
      <c r="A95" s="195"/>
      <c r="B95" s="195"/>
      <c r="C95" s="195"/>
      <c r="D95" s="195"/>
      <c r="E95" s="195"/>
      <c r="F95" s="195"/>
      <c r="G95" s="195"/>
      <c r="H95" s="195"/>
      <c r="I95" s="202"/>
      <c r="J95" s="202"/>
      <c r="K95" s="202"/>
      <c r="L95" s="195"/>
      <c r="M95" s="195"/>
    </row>
    <row r="96" spans="1:13" hidden="1">
      <c r="A96" s="195"/>
      <c r="B96" s="195"/>
      <c r="C96" s="195"/>
      <c r="D96" s="195"/>
      <c r="E96" s="195"/>
      <c r="F96" s="195"/>
      <c r="G96" s="195"/>
      <c r="H96" s="195"/>
      <c r="I96" s="202"/>
      <c r="J96" s="202"/>
      <c r="K96" s="202"/>
      <c r="L96" s="195"/>
      <c r="M96" s="195"/>
    </row>
    <row r="97" spans="1:13" hidden="1">
      <c r="A97" s="195"/>
      <c r="B97" s="195"/>
      <c r="C97" s="195"/>
      <c r="D97" s="195"/>
      <c r="E97" s="195"/>
      <c r="F97" s="195"/>
      <c r="G97" s="195"/>
      <c r="H97" s="195"/>
      <c r="I97" s="202"/>
      <c r="J97" s="202"/>
      <c r="K97" s="202"/>
      <c r="L97" s="195"/>
      <c r="M97" s="195"/>
    </row>
    <row r="98" spans="1:13" hidden="1">
      <c r="A98" s="195"/>
      <c r="B98" s="195"/>
      <c r="C98" s="195"/>
      <c r="D98" s="195"/>
      <c r="E98" s="195"/>
      <c r="F98" s="195"/>
      <c r="G98" s="195"/>
      <c r="H98" s="195"/>
      <c r="I98" s="202"/>
      <c r="J98" s="202"/>
      <c r="K98" s="202"/>
      <c r="L98" s="195"/>
      <c r="M98" s="195"/>
    </row>
    <row r="99" spans="1:13" hidden="1">
      <c r="A99" s="195"/>
      <c r="B99" s="195"/>
      <c r="C99" s="195"/>
      <c r="D99" s="195"/>
      <c r="E99" s="195"/>
      <c r="F99" s="195"/>
      <c r="G99" s="195"/>
      <c r="H99" s="195"/>
      <c r="I99" s="202"/>
      <c r="J99" s="202"/>
      <c r="K99" s="202"/>
      <c r="L99" s="195"/>
      <c r="M99" s="195"/>
    </row>
    <row r="100" spans="1:13" hidden="1">
      <c r="A100" s="195"/>
      <c r="B100" s="195"/>
      <c r="C100" s="195"/>
      <c r="D100" s="195"/>
      <c r="E100" s="195"/>
      <c r="F100" s="195"/>
      <c r="G100" s="195"/>
      <c r="H100" s="195"/>
      <c r="I100" s="202"/>
      <c r="J100" s="202"/>
      <c r="K100" s="202"/>
      <c r="L100" s="195"/>
      <c r="M100" s="195"/>
    </row>
    <row r="101" spans="1:13" hidden="1">
      <c r="A101" s="195"/>
      <c r="B101" s="195"/>
      <c r="C101" s="195"/>
      <c r="D101" s="195"/>
      <c r="E101" s="195"/>
      <c r="F101" s="195"/>
      <c r="G101" s="195"/>
      <c r="H101" s="195"/>
      <c r="I101" s="202"/>
      <c r="J101" s="202"/>
      <c r="K101" s="202"/>
      <c r="L101" s="195"/>
      <c r="M101" s="195"/>
    </row>
    <row r="102" spans="1:13" hidden="1">
      <c r="A102" s="195"/>
      <c r="B102" s="195"/>
      <c r="C102" s="195"/>
      <c r="D102" s="195"/>
      <c r="E102" s="195"/>
      <c r="F102" s="195"/>
      <c r="G102" s="195"/>
      <c r="H102" s="195"/>
      <c r="I102" s="202"/>
      <c r="J102" s="202"/>
      <c r="K102" s="202"/>
      <c r="L102" s="195"/>
      <c r="M102" s="195"/>
    </row>
    <row r="103" spans="1:13" hidden="1">
      <c r="A103" s="195"/>
      <c r="B103" s="195"/>
      <c r="C103" s="195"/>
      <c r="D103" s="195"/>
      <c r="E103" s="195"/>
      <c r="F103" s="195"/>
      <c r="G103" s="195"/>
      <c r="H103" s="195"/>
      <c r="I103" s="202"/>
      <c r="J103" s="202"/>
      <c r="K103" s="202"/>
      <c r="L103" s="195"/>
      <c r="M103" s="195"/>
    </row>
    <row r="104" spans="1:13" hidden="1">
      <c r="A104" s="195"/>
      <c r="B104" s="195"/>
      <c r="C104" s="195"/>
      <c r="D104" s="195"/>
      <c r="E104" s="195"/>
      <c r="F104" s="195"/>
      <c r="G104" s="195"/>
      <c r="H104" s="195"/>
      <c r="I104" s="202"/>
      <c r="J104" s="202"/>
      <c r="K104" s="202"/>
      <c r="L104" s="195"/>
      <c r="M104" s="195"/>
    </row>
    <row r="105" spans="1:13" hidden="1">
      <c r="A105" s="195"/>
      <c r="B105" s="195"/>
      <c r="C105" s="195"/>
      <c r="D105" s="195"/>
      <c r="E105" s="195"/>
      <c r="F105" s="195"/>
      <c r="G105" s="195"/>
      <c r="H105" s="195"/>
      <c r="I105" s="202"/>
      <c r="J105" s="202"/>
      <c r="K105" s="202"/>
      <c r="L105" s="195"/>
      <c r="M105" s="195"/>
    </row>
    <row r="106" spans="1:13" hidden="1">
      <c r="A106" s="195"/>
      <c r="B106" s="195"/>
      <c r="C106" s="195"/>
      <c r="D106" s="195"/>
      <c r="E106" s="195"/>
      <c r="F106" s="195"/>
      <c r="G106" s="195"/>
      <c r="H106" s="195"/>
      <c r="I106" s="202"/>
      <c r="J106" s="202"/>
      <c r="K106" s="202"/>
      <c r="L106" s="195"/>
      <c r="M106" s="195"/>
    </row>
    <row r="107" spans="1:13" hidden="1">
      <c r="A107" s="195"/>
      <c r="B107" s="195"/>
      <c r="C107" s="195"/>
      <c r="D107" s="195"/>
      <c r="E107" s="195"/>
      <c r="F107" s="195"/>
      <c r="G107" s="195"/>
      <c r="H107" s="195"/>
      <c r="I107" s="202"/>
      <c r="J107" s="202"/>
      <c r="K107" s="202"/>
      <c r="L107" s="195"/>
      <c r="M107" s="195"/>
    </row>
    <row r="108" spans="1:13" hidden="1">
      <c r="A108" s="195"/>
      <c r="B108" s="195"/>
      <c r="C108" s="195"/>
      <c r="D108" s="195"/>
      <c r="E108" s="195"/>
      <c r="F108" s="195"/>
      <c r="G108" s="195"/>
      <c r="H108" s="195"/>
      <c r="I108" s="202"/>
      <c r="J108" s="202"/>
      <c r="K108" s="202"/>
      <c r="L108" s="195"/>
      <c r="M108" s="195"/>
    </row>
    <row r="109" spans="1:13" hidden="1">
      <c r="A109" s="195"/>
      <c r="B109" s="195"/>
      <c r="C109" s="195"/>
      <c r="D109" s="195"/>
      <c r="E109" s="195"/>
      <c r="F109" s="195"/>
      <c r="G109" s="195"/>
      <c r="H109" s="195"/>
      <c r="I109" s="202"/>
      <c r="J109" s="202"/>
      <c r="K109" s="202"/>
      <c r="L109" s="195"/>
      <c r="M109" s="195"/>
    </row>
    <row r="110" spans="1:13" hidden="1">
      <c r="A110" s="195"/>
      <c r="B110" s="195"/>
      <c r="C110" s="195"/>
      <c r="D110" s="195"/>
      <c r="E110" s="195"/>
      <c r="F110" s="195"/>
      <c r="G110" s="195"/>
      <c r="H110" s="195"/>
      <c r="I110" s="202"/>
      <c r="J110" s="202"/>
      <c r="K110" s="202"/>
      <c r="L110" s="195"/>
      <c r="M110" s="195"/>
    </row>
    <row r="111" spans="1:13" hidden="1">
      <c r="A111" s="195"/>
      <c r="B111" s="195"/>
      <c r="C111" s="195"/>
      <c r="D111" s="195"/>
      <c r="E111" s="195"/>
      <c r="F111" s="195"/>
      <c r="G111" s="195"/>
      <c r="H111" s="195"/>
      <c r="I111" s="202"/>
      <c r="J111" s="202"/>
      <c r="K111" s="202"/>
      <c r="L111" s="195"/>
      <c r="M111" s="195"/>
    </row>
    <row r="112" spans="1:13" hidden="1">
      <c r="A112" s="195"/>
      <c r="B112" s="195"/>
      <c r="C112" s="195"/>
      <c r="D112" s="195"/>
      <c r="E112" s="195"/>
      <c r="F112" s="195"/>
      <c r="G112" s="195"/>
      <c r="H112" s="195"/>
      <c r="I112" s="202"/>
      <c r="J112" s="202"/>
      <c r="K112" s="202"/>
      <c r="L112" s="195"/>
      <c r="M112" s="195"/>
    </row>
    <row r="113" spans="1:13" hidden="1">
      <c r="A113" s="195"/>
      <c r="B113" s="195"/>
      <c r="C113" s="195"/>
      <c r="D113" s="195"/>
      <c r="E113" s="195"/>
      <c r="F113" s="195"/>
      <c r="G113" s="195"/>
      <c r="H113" s="195"/>
      <c r="I113" s="202"/>
      <c r="J113" s="202"/>
      <c r="K113" s="202"/>
      <c r="L113" s="195"/>
      <c r="M113" s="195"/>
    </row>
    <row r="114" spans="1:13" hidden="1">
      <c r="A114" s="195"/>
      <c r="B114" s="195"/>
      <c r="C114" s="195"/>
      <c r="D114" s="195"/>
      <c r="E114" s="195"/>
      <c r="F114" s="195"/>
      <c r="G114" s="195"/>
      <c r="H114" s="195"/>
      <c r="I114" s="202"/>
      <c r="J114" s="202"/>
      <c r="K114" s="202"/>
      <c r="L114" s="195"/>
      <c r="M114" s="195"/>
    </row>
    <row r="115" spans="1:13" hidden="1">
      <c r="A115" s="195"/>
      <c r="B115" s="195"/>
      <c r="C115" s="195"/>
      <c r="D115" s="195"/>
      <c r="E115" s="195"/>
      <c r="F115" s="195"/>
      <c r="G115" s="195"/>
      <c r="H115" s="195"/>
      <c r="I115" s="202"/>
      <c r="J115" s="202"/>
      <c r="K115" s="202"/>
      <c r="L115" s="195"/>
      <c r="M115" s="195"/>
    </row>
    <row r="116" spans="1:13" hidden="1">
      <c r="A116" s="195"/>
      <c r="B116" s="195"/>
      <c r="C116" s="195"/>
      <c r="D116" s="195"/>
      <c r="E116" s="195"/>
      <c r="F116" s="195"/>
      <c r="G116" s="195"/>
      <c r="H116" s="195"/>
      <c r="I116" s="202"/>
      <c r="J116" s="202"/>
      <c r="K116" s="202"/>
      <c r="L116" s="195"/>
      <c r="M116" s="195"/>
    </row>
    <row r="117" spans="1:13" hidden="1">
      <c r="A117" s="195"/>
      <c r="B117" s="195"/>
      <c r="C117" s="195"/>
      <c r="D117" s="195"/>
      <c r="E117" s="195"/>
      <c r="F117" s="195"/>
      <c r="G117" s="195"/>
      <c r="H117" s="195"/>
      <c r="I117" s="202"/>
      <c r="J117" s="202"/>
      <c r="K117" s="202"/>
      <c r="L117" s="195"/>
      <c r="M117" s="195"/>
    </row>
    <row r="118" spans="1:13" hidden="1">
      <c r="A118" s="195"/>
      <c r="B118" s="195"/>
      <c r="C118" s="195"/>
      <c r="D118" s="195"/>
      <c r="E118" s="195"/>
      <c r="F118" s="195"/>
      <c r="G118" s="195"/>
      <c r="H118" s="195"/>
      <c r="I118" s="202"/>
      <c r="J118" s="202"/>
      <c r="K118" s="202"/>
      <c r="L118" s="195"/>
      <c r="M118" s="195"/>
    </row>
    <row r="119" spans="1:13" hidden="1">
      <c r="A119" s="195"/>
      <c r="B119" s="195"/>
      <c r="C119" s="195"/>
      <c r="D119" s="195"/>
      <c r="E119" s="195"/>
      <c r="F119" s="195"/>
      <c r="G119" s="195"/>
      <c r="H119" s="195"/>
      <c r="I119" s="202"/>
      <c r="J119" s="202"/>
      <c r="K119" s="202"/>
      <c r="L119" s="195"/>
      <c r="M119" s="195"/>
    </row>
    <row r="120" spans="1:13" hidden="1">
      <c r="A120" s="195"/>
      <c r="B120" s="195"/>
      <c r="C120" s="195"/>
      <c r="D120" s="195"/>
      <c r="E120" s="195"/>
      <c r="F120" s="195"/>
      <c r="G120" s="195"/>
      <c r="H120" s="195"/>
      <c r="I120" s="202"/>
      <c r="J120" s="202"/>
      <c r="K120" s="202"/>
      <c r="L120" s="195"/>
      <c r="M120" s="195"/>
    </row>
    <row r="121" spans="1:13" hidden="1">
      <c r="A121" s="195"/>
      <c r="B121" s="195"/>
      <c r="C121" s="195"/>
      <c r="D121" s="195"/>
      <c r="E121" s="195"/>
      <c r="F121" s="195"/>
      <c r="G121" s="195"/>
      <c r="H121" s="195"/>
      <c r="I121" s="202"/>
      <c r="J121" s="202"/>
      <c r="K121" s="202"/>
      <c r="L121" s="195"/>
      <c r="M121" s="195"/>
    </row>
    <row r="122" spans="1:13" hidden="1">
      <c r="A122" s="195"/>
      <c r="B122" s="195"/>
      <c r="C122" s="195"/>
      <c r="D122" s="195"/>
      <c r="E122" s="195"/>
      <c r="F122" s="195"/>
      <c r="G122" s="195"/>
      <c r="H122" s="195"/>
      <c r="I122" s="202"/>
      <c r="J122" s="202"/>
      <c r="K122" s="202"/>
      <c r="L122" s="195"/>
      <c r="M122" s="195"/>
    </row>
    <row r="123" spans="1:13" hidden="1">
      <c r="A123" s="195"/>
      <c r="B123" s="195"/>
      <c r="C123" s="195"/>
      <c r="D123" s="195"/>
      <c r="E123" s="195"/>
      <c r="F123" s="195"/>
      <c r="G123" s="195"/>
      <c r="H123" s="195"/>
      <c r="I123" s="202"/>
      <c r="J123" s="202"/>
      <c r="K123" s="202"/>
      <c r="L123" s="195"/>
      <c r="M123" s="195"/>
    </row>
    <row r="124" spans="1:13" hidden="1">
      <c r="A124" s="195"/>
      <c r="B124" s="195"/>
      <c r="C124" s="195"/>
      <c r="D124" s="195"/>
      <c r="E124" s="195"/>
      <c r="F124" s="195"/>
      <c r="G124" s="195"/>
      <c r="H124" s="195"/>
      <c r="I124" s="202"/>
      <c r="J124" s="202"/>
      <c r="K124" s="202"/>
      <c r="L124" s="195"/>
      <c r="M124" s="195"/>
    </row>
    <row r="125" spans="1:13" hidden="1">
      <c r="A125" s="195"/>
      <c r="B125" s="195"/>
      <c r="C125" s="195"/>
      <c r="D125" s="195"/>
      <c r="E125" s="195"/>
      <c r="F125" s="195"/>
      <c r="G125" s="195"/>
      <c r="H125" s="195"/>
      <c r="I125" s="202"/>
      <c r="J125" s="202"/>
      <c r="K125" s="202"/>
      <c r="L125" s="195"/>
      <c r="M125" s="195"/>
    </row>
    <row r="126" spans="1:13" hidden="1">
      <c r="A126" s="195"/>
      <c r="B126" s="195"/>
      <c r="C126" s="195"/>
      <c r="D126" s="195"/>
      <c r="E126" s="195"/>
      <c r="F126" s="195"/>
      <c r="G126" s="195"/>
      <c r="H126" s="195"/>
      <c r="I126" s="202"/>
      <c r="J126" s="202"/>
      <c r="K126" s="202"/>
      <c r="L126" s="195"/>
      <c r="M126" s="195"/>
    </row>
    <row r="127" spans="1:13" hidden="1">
      <c r="A127" s="195"/>
      <c r="B127" s="195"/>
      <c r="C127" s="195"/>
      <c r="D127" s="195"/>
      <c r="E127" s="195"/>
      <c r="F127" s="195"/>
      <c r="G127" s="195"/>
      <c r="H127" s="195"/>
      <c r="I127" s="202"/>
      <c r="J127" s="202"/>
      <c r="K127" s="202"/>
      <c r="L127" s="195"/>
      <c r="M127" s="195"/>
    </row>
    <row r="128" spans="1:13" hidden="1">
      <c r="A128" s="195"/>
      <c r="B128" s="195"/>
      <c r="C128" s="195"/>
      <c r="D128" s="195"/>
      <c r="E128" s="195"/>
      <c r="F128" s="195"/>
      <c r="G128" s="195"/>
      <c r="H128" s="195"/>
      <c r="I128" s="202"/>
      <c r="J128" s="202"/>
      <c r="K128" s="202"/>
      <c r="L128" s="195"/>
      <c r="M128" s="195"/>
    </row>
    <row r="129" spans="1:13" hidden="1">
      <c r="A129" s="195"/>
      <c r="B129" s="195"/>
      <c r="C129" s="195"/>
      <c r="D129" s="195"/>
      <c r="E129" s="195"/>
      <c r="F129" s="195"/>
      <c r="G129" s="195"/>
      <c r="H129" s="195"/>
      <c r="I129" s="202"/>
      <c r="J129" s="202"/>
      <c r="K129" s="202"/>
      <c r="L129" s="195"/>
      <c r="M129" s="195"/>
    </row>
    <row r="130" spans="1:13" hidden="1">
      <c r="A130" s="195"/>
      <c r="B130" s="195"/>
      <c r="C130" s="195"/>
      <c r="D130" s="195"/>
      <c r="E130" s="195"/>
      <c r="F130" s="195"/>
      <c r="G130" s="195"/>
      <c r="H130" s="195"/>
      <c r="I130" s="202"/>
      <c r="J130" s="202"/>
      <c r="K130" s="202"/>
      <c r="L130" s="195"/>
      <c r="M130" s="195"/>
    </row>
    <row r="131" spans="1:13" hidden="1">
      <c r="A131" s="195"/>
      <c r="B131" s="195"/>
      <c r="C131" s="195"/>
      <c r="D131" s="195"/>
      <c r="E131" s="195"/>
      <c r="F131" s="195"/>
      <c r="G131" s="195"/>
      <c r="H131" s="195"/>
      <c r="I131" s="202"/>
      <c r="J131" s="202"/>
      <c r="K131" s="202"/>
      <c r="L131" s="195"/>
      <c r="M131" s="195"/>
    </row>
    <row r="132" spans="1:13" hidden="1">
      <c r="A132" s="195"/>
      <c r="B132" s="195"/>
      <c r="C132" s="195"/>
      <c r="D132" s="195"/>
      <c r="E132" s="195"/>
      <c r="F132" s="195"/>
      <c r="G132" s="195"/>
      <c r="H132" s="195"/>
      <c r="I132" s="202"/>
      <c r="J132" s="202"/>
      <c r="K132" s="202"/>
      <c r="L132" s="195"/>
      <c r="M132" s="195"/>
    </row>
    <row r="133" spans="1:13" hidden="1">
      <c r="A133" s="195"/>
      <c r="B133" s="195"/>
      <c r="C133" s="195"/>
      <c r="D133" s="195"/>
      <c r="E133" s="195"/>
      <c r="F133" s="195"/>
      <c r="G133" s="195"/>
      <c r="H133" s="195"/>
      <c r="I133" s="202"/>
      <c r="J133" s="202"/>
      <c r="K133" s="202"/>
      <c r="L133" s="195"/>
      <c r="M133" s="195"/>
    </row>
    <row r="134" spans="1:13" hidden="1">
      <c r="A134" s="195"/>
      <c r="B134" s="195"/>
      <c r="C134" s="195"/>
      <c r="D134" s="195"/>
      <c r="E134" s="195"/>
      <c r="F134" s="195"/>
      <c r="G134" s="195"/>
      <c r="H134" s="195"/>
      <c r="I134" s="202"/>
      <c r="J134" s="202"/>
      <c r="K134" s="202"/>
      <c r="L134" s="195"/>
      <c r="M134" s="195"/>
    </row>
    <row r="135" spans="1:13" hidden="1">
      <c r="A135" s="195"/>
      <c r="B135" s="195"/>
      <c r="C135" s="195"/>
      <c r="D135" s="195"/>
      <c r="E135" s="195"/>
      <c r="F135" s="195"/>
      <c r="G135" s="195"/>
      <c r="H135" s="195"/>
      <c r="I135" s="202"/>
      <c r="J135" s="202"/>
      <c r="K135" s="202"/>
      <c r="L135" s="195"/>
      <c r="M135" s="195"/>
    </row>
    <row r="136" spans="1:13" hidden="1">
      <c r="A136" s="195"/>
      <c r="B136" s="195"/>
      <c r="C136" s="195"/>
      <c r="D136" s="195"/>
      <c r="E136" s="195"/>
      <c r="F136" s="195"/>
      <c r="G136" s="195"/>
      <c r="H136" s="195"/>
      <c r="I136" s="202"/>
      <c r="J136" s="202"/>
      <c r="K136" s="202"/>
      <c r="L136" s="195"/>
      <c r="M136" s="195"/>
    </row>
    <row r="137" spans="1:13" hidden="1">
      <c r="A137" s="195"/>
      <c r="B137" s="195"/>
      <c r="C137" s="195"/>
      <c r="D137" s="195"/>
      <c r="E137" s="195"/>
      <c r="F137" s="195"/>
      <c r="G137" s="195"/>
      <c r="H137" s="195"/>
      <c r="I137" s="202"/>
      <c r="J137" s="202"/>
      <c r="K137" s="202"/>
      <c r="L137" s="195"/>
      <c r="M137" s="195"/>
    </row>
    <row r="138" spans="1:13" hidden="1">
      <c r="A138" s="195"/>
      <c r="B138" s="195"/>
      <c r="C138" s="195"/>
      <c r="D138" s="195"/>
      <c r="E138" s="195"/>
      <c r="F138" s="195"/>
      <c r="G138" s="195"/>
      <c r="H138" s="195"/>
      <c r="I138" s="202"/>
      <c r="J138" s="202"/>
      <c r="K138" s="202"/>
      <c r="L138" s="195"/>
      <c r="M138" s="195"/>
    </row>
    <row r="139" spans="1:13" hidden="1">
      <c r="A139" s="195"/>
      <c r="B139" s="195"/>
      <c r="C139" s="195"/>
      <c r="D139" s="195"/>
      <c r="E139" s="195"/>
      <c r="F139" s="195"/>
      <c r="G139" s="195"/>
      <c r="H139" s="195"/>
      <c r="I139" s="202"/>
      <c r="J139" s="202"/>
      <c r="K139" s="202"/>
      <c r="L139" s="195"/>
      <c r="M139" s="195"/>
    </row>
    <row r="140" spans="1:13" hidden="1">
      <c r="A140" s="195"/>
      <c r="B140" s="195"/>
      <c r="C140" s="195"/>
      <c r="D140" s="195"/>
      <c r="E140" s="195"/>
      <c r="F140" s="195"/>
      <c r="G140" s="195"/>
      <c r="H140" s="195"/>
      <c r="I140" s="202"/>
      <c r="J140" s="202"/>
      <c r="K140" s="202"/>
      <c r="L140" s="195"/>
      <c r="M140" s="195"/>
    </row>
    <row r="141" spans="1:13" hidden="1">
      <c r="A141" s="195"/>
      <c r="B141" s="195"/>
      <c r="C141" s="195"/>
      <c r="D141" s="195"/>
      <c r="E141" s="195"/>
      <c r="F141" s="195"/>
      <c r="G141" s="195"/>
      <c r="H141" s="195"/>
      <c r="I141" s="202"/>
      <c r="J141" s="202"/>
      <c r="K141" s="202"/>
      <c r="L141" s="195"/>
      <c r="M141" s="195"/>
    </row>
    <row r="142" spans="1:13" hidden="1">
      <c r="A142" s="195"/>
      <c r="B142" s="195"/>
      <c r="C142" s="195"/>
      <c r="D142" s="195"/>
      <c r="E142" s="195"/>
      <c r="F142" s="195"/>
      <c r="G142" s="195"/>
      <c r="H142" s="195"/>
      <c r="I142" s="202"/>
      <c r="J142" s="202"/>
      <c r="K142" s="202"/>
      <c r="L142" s="195"/>
      <c r="M142" s="195"/>
    </row>
    <row r="143" spans="1:13" hidden="1">
      <c r="A143" s="195"/>
      <c r="B143" s="195"/>
      <c r="C143" s="195"/>
      <c r="D143" s="195"/>
      <c r="E143" s="195"/>
      <c r="F143" s="195"/>
      <c r="G143" s="195"/>
      <c r="H143" s="195"/>
      <c r="I143" s="202"/>
      <c r="J143" s="202"/>
      <c r="K143" s="202"/>
      <c r="L143" s="195"/>
      <c r="M143" s="195"/>
    </row>
    <row r="144" spans="1:13" hidden="1">
      <c r="A144" s="195"/>
      <c r="B144" s="195"/>
      <c r="C144" s="195"/>
      <c r="D144" s="195"/>
      <c r="E144" s="195"/>
      <c r="F144" s="195"/>
      <c r="G144" s="195"/>
      <c r="H144" s="195"/>
      <c r="I144" s="202"/>
      <c r="J144" s="202"/>
      <c r="K144" s="202"/>
      <c r="L144" s="195"/>
      <c r="M144" s="195"/>
    </row>
    <row r="145" spans="1:13" hidden="1">
      <c r="A145" s="195"/>
      <c r="B145" s="195"/>
      <c r="C145" s="195"/>
      <c r="D145" s="195"/>
      <c r="E145" s="195"/>
      <c r="F145" s="195"/>
      <c r="G145" s="195"/>
      <c r="H145" s="195"/>
      <c r="I145" s="202"/>
      <c r="J145" s="202"/>
      <c r="K145" s="202"/>
      <c r="L145" s="195"/>
      <c r="M145" s="195"/>
    </row>
    <row r="146" spans="1:13" hidden="1">
      <c r="A146" s="195"/>
      <c r="B146" s="195"/>
      <c r="C146" s="195"/>
      <c r="D146" s="195"/>
      <c r="E146" s="195"/>
      <c r="F146" s="195"/>
      <c r="G146" s="195"/>
      <c r="H146" s="195"/>
      <c r="I146" s="202"/>
      <c r="J146" s="202"/>
      <c r="K146" s="202"/>
      <c r="L146" s="195"/>
      <c r="M146" s="195"/>
    </row>
    <row r="147" spans="1:13" hidden="1">
      <c r="A147" s="195"/>
      <c r="B147" s="195"/>
      <c r="C147" s="195"/>
      <c r="D147" s="195"/>
      <c r="E147" s="195"/>
      <c r="F147" s="195"/>
      <c r="G147" s="195"/>
      <c r="H147" s="195"/>
      <c r="I147" s="202"/>
      <c r="J147" s="202"/>
      <c r="K147" s="202"/>
      <c r="L147" s="195"/>
      <c r="M147" s="195"/>
    </row>
    <row r="148" spans="1:13" hidden="1">
      <c r="A148" s="195"/>
      <c r="B148" s="195"/>
      <c r="C148" s="195"/>
      <c r="D148" s="195"/>
      <c r="E148" s="195"/>
      <c r="F148" s="195"/>
      <c r="G148" s="195"/>
      <c r="H148" s="195"/>
      <c r="I148" s="202"/>
      <c r="J148" s="202"/>
      <c r="K148" s="202"/>
      <c r="L148" s="195"/>
      <c r="M148" s="195"/>
    </row>
    <row r="149" spans="1:13" hidden="1">
      <c r="A149" s="195"/>
      <c r="B149" s="195"/>
      <c r="C149" s="195"/>
      <c r="D149" s="195"/>
      <c r="E149" s="195"/>
      <c r="F149" s="195"/>
      <c r="G149" s="195"/>
      <c r="H149" s="195"/>
      <c r="I149" s="202"/>
      <c r="J149" s="202"/>
      <c r="K149" s="202"/>
      <c r="L149" s="195"/>
      <c r="M149" s="195"/>
    </row>
    <row r="150" spans="1:13" hidden="1">
      <c r="A150" s="195"/>
      <c r="B150" s="195"/>
      <c r="C150" s="195"/>
      <c r="D150" s="195"/>
      <c r="E150" s="195"/>
      <c r="F150" s="195"/>
      <c r="G150" s="195"/>
      <c r="H150" s="195"/>
      <c r="I150" s="202"/>
      <c r="J150" s="202"/>
      <c r="K150" s="202"/>
      <c r="L150" s="195"/>
      <c r="M150" s="195"/>
    </row>
    <row r="151" spans="1:13" hidden="1">
      <c r="A151" s="195"/>
      <c r="B151" s="195"/>
      <c r="C151" s="195"/>
      <c r="D151" s="195"/>
      <c r="E151" s="195"/>
      <c r="F151" s="195"/>
      <c r="G151" s="195"/>
      <c r="H151" s="195"/>
      <c r="I151" s="202"/>
      <c r="J151" s="202"/>
      <c r="K151" s="202"/>
      <c r="L151" s="195"/>
      <c r="M151" s="195"/>
    </row>
    <row r="152" spans="1:13" hidden="1">
      <c r="A152" s="195"/>
      <c r="B152" s="195"/>
      <c r="C152" s="195"/>
      <c r="D152" s="195"/>
      <c r="E152" s="195"/>
      <c r="F152" s="195"/>
      <c r="G152" s="195"/>
      <c r="H152" s="195"/>
      <c r="I152" s="202"/>
      <c r="J152" s="202"/>
      <c r="K152" s="202"/>
      <c r="L152" s="195"/>
      <c r="M152" s="195"/>
    </row>
    <row r="153" spans="1:13" hidden="1">
      <c r="A153" s="195"/>
      <c r="B153" s="195"/>
      <c r="C153" s="195"/>
      <c r="D153" s="195"/>
      <c r="E153" s="195"/>
      <c r="F153" s="195"/>
      <c r="G153" s="195"/>
      <c r="H153" s="195"/>
      <c r="I153" s="202"/>
      <c r="J153" s="202"/>
      <c r="K153" s="202"/>
      <c r="L153" s="195"/>
      <c r="M153" s="195"/>
    </row>
    <row r="154" spans="1:13" hidden="1">
      <c r="A154" s="195"/>
      <c r="B154" s="195"/>
      <c r="C154" s="195"/>
      <c r="D154" s="195"/>
      <c r="E154" s="195"/>
      <c r="F154" s="195"/>
      <c r="G154" s="195"/>
      <c r="H154" s="195"/>
      <c r="I154" s="202"/>
      <c r="J154" s="202"/>
      <c r="K154" s="202"/>
      <c r="L154" s="195"/>
      <c r="M154" s="195"/>
    </row>
    <row r="155" spans="1:13" hidden="1">
      <c r="A155" s="195"/>
      <c r="B155" s="195"/>
      <c r="C155" s="195"/>
      <c r="D155" s="195"/>
      <c r="E155" s="195"/>
      <c r="F155" s="195"/>
      <c r="G155" s="195"/>
      <c r="H155" s="195"/>
      <c r="I155" s="202"/>
      <c r="J155" s="202"/>
      <c r="K155" s="202"/>
      <c r="L155" s="195"/>
      <c r="M155" s="195"/>
    </row>
    <row r="156" spans="1:13" hidden="1">
      <c r="A156" s="195"/>
      <c r="B156" s="195"/>
      <c r="C156" s="195"/>
      <c r="D156" s="195"/>
      <c r="E156" s="195"/>
      <c r="F156" s="195"/>
      <c r="G156" s="195"/>
      <c r="H156" s="195"/>
      <c r="I156" s="202"/>
      <c r="J156" s="202"/>
      <c r="K156" s="202"/>
      <c r="L156" s="195"/>
      <c r="M156" s="195"/>
    </row>
    <row r="157" spans="1:13" hidden="1">
      <c r="A157" s="195"/>
      <c r="B157" s="195"/>
      <c r="C157" s="195"/>
      <c r="D157" s="195"/>
      <c r="E157" s="195"/>
      <c r="F157" s="195"/>
      <c r="G157" s="195"/>
      <c r="H157" s="195"/>
      <c r="I157" s="202"/>
      <c r="J157" s="202"/>
      <c r="K157" s="202"/>
      <c r="L157" s="195"/>
      <c r="M157" s="195"/>
    </row>
    <row r="158" spans="1:13" hidden="1">
      <c r="A158" s="195"/>
      <c r="B158" s="195"/>
      <c r="C158" s="195"/>
      <c r="D158" s="195"/>
      <c r="E158" s="195"/>
      <c r="F158" s="195"/>
      <c r="G158" s="195"/>
      <c r="H158" s="195"/>
      <c r="I158" s="202"/>
      <c r="J158" s="202"/>
      <c r="K158" s="202"/>
      <c r="L158" s="195"/>
      <c r="M158" s="195"/>
    </row>
    <row r="159" spans="1:13" hidden="1">
      <c r="A159" s="195"/>
      <c r="B159" s="195"/>
      <c r="C159" s="195"/>
      <c r="D159" s="195"/>
      <c r="E159" s="195"/>
      <c r="F159" s="195"/>
      <c r="G159" s="195"/>
      <c r="H159" s="195"/>
      <c r="I159" s="202"/>
      <c r="J159" s="202"/>
      <c r="K159" s="202"/>
      <c r="L159" s="195"/>
      <c r="M159" s="195"/>
    </row>
    <row r="160" spans="1:13" hidden="1">
      <c r="A160" s="195"/>
      <c r="B160" s="195"/>
      <c r="C160" s="195"/>
      <c r="D160" s="195"/>
      <c r="E160" s="195"/>
      <c r="F160" s="195"/>
      <c r="G160" s="195"/>
      <c r="H160" s="195"/>
      <c r="I160" s="202"/>
      <c r="J160" s="202"/>
      <c r="K160" s="202"/>
      <c r="L160" s="195"/>
      <c r="M160" s="195"/>
    </row>
    <row r="161" spans="1:13" hidden="1">
      <c r="A161" s="195"/>
      <c r="B161" s="195"/>
      <c r="C161" s="195"/>
      <c r="D161" s="195"/>
      <c r="E161" s="195"/>
      <c r="F161" s="195"/>
      <c r="G161" s="195"/>
      <c r="H161" s="195"/>
      <c r="I161" s="202"/>
      <c r="J161" s="202"/>
      <c r="K161" s="202"/>
      <c r="L161" s="195"/>
      <c r="M161" s="195"/>
    </row>
    <row r="162" spans="1:13" hidden="1">
      <c r="A162" s="195"/>
      <c r="B162" s="195"/>
      <c r="C162" s="195"/>
      <c r="D162" s="195"/>
      <c r="E162" s="195"/>
      <c r="F162" s="195"/>
      <c r="G162" s="195"/>
      <c r="H162" s="195"/>
      <c r="I162" s="202"/>
      <c r="J162" s="202"/>
      <c r="K162" s="202"/>
      <c r="L162" s="195"/>
      <c r="M162" s="195"/>
    </row>
    <row r="163" spans="1:13" hidden="1">
      <c r="A163" s="195"/>
      <c r="B163" s="195"/>
      <c r="C163" s="195"/>
      <c r="D163" s="195"/>
      <c r="E163" s="195"/>
      <c r="F163" s="195"/>
      <c r="G163" s="195"/>
      <c r="H163" s="195"/>
      <c r="I163" s="202"/>
      <c r="J163" s="202"/>
      <c r="K163" s="202"/>
      <c r="L163" s="195"/>
      <c r="M163" s="195"/>
    </row>
    <row r="164" spans="1:13" hidden="1">
      <c r="A164" s="195"/>
      <c r="B164" s="195"/>
      <c r="C164" s="195"/>
      <c r="D164" s="195"/>
      <c r="E164" s="195"/>
      <c r="F164" s="195"/>
      <c r="G164" s="195"/>
      <c r="H164" s="195"/>
      <c r="I164" s="202"/>
      <c r="J164" s="202"/>
      <c r="K164" s="202"/>
      <c r="L164" s="195"/>
      <c r="M164" s="195"/>
    </row>
    <row r="165" spans="1:13" hidden="1">
      <c r="A165" s="195"/>
      <c r="B165" s="195"/>
      <c r="C165" s="195"/>
      <c r="D165" s="195"/>
      <c r="E165" s="195"/>
      <c r="F165" s="195"/>
      <c r="G165" s="195"/>
      <c r="H165" s="195"/>
      <c r="I165" s="202"/>
      <c r="J165" s="202"/>
      <c r="K165" s="202"/>
      <c r="L165" s="195"/>
      <c r="M165" s="195"/>
    </row>
    <row r="166" spans="1:13" hidden="1">
      <c r="A166" s="195"/>
      <c r="B166" s="195"/>
      <c r="C166" s="195"/>
      <c r="D166" s="195"/>
      <c r="E166" s="195"/>
      <c r="F166" s="195"/>
      <c r="G166" s="195"/>
      <c r="H166" s="195"/>
      <c r="I166" s="202"/>
      <c r="J166" s="202"/>
      <c r="K166" s="202"/>
      <c r="L166" s="195"/>
      <c r="M166" s="195"/>
    </row>
    <row r="167" spans="1:13" hidden="1">
      <c r="A167" s="195"/>
      <c r="B167" s="195"/>
      <c r="C167" s="195"/>
      <c r="D167" s="195"/>
      <c r="E167" s="195"/>
      <c r="F167" s="195"/>
      <c r="G167" s="195"/>
      <c r="H167" s="195"/>
      <c r="I167" s="202"/>
      <c r="J167" s="202"/>
      <c r="K167" s="202"/>
      <c r="L167" s="195"/>
      <c r="M167" s="195"/>
    </row>
    <row r="168" spans="1:13" hidden="1">
      <c r="A168" s="195"/>
      <c r="B168" s="195"/>
      <c r="C168" s="195"/>
      <c r="D168" s="195"/>
      <c r="E168" s="195"/>
      <c r="F168" s="195"/>
      <c r="G168" s="195"/>
      <c r="H168" s="195"/>
      <c r="I168" s="202"/>
      <c r="J168" s="202"/>
      <c r="K168" s="202"/>
      <c r="L168" s="195"/>
      <c r="M168" s="195"/>
    </row>
    <row r="169" spans="1:13" hidden="1">
      <c r="A169" s="195"/>
      <c r="B169" s="195"/>
      <c r="C169" s="195"/>
      <c r="D169" s="195"/>
      <c r="E169" s="195"/>
      <c r="F169" s="195"/>
      <c r="G169" s="195"/>
      <c r="H169" s="195"/>
      <c r="I169" s="202"/>
      <c r="J169" s="202"/>
      <c r="K169" s="202"/>
      <c r="L169" s="195"/>
      <c r="M169" s="195"/>
    </row>
    <row r="170" spans="1:13" hidden="1">
      <c r="A170" s="195"/>
      <c r="B170" s="195"/>
      <c r="C170" s="195"/>
      <c r="D170" s="195"/>
      <c r="E170" s="195"/>
      <c r="F170" s="195"/>
      <c r="G170" s="195"/>
      <c r="H170" s="195"/>
      <c r="I170" s="202"/>
      <c r="J170" s="202"/>
      <c r="K170" s="202"/>
      <c r="L170" s="195"/>
      <c r="M170" s="195"/>
    </row>
    <row r="171" spans="1:13" hidden="1">
      <c r="A171" s="195"/>
      <c r="B171" s="195"/>
      <c r="C171" s="195"/>
      <c r="D171" s="195"/>
      <c r="E171" s="195"/>
      <c r="F171" s="195"/>
      <c r="G171" s="195"/>
      <c r="H171" s="195"/>
      <c r="I171" s="202"/>
      <c r="J171" s="202"/>
      <c r="K171" s="202"/>
      <c r="L171" s="195"/>
      <c r="M171" s="195"/>
    </row>
    <row r="172" spans="1:13" hidden="1">
      <c r="A172" s="195"/>
      <c r="B172" s="195"/>
      <c r="C172" s="195"/>
      <c r="D172" s="195"/>
      <c r="E172" s="195"/>
      <c r="F172" s="195"/>
      <c r="G172" s="195"/>
      <c r="H172" s="195"/>
      <c r="I172" s="202"/>
      <c r="J172" s="202"/>
      <c r="K172" s="202"/>
      <c r="L172" s="195"/>
      <c r="M172" s="195"/>
    </row>
    <row r="173" spans="1:13" hidden="1">
      <c r="A173" s="195"/>
      <c r="B173" s="195"/>
      <c r="C173" s="195"/>
      <c r="D173" s="195"/>
      <c r="E173" s="195"/>
      <c r="F173" s="195"/>
      <c r="G173" s="195"/>
      <c r="H173" s="195"/>
      <c r="I173" s="202"/>
      <c r="J173" s="202"/>
      <c r="K173" s="202"/>
      <c r="L173" s="195"/>
      <c r="M173" s="195"/>
    </row>
    <row r="174" spans="1:13" hidden="1">
      <c r="A174" s="195"/>
      <c r="B174" s="195"/>
      <c r="C174" s="195"/>
      <c r="D174" s="195"/>
      <c r="E174" s="195"/>
      <c r="F174" s="195"/>
      <c r="G174" s="195"/>
      <c r="H174" s="195"/>
      <c r="I174" s="202"/>
      <c r="J174" s="202"/>
      <c r="K174" s="202"/>
      <c r="L174" s="195"/>
      <c r="M174" s="195"/>
    </row>
    <row r="175" spans="1:13" hidden="1">
      <c r="A175" s="195"/>
      <c r="B175" s="195"/>
      <c r="C175" s="195"/>
      <c r="D175" s="195"/>
      <c r="E175" s="195"/>
      <c r="F175" s="195"/>
      <c r="G175" s="195"/>
      <c r="H175" s="195"/>
      <c r="I175" s="202"/>
      <c r="J175" s="202"/>
      <c r="K175" s="202"/>
      <c r="L175" s="195"/>
      <c r="M175" s="195"/>
    </row>
    <row r="176" spans="1:13" hidden="1">
      <c r="A176" s="195"/>
      <c r="B176" s="195"/>
      <c r="C176" s="195"/>
      <c r="D176" s="195"/>
      <c r="E176" s="195"/>
      <c r="F176" s="195"/>
      <c r="G176" s="195"/>
      <c r="H176" s="195"/>
      <c r="I176" s="202"/>
      <c r="J176" s="202"/>
      <c r="K176" s="202"/>
      <c r="L176" s="195"/>
      <c r="M176" s="195"/>
    </row>
    <row r="177" spans="1:13" hidden="1">
      <c r="A177" s="195"/>
      <c r="B177" s="195"/>
      <c r="C177" s="195"/>
      <c r="D177" s="195"/>
      <c r="E177" s="195"/>
      <c r="F177" s="195"/>
      <c r="G177" s="195"/>
      <c r="H177" s="195"/>
      <c r="I177" s="202"/>
      <c r="J177" s="202"/>
      <c r="K177" s="202"/>
      <c r="L177" s="195"/>
      <c r="M177" s="195"/>
    </row>
    <row r="178" spans="1:13" hidden="1">
      <c r="A178" s="195"/>
      <c r="B178" s="195"/>
      <c r="C178" s="195"/>
      <c r="D178" s="195"/>
      <c r="E178" s="195"/>
      <c r="F178" s="195"/>
      <c r="G178" s="195"/>
      <c r="H178" s="195"/>
      <c r="I178" s="202"/>
      <c r="J178" s="202"/>
      <c r="K178" s="202"/>
      <c r="L178" s="195"/>
      <c r="M178" s="195"/>
    </row>
    <row r="179" spans="1:13" hidden="1">
      <c r="A179" s="195"/>
      <c r="B179" s="195"/>
      <c r="C179" s="195"/>
      <c r="D179" s="195"/>
      <c r="E179" s="195"/>
      <c r="F179" s="195"/>
      <c r="G179" s="195"/>
      <c r="H179" s="195"/>
      <c r="I179" s="202"/>
      <c r="J179" s="202"/>
      <c r="K179" s="202"/>
      <c r="L179" s="195"/>
      <c r="M179" s="195"/>
    </row>
    <row r="180" spans="1:13" hidden="1">
      <c r="A180" s="195"/>
      <c r="B180" s="195"/>
      <c r="C180" s="195"/>
      <c r="D180" s="195"/>
      <c r="E180" s="195"/>
      <c r="F180" s="195"/>
      <c r="G180" s="195"/>
      <c r="H180" s="195"/>
      <c r="I180" s="202"/>
      <c r="J180" s="202"/>
      <c r="K180" s="202"/>
      <c r="L180" s="195"/>
      <c r="M180" s="195"/>
    </row>
    <row r="181" spans="1:13" hidden="1">
      <c r="A181" s="195"/>
      <c r="B181" s="195"/>
      <c r="C181" s="195"/>
      <c r="D181" s="195"/>
      <c r="E181" s="195"/>
      <c r="F181" s="195"/>
      <c r="G181" s="195"/>
      <c r="H181" s="195"/>
      <c r="I181" s="202"/>
      <c r="J181" s="202"/>
      <c r="K181" s="202"/>
      <c r="L181" s="195"/>
      <c r="M181" s="195"/>
    </row>
    <row r="182" spans="1:13" hidden="1">
      <c r="I182" s="202"/>
      <c r="J182" s="202"/>
      <c r="K182" s="202"/>
    </row>
    <row r="183" spans="1:13" hidden="1">
      <c r="I183" s="202"/>
      <c r="J183" s="202"/>
      <c r="K183" s="202"/>
    </row>
    <row r="184" spans="1:13" hidden="1">
      <c r="I184" s="202"/>
      <c r="J184" s="202"/>
      <c r="K184" s="202"/>
    </row>
    <row r="185" spans="1:13" hidden="1">
      <c r="I185" s="202"/>
      <c r="J185" s="202"/>
      <c r="K185" s="202"/>
    </row>
    <row r="186" spans="1:13" hidden="1">
      <c r="I186" s="202"/>
      <c r="J186" s="202"/>
      <c r="K186" s="202"/>
    </row>
    <row r="187" spans="1:13" hidden="1">
      <c r="I187" s="202"/>
      <c r="J187" s="202"/>
      <c r="K187" s="202"/>
    </row>
    <row r="188" spans="1:13" hidden="1">
      <c r="I188" s="202"/>
      <c r="J188" s="202"/>
      <c r="K188" s="202"/>
    </row>
    <row r="189" spans="1:13" ht="20.149999999999999" hidden="1" customHeight="1"/>
  </sheetData>
  <sheetProtection password="DF61" sheet="1" objects="1" scenarios="1"/>
  <mergeCells count="10">
    <mergeCell ref="D51:H51"/>
    <mergeCell ref="A1:H1"/>
    <mergeCell ref="A9:H9"/>
    <mergeCell ref="A10:H10"/>
    <mergeCell ref="A25:B25"/>
    <mergeCell ref="A40:B40"/>
    <mergeCell ref="A43:B43"/>
    <mergeCell ref="D13:E13"/>
    <mergeCell ref="F13:H13"/>
    <mergeCell ref="D12:H12"/>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40:H40 D25:H25 D43:H43 D36:H37 D19:H19 G65:H66 D65:E66 G57:H57 D57:E57 G61:H61 D61:E61">
      <formula1>50000000000</formula1>
    </dataValidation>
  </dataValidations>
  <hyperlinks>
    <hyperlink ref="A1:H1" location="ToC!A1" display="70.040L "/>
  </hyperlinks>
  <printOptions horizontalCentered="1" verticalCentered="1"/>
  <pageMargins left="0.39370078740157499" right="0" top="0.39370078740157499" bottom="0.393700787" header="0.39370078740157499" footer="0.39370078740157499"/>
  <pageSetup paperSize="5" scale="65" orientation="portrait" r:id="rId1"/>
  <headerFooter alignWithMargins="0"/>
  <ignoredErrors>
    <ignoredError sqref="E43" formula="1"/>
  </ignoredError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3" tint="0.39997558519241921"/>
  </sheetPr>
  <dimension ref="A1:AA58"/>
  <sheetViews>
    <sheetView topLeftCell="C15" zoomScale="85" zoomScaleNormal="85" workbookViewId="0">
      <selection activeCell="AA58" sqref="AA58"/>
    </sheetView>
  </sheetViews>
  <sheetFormatPr defaultColWidth="0" defaultRowHeight="15.5" zeroHeight="1"/>
  <cols>
    <col min="1" max="1" width="3.765625" style="98" customWidth="1"/>
    <col min="2" max="2" width="16.53515625" style="98" customWidth="1"/>
    <col min="3" max="3" width="6.765625" style="98" customWidth="1"/>
    <col min="4" max="5" width="10.53515625" style="98" customWidth="1"/>
    <col min="6" max="6" width="8.23046875" style="98" customWidth="1"/>
    <col min="7" max="7" width="10.53515625" style="98" customWidth="1"/>
    <col min="8" max="8" width="8" style="98" customWidth="1"/>
    <col min="9" max="9" width="10.53515625" style="98" customWidth="1"/>
    <col min="10" max="10" width="8" style="98" customWidth="1"/>
    <col min="11" max="11" width="10.53515625" style="98" customWidth="1"/>
    <col min="12" max="12" width="8" style="98" customWidth="1"/>
    <col min="13" max="13" width="10.53515625" style="98" customWidth="1"/>
    <col min="14" max="14" width="8" style="98" customWidth="1"/>
    <col min="15" max="15" width="10.53515625" style="98" customWidth="1"/>
    <col min="16" max="16" width="8.23046875" style="98" customWidth="1"/>
    <col min="17" max="17" width="10.53515625" style="98" customWidth="1"/>
    <col min="18" max="18" width="8" style="98" customWidth="1"/>
    <col min="19" max="19" width="10.53515625" style="98" customWidth="1"/>
    <col min="20" max="20" width="9" style="98" customWidth="1"/>
    <col min="21" max="21" width="9.53515625" style="98" customWidth="1"/>
    <col min="22" max="22" width="8.765625" style="98" customWidth="1"/>
    <col min="23" max="23" width="9.53515625" style="98" customWidth="1"/>
    <col min="24" max="24" width="8.765625" style="98" customWidth="1"/>
    <col min="25" max="25" width="9.765625" style="98" customWidth="1"/>
    <col min="26" max="26" width="8.765625" style="98" customWidth="1"/>
    <col min="27" max="27" width="9.53515625" style="98" customWidth="1"/>
    <col min="28" max="16384" width="8.765625" style="98" hidden="1"/>
  </cols>
  <sheetData>
    <row r="1" spans="1:27">
      <c r="A1" s="5336" t="s">
        <v>132</v>
      </c>
      <c r="B1" s="5225"/>
      <c r="C1" s="5225"/>
      <c r="D1" s="5225"/>
      <c r="E1" s="5225"/>
      <c r="F1" s="5225"/>
      <c r="G1" s="5225"/>
      <c r="H1" s="5225"/>
      <c r="I1" s="5225"/>
      <c r="J1" s="5225"/>
      <c r="K1" s="5225"/>
      <c r="L1" s="5225"/>
      <c r="M1" s="5225"/>
      <c r="N1" s="5225"/>
      <c r="O1" s="5225"/>
      <c r="P1" s="5225"/>
      <c r="Q1" s="5225"/>
      <c r="R1" s="5225"/>
      <c r="S1" s="5225"/>
      <c r="T1" s="5225"/>
      <c r="U1" s="5225"/>
      <c r="V1" s="5225"/>
      <c r="W1" s="5225"/>
      <c r="X1" s="5225"/>
      <c r="Y1" s="5225"/>
      <c r="Z1" s="5225"/>
      <c r="AA1" s="5225"/>
    </row>
    <row r="2" spans="1:27">
      <c r="A2" s="1759"/>
      <c r="B2" s="1759"/>
      <c r="C2" s="1759"/>
      <c r="D2" s="1759"/>
      <c r="E2" s="1759"/>
      <c r="F2" s="1759"/>
      <c r="G2" s="1759"/>
      <c r="H2" s="1759"/>
      <c r="I2" s="1759"/>
      <c r="J2" s="1759"/>
      <c r="K2" s="1759"/>
      <c r="L2" s="1759"/>
      <c r="M2" s="1759"/>
      <c r="N2" s="1759"/>
      <c r="O2" s="1759"/>
      <c r="P2" s="1759"/>
      <c r="Q2" s="1759"/>
      <c r="R2" s="1759"/>
      <c r="S2" s="1759"/>
      <c r="T2" s="1759"/>
      <c r="U2" s="1759"/>
      <c r="V2" s="640" t="s">
        <v>2279</v>
      </c>
      <c r="W2" s="1759"/>
      <c r="X2" s="1759"/>
      <c r="Y2" s="1759"/>
      <c r="Z2" s="1759"/>
      <c r="AA2" s="1759"/>
    </row>
    <row r="3" spans="1:27">
      <c r="A3" s="596" t="str">
        <f>+Cover!A14</f>
        <v>Select Name of Insurer/ Financial Holding Company</v>
      </c>
      <c r="B3" s="352"/>
      <c r="C3" s="352"/>
      <c r="D3" s="352"/>
      <c r="E3" s="352"/>
      <c r="F3" s="99"/>
      <c r="G3" s="99"/>
      <c r="H3" s="99"/>
      <c r="I3" s="99"/>
      <c r="J3" s="99"/>
      <c r="K3" s="99"/>
      <c r="L3" s="99"/>
      <c r="M3" s="99"/>
      <c r="N3" s="99"/>
      <c r="O3" s="99"/>
      <c r="P3" s="99"/>
      <c r="Q3" s="99"/>
      <c r="R3" s="99"/>
      <c r="S3" s="99"/>
      <c r="T3" s="352"/>
      <c r="U3" s="352"/>
      <c r="V3" s="352"/>
      <c r="W3" s="352"/>
      <c r="X3" s="352"/>
      <c r="Y3" s="352"/>
      <c r="Z3" s="352"/>
      <c r="AA3" s="99"/>
    </row>
    <row r="4" spans="1:27">
      <c r="A4" s="179" t="str">
        <f>+ToC!A3</f>
        <v>Insurer/Financial Holding Company</v>
      </c>
      <c r="B4" s="99"/>
      <c r="C4" s="99"/>
      <c r="D4" s="99"/>
      <c r="E4" s="99"/>
      <c r="F4" s="99"/>
      <c r="G4" s="99"/>
      <c r="H4" s="99"/>
      <c r="I4" s="99"/>
      <c r="J4" s="99"/>
      <c r="K4" s="99"/>
      <c r="L4" s="99"/>
      <c r="M4" s="99"/>
      <c r="N4" s="99"/>
      <c r="O4" s="99"/>
      <c r="P4" s="99"/>
      <c r="Q4" s="99"/>
      <c r="R4" s="99"/>
      <c r="S4" s="99"/>
      <c r="T4" s="352"/>
      <c r="U4" s="352"/>
      <c r="V4" s="352"/>
      <c r="W4" s="352"/>
      <c r="X4" s="352"/>
      <c r="Y4" s="352"/>
      <c r="Z4" s="352"/>
      <c r="AA4" s="99"/>
    </row>
    <row r="5" spans="1:27">
      <c r="A5" s="179"/>
      <c r="B5" s="99"/>
      <c r="C5" s="99"/>
      <c r="D5" s="99"/>
      <c r="E5" s="99"/>
      <c r="F5" s="99"/>
      <c r="G5" s="99"/>
      <c r="H5" s="99"/>
      <c r="I5" s="99"/>
      <c r="J5" s="99"/>
      <c r="K5" s="99"/>
      <c r="L5" s="99"/>
      <c r="M5" s="99"/>
      <c r="N5" s="99"/>
      <c r="O5" s="99"/>
      <c r="P5" s="99"/>
      <c r="Q5" s="99"/>
      <c r="R5" s="99"/>
      <c r="S5" s="99"/>
      <c r="T5" s="352"/>
      <c r="U5" s="352"/>
      <c r="V5" s="352"/>
      <c r="W5" s="352"/>
      <c r="X5" s="352"/>
      <c r="Y5" s="352"/>
      <c r="Z5" s="352"/>
      <c r="AA5" s="99"/>
    </row>
    <row r="6" spans="1:27">
      <c r="A6" s="99" t="str">
        <f>+ToC!A5</f>
        <v>LONG-TERM INSURERS ANNUAL RETURN</v>
      </c>
      <c r="B6" s="99"/>
      <c r="C6" s="683"/>
      <c r="D6" s="99"/>
      <c r="E6" s="99"/>
      <c r="F6" s="99"/>
      <c r="G6" s="99"/>
      <c r="H6" s="99"/>
      <c r="I6" s="99"/>
      <c r="J6" s="99"/>
      <c r="K6" s="99"/>
      <c r="L6" s="99"/>
      <c r="M6" s="99"/>
      <c r="N6" s="99"/>
      <c r="O6" s="99"/>
      <c r="P6" s="99"/>
      <c r="Q6" s="99"/>
      <c r="R6" s="99"/>
      <c r="S6" s="99"/>
      <c r="T6" s="352"/>
      <c r="U6" s="352"/>
      <c r="V6" s="352"/>
      <c r="W6" s="352"/>
      <c r="X6" s="352"/>
      <c r="Y6" s="99"/>
      <c r="Z6" s="99"/>
      <c r="AA6" s="99"/>
    </row>
    <row r="7" spans="1:27">
      <c r="A7" s="179" t="str">
        <f>+ToC!A6</f>
        <v>FOR THE YEAR ENDED:</v>
      </c>
      <c r="B7" s="99"/>
      <c r="C7" s="99"/>
      <c r="D7" s="99"/>
      <c r="E7" s="99"/>
      <c r="F7" s="99"/>
      <c r="G7" s="99"/>
      <c r="H7" s="99"/>
      <c r="I7" s="99"/>
      <c r="J7" s="99"/>
      <c r="K7" s="99"/>
      <c r="L7" s="99"/>
      <c r="M7" s="99"/>
      <c r="N7" s="99"/>
      <c r="O7" s="99"/>
      <c r="P7" s="99"/>
      <c r="Q7" s="99"/>
      <c r="R7" s="99"/>
      <c r="S7" s="99"/>
      <c r="T7" s="352"/>
      <c r="U7" s="352"/>
      <c r="V7" s="352"/>
      <c r="W7" s="352"/>
      <c r="X7" s="352"/>
      <c r="Y7" s="352"/>
      <c r="Z7" s="2398">
        <f>+Cover!A23</f>
        <v>0</v>
      </c>
      <c r="AA7" s="99"/>
    </row>
    <row r="8" spans="1:27">
      <c r="A8" s="5055" t="s">
        <v>999</v>
      </c>
      <c r="B8" s="5055"/>
      <c r="C8" s="5055"/>
      <c r="D8" s="5055"/>
      <c r="E8" s="5055"/>
      <c r="F8" s="5055"/>
      <c r="G8" s="5055"/>
      <c r="H8" s="5055"/>
      <c r="I8" s="5055"/>
      <c r="J8" s="5055"/>
      <c r="K8" s="5055"/>
      <c r="L8" s="5055"/>
      <c r="M8" s="5055"/>
      <c r="N8" s="5055"/>
      <c r="O8" s="5055"/>
      <c r="P8" s="5055"/>
      <c r="Q8" s="5055"/>
      <c r="R8" s="5055"/>
      <c r="S8" s="5055"/>
      <c r="T8" s="5055"/>
      <c r="U8" s="5055"/>
      <c r="V8" s="5055"/>
      <c r="W8" s="5055"/>
      <c r="X8" s="5055"/>
      <c r="Y8" s="5055"/>
      <c r="Z8" s="5055"/>
      <c r="AA8" s="5055"/>
    </row>
    <row r="9" spans="1:27">
      <c r="A9" s="5055" t="s">
        <v>1875</v>
      </c>
      <c r="B9" s="5055"/>
      <c r="C9" s="5055"/>
      <c r="D9" s="5055"/>
      <c r="E9" s="5055"/>
      <c r="F9" s="5055"/>
      <c r="G9" s="5055"/>
      <c r="H9" s="5055"/>
      <c r="I9" s="5055"/>
      <c r="J9" s="5055"/>
      <c r="K9" s="5055"/>
      <c r="L9" s="5055"/>
      <c r="M9" s="5055"/>
      <c r="N9" s="5055"/>
      <c r="O9" s="5055"/>
      <c r="P9" s="5055"/>
      <c r="Q9" s="5055"/>
      <c r="R9" s="5055"/>
      <c r="S9" s="5055"/>
      <c r="T9" s="5055"/>
      <c r="U9" s="5055"/>
      <c r="V9" s="5055"/>
      <c r="W9" s="5055"/>
      <c r="X9" s="5055"/>
      <c r="Y9" s="5055"/>
      <c r="Z9" s="5055"/>
      <c r="AA9" s="5055"/>
    </row>
    <row r="10" spans="1:27" ht="37.5" customHeight="1">
      <c r="A10" s="3558"/>
      <c r="B10" s="2701"/>
      <c r="C10" s="2670"/>
      <c r="D10" s="5984" t="s">
        <v>1876</v>
      </c>
      <c r="E10" s="5985"/>
      <c r="F10" s="5984" t="s">
        <v>836</v>
      </c>
      <c r="G10" s="5985"/>
      <c r="H10" s="5984" t="s">
        <v>1877</v>
      </c>
      <c r="I10" s="5985"/>
      <c r="J10" s="5984" t="s">
        <v>835</v>
      </c>
      <c r="K10" s="5985"/>
      <c r="L10" s="5984" t="s">
        <v>1878</v>
      </c>
      <c r="M10" s="5985"/>
      <c r="N10" s="5984" t="s">
        <v>1879</v>
      </c>
      <c r="O10" s="5985"/>
      <c r="P10" s="5984" t="s">
        <v>1876</v>
      </c>
      <c r="Q10" s="5985"/>
      <c r="R10" s="5984" t="s">
        <v>324</v>
      </c>
      <c r="S10" s="5985"/>
      <c r="T10" s="5984" t="str">
        <f>"Total Outside of     Trinidad &amp; Tobago"&amp;YEAR($Z$7)</f>
        <v>Total Outside of     Trinidad &amp; Tobago1900</v>
      </c>
      <c r="U10" s="5988"/>
      <c r="V10" s="5989" t="str">
        <f>"Total In Trinidad &amp; Tobago"&amp;YEAR($Z$7)</f>
        <v>Total In Trinidad &amp; Tobago1900</v>
      </c>
      <c r="W10" s="5985"/>
      <c r="X10" s="5986">
        <f>YEAR($Z$7)</f>
        <v>1900</v>
      </c>
      <c r="Y10" s="5987"/>
      <c r="Z10" s="5986">
        <f>X10-1</f>
        <v>1899</v>
      </c>
      <c r="AA10" s="5987"/>
    </row>
    <row r="11" spans="1:27" ht="24" customHeight="1">
      <c r="A11" s="3558"/>
      <c r="B11" s="2701"/>
      <c r="C11" s="3830" t="s">
        <v>133</v>
      </c>
      <c r="D11" s="3592" t="s">
        <v>1835</v>
      </c>
      <c r="E11" s="3830" t="s">
        <v>1849</v>
      </c>
      <c r="F11" s="3592" t="s">
        <v>1835</v>
      </c>
      <c r="G11" s="3830" t="s">
        <v>1849</v>
      </c>
      <c r="H11" s="3592" t="s">
        <v>1835</v>
      </c>
      <c r="I11" s="3830" t="s">
        <v>1849</v>
      </c>
      <c r="J11" s="3592" t="s">
        <v>1835</v>
      </c>
      <c r="K11" s="3830" t="s">
        <v>1849</v>
      </c>
      <c r="L11" s="3592" t="s">
        <v>1835</v>
      </c>
      <c r="M11" s="3830" t="s">
        <v>1849</v>
      </c>
      <c r="N11" s="3592" t="s">
        <v>1835</v>
      </c>
      <c r="O11" s="3830" t="s">
        <v>1849</v>
      </c>
      <c r="P11" s="3592" t="s">
        <v>1835</v>
      </c>
      <c r="Q11" s="3830" t="s">
        <v>1849</v>
      </c>
      <c r="R11" s="3592" t="s">
        <v>1835</v>
      </c>
      <c r="S11" s="3830" t="s">
        <v>1849</v>
      </c>
      <c r="T11" s="3592" t="s">
        <v>1835</v>
      </c>
      <c r="U11" s="3830" t="s">
        <v>1849</v>
      </c>
      <c r="V11" s="3592" t="s">
        <v>1835</v>
      </c>
      <c r="W11" s="3830" t="s">
        <v>1849</v>
      </c>
      <c r="X11" s="3592" t="s">
        <v>1835</v>
      </c>
      <c r="Y11" s="3830" t="s">
        <v>1849</v>
      </c>
      <c r="Z11" s="3592" t="s">
        <v>1835</v>
      </c>
      <c r="AA11" s="3592" t="s">
        <v>1849</v>
      </c>
    </row>
    <row r="12" spans="1:27" ht="15" customHeight="1">
      <c r="A12" s="3888"/>
      <c r="B12" s="3889"/>
      <c r="C12" s="2646"/>
      <c r="D12" s="2646"/>
      <c r="E12" s="2565"/>
      <c r="F12" s="2646"/>
      <c r="G12" s="2565"/>
      <c r="H12" s="3786"/>
      <c r="I12" s="2565"/>
      <c r="J12" s="2646"/>
      <c r="K12" s="2565"/>
      <c r="L12" s="2646"/>
      <c r="M12" s="2565"/>
      <c r="N12" s="2646"/>
      <c r="O12" s="2565"/>
      <c r="P12" s="2646"/>
      <c r="Q12" s="2565"/>
      <c r="R12" s="2646"/>
      <c r="S12" s="2565"/>
      <c r="T12" s="2646"/>
      <c r="U12" s="2565"/>
      <c r="V12" s="2646"/>
      <c r="W12" s="2565"/>
      <c r="X12" s="2646"/>
      <c r="Y12" s="2565"/>
      <c r="Z12" s="2646"/>
      <c r="AA12" s="2565"/>
    </row>
    <row r="13" spans="1:27" ht="15" customHeight="1">
      <c r="A13" s="4063" t="s">
        <v>1850</v>
      </c>
      <c r="B13" s="3897"/>
      <c r="C13" s="4064"/>
      <c r="D13" s="3890"/>
      <c r="E13" s="3890"/>
      <c r="F13" s="3890"/>
      <c r="G13" s="3890"/>
      <c r="H13" s="3890"/>
      <c r="I13" s="3890"/>
      <c r="J13" s="3890"/>
      <c r="K13" s="3890"/>
      <c r="L13" s="3890"/>
      <c r="M13" s="3890"/>
      <c r="N13" s="3890"/>
      <c r="O13" s="3890"/>
      <c r="P13" s="3890"/>
      <c r="Q13" s="3890"/>
      <c r="R13" s="3890"/>
      <c r="S13" s="3890"/>
      <c r="T13" s="3891">
        <f>SUM(D13,F13,H13,J13,L13,N13,P13,R13)</f>
        <v>0</v>
      </c>
      <c r="U13" s="3891">
        <f>SUM(E13,G13,I13,K13,M13,O13,Q13,S13)</f>
        <v>0</v>
      </c>
      <c r="V13" s="3892"/>
      <c r="W13" s="3892"/>
      <c r="X13" s="3891">
        <f>T13+V13</f>
        <v>0</v>
      </c>
      <c r="Y13" s="3891">
        <f>U13+W13</f>
        <v>0</v>
      </c>
      <c r="Z13" s="3892"/>
      <c r="AA13" s="3892"/>
    </row>
    <row r="14" spans="1:27" ht="15" customHeight="1">
      <c r="A14" s="4065"/>
      <c r="B14" s="4066"/>
      <c r="C14" s="4067"/>
      <c r="D14" s="3080"/>
      <c r="E14" s="3080"/>
      <c r="F14" s="3080"/>
      <c r="G14" s="3080"/>
      <c r="H14" s="3080"/>
      <c r="I14" s="3080"/>
      <c r="J14" s="3080"/>
      <c r="K14" s="3080"/>
      <c r="L14" s="3080"/>
      <c r="M14" s="3080"/>
      <c r="N14" s="3080"/>
      <c r="O14" s="3080"/>
      <c r="P14" s="3893"/>
      <c r="Q14" s="3893"/>
      <c r="R14" s="3893"/>
      <c r="S14" s="3893"/>
      <c r="T14" s="1323"/>
      <c r="U14" s="1323"/>
      <c r="V14" s="3893"/>
      <c r="W14" s="3893"/>
      <c r="X14" s="1323"/>
      <c r="Y14" s="1323"/>
      <c r="Z14" s="1323"/>
      <c r="AA14" s="330"/>
    </row>
    <row r="15" spans="1:27" ht="15" customHeight="1">
      <c r="A15" s="490"/>
      <c r="B15" s="4066" t="s">
        <v>1837</v>
      </c>
      <c r="C15" s="4068"/>
      <c r="D15" s="3180"/>
      <c r="E15" s="3180"/>
      <c r="F15" s="3180"/>
      <c r="G15" s="3180"/>
      <c r="H15" s="3180"/>
      <c r="I15" s="3180"/>
      <c r="J15" s="3180"/>
      <c r="K15" s="3180"/>
      <c r="L15" s="3180"/>
      <c r="M15" s="3180"/>
      <c r="N15" s="3180"/>
      <c r="O15" s="3180"/>
      <c r="P15" s="3180"/>
      <c r="Q15" s="3180"/>
      <c r="R15" s="3180"/>
      <c r="S15" s="3180"/>
      <c r="T15" s="3894">
        <f t="shared" ref="T15:T17" si="0">SUM(D15,F15,H15,J15,L15,N15,P15,R15)</f>
        <v>0</v>
      </c>
      <c r="U15" s="3894">
        <f t="shared" ref="U15:U17" si="1">SUM(E15,G15,I15,K15,M15,O15,Q15,S15)</f>
        <v>0</v>
      </c>
      <c r="V15" s="3895"/>
      <c r="W15" s="3895"/>
      <c r="X15" s="3894">
        <f t="shared" ref="X15:X17" si="2">T15+V15</f>
        <v>0</v>
      </c>
      <c r="Y15" s="3894">
        <f t="shared" ref="Y15:Y17" si="3">U15+W15</f>
        <v>0</v>
      </c>
      <c r="Z15" s="3180"/>
      <c r="AA15" s="3180"/>
    </row>
    <row r="16" spans="1:27" ht="15" customHeight="1">
      <c r="A16" s="490"/>
      <c r="B16" s="4066" t="s">
        <v>1838</v>
      </c>
      <c r="C16" s="4069"/>
      <c r="D16" s="3176"/>
      <c r="E16" s="3176"/>
      <c r="F16" s="3176"/>
      <c r="G16" s="3176"/>
      <c r="H16" s="3176"/>
      <c r="I16" s="3176"/>
      <c r="J16" s="3176"/>
      <c r="K16" s="3176"/>
      <c r="L16" s="3176"/>
      <c r="M16" s="3176"/>
      <c r="N16" s="3176"/>
      <c r="O16" s="3176"/>
      <c r="P16" s="3176"/>
      <c r="Q16" s="3176"/>
      <c r="R16" s="3180"/>
      <c r="S16" s="3180"/>
      <c r="T16" s="3894">
        <f t="shared" si="0"/>
        <v>0</v>
      </c>
      <c r="U16" s="3894">
        <f t="shared" si="1"/>
        <v>0</v>
      </c>
      <c r="V16" s="3895"/>
      <c r="W16" s="3895"/>
      <c r="X16" s="3894">
        <f t="shared" si="2"/>
        <v>0</v>
      </c>
      <c r="Y16" s="3894">
        <f t="shared" si="3"/>
        <v>0</v>
      </c>
      <c r="Z16" s="3895"/>
      <c r="AA16" s="3895"/>
    </row>
    <row r="17" spans="1:27" ht="15" customHeight="1">
      <c r="A17" s="3852"/>
      <c r="B17" s="4070" t="s">
        <v>1880</v>
      </c>
      <c r="C17" s="4071"/>
      <c r="D17" s="1268"/>
      <c r="E17" s="1268"/>
      <c r="F17" s="1268"/>
      <c r="G17" s="1268"/>
      <c r="H17" s="1268"/>
      <c r="I17" s="1268"/>
      <c r="J17" s="1268"/>
      <c r="K17" s="1268"/>
      <c r="L17" s="1268"/>
      <c r="M17" s="1268"/>
      <c r="N17" s="1268"/>
      <c r="O17" s="1268"/>
      <c r="P17" s="1268"/>
      <c r="Q17" s="1268"/>
      <c r="R17" s="1268"/>
      <c r="S17" s="1268"/>
      <c r="T17" s="3894">
        <f t="shared" si="0"/>
        <v>0</v>
      </c>
      <c r="U17" s="3894">
        <f t="shared" si="1"/>
        <v>0</v>
      </c>
      <c r="V17" s="3180"/>
      <c r="W17" s="3180"/>
      <c r="X17" s="3894">
        <f t="shared" si="2"/>
        <v>0</v>
      </c>
      <c r="Y17" s="3894">
        <f t="shared" si="3"/>
        <v>0</v>
      </c>
      <c r="Z17" s="3895"/>
      <c r="AA17" s="3895"/>
    </row>
    <row r="18" spans="1:27" ht="15" customHeight="1">
      <c r="A18" s="5979" t="s">
        <v>1822</v>
      </c>
      <c r="B18" s="5980"/>
      <c r="C18" s="2646"/>
      <c r="D18" s="3855">
        <f>SUM(D15:D17)</f>
        <v>0</v>
      </c>
      <c r="E18" s="3855">
        <f t="shared" ref="E18:U18" si="4">SUM(E15:E17)</f>
        <v>0</v>
      </c>
      <c r="F18" s="3855">
        <f t="shared" si="4"/>
        <v>0</v>
      </c>
      <c r="G18" s="3855">
        <f t="shared" si="4"/>
        <v>0</v>
      </c>
      <c r="H18" s="3855">
        <f t="shared" si="4"/>
        <v>0</v>
      </c>
      <c r="I18" s="3855">
        <f t="shared" si="4"/>
        <v>0</v>
      </c>
      <c r="J18" s="3855">
        <f t="shared" si="4"/>
        <v>0</v>
      </c>
      <c r="K18" s="3855">
        <f t="shared" si="4"/>
        <v>0</v>
      </c>
      <c r="L18" s="3855">
        <f t="shared" si="4"/>
        <v>0</v>
      </c>
      <c r="M18" s="3855">
        <f t="shared" si="4"/>
        <v>0</v>
      </c>
      <c r="N18" s="3855">
        <f t="shared" si="4"/>
        <v>0</v>
      </c>
      <c r="O18" s="3855">
        <f t="shared" si="4"/>
        <v>0</v>
      </c>
      <c r="P18" s="3855">
        <f t="shared" si="4"/>
        <v>0</v>
      </c>
      <c r="Q18" s="3855">
        <f t="shared" si="4"/>
        <v>0</v>
      </c>
      <c r="R18" s="3855">
        <f t="shared" si="4"/>
        <v>0</v>
      </c>
      <c r="S18" s="3855">
        <f t="shared" si="4"/>
        <v>0</v>
      </c>
      <c r="T18" s="3855">
        <f t="shared" si="4"/>
        <v>0</v>
      </c>
      <c r="U18" s="3855">
        <f t="shared" si="4"/>
        <v>0</v>
      </c>
      <c r="V18" s="3855">
        <f t="shared" ref="V18:Y18" si="5">SUM(V15:V17)</f>
        <v>0</v>
      </c>
      <c r="W18" s="3855">
        <f t="shared" si="5"/>
        <v>0</v>
      </c>
      <c r="X18" s="3855">
        <f t="shared" si="5"/>
        <v>0</v>
      </c>
      <c r="Y18" s="3855">
        <f t="shared" si="5"/>
        <v>0</v>
      </c>
      <c r="Z18" s="3855">
        <f>SUM(Z15:Z17)</f>
        <v>0</v>
      </c>
      <c r="AA18" s="3855">
        <f>SUM(AA15:AA17)</f>
        <v>0</v>
      </c>
    </row>
    <row r="19" spans="1:27" ht="15" customHeight="1">
      <c r="A19" s="3896" t="s">
        <v>1853</v>
      </c>
      <c r="B19" s="3897"/>
      <c r="C19" s="3898"/>
      <c r="D19" s="3080"/>
      <c r="E19" s="3080"/>
      <c r="F19" s="3080"/>
      <c r="G19" s="3080"/>
      <c r="H19" s="3080"/>
      <c r="I19" s="3080"/>
      <c r="J19" s="3080"/>
      <c r="K19" s="3080"/>
      <c r="L19" s="3080"/>
      <c r="M19" s="3080"/>
      <c r="N19" s="3080"/>
      <c r="O19" s="3080"/>
      <c r="P19" s="3893"/>
      <c r="Q19" s="3893"/>
      <c r="R19" s="3893"/>
      <c r="S19" s="3893"/>
      <c r="T19" s="3893"/>
      <c r="U19" s="3893"/>
      <c r="V19" s="3893"/>
      <c r="W19" s="3893"/>
      <c r="X19" s="3893"/>
      <c r="Y19" s="3893"/>
      <c r="Z19" s="3893"/>
      <c r="AA19" s="3893"/>
    </row>
    <row r="20" spans="1:27" ht="15" customHeight="1">
      <c r="A20" s="4053"/>
      <c r="B20" s="4066" t="s">
        <v>1671</v>
      </c>
      <c r="C20" s="4069"/>
      <c r="D20" s="1268"/>
      <c r="E20" s="1268"/>
      <c r="F20" s="1268"/>
      <c r="G20" s="1268"/>
      <c r="H20" s="1268"/>
      <c r="I20" s="1268"/>
      <c r="J20" s="1268"/>
      <c r="K20" s="1268"/>
      <c r="L20" s="1268"/>
      <c r="M20" s="1268"/>
      <c r="N20" s="1268"/>
      <c r="O20" s="1268"/>
      <c r="P20" s="1268"/>
      <c r="Q20" s="1268"/>
      <c r="R20" s="1268"/>
      <c r="S20" s="1268"/>
      <c r="T20" s="3894">
        <f t="shared" ref="T20:T24" si="6">SUM(D20,F20,H20,J20,L20,N20,P20,R20)</f>
        <v>0</v>
      </c>
      <c r="U20" s="3894">
        <f t="shared" ref="U20:U24" si="7">SUM(E20,G20,I20,K20,M20,O20,Q20,S20)</f>
        <v>0</v>
      </c>
      <c r="V20" s="3895"/>
      <c r="W20" s="3895"/>
      <c r="X20" s="3894">
        <f t="shared" ref="X20:X24" si="8">T20+V20</f>
        <v>0</v>
      </c>
      <c r="Y20" s="3894">
        <f t="shared" ref="Y20:Y24" si="9">U20+W20</f>
        <v>0</v>
      </c>
      <c r="Z20" s="3895"/>
      <c r="AA20" s="3895"/>
    </row>
    <row r="21" spans="1:27" ht="15" customHeight="1">
      <c r="A21" s="490"/>
      <c r="B21" s="4066" t="s">
        <v>1854</v>
      </c>
      <c r="C21" s="4069"/>
      <c r="D21" s="3176"/>
      <c r="E21" s="3176"/>
      <c r="F21" s="3176"/>
      <c r="G21" s="3176"/>
      <c r="H21" s="3176"/>
      <c r="I21" s="3176"/>
      <c r="J21" s="3176"/>
      <c r="K21" s="3176"/>
      <c r="L21" s="3176"/>
      <c r="M21" s="3176"/>
      <c r="N21" s="3176"/>
      <c r="O21" s="3176"/>
      <c r="P21" s="3176"/>
      <c r="Q21" s="3176"/>
      <c r="R21" s="3176"/>
      <c r="S21" s="3176"/>
      <c r="T21" s="3894">
        <f t="shared" si="6"/>
        <v>0</v>
      </c>
      <c r="U21" s="3894">
        <f t="shared" si="7"/>
        <v>0</v>
      </c>
      <c r="V21" s="3895"/>
      <c r="W21" s="3895"/>
      <c r="X21" s="3894">
        <f t="shared" si="8"/>
        <v>0</v>
      </c>
      <c r="Y21" s="3894">
        <f>U21+W21</f>
        <v>0</v>
      </c>
      <c r="Z21" s="3895"/>
      <c r="AA21" s="3895"/>
    </row>
    <row r="22" spans="1:27" ht="15" customHeight="1">
      <c r="A22" s="490"/>
      <c r="B22" s="4066" t="s">
        <v>1825</v>
      </c>
      <c r="C22" s="4069"/>
      <c r="D22" s="3176"/>
      <c r="E22" s="3176"/>
      <c r="F22" s="3176"/>
      <c r="G22" s="3176"/>
      <c r="H22" s="3176"/>
      <c r="I22" s="3176"/>
      <c r="J22" s="3176"/>
      <c r="K22" s="3176"/>
      <c r="L22" s="3176"/>
      <c r="M22" s="3176"/>
      <c r="N22" s="3176"/>
      <c r="O22" s="3176"/>
      <c r="P22" s="3176"/>
      <c r="Q22" s="3176"/>
      <c r="R22" s="3176"/>
      <c r="S22" s="3176"/>
      <c r="T22" s="3894">
        <f t="shared" si="6"/>
        <v>0</v>
      </c>
      <c r="U22" s="3894">
        <f t="shared" si="7"/>
        <v>0</v>
      </c>
      <c r="V22" s="3895"/>
      <c r="W22" s="3895"/>
      <c r="X22" s="3894">
        <f t="shared" si="8"/>
        <v>0</v>
      </c>
      <c r="Y22" s="3894">
        <f t="shared" si="9"/>
        <v>0</v>
      </c>
      <c r="Z22" s="3895"/>
      <c r="AA22" s="3895"/>
    </row>
    <row r="23" spans="1:27" ht="15" customHeight="1">
      <c r="A23" s="490"/>
      <c r="B23" s="4066" t="s">
        <v>1855</v>
      </c>
      <c r="C23" s="4069"/>
      <c r="D23" s="3176"/>
      <c r="E23" s="3176"/>
      <c r="F23" s="3176"/>
      <c r="G23" s="3176"/>
      <c r="H23" s="3176"/>
      <c r="I23" s="3176"/>
      <c r="J23" s="3176"/>
      <c r="K23" s="3176"/>
      <c r="L23" s="3176"/>
      <c r="M23" s="3176"/>
      <c r="N23" s="3176"/>
      <c r="O23" s="3176"/>
      <c r="P23" s="3176"/>
      <c r="Q23" s="3176"/>
      <c r="R23" s="3176"/>
      <c r="S23" s="3176"/>
      <c r="T23" s="3894">
        <f t="shared" si="6"/>
        <v>0</v>
      </c>
      <c r="U23" s="3894">
        <f t="shared" si="7"/>
        <v>0</v>
      </c>
      <c r="V23" s="3895"/>
      <c r="W23" s="3895"/>
      <c r="X23" s="3894">
        <f t="shared" si="8"/>
        <v>0</v>
      </c>
      <c r="Y23" s="3894">
        <f t="shared" si="9"/>
        <v>0</v>
      </c>
      <c r="Z23" s="3895"/>
      <c r="AA23" s="3895"/>
    </row>
    <row r="24" spans="1:27" ht="15" customHeight="1">
      <c r="A24" s="490"/>
      <c r="B24" s="4066" t="s">
        <v>1881</v>
      </c>
      <c r="C24" s="4069"/>
      <c r="D24" s="3176"/>
      <c r="E24" s="3176"/>
      <c r="F24" s="3176"/>
      <c r="G24" s="3176"/>
      <c r="H24" s="3176"/>
      <c r="I24" s="3176"/>
      <c r="J24" s="3176"/>
      <c r="K24" s="3176"/>
      <c r="L24" s="3176"/>
      <c r="M24" s="3176"/>
      <c r="N24" s="3176"/>
      <c r="O24" s="3176"/>
      <c r="P24" s="3176"/>
      <c r="Q24" s="3176"/>
      <c r="R24" s="3176"/>
      <c r="S24" s="3176"/>
      <c r="T24" s="3894">
        <f t="shared" si="6"/>
        <v>0</v>
      </c>
      <c r="U24" s="3894">
        <f t="shared" si="7"/>
        <v>0</v>
      </c>
      <c r="V24" s="3895"/>
      <c r="W24" s="3895"/>
      <c r="X24" s="3894">
        <f t="shared" si="8"/>
        <v>0</v>
      </c>
      <c r="Y24" s="3894">
        <f t="shared" si="9"/>
        <v>0</v>
      </c>
      <c r="Z24" s="3895"/>
      <c r="AA24" s="3895"/>
    </row>
    <row r="25" spans="1:27" ht="15" customHeight="1">
      <c r="A25" s="4072"/>
      <c r="B25" s="4072"/>
      <c r="C25" s="4073"/>
      <c r="D25" s="3196"/>
      <c r="E25" s="3196"/>
      <c r="F25" s="3196"/>
      <c r="G25" s="3196"/>
      <c r="H25" s="3196"/>
      <c r="I25" s="3196"/>
      <c r="J25" s="3196"/>
      <c r="K25" s="3196"/>
      <c r="L25" s="3196"/>
      <c r="M25" s="3196"/>
      <c r="N25" s="3196"/>
      <c r="O25" s="3196"/>
      <c r="P25" s="3899"/>
      <c r="Q25" s="3899"/>
      <c r="R25" s="3899"/>
      <c r="S25" s="3899"/>
      <c r="T25" s="3899"/>
      <c r="U25" s="3899"/>
      <c r="V25" s="3899"/>
      <c r="W25" s="3899"/>
      <c r="X25" s="3899"/>
      <c r="Y25" s="3899"/>
      <c r="Z25" s="3899"/>
      <c r="AA25" s="3899"/>
    </row>
    <row r="26" spans="1:27" ht="15" customHeight="1">
      <c r="A26" s="5979" t="s">
        <v>1827</v>
      </c>
      <c r="B26" s="5980"/>
      <c r="C26" s="2646"/>
      <c r="D26" s="3855">
        <f>SUM(D20:D24)</f>
        <v>0</v>
      </c>
      <c r="E26" s="3855">
        <f t="shared" ref="E26:AA26" si="10">SUM(E20:E24)</f>
        <v>0</v>
      </c>
      <c r="F26" s="3855">
        <f t="shared" si="10"/>
        <v>0</v>
      </c>
      <c r="G26" s="3855">
        <f t="shared" si="10"/>
        <v>0</v>
      </c>
      <c r="H26" s="3855">
        <f t="shared" si="10"/>
        <v>0</v>
      </c>
      <c r="I26" s="3855">
        <f t="shared" si="10"/>
        <v>0</v>
      </c>
      <c r="J26" s="3855">
        <f t="shared" si="10"/>
        <v>0</v>
      </c>
      <c r="K26" s="3855">
        <f t="shared" si="10"/>
        <v>0</v>
      </c>
      <c r="L26" s="3855">
        <f t="shared" si="10"/>
        <v>0</v>
      </c>
      <c r="M26" s="3855">
        <f t="shared" si="10"/>
        <v>0</v>
      </c>
      <c r="N26" s="3855">
        <f t="shared" si="10"/>
        <v>0</v>
      </c>
      <c r="O26" s="3855">
        <f t="shared" si="10"/>
        <v>0</v>
      </c>
      <c r="P26" s="3855">
        <f t="shared" si="10"/>
        <v>0</v>
      </c>
      <c r="Q26" s="3855">
        <f t="shared" si="10"/>
        <v>0</v>
      </c>
      <c r="R26" s="3855">
        <f t="shared" si="10"/>
        <v>0</v>
      </c>
      <c r="S26" s="3855">
        <f t="shared" si="10"/>
        <v>0</v>
      </c>
      <c r="T26" s="3855">
        <f t="shared" si="10"/>
        <v>0</v>
      </c>
      <c r="U26" s="3855">
        <f t="shared" si="10"/>
        <v>0</v>
      </c>
      <c r="V26" s="3855">
        <f t="shared" si="10"/>
        <v>0</v>
      </c>
      <c r="W26" s="3855">
        <f t="shared" si="10"/>
        <v>0</v>
      </c>
      <c r="X26" s="3855">
        <f t="shared" si="10"/>
        <v>0</v>
      </c>
      <c r="Y26" s="3855">
        <f t="shared" si="10"/>
        <v>0</v>
      </c>
      <c r="Z26" s="3855">
        <f t="shared" si="10"/>
        <v>0</v>
      </c>
      <c r="AA26" s="3855">
        <f t="shared" si="10"/>
        <v>0</v>
      </c>
    </row>
    <row r="27" spans="1:27" ht="15" customHeight="1">
      <c r="A27" s="4074" t="s">
        <v>1828</v>
      </c>
      <c r="B27" s="4075"/>
      <c r="C27" s="4076"/>
      <c r="D27" s="3196"/>
      <c r="E27" s="3176"/>
      <c r="F27" s="3196"/>
      <c r="G27" s="3176"/>
      <c r="H27" s="3196"/>
      <c r="I27" s="3176"/>
      <c r="J27" s="3196"/>
      <c r="K27" s="3176"/>
      <c r="L27" s="3196"/>
      <c r="M27" s="3176"/>
      <c r="N27" s="3196"/>
      <c r="O27" s="3176"/>
      <c r="P27" s="3900"/>
      <c r="Q27" s="3176"/>
      <c r="R27" s="3900"/>
      <c r="S27" s="3176"/>
      <c r="T27" s="3900"/>
      <c r="U27" s="3894">
        <f t="shared" ref="U27" si="11">SUM(E27,G27,I27,K27,M27,O27,Q27,S27)</f>
        <v>0</v>
      </c>
      <c r="V27" s="3900"/>
      <c r="W27" s="3176"/>
      <c r="X27" s="3900"/>
      <c r="Y27" s="3894">
        <f>U27+W27</f>
        <v>0</v>
      </c>
      <c r="Z27" s="3900"/>
      <c r="AA27" s="3176"/>
    </row>
    <row r="28" spans="1:27" ht="15" customHeight="1">
      <c r="A28" s="4072"/>
      <c r="B28" s="4072"/>
      <c r="C28" s="4073"/>
      <c r="D28" s="3196"/>
      <c r="E28" s="3196"/>
      <c r="F28" s="3196"/>
      <c r="G28" s="3196"/>
      <c r="H28" s="3196"/>
      <c r="I28" s="3196"/>
      <c r="J28" s="3196"/>
      <c r="K28" s="3196"/>
      <c r="L28" s="3196"/>
      <c r="M28" s="3196"/>
      <c r="N28" s="3196"/>
      <c r="O28" s="3196"/>
      <c r="P28" s="3901"/>
      <c r="Q28" s="3901"/>
      <c r="R28" s="3901"/>
      <c r="S28" s="3901"/>
      <c r="T28" s="3901"/>
      <c r="U28" s="3901"/>
      <c r="V28" s="3901"/>
      <c r="W28" s="3901"/>
      <c r="X28" s="3901"/>
      <c r="Y28" s="3901"/>
      <c r="Z28" s="3901"/>
      <c r="AA28" s="3901"/>
    </row>
    <row r="29" spans="1:27" ht="15" customHeight="1" thickBot="1">
      <c r="A29" s="5981" t="s">
        <v>1857</v>
      </c>
      <c r="B29" s="5982"/>
      <c r="C29" s="3902"/>
      <c r="D29" s="3785">
        <f>D13+D18-D26</f>
        <v>0</v>
      </c>
      <c r="E29" s="3785">
        <f t="shared" ref="E29:AA29" si="12">E13+E18-E26+E27</f>
        <v>0</v>
      </c>
      <c r="F29" s="3785">
        <f>F13+F18-F26</f>
        <v>0</v>
      </c>
      <c r="G29" s="3785">
        <f t="shared" si="12"/>
        <v>0</v>
      </c>
      <c r="H29" s="3785">
        <f>H13+H18-H26</f>
        <v>0</v>
      </c>
      <c r="I29" s="3785">
        <f t="shared" si="12"/>
        <v>0</v>
      </c>
      <c r="J29" s="3785">
        <f>J13+J18-J26</f>
        <v>0</v>
      </c>
      <c r="K29" s="3785">
        <f t="shared" si="12"/>
        <v>0</v>
      </c>
      <c r="L29" s="3785">
        <f>L13+L18-L26</f>
        <v>0</v>
      </c>
      <c r="M29" s="3785">
        <f t="shared" si="12"/>
        <v>0</v>
      </c>
      <c r="N29" s="3785">
        <f>N13+N18-N26</f>
        <v>0</v>
      </c>
      <c r="O29" s="3785">
        <f>O13+O18-O26+O27</f>
        <v>0</v>
      </c>
      <c r="P29" s="3785">
        <f>P13+P18-P26</f>
        <v>0</v>
      </c>
      <c r="Q29" s="3785">
        <f t="shared" si="12"/>
        <v>0</v>
      </c>
      <c r="R29" s="3785">
        <f>R13+R18-R26</f>
        <v>0</v>
      </c>
      <c r="S29" s="3785">
        <f t="shared" si="12"/>
        <v>0</v>
      </c>
      <c r="T29" s="3894">
        <f>SUM(D29,F29,H29,J29,L29,N29,P29,R29)</f>
        <v>0</v>
      </c>
      <c r="U29" s="3785">
        <f t="shared" si="12"/>
        <v>0</v>
      </c>
      <c r="V29" s="3785">
        <f>V13+V18-V26</f>
        <v>0</v>
      </c>
      <c r="W29" s="3785">
        <f t="shared" si="12"/>
        <v>0</v>
      </c>
      <c r="X29" s="3785">
        <f>X13+X18-X26</f>
        <v>0</v>
      </c>
      <c r="Y29" s="3785">
        <f t="shared" si="12"/>
        <v>0</v>
      </c>
      <c r="Z29" s="3785">
        <f>Z13+Z18-Z26</f>
        <v>0</v>
      </c>
      <c r="AA29" s="3785">
        <f t="shared" si="12"/>
        <v>0</v>
      </c>
    </row>
    <row r="30" spans="1:27" ht="15" customHeight="1">
      <c r="A30" s="182"/>
      <c r="B30" s="182"/>
      <c r="C30" s="1252"/>
      <c r="D30" s="3738"/>
      <c r="E30" s="3738"/>
      <c r="F30" s="3738"/>
      <c r="G30" s="3738"/>
      <c r="H30" s="3738"/>
      <c r="I30" s="3738"/>
      <c r="J30" s="3738"/>
      <c r="K30" s="3738"/>
      <c r="L30" s="3738"/>
      <c r="M30" s="3738"/>
      <c r="N30" s="3738"/>
      <c r="O30" s="3738"/>
      <c r="P30" s="3900"/>
      <c r="Q30" s="3900"/>
      <c r="R30" s="3900"/>
      <c r="S30" s="3900"/>
      <c r="T30" s="3900"/>
      <c r="U30" s="3900"/>
      <c r="V30" s="3900"/>
      <c r="W30" s="3900"/>
      <c r="X30" s="3900"/>
      <c r="Y30" s="3900"/>
      <c r="Z30" s="3900"/>
      <c r="AA30" s="3900"/>
    </row>
    <row r="31" spans="1:27" ht="15" customHeight="1" thickBot="1">
      <c r="A31" s="5983" t="s">
        <v>1882</v>
      </c>
      <c r="B31" s="5982"/>
      <c r="C31" s="3902"/>
      <c r="D31" s="3903"/>
      <c r="E31" s="3903"/>
      <c r="F31" s="3903"/>
      <c r="G31" s="3903"/>
      <c r="H31" s="3903"/>
      <c r="I31" s="3903"/>
      <c r="J31" s="3903"/>
      <c r="K31" s="3903"/>
      <c r="L31" s="3903"/>
      <c r="M31" s="3903"/>
      <c r="N31" s="3903"/>
      <c r="O31" s="3903"/>
      <c r="P31" s="3903"/>
      <c r="Q31" s="3903"/>
      <c r="R31" s="3903"/>
      <c r="S31" s="3903"/>
      <c r="T31" s="3904">
        <f>SUM(D31,F31,H31,J31,L31,N31,P31,R31)</f>
        <v>0</v>
      </c>
      <c r="U31" s="3904">
        <f t="shared" ref="U31" si="13">SUM(E31,G31,I31,K31,M31,O31,Q31,S31)</f>
        <v>0</v>
      </c>
      <c r="V31" s="3903"/>
      <c r="W31" s="3903"/>
      <c r="X31" s="3904">
        <f>T31+V31</f>
        <v>0</v>
      </c>
      <c r="Y31" s="3904">
        <f>U31+W31</f>
        <v>0</v>
      </c>
      <c r="Z31" s="3903"/>
      <c r="AA31" s="3903"/>
    </row>
    <row r="32" spans="1:27">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row>
    <row r="33" spans="1:27">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row>
    <row r="34" spans="1:27">
      <c r="A34" s="5423" t="s">
        <v>1883</v>
      </c>
      <c r="B34" s="5423"/>
      <c r="C34" s="5423"/>
      <c r="D34" s="5423"/>
      <c r="E34" s="5423"/>
      <c r="F34" s="5423"/>
      <c r="G34" s="5423"/>
      <c r="H34" s="5423"/>
      <c r="I34" s="5423"/>
      <c r="J34" s="5423"/>
      <c r="K34" s="5423"/>
      <c r="L34" s="5423"/>
      <c r="M34" s="5423"/>
      <c r="N34" s="5423"/>
      <c r="O34" s="5423"/>
      <c r="P34" s="5423"/>
      <c r="Q34" s="1815"/>
      <c r="R34" s="1815"/>
      <c r="S34" s="1815"/>
      <c r="T34" s="1815"/>
      <c r="U34" s="1815"/>
      <c r="V34" s="1815"/>
      <c r="W34" s="1815"/>
      <c r="X34" s="1815"/>
      <c r="Y34" s="1815"/>
      <c r="Z34" s="1815"/>
      <c r="AA34" s="1815"/>
    </row>
    <row r="35" spans="1:27">
      <c r="A35" s="5423" t="s">
        <v>1884</v>
      </c>
      <c r="B35" s="5423"/>
      <c r="C35" s="5423"/>
      <c r="D35" s="5423"/>
      <c r="E35" s="5423"/>
      <c r="F35" s="5423"/>
      <c r="G35" s="5423"/>
      <c r="H35" s="5423"/>
      <c r="I35" s="5423"/>
      <c r="J35" s="5423"/>
      <c r="K35" s="5423"/>
      <c r="L35" s="5423"/>
      <c r="M35" s="5423"/>
      <c r="N35" s="5423"/>
      <c r="O35" s="5423"/>
      <c r="P35" s="5423"/>
      <c r="Q35" s="1815"/>
      <c r="R35" s="1815"/>
      <c r="S35" s="1815"/>
      <c r="T35" s="1815"/>
      <c r="U35" s="1815"/>
      <c r="V35" s="1815"/>
      <c r="W35" s="1815"/>
      <c r="X35" s="1815"/>
      <c r="Y35" s="1815"/>
      <c r="Z35" s="1815"/>
      <c r="AA35" s="1815"/>
    </row>
    <row r="36" spans="1:27" ht="52.5" customHeight="1">
      <c r="A36" s="3558"/>
      <c r="B36" s="2701"/>
      <c r="C36" s="3558"/>
      <c r="D36" s="3905" t="s">
        <v>1876</v>
      </c>
      <c r="E36" s="3905" t="s">
        <v>836</v>
      </c>
      <c r="F36" s="3905" t="s">
        <v>1877</v>
      </c>
      <c r="G36" s="2562" t="s">
        <v>835</v>
      </c>
      <c r="H36" s="2562" t="s">
        <v>1878</v>
      </c>
      <c r="I36" s="2562" t="s">
        <v>853</v>
      </c>
      <c r="J36" s="2562" t="s">
        <v>1876</v>
      </c>
      <c r="K36" s="2562" t="s">
        <v>324</v>
      </c>
      <c r="L36" s="2562" t="s">
        <v>324</v>
      </c>
      <c r="M36" s="2562" t="str">
        <f>+"Total Outside of     Trinidad &amp; Tobago"&amp;YEAR($Z$7)</f>
        <v>Total Outside of     Trinidad &amp; Tobago1900</v>
      </c>
      <c r="N36" s="2562" t="str">
        <f>"Total In Trinidad &amp; Tobago"&amp;YEAR($Z$7)</f>
        <v>Total In Trinidad &amp; Tobago1900</v>
      </c>
      <c r="O36" s="3906">
        <f>YEAR($Z$7)</f>
        <v>1900</v>
      </c>
      <c r="P36" s="3906">
        <f>O36-1</f>
        <v>1899</v>
      </c>
      <c r="Q36" s="91"/>
      <c r="R36" s="91"/>
      <c r="S36" s="91"/>
      <c r="T36" s="91"/>
      <c r="U36" s="91"/>
      <c r="V36" s="91"/>
      <c r="W36" s="91"/>
      <c r="X36" s="91"/>
      <c r="Y36" s="91"/>
      <c r="Z36" s="91"/>
      <c r="AA36" s="91"/>
    </row>
    <row r="37" spans="1:27">
      <c r="A37" s="3907" t="s">
        <v>1885</v>
      </c>
      <c r="B37" s="3908"/>
      <c r="C37" s="3907"/>
      <c r="D37" s="3909"/>
      <c r="E37" s="3909"/>
      <c r="F37" s="3909"/>
      <c r="G37" s="3909"/>
      <c r="H37" s="3909"/>
      <c r="I37" s="3909"/>
      <c r="J37" s="3909"/>
      <c r="K37" s="3910"/>
      <c r="L37" s="3909"/>
      <c r="M37" s="3911"/>
      <c r="N37" s="3909"/>
      <c r="O37" s="3909"/>
      <c r="P37" s="3909"/>
      <c r="Q37" s="91"/>
      <c r="R37" s="91"/>
      <c r="S37" s="91"/>
      <c r="T37" s="91"/>
      <c r="U37" s="91"/>
      <c r="V37" s="91"/>
      <c r="W37" s="91"/>
      <c r="X37" s="91"/>
      <c r="Y37" s="91"/>
      <c r="Z37" s="91"/>
      <c r="AA37" s="91"/>
    </row>
    <row r="38" spans="1:27">
      <c r="A38" s="4077" t="s">
        <v>1850</v>
      </c>
      <c r="B38" s="182"/>
      <c r="C38" s="4078"/>
      <c r="D38" s="3895"/>
      <c r="E38" s="3895"/>
      <c r="F38" s="3895"/>
      <c r="G38" s="3895"/>
      <c r="H38" s="3895"/>
      <c r="I38" s="3895"/>
      <c r="J38" s="3895"/>
      <c r="K38" s="3895"/>
      <c r="L38" s="3895"/>
      <c r="M38" s="3912">
        <f>SUM(D38:L38)</f>
        <v>0</v>
      </c>
      <c r="N38" s="3895"/>
      <c r="O38" s="3894">
        <f>+M38+N38</f>
        <v>0</v>
      </c>
      <c r="P38" s="3895"/>
      <c r="Q38" s="91"/>
      <c r="R38" s="91"/>
      <c r="S38" s="91"/>
      <c r="T38" s="91"/>
      <c r="U38" s="91"/>
      <c r="V38" s="91"/>
      <c r="W38" s="91"/>
      <c r="X38" s="91"/>
      <c r="Y38" s="91"/>
      <c r="Z38" s="91"/>
      <c r="AA38" s="91"/>
    </row>
    <row r="39" spans="1:27">
      <c r="A39" s="4079"/>
      <c r="B39" s="4066"/>
      <c r="C39" s="4080"/>
      <c r="D39" s="3893"/>
      <c r="E39" s="3893"/>
      <c r="F39" s="3893"/>
      <c r="G39" s="3893"/>
      <c r="H39" s="3893"/>
      <c r="I39" s="3893"/>
      <c r="J39" s="3893"/>
      <c r="K39" s="3893"/>
      <c r="L39" s="3893"/>
      <c r="M39" s="3913"/>
      <c r="N39" s="3893"/>
      <c r="O39" s="3893"/>
      <c r="P39" s="3893"/>
      <c r="Q39" s="91"/>
      <c r="R39" s="91"/>
      <c r="S39" s="91"/>
      <c r="T39" s="91"/>
      <c r="U39" s="91"/>
      <c r="V39" s="91"/>
      <c r="W39" s="91"/>
      <c r="X39" s="91"/>
      <c r="Y39" s="91"/>
      <c r="Z39" s="91"/>
      <c r="AA39" s="91"/>
    </row>
    <row r="40" spans="1:27">
      <c r="A40" s="490"/>
      <c r="B40" s="4066" t="s">
        <v>1837</v>
      </c>
      <c r="C40" s="4069"/>
      <c r="D40" s="3895"/>
      <c r="E40" s="3895"/>
      <c r="F40" s="3895"/>
      <c r="G40" s="3895"/>
      <c r="H40" s="3895"/>
      <c r="I40" s="3895"/>
      <c r="J40" s="3895"/>
      <c r="K40" s="3895"/>
      <c r="L40" s="3895"/>
      <c r="M40" s="3912">
        <f t="shared" ref="M40:M42" si="14">SUM(D40:L40)</f>
        <v>0</v>
      </c>
      <c r="N40" s="3895"/>
      <c r="O40" s="3894">
        <f t="shared" ref="O40:O42" si="15">+M40+N40</f>
        <v>0</v>
      </c>
      <c r="P40" s="3895"/>
      <c r="Q40" s="91"/>
      <c r="R40" s="91"/>
      <c r="S40" s="91"/>
      <c r="T40" s="91"/>
      <c r="U40" s="91"/>
      <c r="V40" s="91"/>
      <c r="W40" s="91"/>
      <c r="X40" s="91"/>
      <c r="Y40" s="91"/>
      <c r="Z40" s="91"/>
      <c r="AA40" s="91"/>
    </row>
    <row r="41" spans="1:27">
      <c r="A41" s="490"/>
      <c r="B41" s="4066" t="s">
        <v>1838</v>
      </c>
      <c r="C41" s="4069"/>
      <c r="D41" s="3895"/>
      <c r="E41" s="3895"/>
      <c r="F41" s="3895"/>
      <c r="G41" s="3895"/>
      <c r="H41" s="3895"/>
      <c r="I41" s="3895"/>
      <c r="J41" s="3895"/>
      <c r="K41" s="3895"/>
      <c r="L41" s="3895"/>
      <c r="M41" s="3912">
        <f>SUM(D41:L41)</f>
        <v>0</v>
      </c>
      <c r="N41" s="3895"/>
      <c r="O41" s="3894">
        <f t="shared" si="15"/>
        <v>0</v>
      </c>
      <c r="P41" s="3895"/>
      <c r="Q41" s="91"/>
      <c r="R41" s="91"/>
      <c r="S41" s="91"/>
      <c r="T41" s="91"/>
      <c r="U41" s="91"/>
      <c r="V41" s="91"/>
      <c r="W41" s="91"/>
      <c r="X41" s="91"/>
      <c r="Y41" s="91"/>
      <c r="Z41" s="91"/>
      <c r="AA41" s="91"/>
    </row>
    <row r="42" spans="1:27">
      <c r="A42" s="3852"/>
      <c r="B42" s="4070" t="s">
        <v>1880</v>
      </c>
      <c r="C42" s="4071"/>
      <c r="D42" s="3895"/>
      <c r="E42" s="3895"/>
      <c r="F42" s="3895"/>
      <c r="G42" s="3895"/>
      <c r="H42" s="3895"/>
      <c r="I42" s="3895"/>
      <c r="J42" s="3895"/>
      <c r="K42" s="3895"/>
      <c r="L42" s="3895"/>
      <c r="M42" s="3912">
        <f t="shared" si="14"/>
        <v>0</v>
      </c>
      <c r="N42" s="3895"/>
      <c r="O42" s="3894">
        <f t="shared" si="15"/>
        <v>0</v>
      </c>
      <c r="P42" s="3895"/>
      <c r="Q42" s="91"/>
      <c r="R42" s="91"/>
      <c r="S42" s="91"/>
      <c r="T42" s="91"/>
      <c r="U42" s="91"/>
      <c r="V42" s="91"/>
      <c r="W42" s="91"/>
      <c r="X42" s="91"/>
      <c r="Y42" s="91"/>
      <c r="Z42" s="91"/>
      <c r="AA42" s="91"/>
    </row>
    <row r="43" spans="1:27" ht="15" customHeight="1">
      <c r="A43" s="5979" t="s">
        <v>1822</v>
      </c>
      <c r="B43" s="5980"/>
      <c r="C43" s="2646"/>
      <c r="D43" s="3855">
        <f>SUM(D40:D42)</f>
        <v>0</v>
      </c>
      <c r="E43" s="3855">
        <f t="shared" ref="E43:P43" si="16">SUM(E40:E42)</f>
        <v>0</v>
      </c>
      <c r="F43" s="3855">
        <f t="shared" si="16"/>
        <v>0</v>
      </c>
      <c r="G43" s="3855">
        <f t="shared" si="16"/>
        <v>0</v>
      </c>
      <c r="H43" s="3855">
        <f t="shared" si="16"/>
        <v>0</v>
      </c>
      <c r="I43" s="3855">
        <f t="shared" si="16"/>
        <v>0</v>
      </c>
      <c r="J43" s="3855">
        <f t="shared" si="16"/>
        <v>0</v>
      </c>
      <c r="K43" s="3855">
        <f t="shared" si="16"/>
        <v>0</v>
      </c>
      <c r="L43" s="3855">
        <f t="shared" si="16"/>
        <v>0</v>
      </c>
      <c r="M43" s="3855">
        <f>SUM(M40:M42)</f>
        <v>0</v>
      </c>
      <c r="N43" s="3855">
        <f t="shared" si="16"/>
        <v>0</v>
      </c>
      <c r="O43" s="3855">
        <f>SUM(O40:O42)</f>
        <v>0</v>
      </c>
      <c r="P43" s="3855">
        <f t="shared" si="16"/>
        <v>0</v>
      </c>
      <c r="Q43" s="91"/>
      <c r="R43" s="91"/>
      <c r="S43" s="91"/>
      <c r="T43" s="91"/>
      <c r="U43" s="91"/>
      <c r="V43" s="91"/>
      <c r="W43" s="91"/>
      <c r="X43" s="91"/>
      <c r="Y43" s="91"/>
      <c r="Z43" s="91"/>
      <c r="AA43" s="91"/>
    </row>
    <row r="44" spans="1:27">
      <c r="A44" s="3876" t="s">
        <v>1853</v>
      </c>
      <c r="B44" s="182"/>
      <c r="C44" s="3914"/>
      <c r="D44" s="1324"/>
      <c r="E44" s="1324"/>
      <c r="F44" s="1324"/>
      <c r="G44" s="1324"/>
      <c r="H44" s="1324"/>
      <c r="I44" s="1324"/>
      <c r="J44" s="1324"/>
      <c r="K44" s="1324"/>
      <c r="L44" s="1324"/>
      <c r="M44" s="3912">
        <f t="shared" ref="M44:M49" si="17">SUM(D44:L44)</f>
        <v>0</v>
      </c>
      <c r="N44" s="1324"/>
      <c r="O44" s="3894">
        <f t="shared" ref="O44:O49" si="18">+M44+N44</f>
        <v>0</v>
      </c>
      <c r="P44" s="1324"/>
      <c r="Q44" s="91"/>
      <c r="R44" s="91"/>
      <c r="S44" s="91"/>
      <c r="T44" s="91"/>
      <c r="U44" s="91"/>
      <c r="V44" s="91"/>
      <c r="W44" s="91"/>
      <c r="X44" s="91"/>
      <c r="Y44" s="91"/>
      <c r="Z44" s="91"/>
      <c r="AA44" s="91"/>
    </row>
    <row r="45" spans="1:27">
      <c r="A45" s="4053"/>
      <c r="B45" s="4066" t="s">
        <v>1671</v>
      </c>
      <c r="C45" s="4069"/>
      <c r="D45" s="3895"/>
      <c r="E45" s="3895"/>
      <c r="F45" s="3895"/>
      <c r="G45" s="3895"/>
      <c r="H45" s="3895"/>
      <c r="I45" s="3895"/>
      <c r="J45" s="3895"/>
      <c r="K45" s="3895"/>
      <c r="L45" s="3895"/>
      <c r="M45" s="3912">
        <f t="shared" si="17"/>
        <v>0</v>
      </c>
      <c r="N45" s="3895"/>
      <c r="O45" s="3894">
        <f t="shared" si="18"/>
        <v>0</v>
      </c>
      <c r="P45" s="3895"/>
      <c r="Q45" s="91"/>
      <c r="R45" s="91"/>
      <c r="S45" s="91"/>
      <c r="T45" s="91"/>
      <c r="U45" s="91"/>
      <c r="V45" s="91"/>
      <c r="W45" s="91"/>
      <c r="X45" s="91"/>
      <c r="Y45" s="91"/>
      <c r="Z45" s="91"/>
      <c r="AA45" s="91"/>
    </row>
    <row r="46" spans="1:27">
      <c r="A46" s="490"/>
      <c r="B46" s="4066" t="s">
        <v>1854</v>
      </c>
      <c r="C46" s="4069"/>
      <c r="D46" s="3895"/>
      <c r="E46" s="3895"/>
      <c r="F46" s="3895"/>
      <c r="G46" s="3895"/>
      <c r="H46" s="3895"/>
      <c r="I46" s="3895"/>
      <c r="J46" s="3895"/>
      <c r="K46" s="3895"/>
      <c r="L46" s="3895"/>
      <c r="M46" s="3912">
        <f t="shared" si="17"/>
        <v>0</v>
      </c>
      <c r="N46" s="3895"/>
      <c r="O46" s="3894">
        <f t="shared" si="18"/>
        <v>0</v>
      </c>
      <c r="P46" s="3895"/>
      <c r="Q46" s="91"/>
      <c r="R46" s="91"/>
      <c r="S46" s="91"/>
      <c r="T46" s="91"/>
      <c r="U46" s="91"/>
      <c r="V46" s="91"/>
      <c r="W46" s="91"/>
      <c r="X46" s="91"/>
      <c r="Y46" s="91"/>
      <c r="Z46" s="91"/>
      <c r="AA46" s="91"/>
    </row>
    <row r="47" spans="1:27">
      <c r="A47" s="490"/>
      <c r="B47" s="4066" t="s">
        <v>1825</v>
      </c>
      <c r="C47" s="4069"/>
      <c r="D47" s="3895"/>
      <c r="E47" s="3895"/>
      <c r="F47" s="3895"/>
      <c r="G47" s="3895"/>
      <c r="H47" s="3895"/>
      <c r="I47" s="3895"/>
      <c r="J47" s="3895"/>
      <c r="K47" s="3895"/>
      <c r="L47" s="3895"/>
      <c r="M47" s="3912">
        <f t="shared" si="17"/>
        <v>0</v>
      </c>
      <c r="N47" s="3895"/>
      <c r="O47" s="3894">
        <f t="shared" si="18"/>
        <v>0</v>
      </c>
      <c r="P47" s="3895"/>
      <c r="Q47" s="91"/>
      <c r="R47" s="91"/>
      <c r="S47" s="91"/>
      <c r="T47" s="91"/>
      <c r="U47" s="91"/>
      <c r="V47" s="91"/>
      <c r="W47" s="91"/>
      <c r="X47" s="91"/>
      <c r="Y47" s="91"/>
      <c r="Z47" s="91"/>
      <c r="AA47" s="91"/>
    </row>
    <row r="48" spans="1:27">
      <c r="A48" s="490"/>
      <c r="B48" s="4066" t="s">
        <v>1855</v>
      </c>
      <c r="C48" s="4069"/>
      <c r="D48" s="3895"/>
      <c r="E48" s="3895"/>
      <c r="F48" s="3895"/>
      <c r="G48" s="3895"/>
      <c r="H48" s="3895"/>
      <c r="I48" s="3895"/>
      <c r="J48" s="3895"/>
      <c r="K48" s="3895"/>
      <c r="L48" s="3895"/>
      <c r="M48" s="3912">
        <f t="shared" si="17"/>
        <v>0</v>
      </c>
      <c r="N48" s="3895"/>
      <c r="O48" s="3894">
        <f t="shared" si="18"/>
        <v>0</v>
      </c>
      <c r="P48" s="3895"/>
      <c r="Q48" s="91"/>
      <c r="R48" s="91"/>
      <c r="S48" s="91"/>
      <c r="T48" s="91"/>
      <c r="U48" s="91"/>
      <c r="V48" s="91"/>
      <c r="W48" s="91"/>
      <c r="X48" s="91"/>
      <c r="Y48" s="91"/>
      <c r="Z48" s="91"/>
      <c r="AA48" s="91"/>
    </row>
    <row r="49" spans="1:27">
      <c r="A49" s="490"/>
      <c r="B49" s="4066" t="s">
        <v>1881</v>
      </c>
      <c r="C49" s="4069"/>
      <c r="D49" s="3895"/>
      <c r="E49" s="3895"/>
      <c r="F49" s="3895"/>
      <c r="G49" s="3895"/>
      <c r="H49" s="3895"/>
      <c r="I49" s="3895"/>
      <c r="J49" s="3895"/>
      <c r="K49" s="3895"/>
      <c r="L49" s="3895"/>
      <c r="M49" s="3912">
        <f t="shared" si="17"/>
        <v>0</v>
      </c>
      <c r="N49" s="3895"/>
      <c r="O49" s="3894">
        <f t="shared" si="18"/>
        <v>0</v>
      </c>
      <c r="P49" s="3895"/>
      <c r="Q49" s="91"/>
      <c r="R49" s="91"/>
      <c r="S49" s="91"/>
      <c r="T49" s="91"/>
      <c r="U49" s="91"/>
      <c r="V49" s="91"/>
      <c r="W49" s="91"/>
      <c r="X49" s="91"/>
      <c r="Y49" s="91"/>
      <c r="Z49" s="91"/>
      <c r="AA49" s="91"/>
    </row>
    <row r="50" spans="1:27">
      <c r="A50" s="3852"/>
      <c r="B50" s="4070"/>
      <c r="C50" s="4073"/>
      <c r="D50" s="3196"/>
      <c r="E50" s="3196"/>
      <c r="F50" s="3196"/>
      <c r="G50" s="3196"/>
      <c r="H50" s="3196"/>
      <c r="I50" s="3196"/>
      <c r="J50" s="3196"/>
      <c r="K50" s="3196"/>
      <c r="L50" s="3196"/>
      <c r="M50" s="3916"/>
      <c r="N50" s="3196"/>
      <c r="O50" s="3900"/>
      <c r="P50" s="3196"/>
      <c r="Q50" s="91"/>
      <c r="R50" s="91"/>
      <c r="S50" s="91"/>
      <c r="T50" s="91"/>
      <c r="U50" s="91"/>
      <c r="V50" s="91"/>
      <c r="W50" s="91"/>
      <c r="X50" s="91"/>
      <c r="Y50" s="91"/>
      <c r="Z50" s="91"/>
      <c r="AA50" s="91"/>
    </row>
    <row r="51" spans="1:27">
      <c r="A51" s="5979" t="s">
        <v>1827</v>
      </c>
      <c r="B51" s="5980"/>
      <c r="C51" s="2646"/>
      <c r="D51" s="3855">
        <f>SUM(D45:D49)</f>
        <v>0</v>
      </c>
      <c r="E51" s="3855">
        <f t="shared" ref="E51:P51" si="19">SUM(E45:E49)</f>
        <v>0</v>
      </c>
      <c r="F51" s="3855">
        <f t="shared" si="19"/>
        <v>0</v>
      </c>
      <c r="G51" s="3855">
        <f t="shared" si="19"/>
        <v>0</v>
      </c>
      <c r="H51" s="3855">
        <f t="shared" si="19"/>
        <v>0</v>
      </c>
      <c r="I51" s="3855">
        <f t="shared" si="19"/>
        <v>0</v>
      </c>
      <c r="J51" s="3855">
        <f t="shared" si="19"/>
        <v>0</v>
      </c>
      <c r="K51" s="3855">
        <f t="shared" si="19"/>
        <v>0</v>
      </c>
      <c r="L51" s="3855">
        <f t="shared" si="19"/>
        <v>0</v>
      </c>
      <c r="M51" s="3855">
        <f t="shared" si="19"/>
        <v>0</v>
      </c>
      <c r="N51" s="3855">
        <f t="shared" si="19"/>
        <v>0</v>
      </c>
      <c r="O51" s="3855">
        <f t="shared" si="19"/>
        <v>0</v>
      </c>
      <c r="P51" s="3855">
        <f t="shared" si="19"/>
        <v>0</v>
      </c>
      <c r="Q51" s="91"/>
      <c r="R51" s="91"/>
      <c r="S51" s="91"/>
      <c r="T51" s="91"/>
      <c r="U51" s="91"/>
      <c r="V51" s="91"/>
      <c r="W51" s="91"/>
      <c r="X51" s="91"/>
      <c r="Y51" s="91"/>
      <c r="Z51" s="91"/>
      <c r="AA51" s="91"/>
    </row>
    <row r="52" spans="1:27">
      <c r="A52" s="3917"/>
      <c r="B52" s="182"/>
      <c r="C52" s="3915"/>
      <c r="D52" s="3899"/>
      <c r="E52" s="3899"/>
      <c r="F52" s="3899"/>
      <c r="G52" s="3899"/>
      <c r="H52" s="3899"/>
      <c r="I52" s="3899"/>
      <c r="J52" s="3899"/>
      <c r="K52" s="3899"/>
      <c r="L52" s="3899"/>
      <c r="M52" s="3918"/>
      <c r="N52" s="3899"/>
      <c r="O52" s="3899"/>
      <c r="P52" s="3899"/>
      <c r="Q52" s="91"/>
      <c r="R52" s="91"/>
      <c r="S52" s="91"/>
      <c r="T52" s="91"/>
      <c r="U52" s="91"/>
      <c r="V52" s="91"/>
      <c r="W52" s="91"/>
      <c r="X52" s="91"/>
      <c r="Y52" s="91"/>
      <c r="Z52" s="91"/>
      <c r="AA52" s="91"/>
    </row>
    <row r="53" spans="1:27" ht="15.75" customHeight="1" thickBot="1">
      <c r="A53" s="5981" t="s">
        <v>1857</v>
      </c>
      <c r="B53" s="5982"/>
      <c r="C53" s="2646"/>
      <c r="D53" s="3855">
        <f>D38+D43-D51</f>
        <v>0</v>
      </c>
      <c r="E53" s="3855">
        <f t="shared" ref="E53:P53" si="20">E38+E43-E51</f>
        <v>0</v>
      </c>
      <c r="F53" s="3855">
        <f t="shared" si="20"/>
        <v>0</v>
      </c>
      <c r="G53" s="3855">
        <f t="shared" si="20"/>
        <v>0</v>
      </c>
      <c r="H53" s="3855">
        <f t="shared" si="20"/>
        <v>0</v>
      </c>
      <c r="I53" s="3855">
        <f t="shared" si="20"/>
        <v>0</v>
      </c>
      <c r="J53" s="3855">
        <f t="shared" si="20"/>
        <v>0</v>
      </c>
      <c r="K53" s="3855">
        <f t="shared" si="20"/>
        <v>0</v>
      </c>
      <c r="L53" s="3855">
        <f t="shared" si="20"/>
        <v>0</v>
      </c>
      <c r="M53" s="3855">
        <f t="shared" si="20"/>
        <v>0</v>
      </c>
      <c r="N53" s="3855">
        <f t="shared" si="20"/>
        <v>0</v>
      </c>
      <c r="O53" s="3855">
        <f t="shared" si="20"/>
        <v>0</v>
      </c>
      <c r="P53" s="3855">
        <f t="shared" si="20"/>
        <v>0</v>
      </c>
      <c r="Q53" s="91"/>
      <c r="R53" s="91"/>
      <c r="S53" s="91"/>
      <c r="T53" s="91"/>
      <c r="U53" s="91"/>
      <c r="V53" s="91"/>
      <c r="W53" s="91"/>
      <c r="X53" s="91"/>
      <c r="Y53" s="91"/>
      <c r="Z53" s="91"/>
      <c r="AA53" s="91"/>
    </row>
    <row r="54" spans="1:27">
      <c r="A54" s="182"/>
      <c r="B54" s="182"/>
      <c r="C54" s="3915"/>
      <c r="D54" s="1325"/>
      <c r="E54" s="1325"/>
      <c r="F54" s="1325"/>
      <c r="G54" s="1325"/>
      <c r="H54" s="1325"/>
      <c r="I54" s="1325"/>
      <c r="J54" s="1325"/>
      <c r="K54" s="1325"/>
      <c r="L54" s="1325"/>
      <c r="M54" s="1326"/>
      <c r="N54" s="1325"/>
      <c r="O54" s="1325"/>
      <c r="P54" s="1325"/>
      <c r="Q54" s="91"/>
      <c r="R54" s="91"/>
      <c r="S54" s="91"/>
      <c r="T54" s="91"/>
      <c r="U54" s="91"/>
      <c r="V54" s="91"/>
      <c r="W54" s="91"/>
      <c r="X54" s="91"/>
      <c r="Y54" s="91"/>
      <c r="Z54" s="91"/>
      <c r="AA54" s="91"/>
    </row>
    <row r="55" spans="1:27" ht="15.75" customHeight="1" thickBot="1">
      <c r="A55" s="5983" t="s">
        <v>1882</v>
      </c>
      <c r="B55" s="5982"/>
      <c r="C55" s="2646"/>
      <c r="D55" s="3919"/>
      <c r="E55" s="3919"/>
      <c r="F55" s="3919"/>
      <c r="G55" s="3919"/>
      <c r="H55" s="3919"/>
      <c r="I55" s="3919"/>
      <c r="J55" s="3919"/>
      <c r="K55" s="3919"/>
      <c r="L55" s="3919"/>
      <c r="M55" s="3920">
        <f>SUM(D55:L55)</f>
        <v>0</v>
      </c>
      <c r="N55" s="3919"/>
      <c r="O55" s="3920">
        <f>+M55+N55</f>
        <v>0</v>
      </c>
      <c r="P55" s="3919"/>
      <c r="Q55" s="91"/>
      <c r="R55" s="91"/>
      <c r="S55" s="91"/>
      <c r="T55" s="91"/>
      <c r="U55" s="91"/>
      <c r="V55" s="91"/>
      <c r="W55" s="91"/>
      <c r="X55" s="91"/>
      <c r="Y55" s="91"/>
      <c r="Z55" s="91"/>
      <c r="AA55" s="91"/>
    </row>
    <row r="56" spans="1:27">
      <c r="A56" s="183"/>
      <c r="B56" s="183"/>
      <c r="C56" s="184"/>
      <c r="D56" s="3921"/>
      <c r="E56" s="3921"/>
      <c r="F56" s="3921"/>
      <c r="G56" s="3921"/>
      <c r="H56" s="3921"/>
      <c r="I56" s="3921"/>
      <c r="J56" s="3921"/>
      <c r="K56" s="3921"/>
      <c r="L56" s="3921"/>
      <c r="M56" s="3921"/>
      <c r="N56" s="3922"/>
      <c r="O56" s="3921"/>
      <c r="P56" s="3921"/>
      <c r="Q56" s="183"/>
      <c r="R56" s="183"/>
      <c r="S56" s="183"/>
      <c r="T56" s="185"/>
      <c r="U56" s="185"/>
      <c r="V56" s="185"/>
      <c r="W56" s="185"/>
      <c r="X56" s="185"/>
      <c r="Y56" s="185"/>
      <c r="Z56" s="185"/>
      <c r="AA56" s="185"/>
    </row>
    <row r="57" spans="1:27">
      <c r="A57" s="183" t="s">
        <v>1886</v>
      </c>
      <c r="B57" s="186"/>
      <c r="C57" s="184"/>
      <c r="D57" s="183"/>
      <c r="E57" s="183"/>
      <c r="F57" s="183"/>
      <c r="G57" s="183"/>
      <c r="H57" s="183"/>
      <c r="I57" s="183"/>
      <c r="J57" s="183"/>
      <c r="K57" s="183"/>
      <c r="L57" s="183"/>
      <c r="M57" s="183"/>
      <c r="N57" s="183"/>
      <c r="O57" s="91"/>
      <c r="P57" s="126"/>
      <c r="Q57" s="183"/>
      <c r="R57" s="183"/>
      <c r="S57" s="187"/>
      <c r="T57" s="188"/>
      <c r="U57" s="188"/>
      <c r="V57" s="188"/>
      <c r="W57" s="188"/>
      <c r="X57" s="188"/>
      <c r="Y57" s="187"/>
      <c r="Z57" s="187"/>
      <c r="AA57" s="126" t="str">
        <f>+ToC!E115</f>
        <v xml:space="preserve">LONG-TERM Annual Return </v>
      </c>
    </row>
    <row r="58" spans="1:27">
      <c r="A58" s="91"/>
      <c r="B58" s="91"/>
      <c r="C58" s="91"/>
      <c r="D58" s="91"/>
      <c r="E58" s="91"/>
      <c r="F58" s="91"/>
      <c r="G58" s="91"/>
      <c r="H58" s="91"/>
      <c r="I58" s="91"/>
      <c r="J58" s="91"/>
      <c r="K58" s="91"/>
      <c r="L58" s="91"/>
      <c r="M58" s="91"/>
      <c r="N58" s="91"/>
      <c r="O58" s="91"/>
      <c r="P58" s="126"/>
      <c r="Q58" s="91"/>
      <c r="R58" s="91"/>
      <c r="S58" s="91"/>
      <c r="T58" s="91"/>
      <c r="U58" s="91"/>
      <c r="V58" s="91"/>
      <c r="W58" s="91"/>
      <c r="X58" s="91"/>
      <c r="Y58" s="91"/>
      <c r="Z58" s="91"/>
      <c r="AA58" s="126" t="s">
        <v>2563</v>
      </c>
    </row>
  </sheetData>
  <sheetProtection password="DF61" sheet="1" objects="1" scenarios="1"/>
  <mergeCells count="25">
    <mergeCell ref="A1:AA1"/>
    <mergeCell ref="A8:AA8"/>
    <mergeCell ref="A9:AA9"/>
    <mergeCell ref="X10:Y10"/>
    <mergeCell ref="Z10:AA10"/>
    <mergeCell ref="T10:U10"/>
    <mergeCell ref="V10:W10"/>
    <mergeCell ref="P10:Q10"/>
    <mergeCell ref="R10:S10"/>
    <mergeCell ref="F10:G10"/>
    <mergeCell ref="H10:I10"/>
    <mergeCell ref="J10:K10"/>
    <mergeCell ref="L10:M10"/>
    <mergeCell ref="N10:O10"/>
    <mergeCell ref="A18:B18"/>
    <mergeCell ref="A26:B26"/>
    <mergeCell ref="A29:B29"/>
    <mergeCell ref="A31:B31"/>
    <mergeCell ref="D10:E10"/>
    <mergeCell ref="A43:B43"/>
    <mergeCell ref="A51:B51"/>
    <mergeCell ref="A53:B53"/>
    <mergeCell ref="A55:B55"/>
    <mergeCell ref="A34:P34"/>
    <mergeCell ref="A35:P35"/>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U29:AA29 Z31:AA31 D53:P53 P55 D26:AA26 D43:P43 V31:W31 D31:S31 D55:L55 N55 D51:P51 D29:S29 D18:AA18">
      <formula1>50000000000</formula1>
    </dataValidation>
  </dataValidations>
  <hyperlinks>
    <hyperlink ref="A1:AA1" location="ToC!A1" display="70.050L "/>
  </hyperlinks>
  <pageMargins left="0.39370078740157483" right="0.39370078740157483" top="0.39370078740157483" bottom="0.39370078740157483" header="0.39370078740157483" footer="0.39370078740157483"/>
  <pageSetup paperSize="5" scale="56" orientation="landscape" r:id="rId1"/>
  <ignoredErrors>
    <ignoredError sqref="H29:J29 K29:L29 M29:N29 T29 V29:W29 X29:Y29 Z29 M43 O43 E29 G29 P29 R29" formula="1"/>
  </ignoredError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993300"/>
    <pageSetUpPr fitToPage="1"/>
  </sheetPr>
  <dimension ref="A1:I174"/>
  <sheetViews>
    <sheetView zoomScaleNormal="100" workbookViewId="0">
      <selection activeCell="B8" sqref="B8"/>
    </sheetView>
  </sheetViews>
  <sheetFormatPr defaultColWidth="0" defaultRowHeight="15.5" zeroHeight="1"/>
  <cols>
    <col min="1" max="1" width="7" bestFit="1" customWidth="1"/>
    <col min="2" max="2" width="55.53515625" customWidth="1"/>
    <col min="3" max="3" width="8.765625" customWidth="1"/>
    <col min="4" max="4" width="5.4609375" customWidth="1"/>
    <col min="5" max="5" width="12.84375" bestFit="1" customWidth="1"/>
    <col min="6" max="6" width="1.07421875" bestFit="1" customWidth="1"/>
    <col min="7" max="7" width="6.69140625" bestFit="1" customWidth="1"/>
    <col min="8" max="8" width="11" bestFit="1" customWidth="1"/>
    <col min="9" max="9" width="11.4609375" customWidth="1"/>
    <col min="10" max="16384" width="8.765625" hidden="1"/>
  </cols>
  <sheetData>
    <row r="1" spans="1:9">
      <c r="A1" s="5336" t="s">
        <v>135</v>
      </c>
      <c r="B1" s="5225"/>
      <c r="C1" s="5225"/>
      <c r="D1" s="5225"/>
      <c r="E1" s="5225"/>
      <c r="F1" s="5225"/>
      <c r="G1" s="5225"/>
      <c r="H1" s="5225"/>
      <c r="I1" s="5225"/>
    </row>
    <row r="2" spans="1:9">
      <c r="A2" s="5990"/>
      <c r="B2" s="5990"/>
      <c r="C2" s="898"/>
      <c r="D2" s="899"/>
      <c r="E2" s="905"/>
      <c r="F2" s="99"/>
      <c r="G2" s="899"/>
      <c r="H2" s="905"/>
      <c r="I2" s="905"/>
    </row>
    <row r="3" spans="1:9">
      <c r="A3" s="4971" t="str">
        <f>+Cover!A14</f>
        <v>Select Name of Insurer/ Financial Holding Company</v>
      </c>
      <c r="B3" s="923"/>
      <c r="C3" s="905"/>
      <c r="D3" s="899"/>
      <c r="E3" s="905"/>
      <c r="F3" s="99"/>
      <c r="G3" s="899"/>
      <c r="H3" s="905"/>
      <c r="I3" s="905"/>
    </row>
    <row r="4" spans="1:9">
      <c r="A4" s="919" t="str">
        <f>+ToC!A3</f>
        <v>Insurer/Financial Holding Company</v>
      </c>
      <c r="B4" s="920"/>
      <c r="C4" s="905"/>
      <c r="D4" s="899"/>
      <c r="E4" s="905"/>
      <c r="F4" s="99"/>
      <c r="G4" s="899"/>
      <c r="H4" s="905"/>
      <c r="I4" s="905"/>
    </row>
    <row r="5" spans="1:9">
      <c r="A5" s="900"/>
      <c r="B5" s="906"/>
      <c r="C5" s="907"/>
      <c r="D5" s="899"/>
      <c r="E5" s="907"/>
      <c r="F5" s="905"/>
      <c r="G5" s="899"/>
      <c r="H5" s="905"/>
      <c r="I5" s="908"/>
    </row>
    <row r="6" spans="1:9">
      <c r="A6" s="901" t="str">
        <f>+ToC!A5</f>
        <v>LONG-TERM INSURERS ANNUAL RETURN</v>
      </c>
      <c r="B6" s="909"/>
      <c r="C6" s="905"/>
      <c r="D6" s="899"/>
      <c r="E6" s="905"/>
      <c r="F6" s="905"/>
      <c r="G6" s="899"/>
      <c r="H6" s="99"/>
      <c r="I6" s="902"/>
    </row>
    <row r="7" spans="1:9">
      <c r="A7" s="901" t="str">
        <f>+ToC!A6</f>
        <v>FOR THE YEAR ENDED:</v>
      </c>
      <c r="B7" s="909"/>
      <c r="C7" s="905"/>
      <c r="D7" s="899"/>
      <c r="E7" s="905"/>
      <c r="F7" s="905"/>
      <c r="G7" s="899"/>
      <c r="H7" s="4970">
        <f>+Cover!A23</f>
        <v>0</v>
      </c>
      <c r="I7" s="902"/>
    </row>
    <row r="8" spans="1:9">
      <c r="A8" s="901"/>
      <c r="B8" s="903" t="s">
        <v>2568</v>
      </c>
      <c r="C8" s="905"/>
      <c r="D8" s="899"/>
      <c r="E8" s="905"/>
      <c r="F8" s="905"/>
      <c r="G8" s="899"/>
      <c r="H8" s="902"/>
      <c r="I8" s="902"/>
    </row>
    <row r="9" spans="1:9">
      <c r="A9" s="901"/>
      <c r="B9" s="904"/>
      <c r="C9" s="905"/>
      <c r="D9" s="4925" t="s">
        <v>1889</v>
      </c>
      <c r="E9" s="903" t="s">
        <v>1890</v>
      </c>
      <c r="F9" s="909"/>
      <c r="G9" s="4925" t="s">
        <v>1889</v>
      </c>
      <c r="H9" s="903" t="s">
        <v>1890</v>
      </c>
      <c r="I9" s="903" t="s">
        <v>1891</v>
      </c>
    </row>
    <row r="10" spans="1:9">
      <c r="A10" s="113"/>
      <c r="B10" s="112" t="s">
        <v>1892</v>
      </c>
      <c r="C10" s="3925"/>
      <c r="D10" s="4926"/>
      <c r="E10" s="4927"/>
      <c r="F10" s="4928"/>
      <c r="G10" s="4929"/>
      <c r="H10" s="4930"/>
      <c r="I10" s="4931"/>
    </row>
    <row r="11" spans="1:9">
      <c r="A11" s="119" t="s">
        <v>63</v>
      </c>
      <c r="B11" s="3926" t="s">
        <v>1893</v>
      </c>
      <c r="C11" s="3927"/>
      <c r="D11" s="4932" t="s">
        <v>63</v>
      </c>
      <c r="E11" s="3932">
        <f>+'20.010'!E17</f>
        <v>0</v>
      </c>
      <c r="F11" s="4933"/>
      <c r="G11" s="4934" t="s">
        <v>71</v>
      </c>
      <c r="H11" s="3932">
        <f>+'21.012'!S15</f>
        <v>0</v>
      </c>
      <c r="I11" s="4935">
        <f t="shared" ref="I11:I24" si="0">E11-H11</f>
        <v>0</v>
      </c>
    </row>
    <row r="12" spans="1:9">
      <c r="A12" s="113"/>
      <c r="B12" s="3926" t="s">
        <v>1894</v>
      </c>
      <c r="C12" s="3927"/>
      <c r="D12" s="4932" t="s">
        <v>63</v>
      </c>
      <c r="E12" s="3932">
        <f>+'20.010'!F17</f>
        <v>0</v>
      </c>
      <c r="F12" s="4933"/>
      <c r="G12" s="4934" t="s">
        <v>71</v>
      </c>
      <c r="H12" s="3932">
        <f>+'21.012'!T15</f>
        <v>0</v>
      </c>
      <c r="I12" s="4935">
        <f t="shared" si="0"/>
        <v>0</v>
      </c>
    </row>
    <row r="13" spans="1:9">
      <c r="A13" s="113"/>
      <c r="B13" s="3926" t="s">
        <v>1895</v>
      </c>
      <c r="C13" s="3927"/>
      <c r="D13" s="4932" t="s">
        <v>63</v>
      </c>
      <c r="E13" s="3932">
        <f>+'20.010'!E19</f>
        <v>0</v>
      </c>
      <c r="F13" s="4933"/>
      <c r="G13" s="4934" t="s">
        <v>71</v>
      </c>
      <c r="H13" s="3932">
        <f>+'21.012'!S28</f>
        <v>0</v>
      </c>
      <c r="I13" s="4935">
        <f t="shared" si="0"/>
        <v>0</v>
      </c>
    </row>
    <row r="14" spans="1:9">
      <c r="A14" s="113"/>
      <c r="B14" s="3926" t="s">
        <v>1896</v>
      </c>
      <c r="C14" s="3927"/>
      <c r="D14" s="4932" t="s">
        <v>63</v>
      </c>
      <c r="E14" s="3932">
        <f>+'20.010'!F19</f>
        <v>0</v>
      </c>
      <c r="F14" s="4933"/>
      <c r="G14" s="4934" t="s">
        <v>71</v>
      </c>
      <c r="H14" s="3932">
        <f>+'21.012'!T28</f>
        <v>0</v>
      </c>
      <c r="I14" s="4935">
        <f t="shared" si="0"/>
        <v>0</v>
      </c>
    </row>
    <row r="15" spans="1:9">
      <c r="A15" s="113"/>
      <c r="B15" s="3926" t="s">
        <v>1897</v>
      </c>
      <c r="C15" s="3927"/>
      <c r="D15" s="4932" t="s">
        <v>63</v>
      </c>
      <c r="E15" s="3932">
        <f>+'20.010'!E20</f>
        <v>0</v>
      </c>
      <c r="F15" s="4933"/>
      <c r="G15" s="4934" t="s">
        <v>71</v>
      </c>
      <c r="H15" s="3932">
        <f>+'21.012'!S30</f>
        <v>0</v>
      </c>
      <c r="I15" s="4935">
        <f t="shared" si="0"/>
        <v>0</v>
      </c>
    </row>
    <row r="16" spans="1:9">
      <c r="A16" s="113"/>
      <c r="B16" s="3926" t="s">
        <v>1898</v>
      </c>
      <c r="C16" s="3927"/>
      <c r="D16" s="4932" t="s">
        <v>63</v>
      </c>
      <c r="E16" s="3932">
        <f>+'20.010'!F20</f>
        <v>0</v>
      </c>
      <c r="F16" s="4933"/>
      <c r="G16" s="4934" t="s">
        <v>71</v>
      </c>
      <c r="H16" s="3932">
        <f>+'21.012'!T30</f>
        <v>0</v>
      </c>
      <c r="I16" s="4935">
        <f t="shared" si="0"/>
        <v>0</v>
      </c>
    </row>
    <row r="17" spans="1:9">
      <c r="A17" s="113"/>
      <c r="B17" s="3926" t="s">
        <v>1899</v>
      </c>
      <c r="C17" s="3927"/>
      <c r="D17" s="4932" t="s">
        <v>63</v>
      </c>
      <c r="E17" s="3932">
        <f>+'20.010'!E21</f>
        <v>0</v>
      </c>
      <c r="F17" s="4933"/>
      <c r="G17" s="4934" t="s">
        <v>71</v>
      </c>
      <c r="H17" s="3932">
        <f>+'21.012'!S38</f>
        <v>0</v>
      </c>
      <c r="I17" s="4935">
        <f t="shared" si="0"/>
        <v>0</v>
      </c>
    </row>
    <row r="18" spans="1:9">
      <c r="A18" s="113"/>
      <c r="B18" s="3926" t="s">
        <v>1900</v>
      </c>
      <c r="C18" s="3927"/>
      <c r="D18" s="4932" t="s">
        <v>63</v>
      </c>
      <c r="E18" s="3932">
        <f>+'20.010'!F21</f>
        <v>0</v>
      </c>
      <c r="F18" s="4933"/>
      <c r="G18" s="4934" t="s">
        <v>71</v>
      </c>
      <c r="H18" s="3932">
        <f>+'21.012'!T38</f>
        <v>0</v>
      </c>
      <c r="I18" s="4935">
        <f t="shared" si="0"/>
        <v>0</v>
      </c>
    </row>
    <row r="19" spans="1:9">
      <c r="A19" s="113"/>
      <c r="B19" s="3928" t="s">
        <v>1901</v>
      </c>
      <c r="C19" s="3927"/>
      <c r="D19" s="4932" t="s">
        <v>63</v>
      </c>
      <c r="E19" s="3932">
        <f>+'20.010'!E23</f>
        <v>0</v>
      </c>
      <c r="F19" s="4933"/>
      <c r="G19" s="4934" t="s">
        <v>71</v>
      </c>
      <c r="H19" s="3932">
        <f>+'21.012'!S47</f>
        <v>0</v>
      </c>
      <c r="I19" s="4935">
        <f t="shared" si="0"/>
        <v>0</v>
      </c>
    </row>
    <row r="20" spans="1:9">
      <c r="A20" s="113"/>
      <c r="B20" s="3928" t="s">
        <v>1902</v>
      </c>
      <c r="C20" s="3927"/>
      <c r="D20" s="4932" t="s">
        <v>63</v>
      </c>
      <c r="E20" s="3932">
        <f>+'20.010'!F23</f>
        <v>0</v>
      </c>
      <c r="F20" s="4933"/>
      <c r="G20" s="4934" t="s">
        <v>71</v>
      </c>
      <c r="H20" s="3932">
        <f>+'21.012'!T47</f>
        <v>0</v>
      </c>
      <c r="I20" s="4935">
        <f t="shared" si="0"/>
        <v>0</v>
      </c>
    </row>
    <row r="21" spans="1:9" ht="15" customHeight="1">
      <c r="A21" s="113"/>
      <c r="B21" s="3929" t="s">
        <v>1903</v>
      </c>
      <c r="C21" s="3927"/>
      <c r="D21" s="4932" t="s">
        <v>63</v>
      </c>
      <c r="E21" s="3932">
        <f>+'20.010'!E24</f>
        <v>0</v>
      </c>
      <c r="F21" s="4933"/>
      <c r="G21" s="4934" t="s">
        <v>71</v>
      </c>
      <c r="H21" s="3932">
        <f>+'21.012'!S48</f>
        <v>0</v>
      </c>
      <c r="I21" s="4935">
        <f t="shared" si="0"/>
        <v>0</v>
      </c>
    </row>
    <row r="22" spans="1:9" ht="15" customHeight="1">
      <c r="A22" s="113"/>
      <c r="B22" s="3929" t="s">
        <v>1904</v>
      </c>
      <c r="C22" s="3927"/>
      <c r="D22" s="4932" t="s">
        <v>63</v>
      </c>
      <c r="E22" s="3932">
        <f>+'20.010'!F24</f>
        <v>0</v>
      </c>
      <c r="F22" s="4933"/>
      <c r="G22" s="4934" t="s">
        <v>71</v>
      </c>
      <c r="H22" s="3932">
        <f>+'21.012'!T48</f>
        <v>0</v>
      </c>
      <c r="I22" s="4935">
        <f t="shared" si="0"/>
        <v>0</v>
      </c>
    </row>
    <row r="23" spans="1:9">
      <c r="A23" s="113"/>
      <c r="B23" s="3930" t="s">
        <v>1905</v>
      </c>
      <c r="C23" s="3927"/>
      <c r="D23" s="4932" t="s">
        <v>63</v>
      </c>
      <c r="E23" s="3932">
        <f>+'20.010'!E25</f>
        <v>0</v>
      </c>
      <c r="F23" s="4933"/>
      <c r="G23" s="4934" t="s">
        <v>71</v>
      </c>
      <c r="H23" s="3932">
        <f>+'21.012'!S46</f>
        <v>0</v>
      </c>
      <c r="I23" s="4935">
        <f t="shared" si="0"/>
        <v>0</v>
      </c>
    </row>
    <row r="24" spans="1:9">
      <c r="A24" s="113"/>
      <c r="B24" s="3930" t="s">
        <v>1906</v>
      </c>
      <c r="C24" s="3927"/>
      <c r="D24" s="4932" t="s">
        <v>63</v>
      </c>
      <c r="E24" s="3932">
        <f>+'20.010'!F25</f>
        <v>0</v>
      </c>
      <c r="F24" s="4933"/>
      <c r="G24" s="4934" t="s">
        <v>71</v>
      </c>
      <c r="H24" s="3932">
        <f>+'21.012'!T46</f>
        <v>0</v>
      </c>
      <c r="I24" s="4935">
        <f t="shared" si="0"/>
        <v>0</v>
      </c>
    </row>
    <row r="25" spans="1:9">
      <c r="A25" s="113"/>
      <c r="B25" s="3930" t="s">
        <v>1907</v>
      </c>
      <c r="C25" s="3927"/>
      <c r="D25" s="4932" t="s">
        <v>63</v>
      </c>
      <c r="E25" s="3932">
        <f>+'20.010'!E28</f>
        <v>0</v>
      </c>
      <c r="F25" s="4933"/>
      <c r="G25" s="4934" t="s">
        <v>115</v>
      </c>
      <c r="H25" s="3932">
        <f>+'50.010'!F32</f>
        <v>0</v>
      </c>
      <c r="I25" s="4935">
        <f t="shared" ref="I25:I26" si="1">E25-H25</f>
        <v>0</v>
      </c>
    </row>
    <row r="26" spans="1:9">
      <c r="A26" s="113"/>
      <c r="B26" s="3930" t="s">
        <v>1908</v>
      </c>
      <c r="C26" s="3927"/>
      <c r="D26" s="4932" t="s">
        <v>63</v>
      </c>
      <c r="E26" s="3932">
        <f>+'20.010'!F28</f>
        <v>0</v>
      </c>
      <c r="F26" s="4933"/>
      <c r="G26" s="4934" t="s">
        <v>115</v>
      </c>
      <c r="H26" s="3932">
        <f>+'50.010'!G32</f>
        <v>0</v>
      </c>
      <c r="I26" s="4935">
        <f t="shared" si="1"/>
        <v>0</v>
      </c>
    </row>
    <row r="27" spans="1:9">
      <c r="A27" s="113"/>
      <c r="B27" s="29"/>
      <c r="C27" s="114"/>
      <c r="D27" s="4936"/>
      <c r="E27" s="1361"/>
      <c r="F27" s="4937"/>
      <c r="G27" s="4938"/>
      <c r="H27" s="1361"/>
      <c r="I27" s="4937"/>
    </row>
    <row r="28" spans="1:9">
      <c r="A28" s="113"/>
      <c r="B28" s="112" t="s">
        <v>1909</v>
      </c>
      <c r="C28" s="3925"/>
      <c r="D28" s="4926"/>
      <c r="E28" s="4939"/>
      <c r="F28" s="4940"/>
      <c r="G28" s="4941"/>
      <c r="H28" s="4939"/>
      <c r="I28" s="4940"/>
    </row>
    <row r="29" spans="1:9">
      <c r="A29" s="113">
        <v>20.010999999999999</v>
      </c>
      <c r="B29" s="3930" t="s">
        <v>1910</v>
      </c>
      <c r="C29" s="3927"/>
      <c r="D29" s="4932" t="s">
        <v>63</v>
      </c>
      <c r="E29" s="3932">
        <f>+'20.011'!D20</f>
        <v>0</v>
      </c>
      <c r="F29" s="4933"/>
      <c r="G29" s="4934" t="s">
        <v>117</v>
      </c>
      <c r="H29" s="3932">
        <f>+'50.020'!J25+'50.020'!J57</f>
        <v>0</v>
      </c>
      <c r="I29" s="4935">
        <f t="shared" ref="I29:I30" si="2">E29-H29</f>
        <v>0</v>
      </c>
    </row>
    <row r="30" spans="1:9">
      <c r="A30" s="113"/>
      <c r="B30" s="3930" t="s">
        <v>1911</v>
      </c>
      <c r="C30" s="3927"/>
      <c r="D30" s="4932" t="s">
        <v>63</v>
      </c>
      <c r="E30" s="3932">
        <f>+'20.011'!E20</f>
        <v>0</v>
      </c>
      <c r="F30" s="4933"/>
      <c r="G30" s="4934" t="s">
        <v>1912</v>
      </c>
      <c r="H30" s="3932">
        <f>+'50.020'!C25+'50.020'!C57</f>
        <v>0</v>
      </c>
      <c r="I30" s="4935">
        <f t="shared" si="2"/>
        <v>0</v>
      </c>
    </row>
    <row r="31" spans="1:9">
      <c r="A31" s="113"/>
      <c r="B31" s="29"/>
      <c r="C31" s="114"/>
      <c r="D31" s="4936"/>
      <c r="E31" s="1361"/>
      <c r="F31" s="4937"/>
      <c r="G31" s="4938"/>
      <c r="H31" s="1361"/>
      <c r="I31" s="4942"/>
    </row>
    <row r="32" spans="1:9">
      <c r="A32" s="113">
        <v>20.021999999999998</v>
      </c>
      <c r="B32" s="116" t="s">
        <v>1913</v>
      </c>
      <c r="C32" s="117"/>
      <c r="D32" s="4943"/>
      <c r="E32" s="4944"/>
      <c r="F32" s="4942"/>
      <c r="G32" s="4945"/>
      <c r="H32" s="4944"/>
      <c r="I32" s="4942"/>
    </row>
    <row r="33" spans="1:9">
      <c r="A33" s="113"/>
      <c r="B33" s="3931" t="s">
        <v>1914</v>
      </c>
      <c r="C33" s="3927"/>
      <c r="D33" s="4932" t="s">
        <v>715</v>
      </c>
      <c r="E33" s="3932">
        <f>+'20.022'!E16</f>
        <v>0</v>
      </c>
      <c r="F33" s="4933"/>
      <c r="G33" s="4934" t="s">
        <v>65</v>
      </c>
      <c r="H33" s="3932">
        <f>+'20.020'!C81</f>
        <v>0</v>
      </c>
      <c r="I33" s="4935">
        <f>E33-H33</f>
        <v>0</v>
      </c>
    </row>
    <row r="34" spans="1:9">
      <c r="A34" s="113"/>
      <c r="B34" s="3931" t="s">
        <v>1915</v>
      </c>
      <c r="C34" s="3927"/>
      <c r="D34" s="4932" t="s">
        <v>715</v>
      </c>
      <c r="E34" s="3932">
        <f>+'20.022'!F16</f>
        <v>0</v>
      </c>
      <c r="F34" s="4933"/>
      <c r="G34" s="4934" t="s">
        <v>65</v>
      </c>
      <c r="H34" s="3932">
        <f>+'20.020'!D81</f>
        <v>0</v>
      </c>
      <c r="I34" s="4935">
        <f>E34-H34</f>
        <v>0</v>
      </c>
    </row>
    <row r="35" spans="1:9">
      <c r="A35" s="113"/>
      <c r="B35" s="14"/>
      <c r="C35" s="114"/>
      <c r="D35" s="4936"/>
      <c r="E35" s="1361"/>
      <c r="F35" s="4937"/>
      <c r="G35" s="4938"/>
      <c r="H35" s="1361"/>
      <c r="I35" s="4946"/>
    </row>
    <row r="36" spans="1:9">
      <c r="A36" s="113"/>
      <c r="B36" s="118" t="s">
        <v>1916</v>
      </c>
      <c r="C36" s="114"/>
      <c r="D36" s="4936"/>
      <c r="E36" s="1361"/>
      <c r="F36" s="4937"/>
      <c r="G36" s="4938"/>
      <c r="H36" s="1361"/>
      <c r="I36" s="4946"/>
    </row>
    <row r="37" spans="1:9">
      <c r="A37" s="119" t="s">
        <v>70</v>
      </c>
      <c r="B37" s="3931" t="s">
        <v>1917</v>
      </c>
      <c r="C37" s="3927"/>
      <c r="D37" s="4932" t="s">
        <v>70</v>
      </c>
      <c r="E37" s="3932">
        <f>+'21.010'!G49</f>
        <v>0</v>
      </c>
      <c r="F37" s="4933"/>
      <c r="G37" s="4934" t="s">
        <v>1918</v>
      </c>
      <c r="H37" s="3932">
        <f>+'21.012'!D50</f>
        <v>0</v>
      </c>
      <c r="I37" s="4935">
        <f>E37-H37</f>
        <v>0</v>
      </c>
    </row>
    <row r="38" spans="1:9">
      <c r="A38" s="119"/>
      <c r="B38" s="3931" t="s">
        <v>1919</v>
      </c>
      <c r="C38" s="3927"/>
      <c r="D38" s="4932" t="s">
        <v>70</v>
      </c>
      <c r="E38" s="3932">
        <f>+'21.010'!G53</f>
        <v>0</v>
      </c>
      <c r="F38" s="4933"/>
      <c r="G38" s="4934" t="s">
        <v>1918</v>
      </c>
      <c r="H38" s="3932">
        <f>+'21.012'!S50</f>
        <v>0</v>
      </c>
      <c r="I38" s="4935">
        <f>E38-H38</f>
        <v>0</v>
      </c>
    </row>
    <row r="39" spans="1:9">
      <c r="A39" s="119"/>
      <c r="B39" s="14"/>
      <c r="C39" s="114"/>
      <c r="D39" s="4936"/>
      <c r="E39" s="1361"/>
      <c r="F39" s="4937"/>
      <c r="G39" s="4938"/>
      <c r="H39" s="1361"/>
      <c r="I39" s="4946"/>
    </row>
    <row r="40" spans="1:9">
      <c r="A40" s="119"/>
      <c r="B40" s="118" t="s">
        <v>1920</v>
      </c>
      <c r="C40" s="114"/>
      <c r="D40" s="4936"/>
      <c r="E40" s="1361"/>
      <c r="F40" s="4937"/>
      <c r="G40" s="4938"/>
      <c r="H40" s="1361"/>
      <c r="I40" s="4946"/>
    </row>
    <row r="41" spans="1:9">
      <c r="A41" s="119" t="s">
        <v>857</v>
      </c>
      <c r="B41" s="3931" t="s">
        <v>1921</v>
      </c>
      <c r="C41" s="3927"/>
      <c r="D41" s="4932" t="s">
        <v>857</v>
      </c>
      <c r="E41" s="3932">
        <f>+'22.010'!S16</f>
        <v>0</v>
      </c>
      <c r="F41" s="4933"/>
      <c r="G41" s="4934" t="s">
        <v>115</v>
      </c>
      <c r="H41" s="3932">
        <f>+'50.010'!F32</f>
        <v>0</v>
      </c>
      <c r="I41" s="4935">
        <f t="shared" ref="I41:I46" si="3">E41-H41</f>
        <v>0</v>
      </c>
    </row>
    <row r="42" spans="1:9">
      <c r="A42" s="119"/>
      <c r="B42" s="3931" t="s">
        <v>1922</v>
      </c>
      <c r="C42" s="3927"/>
      <c r="D42" s="4932" t="s">
        <v>857</v>
      </c>
      <c r="E42" s="3932">
        <f>+'22.010'!T16</f>
        <v>0</v>
      </c>
      <c r="F42" s="4933"/>
      <c r="G42" s="4934" t="s">
        <v>115</v>
      </c>
      <c r="H42" s="3932">
        <f>+'50.010'!G32</f>
        <v>0</v>
      </c>
      <c r="I42" s="4935">
        <f t="shared" si="3"/>
        <v>0</v>
      </c>
    </row>
    <row r="43" spans="1:9">
      <c r="A43" s="119"/>
      <c r="B43" s="3931" t="s">
        <v>1923</v>
      </c>
      <c r="C43" s="3927"/>
      <c r="D43" s="4932" t="s">
        <v>857</v>
      </c>
      <c r="E43" s="3932">
        <f>+'22.010'!S21</f>
        <v>0</v>
      </c>
      <c r="F43" s="4933"/>
      <c r="G43" s="4934" t="s">
        <v>117</v>
      </c>
      <c r="H43" s="3932">
        <f>+'50.020'!J25+'50.020'!J57</f>
        <v>0</v>
      </c>
      <c r="I43" s="4935">
        <f t="shared" si="3"/>
        <v>0</v>
      </c>
    </row>
    <row r="44" spans="1:9">
      <c r="A44" s="119"/>
      <c r="B44" s="3931" t="s">
        <v>1924</v>
      </c>
      <c r="C44" s="3927"/>
      <c r="D44" s="4932" t="s">
        <v>857</v>
      </c>
      <c r="E44" s="3932">
        <f>+'22.010'!T21</f>
        <v>0</v>
      </c>
      <c r="F44" s="4933"/>
      <c r="G44" s="4934" t="s">
        <v>117</v>
      </c>
      <c r="H44" s="3932">
        <f>+'50.020'!C25+'50.020'!C57</f>
        <v>0</v>
      </c>
      <c r="I44" s="4935">
        <f t="shared" si="3"/>
        <v>0</v>
      </c>
    </row>
    <row r="45" spans="1:9">
      <c r="A45" s="119"/>
      <c r="B45" s="3931" t="s">
        <v>1925</v>
      </c>
      <c r="C45" s="3927"/>
      <c r="D45" s="4932" t="s">
        <v>857</v>
      </c>
      <c r="E45" s="3932">
        <f>+'22.010'!R16</f>
        <v>0</v>
      </c>
      <c r="F45" s="4933"/>
      <c r="G45" s="4934" t="s">
        <v>115</v>
      </c>
      <c r="H45" s="3932">
        <f>+'50.010'!D32</f>
        <v>0</v>
      </c>
      <c r="I45" s="4935">
        <f t="shared" si="3"/>
        <v>0</v>
      </c>
    </row>
    <row r="46" spans="1:9">
      <c r="A46" s="119"/>
      <c r="B46" s="3931" t="s">
        <v>1926</v>
      </c>
      <c r="C46" s="3927"/>
      <c r="D46" s="4932" t="s">
        <v>857</v>
      </c>
      <c r="E46" s="3932">
        <f>+'22.010'!R21</f>
        <v>0</v>
      </c>
      <c r="F46" s="4933"/>
      <c r="G46" s="4934" t="s">
        <v>117</v>
      </c>
      <c r="H46" s="3932">
        <f>+'50.020'!J25</f>
        <v>0</v>
      </c>
      <c r="I46" s="4935">
        <f t="shared" si="3"/>
        <v>0</v>
      </c>
    </row>
    <row r="47" spans="1:9">
      <c r="A47" s="119"/>
      <c r="B47" s="3931" t="s">
        <v>1927</v>
      </c>
      <c r="C47" s="3927"/>
      <c r="D47" s="4932" t="s">
        <v>857</v>
      </c>
      <c r="E47" s="3932">
        <f>+'22.010'!Q16</f>
        <v>0</v>
      </c>
      <c r="F47" s="4933"/>
      <c r="G47" s="4934" t="s">
        <v>115</v>
      </c>
      <c r="H47" s="3932">
        <f>+'50.010'!E32</f>
        <v>0</v>
      </c>
      <c r="I47" s="4935">
        <f t="shared" ref="I47:I48" si="4">E47-H47</f>
        <v>0</v>
      </c>
    </row>
    <row r="48" spans="1:9">
      <c r="A48" s="119"/>
      <c r="B48" s="3931" t="s">
        <v>1928</v>
      </c>
      <c r="C48" s="3927"/>
      <c r="D48" s="4932" t="s">
        <v>857</v>
      </c>
      <c r="E48" s="3932">
        <f>+'22.010'!Q21</f>
        <v>0</v>
      </c>
      <c r="F48" s="4933"/>
      <c r="G48" s="4934" t="s">
        <v>117</v>
      </c>
      <c r="H48" s="3932">
        <f>+'50.020'!J57</f>
        <v>0</v>
      </c>
      <c r="I48" s="4935">
        <f t="shared" si="4"/>
        <v>0</v>
      </c>
    </row>
    <row r="49" spans="1:9">
      <c r="A49" s="119"/>
      <c r="B49" s="3926" t="s">
        <v>1929</v>
      </c>
      <c r="C49" s="3933"/>
      <c r="D49" s="4932" t="s">
        <v>857</v>
      </c>
      <c r="E49" s="4947">
        <f>+'22.010'!S15</f>
        <v>0</v>
      </c>
      <c r="F49" s="4948"/>
      <c r="G49" s="4934" t="s">
        <v>71</v>
      </c>
      <c r="H49" s="4947">
        <f>+'21.012'!S50</f>
        <v>0</v>
      </c>
      <c r="I49" s="4935">
        <f t="shared" ref="I49" si="5">E49-H49</f>
        <v>0</v>
      </c>
    </row>
    <row r="50" spans="1:9">
      <c r="A50" s="119"/>
      <c r="B50" s="3926" t="s">
        <v>1930</v>
      </c>
      <c r="C50" s="3933"/>
      <c r="D50" s="4932" t="s">
        <v>857</v>
      </c>
      <c r="E50" s="4947">
        <f>+'22.010'!T15</f>
        <v>0</v>
      </c>
      <c r="F50" s="4948"/>
      <c r="G50" s="4934" t="s">
        <v>71</v>
      </c>
      <c r="H50" s="4947">
        <f>+'21.012'!T50</f>
        <v>0</v>
      </c>
      <c r="I50" s="4949">
        <f>E49-H49</f>
        <v>0</v>
      </c>
    </row>
    <row r="51" spans="1:9">
      <c r="A51" s="113"/>
      <c r="B51" s="14"/>
      <c r="C51" s="114"/>
      <c r="D51" s="4936"/>
      <c r="E51" s="1361"/>
      <c r="F51" s="4937"/>
      <c r="G51" s="4938"/>
      <c r="H51" s="1361"/>
      <c r="I51" s="4946"/>
    </row>
    <row r="52" spans="1:9">
      <c r="A52" s="119" t="s">
        <v>76</v>
      </c>
      <c r="B52" s="116" t="s">
        <v>1931</v>
      </c>
      <c r="C52" s="117"/>
      <c r="D52" s="4943"/>
      <c r="E52" s="4950"/>
      <c r="F52" s="4942"/>
      <c r="G52" s="4945"/>
      <c r="H52" s="4950"/>
      <c r="I52" s="4942" t="s">
        <v>1008</v>
      </c>
    </row>
    <row r="53" spans="1:9">
      <c r="A53" s="119"/>
      <c r="B53" s="3926" t="s">
        <v>1932</v>
      </c>
      <c r="C53" s="3927"/>
      <c r="D53" s="4932" t="s">
        <v>76</v>
      </c>
      <c r="E53" s="3932">
        <f>+'23.010'!D24</f>
        <v>0</v>
      </c>
      <c r="F53" s="4933"/>
      <c r="G53" s="4934" t="s">
        <v>115</v>
      </c>
      <c r="H53" s="3932">
        <f>+'50.010'!D32</f>
        <v>0</v>
      </c>
      <c r="I53" s="4935">
        <f>E53-H53</f>
        <v>0</v>
      </c>
    </row>
    <row r="54" spans="1:9">
      <c r="A54" s="119"/>
      <c r="B54" s="3926" t="s">
        <v>1933</v>
      </c>
      <c r="C54" s="3927"/>
      <c r="D54" s="4932" t="s">
        <v>76</v>
      </c>
      <c r="E54" s="3932">
        <f>+'23.010'!E24</f>
        <v>0</v>
      </c>
      <c r="F54" s="4933"/>
      <c r="G54" s="4934" t="s">
        <v>115</v>
      </c>
      <c r="H54" s="3932">
        <f>+'50.010'!E32</f>
        <v>0</v>
      </c>
      <c r="I54" s="4935">
        <f t="shared" ref="I54:I64" si="6">E54-H54</f>
        <v>0</v>
      </c>
    </row>
    <row r="55" spans="1:9">
      <c r="A55" s="119"/>
      <c r="B55" s="3926" t="s">
        <v>1934</v>
      </c>
      <c r="C55" s="3927"/>
      <c r="D55" s="4932" t="s">
        <v>76</v>
      </c>
      <c r="E55" s="3932">
        <f>+'23.010'!F24</f>
        <v>0</v>
      </c>
      <c r="F55" s="4933"/>
      <c r="G55" s="4934" t="s">
        <v>115</v>
      </c>
      <c r="H55" s="3932">
        <f>+'50.010'!F32</f>
        <v>0</v>
      </c>
      <c r="I55" s="4935">
        <f t="shared" si="6"/>
        <v>0</v>
      </c>
    </row>
    <row r="56" spans="1:9">
      <c r="A56" s="119"/>
      <c r="B56" s="3926" t="s">
        <v>1935</v>
      </c>
      <c r="C56" s="3927"/>
      <c r="D56" s="4932" t="s">
        <v>76</v>
      </c>
      <c r="E56" s="3932">
        <f>+'23.010'!G24</f>
        <v>0</v>
      </c>
      <c r="F56" s="4933"/>
      <c r="G56" s="4934" t="s">
        <v>115</v>
      </c>
      <c r="H56" s="3932">
        <f>+'50.010'!G32</f>
        <v>0</v>
      </c>
      <c r="I56" s="4935">
        <f t="shared" si="6"/>
        <v>0</v>
      </c>
    </row>
    <row r="57" spans="1:9">
      <c r="A57" s="119"/>
      <c r="B57" s="3926" t="s">
        <v>1936</v>
      </c>
      <c r="C57" s="3927"/>
      <c r="D57" s="4932" t="s">
        <v>76</v>
      </c>
      <c r="E57" s="3932">
        <f>+'23.010'!D22</f>
        <v>0</v>
      </c>
      <c r="F57" s="4933"/>
      <c r="G57" s="4934" t="s">
        <v>87</v>
      </c>
      <c r="H57" s="3932">
        <f>+'30.012'!D96</f>
        <v>0</v>
      </c>
      <c r="I57" s="4935">
        <f t="shared" si="6"/>
        <v>0</v>
      </c>
    </row>
    <row r="58" spans="1:9">
      <c r="A58" s="119"/>
      <c r="B58" s="3926" t="s">
        <v>1937</v>
      </c>
      <c r="C58" s="3927"/>
      <c r="D58" s="4932" t="s">
        <v>76</v>
      </c>
      <c r="E58" s="3932">
        <f>+'23.010'!E22</f>
        <v>0</v>
      </c>
      <c r="F58" s="4933"/>
      <c r="G58" s="4934" t="s">
        <v>87</v>
      </c>
      <c r="H58" s="3932">
        <f>+'30.012'!E96:E96</f>
        <v>0</v>
      </c>
      <c r="I58" s="4935">
        <f t="shared" si="6"/>
        <v>0</v>
      </c>
    </row>
    <row r="59" spans="1:9">
      <c r="A59" s="119"/>
      <c r="B59" s="3926" t="s">
        <v>1938</v>
      </c>
      <c r="C59" s="3927"/>
      <c r="D59" s="4932" t="s">
        <v>76</v>
      </c>
      <c r="E59" s="3932">
        <f>+'23.010'!F22</f>
        <v>0</v>
      </c>
      <c r="F59" s="4933"/>
      <c r="G59" s="4934" t="s">
        <v>87</v>
      </c>
      <c r="H59" s="3932">
        <f>+'30.012'!F96</f>
        <v>0</v>
      </c>
      <c r="I59" s="4935">
        <f t="shared" si="6"/>
        <v>0</v>
      </c>
    </row>
    <row r="60" spans="1:9">
      <c r="A60" s="119"/>
      <c r="B60" s="3926" t="s">
        <v>1939</v>
      </c>
      <c r="C60" s="3927"/>
      <c r="D60" s="4932" t="s">
        <v>76</v>
      </c>
      <c r="E60" s="3932">
        <f>+'23.010'!G22</f>
        <v>0</v>
      </c>
      <c r="F60" s="4933"/>
      <c r="G60" s="4934" t="s">
        <v>87</v>
      </c>
      <c r="H60" s="3932">
        <f>+'30.012'!G96</f>
        <v>0</v>
      </c>
      <c r="I60" s="4935">
        <f t="shared" si="6"/>
        <v>0</v>
      </c>
    </row>
    <row r="61" spans="1:9">
      <c r="A61" s="119"/>
      <c r="B61" s="3926" t="s">
        <v>1940</v>
      </c>
      <c r="C61" s="3927"/>
      <c r="D61" s="4932" t="s">
        <v>76</v>
      </c>
      <c r="E61" s="3932">
        <f>+'23.010'!D44-'23.010'!D24</f>
        <v>0</v>
      </c>
      <c r="F61" s="4933"/>
      <c r="G61" s="4934" t="s">
        <v>1941</v>
      </c>
      <c r="H61" s="3932">
        <f>+'25.010'!C104+'25.010'!D104</f>
        <v>0</v>
      </c>
      <c r="I61" s="4935">
        <f t="shared" si="6"/>
        <v>0</v>
      </c>
    </row>
    <row r="62" spans="1:9">
      <c r="A62" s="119"/>
      <c r="B62" s="3926" t="s">
        <v>1942</v>
      </c>
      <c r="C62" s="3927"/>
      <c r="D62" s="4932" t="s">
        <v>76</v>
      </c>
      <c r="E62" s="3932">
        <f>+'23.010'!E44-'23.010'!E24</f>
        <v>0</v>
      </c>
      <c r="F62" s="4933"/>
      <c r="G62" s="4934" t="s">
        <v>1941</v>
      </c>
      <c r="H62" s="3932">
        <f>+'25.010'!E104+'25.010'!F104</f>
        <v>0</v>
      </c>
      <c r="I62" s="4935">
        <f t="shared" si="6"/>
        <v>0</v>
      </c>
    </row>
    <row r="63" spans="1:9">
      <c r="A63" s="113"/>
      <c r="B63" s="3926" t="s">
        <v>1943</v>
      </c>
      <c r="C63" s="3927"/>
      <c r="D63" s="4932" t="s">
        <v>76</v>
      </c>
      <c r="E63" s="3932">
        <f>+'23.010'!F44-'23.010'!F24</f>
        <v>0</v>
      </c>
      <c r="F63" s="4933"/>
      <c r="G63" s="4934" t="s">
        <v>1941</v>
      </c>
      <c r="H63" s="3932">
        <f>+'25.010'!G104</f>
        <v>0</v>
      </c>
      <c r="I63" s="4935">
        <f t="shared" si="6"/>
        <v>0</v>
      </c>
    </row>
    <row r="64" spans="1:9">
      <c r="A64" s="113"/>
      <c r="B64" s="3926" t="s">
        <v>1944</v>
      </c>
      <c r="C64" s="3927"/>
      <c r="D64" s="4932" t="s">
        <v>76</v>
      </c>
      <c r="E64" s="3932">
        <f>+'23.010'!G44-'23.010'!G24</f>
        <v>0</v>
      </c>
      <c r="F64" s="4933"/>
      <c r="G64" s="4934" t="s">
        <v>1941</v>
      </c>
      <c r="H64" s="3932">
        <f>+'25.010'!H104</f>
        <v>0</v>
      </c>
      <c r="I64" s="4935">
        <f t="shared" si="6"/>
        <v>0</v>
      </c>
    </row>
    <row r="65" spans="1:9">
      <c r="A65" s="113"/>
      <c r="B65" s="3934"/>
      <c r="C65" s="3935"/>
      <c r="D65" s="4951"/>
      <c r="E65" s="4952"/>
      <c r="F65" s="4953"/>
      <c r="G65" s="4954"/>
      <c r="H65" s="4952"/>
      <c r="I65" s="4953"/>
    </row>
    <row r="66" spans="1:9">
      <c r="A66" s="113"/>
      <c r="B66" s="116" t="s">
        <v>1945</v>
      </c>
      <c r="C66" s="3925"/>
      <c r="D66" s="4926"/>
      <c r="E66" s="4939"/>
      <c r="F66" s="4940"/>
      <c r="G66" s="4941"/>
      <c r="H66" s="4939"/>
      <c r="I66" s="4940"/>
    </row>
    <row r="67" spans="1:9">
      <c r="A67" s="113">
        <v>23.010999999999999</v>
      </c>
      <c r="B67" s="3926" t="s">
        <v>1946</v>
      </c>
      <c r="C67" s="3927"/>
      <c r="D67" s="4932" t="s">
        <v>77</v>
      </c>
      <c r="E67" s="3932">
        <f>+'23.011'!F16</f>
        <v>0</v>
      </c>
      <c r="F67" s="4933"/>
      <c r="G67" s="4934" t="s">
        <v>87</v>
      </c>
      <c r="H67" s="3932">
        <f>+'30.012'!F57</f>
        <v>0</v>
      </c>
      <c r="I67" s="4935">
        <f>E67-H67</f>
        <v>0</v>
      </c>
    </row>
    <row r="68" spans="1:9">
      <c r="A68" s="113"/>
      <c r="B68" s="3926" t="s">
        <v>1947</v>
      </c>
      <c r="C68" s="3927"/>
      <c r="D68" s="4932" t="s">
        <v>77</v>
      </c>
      <c r="E68" s="3932">
        <f>+'23.011'!G16</f>
        <v>0</v>
      </c>
      <c r="F68" s="4933"/>
      <c r="G68" s="4934" t="s">
        <v>87</v>
      </c>
      <c r="H68" s="3932">
        <f>+'30.012'!G57</f>
        <v>0</v>
      </c>
      <c r="I68" s="4935">
        <f t="shared" ref="I68:I81" si="7">E68-H68</f>
        <v>0</v>
      </c>
    </row>
    <row r="69" spans="1:9">
      <c r="A69" s="113"/>
      <c r="B69" s="3926" t="s">
        <v>1948</v>
      </c>
      <c r="C69" s="3927"/>
      <c r="D69" s="4932" t="s">
        <v>77</v>
      </c>
      <c r="E69" s="3932">
        <f>+'23.011'!F17</f>
        <v>0</v>
      </c>
      <c r="F69" s="4933"/>
      <c r="G69" s="4934" t="s">
        <v>90</v>
      </c>
      <c r="H69" s="3932">
        <f>+'30.014'!G25</f>
        <v>0</v>
      </c>
      <c r="I69" s="4935">
        <f t="shared" si="7"/>
        <v>0</v>
      </c>
    </row>
    <row r="70" spans="1:9">
      <c r="A70" s="113"/>
      <c r="B70" s="3926" t="s">
        <v>1949</v>
      </c>
      <c r="C70" s="3927"/>
      <c r="D70" s="4932" t="s">
        <v>77</v>
      </c>
      <c r="E70" s="3932">
        <f>+'23.011'!G17</f>
        <v>0</v>
      </c>
      <c r="F70" s="4933"/>
      <c r="G70" s="4934" t="s">
        <v>90</v>
      </c>
      <c r="H70" s="3932">
        <f>+'30.014'!H25</f>
        <v>0</v>
      </c>
      <c r="I70" s="4935">
        <f t="shared" si="7"/>
        <v>0</v>
      </c>
    </row>
    <row r="71" spans="1:9">
      <c r="A71" s="113"/>
      <c r="B71" s="3926" t="s">
        <v>1950</v>
      </c>
      <c r="C71" s="3927"/>
      <c r="D71" s="4932" t="s">
        <v>77</v>
      </c>
      <c r="E71" s="3932">
        <f>+'23.011'!F18</f>
        <v>0</v>
      </c>
      <c r="F71" s="4933"/>
      <c r="G71" s="4934" t="s">
        <v>87</v>
      </c>
      <c r="H71" s="3932">
        <f>+'30.012'!F81</f>
        <v>0</v>
      </c>
      <c r="I71" s="4935">
        <f t="shared" si="7"/>
        <v>0</v>
      </c>
    </row>
    <row r="72" spans="1:9">
      <c r="A72" s="113"/>
      <c r="B72" s="3926" t="s">
        <v>1951</v>
      </c>
      <c r="C72" s="3927"/>
      <c r="D72" s="4932" t="s">
        <v>77</v>
      </c>
      <c r="E72" s="3932">
        <f>+'23.011'!G18</f>
        <v>0</v>
      </c>
      <c r="F72" s="4933"/>
      <c r="G72" s="4934" t="s">
        <v>1952</v>
      </c>
      <c r="H72" s="3932">
        <f>+'30.012'!G81</f>
        <v>0</v>
      </c>
      <c r="I72" s="4935">
        <f t="shared" si="7"/>
        <v>0</v>
      </c>
    </row>
    <row r="73" spans="1:9">
      <c r="A73" s="113"/>
      <c r="B73" s="3926" t="s">
        <v>1953</v>
      </c>
      <c r="C73" s="3927"/>
      <c r="D73" s="4932" t="s">
        <v>77</v>
      </c>
      <c r="E73" s="3932">
        <f>+'23.011'!F19</f>
        <v>0</v>
      </c>
      <c r="F73" s="4933"/>
      <c r="G73" s="4934" t="s">
        <v>117</v>
      </c>
      <c r="H73" s="3932">
        <f>+'50.020'!J25+'50.020'!J57</f>
        <v>0</v>
      </c>
      <c r="I73" s="4935">
        <f t="shared" si="7"/>
        <v>0</v>
      </c>
    </row>
    <row r="74" spans="1:9">
      <c r="A74" s="113"/>
      <c r="B74" s="3926" t="s">
        <v>1954</v>
      </c>
      <c r="C74" s="3927"/>
      <c r="D74" s="4932" t="s">
        <v>77</v>
      </c>
      <c r="E74" s="3932">
        <f>+'23.011'!G19</f>
        <v>0</v>
      </c>
      <c r="F74" s="4933"/>
      <c r="G74" s="4934" t="s">
        <v>117</v>
      </c>
      <c r="H74" s="3932">
        <f>+'50.020'!C25+'50.020'!C57</f>
        <v>0</v>
      </c>
      <c r="I74" s="4935">
        <f t="shared" si="7"/>
        <v>0</v>
      </c>
    </row>
    <row r="75" spans="1:9">
      <c r="A75" s="113"/>
      <c r="B75" s="3926" t="s">
        <v>1955</v>
      </c>
      <c r="C75" s="3927"/>
      <c r="D75" s="4932" t="s">
        <v>77</v>
      </c>
      <c r="E75" s="3932">
        <f>+'23.011'!F33</f>
        <v>0</v>
      </c>
      <c r="F75" s="4933"/>
      <c r="G75" s="4934" t="s">
        <v>92</v>
      </c>
      <c r="H75" s="3932">
        <f>+'30.030'!E57</f>
        <v>0</v>
      </c>
      <c r="I75" s="4935">
        <f t="shared" si="7"/>
        <v>0</v>
      </c>
    </row>
    <row r="76" spans="1:9">
      <c r="A76" s="113"/>
      <c r="B76" s="3926" t="s">
        <v>1956</v>
      </c>
      <c r="C76" s="3927"/>
      <c r="D76" s="4932" t="s">
        <v>77</v>
      </c>
      <c r="E76" s="3932">
        <f>+'23.011'!G33</f>
        <v>0</v>
      </c>
      <c r="F76" s="4933"/>
      <c r="G76" s="4934" t="s">
        <v>92</v>
      </c>
      <c r="H76" s="3932">
        <f>+'30.030'!F57</f>
        <v>0</v>
      </c>
      <c r="I76" s="4935">
        <f t="shared" si="7"/>
        <v>0</v>
      </c>
    </row>
    <row r="77" spans="1:9">
      <c r="A77" s="113"/>
      <c r="B77" s="3926" t="s">
        <v>1957</v>
      </c>
      <c r="C77" s="3927"/>
      <c r="D77" s="4932" t="s">
        <v>77</v>
      </c>
      <c r="E77" s="3932">
        <f>+'23.011'!F37</f>
        <v>0</v>
      </c>
      <c r="F77" s="4933"/>
      <c r="G77" s="4934" t="s">
        <v>80</v>
      </c>
      <c r="H77" s="3932">
        <f>+'23.030'!F30</f>
        <v>0</v>
      </c>
      <c r="I77" s="4935">
        <f t="shared" si="7"/>
        <v>0</v>
      </c>
    </row>
    <row r="78" spans="1:9">
      <c r="A78" s="113"/>
      <c r="B78" s="3926" t="s">
        <v>1958</v>
      </c>
      <c r="C78" s="3927"/>
      <c r="D78" s="4932" t="s">
        <v>77</v>
      </c>
      <c r="E78" s="3932">
        <f>+'23.011'!G37</f>
        <v>0</v>
      </c>
      <c r="F78" s="4933"/>
      <c r="G78" s="4934" t="s">
        <v>80</v>
      </c>
      <c r="H78" s="3932">
        <f>+'23.030'!G30</f>
        <v>0</v>
      </c>
      <c r="I78" s="4935">
        <f t="shared" si="7"/>
        <v>0</v>
      </c>
    </row>
    <row r="79" spans="1:9">
      <c r="A79" s="113"/>
      <c r="B79" s="3926" t="s">
        <v>1959</v>
      </c>
      <c r="C79" s="3927"/>
      <c r="D79" s="4932" t="s">
        <v>77</v>
      </c>
      <c r="E79" s="3932">
        <f>+'23.011'!F38</f>
        <v>0</v>
      </c>
      <c r="F79" s="4933"/>
      <c r="G79" s="4934" t="s">
        <v>79</v>
      </c>
      <c r="H79" s="3932">
        <f>+'23.021'!F97</f>
        <v>0</v>
      </c>
      <c r="I79" s="4935">
        <f t="shared" si="7"/>
        <v>0</v>
      </c>
    </row>
    <row r="80" spans="1:9">
      <c r="A80" s="113"/>
      <c r="B80" s="3926" t="s">
        <v>1960</v>
      </c>
      <c r="C80" s="3927"/>
      <c r="D80" s="4932" t="s">
        <v>77</v>
      </c>
      <c r="E80" s="3932">
        <f>+'23.011'!F39</f>
        <v>0</v>
      </c>
      <c r="F80" s="4933"/>
      <c r="G80" s="4934" t="s">
        <v>79</v>
      </c>
      <c r="H80" s="3932">
        <f>+'23.021'!E97</f>
        <v>0</v>
      </c>
      <c r="I80" s="4935">
        <f t="shared" si="7"/>
        <v>0</v>
      </c>
    </row>
    <row r="81" spans="1:9">
      <c r="A81" s="113"/>
      <c r="B81" s="3926" t="s">
        <v>1961</v>
      </c>
      <c r="C81" s="3927"/>
      <c r="D81" s="4932" t="s">
        <v>77</v>
      </c>
      <c r="E81" s="3932">
        <f>+'23.011'!F47</f>
        <v>0</v>
      </c>
      <c r="F81" s="4933"/>
      <c r="G81" s="4934" t="s">
        <v>79</v>
      </c>
      <c r="H81" s="3932">
        <f>+'23.021'!G97+'23.021'!H97</f>
        <v>0</v>
      </c>
      <c r="I81" s="4935">
        <f t="shared" si="7"/>
        <v>0</v>
      </c>
    </row>
    <row r="82" spans="1:9">
      <c r="A82" s="120"/>
      <c r="B82" s="29"/>
      <c r="C82" s="3935"/>
      <c r="D82" s="4936"/>
      <c r="E82" s="1361"/>
      <c r="F82" s="4937"/>
      <c r="G82" s="4938"/>
      <c r="H82" s="1361"/>
      <c r="I82" s="4937"/>
    </row>
    <row r="83" spans="1:9">
      <c r="A83" s="119" t="s">
        <v>79</v>
      </c>
      <c r="B83" s="3936" t="s">
        <v>1913</v>
      </c>
      <c r="C83" s="3925"/>
      <c r="D83" s="4943"/>
      <c r="E83" s="4944"/>
      <c r="F83" s="4940"/>
      <c r="G83" s="4945"/>
      <c r="H83" s="4944"/>
      <c r="I83" s="4942"/>
    </row>
    <row r="84" spans="1:9">
      <c r="A84" s="113"/>
      <c r="B84" s="3931" t="s">
        <v>1962</v>
      </c>
      <c r="C84" s="3927"/>
      <c r="D84" s="4932" t="s">
        <v>79</v>
      </c>
      <c r="E84" s="3932">
        <f>+'23.021'!I16</f>
        <v>0</v>
      </c>
      <c r="F84" s="4933"/>
      <c r="G84" s="4934" t="s">
        <v>78</v>
      </c>
      <c r="H84" s="3932">
        <f>+'23.020'!G68</f>
        <v>0</v>
      </c>
      <c r="I84" s="4935">
        <f>E84-H84</f>
        <v>0</v>
      </c>
    </row>
    <row r="85" spans="1:9">
      <c r="A85" s="113"/>
      <c r="B85" s="3931" t="s">
        <v>1963</v>
      </c>
      <c r="C85" s="3927"/>
      <c r="D85" s="4932" t="s">
        <v>79</v>
      </c>
      <c r="E85" s="3932">
        <f>+'23.021'!J16</f>
        <v>0</v>
      </c>
      <c r="F85" s="4933"/>
      <c r="G85" s="4934" t="s">
        <v>78</v>
      </c>
      <c r="H85" s="3932">
        <f>+'23.020'!H68</f>
        <v>0</v>
      </c>
      <c r="I85" s="4935">
        <f>E85-H85</f>
        <v>0</v>
      </c>
    </row>
    <row r="86" spans="1:9">
      <c r="A86" s="113"/>
      <c r="B86" s="116"/>
      <c r="C86" s="117"/>
      <c r="D86" s="4943"/>
      <c r="E86" s="4944"/>
      <c r="F86" s="4942"/>
      <c r="G86" s="4938"/>
      <c r="H86" s="4955"/>
      <c r="I86" s="4937"/>
    </row>
    <row r="87" spans="1:9">
      <c r="A87" s="28"/>
      <c r="B87" s="30" t="s">
        <v>1964</v>
      </c>
      <c r="C87" s="121"/>
      <c r="D87" s="4943"/>
      <c r="E87" s="4956"/>
      <c r="F87" s="4957"/>
      <c r="G87" s="4945"/>
      <c r="H87" s="4956"/>
      <c r="I87" s="4957"/>
    </row>
    <row r="88" spans="1:9">
      <c r="A88" s="31" t="s">
        <v>81</v>
      </c>
      <c r="B88" s="3931" t="s">
        <v>1965</v>
      </c>
      <c r="C88" s="3937"/>
      <c r="D88" s="4932" t="s">
        <v>81</v>
      </c>
      <c r="E88" s="4947">
        <f>+'23.040'!C19</f>
        <v>0</v>
      </c>
      <c r="F88" s="4958"/>
      <c r="G88" s="4934" t="s">
        <v>77</v>
      </c>
      <c r="H88" s="4947">
        <f>+'23.011'!D16</f>
        <v>0</v>
      </c>
      <c r="I88" s="4935">
        <f t="shared" ref="I88:I91" si="8">E88-H88</f>
        <v>0</v>
      </c>
    </row>
    <row r="89" spans="1:9">
      <c r="A89" s="31"/>
      <c r="B89" s="3931" t="s">
        <v>1966</v>
      </c>
      <c r="C89" s="3937"/>
      <c r="D89" s="4932" t="s">
        <v>81</v>
      </c>
      <c r="E89" s="4947">
        <f>+'23.040'!C20</f>
        <v>0</v>
      </c>
      <c r="F89" s="4958"/>
      <c r="G89" s="4934" t="s">
        <v>77</v>
      </c>
      <c r="H89" s="4947">
        <f>+'23.011'!D17</f>
        <v>0</v>
      </c>
      <c r="I89" s="4935">
        <f t="shared" si="8"/>
        <v>0</v>
      </c>
    </row>
    <row r="90" spans="1:9" ht="13.5" customHeight="1">
      <c r="A90" s="28"/>
      <c r="B90" s="3931" t="s">
        <v>1967</v>
      </c>
      <c r="C90" s="3937"/>
      <c r="D90" s="4932" t="s">
        <v>81</v>
      </c>
      <c r="E90" s="4947">
        <f>+'23.040'!C21</f>
        <v>0</v>
      </c>
      <c r="F90" s="4958"/>
      <c r="G90" s="4934" t="s">
        <v>77</v>
      </c>
      <c r="H90" s="4947">
        <f>+'23.011'!D18</f>
        <v>0</v>
      </c>
      <c r="I90" s="4935">
        <f t="shared" si="8"/>
        <v>0</v>
      </c>
    </row>
    <row r="91" spans="1:9">
      <c r="A91" s="28"/>
      <c r="B91" s="3926" t="s">
        <v>1968</v>
      </c>
      <c r="C91" s="3937"/>
      <c r="D91" s="4932" t="s">
        <v>81</v>
      </c>
      <c r="E91" s="4947">
        <f>+'23.040'!C22</f>
        <v>0</v>
      </c>
      <c r="F91" s="4958"/>
      <c r="G91" s="4934" t="s">
        <v>77</v>
      </c>
      <c r="H91" s="4947">
        <f>+'23.011'!D19</f>
        <v>0</v>
      </c>
      <c r="I91" s="4935">
        <f t="shared" si="8"/>
        <v>0</v>
      </c>
    </row>
    <row r="92" spans="1:9">
      <c r="A92" s="28"/>
      <c r="B92" s="29"/>
      <c r="C92" s="122"/>
      <c r="D92" s="4936"/>
      <c r="E92" s="4959"/>
      <c r="F92" s="4960"/>
      <c r="G92" s="4938"/>
      <c r="H92" s="4959"/>
      <c r="I92" s="4946"/>
    </row>
    <row r="93" spans="1:9">
      <c r="A93" s="28"/>
      <c r="B93" s="1359" t="s">
        <v>1969</v>
      </c>
      <c r="C93" s="122"/>
      <c r="D93" s="4936"/>
      <c r="E93" s="4959"/>
      <c r="F93" s="4960"/>
      <c r="G93" s="4938"/>
      <c r="H93" s="4959"/>
      <c r="I93" s="4961"/>
    </row>
    <row r="94" spans="1:9">
      <c r="A94" s="31" t="s">
        <v>83</v>
      </c>
      <c r="B94" s="3931" t="s">
        <v>1970</v>
      </c>
      <c r="C94" s="3927"/>
      <c r="D94" s="4932" t="s">
        <v>83</v>
      </c>
      <c r="E94" s="3932">
        <f>+'25.012'!Q96</f>
        <v>0</v>
      </c>
      <c r="F94" s="4933"/>
      <c r="G94" s="4934" t="s">
        <v>82</v>
      </c>
      <c r="H94" s="3932">
        <f>+'25.010'!E104+'25.010'!F104</f>
        <v>0</v>
      </c>
      <c r="I94" s="4935">
        <f>E94-H94</f>
        <v>0</v>
      </c>
    </row>
    <row r="95" spans="1:9">
      <c r="A95" s="28"/>
      <c r="B95" s="32"/>
      <c r="C95" s="32"/>
      <c r="D95" s="1751"/>
      <c r="E95" s="4962"/>
      <c r="F95" s="1751"/>
      <c r="G95" s="1751"/>
      <c r="H95" s="4962"/>
      <c r="I95" s="1751"/>
    </row>
    <row r="96" spans="1:9" ht="39.5">
      <c r="A96" s="4973" t="s">
        <v>2565</v>
      </c>
      <c r="B96" s="116" t="s">
        <v>2564</v>
      </c>
      <c r="C96" s="121"/>
      <c r="D96" s="4963"/>
      <c r="E96" s="4956"/>
      <c r="F96" s="4957"/>
      <c r="G96" s="4945"/>
      <c r="H96" s="4956"/>
      <c r="I96" s="4957"/>
    </row>
    <row r="97" spans="1:9" ht="39.5">
      <c r="A97" s="28"/>
      <c r="B97" s="4972" t="s">
        <v>2567</v>
      </c>
      <c r="C97" s="3933"/>
      <c r="D97" s="4974" t="s">
        <v>2566</v>
      </c>
      <c r="E97" s="4947">
        <f>'40.020'!C137+'40.021'!C51+'40.011'!D90+'40.011'!D30+'40.011'!D25+'40.011'!D26</f>
        <v>0</v>
      </c>
      <c r="F97" s="4948"/>
      <c r="G97" s="4934" t="s">
        <v>76</v>
      </c>
      <c r="H97" s="4947">
        <f>'23.010'!F44</f>
        <v>0</v>
      </c>
      <c r="I97" s="4949">
        <f t="shared" ref="I97" si="9">E97-H97</f>
        <v>0</v>
      </c>
    </row>
    <row r="98" spans="1:9">
      <c r="A98" s="28"/>
      <c r="B98" s="14"/>
      <c r="C98" s="122"/>
      <c r="D98" s="4936"/>
      <c r="E98" s="4959"/>
      <c r="F98" s="4960"/>
      <c r="G98" s="4938"/>
      <c r="H98" s="4959"/>
      <c r="I98" s="4961"/>
    </row>
    <row r="99" spans="1:9">
      <c r="A99" s="123" t="s">
        <v>107</v>
      </c>
      <c r="B99" s="116" t="s">
        <v>1971</v>
      </c>
      <c r="C99" s="121"/>
      <c r="D99" s="4963"/>
      <c r="E99" s="4956"/>
      <c r="F99" s="4957"/>
      <c r="G99" s="4945"/>
      <c r="H99" s="4956"/>
      <c r="I99" s="4957"/>
    </row>
    <row r="100" spans="1:9">
      <c r="A100" s="28"/>
      <c r="B100" s="3938" t="s">
        <v>1972</v>
      </c>
      <c r="C100" s="3933"/>
      <c r="D100" s="4932" t="s">
        <v>107</v>
      </c>
      <c r="E100" s="4947">
        <f>+'45.010'!T30</f>
        <v>0</v>
      </c>
      <c r="F100" s="4948"/>
      <c r="G100" s="4934" t="s">
        <v>122</v>
      </c>
      <c r="H100" s="4947">
        <f>+'60.010'!S32</f>
        <v>0</v>
      </c>
      <c r="I100" s="4949">
        <f t="shared" ref="I100:I104" si="10">E100-H100</f>
        <v>0</v>
      </c>
    </row>
    <row r="101" spans="1:9">
      <c r="A101" s="28"/>
      <c r="B101" s="3938" t="s">
        <v>1973</v>
      </c>
      <c r="C101" s="3933"/>
      <c r="D101" s="4932" t="s">
        <v>107</v>
      </c>
      <c r="E101" s="4947">
        <f>+'45.010'!U30</f>
        <v>0</v>
      </c>
      <c r="F101" s="4948"/>
      <c r="G101" s="4934" t="s">
        <v>125</v>
      </c>
      <c r="H101" s="4947">
        <f>+'60.010'!T32</f>
        <v>0</v>
      </c>
      <c r="I101" s="4949">
        <f t="shared" si="10"/>
        <v>0</v>
      </c>
    </row>
    <row r="102" spans="1:9">
      <c r="A102" s="28"/>
      <c r="B102" s="3938" t="s">
        <v>1974</v>
      </c>
      <c r="C102" s="3933"/>
      <c r="D102" s="4932" t="s">
        <v>107</v>
      </c>
      <c r="E102" s="4947">
        <f>+'45.010'!T61</f>
        <v>0</v>
      </c>
      <c r="F102" s="4948"/>
      <c r="G102" s="4934" t="s">
        <v>125</v>
      </c>
      <c r="H102" s="4947">
        <f>+'60.020'!C23</f>
        <v>0</v>
      </c>
      <c r="I102" s="4949">
        <f t="shared" si="10"/>
        <v>0</v>
      </c>
    </row>
    <row r="103" spans="1:9">
      <c r="A103" s="28"/>
      <c r="B103" s="3938" t="s">
        <v>1975</v>
      </c>
      <c r="C103" s="3933"/>
      <c r="D103" s="4932" t="s">
        <v>107</v>
      </c>
      <c r="E103" s="4947">
        <f>+'45.010'!U61</f>
        <v>0</v>
      </c>
      <c r="F103" s="4948"/>
      <c r="G103" s="4934" t="s">
        <v>125</v>
      </c>
      <c r="H103" s="4947">
        <f>+'60.020'!D23</f>
        <v>0</v>
      </c>
      <c r="I103" s="4949">
        <f t="shared" si="10"/>
        <v>0</v>
      </c>
    </row>
    <row r="104" spans="1:9">
      <c r="A104" s="28"/>
      <c r="B104" s="3938" t="s">
        <v>1976</v>
      </c>
      <c r="C104" s="3933"/>
      <c r="D104" s="4932" t="s">
        <v>107</v>
      </c>
      <c r="E104" s="4947">
        <f>+'45.010'!T62</f>
        <v>0</v>
      </c>
      <c r="F104" s="4948"/>
      <c r="G104" s="4934" t="s">
        <v>125</v>
      </c>
      <c r="H104" s="4947">
        <f>+'60.020'!C85</f>
        <v>0</v>
      </c>
      <c r="I104" s="4949">
        <f t="shared" si="10"/>
        <v>0</v>
      </c>
    </row>
    <row r="105" spans="1:9">
      <c r="A105" s="28"/>
      <c r="B105" s="3939"/>
      <c r="C105" s="3940"/>
      <c r="D105" s="4951"/>
      <c r="E105" s="4964"/>
      <c r="F105" s="4965"/>
      <c r="G105" s="4954"/>
      <c r="H105" s="4964"/>
      <c r="I105" s="4966"/>
    </row>
    <row r="106" spans="1:9">
      <c r="A106" s="33"/>
      <c r="B106" s="116" t="s">
        <v>1977</v>
      </c>
      <c r="C106" s="3941"/>
      <c r="D106" s="4926"/>
      <c r="E106" s="4967"/>
      <c r="F106" s="4968"/>
      <c r="G106" s="4941"/>
      <c r="H106" s="4967"/>
      <c r="I106" s="4969"/>
    </row>
    <row r="107" spans="1:9">
      <c r="A107" s="123" t="s">
        <v>108</v>
      </c>
      <c r="B107" s="3938" t="s">
        <v>1978</v>
      </c>
      <c r="C107" s="3933"/>
      <c r="D107" s="4932" t="s">
        <v>108</v>
      </c>
      <c r="E107" s="4947">
        <f>-'45.012'!T21</f>
        <v>0</v>
      </c>
      <c r="F107" s="4948"/>
      <c r="G107" s="4934" t="s">
        <v>126</v>
      </c>
      <c r="H107" s="4947">
        <f>+'60.022'!D86</f>
        <v>0</v>
      </c>
      <c r="I107" s="4949">
        <f t="shared" ref="I107:I112" si="11">E107-H107</f>
        <v>0</v>
      </c>
    </row>
    <row r="108" spans="1:9">
      <c r="A108" s="28"/>
      <c r="B108" s="3938" t="s">
        <v>1979</v>
      </c>
      <c r="C108" s="3933"/>
      <c r="D108" s="4932" t="s">
        <v>108</v>
      </c>
      <c r="E108" s="4947">
        <f>+'45.012'!T29</f>
        <v>0</v>
      </c>
      <c r="F108" s="4948"/>
      <c r="G108" s="4934" t="s">
        <v>122</v>
      </c>
      <c r="H108" s="4947">
        <f>+'60.010'!S59</f>
        <v>0</v>
      </c>
      <c r="I108" s="4949">
        <f t="shared" si="11"/>
        <v>0</v>
      </c>
    </row>
    <row r="109" spans="1:9">
      <c r="A109" s="28"/>
      <c r="B109" s="3938" t="s">
        <v>1980</v>
      </c>
      <c r="C109" s="3933"/>
      <c r="D109" s="4932" t="s">
        <v>108</v>
      </c>
      <c r="E109" s="4947">
        <f>+'45.012'!U29</f>
        <v>0</v>
      </c>
      <c r="F109" s="4948"/>
      <c r="G109" s="4934" t="s">
        <v>122</v>
      </c>
      <c r="H109" s="4947">
        <f>+'60.010'!T59</f>
        <v>0</v>
      </c>
      <c r="I109" s="4949">
        <f t="shared" si="11"/>
        <v>0</v>
      </c>
    </row>
    <row r="110" spans="1:9">
      <c r="A110" s="28"/>
      <c r="B110" s="3938" t="s">
        <v>1981</v>
      </c>
      <c r="C110" s="3933"/>
      <c r="D110" s="4932" t="s">
        <v>108</v>
      </c>
      <c r="E110" s="4947">
        <f>+'45.012'!T60</f>
        <v>0</v>
      </c>
      <c r="F110" s="4948"/>
      <c r="G110" s="4934" t="s">
        <v>126</v>
      </c>
      <c r="H110" s="4947">
        <f>+'60.022'!C22</f>
        <v>0</v>
      </c>
      <c r="I110" s="4949">
        <f t="shared" si="11"/>
        <v>0</v>
      </c>
    </row>
    <row r="111" spans="1:9">
      <c r="A111" s="28"/>
      <c r="B111" s="3938" t="s">
        <v>1982</v>
      </c>
      <c r="C111" s="3933"/>
      <c r="D111" s="4932" t="s">
        <v>108</v>
      </c>
      <c r="E111" s="4947">
        <f>+'45.012'!U60</f>
        <v>0</v>
      </c>
      <c r="F111" s="4948"/>
      <c r="G111" s="4934" t="s">
        <v>126</v>
      </c>
      <c r="H111" s="4947">
        <f>+'60.022'!D22</f>
        <v>0</v>
      </c>
      <c r="I111" s="4949">
        <f t="shared" si="11"/>
        <v>0</v>
      </c>
    </row>
    <row r="112" spans="1:9">
      <c r="A112" s="28"/>
      <c r="B112" s="3938" t="s">
        <v>1983</v>
      </c>
      <c r="C112" s="3933"/>
      <c r="D112" s="4932" t="s">
        <v>108</v>
      </c>
      <c r="E112" s="4947">
        <f>+'45.012'!T61</f>
        <v>0</v>
      </c>
      <c r="F112" s="4948"/>
      <c r="G112" s="4934" t="s">
        <v>126</v>
      </c>
      <c r="H112" s="4947">
        <f>+'60.022'!C86</f>
        <v>0</v>
      </c>
      <c r="I112" s="4949">
        <f t="shared" si="11"/>
        <v>0</v>
      </c>
    </row>
    <row r="113" spans="1:9">
      <c r="A113" s="28"/>
      <c r="B113" s="124"/>
      <c r="C113" s="125"/>
      <c r="D113" s="115"/>
      <c r="E113" s="1362"/>
      <c r="F113" s="932"/>
      <c r="G113" s="931"/>
      <c r="H113" s="1340"/>
      <c r="I113" s="1341"/>
    </row>
    <row r="114" spans="1:9">
      <c r="A114" s="91"/>
      <c r="B114" s="91"/>
      <c r="C114" s="91"/>
      <c r="D114" s="91"/>
      <c r="E114" s="289"/>
      <c r="F114" s="933"/>
      <c r="G114" s="933"/>
      <c r="H114" s="933"/>
      <c r="I114" s="934" t="str">
        <f>+ToC!E115</f>
        <v xml:space="preserve">LONG-TERM Annual Return </v>
      </c>
    </row>
    <row r="115" spans="1:9" hidden="1"/>
    <row r="116" spans="1:9" hidden="1"/>
    <row r="117" spans="1:9" hidden="1"/>
    <row r="118" spans="1:9" hidden="1"/>
    <row r="119" spans="1:9" hidden="1"/>
    <row r="120" spans="1:9" hidden="1"/>
    <row r="121" spans="1:9" hidden="1"/>
    <row r="122" spans="1:9" hidden="1"/>
    <row r="123" spans="1:9" hidden="1"/>
    <row r="124" spans="1:9" hidden="1"/>
    <row r="125" spans="1:9" hidden="1"/>
    <row r="126" spans="1:9" hidden="1"/>
    <row r="127" spans="1:9" hidden="1"/>
    <row r="128" spans="1:9"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sheetData>
  <sheetProtection password="DF61" sheet="1" objects="1" scenarios="1"/>
  <mergeCells count="2">
    <mergeCell ref="A1:I1"/>
    <mergeCell ref="A2:B2"/>
  </mergeCells>
  <hyperlinks>
    <hyperlink ref="A1:I1" location="ToC!A1" display="75.010"/>
  </hyperlinks>
  <pageMargins left="0.5" right="0" top="0.5" bottom="0.5" header="0.5" footer="0.5"/>
  <pageSetup paperSize="17" scale="43" orientation="portrait" r:id="rId1"/>
  <ignoredErrors>
    <ignoredError sqref="G30 D33:D34 G33:G34 A52 D53:D64 G53:G64 D111:D112 G111:G112 A1 A11 D11:D26 G11:G26 D29:D30 G29 A37 D37:D38 G37:G38 A41 D41:D50 G41:G50 D67:D81 G67:G81 A83 D84:D85 G84:G85 A88 D88:D91 G88:G91 A99 D100:D104 G100:G104 A107 D107:D110 G107:G110" numberStoredAsText="1"/>
    <ignoredError sqref="E5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L68"/>
  <sheetViews>
    <sheetView zoomScale="110" zoomScaleNormal="110" workbookViewId="0">
      <selection activeCell="E22" sqref="E22"/>
    </sheetView>
  </sheetViews>
  <sheetFormatPr defaultColWidth="0" defaultRowHeight="15.5" zeroHeight="1"/>
  <cols>
    <col min="1" max="1" width="5.765625" style="639" customWidth="1"/>
    <col min="2" max="2" width="27.07421875" style="639" customWidth="1"/>
    <col min="3" max="3" width="9.3046875" style="639" customWidth="1"/>
    <col min="4" max="4" width="25.765625" style="639" customWidth="1"/>
    <col min="5" max="5" width="19.3046875" style="639" customWidth="1"/>
    <col min="6" max="6" width="30.53515625" style="639" customWidth="1"/>
    <col min="7" max="7" width="13.765625" style="639" customWidth="1"/>
    <col min="8" max="8" width="15.765625" style="639" customWidth="1"/>
    <col min="9" max="9" width="8.765625" hidden="1" customWidth="1"/>
    <col min="10" max="10" width="8.84375" hidden="1" customWidth="1"/>
    <col min="11" max="12" width="0" hidden="1" customWidth="1"/>
    <col min="13" max="16384" width="8.84375" style="98" hidden="1"/>
  </cols>
  <sheetData>
    <row r="1" spans="1:12">
      <c r="A1" s="5065">
        <v>10.006</v>
      </c>
      <c r="B1" s="5065"/>
      <c r="C1" s="5065"/>
      <c r="D1" s="5065"/>
      <c r="E1" s="5065"/>
      <c r="F1" s="5065"/>
      <c r="G1" s="5065"/>
      <c r="H1" s="5065"/>
    </row>
    <row r="2" spans="1:12">
      <c r="A2" s="101"/>
      <c r="B2" s="1779"/>
      <c r="C2" s="1779"/>
      <c r="D2" s="1779"/>
      <c r="E2" s="1779"/>
      <c r="F2" s="1779"/>
      <c r="G2" s="69" t="s">
        <v>209</v>
      </c>
      <c r="H2" s="102"/>
    </row>
    <row r="3" spans="1:12">
      <c r="A3" s="653" t="str">
        <f>+Cover!A14</f>
        <v>Select Name of Insurer/ Financial Holding Company</v>
      </c>
      <c r="B3" s="654"/>
      <c r="C3" s="654"/>
      <c r="D3" s="105"/>
      <c r="E3" s="102"/>
      <c r="F3" s="102"/>
      <c r="G3" s="102"/>
      <c r="H3" s="102"/>
    </row>
    <row r="4" spans="1:12">
      <c r="A4" s="1758" t="str">
        <f>+ToC!A3</f>
        <v>Insurer/Financial Holding Company</v>
      </c>
      <c r="B4" s="1758"/>
      <c r="C4" s="1758"/>
      <c r="D4" s="1758"/>
      <c r="E4" s="102"/>
      <c r="F4" s="102"/>
      <c r="G4" s="102"/>
      <c r="H4" s="102"/>
    </row>
    <row r="5" spans="1:12">
      <c r="A5" s="1787"/>
      <c r="B5" s="102"/>
      <c r="C5" s="102"/>
      <c r="D5" s="102"/>
      <c r="E5" s="102"/>
      <c r="F5" s="102"/>
      <c r="G5" s="102"/>
      <c r="H5" s="102"/>
    </row>
    <row r="6" spans="1:12">
      <c r="A6" s="1787" t="str">
        <f>+ToC!A5</f>
        <v>LONG-TERM INSURERS ANNUAL RETURN</v>
      </c>
      <c r="B6" s="102"/>
      <c r="C6" s="102"/>
      <c r="D6" s="102"/>
      <c r="E6" s="102"/>
      <c r="F6" s="102"/>
      <c r="G6" s="102"/>
      <c r="H6" s="102"/>
    </row>
    <row r="7" spans="1:12">
      <c r="A7" s="1787" t="str">
        <f>+ToC!A6</f>
        <v>FOR THE YEAR ENDED:</v>
      </c>
      <c r="B7" s="102"/>
      <c r="C7" s="102"/>
      <c r="D7" s="102"/>
      <c r="E7" s="102"/>
      <c r="F7" s="103"/>
      <c r="G7" s="5063">
        <f>+Cover!A23</f>
        <v>0</v>
      </c>
      <c r="H7" s="5079"/>
    </row>
    <row r="8" spans="1:12" ht="20.149999999999999" customHeight="1">
      <c r="A8" s="1787"/>
      <c r="B8" s="102"/>
      <c r="C8" s="102"/>
      <c r="D8" s="102"/>
      <c r="E8" s="102"/>
      <c r="F8" s="102"/>
      <c r="G8" s="102"/>
      <c r="H8" s="102"/>
    </row>
    <row r="9" spans="1:12" ht="20.149999999999999" customHeight="1">
      <c r="A9" s="5106" t="s">
        <v>2149</v>
      </c>
      <c r="B9" s="5106"/>
      <c r="C9" s="5106"/>
      <c r="D9" s="5106"/>
      <c r="E9" s="5106"/>
      <c r="F9" s="5106"/>
      <c r="G9" s="5106"/>
      <c r="H9" s="5106"/>
    </row>
    <row r="10" spans="1:12" ht="20.149999999999999" customHeight="1">
      <c r="A10" s="5055" t="s">
        <v>2159</v>
      </c>
      <c r="B10" s="5055"/>
      <c r="C10" s="5055"/>
      <c r="D10" s="5055"/>
      <c r="E10" s="5055"/>
      <c r="F10" s="5055"/>
      <c r="G10" s="5055"/>
      <c r="H10" s="5055"/>
    </row>
    <row r="11" spans="1:12" ht="20.149999999999999" customHeight="1">
      <c r="A11" s="4548"/>
      <c r="B11" s="4548"/>
      <c r="C11" s="4548"/>
      <c r="D11" s="4548"/>
      <c r="E11" s="4548"/>
      <c r="F11" s="4548"/>
      <c r="G11" s="4548"/>
      <c r="H11" s="4548"/>
      <c r="I11" s="4"/>
      <c r="J11" s="4"/>
      <c r="K11" s="4"/>
      <c r="L11" s="4"/>
    </row>
    <row r="12" spans="1:12" ht="20.149999999999999" customHeight="1">
      <c r="A12" s="4548"/>
      <c r="B12" s="4548"/>
      <c r="C12" s="4548"/>
      <c r="D12" s="4548"/>
      <c r="E12" s="4548"/>
      <c r="F12" s="4548"/>
      <c r="G12" s="4548"/>
      <c r="H12" s="4548"/>
      <c r="I12" s="4"/>
      <c r="J12" s="4"/>
      <c r="K12" s="4"/>
      <c r="L12" s="4"/>
    </row>
    <row r="13" spans="1:12" ht="20.149999999999999" customHeight="1">
      <c r="A13" s="4552" t="s">
        <v>192</v>
      </c>
      <c r="B13" s="5066" t="s">
        <v>2124</v>
      </c>
      <c r="C13" s="5152"/>
      <c r="D13" s="1166" t="s">
        <v>2125</v>
      </c>
      <c r="E13" s="4551"/>
      <c r="F13" s="4551"/>
      <c r="G13" s="4548"/>
      <c r="H13" s="4548"/>
      <c r="I13" s="4"/>
      <c r="J13" s="4"/>
      <c r="K13" s="4"/>
      <c r="L13" s="4"/>
    </row>
    <row r="14" spans="1:12" ht="20.149999999999999" customHeight="1">
      <c r="A14" s="1787"/>
      <c r="B14" s="1787"/>
      <c r="C14" s="1787"/>
      <c r="D14" s="1787"/>
      <c r="E14" s="1787"/>
      <c r="F14" s="1787"/>
      <c r="G14" s="1787"/>
      <c r="H14" s="1758"/>
    </row>
    <row r="15" spans="1:12" ht="20.149999999999999" customHeight="1">
      <c r="A15" s="1763" t="s">
        <v>138</v>
      </c>
      <c r="B15" s="1864"/>
      <c r="C15" s="542" t="s">
        <v>210</v>
      </c>
      <c r="D15" s="1864"/>
      <c r="E15" s="1764" t="s">
        <v>189</v>
      </c>
      <c r="F15" s="1865" t="str">
        <f>+A3</f>
        <v>Select Name of Insurer/ Financial Holding Company</v>
      </c>
      <c r="G15" s="1865"/>
      <c r="H15" s="1865"/>
    </row>
    <row r="16" spans="1:12" ht="20.149999999999999" customHeight="1">
      <c r="A16" s="1763"/>
      <c r="B16" s="105"/>
      <c r="C16" s="105"/>
      <c r="D16" s="105"/>
      <c r="E16" s="1764"/>
      <c r="F16" s="1764"/>
      <c r="G16" s="1764"/>
      <c r="H16" s="105"/>
    </row>
    <row r="17" spans="1:8" s="98" customFormat="1" ht="20.149999999999999" customHeight="1">
      <c r="A17" s="1763" t="s">
        <v>141</v>
      </c>
      <c r="B17" s="5060" t="str">
        <f>+Cover!A15</f>
        <v>Please Enter the Address of the Financial Institution</v>
      </c>
      <c r="C17" s="5061"/>
      <c r="D17" s="1756"/>
      <c r="E17" s="102" t="s">
        <v>142</v>
      </c>
      <c r="F17" s="1638" t="str">
        <f>+Cover!A16</f>
        <v>Please Enter the City in which the Financial Institution resides</v>
      </c>
      <c r="G17" s="1498" t="s">
        <v>143</v>
      </c>
      <c r="H17" s="1851">
        <f>+Cover!F16</f>
        <v>0</v>
      </c>
    </row>
    <row r="18" spans="1:8" s="98" customFormat="1" ht="20.149999999999999" customHeight="1">
      <c r="A18" s="1763"/>
      <c r="B18" s="541"/>
      <c r="C18" s="541"/>
      <c r="D18" s="541"/>
      <c r="E18" s="102"/>
      <c r="F18" s="102"/>
      <c r="G18" s="102"/>
      <c r="H18" s="541"/>
    </row>
    <row r="19" spans="1:8" s="98" customFormat="1" ht="20.149999999999999" customHeight="1">
      <c r="A19" s="1763"/>
      <c r="B19" s="105"/>
      <c r="C19" s="105"/>
      <c r="D19" s="105"/>
      <c r="E19" s="102"/>
      <c r="F19" s="102"/>
      <c r="G19" s="102"/>
      <c r="H19" s="105"/>
    </row>
    <row r="20" spans="1:8" s="98" customFormat="1" ht="20.149999999999999" customHeight="1">
      <c r="A20" s="1763" t="s">
        <v>2115</v>
      </c>
      <c r="B20" s="102"/>
      <c r="C20" s="102"/>
      <c r="D20" s="102"/>
      <c r="E20" s="102"/>
      <c r="F20" s="102"/>
      <c r="G20" s="102"/>
      <c r="H20" s="102"/>
    </row>
    <row r="21" spans="1:8" s="98" customFormat="1" ht="20.149999999999999" customHeight="1">
      <c r="A21" s="1763"/>
      <c r="B21" s="102"/>
      <c r="C21" s="102"/>
      <c r="D21" s="102"/>
      <c r="E21" s="102"/>
      <c r="F21" s="102"/>
      <c r="G21" s="102"/>
      <c r="H21" s="102"/>
    </row>
    <row r="22" spans="1:8" s="98" customFormat="1" ht="20.149999999999999" customHeight="1">
      <c r="A22" s="106">
        <v>1</v>
      </c>
      <c r="B22" s="1764" t="s">
        <v>211</v>
      </c>
      <c r="C22" s="1764"/>
      <c r="D22" s="1764"/>
      <c r="E22" s="102"/>
      <c r="F22" s="102"/>
      <c r="G22" s="102"/>
      <c r="H22" s="102"/>
    </row>
    <row r="23" spans="1:8" s="98" customFormat="1" ht="20.149999999999999" customHeight="1">
      <c r="A23" s="102"/>
      <c r="B23" s="102"/>
      <c r="C23" s="102"/>
      <c r="D23" s="102"/>
      <c r="E23" s="102"/>
      <c r="F23" s="102"/>
      <c r="G23" s="102"/>
      <c r="H23" s="102"/>
    </row>
    <row r="24" spans="1:8" s="98" customFormat="1" ht="20.149999999999999" customHeight="1">
      <c r="A24" s="106">
        <v>2</v>
      </c>
      <c r="B24" s="1764" t="s">
        <v>212</v>
      </c>
      <c r="C24" s="1764"/>
      <c r="D24" s="1764"/>
      <c r="E24" s="102"/>
      <c r="F24" s="1764" t="s">
        <v>213</v>
      </c>
      <c r="G24" s="1764"/>
      <c r="H24" s="102"/>
    </row>
    <row r="25" spans="1:8" s="98" customFormat="1" ht="20.149999999999999" customHeight="1">
      <c r="A25" s="102"/>
      <c r="B25" s="1764" t="s">
        <v>214</v>
      </c>
      <c r="C25" s="1764"/>
      <c r="D25" s="1764"/>
      <c r="E25" s="1867">
        <f>+G7</f>
        <v>0</v>
      </c>
      <c r="F25" s="102" t="s">
        <v>2116</v>
      </c>
      <c r="G25" s="102"/>
      <c r="H25" s="102"/>
    </row>
    <row r="26" spans="1:8" s="98" customFormat="1" ht="20.149999999999999" customHeight="1">
      <c r="A26" s="102"/>
      <c r="B26" s="1764" t="s">
        <v>215</v>
      </c>
      <c r="C26" s="102" t="s">
        <v>216</v>
      </c>
      <c r="D26" s="1764"/>
      <c r="E26" s="102"/>
      <c r="F26" s="102"/>
      <c r="G26" s="102"/>
      <c r="H26" s="102"/>
    </row>
    <row r="27" spans="1:8" s="98" customFormat="1" ht="20.149999999999999" customHeight="1">
      <c r="A27" s="102"/>
      <c r="B27" s="102"/>
      <c r="C27" s="102"/>
      <c r="D27" s="102"/>
      <c r="E27" s="102"/>
      <c r="F27" s="102"/>
      <c r="G27" s="102"/>
      <c r="H27" s="102"/>
    </row>
    <row r="28" spans="1:8" s="98" customFormat="1" ht="20.149999999999999" customHeight="1">
      <c r="A28" s="106">
        <v>3</v>
      </c>
      <c r="B28" s="1764" t="s">
        <v>217</v>
      </c>
      <c r="C28" s="1764"/>
      <c r="D28" s="1764"/>
      <c r="E28" s="1867">
        <f>+G7</f>
        <v>0</v>
      </c>
      <c r="F28" s="102" t="s">
        <v>218</v>
      </c>
      <c r="G28" s="102"/>
      <c r="H28" s="91"/>
    </row>
    <row r="29" spans="1:8" s="98" customFormat="1" ht="20.149999999999999" customHeight="1">
      <c r="A29" s="102"/>
      <c r="B29" s="91" t="s">
        <v>219</v>
      </c>
      <c r="C29" s="102"/>
      <c r="D29" s="102"/>
      <c r="E29" s="102"/>
      <c r="F29" s="102"/>
      <c r="G29" s="102"/>
      <c r="H29" s="102"/>
    </row>
    <row r="30" spans="1:8" s="98" customFormat="1" ht="20.149999999999999" customHeight="1">
      <c r="A30" s="102"/>
      <c r="B30" s="102"/>
      <c r="C30" s="102"/>
      <c r="D30" s="102"/>
      <c r="E30" s="102"/>
      <c r="F30" s="102"/>
      <c r="G30" s="102"/>
      <c r="H30" s="102"/>
    </row>
    <row r="31" spans="1:8" s="98" customFormat="1" ht="20.149999999999999" customHeight="1">
      <c r="A31" s="107" t="s">
        <v>220</v>
      </c>
      <c r="B31" s="108" t="s">
        <v>221</v>
      </c>
      <c r="C31" s="108"/>
      <c r="D31" s="108"/>
      <c r="E31" s="109"/>
      <c r="F31" s="109"/>
      <c r="G31" s="109"/>
      <c r="H31" s="109"/>
    </row>
    <row r="32" spans="1:8" s="98" customFormat="1" ht="20.149999999999999" customHeight="1">
      <c r="A32" s="109"/>
      <c r="B32" s="108" t="s">
        <v>222</v>
      </c>
      <c r="C32" s="108"/>
      <c r="D32" s="108"/>
      <c r="E32" s="108"/>
      <c r="F32" s="108"/>
      <c r="G32" s="108"/>
      <c r="H32" s="109"/>
    </row>
    <row r="33" spans="1:8" s="98" customFormat="1" ht="20.149999999999999" customHeight="1">
      <c r="A33" s="109"/>
      <c r="B33" s="102"/>
      <c r="C33" s="102"/>
      <c r="D33" s="102"/>
      <c r="E33" s="109"/>
      <c r="F33" s="109"/>
      <c r="G33" s="109"/>
      <c r="H33" s="109"/>
    </row>
    <row r="34" spans="1:8" s="98" customFormat="1" ht="20.149999999999999" customHeight="1">
      <c r="A34" s="102"/>
      <c r="B34" s="102"/>
      <c r="C34" s="102"/>
      <c r="D34" s="102"/>
      <c r="E34" s="102"/>
      <c r="F34" s="102"/>
      <c r="G34" s="102"/>
      <c r="H34" s="102"/>
    </row>
    <row r="35" spans="1:8" s="98" customFormat="1" ht="20.149999999999999" customHeight="1">
      <c r="A35" s="102"/>
      <c r="B35" s="102"/>
      <c r="C35" s="102"/>
      <c r="D35" s="102"/>
      <c r="E35" s="102"/>
      <c r="F35" s="102"/>
      <c r="G35" s="102"/>
      <c r="H35" s="102"/>
    </row>
    <row r="36" spans="1:8" s="98" customFormat="1">
      <c r="A36" s="102"/>
      <c r="B36" s="102"/>
      <c r="C36" s="102"/>
      <c r="D36" s="102"/>
      <c r="E36" s="102"/>
      <c r="F36" s="102"/>
      <c r="G36" s="102"/>
      <c r="H36" s="102"/>
    </row>
    <row r="37" spans="1:8" s="98" customFormat="1">
      <c r="A37" s="102"/>
      <c r="B37" s="102"/>
      <c r="C37" s="102"/>
      <c r="D37" s="102"/>
      <c r="E37" s="102"/>
      <c r="F37" s="102"/>
      <c r="G37" s="102"/>
      <c r="H37" s="102"/>
    </row>
    <row r="38" spans="1:8" s="98" customFormat="1">
      <c r="A38" s="102"/>
      <c r="B38" s="102"/>
      <c r="C38" s="102"/>
      <c r="D38" s="102"/>
      <c r="E38" s="102"/>
      <c r="F38" s="102"/>
      <c r="G38" s="102"/>
      <c r="H38" s="102"/>
    </row>
    <row r="39" spans="1:8" s="98" customFormat="1">
      <c r="A39" s="5142"/>
      <c r="B39" s="5143"/>
      <c r="C39" s="5144"/>
      <c r="D39" s="102"/>
      <c r="E39" s="102"/>
      <c r="F39" s="102"/>
      <c r="G39" s="1855"/>
      <c r="H39" s="102"/>
    </row>
    <row r="40" spans="1:8" s="98" customFormat="1">
      <c r="A40" s="5145" t="s">
        <v>151</v>
      </c>
      <c r="B40" s="5146"/>
      <c r="C40" s="5147"/>
      <c r="D40" s="88"/>
      <c r="E40" s="88"/>
      <c r="F40" s="102"/>
      <c r="G40" s="1853" t="s">
        <v>152</v>
      </c>
      <c r="H40" s="102"/>
    </row>
    <row r="41" spans="1:8" s="98" customFormat="1">
      <c r="A41" s="5093" t="s">
        <v>170</v>
      </c>
      <c r="B41" s="5093"/>
      <c r="C41" s="5093"/>
      <c r="D41" s="88"/>
      <c r="E41" s="88"/>
      <c r="F41" s="32"/>
      <c r="G41" s="32"/>
      <c r="H41" s="102"/>
    </row>
    <row r="42" spans="1:8" s="98" customFormat="1">
      <c r="A42" s="5047" t="s">
        <v>154</v>
      </c>
      <c r="B42" s="5045"/>
      <c r="C42" s="5045"/>
      <c r="D42" s="88"/>
      <c r="E42" s="88"/>
      <c r="F42" s="32"/>
      <c r="G42" s="32"/>
      <c r="H42" s="102"/>
    </row>
    <row r="43" spans="1:8" s="98" customFormat="1">
      <c r="A43" s="1765"/>
      <c r="B43" s="1741"/>
      <c r="C43" s="1741"/>
      <c r="D43" s="88"/>
      <c r="E43" s="88"/>
      <c r="F43" s="32"/>
      <c r="G43" s="32"/>
      <c r="H43" s="102"/>
    </row>
    <row r="44" spans="1:8" s="98" customFormat="1">
      <c r="A44" s="1765"/>
      <c r="B44" s="1741"/>
      <c r="C44" s="1741"/>
      <c r="D44" s="88"/>
      <c r="E44" s="88"/>
      <c r="F44" s="32"/>
      <c r="G44" s="32"/>
      <c r="H44" s="102"/>
    </row>
    <row r="45" spans="1:8" s="98" customFormat="1">
      <c r="A45" s="102"/>
      <c r="B45" s="102"/>
      <c r="C45" s="88"/>
      <c r="D45" s="88"/>
      <c r="E45" s="88"/>
      <c r="F45" s="88"/>
      <c r="G45" s="88"/>
      <c r="H45" s="102"/>
    </row>
    <row r="46" spans="1:8" s="98" customFormat="1">
      <c r="A46" s="5066"/>
      <c r="B46" s="5148"/>
      <c r="C46" s="5144"/>
      <c r="D46" s="88"/>
      <c r="E46" s="88"/>
      <c r="F46" s="102"/>
      <c r="G46" s="1855"/>
      <c r="H46" s="102"/>
    </row>
    <row r="47" spans="1:8" s="98" customFormat="1">
      <c r="A47" s="5149" t="s">
        <v>151</v>
      </c>
      <c r="B47" s="5150"/>
      <c r="C47" s="5151"/>
      <c r="D47" s="88"/>
      <c r="E47" s="88"/>
      <c r="F47" s="102"/>
      <c r="G47" s="1853" t="s">
        <v>152</v>
      </c>
      <c r="H47" s="102"/>
    </row>
    <row r="48" spans="1:8" s="98" customFormat="1">
      <c r="A48" s="5140" t="s">
        <v>157</v>
      </c>
      <c r="B48" s="5141"/>
      <c r="C48" s="5141"/>
      <c r="D48" s="88"/>
      <c r="E48" s="88"/>
      <c r="F48" s="32"/>
      <c r="G48" s="32"/>
      <c r="H48" s="102"/>
    </row>
    <row r="49" spans="1:8" s="98" customFormat="1">
      <c r="A49" s="91"/>
      <c r="B49" s="91"/>
      <c r="C49" s="88"/>
      <c r="D49" s="88"/>
      <c r="E49" s="88"/>
      <c r="F49" s="88"/>
      <c r="G49" s="88"/>
      <c r="H49" s="88"/>
    </row>
    <row r="50" spans="1:8" s="98" customFormat="1">
      <c r="A50" s="102"/>
      <c r="B50" s="102"/>
      <c r="C50" s="102"/>
      <c r="D50" s="102"/>
      <c r="E50" s="102"/>
      <c r="F50" s="102"/>
      <c r="G50" s="102"/>
      <c r="H50" s="102"/>
    </row>
    <row r="51" spans="1:8" s="98" customFormat="1">
      <c r="A51" s="102"/>
      <c r="B51" s="102"/>
      <c r="C51" s="102"/>
      <c r="D51" s="102"/>
      <c r="E51" s="102"/>
      <c r="F51" s="102"/>
      <c r="G51" s="102"/>
      <c r="H51" s="102"/>
    </row>
    <row r="52" spans="1:8" s="98" customFormat="1" ht="19.5" customHeight="1">
      <c r="A52" s="102"/>
      <c r="B52" s="102"/>
      <c r="C52" s="102"/>
      <c r="D52" s="102"/>
      <c r="E52" s="102"/>
      <c r="F52" s="102"/>
      <c r="G52" s="102"/>
      <c r="H52" s="100" t="str">
        <f>+ToC!E115</f>
        <v xml:space="preserve">LONG-TERM Annual Return </v>
      </c>
    </row>
    <row r="53" spans="1:8" s="98" customFormat="1" ht="21" customHeight="1">
      <c r="A53" s="102"/>
      <c r="B53" s="102"/>
      <c r="C53" s="102"/>
      <c r="D53" s="102"/>
      <c r="E53" s="102"/>
      <c r="F53" s="102"/>
      <c r="G53" s="102"/>
      <c r="H53" s="100" t="s">
        <v>223</v>
      </c>
    </row>
    <row r="54" spans="1:8" s="98" customFormat="1" ht="24" customHeight="1">
      <c r="A54" s="102"/>
      <c r="B54" s="102"/>
      <c r="C54" s="102"/>
      <c r="D54" s="102"/>
      <c r="E54" s="102"/>
      <c r="F54" s="102"/>
      <c r="G54" s="102"/>
      <c r="H54" s="102"/>
    </row>
    <row r="55" spans="1:8" s="98" customFormat="1" ht="15.75" customHeight="1">
      <c r="A55" s="102"/>
      <c r="B55" s="102"/>
      <c r="C55" s="102"/>
      <c r="D55" s="102"/>
      <c r="E55" s="102"/>
      <c r="F55" s="102"/>
      <c r="G55" s="102"/>
      <c r="H55" s="102"/>
    </row>
    <row r="56" spans="1:8" s="98" customFormat="1" hidden="1">
      <c r="A56" s="639"/>
      <c r="B56" s="639"/>
      <c r="C56" s="639"/>
      <c r="D56" s="639"/>
      <c r="E56" s="639"/>
      <c r="F56" s="639"/>
      <c r="G56" s="639"/>
      <c r="H56" s="639"/>
    </row>
    <row r="57" spans="1:8" s="98" customFormat="1" hidden="1">
      <c r="A57" s="639"/>
      <c r="B57" s="639"/>
      <c r="C57" s="639"/>
      <c r="D57" s="639"/>
      <c r="E57" s="639"/>
      <c r="F57" s="639"/>
      <c r="G57" s="639"/>
      <c r="H57" s="639"/>
    </row>
    <row r="58" spans="1:8" s="98" customFormat="1" hidden="1">
      <c r="A58" s="639"/>
      <c r="B58" s="639"/>
      <c r="C58" s="639"/>
      <c r="D58" s="639"/>
      <c r="E58" s="639"/>
      <c r="F58" s="639"/>
      <c r="G58" s="639"/>
      <c r="H58" s="639"/>
    </row>
    <row r="59" spans="1:8" s="98" customFormat="1" hidden="1">
      <c r="A59" s="639"/>
      <c r="B59" s="639"/>
      <c r="C59" s="639"/>
      <c r="D59" s="639"/>
      <c r="E59" s="639"/>
      <c r="F59" s="639"/>
      <c r="G59" s="639"/>
      <c r="H59" s="639"/>
    </row>
    <row r="60" spans="1:8" s="98" customFormat="1" hidden="1">
      <c r="A60" s="639"/>
      <c r="B60" s="639"/>
      <c r="C60" s="639"/>
      <c r="D60" s="639"/>
      <c r="E60" s="639"/>
      <c r="F60" s="639"/>
      <c r="G60" s="639"/>
      <c r="H60" s="639"/>
    </row>
    <row r="61" spans="1:8" s="98" customFormat="1" hidden="1">
      <c r="A61" s="639"/>
      <c r="B61" s="639"/>
      <c r="C61" s="639"/>
      <c r="D61" s="639"/>
      <c r="E61" s="639"/>
      <c r="F61" s="639"/>
      <c r="G61" s="639"/>
      <c r="H61" s="639"/>
    </row>
    <row r="62" spans="1:8" s="98" customFormat="1" hidden="1">
      <c r="A62" s="639"/>
      <c r="B62" s="639"/>
      <c r="C62" s="639"/>
      <c r="D62" s="639"/>
      <c r="E62" s="639"/>
      <c r="F62" s="639"/>
      <c r="G62" s="639"/>
      <c r="H62" s="639"/>
    </row>
    <row r="63" spans="1:8" s="98" customFormat="1" hidden="1">
      <c r="A63" s="639"/>
      <c r="B63" s="639"/>
      <c r="C63" s="639"/>
      <c r="D63" s="639"/>
      <c r="E63" s="639"/>
      <c r="F63" s="639"/>
      <c r="G63" s="639"/>
      <c r="H63" s="639"/>
    </row>
    <row r="64" spans="1:8" s="98" customFormat="1" hidden="1">
      <c r="A64" s="639"/>
      <c r="B64" s="639"/>
      <c r="C64" s="639"/>
      <c r="D64" s="639"/>
      <c r="E64" s="639"/>
      <c r="F64" s="639"/>
      <c r="G64" s="639"/>
      <c r="H64" s="639"/>
    </row>
    <row r="65" s="98" customFormat="1" hidden="1"/>
    <row r="66" s="98" customFormat="1" hidden="1"/>
    <row r="67" s="98" customFormat="1" hidden="1"/>
    <row r="68" s="98" customFormat="1" hidden="1"/>
  </sheetData>
  <sheetProtection password="DF61" sheet="1" objects="1" scenarios="1"/>
  <mergeCells count="13">
    <mergeCell ref="A48:C48"/>
    <mergeCell ref="A1:H1"/>
    <mergeCell ref="A10:H10"/>
    <mergeCell ref="B17:C17"/>
    <mergeCell ref="G7:H7"/>
    <mergeCell ref="A39:C39"/>
    <mergeCell ref="A40:C40"/>
    <mergeCell ref="A42:C42"/>
    <mergeCell ref="A46:C46"/>
    <mergeCell ref="A47:C47"/>
    <mergeCell ref="A41:C41"/>
    <mergeCell ref="B13:C13"/>
    <mergeCell ref="A9:H9"/>
  </mergeCells>
  <hyperlinks>
    <hyperlink ref="A1:H1" location="ToC!A1" display="ToC!A1"/>
  </hyperlinks>
  <pageMargins left="0.7" right="0.7" top="0.75" bottom="0.75" header="0.3" footer="0.3"/>
  <pageSetup paperSize="5" scale="51" orientation="portrait" r:id="rId1"/>
  <colBreaks count="2" manualBreakCount="2">
    <brk id="188" max="1048575" man="1"/>
    <brk id="350" max="1048575" man="1"/>
  </col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K662"/>
  <sheetViews>
    <sheetView view="pageBreakPreview" zoomScale="85" zoomScaleNormal="75" zoomScaleSheetLayoutView="85" workbookViewId="0">
      <selection sqref="A1:J1"/>
    </sheetView>
  </sheetViews>
  <sheetFormatPr defaultColWidth="0" defaultRowHeight="15.5" zeroHeight="1"/>
  <cols>
    <col min="1" max="1" width="8.765625" customWidth="1"/>
    <col min="2" max="2" width="33.765625" customWidth="1"/>
    <col min="3" max="5" width="20.765625" customWidth="1"/>
    <col min="6" max="6" width="8.765625" customWidth="1"/>
    <col min="7" max="9" width="20.765625" customWidth="1"/>
    <col min="10" max="10" width="11.765625" customWidth="1"/>
    <col min="11" max="11" width="8.84375" customWidth="1"/>
    <col min="12" max="16384" width="8.84375" style="1363" hidden="1"/>
  </cols>
  <sheetData>
    <row r="1" spans="1:11">
      <c r="A1" s="5052" t="s">
        <v>1887</v>
      </c>
      <c r="B1" s="5065"/>
      <c r="C1" s="5065"/>
      <c r="D1" s="5065"/>
      <c r="E1" s="5065"/>
      <c r="F1" s="5065"/>
      <c r="G1" s="5065"/>
      <c r="H1" s="5065"/>
      <c r="I1" s="5065"/>
      <c r="J1" s="5065"/>
      <c r="K1" s="32"/>
    </row>
    <row r="2" spans="1:11">
      <c r="A2" s="1759"/>
      <c r="B2" s="1759"/>
      <c r="C2" s="1759"/>
      <c r="D2" s="1759"/>
      <c r="E2" s="1759"/>
      <c r="F2" s="1759"/>
      <c r="G2" s="1759"/>
      <c r="H2" s="1759"/>
      <c r="I2" s="1759"/>
      <c r="J2" s="32"/>
      <c r="K2" s="32"/>
    </row>
    <row r="3" spans="1:11">
      <c r="A3" s="596" t="str">
        <f>+Cover!A14</f>
        <v>Select Name of Insurer/ Financial Holding Company</v>
      </c>
      <c r="B3" s="352"/>
      <c r="C3" s="352"/>
      <c r="D3" s="99"/>
      <c r="E3" s="99"/>
      <c r="F3" s="99"/>
      <c r="G3" s="99"/>
      <c r="H3" s="352"/>
      <c r="I3" s="352"/>
      <c r="J3" s="32"/>
      <c r="K3" s="32"/>
    </row>
    <row r="4" spans="1:11">
      <c r="A4" s="179" t="str">
        <f>+ToC!A3</f>
        <v>Insurer/Financial Holding Company</v>
      </c>
      <c r="B4" s="99"/>
      <c r="C4" s="99"/>
      <c r="D4" s="99"/>
      <c r="E4" s="99"/>
      <c r="F4" s="99"/>
      <c r="G4" s="99"/>
      <c r="H4" s="352"/>
      <c r="I4" s="352"/>
      <c r="J4" s="32"/>
      <c r="K4" s="32"/>
    </row>
    <row r="5" spans="1:11">
      <c r="A5" s="179"/>
      <c r="B5" s="99"/>
      <c r="C5" s="99"/>
      <c r="D5" s="99"/>
      <c r="E5" s="99"/>
      <c r="F5" s="99"/>
      <c r="G5" s="99"/>
      <c r="H5" s="352"/>
      <c r="I5" s="352"/>
      <c r="J5" s="32"/>
      <c r="K5" s="32"/>
    </row>
    <row r="6" spans="1:11">
      <c r="A6" s="99" t="str">
        <f>+ToC!A5</f>
        <v>LONG-TERM INSURERS ANNUAL RETURN</v>
      </c>
      <c r="B6" s="99"/>
      <c r="C6" s="683"/>
      <c r="D6" s="99"/>
      <c r="E6" s="99"/>
      <c r="F6" s="99"/>
      <c r="G6" s="99"/>
      <c r="H6" s="99"/>
      <c r="I6" s="99"/>
      <c r="J6" s="32"/>
      <c r="K6" s="32"/>
    </row>
    <row r="7" spans="1:11">
      <c r="A7" s="179" t="str">
        <f>+ToC!A6</f>
        <v>FOR THE YEAR ENDED:</v>
      </c>
      <c r="B7" s="99"/>
      <c r="C7" s="99"/>
      <c r="D7" s="99"/>
      <c r="E7" s="99"/>
      <c r="F7" s="99"/>
      <c r="G7" s="99"/>
      <c r="H7" s="352"/>
      <c r="I7" s="32"/>
      <c r="J7" s="2398">
        <f>+Cover!A23</f>
        <v>0</v>
      </c>
      <c r="K7" s="32"/>
    </row>
    <row r="8" spans="1:11">
      <c r="A8" s="32"/>
      <c r="B8" s="32"/>
      <c r="C8" s="32"/>
      <c r="D8" s="32"/>
      <c r="E8" s="32"/>
      <c r="F8" s="32"/>
      <c r="G8" s="32"/>
      <c r="H8" s="32"/>
      <c r="I8" s="32"/>
      <c r="J8" s="32"/>
      <c r="K8" s="32"/>
    </row>
    <row r="9" spans="1:11">
      <c r="A9" s="5991" t="s">
        <v>1888</v>
      </c>
      <c r="B9" s="5090"/>
      <c r="C9" s="5090"/>
      <c r="D9" s="5090"/>
      <c r="E9" s="5090"/>
      <c r="F9" s="5090"/>
      <c r="G9" s="5090"/>
      <c r="H9" s="5090"/>
      <c r="I9" s="5090"/>
      <c r="J9" s="5090"/>
      <c r="K9" s="32"/>
    </row>
    <row r="10" spans="1:11">
      <c r="A10" s="32"/>
      <c r="B10" s="32"/>
      <c r="C10" s="32"/>
      <c r="D10" s="32"/>
      <c r="E10" s="32"/>
      <c r="F10" s="32"/>
      <c r="G10" s="32"/>
      <c r="H10" s="32"/>
      <c r="I10" s="32"/>
      <c r="J10" s="32"/>
      <c r="K10" s="32"/>
    </row>
    <row r="11" spans="1:11" ht="28.5">
      <c r="A11" s="3923" t="s">
        <v>638</v>
      </c>
      <c r="B11" s="3924"/>
      <c r="C11" s="3924"/>
      <c r="D11" s="3924"/>
      <c r="E11" s="3924"/>
      <c r="F11" s="3924"/>
      <c r="G11" s="3924"/>
      <c r="H11" s="3924"/>
      <c r="I11" s="3924"/>
      <c r="J11" s="3924"/>
      <c r="K11" s="32"/>
    </row>
    <row r="12" spans="1:11">
      <c r="A12" s="943"/>
      <c r="B12" s="943"/>
      <c r="C12" s="943"/>
      <c r="D12" s="943"/>
      <c r="E12" s="943"/>
      <c r="F12" s="943"/>
      <c r="G12" s="943"/>
      <c r="H12" s="943"/>
      <c r="I12" s="943"/>
      <c r="J12" s="943"/>
      <c r="K12" s="32"/>
    </row>
    <row r="13" spans="1:11">
      <c r="A13" s="943"/>
      <c r="B13" s="943"/>
      <c r="C13" s="943"/>
      <c r="D13" s="943"/>
      <c r="E13" s="943"/>
      <c r="F13" s="943"/>
      <c r="G13" s="943"/>
      <c r="H13" s="943"/>
      <c r="I13" s="943"/>
      <c r="J13" s="943"/>
      <c r="K13" s="32"/>
    </row>
    <row r="14" spans="1:11">
      <c r="A14" s="943"/>
      <c r="B14" s="943"/>
      <c r="C14" s="943"/>
      <c r="D14" s="943"/>
      <c r="E14" s="943"/>
      <c r="F14" s="943"/>
      <c r="G14" s="943"/>
      <c r="H14" s="943"/>
      <c r="I14" s="943"/>
      <c r="J14" s="943"/>
      <c r="K14" s="32"/>
    </row>
    <row r="15" spans="1:11">
      <c r="A15" s="943"/>
      <c r="B15" s="943"/>
      <c r="C15" s="943"/>
      <c r="D15" s="943"/>
      <c r="E15" s="943"/>
      <c r="F15" s="943"/>
      <c r="G15" s="943"/>
      <c r="H15" s="943"/>
      <c r="I15" s="943"/>
      <c r="J15" s="943"/>
      <c r="K15" s="32"/>
    </row>
    <row r="16" spans="1:11">
      <c r="A16" s="943"/>
      <c r="B16" s="943"/>
      <c r="C16" s="943"/>
      <c r="D16" s="943"/>
      <c r="E16" s="943"/>
      <c r="F16" s="943"/>
      <c r="G16" s="943"/>
      <c r="H16" s="943"/>
      <c r="I16" s="944"/>
      <c r="J16" s="943"/>
      <c r="K16" s="32"/>
    </row>
    <row r="17" spans="1:11">
      <c r="A17" s="943"/>
      <c r="B17" s="943"/>
      <c r="C17" s="943"/>
      <c r="D17" s="943"/>
      <c r="E17" s="943"/>
      <c r="F17" s="943"/>
      <c r="G17" s="943"/>
      <c r="H17" s="943"/>
      <c r="I17" s="943"/>
      <c r="J17" s="943"/>
      <c r="K17" s="32"/>
    </row>
    <row r="18" spans="1:11">
      <c r="A18" s="943"/>
      <c r="B18" s="943"/>
      <c r="C18" s="943"/>
      <c r="D18" s="943"/>
      <c r="E18" s="943"/>
      <c r="F18" s="943"/>
      <c r="G18" s="943"/>
      <c r="H18" s="943"/>
      <c r="I18" s="943"/>
      <c r="J18" s="943"/>
      <c r="K18" s="32"/>
    </row>
    <row r="19" spans="1:11">
      <c r="A19" s="943"/>
      <c r="B19" s="943"/>
      <c r="C19" s="943"/>
      <c r="D19" s="943"/>
      <c r="E19" s="943"/>
      <c r="F19" s="943"/>
      <c r="G19" s="943"/>
      <c r="H19" s="943"/>
      <c r="I19" s="943"/>
      <c r="J19" s="943"/>
      <c r="K19" s="32"/>
    </row>
    <row r="20" spans="1:11">
      <c r="A20" s="943"/>
      <c r="B20" s="943"/>
      <c r="C20" s="943"/>
      <c r="D20" s="943"/>
      <c r="E20" s="943"/>
      <c r="F20" s="943"/>
      <c r="G20" s="943"/>
      <c r="H20" s="943"/>
      <c r="I20" s="943"/>
      <c r="J20" s="943"/>
      <c r="K20" s="32"/>
    </row>
    <row r="21" spans="1:11">
      <c r="A21" s="943"/>
      <c r="B21" s="943"/>
      <c r="C21" s="943"/>
      <c r="D21" s="943"/>
      <c r="E21" s="943"/>
      <c r="F21" s="943"/>
      <c r="G21" s="943"/>
      <c r="H21" s="943"/>
      <c r="I21" s="943"/>
      <c r="J21" s="943"/>
      <c r="K21" s="32"/>
    </row>
    <row r="22" spans="1:11">
      <c r="A22" s="943"/>
      <c r="B22" s="943"/>
      <c r="C22" s="943"/>
      <c r="D22" s="943"/>
      <c r="E22" s="943"/>
      <c r="F22" s="943"/>
      <c r="G22" s="943"/>
      <c r="H22" s="943"/>
      <c r="I22" s="943"/>
      <c r="J22" s="943"/>
      <c r="K22" s="32"/>
    </row>
    <row r="23" spans="1:11">
      <c r="A23" s="943"/>
      <c r="B23" s="943"/>
      <c r="C23" s="943"/>
      <c r="D23" s="943"/>
      <c r="E23" s="943"/>
      <c r="F23" s="943"/>
      <c r="G23" s="943"/>
      <c r="H23" s="943"/>
      <c r="I23" s="943"/>
      <c r="J23" s="943"/>
      <c r="K23" s="32"/>
    </row>
    <row r="24" spans="1:11">
      <c r="A24" s="943"/>
      <c r="B24" s="943"/>
      <c r="C24" s="943"/>
      <c r="D24" s="943"/>
      <c r="E24" s="943"/>
      <c r="F24" s="943"/>
      <c r="G24" s="943"/>
      <c r="H24" s="943"/>
      <c r="I24" s="943"/>
      <c r="J24" s="943"/>
      <c r="K24" s="32"/>
    </row>
    <row r="25" spans="1:11">
      <c r="A25" s="943"/>
      <c r="B25" s="943"/>
      <c r="C25" s="943"/>
      <c r="D25" s="943"/>
      <c r="E25" s="943"/>
      <c r="F25" s="943"/>
      <c r="G25" s="943"/>
      <c r="H25" s="943"/>
      <c r="I25" s="943"/>
      <c r="J25" s="943"/>
      <c r="K25" s="32"/>
    </row>
    <row r="26" spans="1:11">
      <c r="A26" s="943"/>
      <c r="B26" s="943"/>
      <c r="C26" s="943"/>
      <c r="D26" s="943"/>
      <c r="E26" s="943"/>
      <c r="F26" s="943"/>
      <c r="G26" s="943"/>
      <c r="H26" s="943"/>
      <c r="I26" s="943"/>
      <c r="J26" s="943"/>
      <c r="K26" s="32"/>
    </row>
    <row r="27" spans="1:11">
      <c r="A27" s="943"/>
      <c r="B27" s="943"/>
      <c r="C27" s="943"/>
      <c r="D27" s="943"/>
      <c r="E27" s="943"/>
      <c r="F27" s="943"/>
      <c r="G27" s="943"/>
      <c r="H27" s="943"/>
      <c r="I27" s="943"/>
      <c r="J27" s="943"/>
      <c r="K27" s="32"/>
    </row>
    <row r="28" spans="1:11">
      <c r="A28" s="943"/>
      <c r="B28" s="943"/>
      <c r="C28" s="943"/>
      <c r="D28" s="943"/>
      <c r="E28" s="943"/>
      <c r="F28" s="943"/>
      <c r="G28" s="943"/>
      <c r="H28" s="943"/>
      <c r="I28" s="943"/>
      <c r="J28" s="943"/>
      <c r="K28" s="32"/>
    </row>
    <row r="29" spans="1:11">
      <c r="A29" s="943"/>
      <c r="B29" s="943"/>
      <c r="C29" s="943"/>
      <c r="D29" s="943"/>
      <c r="E29" s="943"/>
      <c r="F29" s="943"/>
      <c r="G29" s="943"/>
      <c r="H29" s="943"/>
      <c r="I29" s="943"/>
      <c r="J29" s="943"/>
      <c r="K29" s="32"/>
    </row>
    <row r="30" spans="1:11">
      <c r="A30" s="943"/>
      <c r="B30" s="943"/>
      <c r="C30" s="943"/>
      <c r="D30" s="943"/>
      <c r="E30" s="943"/>
      <c r="F30" s="943"/>
      <c r="G30" s="943"/>
      <c r="H30" s="943"/>
      <c r="I30" s="943"/>
      <c r="J30" s="943"/>
      <c r="K30" s="32"/>
    </row>
    <row r="31" spans="1:11">
      <c r="A31" s="943"/>
      <c r="B31" s="943"/>
      <c r="C31" s="943"/>
      <c r="D31" s="943"/>
      <c r="E31" s="943"/>
      <c r="F31" s="943"/>
      <c r="G31" s="943"/>
      <c r="H31" s="943"/>
      <c r="I31" s="943"/>
      <c r="J31" s="943"/>
      <c r="K31" s="32"/>
    </row>
    <row r="32" spans="1:11">
      <c r="A32" s="943"/>
      <c r="B32" s="943"/>
      <c r="C32" s="943"/>
      <c r="D32" s="943"/>
      <c r="E32" s="943"/>
      <c r="F32" s="943"/>
      <c r="G32" s="943"/>
      <c r="H32" s="943"/>
      <c r="I32" s="943"/>
      <c r="J32" s="943"/>
      <c r="K32" s="32"/>
    </row>
    <row r="33" spans="1:11">
      <c r="A33" s="943"/>
      <c r="B33" s="943"/>
      <c r="C33" s="943"/>
      <c r="D33" s="943"/>
      <c r="E33" s="943"/>
      <c r="F33" s="943"/>
      <c r="G33" s="943"/>
      <c r="H33" s="943"/>
      <c r="I33" s="943"/>
      <c r="J33" s="943"/>
      <c r="K33" s="32"/>
    </row>
    <row r="34" spans="1:11">
      <c r="A34" s="943"/>
      <c r="B34" s="943"/>
      <c r="C34" s="943"/>
      <c r="D34" s="943"/>
      <c r="E34" s="943"/>
      <c r="F34" s="943"/>
      <c r="G34" s="943"/>
      <c r="H34" s="943"/>
      <c r="I34" s="943"/>
      <c r="J34" s="943"/>
      <c r="K34" s="32"/>
    </row>
    <row r="35" spans="1:11">
      <c r="A35" s="943"/>
      <c r="B35" s="943"/>
      <c r="C35" s="943"/>
      <c r="D35" s="943"/>
      <c r="E35" s="943"/>
      <c r="F35" s="943"/>
      <c r="G35" s="943"/>
      <c r="H35" s="943"/>
      <c r="I35" s="943"/>
      <c r="J35" s="943"/>
      <c r="K35" s="32"/>
    </row>
    <row r="36" spans="1:11">
      <c r="A36" s="943"/>
      <c r="B36" s="943"/>
      <c r="C36" s="943"/>
      <c r="D36" s="943"/>
      <c r="E36" s="943"/>
      <c r="F36" s="943"/>
      <c r="G36" s="943"/>
      <c r="H36" s="943"/>
      <c r="I36" s="943"/>
      <c r="J36" s="943"/>
      <c r="K36" s="32"/>
    </row>
    <row r="37" spans="1:11">
      <c r="A37" s="943"/>
      <c r="B37" s="943"/>
      <c r="C37" s="943"/>
      <c r="D37" s="943"/>
      <c r="E37" s="943"/>
      <c r="F37" s="943"/>
      <c r="G37" s="943"/>
      <c r="H37" s="943"/>
      <c r="I37" s="943"/>
      <c r="J37" s="943"/>
      <c r="K37" s="32"/>
    </row>
    <row r="38" spans="1:11">
      <c r="A38" s="943"/>
      <c r="B38" s="943"/>
      <c r="C38" s="943"/>
      <c r="D38" s="943"/>
      <c r="E38" s="943"/>
      <c r="F38" s="943"/>
      <c r="G38" s="943"/>
      <c r="H38" s="943"/>
      <c r="I38" s="943"/>
      <c r="J38" s="943"/>
      <c r="K38" s="32"/>
    </row>
    <row r="39" spans="1:11">
      <c r="A39" s="943"/>
      <c r="B39" s="943"/>
      <c r="C39" s="943"/>
      <c r="D39" s="943"/>
      <c r="E39" s="943"/>
      <c r="F39" s="943"/>
      <c r="G39" s="943"/>
      <c r="H39" s="943"/>
      <c r="I39" s="943"/>
      <c r="J39" s="943"/>
      <c r="K39" s="32"/>
    </row>
    <row r="40" spans="1:11">
      <c r="A40" s="943"/>
      <c r="B40" s="943"/>
      <c r="C40" s="943"/>
      <c r="D40" s="943"/>
      <c r="E40" s="943"/>
      <c r="F40" s="943"/>
      <c r="G40" s="943"/>
      <c r="H40" s="943"/>
      <c r="I40" s="943"/>
      <c r="J40" s="943"/>
      <c r="K40" s="32"/>
    </row>
    <row r="41" spans="1:11">
      <c r="A41" s="943"/>
      <c r="B41" s="943"/>
      <c r="C41" s="943"/>
      <c r="D41" s="943"/>
      <c r="E41" s="943"/>
      <c r="F41" s="943"/>
      <c r="G41" s="943"/>
      <c r="H41" s="943"/>
      <c r="I41" s="943"/>
      <c r="J41" s="943"/>
      <c r="K41" s="32"/>
    </row>
    <row r="42" spans="1:11">
      <c r="A42" s="943"/>
      <c r="B42" s="943"/>
      <c r="C42" s="943"/>
      <c r="D42" s="943"/>
      <c r="E42" s="943"/>
      <c r="F42" s="943"/>
      <c r="G42" s="943"/>
      <c r="H42" s="943"/>
      <c r="I42" s="943"/>
      <c r="J42" s="943"/>
      <c r="K42" s="32"/>
    </row>
    <row r="43" spans="1:11">
      <c r="A43" s="943"/>
      <c r="B43" s="943"/>
      <c r="C43" s="943"/>
      <c r="D43" s="943"/>
      <c r="E43" s="943"/>
      <c r="F43" s="943"/>
      <c r="G43" s="943"/>
      <c r="H43" s="943"/>
      <c r="I43" s="943"/>
      <c r="J43" s="943"/>
      <c r="K43" s="32"/>
    </row>
    <row r="44" spans="1:11">
      <c r="A44" s="943"/>
      <c r="B44" s="943"/>
      <c r="C44" s="943"/>
      <c r="D44" s="943"/>
      <c r="E44" s="943"/>
      <c r="F44" s="943"/>
      <c r="G44" s="943"/>
      <c r="H44" s="943"/>
      <c r="I44" s="943"/>
      <c r="J44" s="943"/>
      <c r="K44" s="32"/>
    </row>
    <row r="45" spans="1:11">
      <c r="A45" s="943"/>
      <c r="B45" s="943"/>
      <c r="C45" s="943"/>
      <c r="D45" s="943"/>
      <c r="E45" s="943"/>
      <c r="F45" s="943"/>
      <c r="G45" s="943"/>
      <c r="H45" s="943"/>
      <c r="I45" s="943"/>
      <c r="J45" s="943"/>
      <c r="K45" s="32"/>
    </row>
    <row r="46" spans="1:11">
      <c r="A46" s="943"/>
      <c r="B46" s="943"/>
      <c r="C46" s="943"/>
      <c r="D46" s="943"/>
      <c r="E46" s="943"/>
      <c r="F46" s="943"/>
      <c r="G46" s="943"/>
      <c r="H46" s="943"/>
      <c r="I46" s="943"/>
      <c r="J46" s="943"/>
      <c r="K46" s="32"/>
    </row>
    <row r="47" spans="1:11">
      <c r="A47" s="943"/>
      <c r="B47" s="943"/>
      <c r="C47" s="943"/>
      <c r="D47" s="943"/>
      <c r="E47" s="943"/>
      <c r="F47" s="943"/>
      <c r="G47" s="943"/>
      <c r="H47" s="943"/>
      <c r="I47" s="943"/>
      <c r="J47" s="943"/>
      <c r="K47" s="32"/>
    </row>
    <row r="48" spans="1:11">
      <c r="A48" s="943"/>
      <c r="B48" s="943"/>
      <c r="C48" s="943"/>
      <c r="D48" s="943"/>
      <c r="E48" s="943"/>
      <c r="F48" s="943"/>
      <c r="G48" s="943"/>
      <c r="H48" s="943"/>
      <c r="I48" s="943"/>
      <c r="J48" s="943"/>
      <c r="K48" s="32"/>
    </row>
    <row r="49" spans="1:11">
      <c r="A49" s="943"/>
      <c r="B49" s="943"/>
      <c r="C49" s="943"/>
      <c r="D49" s="943"/>
      <c r="E49" s="943"/>
      <c r="F49" s="943"/>
      <c r="G49" s="943"/>
      <c r="H49" s="943"/>
      <c r="I49" s="943"/>
      <c r="J49" s="943"/>
      <c r="K49" s="32"/>
    </row>
    <row r="50" spans="1:11">
      <c r="A50" s="943"/>
      <c r="B50" s="943"/>
      <c r="C50" s="943"/>
      <c r="D50" s="943"/>
      <c r="E50" s="943"/>
      <c r="F50" s="943"/>
      <c r="G50" s="943"/>
      <c r="H50" s="943"/>
      <c r="I50" s="943"/>
      <c r="J50" s="943"/>
      <c r="K50" s="32"/>
    </row>
    <row r="51" spans="1:11">
      <c r="A51" s="943"/>
      <c r="B51" s="943"/>
      <c r="C51" s="943"/>
      <c r="D51" s="943"/>
      <c r="E51" s="943"/>
      <c r="F51" s="943"/>
      <c r="G51" s="943"/>
      <c r="H51" s="943"/>
      <c r="I51" s="943"/>
      <c r="J51" s="943"/>
      <c r="K51" s="32"/>
    </row>
    <row r="52" spans="1:11">
      <c r="A52" s="943"/>
      <c r="B52" s="943"/>
      <c r="C52" s="943"/>
      <c r="D52" s="943"/>
      <c r="E52" s="943"/>
      <c r="F52" s="943"/>
      <c r="G52" s="943"/>
      <c r="H52" s="943"/>
      <c r="I52" s="943"/>
      <c r="J52" s="943"/>
      <c r="K52" s="32"/>
    </row>
    <row r="53" spans="1:11">
      <c r="A53" s="943"/>
      <c r="B53" s="943"/>
      <c r="C53" s="943"/>
      <c r="D53" s="943"/>
      <c r="E53" s="943"/>
      <c r="F53" s="943"/>
      <c r="G53" s="943"/>
      <c r="H53" s="943"/>
      <c r="I53" s="943"/>
      <c r="J53" s="943"/>
      <c r="K53" s="32"/>
    </row>
    <row r="54" spans="1:11">
      <c r="A54" s="943"/>
      <c r="B54" s="943"/>
      <c r="C54" s="943"/>
      <c r="D54" s="943"/>
      <c r="E54" s="943"/>
      <c r="F54" s="943"/>
      <c r="G54" s="943"/>
      <c r="H54" s="943"/>
      <c r="I54" s="943"/>
      <c r="J54" s="943"/>
      <c r="K54" s="32"/>
    </row>
    <row r="55" spans="1:11">
      <c r="A55" s="943"/>
      <c r="B55" s="943"/>
      <c r="C55" s="943"/>
      <c r="D55" s="943"/>
      <c r="E55" s="943"/>
      <c r="F55" s="943"/>
      <c r="G55" s="943"/>
      <c r="H55" s="943"/>
      <c r="I55" s="943"/>
      <c r="J55" s="943"/>
      <c r="K55" s="32"/>
    </row>
    <row r="56" spans="1:11">
      <c r="A56" s="943"/>
      <c r="B56" s="943"/>
      <c r="C56" s="943"/>
      <c r="D56" s="943"/>
      <c r="E56" s="943"/>
      <c r="F56" s="943"/>
      <c r="G56" s="943"/>
      <c r="H56" s="943"/>
      <c r="I56" s="943"/>
      <c r="J56" s="943"/>
      <c r="K56" s="32"/>
    </row>
    <row r="57" spans="1:11">
      <c r="A57" s="943"/>
      <c r="B57" s="943"/>
      <c r="C57" s="943"/>
      <c r="D57" s="943"/>
      <c r="E57" s="943"/>
      <c r="F57" s="943"/>
      <c r="G57" s="943"/>
      <c r="H57" s="943"/>
      <c r="I57" s="943"/>
      <c r="J57" s="943"/>
      <c r="K57" s="32"/>
    </row>
    <row r="58" spans="1:11">
      <c r="A58" s="943"/>
      <c r="B58" s="943"/>
      <c r="C58" s="943"/>
      <c r="D58" s="943"/>
      <c r="E58" s="943"/>
      <c r="F58" s="943"/>
      <c r="G58" s="943"/>
      <c r="H58" s="943"/>
      <c r="I58" s="943"/>
      <c r="J58" s="943"/>
      <c r="K58" s="32"/>
    </row>
    <row r="59" spans="1:11">
      <c r="A59" s="943"/>
      <c r="B59" s="943"/>
      <c r="C59" s="943"/>
      <c r="D59" s="943"/>
      <c r="E59" s="943"/>
      <c r="F59" s="943"/>
      <c r="G59" s="943"/>
      <c r="H59" s="943"/>
      <c r="I59" s="943"/>
      <c r="J59" s="943"/>
      <c r="K59" s="32"/>
    </row>
    <row r="60" spans="1:11">
      <c r="A60" s="943"/>
      <c r="B60" s="943"/>
      <c r="C60" s="943"/>
      <c r="D60" s="943"/>
      <c r="E60" s="943"/>
      <c r="F60" s="943"/>
      <c r="G60" s="943"/>
      <c r="H60" s="943"/>
      <c r="I60" s="943"/>
      <c r="J60" s="943"/>
      <c r="K60" s="32"/>
    </row>
    <row r="61" spans="1:11">
      <c r="A61" s="943"/>
      <c r="B61" s="943"/>
      <c r="C61" s="943"/>
      <c r="D61" s="943"/>
      <c r="E61" s="943"/>
      <c r="F61" s="943"/>
      <c r="G61" s="943"/>
      <c r="H61" s="943"/>
      <c r="I61" s="943"/>
      <c r="J61" s="943"/>
      <c r="K61" s="32"/>
    </row>
    <row r="62" spans="1:11">
      <c r="A62" s="943"/>
      <c r="B62" s="943"/>
      <c r="C62" s="943"/>
      <c r="D62" s="943"/>
      <c r="E62" s="943"/>
      <c r="F62" s="943"/>
      <c r="G62" s="943"/>
      <c r="H62" s="943"/>
      <c r="I62" s="943"/>
      <c r="J62" s="943"/>
      <c r="K62" s="32"/>
    </row>
    <row r="63" spans="1:11">
      <c r="A63" s="943"/>
      <c r="B63" s="943"/>
      <c r="C63" s="943"/>
      <c r="D63" s="943"/>
      <c r="E63" s="943"/>
      <c r="F63" s="943"/>
      <c r="G63" s="943"/>
      <c r="H63" s="943"/>
      <c r="I63" s="943"/>
      <c r="J63" s="943"/>
      <c r="K63" s="32"/>
    </row>
    <row r="64" spans="1:11">
      <c r="A64" s="943"/>
      <c r="B64" s="943"/>
      <c r="C64" s="943"/>
      <c r="D64" s="943"/>
      <c r="E64" s="943"/>
      <c r="F64" s="943"/>
      <c r="G64" s="943"/>
      <c r="H64" s="943"/>
      <c r="I64" s="943"/>
      <c r="J64" s="943"/>
      <c r="K64" s="32"/>
    </row>
    <row r="65" spans="1:11">
      <c r="A65" s="943"/>
      <c r="B65" s="943"/>
      <c r="C65" s="943"/>
      <c r="D65" s="943"/>
      <c r="E65" s="943"/>
      <c r="F65" s="943"/>
      <c r="G65" s="943"/>
      <c r="H65" s="943"/>
      <c r="I65" s="943"/>
      <c r="J65" s="943"/>
      <c r="K65" s="32"/>
    </row>
    <row r="66" spans="1:11">
      <c r="A66" s="943"/>
      <c r="B66" s="943"/>
      <c r="C66" s="943"/>
      <c r="D66" s="943"/>
      <c r="E66" s="943"/>
      <c r="F66" s="943"/>
      <c r="G66" s="943"/>
      <c r="H66" s="943"/>
      <c r="I66" s="943"/>
      <c r="J66" s="943"/>
      <c r="K66" s="32"/>
    </row>
    <row r="67" spans="1:11">
      <c r="A67" s="943"/>
      <c r="B67" s="943"/>
      <c r="C67" s="943"/>
      <c r="D67" s="943"/>
      <c r="E67" s="943"/>
      <c r="F67" s="943"/>
      <c r="G67" s="943"/>
      <c r="H67" s="943"/>
      <c r="I67" s="943"/>
      <c r="J67" s="943"/>
      <c r="K67" s="32"/>
    </row>
    <row r="68" spans="1:11">
      <c r="A68" s="943"/>
      <c r="B68" s="943"/>
      <c r="C68" s="943"/>
      <c r="D68" s="943"/>
      <c r="E68" s="943"/>
      <c r="F68" s="943"/>
      <c r="G68" s="943"/>
      <c r="H68" s="943"/>
      <c r="I68" s="943"/>
      <c r="J68" s="943"/>
      <c r="K68" s="32"/>
    </row>
    <row r="69" spans="1:11">
      <c r="A69" s="943"/>
      <c r="B69" s="943"/>
      <c r="C69" s="943"/>
      <c r="D69" s="943"/>
      <c r="E69" s="943"/>
      <c r="F69" s="943"/>
      <c r="G69" s="943"/>
      <c r="H69" s="943"/>
      <c r="I69" s="943"/>
      <c r="J69" s="943"/>
      <c r="K69" s="32"/>
    </row>
    <row r="70" spans="1:11">
      <c r="A70" s="943"/>
      <c r="B70" s="943"/>
      <c r="C70" s="943"/>
      <c r="D70" s="943"/>
      <c r="E70" s="943"/>
      <c r="F70" s="943"/>
      <c r="G70" s="943"/>
      <c r="H70" s="943"/>
      <c r="I70" s="943"/>
      <c r="J70" s="943"/>
      <c r="K70" s="32"/>
    </row>
    <row r="71" spans="1:11">
      <c r="A71" s="943"/>
      <c r="B71" s="943"/>
      <c r="C71" s="943"/>
      <c r="D71" s="943"/>
      <c r="E71" s="943"/>
      <c r="F71" s="943"/>
      <c r="G71" s="943"/>
      <c r="H71" s="943"/>
      <c r="I71" s="943"/>
      <c r="J71" s="943"/>
      <c r="K71" s="32"/>
    </row>
    <row r="72" spans="1:11">
      <c r="A72" s="943"/>
      <c r="B72" s="943"/>
      <c r="C72" s="943"/>
      <c r="D72" s="943"/>
      <c r="E72" s="943"/>
      <c r="F72" s="943"/>
      <c r="G72" s="943"/>
      <c r="H72" s="943"/>
      <c r="I72" s="943"/>
      <c r="J72" s="943"/>
      <c r="K72" s="32"/>
    </row>
    <row r="73" spans="1:11">
      <c r="A73" s="943"/>
      <c r="B73" s="943"/>
      <c r="C73" s="943"/>
      <c r="D73" s="943"/>
      <c r="E73" s="943"/>
      <c r="F73" s="943"/>
      <c r="G73" s="943"/>
      <c r="H73" s="943"/>
      <c r="I73" s="943"/>
      <c r="J73" s="943"/>
      <c r="K73" s="32"/>
    </row>
    <row r="74" spans="1:11">
      <c r="A74" s="943"/>
      <c r="B74" s="943"/>
      <c r="C74" s="943"/>
      <c r="D74" s="943"/>
      <c r="E74" s="943"/>
      <c r="F74" s="943"/>
      <c r="G74" s="943"/>
      <c r="H74" s="943"/>
      <c r="I74" s="943"/>
      <c r="J74" s="943"/>
      <c r="K74" s="32"/>
    </row>
    <row r="75" spans="1:11">
      <c r="A75" s="943"/>
      <c r="B75" s="943"/>
      <c r="C75" s="943"/>
      <c r="D75" s="943"/>
      <c r="E75" s="943"/>
      <c r="F75" s="943"/>
      <c r="G75" s="943"/>
      <c r="H75" s="943"/>
      <c r="I75" s="943"/>
      <c r="J75" s="943"/>
      <c r="K75" s="32"/>
    </row>
    <row r="76" spans="1:11">
      <c r="A76" s="943"/>
      <c r="B76" s="943"/>
      <c r="C76" s="943"/>
      <c r="D76" s="943"/>
      <c r="E76" s="943"/>
      <c r="F76" s="943"/>
      <c r="G76" s="943"/>
      <c r="H76" s="943"/>
      <c r="I76" s="943"/>
      <c r="J76" s="943"/>
      <c r="K76" s="32"/>
    </row>
    <row r="77" spans="1:11">
      <c r="A77" s="943"/>
      <c r="B77" s="943"/>
      <c r="C77" s="943"/>
      <c r="D77" s="943"/>
      <c r="E77" s="943"/>
      <c r="F77" s="943"/>
      <c r="G77" s="943"/>
      <c r="H77" s="943"/>
      <c r="I77" s="943"/>
      <c r="J77" s="943"/>
      <c r="K77" s="32"/>
    </row>
    <row r="78" spans="1:11">
      <c r="A78" s="943"/>
      <c r="B78" s="943"/>
      <c r="C78" s="943"/>
      <c r="D78" s="943"/>
      <c r="E78" s="943"/>
      <c r="F78" s="943"/>
      <c r="G78" s="943"/>
      <c r="H78" s="943"/>
      <c r="I78" s="943"/>
      <c r="J78" s="943"/>
      <c r="K78" s="32"/>
    </row>
    <row r="79" spans="1:11">
      <c r="A79" s="943"/>
      <c r="B79" s="943"/>
      <c r="C79" s="943"/>
      <c r="D79" s="943"/>
      <c r="E79" s="943"/>
      <c r="F79" s="943"/>
      <c r="G79" s="943"/>
      <c r="H79" s="943"/>
      <c r="I79" s="943"/>
      <c r="J79" s="943"/>
      <c r="K79" s="32"/>
    </row>
    <row r="80" spans="1:11">
      <c r="A80" s="943"/>
      <c r="B80" s="943"/>
      <c r="C80" s="943"/>
      <c r="D80" s="943"/>
      <c r="E80" s="943"/>
      <c r="F80" s="943"/>
      <c r="G80" s="943"/>
      <c r="H80" s="943"/>
      <c r="I80" s="943"/>
      <c r="J80" s="943"/>
      <c r="K80" s="32"/>
    </row>
    <row r="81" spans="1:11">
      <c r="A81" s="943"/>
      <c r="B81" s="943"/>
      <c r="C81" s="943"/>
      <c r="D81" s="943"/>
      <c r="E81" s="943"/>
      <c r="F81" s="943"/>
      <c r="G81" s="943"/>
      <c r="H81" s="943"/>
      <c r="I81" s="943"/>
      <c r="J81" s="943"/>
      <c r="K81" s="32"/>
    </row>
    <row r="82" spans="1:11">
      <c r="A82" s="943"/>
      <c r="B82" s="943"/>
      <c r="C82" s="943"/>
      <c r="D82" s="943"/>
      <c r="E82" s="943"/>
      <c r="F82" s="943"/>
      <c r="G82" s="943"/>
      <c r="H82" s="943"/>
      <c r="I82" s="943"/>
      <c r="J82" s="943"/>
      <c r="K82" s="32"/>
    </row>
    <row r="83" spans="1:11">
      <c r="A83" s="943"/>
      <c r="B83" s="943"/>
      <c r="C83" s="943"/>
      <c r="D83" s="943"/>
      <c r="E83" s="943"/>
      <c r="F83" s="943"/>
      <c r="G83" s="943"/>
      <c r="H83" s="943"/>
      <c r="I83" s="943"/>
      <c r="J83" s="943"/>
      <c r="K83" s="32"/>
    </row>
    <row r="84" spans="1:11">
      <c r="A84" s="943"/>
      <c r="B84" s="943"/>
      <c r="C84" s="943"/>
      <c r="D84" s="943"/>
      <c r="E84" s="943"/>
      <c r="F84" s="943"/>
      <c r="G84" s="943"/>
      <c r="H84" s="943"/>
      <c r="I84" s="943"/>
      <c r="J84" s="943"/>
      <c r="K84" s="32"/>
    </row>
    <row r="85" spans="1:11">
      <c r="A85" s="943"/>
      <c r="B85" s="943"/>
      <c r="C85" s="943"/>
      <c r="D85" s="943"/>
      <c r="E85" s="943"/>
      <c r="F85" s="943"/>
      <c r="G85" s="943"/>
      <c r="H85" s="943"/>
      <c r="I85" s="943"/>
      <c r="J85" s="943"/>
      <c r="K85" s="32"/>
    </row>
    <row r="86" spans="1:11">
      <c r="A86" s="943"/>
      <c r="B86" s="943"/>
      <c r="C86" s="943"/>
      <c r="D86" s="943"/>
      <c r="E86" s="943"/>
      <c r="F86" s="943"/>
      <c r="G86" s="943"/>
      <c r="H86" s="943"/>
      <c r="I86" s="943"/>
      <c r="J86" s="943"/>
      <c r="K86" s="32"/>
    </row>
    <row r="87" spans="1:11">
      <c r="A87" s="943"/>
      <c r="B87" s="943"/>
      <c r="C87" s="943"/>
      <c r="D87" s="943"/>
      <c r="E87" s="943"/>
      <c r="F87" s="943"/>
      <c r="G87" s="943"/>
      <c r="H87" s="943"/>
      <c r="I87" s="943"/>
      <c r="J87" s="943"/>
      <c r="K87" s="32"/>
    </row>
    <row r="88" spans="1:11">
      <c r="A88" s="943"/>
      <c r="B88" s="943"/>
      <c r="C88" s="943"/>
      <c r="D88" s="943"/>
      <c r="E88" s="943"/>
      <c r="F88" s="943"/>
      <c r="G88" s="943"/>
      <c r="H88" s="943"/>
      <c r="I88" s="943"/>
      <c r="J88" s="943"/>
      <c r="K88" s="32"/>
    </row>
    <row r="89" spans="1:11">
      <c r="A89" s="943"/>
      <c r="B89" s="943"/>
      <c r="C89" s="943"/>
      <c r="D89" s="943"/>
      <c r="E89" s="943"/>
      <c r="F89" s="943"/>
      <c r="G89" s="943"/>
      <c r="H89" s="943"/>
      <c r="I89" s="943"/>
      <c r="J89" s="943"/>
      <c r="K89" s="32"/>
    </row>
    <row r="90" spans="1:11">
      <c r="A90" s="943"/>
      <c r="B90" s="943"/>
      <c r="C90" s="943"/>
      <c r="D90" s="943"/>
      <c r="E90" s="943"/>
      <c r="F90" s="943"/>
      <c r="G90" s="943"/>
      <c r="H90" s="943"/>
      <c r="I90" s="943"/>
      <c r="J90" s="943"/>
      <c r="K90" s="32"/>
    </row>
    <row r="91" spans="1:11">
      <c r="A91" s="943"/>
      <c r="B91" s="943"/>
      <c r="C91" s="943"/>
      <c r="D91" s="943"/>
      <c r="E91" s="943"/>
      <c r="F91" s="943"/>
      <c r="G91" s="943"/>
      <c r="H91" s="943"/>
      <c r="I91" s="943"/>
      <c r="J91" s="943"/>
      <c r="K91" s="32"/>
    </row>
    <row r="92" spans="1:11">
      <c r="A92" s="943"/>
      <c r="B92" s="943"/>
      <c r="C92" s="943"/>
      <c r="D92" s="943"/>
      <c r="E92" s="943"/>
      <c r="F92" s="943"/>
      <c r="G92" s="943"/>
      <c r="H92" s="943"/>
      <c r="I92" s="943"/>
      <c r="J92" s="943"/>
      <c r="K92" s="32"/>
    </row>
    <row r="93" spans="1:11">
      <c r="A93" s="943"/>
      <c r="B93" s="943"/>
      <c r="C93" s="943"/>
      <c r="D93" s="943"/>
      <c r="E93" s="943"/>
      <c r="F93" s="943"/>
      <c r="G93" s="943"/>
      <c r="H93" s="943"/>
      <c r="I93" s="943"/>
      <c r="J93" s="943"/>
      <c r="K93" s="32"/>
    </row>
    <row r="94" spans="1:11">
      <c r="A94" s="943"/>
      <c r="B94" s="943"/>
      <c r="C94" s="943"/>
      <c r="D94" s="943"/>
      <c r="E94" s="943"/>
      <c r="F94" s="943"/>
      <c r="G94" s="943"/>
      <c r="H94" s="943"/>
      <c r="I94" s="943"/>
      <c r="J94" s="943"/>
      <c r="K94" s="32"/>
    </row>
    <row r="95" spans="1:11">
      <c r="A95" s="943"/>
      <c r="B95" s="943"/>
      <c r="C95" s="943"/>
      <c r="D95" s="943"/>
      <c r="E95" s="943"/>
      <c r="F95" s="943"/>
      <c r="G95" s="943"/>
      <c r="H95" s="943"/>
      <c r="I95" s="943"/>
      <c r="J95" s="943"/>
      <c r="K95" s="32"/>
    </row>
    <row r="96" spans="1:11">
      <c r="A96" s="943"/>
      <c r="B96" s="943"/>
      <c r="C96" s="943"/>
      <c r="D96" s="943"/>
      <c r="E96" s="943"/>
      <c r="F96" s="943"/>
      <c r="G96" s="943"/>
      <c r="H96" s="943"/>
      <c r="I96" s="943"/>
      <c r="J96" s="943"/>
      <c r="K96" s="32"/>
    </row>
    <row r="97" spans="1:11">
      <c r="A97" s="943"/>
      <c r="B97" s="943"/>
      <c r="C97" s="943"/>
      <c r="D97" s="943"/>
      <c r="E97" s="943"/>
      <c r="F97" s="943"/>
      <c r="G97" s="943"/>
      <c r="H97" s="943"/>
      <c r="I97" s="943"/>
      <c r="J97" s="943"/>
      <c r="K97" s="32"/>
    </row>
    <row r="98" spans="1:11">
      <c r="A98" s="943"/>
      <c r="B98" s="943"/>
      <c r="C98" s="943"/>
      <c r="D98" s="943"/>
      <c r="E98" s="943"/>
      <c r="F98" s="943"/>
      <c r="G98" s="943"/>
      <c r="H98" s="943"/>
      <c r="I98" s="943"/>
      <c r="J98" s="943"/>
      <c r="K98" s="32"/>
    </row>
    <row r="99" spans="1:11">
      <c r="A99" s="943"/>
      <c r="B99" s="943"/>
      <c r="C99" s="943"/>
      <c r="D99" s="943"/>
      <c r="E99" s="943"/>
      <c r="F99" s="943"/>
      <c r="G99" s="943"/>
      <c r="H99" s="943"/>
      <c r="I99" s="943"/>
      <c r="J99" s="943"/>
      <c r="K99" s="32"/>
    </row>
    <row r="100" spans="1:11">
      <c r="A100" s="943"/>
      <c r="B100" s="943"/>
      <c r="C100" s="943"/>
      <c r="D100" s="943"/>
      <c r="E100" s="943"/>
      <c r="F100" s="943"/>
      <c r="G100" s="943"/>
      <c r="H100" s="943"/>
      <c r="I100" s="943"/>
      <c r="J100" s="943"/>
      <c r="K100" s="32"/>
    </row>
    <row r="101" spans="1:11">
      <c r="A101" s="943"/>
      <c r="B101" s="943"/>
      <c r="C101" s="943"/>
      <c r="D101" s="943"/>
      <c r="E101" s="943"/>
      <c r="F101" s="943"/>
      <c r="G101" s="943"/>
      <c r="H101" s="943"/>
      <c r="I101" s="943"/>
      <c r="J101" s="943"/>
      <c r="K101" s="32"/>
    </row>
    <row r="102" spans="1:11">
      <c r="A102" s="943"/>
      <c r="B102" s="943"/>
      <c r="C102" s="943"/>
      <c r="D102" s="943"/>
      <c r="E102" s="943"/>
      <c r="F102" s="943"/>
      <c r="G102" s="943"/>
      <c r="H102" s="943"/>
      <c r="I102" s="943"/>
      <c r="J102" s="943"/>
      <c r="K102" s="32"/>
    </row>
    <row r="103" spans="1:11">
      <c r="A103" s="943"/>
      <c r="B103" s="943"/>
      <c r="C103" s="943"/>
      <c r="D103" s="943"/>
      <c r="E103" s="943"/>
      <c r="F103" s="943"/>
      <c r="G103" s="943"/>
      <c r="H103" s="943"/>
      <c r="I103" s="943"/>
      <c r="J103" s="943"/>
      <c r="K103" s="32"/>
    </row>
    <row r="104" spans="1:11">
      <c r="A104" s="943"/>
      <c r="B104" s="943"/>
      <c r="C104" s="943"/>
      <c r="D104" s="943"/>
      <c r="E104" s="943"/>
      <c r="F104" s="943"/>
      <c r="G104" s="943"/>
      <c r="H104" s="943"/>
      <c r="I104" s="943"/>
      <c r="J104" s="943"/>
      <c r="K104" s="32"/>
    </row>
    <row r="105" spans="1:11">
      <c r="A105" s="943"/>
      <c r="B105" s="943"/>
      <c r="C105" s="943"/>
      <c r="D105" s="943"/>
      <c r="E105" s="943"/>
      <c r="F105" s="943"/>
      <c r="G105" s="943"/>
      <c r="H105" s="943"/>
      <c r="I105" s="943"/>
      <c r="J105" s="943"/>
      <c r="K105" s="32"/>
    </row>
    <row r="106" spans="1:11">
      <c r="A106" s="943"/>
      <c r="B106" s="943"/>
      <c r="C106" s="943"/>
      <c r="D106" s="943"/>
      <c r="E106" s="943"/>
      <c r="F106" s="943"/>
      <c r="G106" s="943"/>
      <c r="H106" s="943"/>
      <c r="I106" s="943"/>
      <c r="J106" s="943"/>
      <c r="K106" s="32"/>
    </row>
    <row r="107" spans="1:11">
      <c r="A107" s="943"/>
      <c r="B107" s="943"/>
      <c r="C107" s="943"/>
      <c r="D107" s="943"/>
      <c r="E107" s="943"/>
      <c r="F107" s="943"/>
      <c r="G107" s="943"/>
      <c r="H107" s="943"/>
      <c r="I107" s="943"/>
      <c r="J107" s="943"/>
      <c r="K107" s="32"/>
    </row>
    <row r="108" spans="1:11">
      <c r="A108" s="943"/>
      <c r="B108" s="943"/>
      <c r="C108" s="943"/>
      <c r="D108" s="943"/>
      <c r="E108" s="943"/>
      <c r="F108" s="943"/>
      <c r="G108" s="943"/>
      <c r="H108" s="943"/>
      <c r="I108" s="943"/>
      <c r="J108" s="943"/>
      <c r="K108" s="32"/>
    </row>
    <row r="109" spans="1:11">
      <c r="A109" s="943"/>
      <c r="B109" s="943"/>
      <c r="C109" s="943"/>
      <c r="D109" s="943"/>
      <c r="E109" s="943"/>
      <c r="F109" s="943"/>
      <c r="G109" s="943"/>
      <c r="H109" s="943"/>
      <c r="I109" s="943"/>
      <c r="J109" s="943"/>
      <c r="K109" s="32"/>
    </row>
    <row r="110" spans="1:11">
      <c r="A110" s="943"/>
      <c r="B110" s="943"/>
      <c r="C110" s="943"/>
      <c r="D110" s="943"/>
      <c r="E110" s="943"/>
      <c r="F110" s="943"/>
      <c r="G110" s="943"/>
      <c r="H110" s="943"/>
      <c r="I110" s="943"/>
      <c r="J110" s="943"/>
      <c r="K110" s="32"/>
    </row>
    <row r="111" spans="1:11">
      <c r="A111" s="943"/>
      <c r="B111" s="943"/>
      <c r="C111" s="943"/>
      <c r="D111" s="943"/>
      <c r="E111" s="943"/>
      <c r="F111" s="943"/>
      <c r="G111" s="943"/>
      <c r="H111" s="943"/>
      <c r="I111" s="943"/>
      <c r="J111" s="943"/>
      <c r="K111" s="32"/>
    </row>
    <row r="112" spans="1:11">
      <c r="A112" s="943"/>
      <c r="B112" s="943"/>
      <c r="C112" s="943"/>
      <c r="D112" s="943"/>
      <c r="E112" s="943"/>
      <c r="F112" s="943"/>
      <c r="G112" s="943"/>
      <c r="H112" s="943"/>
      <c r="I112" s="943"/>
      <c r="J112" s="943"/>
      <c r="K112" s="32"/>
    </row>
    <row r="113" spans="1:11">
      <c r="A113" s="943"/>
      <c r="B113" s="943"/>
      <c r="C113" s="943"/>
      <c r="D113" s="943"/>
      <c r="E113" s="943"/>
      <c r="F113" s="943"/>
      <c r="G113" s="943"/>
      <c r="H113" s="943"/>
      <c r="I113" s="943"/>
      <c r="J113" s="943"/>
      <c r="K113" s="32"/>
    </row>
    <row r="114" spans="1:11">
      <c r="A114" s="943"/>
      <c r="B114" s="943"/>
      <c r="C114" s="943"/>
      <c r="D114" s="943"/>
      <c r="E114" s="943"/>
      <c r="F114" s="943"/>
      <c r="G114" s="943"/>
      <c r="H114" s="943"/>
      <c r="I114" s="943"/>
      <c r="J114" s="943"/>
      <c r="K114" s="32"/>
    </row>
    <row r="115" spans="1:11">
      <c r="A115" s="943"/>
      <c r="B115" s="943"/>
      <c r="C115" s="943"/>
      <c r="D115" s="943"/>
      <c r="E115" s="943"/>
      <c r="F115" s="943"/>
      <c r="G115" s="943"/>
      <c r="H115" s="943"/>
      <c r="I115" s="943"/>
      <c r="J115" s="943"/>
      <c r="K115" s="32"/>
    </row>
    <row r="116" spans="1:11">
      <c r="A116" s="943"/>
      <c r="B116" s="943"/>
      <c r="C116" s="943"/>
      <c r="D116" s="943"/>
      <c r="E116" s="943"/>
      <c r="F116" s="943"/>
      <c r="G116" s="943"/>
      <c r="H116" s="943"/>
      <c r="I116" s="943"/>
      <c r="J116" s="943"/>
      <c r="K116" s="32"/>
    </row>
    <row r="117" spans="1:11">
      <c r="A117" s="943"/>
      <c r="B117" s="943"/>
      <c r="C117" s="943"/>
      <c r="D117" s="943"/>
      <c r="E117" s="943"/>
      <c r="F117" s="943"/>
      <c r="G117" s="943"/>
      <c r="H117" s="943"/>
      <c r="I117" s="943"/>
      <c r="J117" s="943"/>
      <c r="K117" s="32"/>
    </row>
    <row r="118" spans="1:11">
      <c r="A118" s="943"/>
      <c r="B118" s="943"/>
      <c r="C118" s="943"/>
      <c r="D118" s="943"/>
      <c r="E118" s="943"/>
      <c r="F118" s="943"/>
      <c r="G118" s="943"/>
      <c r="H118" s="943"/>
      <c r="I118" s="943"/>
      <c r="J118" s="943"/>
      <c r="K118" s="32"/>
    </row>
    <row r="119" spans="1:11">
      <c r="A119" s="943"/>
      <c r="B119" s="943"/>
      <c r="C119" s="943"/>
      <c r="D119" s="943"/>
      <c r="E119" s="943"/>
      <c r="F119" s="943"/>
      <c r="G119" s="943"/>
      <c r="H119" s="943"/>
      <c r="I119" s="943"/>
      <c r="J119" s="943"/>
      <c r="K119" s="32"/>
    </row>
    <row r="120" spans="1:11">
      <c r="A120" s="943"/>
      <c r="B120" s="943"/>
      <c r="C120" s="943"/>
      <c r="D120" s="943"/>
      <c r="E120" s="943"/>
      <c r="F120" s="943"/>
      <c r="G120" s="943"/>
      <c r="H120" s="943"/>
      <c r="I120" s="943"/>
      <c r="J120" s="943"/>
      <c r="K120" s="32"/>
    </row>
    <row r="121" spans="1:11">
      <c r="A121" s="943"/>
      <c r="B121" s="943"/>
      <c r="C121" s="943"/>
      <c r="D121" s="943"/>
      <c r="E121" s="943"/>
      <c r="F121" s="943"/>
      <c r="G121" s="943"/>
      <c r="H121" s="943"/>
      <c r="I121" s="943"/>
      <c r="J121" s="943"/>
      <c r="K121" s="32"/>
    </row>
    <row r="122" spans="1:11">
      <c r="A122" s="943"/>
      <c r="B122" s="943"/>
      <c r="C122" s="943"/>
      <c r="D122" s="943"/>
      <c r="E122" s="943"/>
      <c r="F122" s="943"/>
      <c r="G122" s="943"/>
      <c r="H122" s="943"/>
      <c r="I122" s="943"/>
      <c r="J122" s="943"/>
      <c r="K122" s="32"/>
    </row>
    <row r="123" spans="1:11">
      <c r="A123" s="943"/>
      <c r="B123" s="943"/>
      <c r="C123" s="943"/>
      <c r="D123" s="943"/>
      <c r="E123" s="943"/>
      <c r="F123" s="943"/>
      <c r="G123" s="943"/>
      <c r="H123" s="943"/>
      <c r="I123" s="943"/>
      <c r="J123" s="943"/>
      <c r="K123" s="32"/>
    </row>
    <row r="124" spans="1:11">
      <c r="A124" s="943"/>
      <c r="B124" s="943"/>
      <c r="C124" s="943"/>
      <c r="D124" s="943"/>
      <c r="E124" s="943"/>
      <c r="F124" s="943"/>
      <c r="G124" s="943"/>
      <c r="H124" s="943"/>
      <c r="I124" s="943"/>
      <c r="J124" s="943"/>
      <c r="K124" s="32"/>
    </row>
    <row r="125" spans="1:11">
      <c r="A125" s="943"/>
      <c r="B125" s="943"/>
      <c r="C125" s="943"/>
      <c r="D125" s="943"/>
      <c r="E125" s="943"/>
      <c r="F125" s="943"/>
      <c r="G125" s="943"/>
      <c r="H125" s="943"/>
      <c r="I125" s="943"/>
      <c r="J125" s="943"/>
      <c r="K125" s="32"/>
    </row>
    <row r="126" spans="1:11">
      <c r="A126" s="943"/>
      <c r="B126" s="943"/>
      <c r="C126" s="943"/>
      <c r="D126" s="943"/>
      <c r="E126" s="943"/>
      <c r="F126" s="943"/>
      <c r="G126" s="943"/>
      <c r="H126" s="943"/>
      <c r="I126" s="943"/>
      <c r="J126" s="943"/>
      <c r="K126" s="32"/>
    </row>
    <row r="127" spans="1:11">
      <c r="A127" s="943"/>
      <c r="B127" s="943"/>
      <c r="C127" s="943"/>
      <c r="D127" s="943"/>
      <c r="E127" s="943"/>
      <c r="F127" s="943"/>
      <c r="G127" s="943"/>
      <c r="H127" s="943"/>
      <c r="I127" s="943"/>
      <c r="J127" s="943"/>
      <c r="K127" s="32"/>
    </row>
    <row r="128" spans="1:11">
      <c r="A128" s="943"/>
      <c r="B128" s="943"/>
      <c r="C128" s="943"/>
      <c r="D128" s="943"/>
      <c r="E128" s="943"/>
      <c r="F128" s="943"/>
      <c r="G128" s="943"/>
      <c r="H128" s="943"/>
      <c r="I128" s="943"/>
      <c r="J128" s="943"/>
      <c r="K128" s="32"/>
    </row>
    <row r="129" spans="1:11">
      <c r="A129" s="943"/>
      <c r="B129" s="943"/>
      <c r="C129" s="943"/>
      <c r="D129" s="943"/>
      <c r="E129" s="943"/>
      <c r="F129" s="943"/>
      <c r="G129" s="943"/>
      <c r="H129" s="943"/>
      <c r="I129" s="943"/>
      <c r="J129" s="943"/>
      <c r="K129" s="32"/>
    </row>
    <row r="130" spans="1:11">
      <c r="A130" s="943"/>
      <c r="B130" s="943"/>
      <c r="C130" s="943"/>
      <c r="D130" s="943"/>
      <c r="E130" s="943"/>
      <c r="F130" s="943"/>
      <c r="G130" s="943"/>
      <c r="H130" s="943"/>
      <c r="I130" s="943"/>
      <c r="J130" s="943"/>
      <c r="K130" s="32"/>
    </row>
    <row r="131" spans="1:11">
      <c r="A131" s="943"/>
      <c r="B131" s="943"/>
      <c r="C131" s="943"/>
      <c r="D131" s="943"/>
      <c r="E131" s="943"/>
      <c r="F131" s="943"/>
      <c r="G131" s="943"/>
      <c r="H131" s="943"/>
      <c r="I131" s="943"/>
      <c r="J131" s="943"/>
      <c r="K131" s="32"/>
    </row>
    <row r="132" spans="1:11">
      <c r="A132" s="943"/>
      <c r="B132" s="943"/>
      <c r="C132" s="943"/>
      <c r="D132" s="943"/>
      <c r="E132" s="943"/>
      <c r="F132" s="943"/>
      <c r="G132" s="943"/>
      <c r="H132" s="943"/>
      <c r="I132" s="943"/>
      <c r="J132" s="943"/>
      <c r="K132" s="32"/>
    </row>
    <row r="133" spans="1:11">
      <c r="A133" s="943"/>
      <c r="B133" s="943"/>
      <c r="C133" s="943"/>
      <c r="D133" s="943"/>
      <c r="E133" s="943"/>
      <c r="F133" s="943"/>
      <c r="G133" s="943"/>
      <c r="H133" s="943"/>
      <c r="I133" s="943"/>
      <c r="J133" s="943"/>
      <c r="K133" s="32"/>
    </row>
    <row r="134" spans="1:11">
      <c r="A134" s="943"/>
      <c r="B134" s="943"/>
      <c r="C134" s="943"/>
      <c r="D134" s="943"/>
      <c r="E134" s="943"/>
      <c r="F134" s="943"/>
      <c r="G134" s="943"/>
      <c r="H134" s="943"/>
      <c r="I134" s="943"/>
      <c r="J134" s="943"/>
      <c r="K134" s="32"/>
    </row>
    <row r="135" spans="1:11">
      <c r="A135" s="943"/>
      <c r="B135" s="943"/>
      <c r="C135" s="943"/>
      <c r="D135" s="943"/>
      <c r="E135" s="943"/>
      <c r="F135" s="943"/>
      <c r="G135" s="943"/>
      <c r="H135" s="943"/>
      <c r="I135" s="943"/>
      <c r="J135" s="943"/>
      <c r="K135" s="32"/>
    </row>
    <row r="136" spans="1:11">
      <c r="A136" s="943"/>
      <c r="B136" s="943"/>
      <c r="C136" s="943"/>
      <c r="D136" s="943"/>
      <c r="E136" s="943"/>
      <c r="F136" s="943"/>
      <c r="G136" s="943"/>
      <c r="H136" s="943"/>
      <c r="I136" s="943"/>
      <c r="J136" s="943"/>
      <c r="K136" s="32"/>
    </row>
    <row r="137" spans="1:11">
      <c r="A137" s="943"/>
      <c r="B137" s="943"/>
      <c r="C137" s="943"/>
      <c r="D137" s="943"/>
      <c r="E137" s="943"/>
      <c r="F137" s="943"/>
      <c r="G137" s="943"/>
      <c r="H137" s="943"/>
      <c r="I137" s="943"/>
      <c r="J137" s="943"/>
      <c r="K137" s="32"/>
    </row>
    <row r="138" spans="1:11">
      <c r="A138" s="943"/>
      <c r="B138" s="943"/>
      <c r="C138" s="943"/>
      <c r="D138" s="943"/>
      <c r="E138" s="943"/>
      <c r="F138" s="943"/>
      <c r="G138" s="943"/>
      <c r="H138" s="943"/>
      <c r="I138" s="943"/>
      <c r="J138" s="943"/>
      <c r="K138" s="32"/>
    </row>
    <row r="139" spans="1:11">
      <c r="A139" s="943"/>
      <c r="B139" s="943"/>
      <c r="C139" s="943"/>
      <c r="D139" s="943"/>
      <c r="E139" s="943"/>
      <c r="F139" s="943"/>
      <c r="G139" s="943"/>
      <c r="H139" s="943"/>
      <c r="I139" s="943"/>
      <c r="J139" s="943"/>
      <c r="K139" s="32"/>
    </row>
    <row r="140" spans="1:11">
      <c r="A140" s="943"/>
      <c r="B140" s="943"/>
      <c r="C140" s="943"/>
      <c r="D140" s="943"/>
      <c r="E140" s="943"/>
      <c r="F140" s="943"/>
      <c r="G140" s="943"/>
      <c r="H140" s="943"/>
      <c r="I140" s="943"/>
      <c r="J140" s="943"/>
      <c r="K140" s="32"/>
    </row>
    <row r="141" spans="1:11">
      <c r="A141" s="943"/>
      <c r="B141" s="943"/>
      <c r="C141" s="943"/>
      <c r="D141" s="943"/>
      <c r="E141" s="943"/>
      <c r="F141" s="943"/>
      <c r="G141" s="943"/>
      <c r="H141" s="943"/>
      <c r="I141" s="943"/>
      <c r="J141" s="943"/>
      <c r="K141" s="32"/>
    </row>
    <row r="142" spans="1:11">
      <c r="A142" s="943"/>
      <c r="B142" s="943"/>
      <c r="C142" s="943"/>
      <c r="D142" s="943"/>
      <c r="E142" s="943"/>
      <c r="F142" s="943"/>
      <c r="G142" s="943"/>
      <c r="H142" s="943"/>
      <c r="I142" s="943"/>
      <c r="J142" s="943"/>
      <c r="K142" s="32"/>
    </row>
    <row r="143" spans="1:11">
      <c r="A143" s="943"/>
      <c r="B143" s="943"/>
      <c r="C143" s="943"/>
      <c r="D143" s="943"/>
      <c r="E143" s="943"/>
      <c r="F143" s="943"/>
      <c r="G143" s="943"/>
      <c r="H143" s="943"/>
      <c r="I143" s="943"/>
      <c r="J143" s="943"/>
      <c r="K143" s="32"/>
    </row>
    <row r="144" spans="1:11">
      <c r="A144" s="943"/>
      <c r="B144" s="943"/>
      <c r="C144" s="943"/>
      <c r="D144" s="943"/>
      <c r="E144" s="943"/>
      <c r="F144" s="943"/>
      <c r="G144" s="943"/>
      <c r="H144" s="943"/>
      <c r="I144" s="943"/>
      <c r="J144" s="943"/>
      <c r="K144" s="32"/>
    </row>
    <row r="145" spans="1:11">
      <c r="A145" s="943"/>
      <c r="B145" s="943"/>
      <c r="C145" s="943"/>
      <c r="D145" s="943"/>
      <c r="E145" s="943"/>
      <c r="F145" s="943"/>
      <c r="G145" s="943"/>
      <c r="H145" s="943"/>
      <c r="I145" s="943"/>
      <c r="J145" s="943"/>
      <c r="K145" s="32"/>
    </row>
    <row r="146" spans="1:11">
      <c r="A146" s="943"/>
      <c r="B146" s="943"/>
      <c r="C146" s="943"/>
      <c r="D146" s="943"/>
      <c r="E146" s="943"/>
      <c r="F146" s="943"/>
      <c r="G146" s="943"/>
      <c r="H146" s="943"/>
      <c r="I146" s="943"/>
      <c r="J146" s="943"/>
      <c r="K146" s="32"/>
    </row>
    <row r="147" spans="1:11">
      <c r="A147" s="943"/>
      <c r="B147" s="943"/>
      <c r="C147" s="943"/>
      <c r="D147" s="943"/>
      <c r="E147" s="943"/>
      <c r="F147" s="943"/>
      <c r="G147" s="943"/>
      <c r="H147" s="943"/>
      <c r="I147" s="943"/>
      <c r="J147" s="943"/>
      <c r="K147" s="32"/>
    </row>
    <row r="148" spans="1:11">
      <c r="A148" s="943"/>
      <c r="B148" s="943"/>
      <c r="C148" s="943"/>
      <c r="D148" s="943"/>
      <c r="E148" s="943"/>
      <c r="F148" s="943"/>
      <c r="G148" s="943"/>
      <c r="H148" s="943"/>
      <c r="I148" s="943"/>
      <c r="J148" s="943"/>
      <c r="K148" s="32"/>
    </row>
    <row r="149" spans="1:11">
      <c r="A149" s="943"/>
      <c r="B149" s="943"/>
      <c r="C149" s="943"/>
      <c r="D149" s="943"/>
      <c r="E149" s="943"/>
      <c r="F149" s="943"/>
      <c r="G149" s="943"/>
      <c r="H149" s="943"/>
      <c r="I149" s="943"/>
      <c r="J149" s="943"/>
      <c r="K149" s="32"/>
    </row>
    <row r="150" spans="1:11">
      <c r="A150" s="943"/>
      <c r="B150" s="943"/>
      <c r="C150" s="943"/>
      <c r="D150" s="943"/>
      <c r="E150" s="943"/>
      <c r="F150" s="943"/>
      <c r="G150" s="943"/>
      <c r="H150" s="943"/>
      <c r="I150" s="943"/>
      <c r="J150" s="943"/>
      <c r="K150" s="32"/>
    </row>
    <row r="151" spans="1:11">
      <c r="A151" s="943"/>
      <c r="B151" s="943"/>
      <c r="C151" s="943"/>
      <c r="D151" s="943"/>
      <c r="E151" s="943"/>
      <c r="F151" s="943"/>
      <c r="G151" s="943"/>
      <c r="H151" s="943"/>
      <c r="I151" s="943"/>
      <c r="J151" s="943"/>
      <c r="K151" s="32"/>
    </row>
    <row r="152" spans="1:11">
      <c r="A152" s="943"/>
      <c r="B152" s="943"/>
      <c r="C152" s="943"/>
      <c r="D152" s="943"/>
      <c r="E152" s="943"/>
      <c r="F152" s="943"/>
      <c r="G152" s="943"/>
      <c r="H152" s="943"/>
      <c r="I152" s="943"/>
      <c r="J152" s="943"/>
      <c r="K152" s="32"/>
    </row>
    <row r="153" spans="1:11">
      <c r="A153" s="943"/>
      <c r="B153" s="943"/>
      <c r="C153" s="943"/>
      <c r="D153" s="943"/>
      <c r="E153" s="943"/>
      <c r="F153" s="943"/>
      <c r="G153" s="943"/>
      <c r="H153" s="943"/>
      <c r="I153" s="943"/>
      <c r="J153" s="943"/>
      <c r="K153" s="32"/>
    </row>
    <row r="154" spans="1:11">
      <c r="A154" s="943"/>
      <c r="B154" s="943"/>
      <c r="C154" s="943"/>
      <c r="D154" s="943"/>
      <c r="E154" s="943"/>
      <c r="F154" s="943"/>
      <c r="G154" s="943"/>
      <c r="H154" s="943"/>
      <c r="I154" s="943"/>
      <c r="J154" s="943"/>
      <c r="K154" s="32"/>
    </row>
    <row r="155" spans="1:11">
      <c r="A155" s="943"/>
      <c r="B155" s="943"/>
      <c r="C155" s="943"/>
      <c r="D155" s="943"/>
      <c r="E155" s="943"/>
      <c r="F155" s="943"/>
      <c r="G155" s="943"/>
      <c r="H155" s="943"/>
      <c r="I155" s="943"/>
      <c r="J155" s="943"/>
      <c r="K155" s="32"/>
    </row>
    <row r="156" spans="1:11">
      <c r="A156" s="943"/>
      <c r="B156" s="943"/>
      <c r="C156" s="943"/>
      <c r="D156" s="943"/>
      <c r="E156" s="943"/>
      <c r="F156" s="943"/>
      <c r="G156" s="943"/>
      <c r="H156" s="943"/>
      <c r="I156" s="943"/>
      <c r="J156" s="943"/>
      <c r="K156" s="32"/>
    </row>
    <row r="157" spans="1:11">
      <c r="A157" s="943"/>
      <c r="B157" s="943"/>
      <c r="C157" s="943"/>
      <c r="D157" s="943"/>
      <c r="E157" s="943"/>
      <c r="F157" s="943"/>
      <c r="G157" s="943"/>
      <c r="H157" s="943"/>
      <c r="I157" s="943"/>
      <c r="J157" s="943"/>
      <c r="K157" s="32"/>
    </row>
    <row r="158" spans="1:11">
      <c r="A158" s="943"/>
      <c r="B158" s="943"/>
      <c r="C158" s="943"/>
      <c r="D158" s="943"/>
      <c r="E158" s="943"/>
      <c r="F158" s="943"/>
      <c r="G158" s="943"/>
      <c r="H158" s="943"/>
      <c r="I158" s="943"/>
      <c r="J158" s="943"/>
      <c r="K158" s="32"/>
    </row>
    <row r="159" spans="1:11">
      <c r="A159" s="943"/>
      <c r="B159" s="943"/>
      <c r="C159" s="943"/>
      <c r="D159" s="943"/>
      <c r="E159" s="943"/>
      <c r="F159" s="943"/>
      <c r="G159" s="943"/>
      <c r="H159" s="943"/>
      <c r="I159" s="943"/>
      <c r="J159" s="943"/>
      <c r="K159" s="32"/>
    </row>
    <row r="160" spans="1:11">
      <c r="A160" s="943"/>
      <c r="B160" s="943"/>
      <c r="C160" s="943"/>
      <c r="D160" s="943"/>
      <c r="E160" s="943"/>
      <c r="F160" s="943"/>
      <c r="G160" s="943"/>
      <c r="H160" s="943"/>
      <c r="I160" s="943"/>
      <c r="J160" s="943"/>
      <c r="K160" s="32"/>
    </row>
    <row r="161" spans="1:11">
      <c r="A161" s="943"/>
      <c r="B161" s="943"/>
      <c r="C161" s="943"/>
      <c r="D161" s="943"/>
      <c r="E161" s="943"/>
      <c r="F161" s="943"/>
      <c r="G161" s="943"/>
      <c r="H161" s="943"/>
      <c r="I161" s="943"/>
      <c r="J161" s="943"/>
      <c r="K161" s="32"/>
    </row>
    <row r="162" spans="1:11">
      <c r="A162" s="943"/>
      <c r="B162" s="943"/>
      <c r="C162" s="943"/>
      <c r="D162" s="943"/>
      <c r="E162" s="943"/>
      <c r="F162" s="943"/>
      <c r="G162" s="943"/>
      <c r="H162" s="943"/>
      <c r="I162" s="943"/>
      <c r="J162" s="943"/>
      <c r="K162" s="32"/>
    </row>
    <row r="163" spans="1:11">
      <c r="A163" s="943"/>
      <c r="B163" s="943"/>
      <c r="C163" s="943"/>
      <c r="D163" s="943"/>
      <c r="E163" s="943"/>
      <c r="F163" s="943"/>
      <c r="G163" s="943"/>
      <c r="H163" s="943"/>
      <c r="I163" s="943"/>
      <c r="J163" s="943"/>
      <c r="K163" s="32"/>
    </row>
    <row r="164" spans="1:11">
      <c r="A164" s="943"/>
      <c r="B164" s="943"/>
      <c r="C164" s="943"/>
      <c r="D164" s="943"/>
      <c r="E164" s="943"/>
      <c r="F164" s="943"/>
      <c r="G164" s="943"/>
      <c r="H164" s="943"/>
      <c r="I164" s="943"/>
      <c r="J164" s="943"/>
      <c r="K164" s="32"/>
    </row>
    <row r="165" spans="1:11">
      <c r="A165" s="943"/>
      <c r="B165" s="943"/>
      <c r="C165" s="943"/>
      <c r="D165" s="943"/>
      <c r="E165" s="943"/>
      <c r="F165" s="943"/>
      <c r="G165" s="943"/>
      <c r="H165" s="943"/>
      <c r="I165" s="943"/>
      <c r="J165" s="943"/>
      <c r="K165" s="32"/>
    </row>
    <row r="166" spans="1:11">
      <c r="A166" s="943"/>
      <c r="B166" s="943"/>
      <c r="C166" s="943"/>
      <c r="D166" s="943"/>
      <c r="E166" s="943"/>
      <c r="F166" s="943"/>
      <c r="G166" s="943"/>
      <c r="H166" s="943"/>
      <c r="I166" s="943"/>
      <c r="J166" s="943"/>
      <c r="K166" s="32"/>
    </row>
    <row r="167" spans="1:11">
      <c r="A167" s="943"/>
      <c r="B167" s="943"/>
      <c r="C167" s="943"/>
      <c r="D167" s="943"/>
      <c r="E167" s="943"/>
      <c r="F167" s="943"/>
      <c r="G167" s="943"/>
      <c r="H167" s="943"/>
      <c r="I167" s="943"/>
      <c r="J167" s="943"/>
      <c r="K167" s="32"/>
    </row>
    <row r="168" spans="1:11">
      <c r="A168" s="943"/>
      <c r="B168" s="943"/>
      <c r="C168" s="943"/>
      <c r="D168" s="943"/>
      <c r="E168" s="943"/>
      <c r="F168" s="943"/>
      <c r="G168" s="943"/>
      <c r="H168" s="943"/>
      <c r="I168" s="943"/>
      <c r="J168" s="943"/>
      <c r="K168" s="32"/>
    </row>
    <row r="169" spans="1:11">
      <c r="A169" s="943"/>
      <c r="B169" s="943"/>
      <c r="C169" s="943"/>
      <c r="D169" s="943"/>
      <c r="E169" s="943"/>
      <c r="F169" s="943"/>
      <c r="G169" s="943"/>
      <c r="H169" s="943"/>
      <c r="I169" s="943"/>
      <c r="J169" s="943"/>
      <c r="K169" s="32"/>
    </row>
    <row r="170" spans="1:11">
      <c r="A170" s="943"/>
      <c r="B170" s="943"/>
      <c r="C170" s="943"/>
      <c r="D170" s="943"/>
      <c r="E170" s="943"/>
      <c r="F170" s="943"/>
      <c r="G170" s="943"/>
      <c r="H170" s="943"/>
      <c r="I170" s="943"/>
      <c r="J170" s="943"/>
      <c r="K170" s="32"/>
    </row>
    <row r="171" spans="1:11">
      <c r="A171" s="943"/>
      <c r="B171" s="943"/>
      <c r="C171" s="943"/>
      <c r="D171" s="943"/>
      <c r="E171" s="943"/>
      <c r="F171" s="943"/>
      <c r="G171" s="943"/>
      <c r="H171" s="943"/>
      <c r="I171" s="943"/>
      <c r="J171" s="943"/>
      <c r="K171" s="32"/>
    </row>
    <row r="172" spans="1:11">
      <c r="A172" s="943"/>
      <c r="B172" s="943"/>
      <c r="C172" s="943"/>
      <c r="D172" s="943"/>
      <c r="E172" s="943"/>
      <c r="F172" s="943"/>
      <c r="G172" s="943"/>
      <c r="H172" s="943"/>
      <c r="I172" s="943"/>
      <c r="J172" s="943"/>
      <c r="K172" s="32"/>
    </row>
    <row r="173" spans="1:11">
      <c r="A173" s="943"/>
      <c r="B173" s="943"/>
      <c r="C173" s="943"/>
      <c r="D173" s="943"/>
      <c r="E173" s="943"/>
      <c r="F173" s="943"/>
      <c r="G173" s="943"/>
      <c r="H173" s="943"/>
      <c r="I173" s="943"/>
      <c r="J173" s="943"/>
      <c r="K173" s="32"/>
    </row>
    <row r="174" spans="1:11">
      <c r="A174" s="943"/>
      <c r="B174" s="943"/>
      <c r="C174" s="943"/>
      <c r="D174" s="943"/>
      <c r="E174" s="943"/>
      <c r="F174" s="943"/>
      <c r="G174" s="943"/>
      <c r="H174" s="943"/>
      <c r="I174" s="943"/>
      <c r="J174" s="943"/>
      <c r="K174" s="32"/>
    </row>
    <row r="175" spans="1:11">
      <c r="A175" s="943"/>
      <c r="B175" s="943"/>
      <c r="C175" s="943"/>
      <c r="D175" s="943"/>
      <c r="E175" s="943"/>
      <c r="F175" s="943"/>
      <c r="G175" s="943"/>
      <c r="H175" s="943"/>
      <c r="I175" s="943"/>
      <c r="J175" s="943"/>
      <c r="K175" s="32"/>
    </row>
    <row r="176" spans="1:11">
      <c r="A176" s="943"/>
      <c r="B176" s="943"/>
      <c r="C176" s="943"/>
      <c r="D176" s="943"/>
      <c r="E176" s="943"/>
      <c r="F176" s="943"/>
      <c r="G176" s="943"/>
      <c r="H176" s="943"/>
      <c r="I176" s="943"/>
      <c r="J176" s="943"/>
      <c r="K176" s="32"/>
    </row>
    <row r="177" spans="1:11">
      <c r="A177" s="943"/>
      <c r="B177" s="943"/>
      <c r="C177" s="943"/>
      <c r="D177" s="943"/>
      <c r="E177" s="943"/>
      <c r="F177" s="943"/>
      <c r="G177" s="943"/>
      <c r="H177" s="943"/>
      <c r="I177" s="943"/>
      <c r="J177" s="943"/>
      <c r="K177" s="32"/>
    </row>
    <row r="178" spans="1:11">
      <c r="A178" s="943"/>
      <c r="B178" s="943"/>
      <c r="C178" s="943"/>
      <c r="D178" s="943"/>
      <c r="E178" s="943"/>
      <c r="F178" s="943"/>
      <c r="G178" s="943"/>
      <c r="H178" s="943"/>
      <c r="I178" s="943"/>
      <c r="J178" s="943"/>
      <c r="K178" s="32"/>
    </row>
    <row r="179" spans="1:11">
      <c r="A179" s="943"/>
      <c r="B179" s="943"/>
      <c r="C179" s="943"/>
      <c r="D179" s="943"/>
      <c r="E179" s="943"/>
      <c r="F179" s="943"/>
      <c r="G179" s="943"/>
      <c r="H179" s="943"/>
      <c r="I179" s="943"/>
      <c r="J179" s="943"/>
      <c r="K179" s="32"/>
    </row>
    <row r="180" spans="1:11">
      <c r="A180" s="943"/>
      <c r="B180" s="943"/>
      <c r="C180" s="943"/>
      <c r="D180" s="943"/>
      <c r="E180" s="943"/>
      <c r="F180" s="943"/>
      <c r="G180" s="943"/>
      <c r="H180" s="943"/>
      <c r="I180" s="943"/>
      <c r="J180" s="943"/>
      <c r="K180" s="32"/>
    </row>
    <row r="181" spans="1:11">
      <c r="A181" s="943"/>
      <c r="B181" s="943"/>
      <c r="C181" s="943"/>
      <c r="D181" s="943"/>
      <c r="E181" s="943"/>
      <c r="F181" s="943"/>
      <c r="G181" s="943"/>
      <c r="H181" s="943"/>
      <c r="I181" s="943"/>
      <c r="J181" s="943"/>
      <c r="K181" s="32"/>
    </row>
    <row r="182" spans="1:11">
      <c r="A182" s="943"/>
      <c r="B182" s="943"/>
      <c r="C182" s="943"/>
      <c r="D182" s="943"/>
      <c r="E182" s="943"/>
      <c r="F182" s="943"/>
      <c r="G182" s="943"/>
      <c r="H182" s="943"/>
      <c r="I182" s="943"/>
      <c r="J182" s="943"/>
      <c r="K182" s="32"/>
    </row>
    <row r="183" spans="1:11">
      <c r="A183" s="943"/>
      <c r="B183" s="943"/>
      <c r="C183" s="943"/>
      <c r="D183" s="943"/>
      <c r="E183" s="943"/>
      <c r="F183" s="943"/>
      <c r="G183" s="943"/>
      <c r="H183" s="943"/>
      <c r="I183" s="943"/>
      <c r="J183" s="943"/>
      <c r="K183" s="32"/>
    </row>
    <row r="184" spans="1:11">
      <c r="A184" s="943"/>
      <c r="B184" s="943"/>
      <c r="C184" s="943"/>
      <c r="D184" s="943"/>
      <c r="E184" s="943"/>
      <c r="F184" s="943"/>
      <c r="G184" s="943"/>
      <c r="H184" s="943"/>
      <c r="I184" s="943"/>
      <c r="J184" s="943"/>
      <c r="K184" s="32"/>
    </row>
    <row r="185" spans="1:11">
      <c r="A185" s="943"/>
      <c r="B185" s="943"/>
      <c r="C185" s="943"/>
      <c r="D185" s="943"/>
      <c r="E185" s="943"/>
      <c r="F185" s="943"/>
      <c r="G185" s="943"/>
      <c r="H185" s="943"/>
      <c r="I185" s="943"/>
      <c r="J185" s="943"/>
      <c r="K185" s="32"/>
    </row>
    <row r="186" spans="1:11">
      <c r="A186" s="943"/>
      <c r="B186" s="943"/>
      <c r="C186" s="943"/>
      <c r="D186" s="943"/>
      <c r="E186" s="943"/>
      <c r="F186" s="943"/>
      <c r="G186" s="943"/>
      <c r="H186" s="943"/>
      <c r="I186" s="943"/>
      <c r="J186" s="943"/>
      <c r="K186" s="32"/>
    </row>
    <row r="187" spans="1:11">
      <c r="A187" s="943"/>
      <c r="B187" s="943"/>
      <c r="C187" s="943"/>
      <c r="D187" s="943"/>
      <c r="E187" s="943"/>
      <c r="F187" s="943"/>
      <c r="G187" s="943"/>
      <c r="H187" s="943"/>
      <c r="I187" s="943"/>
      <c r="J187" s="943"/>
      <c r="K187" s="32"/>
    </row>
    <row r="188" spans="1:11">
      <c r="A188" s="943"/>
      <c r="B188" s="943"/>
      <c r="C188" s="943"/>
      <c r="D188" s="943"/>
      <c r="E188" s="943"/>
      <c r="F188" s="943"/>
      <c r="G188" s="943"/>
      <c r="H188" s="943"/>
      <c r="I188" s="943"/>
      <c r="J188" s="943"/>
      <c r="K188" s="32"/>
    </row>
    <row r="189" spans="1:11">
      <c r="A189" s="943"/>
      <c r="B189" s="943"/>
      <c r="C189" s="943"/>
      <c r="D189" s="943"/>
      <c r="E189" s="943"/>
      <c r="F189" s="943"/>
      <c r="G189" s="943"/>
      <c r="H189" s="943"/>
      <c r="I189" s="943"/>
      <c r="J189" s="943"/>
      <c r="K189" s="32"/>
    </row>
    <row r="190" spans="1:11">
      <c r="A190" s="943"/>
      <c r="B190" s="943"/>
      <c r="C190" s="943"/>
      <c r="D190" s="943"/>
      <c r="E190" s="943"/>
      <c r="F190" s="943"/>
      <c r="G190" s="943"/>
      <c r="H190" s="943"/>
      <c r="I190" s="943"/>
      <c r="J190" s="943"/>
      <c r="K190" s="32"/>
    </row>
    <row r="191" spans="1:11">
      <c r="A191" s="943"/>
      <c r="B191" s="943"/>
      <c r="C191" s="943"/>
      <c r="D191" s="943"/>
      <c r="E191" s="943"/>
      <c r="F191" s="943"/>
      <c r="G191" s="943"/>
      <c r="H191" s="943"/>
      <c r="I191" s="943"/>
      <c r="J191" s="943"/>
      <c r="K191" s="32"/>
    </row>
    <row r="192" spans="1:11">
      <c r="A192" s="943"/>
      <c r="B192" s="943"/>
      <c r="C192" s="943"/>
      <c r="D192" s="943"/>
      <c r="E192" s="943"/>
      <c r="F192" s="943"/>
      <c r="G192" s="943"/>
      <c r="H192" s="943"/>
      <c r="I192" s="943"/>
      <c r="J192" s="943"/>
      <c r="K192" s="32"/>
    </row>
    <row r="193" spans="1:11">
      <c r="A193" s="943"/>
      <c r="B193" s="943"/>
      <c r="C193" s="943"/>
      <c r="D193" s="943"/>
      <c r="E193" s="943"/>
      <c r="F193" s="943"/>
      <c r="G193" s="943"/>
      <c r="H193" s="943"/>
      <c r="I193" s="943"/>
      <c r="J193" s="943"/>
      <c r="K193" s="32"/>
    </row>
    <row r="194" spans="1:11">
      <c r="A194" s="943"/>
      <c r="B194" s="943"/>
      <c r="C194" s="943"/>
      <c r="D194" s="943"/>
      <c r="E194" s="943"/>
      <c r="F194" s="943"/>
      <c r="G194" s="943"/>
      <c r="H194" s="943"/>
      <c r="I194" s="943"/>
      <c r="J194" s="943"/>
      <c r="K194" s="32"/>
    </row>
    <row r="195" spans="1:11">
      <c r="A195" s="943"/>
      <c r="B195" s="943"/>
      <c r="C195" s="943"/>
      <c r="D195" s="943"/>
      <c r="E195" s="943"/>
      <c r="F195" s="943"/>
      <c r="G195" s="943"/>
      <c r="H195" s="943"/>
      <c r="I195" s="943"/>
      <c r="J195" s="943"/>
      <c r="K195" s="32"/>
    </row>
    <row r="196" spans="1:11">
      <c r="A196" s="943"/>
      <c r="B196" s="943"/>
      <c r="C196" s="943"/>
      <c r="D196" s="943"/>
      <c r="E196" s="943"/>
      <c r="F196" s="943"/>
      <c r="G196" s="943"/>
      <c r="H196" s="943"/>
      <c r="I196" s="943"/>
      <c r="J196" s="943"/>
      <c r="K196" s="32"/>
    </row>
    <row r="197" spans="1:11">
      <c r="A197" s="943"/>
      <c r="B197" s="943"/>
      <c r="C197" s="943"/>
      <c r="D197" s="943"/>
      <c r="E197" s="943"/>
      <c r="F197" s="943"/>
      <c r="G197" s="943"/>
      <c r="H197" s="943"/>
      <c r="I197" s="943"/>
      <c r="J197" s="943"/>
      <c r="K197" s="32"/>
    </row>
    <row r="198" spans="1:11">
      <c r="A198" s="943"/>
      <c r="B198" s="943"/>
      <c r="C198" s="943"/>
      <c r="D198" s="943"/>
      <c r="E198" s="943"/>
      <c r="F198" s="943"/>
      <c r="G198" s="943"/>
      <c r="H198" s="943"/>
      <c r="I198" s="943"/>
      <c r="J198" s="943"/>
      <c r="K198" s="32"/>
    </row>
    <row r="199" spans="1:11">
      <c r="A199" s="943"/>
      <c r="B199" s="943"/>
      <c r="C199" s="943"/>
      <c r="D199" s="943"/>
      <c r="E199" s="943"/>
      <c r="F199" s="943"/>
      <c r="G199" s="943"/>
      <c r="H199" s="943"/>
      <c r="I199" s="943"/>
      <c r="J199" s="943"/>
      <c r="K199" s="32"/>
    </row>
    <row r="200" spans="1:11">
      <c r="A200" s="943"/>
      <c r="B200" s="943"/>
      <c r="C200" s="943"/>
      <c r="D200" s="943"/>
      <c r="E200" s="943"/>
      <c r="F200" s="943"/>
      <c r="G200" s="943"/>
      <c r="H200" s="943"/>
      <c r="I200" s="943"/>
      <c r="J200" s="943"/>
      <c r="K200" s="32"/>
    </row>
    <row r="201" spans="1:11">
      <c r="A201" s="943"/>
      <c r="B201" s="943"/>
      <c r="C201" s="943"/>
      <c r="D201" s="943"/>
      <c r="E201" s="943"/>
      <c r="F201" s="943"/>
      <c r="G201" s="943"/>
      <c r="H201" s="943"/>
      <c r="I201" s="943"/>
      <c r="J201" s="943"/>
      <c r="K201" s="32"/>
    </row>
    <row r="202" spans="1:11">
      <c r="A202" s="943"/>
      <c r="B202" s="943"/>
      <c r="C202" s="943"/>
      <c r="D202" s="943"/>
      <c r="E202" s="943"/>
      <c r="F202" s="943"/>
      <c r="G202" s="943"/>
      <c r="H202" s="943"/>
      <c r="I202" s="943"/>
      <c r="J202" s="943"/>
      <c r="K202" s="32"/>
    </row>
    <row r="203" spans="1:11">
      <c r="A203" s="943"/>
      <c r="B203" s="943"/>
      <c r="C203" s="943"/>
      <c r="D203" s="943"/>
      <c r="E203" s="943"/>
      <c r="F203" s="943"/>
      <c r="G203" s="943"/>
      <c r="H203" s="943"/>
      <c r="I203" s="943"/>
      <c r="J203" s="943"/>
      <c r="K203" s="32"/>
    </row>
    <row r="204" spans="1:11">
      <c r="A204" s="943"/>
      <c r="B204" s="943"/>
      <c r="C204" s="943"/>
      <c r="D204" s="943"/>
      <c r="E204" s="943"/>
      <c r="F204" s="943"/>
      <c r="G204" s="943"/>
      <c r="H204" s="943"/>
      <c r="I204" s="943"/>
      <c r="J204" s="943"/>
      <c r="K204" s="32"/>
    </row>
    <row r="205" spans="1:11">
      <c r="A205" s="943"/>
      <c r="B205" s="943"/>
      <c r="C205" s="943"/>
      <c r="D205" s="943"/>
      <c r="E205" s="943"/>
      <c r="F205" s="943"/>
      <c r="G205" s="943"/>
      <c r="H205" s="943"/>
      <c r="I205" s="943"/>
      <c r="J205" s="943"/>
      <c r="K205" s="32"/>
    </row>
    <row r="206" spans="1:11">
      <c r="A206" s="943"/>
      <c r="B206" s="943"/>
      <c r="C206" s="943"/>
      <c r="D206" s="943"/>
      <c r="E206" s="943"/>
      <c r="F206" s="943"/>
      <c r="G206" s="943"/>
      <c r="H206" s="943"/>
      <c r="I206" s="943"/>
      <c r="J206" s="943"/>
      <c r="K206" s="32"/>
    </row>
    <row r="207" spans="1:11">
      <c r="A207" s="943"/>
      <c r="B207" s="943"/>
      <c r="C207" s="943"/>
      <c r="D207" s="943"/>
      <c r="E207" s="943"/>
      <c r="F207" s="943"/>
      <c r="G207" s="943"/>
      <c r="H207" s="943"/>
      <c r="I207" s="943"/>
      <c r="J207" s="943"/>
      <c r="K207" s="32"/>
    </row>
    <row r="208" spans="1:11">
      <c r="A208" s="943"/>
      <c r="B208" s="943"/>
      <c r="C208" s="943"/>
      <c r="D208" s="943"/>
      <c r="E208" s="943"/>
      <c r="F208" s="943"/>
      <c r="G208" s="943"/>
      <c r="H208" s="943"/>
      <c r="I208" s="943"/>
      <c r="J208" s="943"/>
      <c r="K208" s="32"/>
    </row>
    <row r="209" spans="1:11">
      <c r="A209" s="943"/>
      <c r="B209" s="943"/>
      <c r="C209" s="943"/>
      <c r="D209" s="943"/>
      <c r="E209" s="943"/>
      <c r="F209" s="943"/>
      <c r="G209" s="943"/>
      <c r="H209" s="943"/>
      <c r="I209" s="943"/>
      <c r="J209" s="943"/>
      <c r="K209" s="32"/>
    </row>
    <row r="210" spans="1:11">
      <c r="A210" s="943"/>
      <c r="B210" s="943"/>
      <c r="C210" s="943"/>
      <c r="D210" s="943"/>
      <c r="E210" s="943"/>
      <c r="F210" s="943"/>
      <c r="G210" s="943"/>
      <c r="H210" s="943"/>
      <c r="I210" s="943"/>
      <c r="J210" s="943"/>
      <c r="K210" s="32"/>
    </row>
    <row r="211" spans="1:11">
      <c r="A211" s="943"/>
      <c r="B211" s="943"/>
      <c r="C211" s="943"/>
      <c r="D211" s="943"/>
      <c r="E211" s="943"/>
      <c r="F211" s="943"/>
      <c r="G211" s="943"/>
      <c r="H211" s="943"/>
      <c r="I211" s="943"/>
      <c r="J211" s="943"/>
      <c r="K211" s="32"/>
    </row>
    <row r="212" spans="1:11">
      <c r="A212" s="943"/>
      <c r="B212" s="943"/>
      <c r="C212" s="943"/>
      <c r="D212" s="943"/>
      <c r="E212" s="943"/>
      <c r="F212" s="943"/>
      <c r="G212" s="943"/>
      <c r="H212" s="943"/>
      <c r="I212" s="943"/>
      <c r="J212" s="943"/>
      <c r="K212" s="32"/>
    </row>
    <row r="213" spans="1:11">
      <c r="A213" s="943"/>
      <c r="B213" s="943"/>
      <c r="C213" s="943"/>
      <c r="D213" s="943"/>
      <c r="E213" s="943"/>
      <c r="F213" s="943"/>
      <c r="G213" s="943"/>
      <c r="H213" s="943"/>
      <c r="I213" s="943"/>
      <c r="J213" s="943"/>
      <c r="K213" s="32"/>
    </row>
    <row r="214" spans="1:11">
      <c r="A214" s="943"/>
      <c r="B214" s="943"/>
      <c r="C214" s="943"/>
      <c r="D214" s="943"/>
      <c r="E214" s="943"/>
      <c r="F214" s="943"/>
      <c r="G214" s="943"/>
      <c r="H214" s="943"/>
      <c r="I214" s="943"/>
      <c r="J214" s="943"/>
      <c r="K214" s="32"/>
    </row>
    <row r="215" spans="1:11">
      <c r="A215" s="943"/>
      <c r="B215" s="943"/>
      <c r="C215" s="943"/>
      <c r="D215" s="943"/>
      <c r="E215" s="943"/>
      <c r="F215" s="943"/>
      <c r="G215" s="943"/>
      <c r="H215" s="943"/>
      <c r="I215" s="943"/>
      <c r="J215" s="943"/>
      <c r="K215" s="32"/>
    </row>
    <row r="216" spans="1:11">
      <c r="A216" s="943"/>
      <c r="B216" s="943"/>
      <c r="C216" s="943"/>
      <c r="D216" s="943"/>
      <c r="E216" s="943"/>
      <c r="F216" s="943"/>
      <c r="G216" s="943"/>
      <c r="H216" s="943"/>
      <c r="I216" s="943"/>
      <c r="J216" s="943"/>
      <c r="K216" s="32"/>
    </row>
    <row r="217" spans="1:11">
      <c r="A217" s="943"/>
      <c r="B217" s="943"/>
      <c r="C217" s="943"/>
      <c r="D217" s="943"/>
      <c r="E217" s="943"/>
      <c r="F217" s="943"/>
      <c r="G217" s="943"/>
      <c r="H217" s="943"/>
      <c r="I217" s="943"/>
      <c r="J217" s="943"/>
      <c r="K217" s="32"/>
    </row>
    <row r="218" spans="1:11">
      <c r="A218" s="943"/>
      <c r="B218" s="943"/>
      <c r="C218" s="943"/>
      <c r="D218" s="943"/>
      <c r="E218" s="943"/>
      <c r="F218" s="943"/>
      <c r="G218" s="943"/>
      <c r="H218" s="943"/>
      <c r="I218" s="943"/>
      <c r="J218" s="943"/>
      <c r="K218" s="32"/>
    </row>
    <row r="219" spans="1:11">
      <c r="A219" s="943"/>
      <c r="B219" s="943"/>
      <c r="C219" s="943"/>
      <c r="D219" s="943"/>
      <c r="E219" s="943"/>
      <c r="F219" s="943"/>
      <c r="G219" s="943"/>
      <c r="H219" s="943"/>
      <c r="I219" s="943"/>
      <c r="J219" s="943"/>
      <c r="K219" s="32"/>
    </row>
    <row r="220" spans="1:11">
      <c r="A220" s="943"/>
      <c r="B220" s="943"/>
      <c r="C220" s="943"/>
      <c r="D220" s="943"/>
      <c r="E220" s="943"/>
      <c r="F220" s="943"/>
      <c r="G220" s="943"/>
      <c r="H220" s="943"/>
      <c r="I220" s="943"/>
      <c r="J220" s="943"/>
      <c r="K220" s="32"/>
    </row>
    <row r="221" spans="1:11">
      <c r="A221" s="943"/>
      <c r="B221" s="943"/>
      <c r="C221" s="943"/>
      <c r="D221" s="943"/>
      <c r="E221" s="943"/>
      <c r="F221" s="943"/>
      <c r="G221" s="943"/>
      <c r="H221" s="943"/>
      <c r="I221" s="943"/>
      <c r="J221" s="943"/>
      <c r="K221" s="32"/>
    </row>
    <row r="222" spans="1:11">
      <c r="A222" s="943"/>
      <c r="B222" s="943"/>
      <c r="C222" s="943"/>
      <c r="D222" s="943"/>
      <c r="E222" s="943"/>
      <c r="F222" s="943"/>
      <c r="G222" s="943"/>
      <c r="H222" s="943"/>
      <c r="I222" s="943"/>
      <c r="J222" s="943"/>
      <c r="K222" s="32"/>
    </row>
    <row r="223" spans="1:11">
      <c r="A223" s="943"/>
      <c r="B223" s="943"/>
      <c r="C223" s="943"/>
      <c r="D223" s="943"/>
      <c r="E223" s="943"/>
      <c r="F223" s="943"/>
      <c r="G223" s="943"/>
      <c r="H223" s="943"/>
      <c r="I223" s="943"/>
      <c r="J223" s="943"/>
      <c r="K223" s="32"/>
    </row>
    <row r="224" spans="1:11">
      <c r="A224" s="943"/>
      <c r="B224" s="943"/>
      <c r="C224" s="943"/>
      <c r="D224" s="943"/>
      <c r="E224" s="943"/>
      <c r="F224" s="943"/>
      <c r="G224" s="943"/>
      <c r="H224" s="943"/>
      <c r="I224" s="943"/>
      <c r="J224" s="943"/>
      <c r="K224" s="32"/>
    </row>
    <row r="225" spans="1:11">
      <c r="A225" s="943"/>
      <c r="B225" s="943"/>
      <c r="C225" s="943"/>
      <c r="D225" s="943"/>
      <c r="E225" s="943"/>
      <c r="F225" s="943"/>
      <c r="G225" s="943"/>
      <c r="H225" s="943"/>
      <c r="I225" s="943"/>
      <c r="J225" s="943"/>
      <c r="K225" s="32"/>
    </row>
    <row r="226" spans="1:11">
      <c r="A226" s="943"/>
      <c r="B226" s="943"/>
      <c r="C226" s="943"/>
      <c r="D226" s="943"/>
      <c r="E226" s="943"/>
      <c r="F226" s="943"/>
      <c r="G226" s="943"/>
      <c r="H226" s="943"/>
      <c r="I226" s="943"/>
      <c r="J226" s="943"/>
      <c r="K226" s="32"/>
    </row>
    <row r="227" spans="1:11">
      <c r="A227" s="943"/>
      <c r="B227" s="943"/>
      <c r="C227" s="943"/>
      <c r="D227" s="943"/>
      <c r="E227" s="943"/>
      <c r="F227" s="943"/>
      <c r="G227" s="943"/>
      <c r="H227" s="943"/>
      <c r="I227" s="943"/>
      <c r="J227" s="943"/>
      <c r="K227" s="32"/>
    </row>
    <row r="228" spans="1:11">
      <c r="A228" s="943"/>
      <c r="B228" s="943"/>
      <c r="C228" s="943"/>
      <c r="D228" s="943"/>
      <c r="E228" s="943"/>
      <c r="F228" s="943"/>
      <c r="G228" s="943"/>
      <c r="H228" s="943"/>
      <c r="I228" s="943"/>
      <c r="J228" s="943"/>
      <c r="K228" s="32"/>
    </row>
    <row r="229" spans="1:11">
      <c r="A229" s="943"/>
      <c r="B229" s="943"/>
      <c r="C229" s="943"/>
      <c r="D229" s="943"/>
      <c r="E229" s="943"/>
      <c r="F229" s="943"/>
      <c r="G229" s="943"/>
      <c r="H229" s="943"/>
      <c r="I229" s="943"/>
      <c r="J229" s="943"/>
      <c r="K229" s="32"/>
    </row>
    <row r="230" spans="1:11">
      <c r="A230" s="943"/>
      <c r="B230" s="943"/>
      <c r="C230" s="943"/>
      <c r="D230" s="943"/>
      <c r="E230" s="943"/>
      <c r="F230" s="943"/>
      <c r="G230" s="943"/>
      <c r="H230" s="943"/>
      <c r="I230" s="943"/>
      <c r="J230" s="943"/>
      <c r="K230" s="32"/>
    </row>
    <row r="231" spans="1:11">
      <c r="A231" s="943"/>
      <c r="B231" s="943"/>
      <c r="C231" s="943"/>
      <c r="D231" s="943"/>
      <c r="E231" s="943"/>
      <c r="F231" s="943"/>
      <c r="G231" s="943"/>
      <c r="H231" s="943"/>
      <c r="I231" s="943"/>
      <c r="J231" s="943"/>
      <c r="K231" s="32"/>
    </row>
    <row r="232" spans="1:11">
      <c r="A232" s="943"/>
      <c r="B232" s="943"/>
      <c r="C232" s="943"/>
      <c r="D232" s="943"/>
      <c r="E232" s="943"/>
      <c r="F232" s="943"/>
      <c r="G232" s="943"/>
      <c r="H232" s="943"/>
      <c r="I232" s="943"/>
      <c r="J232" s="943"/>
      <c r="K232" s="32"/>
    </row>
    <row r="233" spans="1:11">
      <c r="A233" s="943"/>
      <c r="B233" s="943"/>
      <c r="C233" s="943"/>
      <c r="D233" s="943"/>
      <c r="E233" s="943"/>
      <c r="F233" s="943"/>
      <c r="G233" s="943"/>
      <c r="H233" s="943"/>
      <c r="I233" s="943"/>
      <c r="J233" s="943"/>
      <c r="K233" s="32"/>
    </row>
    <row r="234" spans="1:11">
      <c r="A234" s="943"/>
      <c r="B234" s="943"/>
      <c r="C234" s="943"/>
      <c r="D234" s="943"/>
      <c r="E234" s="943"/>
      <c r="F234" s="943"/>
      <c r="G234" s="943"/>
      <c r="H234" s="943"/>
      <c r="I234" s="943"/>
      <c r="J234" s="943"/>
      <c r="K234" s="32"/>
    </row>
    <row r="235" spans="1:11">
      <c r="A235" s="943"/>
      <c r="B235" s="943"/>
      <c r="C235" s="943"/>
      <c r="D235" s="943"/>
      <c r="E235" s="943"/>
      <c r="F235" s="943"/>
      <c r="G235" s="943"/>
      <c r="H235" s="943"/>
      <c r="I235" s="943"/>
      <c r="J235" s="943"/>
      <c r="K235" s="32"/>
    </row>
    <row r="236" spans="1:11">
      <c r="A236" s="943"/>
      <c r="B236" s="943"/>
      <c r="C236" s="943"/>
      <c r="D236" s="943"/>
      <c r="E236" s="943"/>
      <c r="F236" s="943"/>
      <c r="G236" s="943"/>
      <c r="H236" s="943"/>
      <c r="I236" s="943"/>
      <c r="J236" s="943"/>
      <c r="K236" s="32"/>
    </row>
    <row r="237" spans="1:11">
      <c r="A237" s="943"/>
      <c r="B237" s="943"/>
      <c r="C237" s="943"/>
      <c r="D237" s="943"/>
      <c r="E237" s="943"/>
      <c r="F237" s="943"/>
      <c r="G237" s="943"/>
      <c r="H237" s="943"/>
      <c r="I237" s="943"/>
      <c r="J237" s="943"/>
      <c r="K237" s="32"/>
    </row>
    <row r="238" spans="1:11">
      <c r="A238" s="943"/>
      <c r="B238" s="943"/>
      <c r="C238" s="943"/>
      <c r="D238" s="943"/>
      <c r="E238" s="943"/>
      <c r="F238" s="943"/>
      <c r="G238" s="943"/>
      <c r="H238" s="943"/>
      <c r="I238" s="943"/>
      <c r="J238" s="943"/>
      <c r="K238" s="32"/>
    </row>
    <row r="239" spans="1:11">
      <c r="A239" s="943"/>
      <c r="B239" s="943"/>
      <c r="C239" s="943"/>
      <c r="D239" s="943"/>
      <c r="E239" s="943"/>
      <c r="F239" s="943"/>
      <c r="G239" s="943"/>
      <c r="H239" s="943"/>
      <c r="I239" s="943"/>
      <c r="J239" s="943"/>
      <c r="K239" s="32"/>
    </row>
    <row r="240" spans="1:11">
      <c r="A240" s="943"/>
      <c r="B240" s="943"/>
      <c r="C240" s="943"/>
      <c r="D240" s="943"/>
      <c r="E240" s="943"/>
      <c r="F240" s="943"/>
      <c r="G240" s="943"/>
      <c r="H240" s="943"/>
      <c r="I240" s="943"/>
      <c r="J240" s="943"/>
      <c r="K240" s="32"/>
    </row>
    <row r="241" spans="1:11">
      <c r="A241" s="943"/>
      <c r="B241" s="943"/>
      <c r="C241" s="943"/>
      <c r="D241" s="943"/>
      <c r="E241" s="943"/>
      <c r="F241" s="943"/>
      <c r="G241" s="943"/>
      <c r="H241" s="943"/>
      <c r="I241" s="943"/>
      <c r="J241" s="943"/>
      <c r="K241" s="32"/>
    </row>
    <row r="242" spans="1:11">
      <c r="A242" s="943"/>
      <c r="B242" s="943"/>
      <c r="C242" s="943"/>
      <c r="D242" s="943"/>
      <c r="E242" s="943"/>
      <c r="F242" s="943"/>
      <c r="G242" s="943"/>
      <c r="H242" s="943"/>
      <c r="I242" s="943"/>
      <c r="J242" s="943"/>
      <c r="K242" s="32"/>
    </row>
    <row r="243" spans="1:11">
      <c r="A243" s="943"/>
      <c r="B243" s="943"/>
      <c r="C243" s="943"/>
      <c r="D243" s="943"/>
      <c r="E243" s="943"/>
      <c r="F243" s="943"/>
      <c r="G243" s="943"/>
      <c r="H243" s="943"/>
      <c r="I243" s="943"/>
      <c r="J243" s="943"/>
      <c r="K243" s="32"/>
    </row>
    <row r="244" spans="1:11">
      <c r="A244" s="943"/>
      <c r="B244" s="943"/>
      <c r="C244" s="943"/>
      <c r="D244" s="943"/>
      <c r="E244" s="943"/>
      <c r="F244" s="943"/>
      <c r="G244" s="943"/>
      <c r="H244" s="943"/>
      <c r="I244" s="943"/>
      <c r="J244" s="943"/>
      <c r="K244" s="32"/>
    </row>
    <row r="245" spans="1:11">
      <c r="A245" s="943"/>
      <c r="B245" s="943"/>
      <c r="C245" s="943"/>
      <c r="D245" s="943"/>
      <c r="E245" s="943"/>
      <c r="F245" s="943"/>
      <c r="G245" s="943"/>
      <c r="H245" s="943"/>
      <c r="I245" s="943"/>
      <c r="J245" s="943"/>
      <c r="K245" s="32"/>
    </row>
    <row r="246" spans="1:11">
      <c r="A246" s="943"/>
      <c r="B246" s="943"/>
      <c r="C246" s="943"/>
      <c r="D246" s="943"/>
      <c r="E246" s="943"/>
      <c r="F246" s="943"/>
      <c r="G246" s="943"/>
      <c r="H246" s="943"/>
      <c r="I246" s="943"/>
      <c r="J246" s="943"/>
      <c r="K246" s="32"/>
    </row>
    <row r="247" spans="1:11">
      <c r="A247" s="943"/>
      <c r="B247" s="943"/>
      <c r="C247" s="943"/>
      <c r="D247" s="943"/>
      <c r="E247" s="943"/>
      <c r="F247" s="943"/>
      <c r="G247" s="943"/>
      <c r="H247" s="943"/>
      <c r="I247" s="943"/>
      <c r="J247" s="943"/>
      <c r="K247" s="32"/>
    </row>
    <row r="248" spans="1:11">
      <c r="A248" s="943"/>
      <c r="B248" s="943"/>
      <c r="C248" s="943"/>
      <c r="D248" s="943"/>
      <c r="E248" s="943"/>
      <c r="F248" s="943"/>
      <c r="G248" s="943"/>
      <c r="H248" s="943"/>
      <c r="I248" s="943"/>
      <c r="J248" s="943"/>
      <c r="K248" s="32"/>
    </row>
    <row r="249" spans="1:11">
      <c r="A249" s="943"/>
      <c r="B249" s="943"/>
      <c r="C249" s="943"/>
      <c r="D249" s="943"/>
      <c r="E249" s="943"/>
      <c r="F249" s="943"/>
      <c r="G249" s="943"/>
      <c r="H249" s="943"/>
      <c r="I249" s="943"/>
      <c r="J249" s="943"/>
      <c r="K249" s="32"/>
    </row>
    <row r="250" spans="1:11">
      <c r="A250" s="943"/>
      <c r="B250" s="943"/>
      <c r="C250" s="943"/>
      <c r="D250" s="943"/>
      <c r="E250" s="943"/>
      <c r="F250" s="943"/>
      <c r="G250" s="943"/>
      <c r="H250" s="943"/>
      <c r="I250" s="943"/>
      <c r="J250" s="943"/>
      <c r="K250" s="32"/>
    </row>
    <row r="251" spans="1:11">
      <c r="A251" s="943"/>
      <c r="B251" s="943"/>
      <c r="C251" s="943"/>
      <c r="D251" s="943"/>
      <c r="E251" s="943"/>
      <c r="F251" s="943"/>
      <c r="G251" s="943"/>
      <c r="H251" s="943"/>
      <c r="I251" s="943"/>
      <c r="J251" s="943"/>
      <c r="K251" s="32"/>
    </row>
    <row r="252" spans="1:11">
      <c r="A252" s="943"/>
      <c r="B252" s="943"/>
      <c r="C252" s="943"/>
      <c r="D252" s="943"/>
      <c r="E252" s="943"/>
      <c r="F252" s="943"/>
      <c r="G252" s="943"/>
      <c r="H252" s="943"/>
      <c r="I252" s="943"/>
      <c r="J252" s="943"/>
      <c r="K252" s="32"/>
    </row>
    <row r="253" spans="1:11">
      <c r="A253" s="943"/>
      <c r="B253" s="943"/>
      <c r="C253" s="943"/>
      <c r="D253" s="943"/>
      <c r="E253" s="943"/>
      <c r="F253" s="943"/>
      <c r="G253" s="943"/>
      <c r="H253" s="943"/>
      <c r="I253" s="943"/>
      <c r="J253" s="943"/>
      <c r="K253" s="32"/>
    </row>
    <row r="254" spans="1:11">
      <c r="A254" s="943"/>
      <c r="B254" s="943"/>
      <c r="C254" s="943"/>
      <c r="D254" s="943"/>
      <c r="E254" s="943"/>
      <c r="F254" s="943"/>
      <c r="G254" s="943"/>
      <c r="H254" s="943"/>
      <c r="I254" s="943"/>
      <c r="J254" s="943"/>
      <c r="K254" s="32"/>
    </row>
    <row r="255" spans="1:11">
      <c r="A255" s="943"/>
      <c r="B255" s="943"/>
      <c r="C255" s="943"/>
      <c r="D255" s="943"/>
      <c r="E255" s="943"/>
      <c r="F255" s="943"/>
      <c r="G255" s="943"/>
      <c r="H255" s="943"/>
      <c r="I255" s="943"/>
      <c r="J255" s="943"/>
      <c r="K255" s="32"/>
    </row>
    <row r="256" spans="1:11">
      <c r="A256" s="943"/>
      <c r="B256" s="943"/>
      <c r="C256" s="943"/>
      <c r="D256" s="943"/>
      <c r="E256" s="943"/>
      <c r="F256" s="943"/>
      <c r="G256" s="943"/>
      <c r="H256" s="943"/>
      <c r="I256" s="943"/>
      <c r="J256" s="943"/>
      <c r="K256" s="32"/>
    </row>
    <row r="257" spans="1:11">
      <c r="A257" s="943"/>
      <c r="B257" s="943"/>
      <c r="C257" s="943"/>
      <c r="D257" s="943"/>
      <c r="E257" s="943"/>
      <c r="F257" s="943"/>
      <c r="G257" s="943"/>
      <c r="H257" s="943"/>
      <c r="I257" s="943"/>
      <c r="J257" s="943"/>
      <c r="K257" s="32"/>
    </row>
    <row r="258" spans="1:11">
      <c r="A258" s="943"/>
      <c r="B258" s="943"/>
      <c r="C258" s="943"/>
      <c r="D258" s="943"/>
      <c r="E258" s="943"/>
      <c r="F258" s="943"/>
      <c r="G258" s="943"/>
      <c r="H258" s="943"/>
      <c r="I258" s="943"/>
      <c r="J258" s="943"/>
      <c r="K258" s="32"/>
    </row>
    <row r="259" spans="1:11">
      <c r="A259" s="943"/>
      <c r="B259" s="943"/>
      <c r="C259" s="943"/>
      <c r="D259" s="943"/>
      <c r="E259" s="943"/>
      <c r="F259" s="943"/>
      <c r="G259" s="943"/>
      <c r="H259" s="943"/>
      <c r="I259" s="943"/>
      <c r="J259" s="943"/>
      <c r="K259" s="32"/>
    </row>
    <row r="260" spans="1:11">
      <c r="A260" s="943"/>
      <c r="B260" s="943"/>
      <c r="C260" s="943"/>
      <c r="D260" s="943"/>
      <c r="E260" s="943"/>
      <c r="F260" s="943"/>
      <c r="G260" s="943"/>
      <c r="H260" s="943"/>
      <c r="I260" s="943"/>
      <c r="J260" s="943"/>
      <c r="K260" s="32"/>
    </row>
    <row r="261" spans="1:11">
      <c r="A261" s="943"/>
      <c r="B261" s="943"/>
      <c r="C261" s="943"/>
      <c r="D261" s="943"/>
      <c r="E261" s="943"/>
      <c r="F261" s="943"/>
      <c r="G261" s="943"/>
      <c r="H261" s="943"/>
      <c r="I261" s="943"/>
      <c r="J261" s="943"/>
      <c r="K261" s="32"/>
    </row>
    <row r="262" spans="1:11">
      <c r="A262" s="943"/>
      <c r="B262" s="943"/>
      <c r="C262" s="943"/>
      <c r="D262" s="943"/>
      <c r="E262" s="943"/>
      <c r="F262" s="943"/>
      <c r="G262" s="943"/>
      <c r="H262" s="943"/>
      <c r="I262" s="943"/>
      <c r="J262" s="943"/>
      <c r="K262" s="32"/>
    </row>
    <row r="263" spans="1:11">
      <c r="A263" s="943"/>
      <c r="B263" s="943"/>
      <c r="C263" s="943"/>
      <c r="D263" s="943"/>
      <c r="E263" s="943"/>
      <c r="F263" s="943"/>
      <c r="G263" s="943"/>
      <c r="H263" s="943"/>
      <c r="I263" s="943"/>
      <c r="J263" s="943"/>
      <c r="K263" s="32"/>
    </row>
    <row r="264" spans="1:11">
      <c r="A264" s="943"/>
      <c r="B264" s="943"/>
      <c r="C264" s="943"/>
      <c r="D264" s="943"/>
      <c r="E264" s="943"/>
      <c r="F264" s="943"/>
      <c r="G264" s="943"/>
      <c r="H264" s="943"/>
      <c r="I264" s="943"/>
      <c r="J264" s="943"/>
      <c r="K264" s="32"/>
    </row>
    <row r="265" spans="1:11">
      <c r="A265" s="943"/>
      <c r="B265" s="943"/>
      <c r="C265" s="943"/>
      <c r="D265" s="943"/>
      <c r="E265" s="943"/>
      <c r="F265" s="943"/>
      <c r="G265" s="943"/>
      <c r="H265" s="943"/>
      <c r="I265" s="943"/>
      <c r="J265" s="943"/>
      <c r="K265" s="32"/>
    </row>
    <row r="266" spans="1:11">
      <c r="A266" s="943"/>
      <c r="B266" s="943"/>
      <c r="C266" s="943"/>
      <c r="D266" s="943"/>
      <c r="E266" s="943"/>
      <c r="F266" s="943"/>
      <c r="G266" s="943"/>
      <c r="H266" s="943"/>
      <c r="I266" s="943"/>
      <c r="J266" s="943"/>
      <c r="K266" s="32"/>
    </row>
    <row r="267" spans="1:11">
      <c r="A267" s="943"/>
      <c r="B267" s="943"/>
      <c r="C267" s="943"/>
      <c r="D267" s="943"/>
      <c r="E267" s="943"/>
      <c r="F267" s="943"/>
      <c r="G267" s="943"/>
      <c r="H267" s="943"/>
      <c r="I267" s="943"/>
      <c r="J267" s="943"/>
      <c r="K267" s="32"/>
    </row>
    <row r="268" spans="1:11">
      <c r="A268" s="943"/>
      <c r="B268" s="943"/>
      <c r="C268" s="943"/>
      <c r="D268" s="943"/>
      <c r="E268" s="943"/>
      <c r="F268" s="943"/>
      <c r="G268" s="943"/>
      <c r="H268" s="943"/>
      <c r="I268" s="943"/>
      <c r="J268" s="943"/>
      <c r="K268" s="32"/>
    </row>
    <row r="269" spans="1:11">
      <c r="A269" s="943"/>
      <c r="B269" s="943"/>
      <c r="C269" s="943"/>
      <c r="D269" s="943"/>
      <c r="E269" s="943"/>
      <c r="F269" s="943"/>
      <c r="G269" s="943"/>
      <c r="H269" s="943"/>
      <c r="I269" s="943"/>
      <c r="J269" s="943"/>
      <c r="K269" s="32"/>
    </row>
    <row r="270" spans="1:11">
      <c r="A270" s="943"/>
      <c r="B270" s="943"/>
      <c r="C270" s="943"/>
      <c r="D270" s="943"/>
      <c r="E270" s="943"/>
      <c r="F270" s="943"/>
      <c r="G270" s="943"/>
      <c r="H270" s="943"/>
      <c r="I270" s="943"/>
      <c r="J270" s="943"/>
      <c r="K270" s="32"/>
    </row>
    <row r="271" spans="1:11">
      <c r="A271" s="943"/>
      <c r="B271" s="943"/>
      <c r="C271" s="943"/>
      <c r="D271" s="943"/>
      <c r="E271" s="943"/>
      <c r="F271" s="943"/>
      <c r="G271" s="943"/>
      <c r="H271" s="943"/>
      <c r="I271" s="943"/>
      <c r="J271" s="943"/>
      <c r="K271" s="32"/>
    </row>
    <row r="272" spans="1:11">
      <c r="A272" s="943"/>
      <c r="B272" s="943"/>
      <c r="C272" s="943"/>
      <c r="D272" s="943"/>
      <c r="E272" s="943"/>
      <c r="F272" s="943"/>
      <c r="G272" s="943"/>
      <c r="H272" s="943"/>
      <c r="I272" s="943"/>
      <c r="J272" s="943"/>
      <c r="K272" s="32"/>
    </row>
    <row r="273" spans="1:11">
      <c r="A273" s="943"/>
      <c r="B273" s="943"/>
      <c r="C273" s="943"/>
      <c r="D273" s="943"/>
      <c r="E273" s="943"/>
      <c r="F273" s="943"/>
      <c r="G273" s="943"/>
      <c r="H273" s="943"/>
      <c r="I273" s="943"/>
      <c r="J273" s="943"/>
      <c r="K273" s="32"/>
    </row>
    <row r="274" spans="1:11">
      <c r="A274" s="943"/>
      <c r="B274" s="943"/>
      <c r="C274" s="943"/>
      <c r="D274" s="943"/>
      <c r="E274" s="943"/>
      <c r="F274" s="943"/>
      <c r="G274" s="943"/>
      <c r="H274" s="943"/>
      <c r="I274" s="943"/>
      <c r="J274" s="943"/>
      <c r="K274" s="32"/>
    </row>
    <row r="275" spans="1:11">
      <c r="A275" s="943"/>
      <c r="B275" s="943"/>
      <c r="C275" s="943"/>
      <c r="D275" s="943"/>
      <c r="E275" s="943"/>
      <c r="F275" s="943"/>
      <c r="G275" s="943"/>
      <c r="H275" s="943"/>
      <c r="I275" s="943"/>
      <c r="J275" s="943"/>
      <c r="K275" s="32"/>
    </row>
    <row r="276" spans="1:11">
      <c r="A276" s="943"/>
      <c r="B276" s="943"/>
      <c r="C276" s="943"/>
      <c r="D276" s="943"/>
      <c r="E276" s="943"/>
      <c r="F276" s="943"/>
      <c r="G276" s="943"/>
      <c r="H276" s="943"/>
      <c r="I276" s="943"/>
      <c r="J276" s="943"/>
      <c r="K276" s="32"/>
    </row>
    <row r="277" spans="1:11">
      <c r="A277" s="943"/>
      <c r="B277" s="943"/>
      <c r="C277" s="943"/>
      <c r="D277" s="943"/>
      <c r="E277" s="943"/>
      <c r="F277" s="943"/>
      <c r="G277" s="943"/>
      <c r="H277" s="943"/>
      <c r="I277" s="943"/>
      <c r="J277" s="943"/>
      <c r="K277" s="32"/>
    </row>
    <row r="278" spans="1:11">
      <c r="A278" s="943"/>
      <c r="B278" s="943"/>
      <c r="C278" s="943"/>
      <c r="D278" s="943"/>
      <c r="E278" s="943"/>
      <c r="F278" s="943"/>
      <c r="G278" s="943"/>
      <c r="H278" s="943"/>
      <c r="I278" s="943"/>
      <c r="J278" s="943"/>
      <c r="K278" s="32"/>
    </row>
    <row r="279" spans="1:11">
      <c r="A279" s="943"/>
      <c r="B279" s="943"/>
      <c r="C279" s="943"/>
      <c r="D279" s="943"/>
      <c r="E279" s="943"/>
      <c r="F279" s="943"/>
      <c r="G279" s="943"/>
      <c r="H279" s="943"/>
      <c r="I279" s="943"/>
      <c r="J279" s="943"/>
      <c r="K279" s="32"/>
    </row>
    <row r="280" spans="1:11">
      <c r="A280" s="943"/>
      <c r="B280" s="943"/>
      <c r="C280" s="943"/>
      <c r="D280" s="943"/>
      <c r="E280" s="943"/>
      <c r="F280" s="943"/>
      <c r="G280" s="943"/>
      <c r="H280" s="943"/>
      <c r="I280" s="943"/>
      <c r="J280" s="943"/>
      <c r="K280" s="32"/>
    </row>
    <row r="281" spans="1:11">
      <c r="A281" s="943"/>
      <c r="B281" s="943"/>
      <c r="C281" s="943"/>
      <c r="D281" s="943"/>
      <c r="E281" s="943"/>
      <c r="F281" s="943"/>
      <c r="G281" s="943"/>
      <c r="H281" s="943"/>
      <c r="I281" s="943"/>
      <c r="J281" s="943"/>
      <c r="K281" s="32"/>
    </row>
    <row r="282" spans="1:11">
      <c r="A282" s="943"/>
      <c r="B282" s="943"/>
      <c r="C282" s="943"/>
      <c r="D282" s="943"/>
      <c r="E282" s="943"/>
      <c r="F282" s="943"/>
      <c r="G282" s="943"/>
      <c r="H282" s="943"/>
      <c r="I282" s="943"/>
      <c r="J282" s="943"/>
      <c r="K282" s="32"/>
    </row>
    <row r="283" spans="1:11">
      <c r="A283" s="943"/>
      <c r="B283" s="943"/>
      <c r="C283" s="943"/>
      <c r="D283" s="943"/>
      <c r="E283" s="943"/>
      <c r="F283" s="943"/>
      <c r="G283" s="943"/>
      <c r="H283" s="943"/>
      <c r="I283" s="943"/>
      <c r="J283" s="943"/>
      <c r="K283" s="32"/>
    </row>
    <row r="284" spans="1:11">
      <c r="A284" s="943"/>
      <c r="B284" s="943"/>
      <c r="C284" s="943"/>
      <c r="D284" s="943"/>
      <c r="E284" s="943"/>
      <c r="F284" s="943"/>
      <c r="G284" s="943"/>
      <c r="H284" s="943"/>
      <c r="I284" s="943"/>
      <c r="J284" s="943"/>
      <c r="K284" s="32"/>
    </row>
    <row r="285" spans="1:11">
      <c r="A285" s="943"/>
      <c r="B285" s="943"/>
      <c r="C285" s="943"/>
      <c r="D285" s="943"/>
      <c r="E285" s="943"/>
      <c r="F285" s="943"/>
      <c r="G285" s="943"/>
      <c r="H285" s="943"/>
      <c r="I285" s="943"/>
      <c r="J285" s="943"/>
      <c r="K285" s="32"/>
    </row>
    <row r="286" spans="1:11">
      <c r="A286" s="943"/>
      <c r="B286" s="943"/>
      <c r="C286" s="943"/>
      <c r="D286" s="943"/>
      <c r="E286" s="943"/>
      <c r="F286" s="943"/>
      <c r="G286" s="943"/>
      <c r="H286" s="943"/>
      <c r="I286" s="943"/>
      <c r="J286" s="943"/>
      <c r="K286" s="32"/>
    </row>
    <row r="287" spans="1:11">
      <c r="A287" s="943"/>
      <c r="B287" s="943"/>
      <c r="C287" s="943"/>
      <c r="D287" s="943"/>
      <c r="E287" s="943"/>
      <c r="F287" s="943"/>
      <c r="G287" s="943"/>
      <c r="H287" s="943"/>
      <c r="I287" s="943"/>
      <c r="J287" s="943"/>
      <c r="K287" s="32"/>
    </row>
    <row r="288" spans="1:11">
      <c r="A288" s="943"/>
      <c r="B288" s="943"/>
      <c r="C288" s="943"/>
      <c r="D288" s="943"/>
      <c r="E288" s="943"/>
      <c r="F288" s="943"/>
      <c r="G288" s="943"/>
      <c r="H288" s="943"/>
      <c r="I288" s="943"/>
      <c r="J288" s="943"/>
      <c r="K288" s="32"/>
    </row>
    <row r="289" spans="1:11">
      <c r="A289" s="943"/>
      <c r="B289" s="943"/>
      <c r="C289" s="943"/>
      <c r="D289" s="943"/>
      <c r="E289" s="943"/>
      <c r="F289" s="943"/>
      <c r="G289" s="943"/>
      <c r="H289" s="943"/>
      <c r="I289" s="943"/>
      <c r="J289" s="943"/>
      <c r="K289" s="32"/>
    </row>
    <row r="290" spans="1:11">
      <c r="A290" s="943"/>
      <c r="B290" s="943"/>
      <c r="C290" s="943"/>
      <c r="D290" s="943"/>
      <c r="E290" s="943"/>
      <c r="F290" s="943"/>
      <c r="G290" s="943"/>
      <c r="H290" s="943"/>
      <c r="I290" s="943"/>
      <c r="J290" s="943"/>
      <c r="K290" s="32"/>
    </row>
    <row r="291" spans="1:11">
      <c r="A291" s="943"/>
      <c r="B291" s="943"/>
      <c r="C291" s="943"/>
      <c r="D291" s="943"/>
      <c r="E291" s="943"/>
      <c r="F291" s="943"/>
      <c r="G291" s="943"/>
      <c r="H291" s="943"/>
      <c r="I291" s="943"/>
      <c r="J291" s="943"/>
      <c r="K291" s="32"/>
    </row>
    <row r="292" spans="1:11">
      <c r="A292" s="943"/>
      <c r="B292" s="943"/>
      <c r="C292" s="943"/>
      <c r="D292" s="943"/>
      <c r="E292" s="943"/>
      <c r="F292" s="943"/>
      <c r="G292" s="943"/>
      <c r="H292" s="943"/>
      <c r="I292" s="943"/>
      <c r="J292" s="943"/>
      <c r="K292" s="32"/>
    </row>
    <row r="293" spans="1:11">
      <c r="A293" s="943"/>
      <c r="B293" s="943"/>
      <c r="C293" s="943"/>
      <c r="D293" s="943"/>
      <c r="E293" s="943"/>
      <c r="F293" s="943"/>
      <c r="G293" s="943"/>
      <c r="H293" s="943"/>
      <c r="I293" s="943"/>
      <c r="J293" s="943"/>
      <c r="K293" s="32"/>
    </row>
    <row r="294" spans="1:11">
      <c r="A294" s="943"/>
      <c r="B294" s="943"/>
      <c r="C294" s="943"/>
      <c r="D294" s="943"/>
      <c r="E294" s="943"/>
      <c r="F294" s="943"/>
      <c r="G294" s="943"/>
      <c r="H294" s="943"/>
      <c r="I294" s="943"/>
      <c r="J294" s="943"/>
      <c r="K294" s="32"/>
    </row>
    <row r="295" spans="1:11">
      <c r="A295" s="943"/>
      <c r="B295" s="943"/>
      <c r="C295" s="943"/>
      <c r="D295" s="943"/>
      <c r="E295" s="943"/>
      <c r="F295" s="943"/>
      <c r="G295" s="943"/>
      <c r="H295" s="943"/>
      <c r="I295" s="943"/>
      <c r="J295" s="943"/>
      <c r="K295" s="32"/>
    </row>
    <row r="296" spans="1:11">
      <c r="A296" s="943"/>
      <c r="B296" s="943"/>
      <c r="C296" s="943"/>
      <c r="D296" s="943"/>
      <c r="E296" s="943"/>
      <c r="F296" s="943"/>
      <c r="G296" s="943"/>
      <c r="H296" s="943"/>
      <c r="I296" s="943"/>
      <c r="J296" s="943"/>
      <c r="K296" s="32"/>
    </row>
    <row r="297" spans="1:11">
      <c r="A297" s="943"/>
      <c r="B297" s="943"/>
      <c r="C297" s="943"/>
      <c r="D297" s="943"/>
      <c r="E297" s="943"/>
      <c r="F297" s="943"/>
      <c r="G297" s="943"/>
      <c r="H297" s="943"/>
      <c r="I297" s="943"/>
      <c r="J297" s="943"/>
      <c r="K297" s="32"/>
    </row>
    <row r="298" spans="1:11">
      <c r="A298" s="943"/>
      <c r="B298" s="943"/>
      <c r="C298" s="943"/>
      <c r="D298" s="943"/>
      <c r="E298" s="943"/>
      <c r="F298" s="943"/>
      <c r="G298" s="943"/>
      <c r="H298" s="943"/>
      <c r="I298" s="943"/>
      <c r="J298" s="943"/>
      <c r="K298" s="32"/>
    </row>
    <row r="299" spans="1:11">
      <c r="A299" s="943"/>
      <c r="B299" s="943"/>
      <c r="C299" s="943"/>
      <c r="D299" s="943"/>
      <c r="E299" s="943"/>
      <c r="F299" s="943"/>
      <c r="G299" s="943"/>
      <c r="H299" s="943"/>
      <c r="I299" s="943"/>
      <c r="J299" s="943"/>
      <c r="K299" s="32"/>
    </row>
    <row r="300" spans="1:11">
      <c r="A300" s="943"/>
      <c r="B300" s="943"/>
      <c r="C300" s="943"/>
      <c r="D300" s="943"/>
      <c r="E300" s="943"/>
      <c r="F300" s="943"/>
      <c r="G300" s="943"/>
      <c r="H300" s="943"/>
      <c r="I300" s="943"/>
      <c r="J300" s="943"/>
      <c r="K300" s="32"/>
    </row>
    <row r="301" spans="1:11">
      <c r="A301" s="943"/>
      <c r="B301" s="943"/>
      <c r="C301" s="943"/>
      <c r="D301" s="943"/>
      <c r="E301" s="943"/>
      <c r="F301" s="943"/>
      <c r="G301" s="943"/>
      <c r="H301" s="943"/>
      <c r="I301" s="943"/>
      <c r="J301" s="943"/>
      <c r="K301" s="32"/>
    </row>
    <row r="302" spans="1:11">
      <c r="A302" s="943"/>
      <c r="B302" s="943"/>
      <c r="C302" s="943"/>
      <c r="D302" s="943"/>
      <c r="E302" s="943"/>
      <c r="F302" s="943"/>
      <c r="G302" s="943"/>
      <c r="H302" s="943"/>
      <c r="I302" s="943"/>
      <c r="J302" s="943"/>
      <c r="K302" s="32"/>
    </row>
    <row r="303" spans="1:11">
      <c r="A303" s="943"/>
      <c r="B303" s="943"/>
      <c r="C303" s="943"/>
      <c r="D303" s="943"/>
      <c r="E303" s="943"/>
      <c r="F303" s="943"/>
      <c r="G303" s="943"/>
      <c r="H303" s="943"/>
      <c r="I303" s="943"/>
      <c r="J303" s="943"/>
      <c r="K303" s="32"/>
    </row>
    <row r="304" spans="1:11">
      <c r="A304" s="943"/>
      <c r="B304" s="943"/>
      <c r="C304" s="943"/>
      <c r="D304" s="943"/>
      <c r="E304" s="943"/>
      <c r="F304" s="943"/>
      <c r="G304" s="943"/>
      <c r="H304" s="943"/>
      <c r="I304" s="943"/>
      <c r="J304" s="943"/>
      <c r="K304" s="32"/>
    </row>
    <row r="305" spans="1:11">
      <c r="A305" s="943"/>
      <c r="B305" s="943"/>
      <c r="C305" s="943"/>
      <c r="D305" s="943"/>
      <c r="E305" s="943"/>
      <c r="F305" s="943"/>
      <c r="G305" s="943"/>
      <c r="H305" s="943"/>
      <c r="I305" s="943"/>
      <c r="J305" s="943"/>
      <c r="K305" s="32"/>
    </row>
    <row r="306" spans="1:11">
      <c r="A306" s="943"/>
      <c r="B306" s="943"/>
      <c r="C306" s="943"/>
      <c r="D306" s="943"/>
      <c r="E306" s="943"/>
      <c r="F306" s="943"/>
      <c r="G306" s="943"/>
      <c r="H306" s="943"/>
      <c r="I306" s="943"/>
      <c r="J306" s="943"/>
      <c r="K306" s="32"/>
    </row>
    <row r="307" spans="1:11">
      <c r="A307" s="943"/>
      <c r="B307" s="943"/>
      <c r="C307" s="943"/>
      <c r="D307" s="943"/>
      <c r="E307" s="943"/>
      <c r="F307" s="943"/>
      <c r="G307" s="943"/>
      <c r="H307" s="943"/>
      <c r="I307" s="943"/>
      <c r="J307" s="943"/>
      <c r="K307" s="32"/>
    </row>
    <row r="308" spans="1:11">
      <c r="A308" s="943"/>
      <c r="B308" s="943"/>
      <c r="C308" s="943"/>
      <c r="D308" s="943"/>
      <c r="E308" s="943"/>
      <c r="F308" s="943"/>
      <c r="G308" s="943"/>
      <c r="H308" s="943"/>
      <c r="I308" s="943"/>
      <c r="J308" s="943"/>
      <c r="K308" s="32"/>
    </row>
    <row r="309" spans="1:11">
      <c r="A309" s="943"/>
      <c r="B309" s="943"/>
      <c r="C309" s="943"/>
      <c r="D309" s="943"/>
      <c r="E309" s="943"/>
      <c r="F309" s="943"/>
      <c r="G309" s="943"/>
      <c r="H309" s="943"/>
      <c r="I309" s="943"/>
      <c r="J309" s="943"/>
      <c r="K309" s="32"/>
    </row>
    <row r="310" spans="1:11">
      <c r="A310" s="943"/>
      <c r="B310" s="943"/>
      <c r="C310" s="943"/>
      <c r="D310" s="943"/>
      <c r="E310" s="943"/>
      <c r="F310" s="943"/>
      <c r="G310" s="943"/>
      <c r="H310" s="943"/>
      <c r="I310" s="943"/>
      <c r="J310" s="943"/>
      <c r="K310" s="32"/>
    </row>
    <row r="311" spans="1:11">
      <c r="A311" s="943"/>
      <c r="B311" s="943"/>
      <c r="C311" s="943"/>
      <c r="D311" s="943"/>
      <c r="E311" s="943"/>
      <c r="F311" s="943"/>
      <c r="G311" s="943"/>
      <c r="H311" s="943"/>
      <c r="I311" s="943"/>
      <c r="J311" s="943"/>
      <c r="K311" s="32"/>
    </row>
    <row r="312" spans="1:11">
      <c r="A312" s="943"/>
      <c r="B312" s="943"/>
      <c r="C312" s="943"/>
      <c r="D312" s="943"/>
      <c r="E312" s="943"/>
      <c r="F312" s="943"/>
      <c r="G312" s="943"/>
      <c r="H312" s="943"/>
      <c r="I312" s="943"/>
      <c r="J312" s="943"/>
      <c r="K312" s="32"/>
    </row>
    <row r="313" spans="1:11">
      <c r="A313" s="943"/>
      <c r="B313" s="943"/>
      <c r="C313" s="943"/>
      <c r="D313" s="943"/>
      <c r="E313" s="943"/>
      <c r="F313" s="943"/>
      <c r="G313" s="943"/>
      <c r="H313" s="943"/>
      <c r="I313" s="943"/>
      <c r="J313" s="943"/>
      <c r="K313" s="32"/>
    </row>
    <row r="314" spans="1:11">
      <c r="A314" s="943"/>
      <c r="B314" s="943"/>
      <c r="C314" s="943"/>
      <c r="D314" s="943"/>
      <c r="E314" s="943"/>
      <c r="F314" s="943"/>
      <c r="G314" s="943"/>
      <c r="H314" s="943"/>
      <c r="I314" s="943"/>
      <c r="J314" s="943"/>
      <c r="K314" s="32"/>
    </row>
    <row r="315" spans="1:11">
      <c r="A315" s="943"/>
      <c r="B315" s="943"/>
      <c r="C315" s="943"/>
      <c r="D315" s="943"/>
      <c r="E315" s="943"/>
      <c r="F315" s="943"/>
      <c r="G315" s="943"/>
      <c r="H315" s="943"/>
      <c r="I315" s="943"/>
      <c r="J315" s="943"/>
      <c r="K315" s="32"/>
    </row>
    <row r="316" spans="1:11">
      <c r="A316" s="943"/>
      <c r="B316" s="943"/>
      <c r="C316" s="943"/>
      <c r="D316" s="943"/>
      <c r="E316" s="943"/>
      <c r="F316" s="943"/>
      <c r="G316" s="943"/>
      <c r="H316" s="943"/>
      <c r="I316" s="943"/>
      <c r="J316" s="943"/>
      <c r="K316" s="32"/>
    </row>
    <row r="317" spans="1:11">
      <c r="A317" s="943"/>
      <c r="B317" s="943"/>
      <c r="C317" s="943"/>
      <c r="D317" s="943"/>
      <c r="E317" s="943"/>
      <c r="F317" s="943"/>
      <c r="G317" s="943"/>
      <c r="H317" s="943"/>
      <c r="I317" s="943"/>
      <c r="J317" s="943"/>
      <c r="K317" s="32"/>
    </row>
    <row r="318" spans="1:11">
      <c r="A318" s="943"/>
      <c r="B318" s="943"/>
      <c r="C318" s="943"/>
      <c r="D318" s="943"/>
      <c r="E318" s="943"/>
      <c r="F318" s="943"/>
      <c r="G318" s="943"/>
      <c r="H318" s="943"/>
      <c r="I318" s="943"/>
      <c r="J318" s="943"/>
      <c r="K318" s="32"/>
    </row>
    <row r="319" spans="1:11">
      <c r="A319" s="943"/>
      <c r="B319" s="943"/>
      <c r="C319" s="943"/>
      <c r="D319" s="943"/>
      <c r="E319" s="943"/>
      <c r="F319" s="943"/>
      <c r="G319" s="943"/>
      <c r="H319" s="943"/>
      <c r="I319" s="943"/>
      <c r="J319" s="943"/>
      <c r="K319" s="32"/>
    </row>
    <row r="320" spans="1:11">
      <c r="A320" s="943"/>
      <c r="B320" s="943"/>
      <c r="C320" s="943"/>
      <c r="D320" s="943"/>
      <c r="E320" s="943"/>
      <c r="F320" s="943"/>
      <c r="G320" s="943"/>
      <c r="H320" s="943"/>
      <c r="I320" s="943"/>
      <c r="J320" s="943"/>
      <c r="K320" s="32"/>
    </row>
    <row r="321" spans="1:11">
      <c r="A321" s="943"/>
      <c r="B321" s="943"/>
      <c r="C321" s="943"/>
      <c r="D321" s="943"/>
      <c r="E321" s="943"/>
      <c r="F321" s="943"/>
      <c r="G321" s="943"/>
      <c r="H321" s="943"/>
      <c r="I321" s="943"/>
      <c r="J321" s="943"/>
      <c r="K321" s="32"/>
    </row>
    <row r="322" spans="1:11">
      <c r="A322" s="943"/>
      <c r="B322" s="943"/>
      <c r="C322" s="943"/>
      <c r="D322" s="943"/>
      <c r="E322" s="943"/>
      <c r="F322" s="943"/>
      <c r="G322" s="943"/>
      <c r="H322" s="943"/>
      <c r="I322" s="943"/>
      <c r="J322" s="943"/>
      <c r="K322" s="32"/>
    </row>
    <row r="323" spans="1:11">
      <c r="A323" s="943"/>
      <c r="B323" s="943"/>
      <c r="C323" s="943"/>
      <c r="D323" s="943"/>
      <c r="E323" s="943"/>
      <c r="F323" s="943"/>
      <c r="G323" s="943"/>
      <c r="H323" s="943"/>
      <c r="I323" s="943"/>
      <c r="J323" s="943"/>
      <c r="K323" s="32"/>
    </row>
    <row r="324" spans="1:11">
      <c r="A324" s="943"/>
      <c r="B324" s="943"/>
      <c r="C324" s="943"/>
      <c r="D324" s="943"/>
      <c r="E324" s="943"/>
      <c r="F324" s="943"/>
      <c r="G324" s="943"/>
      <c r="H324" s="943"/>
      <c r="I324" s="943"/>
      <c r="J324" s="943"/>
      <c r="K324" s="32"/>
    </row>
    <row r="325" spans="1:11">
      <c r="A325" s="943"/>
      <c r="B325" s="943"/>
      <c r="C325" s="943"/>
      <c r="D325" s="943"/>
      <c r="E325" s="943"/>
      <c r="F325" s="943"/>
      <c r="G325" s="943"/>
      <c r="H325" s="943"/>
      <c r="I325" s="943"/>
      <c r="J325" s="943"/>
      <c r="K325" s="32"/>
    </row>
    <row r="326" spans="1:11">
      <c r="A326" s="943"/>
      <c r="B326" s="943"/>
      <c r="C326" s="943"/>
      <c r="D326" s="943"/>
      <c r="E326" s="943"/>
      <c r="F326" s="943"/>
      <c r="G326" s="943"/>
      <c r="H326" s="943"/>
      <c r="I326" s="943"/>
      <c r="J326" s="943"/>
      <c r="K326" s="32"/>
    </row>
    <row r="327" spans="1:11">
      <c r="A327" s="943"/>
      <c r="B327" s="943"/>
      <c r="C327" s="943"/>
      <c r="D327" s="943"/>
      <c r="E327" s="943"/>
      <c r="F327" s="943"/>
      <c r="G327" s="943"/>
      <c r="H327" s="943"/>
      <c r="I327" s="943"/>
      <c r="J327" s="943"/>
      <c r="K327" s="32"/>
    </row>
    <row r="328" spans="1:11">
      <c r="A328" s="943"/>
      <c r="B328" s="943"/>
      <c r="C328" s="943"/>
      <c r="D328" s="943"/>
      <c r="E328" s="943"/>
      <c r="F328" s="943"/>
      <c r="G328" s="943"/>
      <c r="H328" s="943"/>
      <c r="I328" s="943"/>
      <c r="J328" s="943"/>
      <c r="K328" s="32"/>
    </row>
    <row r="329" spans="1:11">
      <c r="A329" s="943"/>
      <c r="B329" s="943"/>
      <c r="C329" s="943"/>
      <c r="D329" s="943"/>
      <c r="E329" s="943"/>
      <c r="F329" s="943"/>
      <c r="G329" s="943"/>
      <c r="H329" s="943"/>
      <c r="I329" s="943"/>
      <c r="J329" s="943"/>
      <c r="K329" s="32"/>
    </row>
    <row r="330" spans="1:11">
      <c r="A330" s="943"/>
      <c r="B330" s="943"/>
      <c r="C330" s="943"/>
      <c r="D330" s="943"/>
      <c r="E330" s="943"/>
      <c r="F330" s="943"/>
      <c r="G330" s="943"/>
      <c r="H330" s="943"/>
      <c r="I330" s="943"/>
      <c r="J330" s="943"/>
      <c r="K330" s="32"/>
    </row>
    <row r="331" spans="1:11">
      <c r="A331" s="943"/>
      <c r="B331" s="943"/>
      <c r="C331" s="943"/>
      <c r="D331" s="943"/>
      <c r="E331" s="943"/>
      <c r="F331" s="943"/>
      <c r="G331" s="943"/>
      <c r="H331" s="943"/>
      <c r="I331" s="943"/>
      <c r="J331" s="943"/>
      <c r="K331" s="32"/>
    </row>
    <row r="332" spans="1:11">
      <c r="A332" s="943"/>
      <c r="B332" s="943"/>
      <c r="C332" s="943"/>
      <c r="D332" s="943"/>
      <c r="E332" s="943"/>
      <c r="F332" s="943"/>
      <c r="G332" s="943"/>
      <c r="H332" s="943"/>
      <c r="I332" s="943"/>
      <c r="J332" s="943"/>
      <c r="K332" s="32"/>
    </row>
    <row r="333" spans="1:11">
      <c r="A333" s="943"/>
      <c r="B333" s="943"/>
      <c r="C333" s="943"/>
      <c r="D333" s="943"/>
      <c r="E333" s="943"/>
      <c r="F333" s="943"/>
      <c r="G333" s="943"/>
      <c r="H333" s="943"/>
      <c r="I333" s="943"/>
      <c r="J333" s="943"/>
      <c r="K333" s="32"/>
    </row>
    <row r="334" spans="1:11">
      <c r="A334" s="943"/>
      <c r="B334" s="943"/>
      <c r="C334" s="943"/>
      <c r="D334" s="943"/>
      <c r="E334" s="943"/>
      <c r="F334" s="943"/>
      <c r="G334" s="943"/>
      <c r="H334" s="943"/>
      <c r="I334" s="943"/>
      <c r="J334" s="943"/>
      <c r="K334" s="32"/>
    </row>
    <row r="335" spans="1:11">
      <c r="A335" s="943"/>
      <c r="B335" s="943"/>
      <c r="C335" s="943"/>
      <c r="D335" s="943"/>
      <c r="E335" s="943"/>
      <c r="F335" s="943"/>
      <c r="G335" s="943"/>
      <c r="H335" s="943"/>
      <c r="I335" s="943"/>
      <c r="J335" s="943"/>
      <c r="K335" s="32"/>
    </row>
    <row r="336" spans="1:11">
      <c r="A336" s="943"/>
      <c r="B336" s="943"/>
      <c r="C336" s="943"/>
      <c r="D336" s="943"/>
      <c r="E336" s="943"/>
      <c r="F336" s="943"/>
      <c r="G336" s="943"/>
      <c r="H336" s="943"/>
      <c r="I336" s="943"/>
      <c r="J336" s="943"/>
      <c r="K336" s="32"/>
    </row>
    <row r="337" spans="1:11">
      <c r="A337" s="943"/>
      <c r="B337" s="943"/>
      <c r="C337" s="943"/>
      <c r="D337" s="943"/>
      <c r="E337" s="943"/>
      <c r="F337" s="943"/>
      <c r="G337" s="943"/>
      <c r="H337" s="943"/>
      <c r="I337" s="943"/>
      <c r="J337" s="943"/>
      <c r="K337" s="32"/>
    </row>
    <row r="338" spans="1:11">
      <c r="A338" s="943"/>
      <c r="B338" s="943"/>
      <c r="C338" s="943"/>
      <c r="D338" s="943"/>
      <c r="E338" s="943"/>
      <c r="F338" s="943"/>
      <c r="G338" s="943"/>
      <c r="H338" s="943"/>
      <c r="I338" s="943"/>
      <c r="J338" s="943"/>
      <c r="K338" s="32"/>
    </row>
    <row r="339" spans="1:11">
      <c r="A339" s="943"/>
      <c r="B339" s="943"/>
      <c r="C339" s="943"/>
      <c r="D339" s="943"/>
      <c r="E339" s="943"/>
      <c r="F339" s="943"/>
      <c r="G339" s="943"/>
      <c r="H339" s="943"/>
      <c r="I339" s="943"/>
      <c r="J339" s="943"/>
      <c r="K339" s="32"/>
    </row>
    <row r="340" spans="1:11">
      <c r="A340" s="943"/>
      <c r="B340" s="943"/>
      <c r="C340" s="943"/>
      <c r="D340" s="943"/>
      <c r="E340" s="943"/>
      <c r="F340" s="943"/>
      <c r="G340" s="943"/>
      <c r="H340" s="943"/>
      <c r="I340" s="943"/>
      <c r="J340" s="943"/>
      <c r="K340" s="32"/>
    </row>
    <row r="341" spans="1:11">
      <c r="A341" s="943"/>
      <c r="B341" s="943"/>
      <c r="C341" s="943"/>
      <c r="D341" s="943"/>
      <c r="E341" s="943"/>
      <c r="F341" s="943"/>
      <c r="G341" s="943"/>
      <c r="H341" s="943"/>
      <c r="I341" s="943"/>
      <c r="J341" s="943"/>
      <c r="K341" s="32"/>
    </row>
    <row r="342" spans="1:11">
      <c r="A342" s="943"/>
      <c r="B342" s="943"/>
      <c r="C342" s="943"/>
      <c r="D342" s="943"/>
      <c r="E342" s="943"/>
      <c r="F342" s="943"/>
      <c r="G342" s="943"/>
      <c r="H342" s="943"/>
      <c r="I342" s="943"/>
      <c r="J342" s="943"/>
      <c r="K342" s="32"/>
    </row>
    <row r="343" spans="1:11">
      <c r="A343" s="943"/>
      <c r="B343" s="943"/>
      <c r="C343" s="943"/>
      <c r="D343" s="943"/>
      <c r="E343" s="943"/>
      <c r="F343" s="943"/>
      <c r="G343" s="943"/>
      <c r="H343" s="943"/>
      <c r="I343" s="943"/>
      <c r="J343" s="943"/>
      <c r="K343" s="32"/>
    </row>
    <row r="344" spans="1:11">
      <c r="A344" s="943"/>
      <c r="B344" s="943"/>
      <c r="C344" s="943"/>
      <c r="D344" s="943"/>
      <c r="E344" s="943"/>
      <c r="F344" s="943"/>
      <c r="G344" s="943"/>
      <c r="H344" s="943"/>
      <c r="I344" s="943"/>
      <c r="J344" s="943"/>
      <c r="K344" s="32"/>
    </row>
    <row r="345" spans="1:11">
      <c r="A345" s="943"/>
      <c r="B345" s="943"/>
      <c r="C345" s="943"/>
      <c r="D345" s="943"/>
      <c r="E345" s="943"/>
      <c r="F345" s="943"/>
      <c r="G345" s="943"/>
      <c r="H345" s="943"/>
      <c r="I345" s="943"/>
      <c r="J345" s="943"/>
      <c r="K345" s="32"/>
    </row>
    <row r="346" spans="1:11">
      <c r="A346" s="943"/>
      <c r="B346" s="943"/>
      <c r="C346" s="943"/>
      <c r="D346" s="943"/>
      <c r="E346" s="943"/>
      <c r="F346" s="943"/>
      <c r="G346" s="943"/>
      <c r="H346" s="943"/>
      <c r="I346" s="943"/>
      <c r="J346" s="943"/>
      <c r="K346" s="32"/>
    </row>
    <row r="347" spans="1:11">
      <c r="A347" s="943"/>
      <c r="B347" s="943"/>
      <c r="C347" s="943"/>
      <c r="D347" s="943"/>
      <c r="E347" s="943"/>
      <c r="F347" s="943"/>
      <c r="G347" s="943"/>
      <c r="H347" s="943"/>
      <c r="I347" s="943"/>
      <c r="J347" s="943"/>
      <c r="K347" s="32"/>
    </row>
    <row r="348" spans="1:11">
      <c r="A348" s="943"/>
      <c r="B348" s="943"/>
      <c r="C348" s="943"/>
      <c r="D348" s="943"/>
      <c r="E348" s="943"/>
      <c r="F348" s="943"/>
      <c r="G348" s="943"/>
      <c r="H348" s="943"/>
      <c r="I348" s="943"/>
      <c r="J348" s="943"/>
      <c r="K348" s="32"/>
    </row>
    <row r="349" spans="1:11">
      <c r="A349" s="943"/>
      <c r="B349" s="943"/>
      <c r="C349" s="943"/>
      <c r="D349" s="943"/>
      <c r="E349" s="943"/>
      <c r="F349" s="943"/>
      <c r="G349" s="943"/>
      <c r="H349" s="943"/>
      <c r="I349" s="943"/>
      <c r="J349" s="943"/>
      <c r="K349" s="32"/>
    </row>
    <row r="350" spans="1:11">
      <c r="A350" s="943"/>
      <c r="B350" s="943"/>
      <c r="C350" s="943"/>
      <c r="D350" s="943"/>
      <c r="E350" s="943"/>
      <c r="F350" s="943"/>
      <c r="G350" s="943"/>
      <c r="H350" s="943"/>
      <c r="I350" s="943"/>
      <c r="J350" s="943"/>
      <c r="K350" s="32"/>
    </row>
    <row r="351" spans="1:11">
      <c r="A351" s="943"/>
      <c r="B351" s="943"/>
      <c r="C351" s="943"/>
      <c r="D351" s="943"/>
      <c r="E351" s="943"/>
      <c r="F351" s="943"/>
      <c r="G351" s="943"/>
      <c r="H351" s="943"/>
      <c r="I351" s="943"/>
      <c r="J351" s="943"/>
      <c r="K351" s="32"/>
    </row>
    <row r="352" spans="1:11">
      <c r="A352" s="943"/>
      <c r="B352" s="943"/>
      <c r="C352" s="943"/>
      <c r="D352" s="943"/>
      <c r="E352" s="943"/>
      <c r="F352" s="943"/>
      <c r="G352" s="943"/>
      <c r="H352" s="943"/>
      <c r="I352" s="943"/>
      <c r="J352" s="943"/>
      <c r="K352" s="32"/>
    </row>
    <row r="353" spans="1:11">
      <c r="A353" s="943"/>
      <c r="B353" s="943"/>
      <c r="C353" s="943"/>
      <c r="D353" s="943"/>
      <c r="E353" s="943"/>
      <c r="F353" s="943"/>
      <c r="G353" s="943"/>
      <c r="H353" s="943"/>
      <c r="I353" s="943"/>
      <c r="J353" s="943"/>
      <c r="K353" s="32"/>
    </row>
    <row r="354" spans="1:11">
      <c r="A354" s="943"/>
      <c r="B354" s="943"/>
      <c r="C354" s="943"/>
      <c r="D354" s="943"/>
      <c r="E354" s="943"/>
      <c r="F354" s="943"/>
      <c r="G354" s="943"/>
      <c r="H354" s="943"/>
      <c r="I354" s="943"/>
      <c r="J354" s="943"/>
      <c r="K354" s="32"/>
    </row>
    <row r="355" spans="1:11">
      <c r="A355" s="943"/>
      <c r="B355" s="943"/>
      <c r="C355" s="943"/>
      <c r="D355" s="943"/>
      <c r="E355" s="943"/>
      <c r="F355" s="943"/>
      <c r="G355" s="943"/>
      <c r="H355" s="943"/>
      <c r="I355" s="943"/>
      <c r="J355" s="943"/>
      <c r="K355" s="32"/>
    </row>
    <row r="356" spans="1:11">
      <c r="A356" s="943"/>
      <c r="B356" s="943"/>
      <c r="C356" s="943"/>
      <c r="D356" s="943"/>
      <c r="E356" s="943"/>
      <c r="F356" s="943"/>
      <c r="G356" s="943"/>
      <c r="H356" s="943"/>
      <c r="I356" s="943"/>
      <c r="J356" s="943"/>
      <c r="K356" s="32"/>
    </row>
    <row r="357" spans="1:11">
      <c r="A357" s="943"/>
      <c r="B357" s="943"/>
      <c r="C357" s="943"/>
      <c r="D357" s="943"/>
      <c r="E357" s="943"/>
      <c r="F357" s="943"/>
      <c r="G357" s="943"/>
      <c r="H357" s="943"/>
      <c r="I357" s="943"/>
      <c r="J357" s="943"/>
      <c r="K357" s="32"/>
    </row>
    <row r="358" spans="1:11">
      <c r="A358" s="943"/>
      <c r="B358" s="943"/>
      <c r="C358" s="943"/>
      <c r="D358" s="943"/>
      <c r="E358" s="943"/>
      <c r="F358" s="943"/>
      <c r="G358" s="943"/>
      <c r="H358" s="943"/>
      <c r="I358" s="943"/>
      <c r="J358" s="943"/>
      <c r="K358" s="32"/>
    </row>
    <row r="359" spans="1:11">
      <c r="A359" s="943"/>
      <c r="B359" s="943"/>
      <c r="C359" s="943"/>
      <c r="D359" s="943"/>
      <c r="E359" s="943"/>
      <c r="F359" s="943"/>
      <c r="G359" s="943"/>
      <c r="H359" s="943"/>
      <c r="I359" s="943"/>
      <c r="J359" s="943"/>
      <c r="K359" s="32"/>
    </row>
    <row r="360" spans="1:11">
      <c r="A360" s="943"/>
      <c r="B360" s="943"/>
      <c r="C360" s="943"/>
      <c r="D360" s="943"/>
      <c r="E360" s="943"/>
      <c r="F360" s="943"/>
      <c r="G360" s="943"/>
      <c r="H360" s="943"/>
      <c r="I360" s="943"/>
      <c r="J360" s="943"/>
      <c r="K360" s="32"/>
    </row>
    <row r="361" spans="1:11">
      <c r="A361" s="943"/>
      <c r="B361" s="943"/>
      <c r="C361" s="943"/>
      <c r="D361" s="943"/>
      <c r="E361" s="943"/>
      <c r="F361" s="943"/>
      <c r="G361" s="943"/>
      <c r="H361" s="943"/>
      <c r="I361" s="943"/>
      <c r="J361" s="943"/>
      <c r="K361" s="32"/>
    </row>
    <row r="362" spans="1:11">
      <c r="A362" s="943"/>
      <c r="B362" s="943"/>
      <c r="C362" s="943"/>
      <c r="D362" s="943"/>
      <c r="E362" s="943"/>
      <c r="F362" s="943"/>
      <c r="G362" s="943"/>
      <c r="H362" s="943"/>
      <c r="I362" s="943"/>
      <c r="J362" s="943"/>
      <c r="K362" s="32"/>
    </row>
    <row r="363" spans="1:11">
      <c r="A363" s="943"/>
      <c r="B363" s="943"/>
      <c r="C363" s="943"/>
      <c r="D363" s="943"/>
      <c r="E363" s="943"/>
      <c r="F363" s="943"/>
      <c r="G363" s="943"/>
      <c r="H363" s="943"/>
      <c r="I363" s="943"/>
      <c r="J363" s="943"/>
      <c r="K363" s="32"/>
    </row>
    <row r="364" spans="1:11">
      <c r="A364" s="943"/>
      <c r="B364" s="943"/>
      <c r="C364" s="943"/>
      <c r="D364" s="943"/>
      <c r="E364" s="943"/>
      <c r="F364" s="943"/>
      <c r="G364" s="943"/>
      <c r="H364" s="943"/>
      <c r="I364" s="943"/>
      <c r="J364" s="943"/>
      <c r="K364" s="32"/>
    </row>
    <row r="365" spans="1:11">
      <c r="A365" s="943"/>
      <c r="B365" s="943"/>
      <c r="C365" s="943"/>
      <c r="D365" s="943"/>
      <c r="E365" s="943"/>
      <c r="F365" s="943"/>
      <c r="G365" s="943"/>
      <c r="H365" s="943"/>
      <c r="I365" s="943"/>
      <c r="J365" s="943"/>
      <c r="K365" s="32"/>
    </row>
    <row r="366" spans="1:11">
      <c r="A366" s="943"/>
      <c r="B366" s="943"/>
      <c r="C366" s="943"/>
      <c r="D366" s="943"/>
      <c r="E366" s="943"/>
      <c r="F366" s="943"/>
      <c r="G366" s="943"/>
      <c r="H366" s="943"/>
      <c r="I366" s="943"/>
      <c r="J366" s="943"/>
      <c r="K366" s="32"/>
    </row>
    <row r="367" spans="1:11">
      <c r="A367" s="943"/>
      <c r="B367" s="943"/>
      <c r="C367" s="943"/>
      <c r="D367" s="943"/>
      <c r="E367" s="943"/>
      <c r="F367" s="943"/>
      <c r="G367" s="943"/>
      <c r="H367" s="943"/>
      <c r="I367" s="943"/>
      <c r="J367" s="943"/>
      <c r="K367" s="32"/>
    </row>
    <row r="368" spans="1:11">
      <c r="A368" s="943"/>
      <c r="B368" s="943"/>
      <c r="C368" s="943"/>
      <c r="D368" s="943"/>
      <c r="E368" s="943"/>
      <c r="F368" s="943"/>
      <c r="G368" s="943"/>
      <c r="H368" s="943"/>
      <c r="I368" s="943"/>
      <c r="J368" s="943"/>
      <c r="K368" s="32"/>
    </row>
    <row r="369" spans="1:11">
      <c r="A369" s="943"/>
      <c r="B369" s="943"/>
      <c r="C369" s="943"/>
      <c r="D369" s="943"/>
      <c r="E369" s="943"/>
      <c r="F369" s="943"/>
      <c r="G369" s="943"/>
      <c r="H369" s="943"/>
      <c r="I369" s="943"/>
      <c r="J369" s="943"/>
      <c r="K369" s="32"/>
    </row>
    <row r="370" spans="1:11">
      <c r="A370" s="943"/>
      <c r="B370" s="943"/>
      <c r="C370" s="943"/>
      <c r="D370" s="943"/>
      <c r="E370" s="943"/>
      <c r="F370" s="943"/>
      <c r="G370" s="943"/>
      <c r="H370" s="943"/>
      <c r="I370" s="943"/>
      <c r="J370" s="943"/>
      <c r="K370" s="32"/>
    </row>
    <row r="371" spans="1:11">
      <c r="A371" s="943"/>
      <c r="B371" s="943"/>
      <c r="C371" s="943"/>
      <c r="D371" s="943"/>
      <c r="E371" s="943"/>
      <c r="F371" s="943"/>
      <c r="G371" s="943"/>
      <c r="H371" s="943"/>
      <c r="I371" s="943"/>
      <c r="J371" s="943"/>
      <c r="K371" s="32"/>
    </row>
    <row r="372" spans="1:11">
      <c r="A372" s="943"/>
      <c r="B372" s="943"/>
      <c r="C372" s="943"/>
      <c r="D372" s="943"/>
      <c r="E372" s="943"/>
      <c r="F372" s="943"/>
      <c r="G372" s="943"/>
      <c r="H372" s="943"/>
      <c r="I372" s="943"/>
      <c r="J372" s="943"/>
      <c r="K372" s="32"/>
    </row>
    <row r="373" spans="1:11">
      <c r="A373" s="943"/>
      <c r="B373" s="943"/>
      <c r="C373" s="943"/>
      <c r="D373" s="943"/>
      <c r="E373" s="943"/>
      <c r="F373" s="943"/>
      <c r="G373" s="943"/>
      <c r="H373" s="943"/>
      <c r="I373" s="943"/>
      <c r="J373" s="943"/>
      <c r="K373" s="32"/>
    </row>
    <row r="374" spans="1:11">
      <c r="A374" s="943"/>
      <c r="B374" s="943"/>
      <c r="C374" s="943"/>
      <c r="D374" s="943"/>
      <c r="E374" s="943"/>
      <c r="F374" s="943"/>
      <c r="G374" s="943"/>
      <c r="H374" s="943"/>
      <c r="I374" s="943"/>
      <c r="J374" s="943"/>
      <c r="K374" s="32"/>
    </row>
    <row r="375" spans="1:11">
      <c r="A375" s="943"/>
      <c r="B375" s="943"/>
      <c r="C375" s="943"/>
      <c r="D375" s="943"/>
      <c r="E375" s="943"/>
      <c r="F375" s="943"/>
      <c r="G375" s="943"/>
      <c r="H375" s="943"/>
      <c r="I375" s="943"/>
      <c r="J375" s="943"/>
      <c r="K375" s="32"/>
    </row>
    <row r="376" spans="1:11">
      <c r="A376" s="943"/>
      <c r="B376" s="943"/>
      <c r="C376" s="943"/>
      <c r="D376" s="943"/>
      <c r="E376" s="943"/>
      <c r="F376" s="943"/>
      <c r="G376" s="943"/>
      <c r="H376" s="943"/>
      <c r="I376" s="943"/>
      <c r="J376" s="943"/>
      <c r="K376" s="32"/>
    </row>
    <row r="377" spans="1:11">
      <c r="A377" s="943"/>
      <c r="B377" s="943"/>
      <c r="C377" s="943"/>
      <c r="D377" s="943"/>
      <c r="E377" s="943"/>
      <c r="F377" s="943"/>
      <c r="G377" s="943"/>
      <c r="H377" s="943"/>
      <c r="I377" s="943"/>
      <c r="J377" s="943"/>
      <c r="K377" s="32"/>
    </row>
    <row r="378" spans="1:11">
      <c r="A378" s="943"/>
      <c r="B378" s="943"/>
      <c r="C378" s="943"/>
      <c r="D378" s="943"/>
      <c r="E378" s="943"/>
      <c r="F378" s="943"/>
      <c r="G378" s="943"/>
      <c r="H378" s="943"/>
      <c r="I378" s="943"/>
      <c r="J378" s="943"/>
      <c r="K378" s="32"/>
    </row>
    <row r="379" spans="1:11">
      <c r="A379" s="943"/>
      <c r="B379" s="943"/>
      <c r="C379" s="943"/>
      <c r="D379" s="943"/>
      <c r="E379" s="943"/>
      <c r="F379" s="943"/>
      <c r="G379" s="943"/>
      <c r="H379" s="943"/>
      <c r="I379" s="943"/>
      <c r="J379" s="943"/>
      <c r="K379" s="32"/>
    </row>
    <row r="380" spans="1:11">
      <c r="A380" s="943"/>
      <c r="B380" s="943"/>
      <c r="C380" s="943"/>
      <c r="D380" s="943"/>
      <c r="E380" s="943"/>
      <c r="F380" s="943"/>
      <c r="G380" s="943"/>
      <c r="H380" s="943"/>
      <c r="I380" s="943"/>
      <c r="J380" s="943"/>
      <c r="K380" s="32"/>
    </row>
    <row r="381" spans="1:11">
      <c r="A381" s="943"/>
      <c r="B381" s="943"/>
      <c r="C381" s="943"/>
      <c r="D381" s="943"/>
      <c r="E381" s="943"/>
      <c r="F381" s="943"/>
      <c r="G381" s="943"/>
      <c r="H381" s="943"/>
      <c r="I381" s="943"/>
      <c r="J381" s="943"/>
      <c r="K381" s="32"/>
    </row>
    <row r="382" spans="1:11">
      <c r="A382" s="943"/>
      <c r="B382" s="943"/>
      <c r="C382" s="943"/>
      <c r="D382" s="943"/>
      <c r="E382" s="943"/>
      <c r="F382" s="943"/>
      <c r="G382" s="943"/>
      <c r="H382" s="943"/>
      <c r="I382" s="943"/>
      <c r="J382" s="943"/>
      <c r="K382" s="32"/>
    </row>
    <row r="383" spans="1:11">
      <c r="A383" s="943"/>
      <c r="B383" s="943"/>
      <c r="C383" s="943"/>
      <c r="D383" s="943"/>
      <c r="E383" s="943"/>
      <c r="F383" s="943"/>
      <c r="G383" s="943"/>
      <c r="H383" s="943"/>
      <c r="I383" s="943"/>
      <c r="J383" s="943"/>
      <c r="K383" s="32"/>
    </row>
    <row r="384" spans="1:11">
      <c r="A384" s="943"/>
      <c r="B384" s="943"/>
      <c r="C384" s="943"/>
      <c r="D384" s="943"/>
      <c r="E384" s="943"/>
      <c r="F384" s="943"/>
      <c r="G384" s="943"/>
      <c r="H384" s="943"/>
      <c r="I384" s="943"/>
      <c r="J384" s="943"/>
      <c r="K384" s="32"/>
    </row>
    <row r="385" spans="1:11">
      <c r="A385" s="943"/>
      <c r="B385" s="943"/>
      <c r="C385" s="943"/>
      <c r="D385" s="943"/>
      <c r="E385" s="943"/>
      <c r="F385" s="943"/>
      <c r="G385" s="943"/>
      <c r="H385" s="943"/>
      <c r="I385" s="943"/>
      <c r="J385" s="943"/>
      <c r="K385" s="32"/>
    </row>
    <row r="386" spans="1:11">
      <c r="A386" s="943"/>
      <c r="B386" s="943"/>
      <c r="C386" s="943"/>
      <c r="D386" s="943"/>
      <c r="E386" s="943"/>
      <c r="F386" s="943"/>
      <c r="G386" s="943"/>
      <c r="H386" s="943"/>
      <c r="I386" s="943"/>
      <c r="J386" s="943"/>
      <c r="K386" s="32"/>
    </row>
    <row r="387" spans="1:11">
      <c r="A387" s="943"/>
      <c r="B387" s="943"/>
      <c r="C387" s="943"/>
      <c r="D387" s="943"/>
      <c r="E387" s="943"/>
      <c r="F387" s="943"/>
      <c r="G387" s="943"/>
      <c r="H387" s="943"/>
      <c r="I387" s="943"/>
      <c r="J387" s="943"/>
      <c r="K387" s="32"/>
    </row>
    <row r="388" spans="1:11">
      <c r="A388" s="943"/>
      <c r="B388" s="943"/>
      <c r="C388" s="943"/>
      <c r="D388" s="943"/>
      <c r="E388" s="943"/>
      <c r="F388" s="943"/>
      <c r="G388" s="943"/>
      <c r="H388" s="943"/>
      <c r="I388" s="943"/>
      <c r="J388" s="943"/>
      <c r="K388" s="32"/>
    </row>
    <row r="389" spans="1:11">
      <c r="A389" s="943"/>
      <c r="B389" s="943"/>
      <c r="C389" s="943"/>
      <c r="D389" s="943"/>
      <c r="E389" s="943"/>
      <c r="F389" s="943"/>
      <c r="G389" s="943"/>
      <c r="H389" s="943"/>
      <c r="I389" s="943"/>
      <c r="J389" s="943"/>
      <c r="K389" s="32"/>
    </row>
    <row r="390" spans="1:11">
      <c r="A390" s="943"/>
      <c r="B390" s="943"/>
      <c r="C390" s="943"/>
      <c r="D390" s="943"/>
      <c r="E390" s="943"/>
      <c r="F390" s="943"/>
      <c r="G390" s="943"/>
      <c r="H390" s="943"/>
      <c r="I390" s="943"/>
      <c r="J390" s="943"/>
      <c r="K390" s="32"/>
    </row>
    <row r="391" spans="1:11">
      <c r="A391" s="943"/>
      <c r="B391" s="943"/>
      <c r="C391" s="943"/>
      <c r="D391" s="943"/>
      <c r="E391" s="943"/>
      <c r="F391" s="943"/>
      <c r="G391" s="943"/>
      <c r="H391" s="943"/>
      <c r="I391" s="943"/>
      <c r="J391" s="943"/>
      <c r="K391" s="32"/>
    </row>
    <row r="392" spans="1:11">
      <c r="A392" s="943"/>
      <c r="B392" s="943"/>
      <c r="C392" s="943"/>
      <c r="D392" s="943"/>
      <c r="E392" s="943"/>
      <c r="F392" s="943"/>
      <c r="G392" s="943"/>
      <c r="H392" s="943"/>
      <c r="I392" s="943"/>
      <c r="J392" s="943"/>
      <c r="K392" s="32"/>
    </row>
    <row r="393" spans="1:11">
      <c r="A393" s="943"/>
      <c r="B393" s="943"/>
      <c r="C393" s="943"/>
      <c r="D393" s="943"/>
      <c r="E393" s="943"/>
      <c r="F393" s="943"/>
      <c r="G393" s="943"/>
      <c r="H393" s="943"/>
      <c r="I393" s="943"/>
      <c r="J393" s="943"/>
      <c r="K393" s="32"/>
    </row>
    <row r="394" spans="1:11">
      <c r="A394" s="943"/>
      <c r="B394" s="943"/>
      <c r="C394" s="943"/>
      <c r="D394" s="943"/>
      <c r="E394" s="943"/>
      <c r="F394" s="943"/>
      <c r="G394" s="943"/>
      <c r="H394" s="943"/>
      <c r="I394" s="943"/>
      <c r="J394" s="943"/>
      <c r="K394" s="32"/>
    </row>
    <row r="395" spans="1:11">
      <c r="A395" s="943"/>
      <c r="B395" s="943"/>
      <c r="C395" s="943"/>
      <c r="D395" s="943"/>
      <c r="E395" s="943"/>
      <c r="F395" s="943"/>
      <c r="G395" s="943"/>
      <c r="H395" s="943"/>
      <c r="I395" s="943"/>
      <c r="J395" s="943"/>
      <c r="K395" s="32"/>
    </row>
    <row r="396" spans="1:11">
      <c r="A396" s="943"/>
      <c r="B396" s="943"/>
      <c r="C396" s="943"/>
      <c r="D396" s="943"/>
      <c r="E396" s="943"/>
      <c r="F396" s="943"/>
      <c r="G396" s="943"/>
      <c r="H396" s="943"/>
      <c r="I396" s="943"/>
      <c r="J396" s="943"/>
      <c r="K396" s="32"/>
    </row>
    <row r="397" spans="1:11">
      <c r="A397" s="943"/>
      <c r="B397" s="943"/>
      <c r="C397" s="943"/>
      <c r="D397" s="943"/>
      <c r="E397" s="943"/>
      <c r="F397" s="943"/>
      <c r="G397" s="943"/>
      <c r="H397" s="943"/>
      <c r="I397" s="943"/>
      <c r="J397" s="943"/>
      <c r="K397" s="32"/>
    </row>
    <row r="398" spans="1:11">
      <c r="A398" s="943"/>
      <c r="B398" s="943"/>
      <c r="C398" s="943"/>
      <c r="D398" s="943"/>
      <c r="E398" s="943"/>
      <c r="F398" s="943"/>
      <c r="G398" s="943"/>
      <c r="H398" s="943"/>
      <c r="I398" s="943"/>
      <c r="J398" s="943"/>
      <c r="K398" s="32"/>
    </row>
    <row r="399" spans="1:11">
      <c r="A399" s="943"/>
      <c r="B399" s="943"/>
      <c r="C399" s="943"/>
      <c r="D399" s="943"/>
      <c r="E399" s="943"/>
      <c r="F399" s="943"/>
      <c r="G399" s="943"/>
      <c r="H399" s="943"/>
      <c r="I399" s="943"/>
      <c r="J399" s="943"/>
      <c r="K399" s="32"/>
    </row>
    <row r="400" spans="1:11">
      <c r="A400" s="943"/>
      <c r="B400" s="943"/>
      <c r="C400" s="943"/>
      <c r="D400" s="943"/>
      <c r="E400" s="943"/>
      <c r="F400" s="943"/>
      <c r="G400" s="943"/>
      <c r="H400" s="943"/>
      <c r="I400" s="943"/>
      <c r="J400" s="943"/>
      <c r="K400" s="32"/>
    </row>
    <row r="401" spans="1:11">
      <c r="A401" s="943"/>
      <c r="B401" s="943"/>
      <c r="C401" s="943"/>
      <c r="D401" s="943"/>
      <c r="E401" s="943"/>
      <c r="F401" s="943"/>
      <c r="G401" s="943"/>
      <c r="H401" s="943"/>
      <c r="I401" s="943"/>
      <c r="J401" s="943"/>
      <c r="K401" s="32"/>
    </row>
    <row r="402" spans="1:11">
      <c r="A402" s="943"/>
      <c r="B402" s="943"/>
      <c r="C402" s="943"/>
      <c r="D402" s="943"/>
      <c r="E402" s="943"/>
      <c r="F402" s="943"/>
      <c r="G402" s="943"/>
      <c r="H402" s="943"/>
      <c r="I402" s="943"/>
      <c r="J402" s="943"/>
      <c r="K402" s="32"/>
    </row>
    <row r="403" spans="1:11">
      <c r="A403" s="943"/>
      <c r="B403" s="943"/>
      <c r="C403" s="943"/>
      <c r="D403" s="943"/>
      <c r="E403" s="943"/>
      <c r="F403" s="943"/>
      <c r="G403" s="943"/>
      <c r="H403" s="943"/>
      <c r="I403" s="943"/>
      <c r="J403" s="943"/>
      <c r="K403" s="32"/>
    </row>
    <row r="404" spans="1:11">
      <c r="A404" s="943"/>
      <c r="B404" s="943"/>
      <c r="C404" s="943"/>
      <c r="D404" s="943"/>
      <c r="E404" s="943"/>
      <c r="F404" s="943"/>
      <c r="G404" s="943"/>
      <c r="H404" s="943"/>
      <c r="I404" s="943"/>
      <c r="J404" s="943"/>
      <c r="K404" s="32"/>
    </row>
    <row r="405" spans="1:11">
      <c r="A405" s="943"/>
      <c r="B405" s="943"/>
      <c r="C405" s="943"/>
      <c r="D405" s="943"/>
      <c r="E405" s="943"/>
      <c r="F405" s="943"/>
      <c r="G405" s="943"/>
      <c r="H405" s="943"/>
      <c r="I405" s="943"/>
      <c r="J405" s="943"/>
      <c r="K405" s="32"/>
    </row>
    <row r="406" spans="1:11">
      <c r="A406" s="943"/>
      <c r="B406" s="943"/>
      <c r="C406" s="943"/>
      <c r="D406" s="943"/>
      <c r="E406" s="943"/>
      <c r="F406" s="943"/>
      <c r="G406" s="943"/>
      <c r="H406" s="943"/>
      <c r="I406" s="943"/>
      <c r="J406" s="943"/>
      <c r="K406" s="32"/>
    </row>
    <row r="407" spans="1:11">
      <c r="A407" s="943"/>
      <c r="B407" s="943"/>
      <c r="C407" s="943"/>
      <c r="D407" s="943"/>
      <c r="E407" s="943"/>
      <c r="F407" s="943"/>
      <c r="G407" s="943"/>
      <c r="H407" s="943"/>
      <c r="I407" s="943"/>
      <c r="J407" s="943"/>
      <c r="K407" s="32"/>
    </row>
    <row r="408" spans="1:11">
      <c r="A408" s="943"/>
      <c r="B408" s="943"/>
      <c r="C408" s="943"/>
      <c r="D408" s="943"/>
      <c r="E408" s="943"/>
      <c r="F408" s="943"/>
      <c r="G408" s="943"/>
      <c r="H408" s="943"/>
      <c r="I408" s="943"/>
      <c r="J408" s="943"/>
      <c r="K408" s="32"/>
    </row>
    <row r="409" spans="1:11">
      <c r="A409" s="943"/>
      <c r="B409" s="943"/>
      <c r="C409" s="943"/>
      <c r="D409" s="943"/>
      <c r="E409" s="943"/>
      <c r="F409" s="943"/>
      <c r="G409" s="943"/>
      <c r="H409" s="943"/>
      <c r="I409" s="943"/>
      <c r="J409" s="943"/>
      <c r="K409" s="32"/>
    </row>
    <row r="410" spans="1:11">
      <c r="A410" s="943"/>
      <c r="B410" s="943"/>
      <c r="C410" s="943"/>
      <c r="D410" s="943"/>
      <c r="E410" s="943"/>
      <c r="F410" s="943"/>
      <c r="G410" s="943"/>
      <c r="H410" s="943"/>
      <c r="I410" s="943"/>
      <c r="J410" s="943"/>
      <c r="K410" s="32"/>
    </row>
    <row r="411" spans="1:11">
      <c r="A411" s="943"/>
      <c r="B411" s="943"/>
      <c r="C411" s="943"/>
      <c r="D411" s="943"/>
      <c r="E411" s="943"/>
      <c r="F411" s="943"/>
      <c r="G411" s="943"/>
      <c r="H411" s="943"/>
      <c r="I411" s="943"/>
      <c r="J411" s="943"/>
      <c r="K411" s="32"/>
    </row>
    <row r="412" spans="1:11">
      <c r="A412" s="943"/>
      <c r="B412" s="943"/>
      <c r="C412" s="943"/>
      <c r="D412" s="943"/>
      <c r="E412" s="943"/>
      <c r="F412" s="943"/>
      <c r="G412" s="943"/>
      <c r="H412" s="943"/>
      <c r="I412" s="943"/>
      <c r="J412" s="943"/>
      <c r="K412" s="32"/>
    </row>
    <row r="413" spans="1:11">
      <c r="A413" s="943"/>
      <c r="B413" s="943"/>
      <c r="C413" s="943"/>
      <c r="D413" s="943"/>
      <c r="E413" s="943"/>
      <c r="F413" s="943"/>
      <c r="G413" s="943"/>
      <c r="H413" s="943"/>
      <c r="I413" s="943"/>
      <c r="J413" s="943"/>
      <c r="K413" s="32"/>
    </row>
    <row r="414" spans="1:11">
      <c r="A414" s="943"/>
      <c r="B414" s="943"/>
      <c r="C414" s="943"/>
      <c r="D414" s="943"/>
      <c r="E414" s="943"/>
      <c r="F414" s="943"/>
      <c r="G414" s="943"/>
      <c r="H414" s="943"/>
      <c r="I414" s="943"/>
      <c r="J414" s="943"/>
      <c r="K414" s="32"/>
    </row>
    <row r="415" spans="1:11">
      <c r="A415" s="943"/>
      <c r="B415" s="943"/>
      <c r="C415" s="943"/>
      <c r="D415" s="943"/>
      <c r="E415" s="943"/>
      <c r="F415" s="943"/>
      <c r="G415" s="943"/>
      <c r="H415" s="943"/>
      <c r="I415" s="943"/>
      <c r="J415" s="943"/>
      <c r="K415" s="32"/>
    </row>
    <row r="416" spans="1:11">
      <c r="A416" s="943"/>
      <c r="B416" s="943"/>
      <c r="C416" s="943"/>
      <c r="D416" s="943"/>
      <c r="E416" s="943"/>
      <c r="F416" s="943"/>
      <c r="G416" s="943"/>
      <c r="H416" s="943"/>
      <c r="I416" s="943"/>
      <c r="J416" s="943"/>
      <c r="K416" s="32"/>
    </row>
    <row r="417" spans="1:11">
      <c r="A417" s="943"/>
      <c r="B417" s="943"/>
      <c r="C417" s="943"/>
      <c r="D417" s="943"/>
      <c r="E417" s="943"/>
      <c r="F417" s="943"/>
      <c r="G417" s="943"/>
      <c r="H417" s="943"/>
      <c r="I417" s="943"/>
      <c r="J417" s="943"/>
      <c r="K417" s="32"/>
    </row>
    <row r="418" spans="1:11">
      <c r="A418" s="943"/>
      <c r="B418" s="943"/>
      <c r="C418" s="943"/>
      <c r="D418" s="943"/>
      <c r="E418" s="943"/>
      <c r="F418" s="943"/>
      <c r="G418" s="943"/>
      <c r="H418" s="943"/>
      <c r="I418" s="943"/>
      <c r="J418" s="943"/>
      <c r="K418" s="32"/>
    </row>
    <row r="419" spans="1:11">
      <c r="A419" s="943"/>
      <c r="B419" s="943"/>
      <c r="C419" s="943"/>
      <c r="D419" s="943"/>
      <c r="E419" s="943"/>
      <c r="F419" s="943"/>
      <c r="G419" s="943"/>
      <c r="H419" s="943"/>
      <c r="I419" s="943"/>
      <c r="J419" s="943"/>
      <c r="K419" s="32"/>
    </row>
    <row r="420" spans="1:11">
      <c r="A420" s="943"/>
      <c r="B420" s="943"/>
      <c r="C420" s="943"/>
      <c r="D420" s="943"/>
      <c r="E420" s="943"/>
      <c r="F420" s="943"/>
      <c r="G420" s="943"/>
      <c r="H420" s="943"/>
      <c r="I420" s="943"/>
      <c r="J420" s="943"/>
      <c r="K420" s="32"/>
    </row>
    <row r="421" spans="1:11">
      <c r="A421" s="943"/>
      <c r="B421" s="943"/>
      <c r="C421" s="943"/>
      <c r="D421" s="943"/>
      <c r="E421" s="943"/>
      <c r="F421" s="943"/>
      <c r="G421" s="943"/>
      <c r="H421" s="943"/>
      <c r="I421" s="943"/>
      <c r="J421" s="943"/>
      <c r="K421" s="32"/>
    </row>
    <row r="422" spans="1:11">
      <c r="A422" s="943"/>
      <c r="B422" s="943"/>
      <c r="C422" s="943"/>
      <c r="D422" s="943"/>
      <c r="E422" s="943"/>
      <c r="F422" s="943"/>
      <c r="G422" s="943"/>
      <c r="H422" s="943"/>
      <c r="I422" s="943"/>
      <c r="J422" s="943"/>
      <c r="K422" s="32"/>
    </row>
    <row r="423" spans="1:11">
      <c r="A423" s="943"/>
      <c r="B423" s="943"/>
      <c r="C423" s="943"/>
      <c r="D423" s="943"/>
      <c r="E423" s="943"/>
      <c r="F423" s="943"/>
      <c r="G423" s="943"/>
      <c r="H423" s="943"/>
      <c r="I423" s="943"/>
      <c r="J423" s="943"/>
      <c r="K423" s="32"/>
    </row>
    <row r="424" spans="1:11">
      <c r="A424" s="943"/>
      <c r="B424" s="943"/>
      <c r="C424" s="943"/>
      <c r="D424" s="943"/>
      <c r="E424" s="943"/>
      <c r="F424" s="943"/>
      <c r="G424" s="943"/>
      <c r="H424" s="943"/>
      <c r="I424" s="943"/>
      <c r="J424" s="943"/>
      <c r="K424" s="32"/>
    </row>
    <row r="425" spans="1:11">
      <c r="A425" s="943"/>
      <c r="B425" s="943"/>
      <c r="C425" s="943"/>
      <c r="D425" s="943"/>
      <c r="E425" s="943"/>
      <c r="F425" s="943"/>
      <c r="G425" s="943"/>
      <c r="H425" s="943"/>
      <c r="I425" s="943"/>
      <c r="J425" s="943"/>
      <c r="K425" s="32"/>
    </row>
    <row r="426" spans="1:11">
      <c r="A426" s="943"/>
      <c r="B426" s="943"/>
      <c r="C426" s="943"/>
      <c r="D426" s="943"/>
      <c r="E426" s="943"/>
      <c r="F426" s="943"/>
      <c r="G426" s="943"/>
      <c r="H426" s="943"/>
      <c r="I426" s="943"/>
      <c r="J426" s="943"/>
      <c r="K426" s="32"/>
    </row>
    <row r="427" spans="1:11">
      <c r="A427" s="943"/>
      <c r="B427" s="943"/>
      <c r="C427" s="943"/>
      <c r="D427" s="943"/>
      <c r="E427" s="943"/>
      <c r="F427" s="943"/>
      <c r="G427" s="943"/>
      <c r="H427" s="943"/>
      <c r="I427" s="943"/>
      <c r="J427" s="943"/>
      <c r="K427" s="32"/>
    </row>
    <row r="428" spans="1:11">
      <c r="A428" s="943"/>
      <c r="B428" s="943"/>
      <c r="C428" s="943"/>
      <c r="D428" s="943"/>
      <c r="E428" s="943"/>
      <c r="F428" s="943"/>
      <c r="G428" s="943"/>
      <c r="H428" s="943"/>
      <c r="I428" s="943"/>
      <c r="J428" s="943"/>
      <c r="K428" s="32"/>
    </row>
    <row r="429" spans="1:11">
      <c r="A429" s="943"/>
      <c r="B429" s="943"/>
      <c r="C429" s="943"/>
      <c r="D429" s="943"/>
      <c r="E429" s="943"/>
      <c r="F429" s="943"/>
      <c r="G429" s="943"/>
      <c r="H429" s="943"/>
      <c r="I429" s="943"/>
      <c r="J429" s="943"/>
      <c r="K429" s="32"/>
    </row>
    <row r="430" spans="1:11">
      <c r="A430" s="943"/>
      <c r="B430" s="943"/>
      <c r="C430" s="943"/>
      <c r="D430" s="943"/>
      <c r="E430" s="943"/>
      <c r="F430" s="943"/>
      <c r="G430" s="943"/>
      <c r="H430" s="943"/>
      <c r="I430" s="943"/>
      <c r="J430" s="943"/>
      <c r="K430" s="32"/>
    </row>
    <row r="431" spans="1:11">
      <c r="A431" s="943"/>
      <c r="B431" s="943"/>
      <c r="C431" s="943"/>
      <c r="D431" s="943"/>
      <c r="E431" s="943"/>
      <c r="F431" s="943"/>
      <c r="G431" s="943"/>
      <c r="H431" s="943"/>
      <c r="I431" s="943"/>
      <c r="J431" s="943"/>
      <c r="K431" s="32"/>
    </row>
    <row r="432" spans="1:11">
      <c r="A432" s="943"/>
      <c r="B432" s="943"/>
      <c r="C432" s="943"/>
      <c r="D432" s="943"/>
      <c r="E432" s="943"/>
      <c r="F432" s="943"/>
      <c r="G432" s="943"/>
      <c r="H432" s="943"/>
      <c r="I432" s="943"/>
      <c r="J432" s="943"/>
      <c r="K432" s="32"/>
    </row>
    <row r="433" spans="1:11">
      <c r="A433" s="943"/>
      <c r="B433" s="943"/>
      <c r="C433" s="943"/>
      <c r="D433" s="943"/>
      <c r="E433" s="943"/>
      <c r="F433" s="943"/>
      <c r="G433" s="943"/>
      <c r="H433" s="943"/>
      <c r="I433" s="943"/>
      <c r="J433" s="943"/>
      <c r="K433" s="32"/>
    </row>
    <row r="434" spans="1:11">
      <c r="A434" s="943"/>
      <c r="B434" s="943"/>
      <c r="C434" s="943"/>
      <c r="D434" s="943"/>
      <c r="E434" s="943"/>
      <c r="F434" s="943"/>
      <c r="G434" s="943"/>
      <c r="H434" s="943"/>
      <c r="I434" s="943"/>
      <c r="J434" s="943"/>
      <c r="K434" s="32"/>
    </row>
    <row r="435" spans="1:11">
      <c r="A435" s="943"/>
      <c r="B435" s="943"/>
      <c r="C435" s="943"/>
      <c r="D435" s="943"/>
      <c r="E435" s="943"/>
      <c r="F435" s="943"/>
      <c r="G435" s="943"/>
      <c r="H435" s="943"/>
      <c r="I435" s="943"/>
      <c r="J435" s="943"/>
      <c r="K435" s="32"/>
    </row>
    <row r="436" spans="1:11">
      <c r="A436" s="943"/>
      <c r="B436" s="943"/>
      <c r="C436" s="943"/>
      <c r="D436" s="943"/>
      <c r="E436" s="943"/>
      <c r="F436" s="943"/>
      <c r="G436" s="943"/>
      <c r="H436" s="943"/>
      <c r="I436" s="943"/>
      <c r="J436" s="943"/>
      <c r="K436" s="32"/>
    </row>
    <row r="437" spans="1:11">
      <c r="A437" s="943"/>
      <c r="B437" s="943"/>
      <c r="C437" s="943"/>
      <c r="D437" s="943"/>
      <c r="E437" s="943"/>
      <c r="F437" s="943"/>
      <c r="G437" s="943"/>
      <c r="H437" s="943"/>
      <c r="I437" s="943"/>
      <c r="J437" s="943"/>
      <c r="K437" s="32"/>
    </row>
    <row r="438" spans="1:11">
      <c r="A438" s="943"/>
      <c r="B438" s="943"/>
      <c r="C438" s="943"/>
      <c r="D438" s="943"/>
      <c r="E438" s="943"/>
      <c r="F438" s="943"/>
      <c r="G438" s="943"/>
      <c r="H438" s="943"/>
      <c r="I438" s="943"/>
      <c r="J438" s="943"/>
      <c r="K438" s="32"/>
    </row>
    <row r="439" spans="1:11">
      <c r="A439" s="943"/>
      <c r="B439" s="943"/>
      <c r="C439" s="943"/>
      <c r="D439" s="943"/>
      <c r="E439" s="943"/>
      <c r="F439" s="943"/>
      <c r="G439" s="943"/>
      <c r="H439" s="943"/>
      <c r="I439" s="943"/>
      <c r="J439" s="943"/>
      <c r="K439" s="32"/>
    </row>
    <row r="440" spans="1:11">
      <c r="A440" s="943"/>
      <c r="B440" s="943"/>
      <c r="C440" s="943"/>
      <c r="D440" s="943"/>
      <c r="E440" s="943"/>
      <c r="F440" s="943"/>
      <c r="G440" s="943"/>
      <c r="H440" s="943"/>
      <c r="I440" s="943"/>
      <c r="J440" s="943"/>
      <c r="K440" s="32"/>
    </row>
    <row r="441" spans="1:11">
      <c r="A441" s="943"/>
      <c r="B441" s="943"/>
      <c r="C441" s="943"/>
      <c r="D441" s="943"/>
      <c r="E441" s="943"/>
      <c r="F441" s="943"/>
      <c r="G441" s="943"/>
      <c r="H441" s="943"/>
      <c r="I441" s="943"/>
      <c r="J441" s="943"/>
      <c r="K441" s="32"/>
    </row>
    <row r="442" spans="1:11">
      <c r="A442" s="943"/>
      <c r="B442" s="943"/>
      <c r="C442" s="943"/>
      <c r="D442" s="943"/>
      <c r="E442" s="943"/>
      <c r="F442" s="943"/>
      <c r="G442" s="943"/>
      <c r="H442" s="943"/>
      <c r="I442" s="943"/>
      <c r="J442" s="943"/>
      <c r="K442" s="32"/>
    </row>
    <row r="443" spans="1:11">
      <c r="A443" s="943"/>
      <c r="B443" s="943"/>
      <c r="C443" s="943"/>
      <c r="D443" s="943"/>
      <c r="E443" s="943"/>
      <c r="F443" s="943"/>
      <c r="G443" s="943"/>
      <c r="H443" s="943"/>
      <c r="I443" s="943"/>
      <c r="J443" s="943"/>
      <c r="K443" s="32"/>
    </row>
    <row r="444" spans="1:11">
      <c r="A444" s="943"/>
      <c r="B444" s="943"/>
      <c r="C444" s="943"/>
      <c r="D444" s="943"/>
      <c r="E444" s="943"/>
      <c r="F444" s="943"/>
      <c r="G444" s="943"/>
      <c r="H444" s="943"/>
      <c r="I444" s="943"/>
      <c r="J444" s="943"/>
      <c r="K444" s="32"/>
    </row>
    <row r="445" spans="1:11">
      <c r="A445" s="943"/>
      <c r="B445" s="943"/>
      <c r="C445" s="943"/>
      <c r="D445" s="943"/>
      <c r="E445" s="943"/>
      <c r="F445" s="943"/>
      <c r="G445" s="943"/>
      <c r="H445" s="943"/>
      <c r="I445" s="943"/>
      <c r="J445" s="943"/>
      <c r="K445" s="32"/>
    </row>
    <row r="446" spans="1:11">
      <c r="A446" s="943"/>
      <c r="B446" s="943"/>
      <c r="C446" s="943"/>
      <c r="D446" s="943"/>
      <c r="E446" s="943"/>
      <c r="F446" s="943"/>
      <c r="G446" s="943"/>
      <c r="H446" s="943"/>
      <c r="I446" s="943"/>
      <c r="J446" s="943"/>
      <c r="K446" s="32"/>
    </row>
    <row r="447" spans="1:11">
      <c r="A447" s="943"/>
      <c r="B447" s="943"/>
      <c r="C447" s="943"/>
      <c r="D447" s="943"/>
      <c r="E447" s="943"/>
      <c r="F447" s="943"/>
      <c r="G447" s="943"/>
      <c r="H447" s="943"/>
      <c r="I447" s="943"/>
      <c r="J447" s="943"/>
      <c r="K447" s="32"/>
    </row>
    <row r="448" spans="1:11">
      <c r="A448" s="943"/>
      <c r="B448" s="943"/>
      <c r="C448" s="943"/>
      <c r="D448" s="943"/>
      <c r="E448" s="943"/>
      <c r="F448" s="943"/>
      <c r="G448" s="943"/>
      <c r="H448" s="943"/>
      <c r="I448" s="943"/>
      <c r="J448" s="943"/>
      <c r="K448" s="32"/>
    </row>
    <row r="449" spans="1:11">
      <c r="A449" s="943"/>
      <c r="B449" s="943"/>
      <c r="C449" s="943"/>
      <c r="D449" s="943"/>
      <c r="E449" s="943"/>
      <c r="F449" s="943"/>
      <c r="G449" s="943"/>
      <c r="H449" s="943"/>
      <c r="I449" s="943"/>
      <c r="J449" s="943"/>
      <c r="K449" s="32"/>
    </row>
    <row r="450" spans="1:11">
      <c r="A450" s="943"/>
      <c r="B450" s="943"/>
      <c r="C450" s="943"/>
      <c r="D450" s="943"/>
      <c r="E450" s="943"/>
      <c r="F450" s="943"/>
      <c r="G450" s="943"/>
      <c r="H450" s="943"/>
      <c r="I450" s="943"/>
      <c r="J450" s="943"/>
      <c r="K450" s="32"/>
    </row>
    <row r="451" spans="1:11">
      <c r="A451" s="943"/>
      <c r="B451" s="943"/>
      <c r="C451" s="943"/>
      <c r="D451" s="943"/>
      <c r="E451" s="943"/>
      <c r="F451" s="943"/>
      <c r="G451" s="943"/>
      <c r="H451" s="943"/>
      <c r="I451" s="943"/>
      <c r="J451" s="943"/>
      <c r="K451" s="32"/>
    </row>
    <row r="452" spans="1:11">
      <c r="A452" s="943"/>
      <c r="B452" s="943"/>
      <c r="C452" s="943"/>
      <c r="D452" s="943"/>
      <c r="E452" s="943"/>
      <c r="F452" s="943"/>
      <c r="G452" s="943"/>
      <c r="H452" s="943"/>
      <c r="I452" s="943"/>
      <c r="J452" s="943"/>
      <c r="K452" s="32"/>
    </row>
    <row r="453" spans="1:11">
      <c r="A453" s="943"/>
      <c r="B453" s="943"/>
      <c r="C453" s="943"/>
      <c r="D453" s="943"/>
      <c r="E453" s="943"/>
      <c r="F453" s="943"/>
      <c r="G453" s="943"/>
      <c r="H453" s="943"/>
      <c r="I453" s="943"/>
      <c r="J453" s="943"/>
      <c r="K453" s="32"/>
    </row>
    <row r="454" spans="1:11">
      <c r="A454" s="943"/>
      <c r="B454" s="943"/>
      <c r="C454" s="943"/>
      <c r="D454" s="943"/>
      <c r="E454" s="943"/>
      <c r="F454" s="943"/>
      <c r="G454" s="943"/>
      <c r="H454" s="943"/>
      <c r="I454" s="943"/>
      <c r="J454" s="943"/>
      <c r="K454" s="32"/>
    </row>
    <row r="455" spans="1:11">
      <c r="A455" s="943"/>
      <c r="B455" s="943"/>
      <c r="C455" s="943"/>
      <c r="D455" s="943"/>
      <c r="E455" s="943"/>
      <c r="F455" s="943"/>
      <c r="G455" s="943"/>
      <c r="H455" s="943"/>
      <c r="I455" s="943"/>
      <c r="J455" s="943"/>
      <c r="K455" s="32"/>
    </row>
    <row r="456" spans="1:11">
      <c r="A456" s="943"/>
      <c r="B456" s="943"/>
      <c r="C456" s="943"/>
      <c r="D456" s="943"/>
      <c r="E456" s="943"/>
      <c r="F456" s="943"/>
      <c r="G456" s="943"/>
      <c r="H456" s="943"/>
      <c r="I456" s="943"/>
      <c r="J456" s="943"/>
      <c r="K456" s="32"/>
    </row>
    <row r="457" spans="1:11">
      <c r="A457" s="943"/>
      <c r="B457" s="943"/>
      <c r="C457" s="943"/>
      <c r="D457" s="943"/>
      <c r="E457" s="943"/>
      <c r="F457" s="943"/>
      <c r="G457" s="943"/>
      <c r="H457" s="943"/>
      <c r="I457" s="943"/>
      <c r="J457" s="943"/>
      <c r="K457" s="32"/>
    </row>
    <row r="458" spans="1:11">
      <c r="A458" s="943"/>
      <c r="B458" s="943"/>
      <c r="C458" s="943"/>
      <c r="D458" s="943"/>
      <c r="E458" s="943"/>
      <c r="F458" s="943"/>
      <c r="G458" s="943"/>
      <c r="H458" s="943"/>
      <c r="I458" s="943"/>
      <c r="J458" s="943"/>
      <c r="K458" s="32"/>
    </row>
    <row r="459" spans="1:11">
      <c r="A459" s="943"/>
      <c r="B459" s="943"/>
      <c r="C459" s="943"/>
      <c r="D459" s="943"/>
      <c r="E459" s="943"/>
      <c r="F459" s="943"/>
      <c r="G459" s="943"/>
      <c r="H459" s="943"/>
      <c r="I459" s="943"/>
      <c r="J459" s="943"/>
      <c r="K459" s="32"/>
    </row>
    <row r="460" spans="1:11">
      <c r="A460" s="943"/>
      <c r="B460" s="943"/>
      <c r="C460" s="943"/>
      <c r="D460" s="943"/>
      <c r="E460" s="943"/>
      <c r="F460" s="943"/>
      <c r="G460" s="943"/>
      <c r="H460" s="943"/>
      <c r="I460" s="943"/>
      <c r="J460" s="943"/>
      <c r="K460" s="32"/>
    </row>
    <row r="461" spans="1:11">
      <c r="A461" s="943"/>
      <c r="B461" s="943"/>
      <c r="C461" s="943"/>
      <c r="D461" s="943"/>
      <c r="E461" s="943"/>
      <c r="F461" s="943"/>
      <c r="G461" s="943"/>
      <c r="H461" s="943"/>
      <c r="I461" s="943"/>
      <c r="J461" s="943"/>
      <c r="K461" s="32"/>
    </row>
    <row r="462" spans="1:11">
      <c r="A462" s="943"/>
      <c r="B462" s="943"/>
      <c r="C462" s="943"/>
      <c r="D462" s="943"/>
      <c r="E462" s="943"/>
      <c r="F462" s="943"/>
      <c r="G462" s="943"/>
      <c r="H462" s="943"/>
      <c r="I462" s="943"/>
      <c r="J462" s="943"/>
      <c r="K462" s="32"/>
    </row>
    <row r="463" spans="1:11">
      <c r="A463" s="943"/>
      <c r="B463" s="943"/>
      <c r="C463" s="943"/>
      <c r="D463" s="943"/>
      <c r="E463" s="943"/>
      <c r="F463" s="943"/>
      <c r="G463" s="943"/>
      <c r="H463" s="943"/>
      <c r="I463" s="943"/>
      <c r="J463" s="943"/>
      <c r="K463" s="32"/>
    </row>
    <row r="464" spans="1:11">
      <c r="A464" s="943"/>
      <c r="B464" s="943"/>
      <c r="C464" s="943"/>
      <c r="D464" s="943"/>
      <c r="E464" s="943"/>
      <c r="F464" s="943"/>
      <c r="G464" s="943"/>
      <c r="H464" s="943"/>
      <c r="I464" s="943"/>
      <c r="J464" s="943"/>
      <c r="K464" s="32"/>
    </row>
    <row r="465" spans="1:11">
      <c r="A465" s="943"/>
      <c r="B465" s="943"/>
      <c r="C465" s="943"/>
      <c r="D465" s="943"/>
      <c r="E465" s="943"/>
      <c r="F465" s="943"/>
      <c r="G465" s="943"/>
      <c r="H465" s="943"/>
      <c r="I465" s="943"/>
      <c r="J465" s="943"/>
      <c r="K465" s="32"/>
    </row>
    <row r="466" spans="1:11">
      <c r="A466" s="943"/>
      <c r="B466" s="943"/>
      <c r="C466" s="943"/>
      <c r="D466" s="943"/>
      <c r="E466" s="943"/>
      <c r="F466" s="943"/>
      <c r="G466" s="943"/>
      <c r="H466" s="943"/>
      <c r="I466" s="943"/>
      <c r="J466" s="943"/>
      <c r="K466" s="32"/>
    </row>
    <row r="467" spans="1:11">
      <c r="A467" s="943"/>
      <c r="B467" s="943"/>
      <c r="C467" s="943"/>
      <c r="D467" s="943"/>
      <c r="E467" s="943"/>
      <c r="F467" s="943"/>
      <c r="G467" s="943"/>
      <c r="H467" s="943"/>
      <c r="I467" s="943"/>
      <c r="J467" s="943"/>
      <c r="K467" s="32"/>
    </row>
    <row r="468" spans="1:11">
      <c r="A468" s="943"/>
      <c r="B468" s="943"/>
      <c r="C468" s="943"/>
      <c r="D468" s="943"/>
      <c r="E468" s="943"/>
      <c r="F468" s="943"/>
      <c r="G468" s="943"/>
      <c r="H468" s="943"/>
      <c r="I468" s="943"/>
      <c r="J468" s="943"/>
      <c r="K468" s="32"/>
    </row>
    <row r="469" spans="1:11">
      <c r="A469" s="943"/>
      <c r="B469" s="943"/>
      <c r="C469" s="943"/>
      <c r="D469" s="943"/>
      <c r="E469" s="943"/>
      <c r="F469" s="943"/>
      <c r="G469" s="943"/>
      <c r="H469" s="943"/>
      <c r="I469" s="943"/>
      <c r="J469" s="943"/>
      <c r="K469" s="32"/>
    </row>
    <row r="470" spans="1:11">
      <c r="A470" s="943"/>
      <c r="B470" s="943"/>
      <c r="C470" s="943"/>
      <c r="D470" s="943"/>
      <c r="E470" s="943"/>
      <c r="F470" s="943"/>
      <c r="G470" s="943"/>
      <c r="H470" s="943"/>
      <c r="I470" s="943"/>
      <c r="J470" s="943"/>
      <c r="K470" s="32"/>
    </row>
    <row r="471" spans="1:11">
      <c r="A471" s="943"/>
      <c r="B471" s="943"/>
      <c r="C471" s="943"/>
      <c r="D471" s="943"/>
      <c r="E471" s="943"/>
      <c r="F471" s="943"/>
      <c r="G471" s="943"/>
      <c r="H471" s="943"/>
      <c r="I471" s="943"/>
      <c r="J471" s="943"/>
      <c r="K471" s="32"/>
    </row>
    <row r="472" spans="1:11">
      <c r="A472" s="943"/>
      <c r="B472" s="943"/>
      <c r="C472" s="943"/>
      <c r="D472" s="943"/>
      <c r="E472" s="943"/>
      <c r="F472" s="943"/>
      <c r="G472" s="943"/>
      <c r="H472" s="943"/>
      <c r="I472" s="943"/>
      <c r="J472" s="943"/>
      <c r="K472" s="32"/>
    </row>
    <row r="473" spans="1:11">
      <c r="A473" s="943"/>
      <c r="B473" s="943"/>
      <c r="C473" s="943"/>
      <c r="D473" s="943"/>
      <c r="E473" s="943"/>
      <c r="F473" s="943"/>
      <c r="G473" s="943"/>
      <c r="H473" s="943"/>
      <c r="I473" s="943"/>
      <c r="J473" s="943"/>
      <c r="K473" s="32"/>
    </row>
    <row r="474" spans="1:11">
      <c r="A474" s="943"/>
      <c r="B474" s="943"/>
      <c r="C474" s="943"/>
      <c r="D474" s="943"/>
      <c r="E474" s="943"/>
      <c r="F474" s="943"/>
      <c r="G474" s="943"/>
      <c r="H474" s="943"/>
      <c r="I474" s="943"/>
      <c r="J474" s="943"/>
      <c r="K474" s="32"/>
    </row>
    <row r="475" spans="1:11">
      <c r="A475" s="943"/>
      <c r="B475" s="943"/>
      <c r="C475" s="943"/>
      <c r="D475" s="943"/>
      <c r="E475" s="943"/>
      <c r="F475" s="943"/>
      <c r="G475" s="943"/>
      <c r="H475" s="943"/>
      <c r="I475" s="943"/>
      <c r="J475" s="943"/>
      <c r="K475" s="32"/>
    </row>
    <row r="476" spans="1:11">
      <c r="A476" s="943"/>
      <c r="B476" s="943"/>
      <c r="C476" s="943"/>
      <c r="D476" s="943"/>
      <c r="E476" s="943"/>
      <c r="F476" s="943"/>
      <c r="G476" s="943"/>
      <c r="H476" s="943"/>
      <c r="I476" s="943"/>
      <c r="J476" s="943"/>
      <c r="K476" s="32"/>
    </row>
    <row r="477" spans="1:11">
      <c r="A477" s="943"/>
      <c r="B477" s="943"/>
      <c r="C477" s="943"/>
      <c r="D477" s="943"/>
      <c r="E477" s="943"/>
      <c r="F477" s="943"/>
      <c r="G477" s="943"/>
      <c r="H477" s="943"/>
      <c r="I477" s="943"/>
      <c r="J477" s="943"/>
      <c r="K477" s="32"/>
    </row>
    <row r="478" spans="1:11">
      <c r="A478" s="943"/>
      <c r="B478" s="943"/>
      <c r="C478" s="943"/>
      <c r="D478" s="943"/>
      <c r="E478" s="943"/>
      <c r="F478" s="943"/>
      <c r="G478" s="943"/>
      <c r="H478" s="943"/>
      <c r="I478" s="943"/>
      <c r="J478" s="943"/>
      <c r="K478" s="32"/>
    </row>
    <row r="479" spans="1:11">
      <c r="A479" s="943"/>
      <c r="B479" s="943"/>
      <c r="C479" s="943"/>
      <c r="D479" s="943"/>
      <c r="E479" s="943"/>
      <c r="F479" s="943"/>
      <c r="G479" s="943"/>
      <c r="H479" s="943"/>
      <c r="I479" s="943"/>
      <c r="J479" s="943"/>
      <c r="K479" s="32"/>
    </row>
    <row r="480" spans="1:11">
      <c r="A480" s="943"/>
      <c r="B480" s="943"/>
      <c r="C480" s="943"/>
      <c r="D480" s="943"/>
      <c r="E480" s="943"/>
      <c r="F480" s="943"/>
      <c r="G480" s="943"/>
      <c r="H480" s="943"/>
      <c r="I480" s="943"/>
      <c r="J480" s="943"/>
      <c r="K480" s="32"/>
    </row>
    <row r="481" spans="1:11">
      <c r="A481" s="943"/>
      <c r="B481" s="943"/>
      <c r="C481" s="943"/>
      <c r="D481" s="943"/>
      <c r="E481" s="943"/>
      <c r="F481" s="943"/>
      <c r="G481" s="943"/>
      <c r="H481" s="943"/>
      <c r="I481" s="943"/>
      <c r="J481" s="943"/>
      <c r="K481" s="32"/>
    </row>
    <row r="482" spans="1:11">
      <c r="A482" s="943"/>
      <c r="B482" s="943"/>
      <c r="C482" s="943"/>
      <c r="D482" s="943"/>
      <c r="E482" s="943"/>
      <c r="F482" s="943"/>
      <c r="G482" s="943"/>
      <c r="H482" s="943"/>
      <c r="I482" s="943"/>
      <c r="J482" s="943"/>
      <c r="K482" s="32"/>
    </row>
    <row r="483" spans="1:11">
      <c r="A483" s="943"/>
      <c r="B483" s="943"/>
      <c r="C483" s="943"/>
      <c r="D483" s="943"/>
      <c r="E483" s="943"/>
      <c r="F483" s="943"/>
      <c r="G483" s="943"/>
      <c r="H483" s="943"/>
      <c r="I483" s="943"/>
      <c r="J483" s="943"/>
      <c r="K483" s="32"/>
    </row>
    <row r="484" spans="1:11">
      <c r="A484" s="943"/>
      <c r="B484" s="943"/>
      <c r="C484" s="943"/>
      <c r="D484" s="943"/>
      <c r="E484" s="943"/>
      <c r="F484" s="943"/>
      <c r="G484" s="943"/>
      <c r="H484" s="943"/>
      <c r="I484" s="943"/>
      <c r="J484" s="943"/>
      <c r="K484" s="32"/>
    </row>
    <row r="485" spans="1:11">
      <c r="A485" s="943"/>
      <c r="B485" s="943"/>
      <c r="C485" s="943"/>
      <c r="D485" s="943"/>
      <c r="E485" s="943"/>
      <c r="F485" s="943"/>
      <c r="G485" s="943"/>
      <c r="H485" s="943"/>
      <c r="I485" s="943"/>
      <c r="J485" s="943"/>
      <c r="K485" s="32"/>
    </row>
    <row r="486" spans="1:11">
      <c r="A486" s="943"/>
      <c r="B486" s="943"/>
      <c r="C486" s="943"/>
      <c r="D486" s="943"/>
      <c r="E486" s="943"/>
      <c r="F486" s="943"/>
      <c r="G486" s="943"/>
      <c r="H486" s="943"/>
      <c r="I486" s="943"/>
      <c r="J486" s="943"/>
      <c r="K486" s="32"/>
    </row>
    <row r="487" spans="1:11">
      <c r="A487" s="943"/>
      <c r="B487" s="943"/>
      <c r="C487" s="943"/>
      <c r="D487" s="943"/>
      <c r="E487" s="943"/>
      <c r="F487" s="943"/>
      <c r="G487" s="943"/>
      <c r="H487" s="943"/>
      <c r="I487" s="943"/>
      <c r="J487" s="943"/>
      <c r="K487" s="32"/>
    </row>
    <row r="488" spans="1:11">
      <c r="A488" s="943"/>
      <c r="B488" s="943"/>
      <c r="C488" s="943"/>
      <c r="D488" s="943"/>
      <c r="E488" s="943"/>
      <c r="F488" s="943"/>
      <c r="G488" s="943"/>
      <c r="H488" s="943"/>
      <c r="I488" s="943"/>
      <c r="J488" s="943"/>
      <c r="K488" s="32"/>
    </row>
    <row r="489" spans="1:11">
      <c r="A489" s="943"/>
      <c r="B489" s="943"/>
      <c r="C489" s="943"/>
      <c r="D489" s="943"/>
      <c r="E489" s="943"/>
      <c r="F489" s="943"/>
      <c r="G489" s="943"/>
      <c r="H489" s="943"/>
      <c r="I489" s="943"/>
      <c r="J489" s="943"/>
      <c r="K489" s="32"/>
    </row>
    <row r="490" spans="1:11">
      <c r="A490" s="943"/>
      <c r="B490" s="943"/>
      <c r="C490" s="943"/>
      <c r="D490" s="943"/>
      <c r="E490" s="943"/>
      <c r="F490" s="943"/>
      <c r="G490" s="943"/>
      <c r="H490" s="943"/>
      <c r="I490" s="943"/>
      <c r="J490" s="943"/>
      <c r="K490" s="32"/>
    </row>
    <row r="491" spans="1:11">
      <c r="A491" s="943"/>
      <c r="B491" s="943"/>
      <c r="C491" s="943"/>
      <c r="D491" s="943"/>
      <c r="E491" s="943"/>
      <c r="F491" s="943"/>
      <c r="G491" s="943"/>
      <c r="H491" s="943"/>
      <c r="I491" s="943"/>
      <c r="J491" s="943"/>
      <c r="K491" s="32"/>
    </row>
    <row r="492" spans="1:11">
      <c r="A492" s="943"/>
      <c r="B492" s="943"/>
      <c r="C492" s="943"/>
      <c r="D492" s="943"/>
      <c r="E492" s="943"/>
      <c r="F492" s="943"/>
      <c r="G492" s="943"/>
      <c r="H492" s="943"/>
      <c r="I492" s="943"/>
      <c r="J492" s="943"/>
      <c r="K492" s="32"/>
    </row>
    <row r="493" spans="1:11">
      <c r="A493" s="943"/>
      <c r="B493" s="943"/>
      <c r="C493" s="943"/>
      <c r="D493" s="943"/>
      <c r="E493" s="943"/>
      <c r="F493" s="943"/>
      <c r="G493" s="943"/>
      <c r="H493" s="943"/>
      <c r="I493" s="943"/>
      <c r="J493" s="943"/>
      <c r="K493" s="32"/>
    </row>
    <row r="494" spans="1:11">
      <c r="A494" s="943"/>
      <c r="B494" s="943"/>
      <c r="C494" s="943"/>
      <c r="D494" s="943"/>
      <c r="E494" s="943"/>
      <c r="F494" s="943"/>
      <c r="G494" s="943"/>
      <c r="H494" s="943"/>
      <c r="I494" s="943"/>
      <c r="J494" s="943"/>
      <c r="K494" s="32"/>
    </row>
    <row r="495" spans="1:11">
      <c r="A495" s="943"/>
      <c r="B495" s="943"/>
      <c r="C495" s="943"/>
      <c r="D495" s="943"/>
      <c r="E495" s="943"/>
      <c r="F495" s="943"/>
      <c r="G495" s="943"/>
      <c r="H495" s="943"/>
      <c r="I495" s="943"/>
      <c r="J495" s="943"/>
      <c r="K495" s="32"/>
    </row>
    <row r="496" spans="1:11">
      <c r="A496" s="943"/>
      <c r="B496" s="943"/>
      <c r="C496" s="943"/>
      <c r="D496" s="943"/>
      <c r="E496" s="943"/>
      <c r="F496" s="943"/>
      <c r="G496" s="943"/>
      <c r="H496" s="943"/>
      <c r="I496" s="943"/>
      <c r="J496" s="943"/>
      <c r="K496" s="32"/>
    </row>
    <row r="497" spans="1:11">
      <c r="A497" s="943"/>
      <c r="B497" s="943"/>
      <c r="C497" s="943"/>
      <c r="D497" s="943"/>
      <c r="E497" s="943"/>
      <c r="F497" s="943"/>
      <c r="G497" s="943"/>
      <c r="H497" s="943"/>
      <c r="I497" s="943"/>
      <c r="J497" s="943"/>
      <c r="K497" s="32"/>
    </row>
    <row r="498" spans="1:11">
      <c r="A498" s="943"/>
      <c r="B498" s="943"/>
      <c r="C498" s="943"/>
      <c r="D498" s="943"/>
      <c r="E498" s="943"/>
      <c r="F498" s="943"/>
      <c r="G498" s="943"/>
      <c r="H498" s="943"/>
      <c r="I498" s="943"/>
      <c r="J498" s="943"/>
      <c r="K498" s="32"/>
    </row>
    <row r="499" spans="1:11">
      <c r="A499" s="943"/>
      <c r="B499" s="943"/>
      <c r="C499" s="943"/>
      <c r="D499" s="943"/>
      <c r="E499" s="943"/>
      <c r="F499" s="943"/>
      <c r="G499" s="943"/>
      <c r="H499" s="943"/>
      <c r="I499" s="943"/>
      <c r="J499" s="943"/>
      <c r="K499" s="32"/>
    </row>
    <row r="500" spans="1:11">
      <c r="A500" s="943"/>
      <c r="B500" s="943"/>
      <c r="C500" s="943"/>
      <c r="D500" s="943"/>
      <c r="E500" s="943"/>
      <c r="F500" s="943"/>
      <c r="G500" s="943"/>
      <c r="H500" s="943"/>
      <c r="I500" s="943"/>
      <c r="J500" s="943"/>
      <c r="K500" s="32"/>
    </row>
    <row r="501" spans="1:11">
      <c r="A501" s="943"/>
      <c r="B501" s="943"/>
      <c r="C501" s="943"/>
      <c r="D501" s="943"/>
      <c r="E501" s="943"/>
      <c r="F501" s="943"/>
      <c r="G501" s="943"/>
      <c r="H501" s="943"/>
      <c r="I501" s="943"/>
      <c r="J501" s="943"/>
      <c r="K501" s="32"/>
    </row>
    <row r="502" spans="1:11">
      <c r="A502" s="943"/>
      <c r="B502" s="943"/>
      <c r="C502" s="943"/>
      <c r="D502" s="943"/>
      <c r="E502" s="943"/>
      <c r="F502" s="943"/>
      <c r="G502" s="943"/>
      <c r="H502" s="943"/>
      <c r="I502" s="943"/>
      <c r="J502" s="943"/>
      <c r="K502" s="32"/>
    </row>
    <row r="503" spans="1:11">
      <c r="A503" s="943"/>
      <c r="B503" s="943"/>
      <c r="C503" s="943"/>
      <c r="D503" s="943"/>
      <c r="E503" s="943"/>
      <c r="F503" s="943"/>
      <c r="G503" s="943"/>
      <c r="H503" s="943"/>
      <c r="I503" s="943"/>
      <c r="J503" s="943"/>
      <c r="K503" s="32"/>
    </row>
    <row r="504" spans="1:11">
      <c r="A504" s="943"/>
      <c r="B504" s="943"/>
      <c r="C504" s="943"/>
      <c r="D504" s="943"/>
      <c r="E504" s="943"/>
      <c r="F504" s="943"/>
      <c r="G504" s="943"/>
      <c r="H504" s="943"/>
      <c r="I504" s="943"/>
      <c r="J504" s="943"/>
      <c r="K504" s="32"/>
    </row>
    <row r="505" spans="1:11">
      <c r="A505" s="943"/>
      <c r="B505" s="943"/>
      <c r="C505" s="943"/>
      <c r="D505" s="943"/>
      <c r="E505" s="943"/>
      <c r="F505" s="943"/>
      <c r="G505" s="943"/>
      <c r="H505" s="943"/>
      <c r="I505" s="943"/>
      <c r="J505" s="943"/>
      <c r="K505" s="32"/>
    </row>
    <row r="506" spans="1:11">
      <c r="A506" s="943"/>
      <c r="B506" s="943"/>
      <c r="C506" s="943"/>
      <c r="D506" s="943"/>
      <c r="E506" s="943"/>
      <c r="F506" s="943"/>
      <c r="G506" s="943"/>
      <c r="H506" s="943"/>
      <c r="I506" s="943"/>
      <c r="J506" s="943"/>
      <c r="K506" s="32"/>
    </row>
    <row r="507" spans="1:11">
      <c r="A507" s="943"/>
      <c r="B507" s="943"/>
      <c r="C507" s="943"/>
      <c r="D507" s="943"/>
      <c r="E507" s="943"/>
      <c r="F507" s="943"/>
      <c r="G507" s="943"/>
      <c r="H507" s="943"/>
      <c r="I507" s="943"/>
      <c r="J507" s="943"/>
      <c r="K507" s="32"/>
    </row>
    <row r="508" spans="1:11">
      <c r="A508" s="943"/>
      <c r="B508" s="943"/>
      <c r="C508" s="943"/>
      <c r="D508" s="943"/>
      <c r="E508" s="943"/>
      <c r="F508" s="943"/>
      <c r="G508" s="943"/>
      <c r="H508" s="943"/>
      <c r="I508" s="943"/>
      <c r="J508" s="943"/>
      <c r="K508" s="32"/>
    </row>
    <row r="509" spans="1:11">
      <c r="A509" s="943"/>
      <c r="B509" s="943"/>
      <c r="C509" s="943"/>
      <c r="D509" s="943"/>
      <c r="E509" s="943"/>
      <c r="F509" s="943"/>
      <c r="G509" s="943"/>
      <c r="H509" s="943"/>
      <c r="I509" s="943"/>
      <c r="J509" s="943"/>
      <c r="K509" s="32"/>
    </row>
    <row r="510" spans="1:11">
      <c r="A510" s="943"/>
      <c r="B510" s="943"/>
      <c r="C510" s="943"/>
      <c r="D510" s="943"/>
      <c r="E510" s="943"/>
      <c r="F510" s="943"/>
      <c r="G510" s="943"/>
      <c r="H510" s="943"/>
      <c r="I510" s="943"/>
      <c r="J510" s="943"/>
      <c r="K510" s="32"/>
    </row>
    <row r="511" spans="1:11">
      <c r="A511" s="943"/>
      <c r="B511" s="943"/>
      <c r="C511" s="943"/>
      <c r="D511" s="943"/>
      <c r="E511" s="943"/>
      <c r="F511" s="943"/>
      <c r="G511" s="943"/>
      <c r="H511" s="943"/>
      <c r="I511" s="943"/>
      <c r="J511" s="943"/>
      <c r="K511" s="32"/>
    </row>
    <row r="512" spans="1:11">
      <c r="A512" s="943"/>
      <c r="B512" s="943"/>
      <c r="C512" s="943"/>
      <c r="D512" s="943"/>
      <c r="E512" s="943"/>
      <c r="F512" s="943"/>
      <c r="G512" s="943"/>
      <c r="H512" s="943"/>
      <c r="I512" s="943"/>
      <c r="J512" s="943"/>
      <c r="K512" s="32"/>
    </row>
    <row r="513" spans="1:11">
      <c r="A513" s="943"/>
      <c r="B513" s="943"/>
      <c r="C513" s="943"/>
      <c r="D513" s="943"/>
      <c r="E513" s="943"/>
      <c r="F513" s="943"/>
      <c r="G513" s="943"/>
      <c r="H513" s="943"/>
      <c r="I513" s="943"/>
      <c r="J513" s="943"/>
      <c r="K513" s="32"/>
    </row>
    <row r="514" spans="1:11">
      <c r="A514" s="943"/>
      <c r="B514" s="943"/>
      <c r="C514" s="943"/>
      <c r="D514" s="943"/>
      <c r="E514" s="943"/>
      <c r="F514" s="943"/>
      <c r="G514" s="943"/>
      <c r="H514" s="943"/>
      <c r="I514" s="943"/>
      <c r="J514" s="943"/>
      <c r="K514" s="32"/>
    </row>
    <row r="515" spans="1:11">
      <c r="A515" s="943"/>
      <c r="B515" s="943"/>
      <c r="C515" s="943"/>
      <c r="D515" s="943"/>
      <c r="E515" s="943"/>
      <c r="F515" s="943"/>
      <c r="G515" s="943"/>
      <c r="H515" s="943"/>
      <c r="I515" s="943"/>
      <c r="J515" s="943"/>
      <c r="K515" s="32"/>
    </row>
    <row r="516" spans="1:11">
      <c r="A516" s="943"/>
      <c r="B516" s="943"/>
      <c r="C516" s="943"/>
      <c r="D516" s="943"/>
      <c r="E516" s="943"/>
      <c r="F516" s="943"/>
      <c r="G516" s="943"/>
      <c r="H516" s="943"/>
      <c r="I516" s="943"/>
      <c r="J516" s="943"/>
      <c r="K516" s="32"/>
    </row>
    <row r="517" spans="1:11">
      <c r="A517" s="943"/>
      <c r="B517" s="943"/>
      <c r="C517" s="943"/>
      <c r="D517" s="943"/>
      <c r="E517" s="943"/>
      <c r="F517" s="943"/>
      <c r="G517" s="943"/>
      <c r="H517" s="943"/>
      <c r="I517" s="943"/>
      <c r="J517" s="943"/>
      <c r="K517" s="32"/>
    </row>
    <row r="518" spans="1:11">
      <c r="A518" s="943"/>
      <c r="B518" s="943"/>
      <c r="C518" s="943"/>
      <c r="D518" s="943"/>
      <c r="E518" s="943"/>
      <c r="F518" s="943"/>
      <c r="G518" s="943"/>
      <c r="H518" s="943"/>
      <c r="I518" s="943"/>
      <c r="J518" s="943"/>
      <c r="K518" s="32"/>
    </row>
    <row r="519" spans="1:11">
      <c r="A519" s="943"/>
      <c r="B519" s="943"/>
      <c r="C519" s="943"/>
      <c r="D519" s="943"/>
      <c r="E519" s="943"/>
      <c r="F519" s="943"/>
      <c r="G519" s="943"/>
      <c r="H519" s="943"/>
      <c r="I519" s="943"/>
      <c r="J519" s="943"/>
      <c r="K519" s="32"/>
    </row>
    <row r="520" spans="1:11">
      <c r="A520" s="943"/>
      <c r="B520" s="943"/>
      <c r="C520" s="943"/>
      <c r="D520" s="943"/>
      <c r="E520" s="943"/>
      <c r="F520" s="943"/>
      <c r="G520" s="943"/>
      <c r="H520" s="943"/>
      <c r="I520" s="943"/>
      <c r="J520" s="943"/>
      <c r="K520" s="32"/>
    </row>
    <row r="521" spans="1:11">
      <c r="A521" s="943"/>
      <c r="B521" s="943"/>
      <c r="C521" s="943"/>
      <c r="D521" s="943"/>
      <c r="E521" s="943"/>
      <c r="F521" s="943"/>
      <c r="G521" s="943"/>
      <c r="H521" s="943"/>
      <c r="I521" s="943"/>
      <c r="J521" s="943"/>
      <c r="K521" s="32"/>
    </row>
    <row r="522" spans="1:11">
      <c r="A522" s="943"/>
      <c r="B522" s="943"/>
      <c r="C522" s="943"/>
      <c r="D522" s="943"/>
      <c r="E522" s="943"/>
      <c r="F522" s="943"/>
      <c r="G522" s="943"/>
      <c r="H522" s="943"/>
      <c r="I522" s="943"/>
      <c r="J522" s="943"/>
      <c r="K522" s="32"/>
    </row>
    <row r="523" spans="1:11">
      <c r="A523" s="943"/>
      <c r="B523" s="943"/>
      <c r="C523" s="943"/>
      <c r="D523" s="943"/>
      <c r="E523" s="943"/>
      <c r="F523" s="943"/>
      <c r="G523" s="943"/>
      <c r="H523" s="943"/>
      <c r="I523" s="943"/>
      <c r="J523" s="943"/>
      <c r="K523" s="32"/>
    </row>
    <row r="524" spans="1:11">
      <c r="A524" s="943"/>
      <c r="B524" s="943"/>
      <c r="C524" s="943"/>
      <c r="D524" s="943"/>
      <c r="E524" s="943"/>
      <c r="F524" s="943"/>
      <c r="G524" s="943"/>
      <c r="H524" s="943"/>
      <c r="I524" s="943"/>
      <c r="J524" s="943"/>
      <c r="K524" s="32"/>
    </row>
    <row r="525" spans="1:11">
      <c r="A525" s="943"/>
      <c r="B525" s="943"/>
      <c r="C525" s="943"/>
      <c r="D525" s="943"/>
      <c r="E525" s="943"/>
      <c r="F525" s="943"/>
      <c r="G525" s="943"/>
      <c r="H525" s="943"/>
      <c r="I525" s="943"/>
      <c r="J525" s="943"/>
      <c r="K525" s="32"/>
    </row>
    <row r="526" spans="1:11">
      <c r="A526" s="943"/>
      <c r="B526" s="943"/>
      <c r="C526" s="943"/>
      <c r="D526" s="943"/>
      <c r="E526" s="943"/>
      <c r="F526" s="943"/>
      <c r="G526" s="943"/>
      <c r="H526" s="943"/>
      <c r="I526" s="943"/>
      <c r="J526" s="943"/>
      <c r="K526" s="32"/>
    </row>
    <row r="527" spans="1:11">
      <c r="A527" s="943"/>
      <c r="B527" s="943"/>
      <c r="C527" s="943"/>
      <c r="D527" s="943"/>
      <c r="E527" s="943"/>
      <c r="F527" s="943"/>
      <c r="G527" s="943"/>
      <c r="H527" s="943"/>
      <c r="I527" s="943"/>
      <c r="J527" s="943"/>
      <c r="K527" s="32"/>
    </row>
    <row r="528" spans="1:11">
      <c r="A528" s="943"/>
      <c r="B528" s="943"/>
      <c r="C528" s="943"/>
      <c r="D528" s="943"/>
      <c r="E528" s="943"/>
      <c r="F528" s="943"/>
      <c r="G528" s="943"/>
      <c r="H528" s="943"/>
      <c r="I528" s="943"/>
      <c r="J528" s="943"/>
      <c r="K528" s="32"/>
    </row>
    <row r="529" spans="1:11">
      <c r="A529" s="943"/>
      <c r="B529" s="943"/>
      <c r="C529" s="943"/>
      <c r="D529" s="943"/>
      <c r="E529" s="943"/>
      <c r="F529" s="943"/>
      <c r="G529" s="943"/>
      <c r="H529" s="943"/>
      <c r="I529" s="943"/>
      <c r="J529" s="943"/>
      <c r="K529" s="32"/>
    </row>
    <row r="530" spans="1:11">
      <c r="A530" s="943"/>
      <c r="B530" s="943"/>
      <c r="C530" s="943"/>
      <c r="D530" s="943"/>
      <c r="E530" s="943"/>
      <c r="F530" s="943"/>
      <c r="G530" s="943"/>
      <c r="H530" s="943"/>
      <c r="I530" s="943"/>
      <c r="J530" s="943"/>
      <c r="K530" s="32"/>
    </row>
    <row r="531" spans="1:11">
      <c r="A531" s="943"/>
      <c r="B531" s="943"/>
      <c r="C531" s="943"/>
      <c r="D531" s="943"/>
      <c r="E531" s="943"/>
      <c r="F531" s="943"/>
      <c r="G531" s="943"/>
      <c r="H531" s="943"/>
      <c r="I531" s="943"/>
      <c r="J531" s="943"/>
      <c r="K531" s="32"/>
    </row>
    <row r="532" spans="1:11">
      <c r="A532" s="943"/>
      <c r="B532" s="943"/>
      <c r="C532" s="943"/>
      <c r="D532" s="943"/>
      <c r="E532" s="943"/>
      <c r="F532" s="943"/>
      <c r="G532" s="943"/>
      <c r="H532" s="943"/>
      <c r="I532" s="943"/>
      <c r="J532" s="943"/>
      <c r="K532" s="32"/>
    </row>
    <row r="533" spans="1:11">
      <c r="A533" s="943"/>
      <c r="B533" s="943"/>
      <c r="C533" s="943"/>
      <c r="D533" s="943"/>
      <c r="E533" s="943"/>
      <c r="F533" s="943"/>
      <c r="G533" s="943"/>
      <c r="H533" s="943"/>
      <c r="I533" s="943"/>
      <c r="J533" s="943"/>
      <c r="K533" s="32"/>
    </row>
    <row r="534" spans="1:11">
      <c r="A534" s="943"/>
      <c r="B534" s="943"/>
      <c r="C534" s="943"/>
      <c r="D534" s="943"/>
      <c r="E534" s="943"/>
      <c r="F534" s="943"/>
      <c r="G534" s="943"/>
      <c r="H534" s="943"/>
      <c r="I534" s="943"/>
      <c r="J534" s="943"/>
      <c r="K534" s="32"/>
    </row>
    <row r="535" spans="1:11">
      <c r="A535" s="943"/>
      <c r="B535" s="943"/>
      <c r="C535" s="943"/>
      <c r="D535" s="943"/>
      <c r="E535" s="943"/>
      <c r="F535" s="943"/>
      <c r="G535" s="943"/>
      <c r="H535" s="943"/>
      <c r="I535" s="943"/>
      <c r="J535" s="943"/>
      <c r="K535" s="32"/>
    </row>
    <row r="536" spans="1:11">
      <c r="A536" s="943"/>
      <c r="B536" s="943"/>
      <c r="C536" s="943"/>
      <c r="D536" s="943"/>
      <c r="E536" s="943"/>
      <c r="F536" s="943"/>
      <c r="G536" s="943"/>
      <c r="H536" s="943"/>
      <c r="I536" s="943"/>
      <c r="J536" s="943"/>
      <c r="K536" s="32"/>
    </row>
    <row r="537" spans="1:11">
      <c r="A537" s="943"/>
      <c r="B537" s="943"/>
      <c r="C537" s="943"/>
      <c r="D537" s="943"/>
      <c r="E537" s="943"/>
      <c r="F537" s="943"/>
      <c r="G537" s="943"/>
      <c r="H537" s="943"/>
      <c r="I537" s="943"/>
      <c r="J537" s="943"/>
      <c r="K537" s="32"/>
    </row>
    <row r="538" spans="1:11">
      <c r="A538" s="943"/>
      <c r="B538" s="943"/>
      <c r="C538" s="943"/>
      <c r="D538" s="943"/>
      <c r="E538" s="943"/>
      <c r="F538" s="943"/>
      <c r="G538" s="943"/>
      <c r="H538" s="943"/>
      <c r="I538" s="943"/>
      <c r="J538" s="943"/>
      <c r="K538" s="32"/>
    </row>
    <row r="539" spans="1:11">
      <c r="A539" s="943"/>
      <c r="B539" s="943"/>
      <c r="C539" s="943"/>
      <c r="D539" s="943"/>
      <c r="E539" s="943"/>
      <c r="F539" s="943"/>
      <c r="G539" s="943"/>
      <c r="H539" s="943"/>
      <c r="I539" s="943"/>
      <c r="J539" s="943"/>
      <c r="K539" s="32"/>
    </row>
    <row r="540" spans="1:11">
      <c r="A540" s="943"/>
      <c r="B540" s="943"/>
      <c r="C540" s="943"/>
      <c r="D540" s="943"/>
      <c r="E540" s="943"/>
      <c r="F540" s="943"/>
      <c r="G540" s="943"/>
      <c r="H540" s="943"/>
      <c r="I540" s="943"/>
      <c r="J540" s="943"/>
      <c r="K540" s="32"/>
    </row>
    <row r="541" spans="1:11">
      <c r="A541" s="943"/>
      <c r="B541" s="943"/>
      <c r="C541" s="943"/>
      <c r="D541" s="943"/>
      <c r="E541" s="943"/>
      <c r="F541" s="943"/>
      <c r="G541" s="943"/>
      <c r="H541" s="943"/>
      <c r="I541" s="943"/>
      <c r="J541" s="943"/>
      <c r="K541" s="32"/>
    </row>
    <row r="542" spans="1:11">
      <c r="A542" s="943"/>
      <c r="B542" s="943"/>
      <c r="C542" s="943"/>
      <c r="D542" s="943"/>
      <c r="E542" s="943"/>
      <c r="F542" s="943"/>
      <c r="G542" s="943"/>
      <c r="H542" s="943"/>
      <c r="I542" s="943"/>
      <c r="J542" s="943"/>
      <c r="K542" s="32"/>
    </row>
    <row r="543" spans="1:11">
      <c r="A543" s="943"/>
      <c r="B543" s="943"/>
      <c r="C543" s="943"/>
      <c r="D543" s="943"/>
      <c r="E543" s="943"/>
      <c r="F543" s="943"/>
      <c r="G543" s="943"/>
      <c r="H543" s="943"/>
      <c r="I543" s="943"/>
      <c r="J543" s="943"/>
      <c r="K543" s="32"/>
    </row>
    <row r="544" spans="1:11">
      <c r="A544" s="943"/>
      <c r="B544" s="943"/>
      <c r="C544" s="943"/>
      <c r="D544" s="943"/>
      <c r="E544" s="943"/>
      <c r="F544" s="943"/>
      <c r="G544" s="943"/>
      <c r="H544" s="943"/>
      <c r="I544" s="943"/>
      <c r="J544" s="943"/>
      <c r="K544" s="32"/>
    </row>
    <row r="545" spans="1:11">
      <c r="A545" s="943"/>
      <c r="B545" s="943"/>
      <c r="C545" s="943"/>
      <c r="D545" s="943"/>
      <c r="E545" s="943"/>
      <c r="F545" s="943"/>
      <c r="G545" s="943"/>
      <c r="H545" s="943"/>
      <c r="I545" s="943"/>
      <c r="J545" s="943"/>
      <c r="K545" s="32"/>
    </row>
    <row r="546" spans="1:11">
      <c r="A546" s="943"/>
      <c r="B546" s="943"/>
      <c r="C546" s="943"/>
      <c r="D546" s="943"/>
      <c r="E546" s="943"/>
      <c r="F546" s="943"/>
      <c r="G546" s="943"/>
      <c r="H546" s="943"/>
      <c r="I546" s="943"/>
      <c r="J546" s="943"/>
      <c r="K546" s="32"/>
    </row>
    <row r="547" spans="1:11">
      <c r="A547" s="943"/>
      <c r="B547" s="943"/>
      <c r="C547" s="943"/>
      <c r="D547" s="943"/>
      <c r="E547" s="943"/>
      <c r="F547" s="943"/>
      <c r="G547" s="943"/>
      <c r="H547" s="943"/>
      <c r="I547" s="943"/>
      <c r="J547" s="943"/>
      <c r="K547" s="32"/>
    </row>
    <row r="548" spans="1:11">
      <c r="A548" s="943"/>
      <c r="B548" s="943"/>
      <c r="C548" s="943"/>
      <c r="D548" s="943"/>
      <c r="E548" s="943"/>
      <c r="F548" s="943"/>
      <c r="G548" s="943"/>
      <c r="H548" s="943"/>
      <c r="I548" s="943"/>
      <c r="J548" s="943"/>
      <c r="K548" s="32"/>
    </row>
    <row r="549" spans="1:11">
      <c r="A549" s="943"/>
      <c r="B549" s="943"/>
      <c r="C549" s="943"/>
      <c r="D549" s="943"/>
      <c r="E549" s="943"/>
      <c r="F549" s="943"/>
      <c r="G549" s="943"/>
      <c r="H549" s="943"/>
      <c r="I549" s="943"/>
      <c r="J549" s="943"/>
      <c r="K549" s="32"/>
    </row>
    <row r="550" spans="1:11">
      <c r="A550" s="943"/>
      <c r="B550" s="943"/>
      <c r="C550" s="943"/>
      <c r="D550" s="943"/>
      <c r="E550" s="943"/>
      <c r="F550" s="943"/>
      <c r="G550" s="943"/>
      <c r="H550" s="943"/>
      <c r="I550" s="943"/>
      <c r="J550" s="943"/>
      <c r="K550" s="32"/>
    </row>
    <row r="551" spans="1:11">
      <c r="A551" s="943"/>
      <c r="B551" s="943"/>
      <c r="C551" s="943"/>
      <c r="D551" s="943"/>
      <c r="E551" s="943"/>
      <c r="F551" s="943"/>
      <c r="G551" s="943"/>
      <c r="H551" s="943"/>
      <c r="I551" s="943"/>
      <c r="J551" s="943"/>
      <c r="K551" s="32"/>
    </row>
    <row r="552" spans="1:11">
      <c r="A552" s="943"/>
      <c r="B552" s="943"/>
      <c r="C552" s="943"/>
      <c r="D552" s="943"/>
      <c r="E552" s="943"/>
      <c r="F552" s="943"/>
      <c r="G552" s="943"/>
      <c r="H552" s="943"/>
      <c r="I552" s="943"/>
      <c r="J552" s="943"/>
      <c r="K552" s="32"/>
    </row>
    <row r="553" spans="1:11">
      <c r="A553" s="943"/>
      <c r="B553" s="943"/>
      <c r="C553" s="943"/>
      <c r="D553" s="943"/>
      <c r="E553" s="943"/>
      <c r="F553" s="943"/>
      <c r="G553" s="943"/>
      <c r="H553" s="943"/>
      <c r="I553" s="943"/>
      <c r="J553" s="943"/>
      <c r="K553" s="32"/>
    </row>
    <row r="554" spans="1:11">
      <c r="A554" s="943"/>
      <c r="B554" s="943"/>
      <c r="C554" s="943"/>
      <c r="D554" s="943"/>
      <c r="E554" s="943"/>
      <c r="F554" s="943"/>
      <c r="G554" s="943"/>
      <c r="H554" s="943"/>
      <c r="I554" s="943"/>
      <c r="J554" s="943"/>
      <c r="K554" s="32"/>
    </row>
    <row r="555" spans="1:11">
      <c r="A555" s="943"/>
      <c r="B555" s="943"/>
      <c r="C555" s="943"/>
      <c r="D555" s="943"/>
      <c r="E555" s="943"/>
      <c r="F555" s="943"/>
      <c r="G555" s="943"/>
      <c r="H555" s="943"/>
      <c r="I555" s="943"/>
      <c r="J555" s="943"/>
      <c r="K555" s="32"/>
    </row>
    <row r="556" spans="1:11">
      <c r="A556" s="943"/>
      <c r="B556" s="943"/>
      <c r="C556" s="943"/>
      <c r="D556" s="943"/>
      <c r="E556" s="943"/>
      <c r="F556" s="943"/>
      <c r="G556" s="943"/>
      <c r="H556" s="943"/>
      <c r="I556" s="943"/>
      <c r="J556" s="943"/>
      <c r="K556" s="32"/>
    </row>
    <row r="557" spans="1:11">
      <c r="A557" s="943"/>
      <c r="B557" s="943"/>
      <c r="C557" s="943"/>
      <c r="D557" s="943"/>
      <c r="E557" s="943"/>
      <c r="F557" s="943"/>
      <c r="G557" s="943"/>
      <c r="H557" s="943"/>
      <c r="I557" s="943"/>
      <c r="J557" s="943"/>
      <c r="K557" s="32"/>
    </row>
    <row r="558" spans="1:11">
      <c r="A558" s="943"/>
      <c r="B558" s="943"/>
      <c r="C558" s="943"/>
      <c r="D558" s="943"/>
      <c r="E558" s="943"/>
      <c r="F558" s="943"/>
      <c r="G558" s="943"/>
      <c r="H558" s="943"/>
      <c r="I558" s="943"/>
      <c r="J558" s="943"/>
      <c r="K558" s="32"/>
    </row>
    <row r="559" spans="1:11">
      <c r="A559" s="943"/>
      <c r="B559" s="943"/>
      <c r="C559" s="943"/>
      <c r="D559" s="943"/>
      <c r="E559" s="943"/>
      <c r="F559" s="943"/>
      <c r="G559" s="943"/>
      <c r="H559" s="943"/>
      <c r="I559" s="943"/>
      <c r="J559" s="943"/>
      <c r="K559" s="32"/>
    </row>
    <row r="560" spans="1:11">
      <c r="A560" s="943"/>
      <c r="B560" s="943"/>
      <c r="C560" s="943"/>
      <c r="D560" s="943"/>
      <c r="E560" s="943"/>
      <c r="F560" s="943"/>
      <c r="G560" s="943"/>
      <c r="H560" s="943"/>
      <c r="I560" s="943"/>
      <c r="J560" s="943"/>
      <c r="K560" s="32"/>
    </row>
    <row r="561" spans="1:11">
      <c r="A561" s="943"/>
      <c r="B561" s="943"/>
      <c r="C561" s="943"/>
      <c r="D561" s="943"/>
      <c r="E561" s="943"/>
      <c r="F561" s="943"/>
      <c r="G561" s="943"/>
      <c r="H561" s="943"/>
      <c r="I561" s="943"/>
      <c r="J561" s="943"/>
      <c r="K561" s="32"/>
    </row>
    <row r="562" spans="1:11">
      <c r="A562" s="943"/>
      <c r="B562" s="943"/>
      <c r="C562" s="943"/>
      <c r="D562" s="943"/>
      <c r="E562" s="943"/>
      <c r="F562" s="943"/>
      <c r="G562" s="943"/>
      <c r="H562" s="943"/>
      <c r="I562" s="943"/>
      <c r="J562" s="943"/>
      <c r="K562" s="32"/>
    </row>
    <row r="563" spans="1:11">
      <c r="A563" s="943"/>
      <c r="B563" s="943"/>
      <c r="C563" s="943"/>
      <c r="D563" s="943"/>
      <c r="E563" s="943"/>
      <c r="F563" s="943"/>
      <c r="G563" s="943"/>
      <c r="H563" s="943"/>
      <c r="I563" s="943"/>
      <c r="J563" s="943"/>
      <c r="K563" s="32"/>
    </row>
    <row r="564" spans="1:11">
      <c r="A564" s="943"/>
      <c r="B564" s="943"/>
      <c r="C564" s="943"/>
      <c r="D564" s="943"/>
      <c r="E564" s="943"/>
      <c r="F564" s="943"/>
      <c r="G564" s="943"/>
      <c r="H564" s="943"/>
      <c r="I564" s="943"/>
      <c r="J564" s="943"/>
      <c r="K564" s="32"/>
    </row>
    <row r="565" spans="1:11">
      <c r="A565" s="943"/>
      <c r="B565" s="943"/>
      <c r="C565" s="943"/>
      <c r="D565" s="943"/>
      <c r="E565" s="943"/>
      <c r="F565" s="943"/>
      <c r="G565" s="943"/>
      <c r="H565" s="943"/>
      <c r="I565" s="943"/>
      <c r="J565" s="943"/>
      <c r="K565" s="32"/>
    </row>
    <row r="566" spans="1:11">
      <c r="A566" s="943"/>
      <c r="B566" s="943"/>
      <c r="C566" s="943"/>
      <c r="D566" s="943"/>
      <c r="E566" s="943"/>
      <c r="F566" s="943"/>
      <c r="G566" s="943"/>
      <c r="H566" s="943"/>
      <c r="I566" s="943"/>
      <c r="J566" s="943"/>
      <c r="K566" s="32"/>
    </row>
    <row r="567" spans="1:11">
      <c r="A567" s="943"/>
      <c r="B567" s="943"/>
      <c r="C567" s="943"/>
      <c r="D567" s="943"/>
      <c r="E567" s="943"/>
      <c r="F567" s="943"/>
      <c r="G567" s="943"/>
      <c r="H567" s="943"/>
      <c r="I567" s="943"/>
      <c r="J567" s="943"/>
      <c r="K567" s="32"/>
    </row>
    <row r="568" spans="1:11">
      <c r="A568" s="943"/>
      <c r="B568" s="943"/>
      <c r="C568" s="943"/>
      <c r="D568" s="943"/>
      <c r="E568" s="943"/>
      <c r="F568" s="943"/>
      <c r="G568" s="943"/>
      <c r="H568" s="943"/>
      <c r="I568" s="943"/>
      <c r="J568" s="943"/>
      <c r="K568" s="32"/>
    </row>
    <row r="569" spans="1:11">
      <c r="A569" s="943"/>
      <c r="B569" s="943"/>
      <c r="C569" s="943"/>
      <c r="D569" s="943"/>
      <c r="E569" s="943"/>
      <c r="F569" s="943"/>
      <c r="G569" s="943"/>
      <c r="H569" s="943"/>
      <c r="I569" s="943"/>
      <c r="J569" s="943"/>
      <c r="K569" s="32"/>
    </row>
    <row r="570" spans="1:11">
      <c r="A570" s="943"/>
      <c r="B570" s="943"/>
      <c r="C570" s="943"/>
      <c r="D570" s="943"/>
      <c r="E570" s="943"/>
      <c r="F570" s="943"/>
      <c r="G570" s="943"/>
      <c r="H570" s="943"/>
      <c r="I570" s="943"/>
      <c r="J570" s="943"/>
      <c r="K570" s="32"/>
    </row>
    <row r="571" spans="1:11">
      <c r="A571" s="943"/>
      <c r="B571" s="943"/>
      <c r="C571" s="943"/>
      <c r="D571" s="943"/>
      <c r="E571" s="943"/>
      <c r="F571" s="943"/>
      <c r="G571" s="943"/>
      <c r="H571" s="943"/>
      <c r="I571" s="943"/>
      <c r="J571" s="943"/>
      <c r="K571" s="32"/>
    </row>
    <row r="572" spans="1:11">
      <c r="A572" s="943"/>
      <c r="B572" s="943"/>
      <c r="C572" s="943"/>
      <c r="D572" s="943"/>
      <c r="E572" s="943"/>
      <c r="F572" s="943"/>
      <c r="G572" s="943"/>
      <c r="H572" s="943"/>
      <c r="I572" s="943"/>
      <c r="J572" s="943"/>
      <c r="K572" s="32"/>
    </row>
    <row r="573" spans="1:11">
      <c r="A573" s="943"/>
      <c r="B573" s="943"/>
      <c r="C573" s="943"/>
      <c r="D573" s="943"/>
      <c r="E573" s="943"/>
      <c r="F573" s="943"/>
      <c r="G573" s="943"/>
      <c r="H573" s="943"/>
      <c r="I573" s="943"/>
      <c r="J573" s="943"/>
      <c r="K573" s="32"/>
    </row>
    <row r="574" spans="1:11">
      <c r="A574" s="943"/>
      <c r="B574" s="943"/>
      <c r="C574" s="943"/>
      <c r="D574" s="943"/>
      <c r="E574" s="943"/>
      <c r="F574" s="943"/>
      <c r="G574" s="943"/>
      <c r="H574" s="943"/>
      <c r="I574" s="943"/>
      <c r="J574" s="943"/>
      <c r="K574" s="32"/>
    </row>
    <row r="575" spans="1:11">
      <c r="A575" s="943"/>
      <c r="B575" s="943"/>
      <c r="C575" s="943"/>
      <c r="D575" s="943"/>
      <c r="E575" s="943"/>
      <c r="F575" s="943"/>
      <c r="G575" s="943"/>
      <c r="H575" s="943"/>
      <c r="I575" s="943"/>
      <c r="J575" s="943"/>
      <c r="K575" s="32"/>
    </row>
    <row r="576" spans="1:11">
      <c r="A576" s="943"/>
      <c r="B576" s="943"/>
      <c r="C576" s="943"/>
      <c r="D576" s="943"/>
      <c r="E576" s="943"/>
      <c r="F576" s="943"/>
      <c r="G576" s="943"/>
      <c r="H576" s="943"/>
      <c r="I576" s="943"/>
      <c r="J576" s="943"/>
      <c r="K576" s="32"/>
    </row>
    <row r="577" spans="1:11">
      <c r="A577" s="943"/>
      <c r="B577" s="943"/>
      <c r="C577" s="943"/>
      <c r="D577" s="943"/>
      <c r="E577" s="943"/>
      <c r="F577" s="943"/>
      <c r="G577" s="943"/>
      <c r="H577" s="943"/>
      <c r="I577" s="943"/>
      <c r="J577" s="943"/>
      <c r="K577" s="32"/>
    </row>
    <row r="578" spans="1:11">
      <c r="A578" s="943"/>
      <c r="B578" s="943"/>
      <c r="C578" s="943"/>
      <c r="D578" s="943"/>
      <c r="E578" s="943"/>
      <c r="F578" s="943"/>
      <c r="G578" s="943"/>
      <c r="H578" s="943"/>
      <c r="I578" s="943"/>
      <c r="J578" s="943"/>
      <c r="K578" s="32"/>
    </row>
    <row r="579" spans="1:11">
      <c r="A579" s="943"/>
      <c r="B579" s="943"/>
      <c r="C579" s="943"/>
      <c r="D579" s="943"/>
      <c r="E579" s="943"/>
      <c r="F579" s="943"/>
      <c r="G579" s="943"/>
      <c r="H579" s="943"/>
      <c r="I579" s="943"/>
      <c r="J579" s="943"/>
      <c r="K579" s="32"/>
    </row>
    <row r="580" spans="1:11">
      <c r="A580" s="943"/>
      <c r="B580" s="943"/>
      <c r="C580" s="943"/>
      <c r="D580" s="943"/>
      <c r="E580" s="943"/>
      <c r="F580" s="943"/>
      <c r="G580" s="943"/>
      <c r="H580" s="943"/>
      <c r="I580" s="943"/>
      <c r="J580" s="943"/>
      <c r="K580" s="32"/>
    </row>
    <row r="581" spans="1:11">
      <c r="A581" s="943"/>
      <c r="B581" s="943"/>
      <c r="C581" s="943"/>
      <c r="D581" s="943"/>
      <c r="E581" s="943"/>
      <c r="F581" s="943"/>
      <c r="G581" s="943"/>
      <c r="H581" s="943"/>
      <c r="I581" s="943"/>
      <c r="J581" s="943"/>
      <c r="K581" s="32"/>
    </row>
    <row r="582" spans="1:11">
      <c r="A582" s="943"/>
      <c r="B582" s="943"/>
      <c r="C582" s="943"/>
      <c r="D582" s="943"/>
      <c r="E582" s="943"/>
      <c r="F582" s="943"/>
      <c r="G582" s="943"/>
      <c r="H582" s="943"/>
      <c r="I582" s="943"/>
      <c r="J582" s="943"/>
      <c r="K582" s="32"/>
    </row>
    <row r="583" spans="1:11">
      <c r="A583" s="943"/>
      <c r="B583" s="943"/>
      <c r="C583" s="943"/>
      <c r="D583" s="943"/>
      <c r="E583" s="943"/>
      <c r="F583" s="943"/>
      <c r="G583" s="943"/>
      <c r="H583" s="943"/>
      <c r="I583" s="943"/>
      <c r="J583" s="943"/>
      <c r="K583" s="32"/>
    </row>
    <row r="584" spans="1:11">
      <c r="A584" s="943"/>
      <c r="B584" s="943"/>
      <c r="C584" s="943"/>
      <c r="D584" s="943"/>
      <c r="E584" s="943"/>
      <c r="F584" s="943"/>
      <c r="G584" s="943"/>
      <c r="H584" s="943"/>
      <c r="I584" s="943"/>
      <c r="J584" s="943"/>
      <c r="K584" s="32"/>
    </row>
    <row r="585" spans="1:11">
      <c r="A585" s="943"/>
      <c r="B585" s="943"/>
      <c r="C585" s="943"/>
      <c r="D585" s="943"/>
      <c r="E585" s="943"/>
      <c r="F585" s="943"/>
      <c r="G585" s="943"/>
      <c r="H585" s="943"/>
      <c r="I585" s="943"/>
      <c r="J585" s="943"/>
      <c r="K585" s="32"/>
    </row>
    <row r="586" spans="1:11">
      <c r="A586" s="943"/>
      <c r="B586" s="943"/>
      <c r="C586" s="943"/>
      <c r="D586" s="943"/>
      <c r="E586" s="943"/>
      <c r="F586" s="943"/>
      <c r="G586" s="943"/>
      <c r="H586" s="943"/>
      <c r="I586" s="943"/>
      <c r="J586" s="943"/>
      <c r="K586" s="32"/>
    </row>
    <row r="587" spans="1:11">
      <c r="A587" s="943"/>
      <c r="B587" s="943"/>
      <c r="C587" s="943"/>
      <c r="D587" s="943"/>
      <c r="E587" s="943"/>
      <c r="F587" s="943"/>
      <c r="G587" s="943"/>
      <c r="H587" s="943"/>
      <c r="I587" s="943"/>
      <c r="J587" s="943"/>
      <c r="K587" s="32"/>
    </row>
    <row r="588" spans="1:11">
      <c r="A588" s="943"/>
      <c r="B588" s="943"/>
      <c r="C588" s="943"/>
      <c r="D588" s="943"/>
      <c r="E588" s="943"/>
      <c r="F588" s="943"/>
      <c r="G588" s="943"/>
      <c r="H588" s="943"/>
      <c r="I588" s="943"/>
      <c r="J588" s="943"/>
      <c r="K588" s="32"/>
    </row>
    <row r="589" spans="1:11">
      <c r="A589" s="943"/>
      <c r="B589" s="943"/>
      <c r="C589" s="943"/>
      <c r="D589" s="943"/>
      <c r="E589" s="943"/>
      <c r="F589" s="943"/>
      <c r="G589" s="943"/>
      <c r="H589" s="943"/>
      <c r="I589" s="943"/>
      <c r="J589" s="943"/>
      <c r="K589" s="32"/>
    </row>
    <row r="590" spans="1:11">
      <c r="A590" s="943"/>
      <c r="B590" s="943"/>
      <c r="C590" s="943"/>
      <c r="D590" s="943"/>
      <c r="E590" s="943"/>
      <c r="F590" s="943"/>
      <c r="G590" s="943"/>
      <c r="H590" s="943"/>
      <c r="I590" s="943"/>
      <c r="J590" s="943"/>
      <c r="K590" s="32"/>
    </row>
    <row r="591" spans="1:11">
      <c r="A591" s="943"/>
      <c r="B591" s="943"/>
      <c r="C591" s="943"/>
      <c r="D591" s="943"/>
      <c r="E591" s="943"/>
      <c r="F591" s="943"/>
      <c r="G591" s="943"/>
      <c r="H591" s="943"/>
      <c r="I591" s="943"/>
      <c r="J591" s="943"/>
      <c r="K591" s="32"/>
    </row>
    <row r="592" spans="1:11">
      <c r="A592" s="943"/>
      <c r="B592" s="943"/>
      <c r="C592" s="943"/>
      <c r="D592" s="943"/>
      <c r="E592" s="943"/>
      <c r="F592" s="943"/>
      <c r="G592" s="943"/>
      <c r="H592" s="943"/>
      <c r="I592" s="943"/>
      <c r="J592" s="943"/>
      <c r="K592" s="32"/>
    </row>
    <row r="593" spans="1:11">
      <c r="A593" s="943"/>
      <c r="B593" s="943"/>
      <c r="C593" s="943"/>
      <c r="D593" s="943"/>
      <c r="E593" s="943"/>
      <c r="F593" s="943"/>
      <c r="G593" s="943"/>
      <c r="H593" s="943"/>
      <c r="I593" s="943"/>
      <c r="J593" s="943"/>
      <c r="K593" s="32"/>
    </row>
    <row r="594" spans="1:11">
      <c r="A594" s="943"/>
      <c r="B594" s="943"/>
      <c r="C594" s="943"/>
      <c r="D594" s="943"/>
      <c r="E594" s="943"/>
      <c r="F594" s="943"/>
      <c r="G594" s="943"/>
      <c r="H594" s="943"/>
      <c r="I594" s="943"/>
      <c r="J594" s="943"/>
      <c r="K594" s="32"/>
    </row>
    <row r="595" spans="1:11">
      <c r="A595" s="943"/>
      <c r="B595" s="943"/>
      <c r="C595" s="943"/>
      <c r="D595" s="943"/>
      <c r="E595" s="943"/>
      <c r="F595" s="943"/>
      <c r="G595" s="943"/>
      <c r="H595" s="943"/>
      <c r="I595" s="943"/>
      <c r="J595" s="943"/>
      <c r="K595" s="32"/>
    </row>
    <row r="596" spans="1:11">
      <c r="A596" s="943"/>
      <c r="B596" s="943"/>
      <c r="C596" s="943"/>
      <c r="D596" s="943"/>
      <c r="E596" s="943"/>
      <c r="F596" s="943"/>
      <c r="G596" s="943"/>
      <c r="H596" s="943"/>
      <c r="I596" s="943"/>
      <c r="J596" s="943"/>
      <c r="K596" s="32"/>
    </row>
    <row r="597" spans="1:11">
      <c r="A597" s="943"/>
      <c r="B597" s="943"/>
      <c r="C597" s="943"/>
      <c r="D597" s="943"/>
      <c r="E597" s="943"/>
      <c r="F597" s="943"/>
      <c r="G597" s="943"/>
      <c r="H597" s="943"/>
      <c r="I597" s="943"/>
      <c r="J597" s="943"/>
      <c r="K597" s="32"/>
    </row>
    <row r="598" spans="1:11">
      <c r="A598" s="943"/>
      <c r="B598" s="943"/>
      <c r="C598" s="943"/>
      <c r="D598" s="943"/>
      <c r="E598" s="943"/>
      <c r="F598" s="943"/>
      <c r="G598" s="943"/>
      <c r="H598" s="943"/>
      <c r="I598" s="943"/>
      <c r="J598" s="943"/>
      <c r="K598" s="32"/>
    </row>
    <row r="599" spans="1:11">
      <c r="A599" s="943"/>
      <c r="B599" s="943"/>
      <c r="C599" s="943"/>
      <c r="D599" s="943"/>
      <c r="E599" s="943"/>
      <c r="F599" s="943"/>
      <c r="G599" s="943"/>
      <c r="H599" s="943"/>
      <c r="I599" s="943"/>
      <c r="J599" s="943"/>
      <c r="K599" s="32"/>
    </row>
    <row r="600" spans="1:11">
      <c r="A600" s="943"/>
      <c r="B600" s="943"/>
      <c r="C600" s="943"/>
      <c r="D600" s="943"/>
      <c r="E600" s="943"/>
      <c r="F600" s="943"/>
      <c r="G600" s="943"/>
      <c r="H600" s="943"/>
      <c r="I600" s="943"/>
      <c r="J600" s="943"/>
      <c r="K600" s="32"/>
    </row>
    <row r="601" spans="1:11">
      <c r="A601" s="943"/>
      <c r="B601" s="943"/>
      <c r="C601" s="943"/>
      <c r="D601" s="943"/>
      <c r="E601" s="943"/>
      <c r="F601" s="943"/>
      <c r="G601" s="943"/>
      <c r="H601" s="943"/>
      <c r="I601" s="943"/>
      <c r="J601" s="943"/>
      <c r="K601" s="32"/>
    </row>
    <row r="602" spans="1:11">
      <c r="A602" s="943"/>
      <c r="B602" s="943"/>
      <c r="C602" s="943"/>
      <c r="D602" s="943"/>
      <c r="E602" s="943"/>
      <c r="F602" s="943"/>
      <c r="G602" s="943"/>
      <c r="H602" s="943"/>
      <c r="I602" s="943"/>
      <c r="J602" s="943"/>
      <c r="K602" s="32"/>
    </row>
    <row r="603" spans="1:11">
      <c r="A603" s="943"/>
      <c r="B603" s="943"/>
      <c r="C603" s="943"/>
      <c r="D603" s="943"/>
      <c r="E603" s="943"/>
      <c r="F603" s="943"/>
      <c r="G603" s="943"/>
      <c r="H603" s="943"/>
      <c r="I603" s="943"/>
      <c r="J603" s="943"/>
      <c r="K603" s="32"/>
    </row>
    <row r="604" spans="1:11">
      <c r="A604" s="943"/>
      <c r="B604" s="943"/>
      <c r="C604" s="943"/>
      <c r="D604" s="943"/>
      <c r="E604" s="943"/>
      <c r="F604" s="943"/>
      <c r="G604" s="943"/>
      <c r="H604" s="943"/>
      <c r="I604" s="943"/>
      <c r="J604" s="943"/>
      <c r="K604" s="32"/>
    </row>
    <row r="605" spans="1:11">
      <c r="A605" s="943"/>
      <c r="B605" s="943"/>
      <c r="C605" s="943"/>
      <c r="D605" s="943"/>
      <c r="E605" s="943"/>
      <c r="F605" s="943"/>
      <c r="G605" s="943"/>
      <c r="H605" s="943"/>
      <c r="I605" s="943"/>
      <c r="J605" s="943"/>
      <c r="K605" s="32"/>
    </row>
    <row r="606" spans="1:11">
      <c r="A606" s="943"/>
      <c r="B606" s="943"/>
      <c r="C606" s="943"/>
      <c r="D606" s="943"/>
      <c r="E606" s="943"/>
      <c r="F606" s="943"/>
      <c r="G606" s="943"/>
      <c r="H606" s="943"/>
      <c r="I606" s="943"/>
      <c r="J606" s="943"/>
      <c r="K606" s="32"/>
    </row>
    <row r="607" spans="1:11">
      <c r="A607" s="943"/>
      <c r="B607" s="943"/>
      <c r="C607" s="943"/>
      <c r="D607" s="943"/>
      <c r="E607" s="943"/>
      <c r="F607" s="943"/>
      <c r="G607" s="943"/>
      <c r="H607" s="943"/>
      <c r="I607" s="943"/>
      <c r="J607" s="943"/>
      <c r="K607" s="32"/>
    </row>
    <row r="608" spans="1:11">
      <c r="A608" s="943"/>
      <c r="B608" s="943"/>
      <c r="C608" s="943"/>
      <c r="D608" s="943"/>
      <c r="E608" s="943"/>
      <c r="F608" s="943"/>
      <c r="G608" s="943"/>
      <c r="H608" s="943"/>
      <c r="I608" s="943"/>
      <c r="J608" s="943"/>
      <c r="K608" s="32"/>
    </row>
    <row r="609" spans="1:11">
      <c r="A609" s="943"/>
      <c r="B609" s="943"/>
      <c r="C609" s="943"/>
      <c r="D609" s="943"/>
      <c r="E609" s="943"/>
      <c r="F609" s="943"/>
      <c r="G609" s="943"/>
      <c r="H609" s="943"/>
      <c r="I609" s="943"/>
      <c r="J609" s="943"/>
      <c r="K609" s="32"/>
    </row>
    <row r="610" spans="1:11">
      <c r="A610" s="943"/>
      <c r="B610" s="943"/>
      <c r="C610" s="943"/>
      <c r="D610" s="943"/>
      <c r="E610" s="943"/>
      <c r="F610" s="943"/>
      <c r="G610" s="943"/>
      <c r="H610" s="943"/>
      <c r="I610" s="943"/>
      <c r="J610" s="943"/>
      <c r="K610" s="32"/>
    </row>
    <row r="611" spans="1:11">
      <c r="A611" s="943"/>
      <c r="B611" s="943"/>
      <c r="C611" s="943"/>
      <c r="D611" s="943"/>
      <c r="E611" s="943"/>
      <c r="F611" s="943"/>
      <c r="G611" s="943"/>
      <c r="H611" s="943"/>
      <c r="I611" s="943"/>
      <c r="J611" s="943"/>
      <c r="K611" s="32"/>
    </row>
    <row r="612" spans="1:11">
      <c r="A612" s="943"/>
      <c r="B612" s="943"/>
      <c r="C612" s="943"/>
      <c r="D612" s="943"/>
      <c r="E612" s="943"/>
      <c r="F612" s="943"/>
      <c r="G612" s="943"/>
      <c r="H612" s="943"/>
      <c r="I612" s="943"/>
      <c r="J612" s="943"/>
      <c r="K612" s="32"/>
    </row>
    <row r="613" spans="1:11">
      <c r="A613" s="943"/>
      <c r="B613" s="943"/>
      <c r="C613" s="943"/>
      <c r="D613" s="943"/>
      <c r="E613" s="943"/>
      <c r="F613" s="943"/>
      <c r="G613" s="943"/>
      <c r="H613" s="943"/>
      <c r="I613" s="943"/>
      <c r="J613" s="943"/>
      <c r="K613" s="32"/>
    </row>
    <row r="614" spans="1:11">
      <c r="A614" s="943"/>
      <c r="B614" s="943"/>
      <c r="C614" s="943"/>
      <c r="D614" s="943"/>
      <c r="E614" s="943"/>
      <c r="F614" s="943"/>
      <c r="G614" s="943"/>
      <c r="H614" s="943"/>
      <c r="I614" s="943"/>
      <c r="J614" s="943"/>
      <c r="K614" s="32"/>
    </row>
    <row r="615" spans="1:11">
      <c r="A615" s="943"/>
      <c r="B615" s="943"/>
      <c r="C615" s="943"/>
      <c r="D615" s="943"/>
      <c r="E615" s="943"/>
      <c r="F615" s="943"/>
      <c r="G615" s="943"/>
      <c r="H615" s="943"/>
      <c r="I615" s="943"/>
      <c r="J615" s="943"/>
      <c r="K615" s="32"/>
    </row>
    <row r="616" spans="1:11">
      <c r="A616" s="943"/>
      <c r="B616" s="943"/>
      <c r="C616" s="943"/>
      <c r="D616" s="943"/>
      <c r="E616" s="943"/>
      <c r="F616" s="943"/>
      <c r="G616" s="943"/>
      <c r="H616" s="943"/>
      <c r="I616" s="943"/>
      <c r="J616" s="943"/>
      <c r="K616" s="32"/>
    </row>
    <row r="617" spans="1:11">
      <c r="A617" s="943"/>
      <c r="B617" s="943"/>
      <c r="C617" s="943"/>
      <c r="D617" s="943"/>
      <c r="E617" s="943"/>
      <c r="F617" s="943"/>
      <c r="G617" s="943"/>
      <c r="H617" s="943"/>
      <c r="I617" s="943"/>
      <c r="J617" s="943"/>
      <c r="K617" s="32"/>
    </row>
    <row r="618" spans="1:11">
      <c r="A618" s="943"/>
      <c r="B618" s="943"/>
      <c r="C618" s="943"/>
      <c r="D618" s="943"/>
      <c r="E618" s="943"/>
      <c r="F618" s="943"/>
      <c r="G618" s="943"/>
      <c r="H618" s="943"/>
      <c r="I618" s="943"/>
      <c r="J618" s="943"/>
      <c r="K618" s="32"/>
    </row>
    <row r="619" spans="1:11">
      <c r="A619" s="943"/>
      <c r="B619" s="943"/>
      <c r="C619" s="943"/>
      <c r="D619" s="943"/>
      <c r="E619" s="943"/>
      <c r="F619" s="943"/>
      <c r="G619" s="943"/>
      <c r="H619" s="943"/>
      <c r="I619" s="943"/>
      <c r="J619" s="943"/>
      <c r="K619" s="32"/>
    </row>
    <row r="620" spans="1:11">
      <c r="A620" s="943"/>
      <c r="B620" s="943"/>
      <c r="C620" s="943"/>
      <c r="D620" s="943"/>
      <c r="E620" s="943"/>
      <c r="F620" s="943"/>
      <c r="G620" s="943"/>
      <c r="H620" s="943"/>
      <c r="I620" s="943"/>
      <c r="J620" s="943"/>
      <c r="K620" s="32"/>
    </row>
    <row r="621" spans="1:11">
      <c r="A621" s="943"/>
      <c r="B621" s="943"/>
      <c r="C621" s="943"/>
      <c r="D621" s="943"/>
      <c r="E621" s="943"/>
      <c r="F621" s="943"/>
      <c r="G621" s="943"/>
      <c r="H621" s="943"/>
      <c r="I621" s="943"/>
      <c r="J621" s="943"/>
      <c r="K621" s="32"/>
    </row>
    <row r="622" spans="1:11">
      <c r="A622" s="943"/>
      <c r="B622" s="943"/>
      <c r="C622" s="943"/>
      <c r="D622" s="943"/>
      <c r="E622" s="943"/>
      <c r="F622" s="943"/>
      <c r="G622" s="943"/>
      <c r="H622" s="943"/>
      <c r="I622" s="943"/>
      <c r="J622" s="943"/>
      <c r="K622" s="32"/>
    </row>
    <row r="623" spans="1:11">
      <c r="A623" s="943"/>
      <c r="B623" s="943"/>
      <c r="C623" s="943"/>
      <c r="D623" s="943"/>
      <c r="E623" s="943"/>
      <c r="F623" s="943"/>
      <c r="G623" s="943"/>
      <c r="H623" s="943"/>
      <c r="I623" s="943"/>
      <c r="J623" s="943"/>
      <c r="K623" s="32"/>
    </row>
    <row r="624" spans="1:11">
      <c r="A624" s="943"/>
      <c r="B624" s="943"/>
      <c r="C624" s="943"/>
      <c r="D624" s="943"/>
      <c r="E624" s="943"/>
      <c r="F624" s="943"/>
      <c r="G624" s="943"/>
      <c r="H624" s="943"/>
      <c r="I624" s="943"/>
      <c r="J624" s="943"/>
      <c r="K624" s="32"/>
    </row>
    <row r="625" spans="1:11">
      <c r="A625" s="943"/>
      <c r="B625" s="943"/>
      <c r="C625" s="943"/>
      <c r="D625" s="943"/>
      <c r="E625" s="943"/>
      <c r="F625" s="943"/>
      <c r="G625" s="943"/>
      <c r="H625" s="943"/>
      <c r="I625" s="943"/>
      <c r="J625" s="943"/>
      <c r="K625" s="32"/>
    </row>
    <row r="626" spans="1:11">
      <c r="A626" s="943"/>
      <c r="B626" s="943"/>
      <c r="C626" s="943"/>
      <c r="D626" s="943"/>
      <c r="E626" s="943"/>
      <c r="F626" s="943"/>
      <c r="G626" s="943"/>
      <c r="H626" s="943"/>
      <c r="I626" s="943"/>
      <c r="J626" s="943"/>
      <c r="K626" s="32"/>
    </row>
    <row r="627" spans="1:11">
      <c r="A627" s="943"/>
      <c r="B627" s="943"/>
      <c r="C627" s="943"/>
      <c r="D627" s="943"/>
      <c r="E627" s="943"/>
      <c r="F627" s="943"/>
      <c r="G627" s="943"/>
      <c r="H627" s="943"/>
      <c r="I627" s="943"/>
      <c r="J627" s="943"/>
      <c r="K627" s="32"/>
    </row>
    <row r="628" spans="1:11">
      <c r="A628" s="943"/>
      <c r="B628" s="943"/>
      <c r="C628" s="943"/>
      <c r="D628" s="943"/>
      <c r="E628" s="943"/>
      <c r="F628" s="943"/>
      <c r="G628" s="943"/>
      <c r="H628" s="943"/>
      <c r="I628" s="943"/>
      <c r="J628" s="943"/>
      <c r="K628" s="32"/>
    </row>
    <row r="629" spans="1:11">
      <c r="A629" s="943"/>
      <c r="B629" s="943"/>
      <c r="C629" s="943"/>
      <c r="D629" s="943"/>
      <c r="E629" s="943"/>
      <c r="F629" s="943"/>
      <c r="G629" s="943"/>
      <c r="H629" s="943"/>
      <c r="I629" s="943"/>
      <c r="J629" s="943"/>
      <c r="K629" s="32"/>
    </row>
    <row r="630" spans="1:11">
      <c r="A630" s="943"/>
      <c r="B630" s="943"/>
      <c r="C630" s="943"/>
      <c r="D630" s="943"/>
      <c r="E630" s="943"/>
      <c r="F630" s="943"/>
      <c r="G630" s="943"/>
      <c r="H630" s="943"/>
      <c r="I630" s="943"/>
      <c r="J630" s="943"/>
      <c r="K630" s="32"/>
    </row>
    <row r="631" spans="1:11">
      <c r="A631" s="943"/>
      <c r="B631" s="943"/>
      <c r="C631" s="943"/>
      <c r="D631" s="943"/>
      <c r="E631" s="943"/>
      <c r="F631" s="943"/>
      <c r="G631" s="943"/>
      <c r="H631" s="943"/>
      <c r="I631" s="943"/>
      <c r="J631" s="943"/>
      <c r="K631" s="32"/>
    </row>
    <row r="632" spans="1:11">
      <c r="A632" s="943"/>
      <c r="B632" s="943"/>
      <c r="C632" s="943"/>
      <c r="D632" s="943"/>
      <c r="E632" s="943"/>
      <c r="F632" s="943"/>
      <c r="G632" s="943"/>
      <c r="H632" s="943"/>
      <c r="I632" s="943"/>
      <c r="J632" s="943"/>
      <c r="K632" s="32"/>
    </row>
    <row r="633" spans="1:11">
      <c r="A633" s="943"/>
      <c r="B633" s="943"/>
      <c r="C633" s="943"/>
      <c r="D633" s="943"/>
      <c r="E633" s="943"/>
      <c r="F633" s="943"/>
      <c r="G633" s="943"/>
      <c r="H633" s="943"/>
      <c r="I633" s="943"/>
      <c r="J633" s="943"/>
      <c r="K633" s="32"/>
    </row>
    <row r="634" spans="1:11">
      <c r="A634" s="943"/>
      <c r="B634" s="943"/>
      <c r="C634" s="943"/>
      <c r="D634" s="943"/>
      <c r="E634" s="943"/>
      <c r="F634" s="943"/>
      <c r="G634" s="943"/>
      <c r="H634" s="943"/>
      <c r="I634" s="943"/>
      <c r="J634" s="943"/>
      <c r="K634" s="32"/>
    </row>
    <row r="635" spans="1:11">
      <c r="A635" s="943"/>
      <c r="B635" s="943"/>
      <c r="C635" s="943"/>
      <c r="D635" s="943"/>
      <c r="E635" s="943"/>
      <c r="F635" s="943"/>
      <c r="G635" s="943"/>
      <c r="H635" s="943"/>
      <c r="I635" s="943"/>
      <c r="J635" s="943"/>
      <c r="K635" s="32"/>
    </row>
    <row r="636" spans="1:11">
      <c r="A636" s="943"/>
      <c r="B636" s="943"/>
      <c r="C636" s="943"/>
      <c r="D636" s="943"/>
      <c r="E636" s="943"/>
      <c r="F636" s="943"/>
      <c r="G636" s="943"/>
      <c r="H636" s="943"/>
      <c r="I636" s="943"/>
      <c r="J636" s="943"/>
      <c r="K636" s="32"/>
    </row>
    <row r="637" spans="1:11">
      <c r="A637" s="943"/>
      <c r="B637" s="943"/>
      <c r="C637" s="943"/>
      <c r="D637" s="943"/>
      <c r="E637" s="943"/>
      <c r="F637" s="943"/>
      <c r="G637" s="943"/>
      <c r="H637" s="943"/>
      <c r="I637" s="943"/>
      <c r="J637" s="943"/>
      <c r="K637" s="32"/>
    </row>
    <row r="638" spans="1:11">
      <c r="A638" s="943"/>
      <c r="B638" s="943"/>
      <c r="C638" s="943"/>
      <c r="D638" s="943"/>
      <c r="E638" s="943"/>
      <c r="F638" s="943"/>
      <c r="G638" s="943"/>
      <c r="H638" s="943"/>
      <c r="I638" s="943"/>
      <c r="J638" s="943"/>
      <c r="K638" s="32"/>
    </row>
    <row r="639" spans="1:11">
      <c r="A639" s="943"/>
      <c r="B639" s="943"/>
      <c r="C639" s="943"/>
      <c r="D639" s="943"/>
      <c r="E639" s="943"/>
      <c r="F639" s="943"/>
      <c r="G639" s="943"/>
      <c r="H639" s="943"/>
      <c r="I639" s="943"/>
      <c r="J639" s="943"/>
      <c r="K639" s="32"/>
    </row>
    <row r="640" spans="1:11">
      <c r="A640" s="943"/>
      <c r="B640" s="943"/>
      <c r="C640" s="943"/>
      <c r="D640" s="943"/>
      <c r="E640" s="943"/>
      <c r="F640" s="943"/>
      <c r="G640" s="943"/>
      <c r="H640" s="943"/>
      <c r="I640" s="943"/>
      <c r="J640" s="943"/>
      <c r="K640" s="32"/>
    </row>
    <row r="641" spans="1:11">
      <c r="A641" s="943"/>
      <c r="B641" s="943"/>
      <c r="C641" s="943"/>
      <c r="D641" s="943"/>
      <c r="E641" s="943"/>
      <c r="F641" s="943"/>
      <c r="G641" s="943"/>
      <c r="H641" s="943"/>
      <c r="I641" s="943"/>
      <c r="J641" s="943"/>
      <c r="K641" s="32"/>
    </row>
    <row r="642" spans="1:11">
      <c r="A642" s="943"/>
      <c r="B642" s="943"/>
      <c r="C642" s="943"/>
      <c r="D642" s="943"/>
      <c r="E642" s="943"/>
      <c r="F642" s="943"/>
      <c r="G642" s="943"/>
      <c r="H642" s="943"/>
      <c r="I642" s="943"/>
      <c r="J642" s="943"/>
      <c r="K642" s="32"/>
    </row>
    <row r="643" spans="1:11">
      <c r="A643" s="943"/>
      <c r="B643" s="943"/>
      <c r="C643" s="943"/>
      <c r="D643" s="943"/>
      <c r="E643" s="943"/>
      <c r="F643" s="943"/>
      <c r="G643" s="943"/>
      <c r="H643" s="943"/>
      <c r="I643" s="943"/>
      <c r="J643" s="943"/>
      <c r="K643" s="32"/>
    </row>
    <row r="644" spans="1:11">
      <c r="A644" s="943"/>
      <c r="B644" s="943"/>
      <c r="C644" s="943"/>
      <c r="D644" s="943"/>
      <c r="E644" s="943"/>
      <c r="F644" s="943"/>
      <c r="G644" s="943"/>
      <c r="H644" s="943"/>
      <c r="I644" s="943"/>
      <c r="J644" s="943"/>
      <c r="K644" s="32"/>
    </row>
    <row r="645" spans="1:11">
      <c r="A645" s="943"/>
      <c r="B645" s="943"/>
      <c r="C645" s="943"/>
      <c r="D645" s="943"/>
      <c r="E645" s="943"/>
      <c r="F645" s="943"/>
      <c r="G645" s="943"/>
      <c r="H645" s="943"/>
      <c r="I645" s="943"/>
      <c r="J645" s="943"/>
      <c r="K645" s="32"/>
    </row>
    <row r="646" spans="1:11">
      <c r="A646" s="943"/>
      <c r="B646" s="943"/>
      <c r="C646" s="943"/>
      <c r="D646" s="943"/>
      <c r="E646" s="943"/>
      <c r="F646" s="943"/>
      <c r="G646" s="943"/>
      <c r="H646" s="943"/>
      <c r="I646" s="943"/>
      <c r="J646" s="943"/>
      <c r="K646" s="32"/>
    </row>
    <row r="647" spans="1:11">
      <c r="A647" s="943"/>
      <c r="B647" s="943"/>
      <c r="C647" s="943"/>
      <c r="D647" s="943"/>
      <c r="E647" s="943"/>
      <c r="F647" s="943"/>
      <c r="G647" s="943"/>
      <c r="H647" s="943"/>
      <c r="I647" s="943"/>
      <c r="J647" s="943"/>
      <c r="K647" s="32"/>
    </row>
    <row r="648" spans="1:11">
      <c r="A648" s="943"/>
      <c r="B648" s="943"/>
      <c r="C648" s="943"/>
      <c r="D648" s="943"/>
      <c r="E648" s="943"/>
      <c r="F648" s="943"/>
      <c r="G648" s="943"/>
      <c r="H648" s="943"/>
      <c r="I648" s="943"/>
      <c r="J648" s="943"/>
      <c r="K648" s="32"/>
    </row>
    <row r="649" spans="1:11">
      <c r="A649" s="943"/>
      <c r="B649" s="943"/>
      <c r="C649" s="943"/>
      <c r="D649" s="943"/>
      <c r="E649" s="943"/>
      <c r="F649" s="943"/>
      <c r="G649" s="943"/>
      <c r="H649" s="943"/>
      <c r="I649" s="943"/>
      <c r="J649" s="943"/>
      <c r="K649" s="32"/>
    </row>
    <row r="650" spans="1:11">
      <c r="A650" s="943"/>
      <c r="B650" s="943"/>
      <c r="C650" s="943"/>
      <c r="D650" s="943"/>
      <c r="E650" s="943"/>
      <c r="F650" s="943"/>
      <c r="G650" s="943"/>
      <c r="H650" s="943"/>
      <c r="I650" s="943"/>
      <c r="J650" s="943"/>
      <c r="K650" s="32"/>
    </row>
    <row r="651" spans="1:11">
      <c r="A651" s="943"/>
      <c r="B651" s="943"/>
      <c r="C651" s="943"/>
      <c r="D651" s="943"/>
      <c r="E651" s="943"/>
      <c r="F651" s="943"/>
      <c r="G651" s="943"/>
      <c r="H651" s="943"/>
      <c r="I651" s="943"/>
      <c r="J651" s="943"/>
      <c r="K651" s="32"/>
    </row>
    <row r="652" spans="1:11">
      <c r="A652" s="943"/>
      <c r="B652" s="943"/>
      <c r="C652" s="943"/>
      <c r="D652" s="943"/>
      <c r="E652" s="943"/>
      <c r="F652" s="943"/>
      <c r="G652" s="943"/>
      <c r="H652" s="943"/>
      <c r="I652" s="943"/>
      <c r="J652" s="943"/>
      <c r="K652" s="32"/>
    </row>
    <row r="653" spans="1:11">
      <c r="A653" s="943"/>
      <c r="B653" s="943"/>
      <c r="C653" s="943"/>
      <c r="D653" s="943"/>
      <c r="E653" s="943"/>
      <c r="F653" s="943"/>
      <c r="G653" s="943"/>
      <c r="H653" s="943"/>
      <c r="I653" s="943"/>
      <c r="J653" s="943"/>
      <c r="K653" s="32"/>
    </row>
    <row r="654" spans="1:11">
      <c r="A654" s="943"/>
      <c r="B654" s="943"/>
      <c r="C654" s="943"/>
      <c r="D654" s="943"/>
      <c r="E654" s="943"/>
      <c r="F654" s="943"/>
      <c r="G654" s="943"/>
      <c r="H654" s="943"/>
      <c r="I654" s="943"/>
      <c r="J654" s="943"/>
      <c r="K654" s="32"/>
    </row>
    <row r="655" spans="1:11">
      <c r="A655" s="943"/>
      <c r="B655" s="943"/>
      <c r="C655" s="943"/>
      <c r="D655" s="943"/>
      <c r="E655" s="943"/>
      <c r="F655" s="943"/>
      <c r="G655" s="943"/>
      <c r="H655" s="943"/>
      <c r="I655" s="943"/>
      <c r="J655" s="943"/>
      <c r="K655" s="32"/>
    </row>
    <row r="656" spans="1:11">
      <c r="A656" s="943"/>
      <c r="B656" s="943"/>
      <c r="C656" s="943"/>
      <c r="D656" s="943"/>
      <c r="E656" s="943"/>
      <c r="F656" s="943"/>
      <c r="G656" s="943"/>
      <c r="H656" s="943"/>
      <c r="I656" s="943"/>
      <c r="J656" s="943"/>
      <c r="K656" s="32"/>
    </row>
    <row r="657" spans="1:11">
      <c r="A657" s="943"/>
      <c r="B657" s="943"/>
      <c r="C657" s="943"/>
      <c r="D657" s="943"/>
      <c r="E657" s="943"/>
      <c r="F657" s="943"/>
      <c r="G657" s="943"/>
      <c r="H657" s="943"/>
      <c r="I657" s="943"/>
      <c r="J657" s="943"/>
      <c r="K657" s="32"/>
    </row>
    <row r="658" spans="1:11">
      <c r="A658" s="943"/>
      <c r="B658" s="943"/>
      <c r="C658" s="943"/>
      <c r="D658" s="943"/>
      <c r="E658" s="943"/>
      <c r="F658" s="943"/>
      <c r="G658" s="943"/>
      <c r="H658" s="943"/>
      <c r="I658" s="943"/>
      <c r="J658" s="943"/>
      <c r="K658" s="32"/>
    </row>
    <row r="659" spans="1:11">
      <c r="A659" s="943"/>
      <c r="B659" s="943"/>
      <c r="C659" s="943"/>
      <c r="D659" s="943"/>
      <c r="E659" s="943"/>
      <c r="F659" s="943"/>
      <c r="G659" s="943"/>
      <c r="H659" s="943"/>
      <c r="I659" s="943"/>
      <c r="J659" s="943"/>
      <c r="K659" s="32"/>
    </row>
    <row r="660" spans="1:11">
      <c r="A660" s="943"/>
      <c r="B660" s="943"/>
      <c r="C660" s="943"/>
      <c r="D660" s="943"/>
      <c r="E660" s="943"/>
      <c r="F660" s="943"/>
      <c r="G660" s="943"/>
      <c r="H660" s="943"/>
      <c r="I660" s="943"/>
      <c r="J660" s="943"/>
      <c r="K660" s="32"/>
    </row>
    <row r="661" spans="1:11">
      <c r="A661" s="945"/>
      <c r="B661" s="945"/>
      <c r="C661" s="945"/>
      <c r="D661" s="945"/>
      <c r="E661" s="945"/>
      <c r="F661" s="945"/>
      <c r="G661" s="945"/>
      <c r="H661" s="945"/>
      <c r="I661" s="945"/>
      <c r="J661" s="945"/>
      <c r="K661" s="32"/>
    </row>
    <row r="662" spans="1:11">
      <c r="A662" s="945"/>
      <c r="B662" s="945"/>
      <c r="C662" s="945"/>
      <c r="D662" s="945"/>
      <c r="E662" s="945"/>
      <c r="F662" s="945"/>
      <c r="G662" s="945"/>
      <c r="H662" s="945"/>
      <c r="I662" s="945"/>
      <c r="J662" s="945"/>
      <c r="K662" s="32"/>
    </row>
  </sheetData>
  <sheetProtection password="DF61" sheet="1" objects="1" scenarios="1"/>
  <mergeCells count="2">
    <mergeCell ref="A9:J9"/>
    <mergeCell ref="A1:J1"/>
  </mergeCells>
  <hyperlinks>
    <hyperlink ref="A1:J1" location="ToC!A1" display="75.000"/>
  </hyperlinks>
  <pageMargins left="0.5" right="0" top="0.5" bottom="0.5" header="0.5" footer="0.5"/>
  <pageSetup paperSize="5" scale="42" orientation="portrait" r:id="rId1"/>
  <headerFooter>
    <oddFooter>&amp;R
Life Annual Return(2018)
&amp;11Page &amp;P of &amp;N</oddFooter>
  </headerFooter>
  <rowBreaks count="2" manualBreakCount="2">
    <brk id="272" max="10" man="1"/>
    <brk id="465"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0A5AE8EAAE154BA2D0D30FBC738D8E" ma:contentTypeVersion="1" ma:contentTypeDescription="Create a new document." ma:contentTypeScope="" ma:versionID="8f3c792fd7e1af9ecf05729c94157e14">
  <xsd:schema xmlns:xsd="http://www.w3.org/2001/XMLSchema" xmlns:xs="http://www.w3.org/2001/XMLSchema" xmlns:p="http://schemas.microsoft.com/office/2006/metadata/properties" xmlns:ns2="3c15cf1c-c869-48e7-a729-63ac87d3410d" targetNamespace="http://schemas.microsoft.com/office/2006/metadata/properties" ma:root="true" ma:fieldsID="d33e14ee938d4d5de432d8e141e23710" ns2:_="">
    <xsd:import namespace="3c15cf1c-c869-48e7-a729-63ac87d341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5cf1c-c869-48e7-a729-63ac87d341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711FB-F0A8-4B9A-B13C-6A28750AC74F}">
  <ds:schemaRefs>
    <ds:schemaRef ds:uri="http://purl.org/dc/terms/"/>
    <ds:schemaRef ds:uri="http://schemas.microsoft.com/office/2006/documentManagement/types"/>
    <ds:schemaRef ds:uri="3c15cf1c-c869-48e7-a729-63ac87d3410d"/>
    <ds:schemaRef ds:uri="http://purl.org/dc/elements/1.1/"/>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932ED19-F6B8-4A27-9BA8-29EC9DCBD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5cf1c-c869-48e7-a729-63ac87d34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92A3EA-7FA2-4315-8726-EB0429061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90</vt:i4>
      </vt:variant>
      <vt:variant>
        <vt:lpstr>Named Ranges</vt:lpstr>
      </vt:variant>
      <vt:variant>
        <vt:i4>21</vt:i4>
      </vt:variant>
    </vt:vector>
  </HeadingPairs>
  <TitlesOfParts>
    <vt:vector size="111" baseType="lpstr">
      <vt:lpstr>Cover</vt:lpstr>
      <vt:lpstr>ToC</vt:lpstr>
      <vt:lpstr>10.000</vt:lpstr>
      <vt:lpstr>10.001</vt:lpstr>
      <vt:lpstr>10.002</vt:lpstr>
      <vt:lpstr>10.003</vt:lpstr>
      <vt:lpstr>10.004</vt:lpstr>
      <vt:lpstr>10.005</vt:lpstr>
      <vt:lpstr>10.006</vt:lpstr>
      <vt:lpstr>10.007</vt:lpstr>
      <vt:lpstr>10.008</vt:lpstr>
      <vt:lpstr>10.009</vt:lpstr>
      <vt:lpstr>10.010</vt:lpstr>
      <vt:lpstr>10.011</vt:lpstr>
      <vt:lpstr>10.012</vt:lpstr>
      <vt:lpstr>10.020</vt:lpstr>
      <vt:lpstr>10.021</vt:lpstr>
      <vt:lpstr>10.022</vt:lpstr>
      <vt:lpstr>10.023</vt:lpstr>
      <vt:lpstr>10.024</vt:lpstr>
      <vt:lpstr>10.025</vt:lpstr>
      <vt:lpstr>10.026</vt:lpstr>
      <vt:lpstr>10.027</vt:lpstr>
      <vt:lpstr>10.030</vt:lpstr>
      <vt:lpstr>10.040</vt:lpstr>
      <vt:lpstr>10.050</vt:lpstr>
      <vt:lpstr>20.010</vt:lpstr>
      <vt:lpstr>20.011</vt:lpstr>
      <vt:lpstr>20.020</vt:lpstr>
      <vt:lpstr>20.022</vt:lpstr>
      <vt:lpstr>20.030</vt:lpstr>
      <vt:lpstr>20.032</vt:lpstr>
      <vt:lpstr>21.010</vt:lpstr>
      <vt:lpstr>21.012</vt:lpstr>
      <vt:lpstr>22.010</vt:lpstr>
      <vt:lpstr>22.020</vt:lpstr>
      <vt:lpstr>22.030</vt:lpstr>
      <vt:lpstr>23.010</vt:lpstr>
      <vt:lpstr>23.011</vt:lpstr>
      <vt:lpstr>23.020</vt:lpstr>
      <vt:lpstr>23.021</vt:lpstr>
      <vt:lpstr>23.022</vt:lpstr>
      <vt:lpstr>23.030</vt:lpstr>
      <vt:lpstr>23.040</vt:lpstr>
      <vt:lpstr>25.010</vt:lpstr>
      <vt:lpstr>25.012</vt:lpstr>
      <vt:lpstr>30.010</vt:lpstr>
      <vt:lpstr>30.012</vt:lpstr>
      <vt:lpstr>30.014</vt:lpstr>
      <vt:lpstr>30.030</vt:lpstr>
      <vt:lpstr>40.010</vt:lpstr>
      <vt:lpstr>40.011</vt:lpstr>
      <vt:lpstr>40.020</vt:lpstr>
      <vt:lpstr>40.021</vt:lpstr>
      <vt:lpstr>40.022</vt:lpstr>
      <vt:lpstr>40.023</vt:lpstr>
      <vt:lpstr>40.030</vt:lpstr>
      <vt:lpstr>40.031</vt:lpstr>
      <vt:lpstr>40.032</vt:lpstr>
      <vt:lpstr>40.033</vt:lpstr>
      <vt:lpstr>40.034</vt:lpstr>
      <vt:lpstr>40.035</vt:lpstr>
      <vt:lpstr>40.036</vt:lpstr>
      <vt:lpstr>40.040</vt:lpstr>
      <vt:lpstr>40.041</vt:lpstr>
      <vt:lpstr>40.042</vt:lpstr>
      <vt:lpstr>40.050</vt:lpstr>
      <vt:lpstr>40.051</vt:lpstr>
      <vt:lpstr>40.052</vt:lpstr>
      <vt:lpstr>40.060</vt:lpstr>
      <vt:lpstr>45.010</vt:lpstr>
      <vt:lpstr>45.012</vt:lpstr>
      <vt:lpstr>45.020</vt:lpstr>
      <vt:lpstr>45.022</vt:lpstr>
      <vt:lpstr>45.030</vt:lpstr>
      <vt:lpstr>45.032</vt:lpstr>
      <vt:lpstr>50.010</vt:lpstr>
      <vt:lpstr>50.020</vt:lpstr>
      <vt:lpstr>50.030</vt:lpstr>
      <vt:lpstr>50.032</vt:lpstr>
      <vt:lpstr>60.010</vt:lpstr>
      <vt:lpstr>60.020</vt:lpstr>
      <vt:lpstr>60.022</vt:lpstr>
      <vt:lpstr>70.010</vt:lpstr>
      <vt:lpstr>70.020</vt:lpstr>
      <vt:lpstr>70.030</vt:lpstr>
      <vt:lpstr>70.040</vt:lpstr>
      <vt:lpstr>70.050</vt:lpstr>
      <vt:lpstr>75.010</vt:lpstr>
      <vt:lpstr>NOTES</vt:lpstr>
      <vt:lpstr>'10.000'!Print_Area</vt:lpstr>
      <vt:lpstr>'10.004'!Print_Area</vt:lpstr>
      <vt:lpstr>'10.010'!Print_Area</vt:lpstr>
      <vt:lpstr>'20.010'!Print_Area</vt:lpstr>
      <vt:lpstr>'20.011'!Print_Area</vt:lpstr>
      <vt:lpstr>'20.022'!Print_Area</vt:lpstr>
      <vt:lpstr>'21.012'!Print_Area</vt:lpstr>
      <vt:lpstr>'22.010'!Print_Area</vt:lpstr>
      <vt:lpstr>'30.030'!Print_Area</vt:lpstr>
      <vt:lpstr>'40.033'!Print_Area</vt:lpstr>
      <vt:lpstr>'45.010'!Print_Area</vt:lpstr>
      <vt:lpstr>'70.020'!Print_Area</vt:lpstr>
      <vt:lpstr>'75.010'!Print_Area</vt:lpstr>
      <vt:lpstr>NOTES!Print_Area</vt:lpstr>
      <vt:lpstr>'25.012'!Print_Titles</vt:lpstr>
      <vt:lpstr>'40.020'!Print_Titles</vt:lpstr>
      <vt:lpstr>'40.051'!Print_Titles</vt:lpstr>
      <vt:lpstr>'40.052'!Print_Titles</vt:lpstr>
      <vt:lpstr>'50.020'!Print_Titles</vt:lpstr>
      <vt:lpstr>NOTES!Print_Titles</vt:lpstr>
      <vt:lpstr>ToC!Print_Titles</vt:lpstr>
    </vt:vector>
  </TitlesOfParts>
  <Company>CBTT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 Annual Returns - Life Insurers</dc:title>
  <dc:creator>CBTT</dc:creator>
  <cp:lastModifiedBy>its user</cp:lastModifiedBy>
  <cp:revision/>
  <cp:lastPrinted>2020-12-04T20:51:01Z</cp:lastPrinted>
  <dcterms:created xsi:type="dcterms:W3CDTF">2006-11-24T16:13:58Z</dcterms:created>
  <dcterms:modified xsi:type="dcterms:W3CDTF">2020-12-23T19:23:49Z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0x010100A40A5AE8EAAE154BA2D0D30FBC738D8E</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_dlc_DocIdItemGuid">
    <vt:lpwstr>d6558202-0256-4164-9485-316cee119278</vt:lpwstr>
  </property>
  <property fmtid="{D5CDD505-2E9C-101B-9397-08002B2CF9AE}" pid="7" name="URL">
    <vt:lpwstr/>
  </property>
  <property fmtid="{D5CDD505-2E9C-101B-9397-08002B2CF9AE}" pid="8" name="{DFC8691F-2432-4741-B780-3CAE3235A612}">
    <vt:lpwstr>&lt;?xml version="1.0" encoding="utf-16"?&gt;</vt:lpwstr>
  </property>
  <property fmtid="{D5CDD505-2E9C-101B-9397-08002B2CF9AE}" pid="9" name="OsfiBusinessProcess">
    <vt:lpwstr>75</vt:lpwstr>
  </property>
  <property fmtid="{D5CDD505-2E9C-101B-9397-08002B2CF9AE}" pid="10" name="OsfiFIInformationSystem">
    <vt:lpwstr>1028;#Regulatory Returns System (RRS)|6aa423d8-75f5-4e3d-9be9-a0233e2ca8da</vt:lpwstr>
  </property>
  <property fmtid="{D5CDD505-2E9C-101B-9397-08002B2CF9AE}" pid="11" name="OsfiPAA">
    <vt:lpwstr>2</vt:lpwstr>
  </property>
  <property fmtid="{D5CDD505-2E9C-101B-9397-08002B2CF9AE}" pid="12" name="OsfiFunction">
    <vt:lpwstr>3</vt:lpwstr>
  </property>
  <property fmtid="{D5CDD505-2E9C-101B-9397-08002B2CF9AE}" pid="13" name="OsfiSubFunction">
    <vt:lpwstr>20</vt:lpwstr>
  </property>
  <property fmtid="{D5CDD505-2E9C-101B-9397-08002B2CF9AE}" pid="14" name="OsfiFiscalPeriod">
    <vt:lpwstr/>
  </property>
  <property fmtid="{D5CDD505-2E9C-101B-9397-08002B2CF9AE}" pid="15" name="OsfiMeetingDate">
    <vt:filetime>2017-04-21T12:20:28Z</vt:filetime>
  </property>
  <property fmtid="{D5CDD505-2E9C-101B-9397-08002B2CF9AE}" pid="16" name="p213ed7f1c384e76b1e6db419627f072">
    <vt:lpwstr/>
  </property>
  <property fmtid="{D5CDD505-2E9C-101B-9397-08002B2CF9AE}" pid="17" name="OsfiCostCentre">
    <vt:lpwstr>1048</vt:lpwstr>
  </property>
  <property fmtid="{D5CDD505-2E9C-101B-9397-08002B2CF9AE}" pid="18" name="b68f0f40a9244f46b7ca0f5019c2a784">
    <vt:lpwstr>1.1.2 Regulation and Guidance|8aba70de-c32e-44b3-b2d7-271b49c214a9</vt:lpwstr>
  </property>
  <property fmtid="{D5CDD505-2E9C-101B-9397-08002B2CF9AE}" pid="19" name="OsfiCheckedOutDate">
    <vt:filetime>2017-06-28T17:36:39Z</vt:filetime>
  </property>
  <property fmtid="{D5CDD505-2E9C-101B-9397-08002B2CF9AE}" pid="20" name="OsfiIndustryType">
    <vt:lpwstr>31;#Insurance|30635973-e9d2-43e2-a5d4-ee38d3a9f4ad;#230;#Life|10f638d7-70e8-45a8-9b2e-f676ce524b50;#1051;#Canadian Fraternal|50d1a936-80f2-43a0-b244-e64673296ea2;#534;#Canadian Life|9b201a26-af69-4771-b031-c5dd8bd1d3f6;#1052;#Foreign Fraternal|9f7fff45-5e</vt:lpwstr>
  </property>
  <property fmtid="{D5CDD505-2E9C-101B-9397-08002B2CF9AE}" pid="21" name="OsfiSecondaryRegulations">
    <vt:lpwstr/>
  </property>
  <property fmtid="{D5CDD505-2E9C-101B-9397-08002B2CF9AE}" pid="22" name="OsfiSecondaryOSFIGuidance">
    <vt:lpwstr/>
  </property>
  <property fmtid="{D5CDD505-2E9C-101B-9397-08002B2CF9AE}" pid="23" name="OsfiGuidanceCategory">
    <vt:lpwstr>952</vt:lpwstr>
  </property>
  <property fmtid="{D5CDD505-2E9C-101B-9397-08002B2CF9AE}" pid="24" name="OsfiInstrumentType">
    <vt:lpwstr>687</vt:lpwstr>
  </property>
  <property fmtid="{D5CDD505-2E9C-101B-9397-08002B2CF9AE}" pid="25" name="OsfiOSFIGuidance">
    <vt:lpwstr>1136</vt:lpwstr>
  </property>
  <property fmtid="{D5CDD505-2E9C-101B-9397-08002B2CF9AE}" pid="26" name="OsfiReturnType">
    <vt:lpwstr>991</vt:lpwstr>
  </property>
  <property fmtid="{D5CDD505-2E9C-101B-9397-08002B2CF9AE}" pid="27" name="OsfiSecondaryActsandSections">
    <vt:lpwstr/>
  </property>
  <property fmtid="{D5CDD505-2E9C-101B-9397-08002B2CF9AE}" pid="28" name="OsfiFIExternalOrganization">
    <vt:lpwstr/>
  </property>
  <property fmtid="{D5CDD505-2E9C-101B-9397-08002B2CF9AE}" pid="29" name="OsfiSubProgram">
    <vt:lpwstr>19</vt:lpwstr>
  </property>
  <property fmtid="{D5CDD505-2E9C-101B-9397-08002B2CF9AE}" pid="30" name="OsfiFITopics">
    <vt:lpwstr/>
  </property>
  <property fmtid="{D5CDD505-2E9C-101B-9397-08002B2CF9AE}" pid="31" name="Order">
    <vt:r8>587800</vt:r8>
  </property>
  <property fmtid="{D5CDD505-2E9C-101B-9397-08002B2CF9AE}" pid="32" name="&lt;XmlFileSourceXmlGenerator xmlns">
    <vt:lpwstr>xsd="http://www.w3.org/2001/XMLSchema" xmlns:xsi="http://www.w3.org/2001/XMLSchema-instance"&gt;</vt:lpwstr>
  </property>
  <property fmtid="{D5CDD505-2E9C-101B-9397-08002B2CF9AE}" pid="33" name="eDOCS AutoSave">
    <vt:lpwstr/>
  </property>
</Properties>
</file>