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suser.NTPROD\Desktop\FISD\"/>
    </mc:Choice>
  </mc:AlternateContent>
  <bookViews>
    <workbookView xWindow="0" yWindow="0" windowWidth="14380" windowHeight="4190" tabRatio="856"/>
  </bookViews>
  <sheets>
    <sheet name="Cover" sheetId="1" r:id="rId1"/>
    <sheet name="ToC" sheetId="89" r:id="rId2"/>
    <sheet name="10.000" sheetId="3" r:id="rId3"/>
    <sheet name="10.001" sheetId="153" r:id="rId4"/>
    <sheet name="10.002" sheetId="216" r:id="rId5"/>
    <sheet name="10.003" sheetId="214" r:id="rId6"/>
    <sheet name="10.004" sheetId="252" r:id="rId7"/>
    <sheet name="10.005" sheetId="254" r:id="rId8"/>
    <sheet name="10.006" sheetId="217" r:id="rId9"/>
    <sheet name="10.007" sheetId="167" r:id="rId10"/>
    <sheet name="10.008" sheetId="202" r:id="rId11"/>
    <sheet name="10.009" sheetId="203" r:id="rId12"/>
    <sheet name="10.010" sheetId="171" r:id="rId13"/>
    <sheet name="10.011" sheetId="170" r:id="rId14"/>
    <sheet name="10.012" sheetId="169" r:id="rId15"/>
    <sheet name="10.020" sheetId="9" r:id="rId16"/>
    <sheet name="10.021" sheetId="10" r:id="rId17"/>
    <sheet name="10.022" sheetId="11" r:id="rId18"/>
    <sheet name="10.023" sheetId="12" r:id="rId19"/>
    <sheet name="10.024" sheetId="13" r:id="rId20"/>
    <sheet name="10.025" sheetId="156" r:id="rId21"/>
    <sheet name="10.026" sheetId="157" r:id="rId22"/>
    <sheet name="10.027" sheetId="213" r:id="rId23"/>
    <sheet name="10.030" sheetId="231" r:id="rId24"/>
    <sheet name="10.040" sheetId="168" r:id="rId25"/>
    <sheet name="10.050" sheetId="219" r:id="rId26"/>
    <sheet name="20.010" sheetId="164" r:id="rId27"/>
    <sheet name="20.011" sheetId="163" r:id="rId28"/>
    <sheet name="20.020" sheetId="207" r:id="rId29"/>
    <sheet name="20.022" sheetId="161" r:id="rId30"/>
    <sheet name="20.030" sheetId="218" r:id="rId31"/>
    <sheet name="20.032" sheetId="93" r:id="rId32"/>
    <sheet name="21.010" sheetId="220" r:id="rId33"/>
    <sheet name="21.012" sheetId="221" r:id="rId34"/>
    <sheet name="22.010" sheetId="114" r:id="rId35"/>
    <sheet name="22.020" sheetId="115" r:id="rId36"/>
    <sheet name="22.030" sheetId="43" r:id="rId37"/>
    <sheet name="23.010" sheetId="124" r:id="rId38"/>
    <sheet name="23.011" sheetId="125" r:id="rId39"/>
    <sheet name="23.020" sheetId="127" r:id="rId40"/>
    <sheet name="23.021" sheetId="129" r:id="rId41"/>
    <sheet name="23.022" sheetId="255" r:id="rId42"/>
    <sheet name="23.030" sheetId="172" r:id="rId43"/>
    <sheet name="23.040" sheetId="179" r:id="rId44"/>
    <sheet name="25.010" sheetId="176" r:id="rId45"/>
    <sheet name="25.012" sheetId="208" r:id="rId46"/>
    <sheet name="30.010" sheetId="40" r:id="rId47"/>
    <sheet name="30.012" sheetId="41" r:id="rId48"/>
    <sheet name="30.014" sheetId="230" r:id="rId49"/>
    <sheet name="30.030" sheetId="42" r:id="rId50"/>
    <sheet name="40.010" sheetId="232" r:id="rId51"/>
    <sheet name="40.011" sheetId="233" r:id="rId52"/>
    <sheet name="40.020" sheetId="234" r:id="rId53"/>
    <sheet name="40.021" sheetId="235" r:id="rId54"/>
    <sheet name="40.022" sheetId="236" r:id="rId55"/>
    <sheet name="40.023" sheetId="237" r:id="rId56"/>
    <sheet name="40.030" sheetId="238" r:id="rId57"/>
    <sheet name="40.031" sheetId="239" r:id="rId58"/>
    <sheet name="40.032" sheetId="240" r:id="rId59"/>
    <sheet name="40.033" sheetId="241" r:id="rId60"/>
    <sheet name="40.034" sheetId="242" r:id="rId61"/>
    <sheet name="40.035" sheetId="243" r:id="rId62"/>
    <sheet name="40.036" sheetId="244" r:id="rId63"/>
    <sheet name="40.040" sheetId="245" r:id="rId64"/>
    <sheet name="40.041" sheetId="246" r:id="rId65"/>
    <sheet name="40.042" sheetId="247" r:id="rId66"/>
    <sheet name="40.050" sheetId="248" r:id="rId67"/>
    <sheet name="40.051" sheetId="249" r:id="rId68"/>
    <sheet name="40.052" sheetId="250" r:id="rId69"/>
    <sheet name="40.060" sheetId="251" r:id="rId70"/>
    <sheet name="45.010" sheetId="166" r:id="rId71"/>
    <sheet name="45.012" sheetId="165" r:id="rId72"/>
    <sheet name="45.020" sheetId="225" r:id="rId73"/>
    <sheet name="45.022" sheetId="224" r:id="rId74"/>
    <sheet name="45.030" sheetId="223" r:id="rId75"/>
    <sheet name="45.032" sheetId="222" r:id="rId76"/>
    <sheet name="50.010" sheetId="119" r:id="rId77"/>
    <sheet name="50.020" sheetId="226" r:id="rId78"/>
    <sheet name="50.030" sheetId="122" r:id="rId79"/>
    <sheet name="50.032" sheetId="123" r:id="rId80"/>
    <sheet name="60.010" sheetId="48" r:id="rId81"/>
    <sheet name="60.020" sheetId="211" r:id="rId82"/>
    <sheet name="60.022" sheetId="212" r:id="rId83"/>
    <sheet name="70.010" sheetId="133" r:id="rId84"/>
    <sheet name="70.020" sheetId="134" r:id="rId85"/>
    <sheet name="70.030" sheetId="135" r:id="rId86"/>
    <sheet name="70.040" sheetId="141" r:id="rId87"/>
    <sheet name="70.050" sheetId="200" r:id="rId88"/>
    <sheet name="75.010" sheetId="201" r:id="rId89"/>
    <sheet name="NOTES" sheetId="229" r:id="rId90"/>
  </sheets>
  <externalReferences>
    <externalReference r:id="rId91"/>
  </externalReferences>
  <definedNames>
    <definedName name="_Fill" localSheetId="31" hidden="1">#REF!</definedName>
    <definedName name="_Fill" hidden="1">#REF!</definedName>
    <definedName name="_Key1" hidden="1">#REF!</definedName>
    <definedName name="_keys" hidden="1">#REF!</definedName>
    <definedName name="_Order1" hidden="1">255</definedName>
    <definedName name="_Order2" hidden="1">0</definedName>
    <definedName name="_Parse_In" hidden="1">#REF!</definedName>
    <definedName name="_Sort" hidden="1">#REF!</definedName>
    <definedName name="Company">[1]Cover!$B$8</definedName>
    <definedName name="f" hidden="1">#REF!</definedName>
    <definedName name="fffff" hidden="1">#REF!</definedName>
    <definedName name="_xlnm.Print_Area" localSheetId="2">'10.000'!$A$1:$H$73</definedName>
    <definedName name="_xlnm.Print_Area" localSheetId="6">'10.004'!$A$1:$G$98</definedName>
    <definedName name="_xlnm.Print_Area" localSheetId="12">'10.010'!$A$1:$H$75</definedName>
    <definedName name="_xlnm.Print_Area" localSheetId="26">'20.010'!$A$1:$F$54</definedName>
    <definedName name="_xlnm.Print_Area" localSheetId="27">'20.011'!$A$1:$E$60</definedName>
    <definedName name="_xlnm.Print_Area" localSheetId="29">'20.022'!$A$1:$F$98</definedName>
    <definedName name="_xlnm.Print_Area" localSheetId="33">'21.012'!$A$1:$W$52</definedName>
    <definedName name="_xlnm.Print_Area" localSheetId="34">'22.010'!$A$1:$T$26</definedName>
    <definedName name="_xlnm.Print_Area" localSheetId="49">'30.030'!$A$1:$F$63</definedName>
    <definedName name="_xlnm.Print_Area" localSheetId="59">'40.033'!$A:$E</definedName>
    <definedName name="_xlnm.Print_Area" localSheetId="70">'45.010'!$A$1:$U$72</definedName>
    <definedName name="_xlnm.Print_Area" localSheetId="84">'70.020'!$A$1:$I$42</definedName>
    <definedName name="_xlnm.Print_Area" localSheetId="88">'75.010'!$A$1:$I$114</definedName>
    <definedName name="_xlnm.Print_Area" localSheetId="89">NOTES!$A$1:$K$662</definedName>
    <definedName name="_xlnm.Print_Titles" localSheetId="45">'25.012'!$1:$10</definedName>
    <definedName name="_xlnm.Print_Titles" localSheetId="52">'40.020'!$2:$13</definedName>
    <definedName name="_xlnm.Print_Titles" localSheetId="67">'40.051'!$1:$16</definedName>
    <definedName name="_xlnm.Print_Titles" localSheetId="68">'40.052'!$1:$16</definedName>
    <definedName name="_xlnm.Print_Titles" localSheetId="77">'50.020'!$1:$4</definedName>
    <definedName name="_xlnm.Print_Titles" localSheetId="89">NOTES!$1:$9</definedName>
    <definedName name="_xlnm.Print_Titles" localSheetId="1">ToC!$7:$8</definedName>
    <definedName name="REPORT_DATE">[1]Cover!$B$16</definedName>
    <definedName name="year" localSheetId="71">[1]Cover!$B$12</definedName>
    <definedName name="year">[1]Cover!$B$12</definedName>
  </definedNames>
  <calcPr calcId="162913"/>
</workbook>
</file>

<file path=xl/calcChain.xml><?xml version="1.0" encoding="utf-8"?>
<calcChain xmlns="http://schemas.openxmlformats.org/spreadsheetml/2006/main">
  <c r="C44" i="179" l="1"/>
  <c r="C46" i="179"/>
  <c r="C45" i="179"/>
  <c r="C43" i="179"/>
  <c r="C48" i="179" l="1"/>
  <c r="C53" i="179" s="1"/>
  <c r="Q45" i="166" l="1"/>
  <c r="Q48" i="166" l="1"/>
  <c r="Q47" i="166"/>
  <c r="Q46" i="166"/>
  <c r="Q44" i="166"/>
  <c r="L49" i="166"/>
  <c r="M49" i="166"/>
  <c r="N49" i="166"/>
  <c r="O49" i="166"/>
  <c r="P49" i="166"/>
  <c r="C49" i="166"/>
  <c r="D49" i="166"/>
  <c r="E49" i="166"/>
  <c r="F49" i="166"/>
  <c r="G49" i="166"/>
  <c r="H49" i="166"/>
  <c r="C48" i="165"/>
  <c r="D48" i="165"/>
  <c r="E48" i="165"/>
  <c r="F48" i="165"/>
  <c r="G48" i="165"/>
  <c r="H48" i="165"/>
  <c r="M48" i="165"/>
  <c r="N48" i="165"/>
  <c r="O48" i="165"/>
  <c r="P48" i="165"/>
  <c r="Q47" i="165"/>
  <c r="Q46" i="165"/>
  <c r="Q45" i="165"/>
  <c r="Q44" i="165"/>
  <c r="Q43" i="165"/>
  <c r="D23" i="214" l="1"/>
  <c r="G30" i="214" s="1"/>
  <c r="D33" i="233" l="1"/>
  <c r="A7" i="214" l="1"/>
  <c r="A6" i="214"/>
  <c r="A4" i="214"/>
  <c r="H56" i="214"/>
  <c r="J7" i="229" l="1"/>
  <c r="J53" i="129"/>
  <c r="F53" i="129"/>
  <c r="G53" i="129"/>
  <c r="H53" i="129"/>
  <c r="E53" i="129"/>
  <c r="A3" i="214" l="1"/>
  <c r="G7" i="214" l="1"/>
  <c r="H17" i="214"/>
  <c r="C17" i="214"/>
  <c r="G15" i="214"/>
  <c r="B15" i="214"/>
  <c r="F22" i="214" s="1"/>
  <c r="D5" i="89"/>
  <c r="A6" i="176" l="1"/>
  <c r="R70" i="222" l="1"/>
  <c r="J7" i="237" l="1"/>
  <c r="U26" i="224" l="1"/>
  <c r="S26" i="224"/>
  <c r="R26" i="224"/>
  <c r="L26" i="224"/>
  <c r="K26" i="224"/>
  <c r="J26" i="224"/>
  <c r="I26" i="224"/>
  <c r="U26" i="225"/>
  <c r="S26" i="225"/>
  <c r="R26" i="225"/>
  <c r="K26" i="225"/>
  <c r="J26" i="225"/>
  <c r="I26" i="225"/>
  <c r="Q93" i="208"/>
  <c r="Q94" i="208"/>
  <c r="G33" i="176"/>
  <c r="Q29" i="208"/>
  <c r="C16" i="176"/>
  <c r="G20" i="176"/>
  <c r="Q18" i="208"/>
  <c r="G31" i="124"/>
  <c r="E31" i="124"/>
  <c r="D31" i="124"/>
  <c r="G31" i="176" l="1"/>
  <c r="C20" i="225" l="1"/>
  <c r="C28" i="225" s="1"/>
  <c r="C33" i="225"/>
  <c r="A6" i="230"/>
  <c r="D88" i="208" l="1"/>
  <c r="E88" i="208"/>
  <c r="F88" i="208"/>
  <c r="G88" i="208"/>
  <c r="H88" i="208"/>
  <c r="I88" i="208"/>
  <c r="J88" i="208"/>
  <c r="K88" i="208"/>
  <c r="L88" i="208"/>
  <c r="M88" i="208"/>
  <c r="N88" i="208"/>
  <c r="O88" i="208"/>
  <c r="P88" i="208"/>
  <c r="R88" i="208"/>
  <c r="C88" i="208"/>
  <c r="Q87" i="208" l="1"/>
  <c r="H94" i="176" l="1"/>
  <c r="D94" i="176"/>
  <c r="E94" i="176"/>
  <c r="F94" i="176"/>
  <c r="C94" i="176"/>
  <c r="G93" i="176"/>
  <c r="G92" i="176"/>
  <c r="E57" i="255" l="1"/>
  <c r="D57" i="255"/>
  <c r="F54" i="255"/>
  <c r="F55" i="255"/>
  <c r="F56" i="255"/>
  <c r="F53" i="255"/>
  <c r="R56" i="255"/>
  <c r="O47" i="255"/>
  <c r="R47" i="255" s="1"/>
  <c r="O46" i="255"/>
  <c r="R46" i="255" s="1"/>
  <c r="O45" i="255"/>
  <c r="R45" i="255" s="1"/>
  <c r="O44" i="255"/>
  <c r="O43" i="255"/>
  <c r="R43" i="255" s="1"/>
  <c r="O41" i="255"/>
  <c r="R41" i="255" s="1"/>
  <c r="O40" i="255"/>
  <c r="R40" i="255" s="1"/>
  <c r="O39" i="255"/>
  <c r="R39" i="255" s="1"/>
  <c r="O38" i="255"/>
  <c r="R38" i="255" s="1"/>
  <c r="O37" i="255"/>
  <c r="R37" i="255" s="1"/>
  <c r="O36" i="255"/>
  <c r="R36" i="255" s="1"/>
  <c r="O35" i="255"/>
  <c r="R35" i="255" s="1"/>
  <c r="O34" i="255"/>
  <c r="R34" i="255" s="1"/>
  <c r="O33" i="255"/>
  <c r="R33" i="255" s="1"/>
  <c r="O30" i="255"/>
  <c r="R30" i="255" s="1"/>
  <c r="O29" i="255"/>
  <c r="R29" i="255" s="1"/>
  <c r="O28" i="255"/>
  <c r="R28" i="255" s="1"/>
  <c r="O27" i="255"/>
  <c r="R27" i="255" s="1"/>
  <c r="O26" i="255"/>
  <c r="R26" i="255" s="1"/>
  <c r="O17" i="255"/>
  <c r="R17" i="255" s="1"/>
  <c r="O18" i="255"/>
  <c r="R18" i="255" s="1"/>
  <c r="O19" i="255"/>
  <c r="R19" i="255" s="1"/>
  <c r="O20" i="255"/>
  <c r="R20" i="255" s="1"/>
  <c r="O21" i="255"/>
  <c r="R21" i="255" s="1"/>
  <c r="O22" i="255"/>
  <c r="R22" i="255" s="1"/>
  <c r="O23" i="255"/>
  <c r="R23" i="255" s="1"/>
  <c r="O24" i="255"/>
  <c r="R24" i="255" s="1"/>
  <c r="E25" i="255"/>
  <c r="F25" i="255"/>
  <c r="G25" i="255"/>
  <c r="H25" i="255"/>
  <c r="I25" i="255"/>
  <c r="J25" i="255"/>
  <c r="K25" i="255"/>
  <c r="L25" i="255"/>
  <c r="M25" i="255"/>
  <c r="N25" i="255"/>
  <c r="P25" i="255"/>
  <c r="Q25" i="255"/>
  <c r="D25" i="255"/>
  <c r="E42" i="255"/>
  <c r="E48" i="255" s="1"/>
  <c r="E16" i="255" s="1"/>
  <c r="F42" i="255"/>
  <c r="F48" i="255" s="1"/>
  <c r="F16" i="255" s="1"/>
  <c r="G42" i="255"/>
  <c r="G48" i="255" s="1"/>
  <c r="G16" i="255" s="1"/>
  <c r="H42" i="255"/>
  <c r="H48" i="255" s="1"/>
  <c r="G54" i="255" s="1"/>
  <c r="I42" i="255"/>
  <c r="I48" i="255" s="1"/>
  <c r="G53" i="255" s="1"/>
  <c r="J42" i="255"/>
  <c r="J48" i="255" s="1"/>
  <c r="K42" i="255"/>
  <c r="K48" i="255" s="1"/>
  <c r="K16" i="255" s="1"/>
  <c r="L42" i="255"/>
  <c r="L48" i="255" s="1"/>
  <c r="L16" i="255" s="1"/>
  <c r="L31" i="255" s="1"/>
  <c r="M42" i="255"/>
  <c r="M48" i="255" s="1"/>
  <c r="M16" i="255" s="1"/>
  <c r="N42" i="255"/>
  <c r="N48" i="255" s="1"/>
  <c r="N16" i="255" s="1"/>
  <c r="P42" i="255"/>
  <c r="P48" i="255" s="1"/>
  <c r="P16" i="255" s="1"/>
  <c r="Q42" i="255"/>
  <c r="Q48" i="255" s="1"/>
  <c r="Q16" i="255" s="1"/>
  <c r="D42" i="255"/>
  <c r="D48" i="255" s="1"/>
  <c r="D16" i="255" s="1"/>
  <c r="I7" i="255"/>
  <c r="A7" i="255"/>
  <c r="A6" i="255"/>
  <c r="A4" i="255"/>
  <c r="A3" i="255"/>
  <c r="N31" i="255" l="1"/>
  <c r="F31" i="255"/>
  <c r="F57" i="255"/>
  <c r="P31" i="255"/>
  <c r="K31" i="255"/>
  <c r="G31" i="255"/>
  <c r="M31" i="255"/>
  <c r="E31" i="255"/>
  <c r="G55" i="255"/>
  <c r="G57" i="255" s="1"/>
  <c r="J16" i="255"/>
  <c r="J31" i="255" s="1"/>
  <c r="R25" i="255"/>
  <c r="I16" i="255"/>
  <c r="I31" i="255" s="1"/>
  <c r="O25" i="255"/>
  <c r="H16" i="255"/>
  <c r="H31" i="255" s="1"/>
  <c r="D31" i="255"/>
  <c r="O42" i="255"/>
  <c r="O48" i="255" s="1"/>
  <c r="D51" i="255"/>
  <c r="F51" i="255"/>
  <c r="G51" i="255" s="1"/>
  <c r="E51" i="255"/>
  <c r="R44" i="255"/>
  <c r="R42" i="255" s="1"/>
  <c r="R48" i="255" s="1"/>
  <c r="Q31" i="255"/>
  <c r="D29" i="134"/>
  <c r="O16" i="255" l="1"/>
  <c r="O31" i="255" s="1"/>
  <c r="C17" i="212"/>
  <c r="R16" i="255" l="1"/>
  <c r="R31" i="255" s="1"/>
  <c r="F33" i="225"/>
  <c r="F39" i="225" s="1"/>
  <c r="F15" i="166" s="1"/>
  <c r="C7" i="213"/>
  <c r="H7" i="231"/>
  <c r="E28" i="231" s="1"/>
  <c r="G28" i="231" s="1"/>
  <c r="H7" i="216"/>
  <c r="B32" i="216" s="1"/>
  <c r="H7" i="201"/>
  <c r="Z7" i="200"/>
  <c r="N36" i="200" s="1"/>
  <c r="H7" i="141"/>
  <c r="I7" i="135"/>
  <c r="I7" i="134"/>
  <c r="I7" i="133"/>
  <c r="H13" i="133" s="1"/>
  <c r="I13" i="133" s="1"/>
  <c r="E7" i="212"/>
  <c r="E27" i="212" s="1"/>
  <c r="F27" i="212" s="1"/>
  <c r="E7" i="211"/>
  <c r="E28" i="211" s="1"/>
  <c r="F28" i="211" s="1"/>
  <c r="T7" i="48"/>
  <c r="S15" i="48" s="1"/>
  <c r="T15" i="48" s="1"/>
  <c r="F8" i="123"/>
  <c r="F7" i="122"/>
  <c r="I39" i="226"/>
  <c r="I7" i="226"/>
  <c r="J45" i="226" s="1"/>
  <c r="G7" i="119"/>
  <c r="Q8" i="222"/>
  <c r="Q13" i="222" s="1"/>
  <c r="R13" i="222" s="1"/>
  <c r="Q7" i="223"/>
  <c r="Q11" i="223" s="1"/>
  <c r="R11" i="223" s="1"/>
  <c r="Q7" i="224"/>
  <c r="T12" i="224" s="1"/>
  <c r="U12" i="224" s="1"/>
  <c r="R7" i="225"/>
  <c r="T14" i="225" s="1"/>
  <c r="U14" i="225" s="1"/>
  <c r="T7" i="165"/>
  <c r="T10" i="165" s="1"/>
  <c r="U10" i="165" s="1"/>
  <c r="S7" i="166"/>
  <c r="T12" i="166" s="1"/>
  <c r="U12" i="166" s="1"/>
  <c r="D7" i="251"/>
  <c r="F7" i="250"/>
  <c r="F7" i="249"/>
  <c r="F7" i="248"/>
  <c r="B7" i="247"/>
  <c r="D7" i="246"/>
  <c r="D7" i="245"/>
  <c r="D7" i="244"/>
  <c r="D7" i="243"/>
  <c r="D7" i="242"/>
  <c r="D7" i="241"/>
  <c r="F7" i="240"/>
  <c r="F7" i="239"/>
  <c r="F7" i="238"/>
  <c r="D7" i="236"/>
  <c r="F7" i="235"/>
  <c r="F7" i="234"/>
  <c r="D7" i="232"/>
  <c r="F7" i="42"/>
  <c r="E12" i="42" s="1"/>
  <c r="F12" i="42" s="1"/>
  <c r="H7" i="230"/>
  <c r="H14" i="230" s="1"/>
  <c r="D76" i="40"/>
  <c r="D92" i="40"/>
  <c r="D51" i="41"/>
  <c r="D91" i="41"/>
  <c r="F7" i="41"/>
  <c r="F85" i="41" s="1"/>
  <c r="G85" i="41" s="1"/>
  <c r="F7" i="40"/>
  <c r="F13" i="40" s="1"/>
  <c r="G13" i="40" s="1"/>
  <c r="M14" i="208"/>
  <c r="M31" i="208"/>
  <c r="M36" i="208"/>
  <c r="M44" i="208"/>
  <c r="M51" i="208"/>
  <c r="M55" i="208"/>
  <c r="M61" i="208"/>
  <c r="M69" i="208"/>
  <c r="M75" i="208"/>
  <c r="M82" i="208"/>
  <c r="N14" i="208"/>
  <c r="N31" i="208"/>
  <c r="N36" i="208"/>
  <c r="N44" i="208"/>
  <c r="N51" i="208"/>
  <c r="N55" i="208"/>
  <c r="N61" i="208"/>
  <c r="N69" i="208"/>
  <c r="N75" i="208"/>
  <c r="N82" i="208"/>
  <c r="O14" i="208"/>
  <c r="O31" i="208"/>
  <c r="O36" i="208"/>
  <c r="O44" i="208"/>
  <c r="O51" i="208"/>
  <c r="O55" i="208"/>
  <c r="O61" i="208"/>
  <c r="O69" i="208"/>
  <c r="O75" i="208"/>
  <c r="O82" i="208"/>
  <c r="P14" i="208"/>
  <c r="P31" i="208"/>
  <c r="P36" i="208"/>
  <c r="P44" i="208"/>
  <c r="P51" i="208"/>
  <c r="P55" i="208"/>
  <c r="P61" i="208"/>
  <c r="P69" i="208"/>
  <c r="P75" i="208"/>
  <c r="P82" i="208"/>
  <c r="R14" i="208"/>
  <c r="R31" i="208"/>
  <c r="R36" i="208"/>
  <c r="R44" i="208"/>
  <c r="R51" i="208"/>
  <c r="R55" i="208"/>
  <c r="R61" i="208"/>
  <c r="R69" i="208"/>
  <c r="R75" i="208"/>
  <c r="R82" i="208"/>
  <c r="D31" i="208"/>
  <c r="D36" i="208"/>
  <c r="D44" i="208"/>
  <c r="D51" i="208"/>
  <c r="D55" i="208"/>
  <c r="F31" i="208"/>
  <c r="F36" i="208"/>
  <c r="F44" i="208"/>
  <c r="F51" i="208"/>
  <c r="F55" i="208"/>
  <c r="I31" i="208"/>
  <c r="I36" i="208"/>
  <c r="I44" i="208"/>
  <c r="I51" i="208"/>
  <c r="I55" i="208"/>
  <c r="K31" i="208"/>
  <c r="K36" i="208"/>
  <c r="K44" i="208"/>
  <c r="K51" i="208"/>
  <c r="K55" i="208"/>
  <c r="L31" i="208"/>
  <c r="L36" i="208"/>
  <c r="L44" i="208"/>
  <c r="L51" i="208"/>
  <c r="L55" i="208"/>
  <c r="C31" i="208"/>
  <c r="C36" i="208"/>
  <c r="C44" i="208"/>
  <c r="C51" i="208"/>
  <c r="C55" i="208"/>
  <c r="Q7" i="208"/>
  <c r="Q10" i="208" s="1"/>
  <c r="G7" i="176"/>
  <c r="G12" i="176" s="1"/>
  <c r="H12" i="176" s="1"/>
  <c r="D7" i="179"/>
  <c r="C15" i="179" s="1"/>
  <c r="D15" i="179" s="1"/>
  <c r="D18" i="172"/>
  <c r="D30" i="172" s="1"/>
  <c r="D37" i="125" s="1"/>
  <c r="G7" i="172"/>
  <c r="D47" i="172" s="1"/>
  <c r="I7" i="129"/>
  <c r="I13" i="129" s="1"/>
  <c r="J13" i="129" s="1"/>
  <c r="G7" i="127"/>
  <c r="G13" i="127" s="1"/>
  <c r="H13" i="127" s="1"/>
  <c r="G7" i="125"/>
  <c r="F13" i="125" s="1"/>
  <c r="G13" i="125" s="1"/>
  <c r="G7" i="124"/>
  <c r="F13" i="124" s="1"/>
  <c r="G13" i="124" s="1"/>
  <c r="F26" i="115"/>
  <c r="S7" i="114"/>
  <c r="S12" i="114" s="1"/>
  <c r="T12" i="114" s="1"/>
  <c r="I7" i="221"/>
  <c r="S13" i="221" s="1"/>
  <c r="T13" i="221" s="1"/>
  <c r="J7" i="220"/>
  <c r="F7" i="43"/>
  <c r="F12" i="43" s="1"/>
  <c r="G12" i="43" s="1"/>
  <c r="H7" i="115"/>
  <c r="F14" i="115" s="1"/>
  <c r="D7" i="233"/>
  <c r="D7" i="93"/>
  <c r="E13" i="93" s="1"/>
  <c r="F13" i="93" s="1"/>
  <c r="O7" i="218"/>
  <c r="P14" i="218" s="1"/>
  <c r="E7" i="161"/>
  <c r="E65" i="161" s="1"/>
  <c r="F65" i="161" s="1"/>
  <c r="D7" i="207"/>
  <c r="D13" i="207" s="1"/>
  <c r="E7" i="163"/>
  <c r="D13" i="163" s="1"/>
  <c r="E13" i="163" s="1"/>
  <c r="F7" i="164"/>
  <c r="E14" i="164" s="1"/>
  <c r="F14" i="164" s="1"/>
  <c r="K7" i="219"/>
  <c r="D7" i="168"/>
  <c r="E7" i="157"/>
  <c r="E7" i="156"/>
  <c r="D7" i="13"/>
  <c r="G7" i="12"/>
  <c r="F7" i="11"/>
  <c r="G7" i="10"/>
  <c r="F7" i="9"/>
  <c r="F7" i="169"/>
  <c r="G7" i="170"/>
  <c r="G7" i="171"/>
  <c r="F7" i="203"/>
  <c r="F7" i="202"/>
  <c r="D7" i="167"/>
  <c r="G7" i="217"/>
  <c r="E25" i="217" s="1"/>
  <c r="G7" i="254"/>
  <c r="B21" i="254" s="1"/>
  <c r="G7" i="252"/>
  <c r="B23" i="252" s="1"/>
  <c r="I7" i="153"/>
  <c r="G7" i="3"/>
  <c r="E55" i="208"/>
  <c r="G55" i="208"/>
  <c r="H55" i="208"/>
  <c r="J55" i="208"/>
  <c r="E72" i="176"/>
  <c r="H72" i="176"/>
  <c r="G15" i="124" s="1"/>
  <c r="C72" i="176"/>
  <c r="D59" i="176"/>
  <c r="E59" i="176"/>
  <c r="F59" i="176"/>
  <c r="H59" i="176"/>
  <c r="F35" i="124"/>
  <c r="G34" i="124"/>
  <c r="F36" i="124"/>
  <c r="F37" i="124"/>
  <c r="F38" i="124"/>
  <c r="F39" i="124"/>
  <c r="F40" i="124"/>
  <c r="F41" i="124"/>
  <c r="F42" i="124"/>
  <c r="E34" i="124"/>
  <c r="D34" i="124"/>
  <c r="T42" i="221"/>
  <c r="F22" i="164" s="1"/>
  <c r="E42" i="221"/>
  <c r="F42" i="221"/>
  <c r="G42" i="221"/>
  <c r="H42" i="221"/>
  <c r="I42" i="221"/>
  <c r="J42" i="221"/>
  <c r="K42" i="221"/>
  <c r="L42" i="221"/>
  <c r="M42" i="221"/>
  <c r="N42" i="221"/>
  <c r="O42" i="221"/>
  <c r="P42" i="221"/>
  <c r="Q42" i="221"/>
  <c r="R42" i="221"/>
  <c r="F42" i="220"/>
  <c r="H42" i="220"/>
  <c r="I42" i="220"/>
  <c r="J42" i="220"/>
  <c r="E42" i="220"/>
  <c r="G40" i="220"/>
  <c r="G41" i="220"/>
  <c r="D41" i="221" s="1"/>
  <c r="S41" i="221" s="1"/>
  <c r="B18" i="167"/>
  <c r="E18" i="167"/>
  <c r="B17" i="167"/>
  <c r="F21" i="125"/>
  <c r="F22" i="125"/>
  <c r="F31" i="124"/>
  <c r="F77" i="161"/>
  <c r="F81" i="161" s="1"/>
  <c r="K40" i="218"/>
  <c r="K46" i="218" s="1"/>
  <c r="K16" i="218" s="1"/>
  <c r="K24" i="218"/>
  <c r="L40" i="218"/>
  <c r="L46" i="218" s="1"/>
  <c r="L24" i="218"/>
  <c r="F90" i="161"/>
  <c r="E77" i="161"/>
  <c r="E81" i="161" s="1"/>
  <c r="E90" i="161"/>
  <c r="D40" i="218"/>
  <c r="D46" i="218" s="1"/>
  <c r="D16" i="218" s="1"/>
  <c r="O33" i="218"/>
  <c r="E24" i="218"/>
  <c r="F24" i="218"/>
  <c r="G24" i="218"/>
  <c r="H24" i="218"/>
  <c r="I24" i="218"/>
  <c r="J24" i="218"/>
  <c r="M24" i="218"/>
  <c r="O24" i="218"/>
  <c r="D24" i="218"/>
  <c r="N25" i="218"/>
  <c r="P25" i="218" s="1"/>
  <c r="O17" i="218"/>
  <c r="F51" i="161"/>
  <c r="F55" i="161" s="1"/>
  <c r="E51" i="161"/>
  <c r="E55" i="161" s="1"/>
  <c r="F36" i="161"/>
  <c r="F40" i="161" s="1"/>
  <c r="E36" i="161"/>
  <c r="E40" i="161" s="1"/>
  <c r="C25" i="226"/>
  <c r="G15" i="226"/>
  <c r="J15" i="226" s="1"/>
  <c r="G16" i="226"/>
  <c r="G17" i="226"/>
  <c r="J17" i="226" s="1"/>
  <c r="G18" i="226"/>
  <c r="G19" i="226"/>
  <c r="G20" i="226"/>
  <c r="G21" i="226"/>
  <c r="G22" i="226"/>
  <c r="J22" i="226" s="1"/>
  <c r="G23" i="226"/>
  <c r="G24" i="226"/>
  <c r="J24" i="226" s="1"/>
  <c r="H25" i="226"/>
  <c r="I25" i="226"/>
  <c r="C57" i="226"/>
  <c r="G19" i="125" s="1"/>
  <c r="E74" i="201" s="1"/>
  <c r="G47" i="226"/>
  <c r="G48" i="226"/>
  <c r="J48" i="226" s="1"/>
  <c r="G49" i="226"/>
  <c r="G50" i="226"/>
  <c r="J50" i="226" s="1"/>
  <c r="G51" i="226"/>
  <c r="J51" i="226" s="1"/>
  <c r="G52" i="226"/>
  <c r="G53" i="226"/>
  <c r="G54" i="226"/>
  <c r="G55" i="226"/>
  <c r="J55" i="226" s="1"/>
  <c r="G56" i="226"/>
  <c r="H57" i="226"/>
  <c r="I57" i="226"/>
  <c r="E39" i="164"/>
  <c r="H17" i="217"/>
  <c r="H15" i="254"/>
  <c r="G53" i="252"/>
  <c r="G16" i="252"/>
  <c r="I15" i="216"/>
  <c r="J16" i="153"/>
  <c r="H25" i="3"/>
  <c r="D25" i="48"/>
  <c r="D32" i="48" s="1"/>
  <c r="D30" i="166" s="1"/>
  <c r="D31" i="166" s="1"/>
  <c r="E25" i="48"/>
  <c r="E32" i="48" s="1"/>
  <c r="E30" i="166" s="1"/>
  <c r="E31" i="166" s="1"/>
  <c r="F25" i="48"/>
  <c r="F32" i="48"/>
  <c r="F30" i="166" s="1"/>
  <c r="F31" i="166" s="1"/>
  <c r="G25" i="48"/>
  <c r="G32" i="48" s="1"/>
  <c r="G30" i="166" s="1"/>
  <c r="G31" i="166" s="1"/>
  <c r="H25" i="48"/>
  <c r="H32" i="48" s="1"/>
  <c r="H30" i="166" s="1"/>
  <c r="H31" i="166" s="1"/>
  <c r="I25" i="48"/>
  <c r="I32" i="48" s="1"/>
  <c r="J25" i="48"/>
  <c r="J32" i="48" s="1"/>
  <c r="J30" i="166" s="1"/>
  <c r="J31" i="166" s="1"/>
  <c r="K25" i="48"/>
  <c r="K32" i="48" s="1"/>
  <c r="K30" i="166" s="1"/>
  <c r="K31" i="166" s="1"/>
  <c r="L25" i="48"/>
  <c r="L32" i="48" s="1"/>
  <c r="M25" i="48"/>
  <c r="M32" i="48" s="1"/>
  <c r="N25" i="48"/>
  <c r="N32" i="48" s="1"/>
  <c r="N30" i="166" s="1"/>
  <c r="N31" i="166" s="1"/>
  <c r="O25" i="48"/>
  <c r="O32" i="48" s="1"/>
  <c r="O30" i="166" s="1"/>
  <c r="O31" i="166" s="1"/>
  <c r="P25" i="48"/>
  <c r="P32" i="48" s="1"/>
  <c r="P30" i="166" s="1"/>
  <c r="P31" i="166" s="1"/>
  <c r="Q25" i="48"/>
  <c r="Q32" i="48" s="1"/>
  <c r="R25" i="48"/>
  <c r="R32" i="48" s="1"/>
  <c r="S30" i="166" s="1"/>
  <c r="S31" i="166" s="1"/>
  <c r="S17" i="48"/>
  <c r="S18" i="48"/>
  <c r="S19" i="48"/>
  <c r="S20" i="48"/>
  <c r="S21" i="48"/>
  <c r="S22" i="48"/>
  <c r="S23" i="48"/>
  <c r="S24" i="48"/>
  <c r="S26" i="48"/>
  <c r="S27" i="48"/>
  <c r="S28" i="48"/>
  <c r="S29" i="48"/>
  <c r="S30" i="48"/>
  <c r="S31" i="48"/>
  <c r="T25" i="48"/>
  <c r="T32" i="48" s="1"/>
  <c r="C25" i="48"/>
  <c r="C32" i="48" s="1"/>
  <c r="C30" i="166" s="1"/>
  <c r="C31" i="166" s="1"/>
  <c r="D39" i="240"/>
  <c r="G39" i="240"/>
  <c r="D40" i="240"/>
  <c r="G40" i="240"/>
  <c r="D41" i="240"/>
  <c r="G41" i="240"/>
  <c r="D43" i="240"/>
  <c r="G43" i="240"/>
  <c r="D44" i="240"/>
  <c r="H44" i="240" s="1"/>
  <c r="G44" i="240"/>
  <c r="D45" i="240"/>
  <c r="G45" i="240"/>
  <c r="D47" i="240"/>
  <c r="H47" i="240" s="1"/>
  <c r="G47" i="240"/>
  <c r="D48" i="240"/>
  <c r="G48" i="240"/>
  <c r="D49" i="240"/>
  <c r="H49" i="240" s="1"/>
  <c r="G49" i="240"/>
  <c r="D50" i="240"/>
  <c r="G50" i="240"/>
  <c r="D51" i="240"/>
  <c r="H51" i="240" s="1"/>
  <c r="G51" i="240"/>
  <c r="E52" i="240"/>
  <c r="B52" i="240"/>
  <c r="D33" i="239"/>
  <c r="J33" i="239"/>
  <c r="D34" i="239"/>
  <c r="G34" i="239" s="1"/>
  <c r="J34" i="239"/>
  <c r="L34" i="239" s="1"/>
  <c r="D35" i="239"/>
  <c r="G35" i="239" s="1"/>
  <c r="J35" i="239"/>
  <c r="L35" i="239" s="1"/>
  <c r="D36" i="239"/>
  <c r="G36" i="239" s="1"/>
  <c r="J36" i="239"/>
  <c r="L36" i="239" s="1"/>
  <c r="D38" i="239"/>
  <c r="G38" i="239" s="1"/>
  <c r="J38" i="239"/>
  <c r="L38" i="239" s="1"/>
  <c r="D39" i="239"/>
  <c r="G39" i="239" s="1"/>
  <c r="J39" i="239"/>
  <c r="L39" i="239" s="1"/>
  <c r="D40" i="239"/>
  <c r="G40" i="239" s="1"/>
  <c r="J40" i="239"/>
  <c r="L40" i="239" s="1"/>
  <c r="I41" i="239"/>
  <c r="H41" i="239"/>
  <c r="C41" i="239"/>
  <c r="E41" i="239"/>
  <c r="B41" i="239"/>
  <c r="J20" i="237"/>
  <c r="J21" i="237"/>
  <c r="J22" i="237"/>
  <c r="J23" i="237"/>
  <c r="J24" i="237"/>
  <c r="J25" i="237"/>
  <c r="J26" i="237"/>
  <c r="J27" i="237"/>
  <c r="J28" i="237"/>
  <c r="J29" i="237"/>
  <c r="J30" i="237"/>
  <c r="J32" i="237"/>
  <c r="J33" i="237"/>
  <c r="J34" i="237"/>
  <c r="J35" i="237"/>
  <c r="J36" i="237"/>
  <c r="J37" i="237"/>
  <c r="H38" i="237"/>
  <c r="G38" i="237"/>
  <c r="E20" i="237"/>
  <c r="E21" i="237"/>
  <c r="E22" i="237"/>
  <c r="E23" i="237"/>
  <c r="E24" i="237"/>
  <c r="E25" i="237"/>
  <c r="E26" i="237"/>
  <c r="E27" i="237"/>
  <c r="E28" i="237"/>
  <c r="E29" i="237"/>
  <c r="E30" i="237"/>
  <c r="E32" i="237"/>
  <c r="E33" i="237"/>
  <c r="E34" i="237"/>
  <c r="E35" i="237"/>
  <c r="E36" i="237"/>
  <c r="E37" i="237"/>
  <c r="C38" i="237"/>
  <c r="B38" i="237"/>
  <c r="Q95" i="208"/>
  <c r="Q54" i="208"/>
  <c r="Q81" i="208"/>
  <c r="Q80" i="208"/>
  <c r="Q86" i="208"/>
  <c r="Q85" i="208"/>
  <c r="C14" i="208"/>
  <c r="C61" i="208"/>
  <c r="C69" i="208"/>
  <c r="C75" i="208"/>
  <c r="C82" i="208"/>
  <c r="D82" i="208"/>
  <c r="E82" i="208"/>
  <c r="F82" i="208"/>
  <c r="G82" i="208"/>
  <c r="H82" i="208"/>
  <c r="I82" i="208"/>
  <c r="I14" i="208"/>
  <c r="I61" i="208"/>
  <c r="I69" i="208"/>
  <c r="I75" i="208"/>
  <c r="J82" i="208"/>
  <c r="K82" i="208"/>
  <c r="L82" i="208"/>
  <c r="L14" i="208"/>
  <c r="L61" i="208"/>
  <c r="L69" i="208"/>
  <c r="L75" i="208"/>
  <c r="E14" i="208"/>
  <c r="F14" i="208"/>
  <c r="F61" i="208"/>
  <c r="F69" i="208"/>
  <c r="F75" i="208"/>
  <c r="G14" i="208"/>
  <c r="H14" i="208"/>
  <c r="J14" i="208"/>
  <c r="K14" i="208"/>
  <c r="D16" i="176"/>
  <c r="D30" i="124" s="1"/>
  <c r="H16" i="176"/>
  <c r="D32" i="179"/>
  <c r="D81" i="179" s="1"/>
  <c r="D83" i="179" s="1"/>
  <c r="C32" i="179"/>
  <c r="D56" i="179"/>
  <c r="I55" i="129"/>
  <c r="I58" i="129"/>
  <c r="I57" i="129"/>
  <c r="G49" i="115"/>
  <c r="H50" i="115"/>
  <c r="H51" i="115"/>
  <c r="H52" i="115"/>
  <c r="F49" i="115"/>
  <c r="G18" i="172"/>
  <c r="G30" i="172" s="1"/>
  <c r="C33" i="224"/>
  <c r="C39" i="224" s="1"/>
  <c r="C14" i="165" s="1"/>
  <c r="D33" i="224"/>
  <c r="D39" i="224" s="1"/>
  <c r="D14" i="165" s="1"/>
  <c r="E33" i="224"/>
  <c r="E39" i="224" s="1"/>
  <c r="F33" i="224"/>
  <c r="F39" i="224" s="1"/>
  <c r="F14" i="165" s="1"/>
  <c r="G33" i="224"/>
  <c r="G39" i="224" s="1"/>
  <c r="G14" i="165" s="1"/>
  <c r="H33" i="224"/>
  <c r="H39" i="224" s="1"/>
  <c r="H14" i="165" s="1"/>
  <c r="I33" i="224"/>
  <c r="I39" i="224" s="1"/>
  <c r="I14" i="165" s="1"/>
  <c r="J33" i="224"/>
  <c r="J39" i="224" s="1"/>
  <c r="J14" i="165" s="1"/>
  <c r="K33" i="224"/>
  <c r="K39" i="224" s="1"/>
  <c r="K14" i="165" s="1"/>
  <c r="L33" i="224"/>
  <c r="L39" i="224" s="1"/>
  <c r="L14" i="165" s="1"/>
  <c r="M33" i="224"/>
  <c r="M39" i="224" s="1"/>
  <c r="M14" i="165" s="1"/>
  <c r="N33" i="224"/>
  <c r="N39" i="224" s="1"/>
  <c r="N14" i="165" s="1"/>
  <c r="O33" i="224"/>
  <c r="O39" i="224" s="1"/>
  <c r="O14" i="165" s="1"/>
  <c r="P33" i="224"/>
  <c r="P39" i="224" s="1"/>
  <c r="P14" i="165" s="1"/>
  <c r="R33" i="224"/>
  <c r="R39" i="224" s="1"/>
  <c r="R14" i="165" s="1"/>
  <c r="U33" i="224"/>
  <c r="U39" i="224" s="1"/>
  <c r="U14" i="165" s="1"/>
  <c r="V39" i="224"/>
  <c r="V41" i="224" s="1"/>
  <c r="G64" i="165"/>
  <c r="G62" i="165" s="1"/>
  <c r="O20" i="224"/>
  <c r="O28" i="224" s="1"/>
  <c r="G45" i="115"/>
  <c r="F45" i="115"/>
  <c r="E48" i="41"/>
  <c r="F16" i="176"/>
  <c r="E16" i="176"/>
  <c r="E30" i="124" s="1"/>
  <c r="F72" i="176"/>
  <c r="D14" i="208"/>
  <c r="D72" i="176"/>
  <c r="G57" i="176"/>
  <c r="C59" i="176"/>
  <c r="Q20" i="114"/>
  <c r="S20" i="114" s="1"/>
  <c r="G22" i="220"/>
  <c r="D22" i="221" s="1"/>
  <c r="S22" i="221" s="1"/>
  <c r="E59" i="211"/>
  <c r="I47" i="225"/>
  <c r="J47" i="225"/>
  <c r="J52" i="225" s="1"/>
  <c r="J59" i="166" s="1"/>
  <c r="K47" i="225"/>
  <c r="K52" i="225" s="1"/>
  <c r="K59" i="166" s="1"/>
  <c r="L47" i="225"/>
  <c r="M47" i="225"/>
  <c r="M52" i="225" s="1"/>
  <c r="M59" i="166" s="1"/>
  <c r="N47" i="225"/>
  <c r="N52" i="225" s="1"/>
  <c r="N59" i="166" s="1"/>
  <c r="O47" i="225"/>
  <c r="O52" i="225" s="1"/>
  <c r="O59" i="166" s="1"/>
  <c r="P47" i="225"/>
  <c r="P52" i="225" s="1"/>
  <c r="P59" i="166" s="1"/>
  <c r="R47" i="225"/>
  <c r="R52" i="225" s="1"/>
  <c r="R59" i="166" s="1"/>
  <c r="S47" i="225"/>
  <c r="S52" i="225" s="1"/>
  <c r="S59" i="166" s="1"/>
  <c r="U47" i="225"/>
  <c r="U52" i="225" s="1"/>
  <c r="U59" i="166" s="1"/>
  <c r="V47" i="225"/>
  <c r="T46" i="166"/>
  <c r="T47" i="166"/>
  <c r="T44" i="165"/>
  <c r="J48" i="165"/>
  <c r="J57" i="165" s="1"/>
  <c r="T46" i="165"/>
  <c r="T47" i="165"/>
  <c r="C47" i="225"/>
  <c r="C52" i="225" s="1"/>
  <c r="C59" i="166" s="1"/>
  <c r="C39" i="225"/>
  <c r="C15" i="166" s="1"/>
  <c r="Q22" i="225"/>
  <c r="T22" i="225" s="1"/>
  <c r="C14" i="166"/>
  <c r="Q51" i="166"/>
  <c r="T51" i="166" s="1"/>
  <c r="Q50" i="165"/>
  <c r="T50" i="165" s="1"/>
  <c r="Q54" i="165"/>
  <c r="T54" i="165" s="1"/>
  <c r="Q55" i="165"/>
  <c r="T55" i="165" s="1"/>
  <c r="Q56" i="165"/>
  <c r="T56" i="165" s="1"/>
  <c r="Q53" i="165"/>
  <c r="T53" i="165" s="1"/>
  <c r="C58" i="166"/>
  <c r="C62" i="165"/>
  <c r="D57" i="165"/>
  <c r="G57" i="165"/>
  <c r="H57" i="165"/>
  <c r="I48" i="165"/>
  <c r="I57" i="165" s="1"/>
  <c r="K48" i="165"/>
  <c r="K57" i="165" s="1"/>
  <c r="L48" i="165"/>
  <c r="O57" i="165"/>
  <c r="R48" i="165"/>
  <c r="R57" i="165" s="1"/>
  <c r="S48" i="165"/>
  <c r="S57" i="165" s="1"/>
  <c r="U48" i="165"/>
  <c r="U57" i="165" s="1"/>
  <c r="C57" i="165"/>
  <c r="E57" i="165"/>
  <c r="F57" i="165"/>
  <c r="M57" i="165"/>
  <c r="N57" i="165"/>
  <c r="P57" i="165"/>
  <c r="D58" i="166"/>
  <c r="E58" i="166"/>
  <c r="F58" i="166"/>
  <c r="G58" i="166"/>
  <c r="H58" i="166"/>
  <c r="I49" i="166"/>
  <c r="L58" i="166"/>
  <c r="M58" i="166"/>
  <c r="N58" i="166"/>
  <c r="O58" i="166"/>
  <c r="P58" i="166"/>
  <c r="U49" i="166"/>
  <c r="U58" i="166" s="1"/>
  <c r="Q54" i="166"/>
  <c r="T54" i="166" s="1"/>
  <c r="Q55" i="166"/>
  <c r="T55" i="166" s="1"/>
  <c r="Q56" i="166"/>
  <c r="T56" i="166" s="1"/>
  <c r="Q57" i="166"/>
  <c r="T57" i="166" s="1"/>
  <c r="J49" i="166"/>
  <c r="J58" i="166" s="1"/>
  <c r="K49" i="166"/>
  <c r="K58" i="166" s="1"/>
  <c r="R49" i="166"/>
  <c r="R58" i="166" s="1"/>
  <c r="S49" i="166"/>
  <c r="S58" i="166" s="1"/>
  <c r="T44" i="166"/>
  <c r="M40" i="218"/>
  <c r="M46" i="218" s="1"/>
  <c r="M16" i="218" s="1"/>
  <c r="N32" i="218"/>
  <c r="P32" i="218" s="1"/>
  <c r="E40" i="218"/>
  <c r="E46" i="218" s="1"/>
  <c r="F40" i="218"/>
  <c r="G40" i="218"/>
  <c r="G46" i="218" s="1"/>
  <c r="H40" i="218"/>
  <c r="H46" i="218" s="1"/>
  <c r="E53" i="218" s="1"/>
  <c r="I40" i="218"/>
  <c r="I46" i="218"/>
  <c r="E57" i="218" s="1"/>
  <c r="J40" i="218"/>
  <c r="J46" i="218" s="1"/>
  <c r="J16" i="218" s="1"/>
  <c r="O40" i="218"/>
  <c r="N41" i="218"/>
  <c r="P41" i="218" s="1"/>
  <c r="D24" i="179"/>
  <c r="Q16" i="222"/>
  <c r="C65" i="223"/>
  <c r="D64" i="223"/>
  <c r="E64" i="223"/>
  <c r="E37" i="166" s="1"/>
  <c r="F64" i="223"/>
  <c r="G64" i="223"/>
  <c r="H64" i="223"/>
  <c r="H37" i="166" s="1"/>
  <c r="I64" i="223"/>
  <c r="J64" i="223"/>
  <c r="J37" i="166" s="1"/>
  <c r="K64" i="223"/>
  <c r="L64" i="223"/>
  <c r="M64" i="223"/>
  <c r="M37" i="166" s="1"/>
  <c r="N64" i="223"/>
  <c r="O64" i="223"/>
  <c r="P64" i="223"/>
  <c r="P37" i="166" s="1"/>
  <c r="C64" i="223"/>
  <c r="C37" i="166" s="1"/>
  <c r="D65" i="223"/>
  <c r="D38" i="166" s="1"/>
  <c r="E65" i="223"/>
  <c r="F65" i="223"/>
  <c r="F66" i="223" s="1"/>
  <c r="G65" i="223"/>
  <c r="G66" i="223" s="1"/>
  <c r="H65" i="223"/>
  <c r="I65" i="223"/>
  <c r="J65" i="223"/>
  <c r="K65" i="223"/>
  <c r="K38" i="166" s="1"/>
  <c r="L65" i="223"/>
  <c r="L38" i="166" s="1"/>
  <c r="M65" i="223"/>
  <c r="N65" i="223"/>
  <c r="N38" i="166" s="1"/>
  <c r="O65" i="223"/>
  <c r="O38" i="166" s="1"/>
  <c r="P65" i="223"/>
  <c r="Q61" i="223"/>
  <c r="C63" i="223"/>
  <c r="C59" i="223"/>
  <c r="Q62" i="223"/>
  <c r="E47" i="127" s="1"/>
  <c r="D63" i="212"/>
  <c r="D72" i="212" s="1"/>
  <c r="C63" i="212"/>
  <c r="C72" i="212" s="1"/>
  <c r="E65" i="212"/>
  <c r="E66" i="212"/>
  <c r="E67" i="212"/>
  <c r="E68" i="212"/>
  <c r="E69" i="212"/>
  <c r="E70" i="212"/>
  <c r="H26" i="127"/>
  <c r="Q24" i="166"/>
  <c r="T24" i="166" s="1"/>
  <c r="E26" i="127" s="1"/>
  <c r="Q23" i="165"/>
  <c r="T23" i="165" s="1"/>
  <c r="F26" i="127" s="1"/>
  <c r="C63" i="166"/>
  <c r="T48" i="166"/>
  <c r="F93" i="41"/>
  <c r="F78" i="41"/>
  <c r="D86" i="179"/>
  <c r="D52" i="172"/>
  <c r="D63" i="172" s="1"/>
  <c r="D45" i="125" s="1"/>
  <c r="F53" i="172"/>
  <c r="F57" i="172"/>
  <c r="F58" i="172"/>
  <c r="F59" i="172"/>
  <c r="F60" i="172"/>
  <c r="F61" i="172"/>
  <c r="F62" i="172"/>
  <c r="F21" i="172"/>
  <c r="F22" i="172"/>
  <c r="F23" i="172"/>
  <c r="F24" i="172"/>
  <c r="F25" i="172"/>
  <c r="F26" i="172"/>
  <c r="F27" i="172"/>
  <c r="F28" i="172"/>
  <c r="I74" i="129"/>
  <c r="I75" i="129"/>
  <c r="E90" i="129"/>
  <c r="E95" i="129" s="1"/>
  <c r="E78" i="129"/>
  <c r="E83" i="129" s="1"/>
  <c r="F78" i="129"/>
  <c r="F83" i="129" s="1"/>
  <c r="G78" i="129"/>
  <c r="G83" i="129" s="1"/>
  <c r="H78" i="129"/>
  <c r="H83" i="129" s="1"/>
  <c r="J78" i="129"/>
  <c r="J83" i="129" s="1"/>
  <c r="E59" i="129"/>
  <c r="I16" i="129"/>
  <c r="E84" i="201" s="1"/>
  <c r="I56" i="129"/>
  <c r="E36" i="129"/>
  <c r="E41" i="129" s="1"/>
  <c r="U20" i="224"/>
  <c r="U28" i="224" s="1"/>
  <c r="U13" i="165" s="1"/>
  <c r="V41" i="225"/>
  <c r="G65" i="170"/>
  <c r="H24" i="170" s="1"/>
  <c r="G68" i="170"/>
  <c r="G67" i="170"/>
  <c r="G66" i="171"/>
  <c r="G67" i="171"/>
  <c r="G64" i="171"/>
  <c r="H49" i="171" s="1"/>
  <c r="F17" i="217"/>
  <c r="B17" i="217"/>
  <c r="E15" i="254"/>
  <c r="B15" i="254"/>
  <c r="E53" i="252"/>
  <c r="B53" i="252"/>
  <c r="E16" i="252"/>
  <c r="B16" i="252"/>
  <c r="F15" i="216"/>
  <c r="B15" i="216"/>
  <c r="G16" i="153"/>
  <c r="B16" i="153"/>
  <c r="E25" i="3"/>
  <c r="B25" i="3"/>
  <c r="H132" i="250"/>
  <c r="E132" i="250"/>
  <c r="H131" i="250"/>
  <c r="E131" i="250"/>
  <c r="H130" i="250"/>
  <c r="E130" i="250"/>
  <c r="H129" i="250"/>
  <c r="E129" i="250"/>
  <c r="H128" i="250"/>
  <c r="E128" i="250"/>
  <c r="H127" i="250"/>
  <c r="E127" i="250"/>
  <c r="H126" i="250"/>
  <c r="E126" i="250"/>
  <c r="H125" i="250"/>
  <c r="E125" i="250"/>
  <c r="H124" i="250"/>
  <c r="E124" i="250"/>
  <c r="H123" i="250"/>
  <c r="E123" i="250"/>
  <c r="H122" i="250"/>
  <c r="E122" i="250"/>
  <c r="H121" i="250"/>
  <c r="E121" i="250"/>
  <c r="H120" i="250"/>
  <c r="E120" i="250"/>
  <c r="H119" i="250"/>
  <c r="E119" i="250"/>
  <c r="H118" i="250"/>
  <c r="E118" i="250"/>
  <c r="H117" i="250"/>
  <c r="E117" i="250"/>
  <c r="H140" i="250"/>
  <c r="E140" i="250"/>
  <c r="H139" i="250"/>
  <c r="E139" i="250"/>
  <c r="H138" i="250"/>
  <c r="E138" i="250"/>
  <c r="H137" i="250"/>
  <c r="E137" i="250"/>
  <c r="H136" i="250"/>
  <c r="E136" i="250"/>
  <c r="H135" i="250"/>
  <c r="E135" i="250"/>
  <c r="H134" i="250"/>
  <c r="E134" i="250"/>
  <c r="H133" i="250"/>
  <c r="E133" i="250"/>
  <c r="H116" i="250"/>
  <c r="E116" i="250"/>
  <c r="H115" i="250"/>
  <c r="E115" i="250"/>
  <c r="H114" i="250"/>
  <c r="E114" i="250"/>
  <c r="H113" i="250"/>
  <c r="E113" i="250"/>
  <c r="H112" i="250"/>
  <c r="E112" i="250"/>
  <c r="H111" i="250"/>
  <c r="E111" i="250"/>
  <c r="H110" i="250"/>
  <c r="E110" i="250"/>
  <c r="H109" i="250"/>
  <c r="E109" i="250"/>
  <c r="H108" i="250"/>
  <c r="E108" i="250"/>
  <c r="H107" i="250"/>
  <c r="E107" i="250"/>
  <c r="H106" i="250"/>
  <c r="E106" i="250"/>
  <c r="H72" i="250"/>
  <c r="E72" i="250"/>
  <c r="H71" i="250"/>
  <c r="E71" i="250"/>
  <c r="H70" i="250"/>
  <c r="E70" i="250"/>
  <c r="H69" i="250"/>
  <c r="E69" i="250"/>
  <c r="H68" i="250"/>
  <c r="E68" i="250"/>
  <c r="H67" i="250"/>
  <c r="E67" i="250"/>
  <c r="H66" i="250"/>
  <c r="E66" i="250"/>
  <c r="H65" i="250"/>
  <c r="E65" i="250"/>
  <c r="H64" i="250"/>
  <c r="E64" i="250"/>
  <c r="H63" i="250"/>
  <c r="E63" i="250"/>
  <c r="H62" i="250"/>
  <c r="E62" i="250"/>
  <c r="H61" i="250"/>
  <c r="E61" i="250"/>
  <c r="H60" i="250"/>
  <c r="E60" i="250"/>
  <c r="H59" i="250"/>
  <c r="E59" i="250"/>
  <c r="H58" i="250"/>
  <c r="E58" i="250"/>
  <c r="H57" i="250"/>
  <c r="E57" i="250"/>
  <c r="H56" i="250"/>
  <c r="E56" i="250"/>
  <c r="H55" i="250"/>
  <c r="E55" i="250"/>
  <c r="H54" i="250"/>
  <c r="E54" i="250"/>
  <c r="H53" i="250"/>
  <c r="E53" i="250"/>
  <c r="H52" i="250"/>
  <c r="E52" i="250"/>
  <c r="H51" i="250"/>
  <c r="E51" i="250"/>
  <c r="H50" i="250"/>
  <c r="E50" i="250"/>
  <c r="H49" i="250"/>
  <c r="E49" i="250"/>
  <c r="H48" i="250"/>
  <c r="E48" i="250"/>
  <c r="H47" i="250"/>
  <c r="E47" i="250"/>
  <c r="H46" i="250"/>
  <c r="E46" i="250"/>
  <c r="H45" i="250"/>
  <c r="E45" i="250"/>
  <c r="H44" i="250"/>
  <c r="E44" i="250"/>
  <c r="H43" i="250"/>
  <c r="E43" i="250"/>
  <c r="H42" i="250"/>
  <c r="E42" i="250"/>
  <c r="H41" i="250"/>
  <c r="E41" i="250"/>
  <c r="H40" i="250"/>
  <c r="E40" i="250"/>
  <c r="H39" i="250"/>
  <c r="E39" i="250"/>
  <c r="H38" i="250"/>
  <c r="E38" i="250"/>
  <c r="H37" i="250"/>
  <c r="E37" i="250"/>
  <c r="H36" i="250"/>
  <c r="E36" i="250"/>
  <c r="H35" i="250"/>
  <c r="E35" i="250"/>
  <c r="H34" i="250"/>
  <c r="E34" i="250"/>
  <c r="H33" i="250"/>
  <c r="E33" i="250"/>
  <c r="H32" i="250"/>
  <c r="E32" i="250"/>
  <c r="H31" i="250"/>
  <c r="E31" i="250"/>
  <c r="H30" i="250"/>
  <c r="E30" i="250"/>
  <c r="H29" i="250"/>
  <c r="E29" i="250"/>
  <c r="H28" i="250"/>
  <c r="E28" i="250"/>
  <c r="H27" i="250"/>
  <c r="E27" i="250"/>
  <c r="H26" i="250"/>
  <c r="E26" i="250"/>
  <c r="H25" i="250"/>
  <c r="E25" i="250"/>
  <c r="H24" i="250"/>
  <c r="E24" i="250"/>
  <c r="H23" i="250"/>
  <c r="E23" i="250"/>
  <c r="H22" i="250"/>
  <c r="E22" i="250"/>
  <c r="H21" i="250"/>
  <c r="E21" i="250"/>
  <c r="H20" i="250"/>
  <c r="E20" i="250"/>
  <c r="H19" i="250"/>
  <c r="E19" i="250"/>
  <c r="H18" i="250"/>
  <c r="E18" i="250"/>
  <c r="H100" i="250"/>
  <c r="E100" i="250"/>
  <c r="H99" i="250"/>
  <c r="E99" i="250"/>
  <c r="H98" i="250"/>
  <c r="E98" i="250"/>
  <c r="H97" i="250"/>
  <c r="E97" i="250"/>
  <c r="H96" i="250"/>
  <c r="E96" i="250"/>
  <c r="H95" i="250"/>
  <c r="E95" i="250"/>
  <c r="H94" i="250"/>
  <c r="E94" i="250"/>
  <c r="H93" i="250"/>
  <c r="E93" i="250"/>
  <c r="H92" i="250"/>
  <c r="E92" i="250"/>
  <c r="H91" i="250"/>
  <c r="E91" i="250"/>
  <c r="H90" i="250"/>
  <c r="E90" i="250"/>
  <c r="H89" i="250"/>
  <c r="E89" i="250"/>
  <c r="H88" i="250"/>
  <c r="E88" i="250"/>
  <c r="H87" i="250"/>
  <c r="E87" i="250"/>
  <c r="H86" i="250"/>
  <c r="E86" i="250"/>
  <c r="H85" i="250"/>
  <c r="E85" i="250"/>
  <c r="H84" i="250"/>
  <c r="E84" i="250"/>
  <c r="H83" i="250"/>
  <c r="E83" i="250"/>
  <c r="H82" i="250"/>
  <c r="E82" i="250"/>
  <c r="H81" i="250"/>
  <c r="E81" i="250"/>
  <c r="H80" i="250"/>
  <c r="E80" i="250"/>
  <c r="H79" i="250"/>
  <c r="E79" i="250"/>
  <c r="H78" i="250"/>
  <c r="E78" i="250"/>
  <c r="H77" i="250"/>
  <c r="E77" i="250"/>
  <c r="H76" i="250"/>
  <c r="E76" i="250"/>
  <c r="H75" i="250"/>
  <c r="E75" i="250"/>
  <c r="H74" i="250"/>
  <c r="E74" i="250"/>
  <c r="H73" i="250"/>
  <c r="E73" i="250"/>
  <c r="H149" i="250"/>
  <c r="E149" i="250"/>
  <c r="H148" i="250"/>
  <c r="E148" i="250"/>
  <c r="H147" i="250"/>
  <c r="E147" i="250"/>
  <c r="H146" i="250"/>
  <c r="E146" i="250"/>
  <c r="H145" i="250"/>
  <c r="E145" i="250"/>
  <c r="H144" i="250"/>
  <c r="E144" i="250"/>
  <c r="H143" i="250"/>
  <c r="E143" i="250"/>
  <c r="H142" i="250"/>
  <c r="E142" i="250"/>
  <c r="H141" i="250"/>
  <c r="E141" i="250"/>
  <c r="H105" i="250"/>
  <c r="E105" i="250"/>
  <c r="H104" i="250"/>
  <c r="E104" i="250"/>
  <c r="H103" i="250"/>
  <c r="E103" i="250"/>
  <c r="H102" i="250"/>
  <c r="E102" i="250"/>
  <c r="H101" i="250"/>
  <c r="E101" i="250"/>
  <c r="I92" i="129"/>
  <c r="I93" i="129"/>
  <c r="I94" i="129"/>
  <c r="I49" i="129"/>
  <c r="I50" i="129"/>
  <c r="I51" i="129"/>
  <c r="I52" i="129"/>
  <c r="I35" i="129"/>
  <c r="I27" i="129"/>
  <c r="I28" i="129"/>
  <c r="I77" i="129"/>
  <c r="G51" i="41"/>
  <c r="H65" i="127"/>
  <c r="E27" i="119"/>
  <c r="E32" i="119" s="1"/>
  <c r="D27" i="119"/>
  <c r="D32" i="119" s="1"/>
  <c r="F94" i="41"/>
  <c r="F95" i="41"/>
  <c r="F92" i="41"/>
  <c r="G62" i="176"/>
  <c r="D64" i="176"/>
  <c r="E64" i="176"/>
  <c r="F64" i="176"/>
  <c r="H64" i="176"/>
  <c r="G19" i="124" s="1"/>
  <c r="C64" i="176"/>
  <c r="D55" i="176"/>
  <c r="E55" i="176"/>
  <c r="F55" i="176"/>
  <c r="H55" i="176"/>
  <c r="C55" i="176"/>
  <c r="D48" i="176"/>
  <c r="E48" i="176"/>
  <c r="F48" i="176"/>
  <c r="H48" i="176"/>
  <c r="C48" i="176"/>
  <c r="H40" i="176"/>
  <c r="G37" i="176"/>
  <c r="F40" i="176"/>
  <c r="E40" i="176"/>
  <c r="D40" i="176"/>
  <c r="C40" i="176"/>
  <c r="H35" i="176"/>
  <c r="F35" i="176"/>
  <c r="E35" i="176"/>
  <c r="D35" i="176"/>
  <c r="C35" i="176"/>
  <c r="G39" i="176"/>
  <c r="G14" i="176"/>
  <c r="G33" i="124"/>
  <c r="G32" i="124"/>
  <c r="G29" i="124"/>
  <c r="G28" i="124"/>
  <c r="G27" i="124"/>
  <c r="G26" i="124"/>
  <c r="G25" i="124"/>
  <c r="G23" i="124"/>
  <c r="G20" i="124"/>
  <c r="G18" i="124"/>
  <c r="G16" i="124"/>
  <c r="E33" i="124"/>
  <c r="D33" i="124"/>
  <c r="E29" i="124"/>
  <c r="D29" i="124"/>
  <c r="E28" i="124"/>
  <c r="D28" i="124"/>
  <c r="E27" i="124"/>
  <c r="D27" i="124"/>
  <c r="E26" i="124"/>
  <c r="D26" i="124"/>
  <c r="E25" i="124"/>
  <c r="D25" i="124"/>
  <c r="E23" i="124"/>
  <c r="D23" i="124"/>
  <c r="E20" i="124"/>
  <c r="D20" i="124"/>
  <c r="E18" i="124"/>
  <c r="D18" i="124"/>
  <c r="E16" i="124"/>
  <c r="D16" i="124"/>
  <c r="E32" i="124"/>
  <c r="D32" i="124"/>
  <c r="G102" i="176"/>
  <c r="E85" i="201"/>
  <c r="H90" i="129"/>
  <c r="H95" i="129" s="1"/>
  <c r="F90" i="129"/>
  <c r="F95" i="129" s="1"/>
  <c r="G90" i="129"/>
  <c r="G95" i="129" s="1"/>
  <c r="J90" i="129"/>
  <c r="J95" i="129" s="1"/>
  <c r="I79" i="129"/>
  <c r="I91" i="129"/>
  <c r="I80" i="129"/>
  <c r="I81" i="129"/>
  <c r="I82" i="129"/>
  <c r="I54" i="129"/>
  <c r="I38" i="129"/>
  <c r="I39" i="129"/>
  <c r="I40" i="129"/>
  <c r="F59" i="129"/>
  <c r="G59" i="129"/>
  <c r="H59" i="129"/>
  <c r="J59" i="129"/>
  <c r="I37" i="129"/>
  <c r="J36" i="129"/>
  <c r="J41" i="129" s="1"/>
  <c r="F36" i="129"/>
  <c r="F41" i="129" s="1"/>
  <c r="G36" i="129"/>
  <c r="G41" i="129" s="1"/>
  <c r="H36" i="129"/>
  <c r="H41" i="129" s="1"/>
  <c r="N37" i="218"/>
  <c r="P37" i="218" s="1"/>
  <c r="N21" i="218"/>
  <c r="P21" i="218" s="1"/>
  <c r="E18" i="200"/>
  <c r="F18" i="200"/>
  <c r="G18" i="200"/>
  <c r="H18" i="200"/>
  <c r="I18" i="200"/>
  <c r="J18" i="200"/>
  <c r="K18" i="200"/>
  <c r="L18" i="200"/>
  <c r="M18" i="200"/>
  <c r="N18" i="200"/>
  <c r="O18" i="200"/>
  <c r="P18" i="200"/>
  <c r="P29" i="200" s="1"/>
  <c r="Q18" i="200"/>
  <c r="R18" i="200"/>
  <c r="S18" i="200"/>
  <c r="D26" i="200"/>
  <c r="D18" i="200"/>
  <c r="D66" i="141"/>
  <c r="D65" i="141"/>
  <c r="F42" i="135"/>
  <c r="F48" i="135" s="1"/>
  <c r="G42" i="135"/>
  <c r="G48" i="135" s="1"/>
  <c r="H42" i="135"/>
  <c r="H48" i="135" s="1"/>
  <c r="I42" i="135"/>
  <c r="I48" i="135" s="1"/>
  <c r="J42" i="135"/>
  <c r="J48" i="135" s="1"/>
  <c r="K42" i="135"/>
  <c r="K48" i="135" s="1"/>
  <c r="E42" i="135"/>
  <c r="E48" i="135"/>
  <c r="F23" i="135"/>
  <c r="F30" i="135" s="1"/>
  <c r="G23" i="135"/>
  <c r="G30" i="135" s="1"/>
  <c r="H23" i="135"/>
  <c r="H30" i="135" s="1"/>
  <c r="I23" i="135"/>
  <c r="I30" i="135" s="1"/>
  <c r="I50" i="135" s="1"/>
  <c r="J23" i="135"/>
  <c r="J30" i="135" s="1"/>
  <c r="K23" i="135"/>
  <c r="K30" i="135" s="1"/>
  <c r="E23" i="135"/>
  <c r="E30" i="135" s="1"/>
  <c r="I23" i="134"/>
  <c r="H23" i="134"/>
  <c r="G23" i="134"/>
  <c r="F23" i="134"/>
  <c r="E23" i="134"/>
  <c r="E29" i="134"/>
  <c r="E35" i="134" s="1"/>
  <c r="H21" i="133"/>
  <c r="H23" i="133"/>
  <c r="H22" i="133"/>
  <c r="E24" i="133"/>
  <c r="F24" i="133"/>
  <c r="G24" i="133"/>
  <c r="I24" i="133"/>
  <c r="D24" i="133"/>
  <c r="E19" i="133"/>
  <c r="F19" i="133"/>
  <c r="G19" i="133"/>
  <c r="I19" i="133"/>
  <c r="D19" i="133"/>
  <c r="H17" i="133"/>
  <c r="H18" i="133"/>
  <c r="H16" i="133"/>
  <c r="D61" i="207"/>
  <c r="D65" i="207" s="1"/>
  <c r="C61" i="207"/>
  <c r="C65" i="207" s="1"/>
  <c r="J40" i="219"/>
  <c r="G40" i="219"/>
  <c r="F40" i="219"/>
  <c r="E40" i="219"/>
  <c r="C40" i="219"/>
  <c r="J28" i="219"/>
  <c r="G28" i="219"/>
  <c r="F28" i="219"/>
  <c r="E28" i="219"/>
  <c r="C28" i="219"/>
  <c r="F36" i="9"/>
  <c r="F58" i="9"/>
  <c r="E51" i="200"/>
  <c r="F51" i="200"/>
  <c r="G51" i="200"/>
  <c r="H51" i="200"/>
  <c r="I51" i="200"/>
  <c r="J51" i="200"/>
  <c r="K51" i="200"/>
  <c r="L51" i="200"/>
  <c r="N51" i="200"/>
  <c r="P51" i="200"/>
  <c r="D51" i="200"/>
  <c r="E26" i="200"/>
  <c r="F26" i="200"/>
  <c r="G26" i="200"/>
  <c r="H26" i="200"/>
  <c r="I26" i="200"/>
  <c r="I29" i="200" s="1"/>
  <c r="J26" i="200"/>
  <c r="K26" i="200"/>
  <c r="L26" i="200"/>
  <c r="M26" i="200"/>
  <c r="N26" i="200"/>
  <c r="N29" i="200" s="1"/>
  <c r="O26" i="200"/>
  <c r="P26" i="200"/>
  <c r="Q26" i="200"/>
  <c r="R26" i="200"/>
  <c r="S26" i="200"/>
  <c r="V26" i="200"/>
  <c r="W26" i="200"/>
  <c r="Z26" i="200"/>
  <c r="AA26" i="200"/>
  <c r="T31" i="200"/>
  <c r="T24" i="200"/>
  <c r="X24" i="200" s="1"/>
  <c r="T23" i="200"/>
  <c r="T22" i="200"/>
  <c r="X22" i="200" s="1"/>
  <c r="T21" i="200"/>
  <c r="X21" i="200" s="1"/>
  <c r="T20" i="200"/>
  <c r="X20" i="200" s="1"/>
  <c r="T17" i="200"/>
  <c r="X17" i="200" s="1"/>
  <c r="T16" i="200"/>
  <c r="X16" i="200" s="1"/>
  <c r="T15" i="200"/>
  <c r="T13" i="200"/>
  <c r="X13" i="200" s="1"/>
  <c r="M55" i="200"/>
  <c r="O55" i="200" s="1"/>
  <c r="F31" i="119"/>
  <c r="F29" i="119"/>
  <c r="R59" i="223"/>
  <c r="G63" i="223"/>
  <c r="H63" i="223"/>
  <c r="E51" i="208"/>
  <c r="G51" i="208"/>
  <c r="H51" i="208"/>
  <c r="H31" i="208"/>
  <c r="H36" i="208"/>
  <c r="H44" i="208"/>
  <c r="H61" i="208"/>
  <c r="H69" i="208"/>
  <c r="H75" i="208"/>
  <c r="J51" i="208"/>
  <c r="J31" i="208"/>
  <c r="J36" i="208"/>
  <c r="J44" i="208"/>
  <c r="J61" i="208"/>
  <c r="J69" i="208"/>
  <c r="J75" i="208"/>
  <c r="E44" i="208"/>
  <c r="G44" i="208"/>
  <c r="G31" i="208"/>
  <c r="G36" i="208"/>
  <c r="G61" i="208"/>
  <c r="G69" i="208"/>
  <c r="G75" i="208"/>
  <c r="E36" i="208"/>
  <c r="E31" i="208"/>
  <c r="E61" i="208"/>
  <c r="E69" i="208"/>
  <c r="E75" i="208"/>
  <c r="Q27" i="166"/>
  <c r="T27" i="166" s="1"/>
  <c r="E29" i="127" s="1"/>
  <c r="Q28" i="166"/>
  <c r="T28" i="166" s="1"/>
  <c r="E30" i="127" s="1"/>
  <c r="Q29" i="166"/>
  <c r="T29" i="166" s="1"/>
  <c r="E31" i="127" s="1"/>
  <c r="Q26" i="166"/>
  <c r="T26" i="166" s="1"/>
  <c r="E28" i="127" s="1"/>
  <c r="U20" i="225"/>
  <c r="R20" i="225"/>
  <c r="R28" i="225" s="1"/>
  <c r="S20" i="225"/>
  <c r="F46" i="125"/>
  <c r="G36" i="221"/>
  <c r="G38" i="221" s="1"/>
  <c r="G26" i="221"/>
  <c r="G28" i="221" s="1"/>
  <c r="P26" i="221"/>
  <c r="P28" i="221" s="1"/>
  <c r="P44" i="221" s="1"/>
  <c r="P50" i="221" s="1"/>
  <c r="N15" i="114" s="1"/>
  <c r="N18" i="114" s="1"/>
  <c r="Q26" i="221"/>
  <c r="Q28" i="221" s="1"/>
  <c r="R26" i="221"/>
  <c r="J36" i="221"/>
  <c r="J38" i="221" s="1"/>
  <c r="H36" i="221"/>
  <c r="H38" i="221" s="1"/>
  <c r="S42" i="166"/>
  <c r="F36" i="221"/>
  <c r="F38" i="221" s="1"/>
  <c r="I36" i="221"/>
  <c r="I38" i="221" s="1"/>
  <c r="K36" i="221"/>
  <c r="K38" i="221" s="1"/>
  <c r="L36" i="221"/>
  <c r="L38" i="221" s="1"/>
  <c r="M36" i="221"/>
  <c r="M38" i="221" s="1"/>
  <c r="N36" i="221"/>
  <c r="N38" i="221" s="1"/>
  <c r="O36" i="221"/>
  <c r="O38" i="221" s="1"/>
  <c r="P36" i="221"/>
  <c r="P38" i="221" s="1"/>
  <c r="Q36" i="221"/>
  <c r="Q38" i="221" s="1"/>
  <c r="R36" i="221"/>
  <c r="R38" i="221" s="1"/>
  <c r="T36" i="221"/>
  <c r="T38" i="221" s="1"/>
  <c r="F21" i="164" s="1"/>
  <c r="E18" i="201" s="1"/>
  <c r="E36" i="221"/>
  <c r="E38" i="221" s="1"/>
  <c r="R28" i="221"/>
  <c r="E26" i="221"/>
  <c r="E28" i="221" s="1"/>
  <c r="F26" i="221"/>
  <c r="F28" i="221" s="1"/>
  <c r="H26" i="221"/>
  <c r="H28" i="221" s="1"/>
  <c r="I26" i="221"/>
  <c r="I28" i="221" s="1"/>
  <c r="J26" i="221"/>
  <c r="J28" i="221" s="1"/>
  <c r="K26" i="221"/>
  <c r="K28" i="221" s="1"/>
  <c r="L26" i="221"/>
  <c r="L28" i="221" s="1"/>
  <c r="M26" i="221"/>
  <c r="M28" i="221" s="1"/>
  <c r="N26" i="221"/>
  <c r="N28" i="221" s="1"/>
  <c r="O26" i="221"/>
  <c r="O28" i="221" s="1"/>
  <c r="T26" i="221"/>
  <c r="T28" i="221" s="1"/>
  <c r="H14" i="201" s="1"/>
  <c r="N38" i="218"/>
  <c r="P38" i="218" s="1"/>
  <c r="I19" i="219"/>
  <c r="K19" i="219" s="1"/>
  <c r="G66" i="141"/>
  <c r="G36" i="141"/>
  <c r="G40" i="141" s="1"/>
  <c r="G19" i="141"/>
  <c r="G25" i="141" s="1"/>
  <c r="H73" i="141"/>
  <c r="R65" i="222"/>
  <c r="Q60" i="222"/>
  <c r="F44" i="127" s="1"/>
  <c r="Q59" i="222"/>
  <c r="F43" i="127" s="1"/>
  <c r="Q64" i="222"/>
  <c r="Q63" i="222"/>
  <c r="F46" i="127" s="1"/>
  <c r="Q57" i="222"/>
  <c r="Q56" i="222"/>
  <c r="F40" i="127" s="1"/>
  <c r="R40" i="222"/>
  <c r="U34" i="165" s="1"/>
  <c r="Q39" i="222"/>
  <c r="Q38" i="222"/>
  <c r="Q37" i="222"/>
  <c r="Q36" i="222"/>
  <c r="Q35" i="222"/>
  <c r="Q34" i="222"/>
  <c r="Q33" i="222"/>
  <c r="Q32" i="222"/>
  <c r="Q31" i="222"/>
  <c r="Q30" i="222"/>
  <c r="Q29" i="222"/>
  <c r="R27" i="222"/>
  <c r="U33" i="165" s="1"/>
  <c r="Q17" i="222"/>
  <c r="Q18" i="222"/>
  <c r="Q19" i="222"/>
  <c r="Q20" i="222"/>
  <c r="Q21" i="222"/>
  <c r="Q22" i="222"/>
  <c r="Q23" i="222"/>
  <c r="Q24" i="222"/>
  <c r="Q25" i="222"/>
  <c r="Q26" i="222"/>
  <c r="R65" i="223"/>
  <c r="U38" i="166" s="1"/>
  <c r="R64" i="223"/>
  <c r="U37" i="166" s="1"/>
  <c r="Q58" i="223"/>
  <c r="E44" i="127" s="1"/>
  <c r="G44" i="127" s="1"/>
  <c r="Q57" i="223"/>
  <c r="E43" i="127" s="1"/>
  <c r="Q55" i="223"/>
  <c r="E41" i="127" s="1"/>
  <c r="Q54" i="223"/>
  <c r="E40" i="127" s="1"/>
  <c r="R38" i="223"/>
  <c r="U35" i="166" s="1"/>
  <c r="Q37" i="223"/>
  <c r="Q36" i="223"/>
  <c r="Q35" i="223"/>
  <c r="Q34" i="223"/>
  <c r="Q33" i="223"/>
  <c r="Q32" i="223"/>
  <c r="Q31" i="223"/>
  <c r="Q30" i="223"/>
  <c r="Q29" i="223"/>
  <c r="Q28" i="223"/>
  <c r="Q27" i="223"/>
  <c r="Q15" i="223"/>
  <c r="Q16" i="223"/>
  <c r="Q17" i="223"/>
  <c r="Q18" i="223"/>
  <c r="Q19" i="223"/>
  <c r="Q20" i="223"/>
  <c r="Q21" i="223"/>
  <c r="Q22" i="223"/>
  <c r="Q23" i="223"/>
  <c r="Q24" i="223"/>
  <c r="Q14" i="223"/>
  <c r="G47" i="235"/>
  <c r="G40" i="235"/>
  <c r="G41" i="235"/>
  <c r="G42" i="235"/>
  <c r="G43" i="235"/>
  <c r="G44" i="235"/>
  <c r="G45" i="235"/>
  <c r="G46" i="235"/>
  <c r="G48" i="235"/>
  <c r="D41" i="235"/>
  <c r="D42" i="235"/>
  <c r="D43" i="235"/>
  <c r="D44" i="235"/>
  <c r="D45" i="235"/>
  <c r="D46" i="235"/>
  <c r="D47" i="235"/>
  <c r="D48" i="235"/>
  <c r="D48" i="233"/>
  <c r="E91" i="40"/>
  <c r="E90" i="40"/>
  <c r="D91" i="40"/>
  <c r="D90" i="40"/>
  <c r="D75" i="40"/>
  <c r="D74" i="40"/>
  <c r="E51" i="41"/>
  <c r="G49" i="41"/>
  <c r="E49" i="41"/>
  <c r="D49" i="41"/>
  <c r="G48" i="41"/>
  <c r="G76" i="40"/>
  <c r="E76" i="40"/>
  <c r="G75" i="40"/>
  <c r="E75" i="40"/>
  <c r="G74" i="40"/>
  <c r="E74" i="40"/>
  <c r="D19" i="207"/>
  <c r="D22" i="207" s="1"/>
  <c r="D33" i="207"/>
  <c r="D43" i="207"/>
  <c r="D48" i="207" s="1"/>
  <c r="F71" i="41"/>
  <c r="F72" i="41"/>
  <c r="G46" i="41"/>
  <c r="E46" i="41"/>
  <c r="F45" i="41"/>
  <c r="F44" i="41"/>
  <c r="G41" i="41"/>
  <c r="E41" i="41"/>
  <c r="D41" i="41"/>
  <c r="F40" i="41"/>
  <c r="F39" i="41"/>
  <c r="F38" i="41"/>
  <c r="G36" i="41"/>
  <c r="E36" i="41"/>
  <c r="D36" i="41"/>
  <c r="F35" i="41"/>
  <c r="F34" i="41"/>
  <c r="F33" i="41"/>
  <c r="G30" i="41"/>
  <c r="E30" i="41"/>
  <c r="D30" i="41"/>
  <c r="F29" i="41"/>
  <c r="F28" i="41"/>
  <c r="F27" i="41"/>
  <c r="G25" i="41"/>
  <c r="E25" i="41"/>
  <c r="D25" i="41"/>
  <c r="F24" i="41"/>
  <c r="F23" i="41"/>
  <c r="F22" i="41"/>
  <c r="G20" i="41"/>
  <c r="E20" i="41"/>
  <c r="D20" i="41"/>
  <c r="F19" i="41"/>
  <c r="F18" i="41"/>
  <c r="F17" i="41"/>
  <c r="G92" i="40"/>
  <c r="G91" i="40"/>
  <c r="G90" i="40"/>
  <c r="E92" i="40"/>
  <c r="G88" i="40"/>
  <c r="E88" i="40"/>
  <c r="D88" i="40"/>
  <c r="F87" i="40"/>
  <c r="F86" i="40"/>
  <c r="F85" i="40"/>
  <c r="G67" i="40"/>
  <c r="E67" i="40"/>
  <c r="D67" i="40"/>
  <c r="F66" i="40"/>
  <c r="F65" i="40"/>
  <c r="F64" i="40"/>
  <c r="F54" i="40"/>
  <c r="F55" i="40"/>
  <c r="F56" i="40"/>
  <c r="D57" i="40"/>
  <c r="E57" i="40"/>
  <c r="G57" i="40"/>
  <c r="F49" i="40"/>
  <c r="F50" i="40"/>
  <c r="F51" i="40"/>
  <c r="D52" i="40"/>
  <c r="E52" i="40"/>
  <c r="G52" i="40"/>
  <c r="F34" i="40"/>
  <c r="F35" i="40"/>
  <c r="Q51" i="224"/>
  <c r="T51" i="224" s="1"/>
  <c r="Q50" i="224"/>
  <c r="T50" i="224" s="1"/>
  <c r="Q46" i="224"/>
  <c r="T46" i="224" s="1"/>
  <c r="Q45" i="224"/>
  <c r="T45" i="224" s="1"/>
  <c r="Q44" i="224"/>
  <c r="T44" i="224" s="1"/>
  <c r="Q38" i="224"/>
  <c r="T38" i="224" s="1"/>
  <c r="Q37" i="224"/>
  <c r="T37" i="224" s="1"/>
  <c r="Q36" i="224"/>
  <c r="T36" i="224" s="1"/>
  <c r="Q35" i="224"/>
  <c r="T35" i="224" s="1"/>
  <c r="Q32" i="224"/>
  <c r="T32" i="224" s="1"/>
  <c r="Q31" i="224"/>
  <c r="T31" i="224" s="1"/>
  <c r="Q30" i="224"/>
  <c r="T30" i="224" s="1"/>
  <c r="Q25" i="224"/>
  <c r="Q24" i="224"/>
  <c r="T24" i="224" s="1"/>
  <c r="Q23" i="224"/>
  <c r="Q22" i="224"/>
  <c r="T22" i="224" s="1"/>
  <c r="Q18" i="224"/>
  <c r="T18" i="224" s="1"/>
  <c r="Q19" i="224"/>
  <c r="T19" i="224" s="1"/>
  <c r="Q51" i="225"/>
  <c r="T51" i="225" s="1"/>
  <c r="Q50" i="225"/>
  <c r="T50" i="225" s="1"/>
  <c r="Q46" i="225"/>
  <c r="T46" i="225" s="1"/>
  <c r="Q45" i="225"/>
  <c r="T45" i="225" s="1"/>
  <c r="Q44" i="225"/>
  <c r="T44" i="225" s="1"/>
  <c r="Q38" i="225"/>
  <c r="T38" i="225" s="1"/>
  <c r="Q37" i="225"/>
  <c r="T37" i="225" s="1"/>
  <c r="Q36" i="225"/>
  <c r="T36" i="225" s="1"/>
  <c r="Q35" i="225"/>
  <c r="Q31" i="225"/>
  <c r="T31" i="225" s="1"/>
  <c r="Q30" i="225"/>
  <c r="T30" i="225" s="1"/>
  <c r="Q25" i="225"/>
  <c r="T25" i="225" s="1"/>
  <c r="Q24" i="225"/>
  <c r="Q23" i="225"/>
  <c r="T23" i="225" s="1"/>
  <c r="Q18" i="225"/>
  <c r="T18" i="225" s="1"/>
  <c r="Q19" i="225"/>
  <c r="T19" i="225" s="1"/>
  <c r="Q17" i="225"/>
  <c r="T17" i="225" s="1"/>
  <c r="Q65" i="165"/>
  <c r="T65" i="165" s="1"/>
  <c r="Q63" i="165"/>
  <c r="T63" i="165" s="1"/>
  <c r="Q61" i="165"/>
  <c r="T61" i="165" s="1"/>
  <c r="Q60" i="165"/>
  <c r="T60" i="165" s="1"/>
  <c r="Q59" i="165"/>
  <c r="T59" i="165" s="1"/>
  <c r="F53" i="127" s="1"/>
  <c r="Q52" i="165"/>
  <c r="T52" i="165" s="1"/>
  <c r="Q51" i="165"/>
  <c r="Q40" i="165"/>
  <c r="T40" i="165" s="1"/>
  <c r="F50" i="127" s="1"/>
  <c r="Q39" i="165"/>
  <c r="T39" i="165" s="1"/>
  <c r="F49" i="127" s="1"/>
  <c r="Q38" i="165"/>
  <c r="T38" i="165" s="1"/>
  <c r="F48" i="127" s="1"/>
  <c r="Q28" i="165"/>
  <c r="T28" i="165" s="1"/>
  <c r="F31" i="127" s="1"/>
  <c r="Q27" i="165"/>
  <c r="T27" i="165" s="1"/>
  <c r="F30" i="127" s="1"/>
  <c r="Q26" i="165"/>
  <c r="T26" i="165" s="1"/>
  <c r="F29" i="127" s="1"/>
  <c r="Q25" i="165"/>
  <c r="T25" i="165" s="1"/>
  <c r="Q18" i="165"/>
  <c r="T18" i="165" s="1"/>
  <c r="F21" i="127" s="1"/>
  <c r="Q19" i="165"/>
  <c r="T19" i="165" s="1"/>
  <c r="F22" i="127" s="1"/>
  <c r="Q20" i="165"/>
  <c r="T20" i="165" s="1"/>
  <c r="F23" i="127" s="1"/>
  <c r="Q21" i="165"/>
  <c r="T21" i="165" s="1"/>
  <c r="Q17" i="165"/>
  <c r="T17" i="165" s="1"/>
  <c r="F20" i="127" s="1"/>
  <c r="Q66" i="166"/>
  <c r="T66" i="166" s="1"/>
  <c r="Q65" i="166"/>
  <c r="T65" i="166" s="1"/>
  <c r="Q64" i="166"/>
  <c r="T64" i="166" s="1"/>
  <c r="Q62" i="166"/>
  <c r="T62" i="166" s="1"/>
  <c r="Q61" i="166"/>
  <c r="T61" i="166" s="1"/>
  <c r="Q60" i="166"/>
  <c r="T60" i="166" s="1"/>
  <c r="E53" i="127" s="1"/>
  <c r="Q53" i="166"/>
  <c r="T53" i="166" s="1"/>
  <c r="Q52" i="166"/>
  <c r="T52" i="166" s="1"/>
  <c r="Q41" i="166"/>
  <c r="T41" i="166" s="1"/>
  <c r="E50" i="127" s="1"/>
  <c r="Q40" i="166"/>
  <c r="T40" i="166" s="1"/>
  <c r="E49" i="127" s="1"/>
  <c r="Q39" i="166"/>
  <c r="T39" i="166" s="1"/>
  <c r="E48" i="127" s="1"/>
  <c r="Q19" i="166"/>
  <c r="T19" i="166" s="1"/>
  <c r="E21" i="127" s="1"/>
  <c r="Q20" i="166"/>
  <c r="T20" i="166" s="1"/>
  <c r="E22" i="127" s="1"/>
  <c r="Q21" i="166"/>
  <c r="T21" i="166" s="1"/>
  <c r="Q22" i="166"/>
  <c r="T22" i="166" s="1"/>
  <c r="E24" i="127" s="1"/>
  <c r="Q18" i="166"/>
  <c r="T18" i="166" s="1"/>
  <c r="E20" i="127" s="1"/>
  <c r="H53" i="127"/>
  <c r="H54" i="127"/>
  <c r="H55" i="127"/>
  <c r="H49" i="127"/>
  <c r="H50" i="127"/>
  <c r="H48" i="127"/>
  <c r="H47" i="127"/>
  <c r="H46" i="127"/>
  <c r="H44" i="127"/>
  <c r="H43" i="127"/>
  <c r="H41" i="127"/>
  <c r="H40" i="127"/>
  <c r="H29" i="127"/>
  <c r="H30" i="127"/>
  <c r="H31" i="127"/>
  <c r="H28" i="127"/>
  <c r="H23" i="127"/>
  <c r="H24" i="127"/>
  <c r="H21" i="127"/>
  <c r="H22" i="127"/>
  <c r="H20" i="127"/>
  <c r="U47" i="224"/>
  <c r="U52" i="224" s="1"/>
  <c r="U58" i="165" s="1"/>
  <c r="S47" i="224"/>
  <c r="S52" i="224" s="1"/>
  <c r="S58" i="165" s="1"/>
  <c r="S33" i="224"/>
  <c r="S39" i="224" s="1"/>
  <c r="S14" i="165" s="1"/>
  <c r="S20" i="224"/>
  <c r="R63" i="223"/>
  <c r="S63" i="166"/>
  <c r="S33" i="225"/>
  <c r="S39" i="225" s="1"/>
  <c r="S15" i="166" s="1"/>
  <c r="U33" i="225"/>
  <c r="U39" i="225" s="1"/>
  <c r="U15" i="166" s="1"/>
  <c r="S28" i="225"/>
  <c r="U63" i="166"/>
  <c r="S23" i="166"/>
  <c r="U23" i="166"/>
  <c r="R23" i="166"/>
  <c r="R66" i="222"/>
  <c r="R67" i="222"/>
  <c r="U37" i="165" s="1"/>
  <c r="R41" i="222"/>
  <c r="R42" i="222"/>
  <c r="R43" i="222"/>
  <c r="R44" i="222"/>
  <c r="R45" i="222"/>
  <c r="R46" i="222"/>
  <c r="R47" i="222"/>
  <c r="R48" i="222"/>
  <c r="R49" i="222"/>
  <c r="R50" i="222"/>
  <c r="R51" i="222"/>
  <c r="R61" i="222"/>
  <c r="R25" i="223"/>
  <c r="U34" i="166" s="1"/>
  <c r="G36" i="254"/>
  <c r="G73" i="252"/>
  <c r="A7" i="254"/>
  <c r="A6" i="254"/>
  <c r="A4" i="254"/>
  <c r="A3" i="254"/>
  <c r="E13" i="254" s="1"/>
  <c r="A7" i="252"/>
  <c r="A6" i="252"/>
  <c r="A4" i="252"/>
  <c r="A3" i="252"/>
  <c r="E14" i="252" s="1"/>
  <c r="E43" i="251"/>
  <c r="H169" i="250"/>
  <c r="F166" i="249"/>
  <c r="H51" i="248"/>
  <c r="B40" i="247"/>
  <c r="D33" i="246"/>
  <c r="D33" i="245"/>
  <c r="D23" i="244"/>
  <c r="D20" i="243"/>
  <c r="D22" i="242"/>
  <c r="E30" i="241"/>
  <c r="H55" i="240"/>
  <c r="M55" i="239"/>
  <c r="N36" i="238"/>
  <c r="J45" i="237"/>
  <c r="D28" i="236"/>
  <c r="G58" i="235"/>
  <c r="G152" i="234"/>
  <c r="D102" i="233"/>
  <c r="D41" i="232"/>
  <c r="G106" i="40"/>
  <c r="D7" i="247"/>
  <c r="A7" i="233"/>
  <c r="A6" i="233"/>
  <c r="A4" i="233"/>
  <c r="A3" i="233"/>
  <c r="A7" i="234"/>
  <c r="A6" i="234"/>
  <c r="A4" i="234"/>
  <c r="A3" i="234"/>
  <c r="A7" i="235"/>
  <c r="A6" i="235"/>
  <c r="A4" i="235"/>
  <c r="A3" i="235"/>
  <c r="F7" i="236"/>
  <c r="A7" i="236"/>
  <c r="A6" i="236"/>
  <c r="A4" i="236"/>
  <c r="A3" i="236"/>
  <c r="A7" i="237"/>
  <c r="A6" i="237"/>
  <c r="A4" i="237"/>
  <c r="A3" i="237"/>
  <c r="A7" i="238"/>
  <c r="A6" i="238"/>
  <c r="A4" i="238"/>
  <c r="A3" i="238"/>
  <c r="A7" i="239"/>
  <c r="A6" i="239"/>
  <c r="A4" i="239"/>
  <c r="A3" i="239"/>
  <c r="A7" i="240"/>
  <c r="A6" i="240"/>
  <c r="A4" i="240"/>
  <c r="A3" i="240"/>
  <c r="F7" i="241"/>
  <c r="A7" i="241"/>
  <c r="A6" i="241"/>
  <c r="A4" i="241"/>
  <c r="A3" i="241"/>
  <c r="F7" i="242"/>
  <c r="A7" i="242"/>
  <c r="A6" i="242"/>
  <c r="A4" i="242"/>
  <c r="A3" i="242"/>
  <c r="F7" i="243"/>
  <c r="A7" i="243"/>
  <c r="A6" i="243"/>
  <c r="A4" i="243"/>
  <c r="A3" i="243"/>
  <c r="F7" i="244"/>
  <c r="A7" i="244"/>
  <c r="A6" i="244"/>
  <c r="A4" i="244"/>
  <c r="A3" i="244"/>
  <c r="F7" i="245"/>
  <c r="A7" i="245"/>
  <c r="A6" i="245"/>
  <c r="A4" i="245"/>
  <c r="A3" i="245"/>
  <c r="F7" i="246"/>
  <c r="A7" i="246"/>
  <c r="A6" i="246"/>
  <c r="A4" i="246"/>
  <c r="A3" i="246"/>
  <c r="F7" i="247"/>
  <c r="A7" i="247"/>
  <c r="A6" i="247"/>
  <c r="A4" i="247"/>
  <c r="A3" i="247"/>
  <c r="A7" i="248"/>
  <c r="A6" i="248"/>
  <c r="A4" i="248"/>
  <c r="A3" i="248"/>
  <c r="A7" i="249"/>
  <c r="A6" i="249"/>
  <c r="A4" i="249"/>
  <c r="A3" i="249"/>
  <c r="A7" i="250"/>
  <c r="A6" i="250"/>
  <c r="A4" i="250"/>
  <c r="A3" i="250"/>
  <c r="F7" i="251"/>
  <c r="A7" i="251"/>
  <c r="A6" i="251"/>
  <c r="A4" i="251"/>
  <c r="A3" i="251"/>
  <c r="F7" i="232"/>
  <c r="A7" i="232"/>
  <c r="A6" i="232"/>
  <c r="A4" i="232"/>
  <c r="A3" i="232"/>
  <c r="A7" i="40"/>
  <c r="A6" i="40"/>
  <c r="A4" i="40"/>
  <c r="A3" i="40"/>
  <c r="D63" i="233"/>
  <c r="D64" i="233"/>
  <c r="D16" i="233"/>
  <c r="H17" i="248"/>
  <c r="H18" i="248"/>
  <c r="H19" i="248"/>
  <c r="H20" i="248"/>
  <c r="H21" i="248"/>
  <c r="H22" i="248"/>
  <c r="H23" i="248"/>
  <c r="H24" i="248"/>
  <c r="H25" i="248"/>
  <c r="H26" i="248"/>
  <c r="H27" i="248"/>
  <c r="H28" i="248"/>
  <c r="H29" i="248"/>
  <c r="H30" i="248"/>
  <c r="H31" i="248"/>
  <c r="H32" i="248"/>
  <c r="H33" i="248"/>
  <c r="H34" i="248"/>
  <c r="H35" i="248"/>
  <c r="H36" i="248"/>
  <c r="H37" i="248"/>
  <c r="H38" i="248"/>
  <c r="H39" i="248"/>
  <c r="H40" i="248"/>
  <c r="H41" i="248"/>
  <c r="H42" i="248"/>
  <c r="H43" i="248"/>
  <c r="H44" i="248"/>
  <c r="H45" i="248"/>
  <c r="E17" i="251"/>
  <c r="D90" i="233"/>
  <c r="E18" i="251" s="1"/>
  <c r="D58" i="233"/>
  <c r="D44" i="233"/>
  <c r="H17" i="250"/>
  <c r="H150" i="250"/>
  <c r="H151" i="250"/>
  <c r="H152" i="250"/>
  <c r="H153" i="250"/>
  <c r="H154" i="250"/>
  <c r="H155" i="250"/>
  <c r="H156" i="250"/>
  <c r="H157" i="250"/>
  <c r="H158" i="250"/>
  <c r="H159" i="250"/>
  <c r="H160" i="250"/>
  <c r="H161" i="250"/>
  <c r="H162" i="250"/>
  <c r="H163" i="250"/>
  <c r="H164" i="250"/>
  <c r="E17" i="250"/>
  <c r="E150" i="250"/>
  <c r="E151" i="250"/>
  <c r="E152" i="250"/>
  <c r="E153" i="250"/>
  <c r="E154" i="250"/>
  <c r="E155" i="250"/>
  <c r="E156" i="250"/>
  <c r="E157" i="250"/>
  <c r="E158" i="250"/>
  <c r="E159" i="250"/>
  <c r="E160" i="250"/>
  <c r="E161" i="250"/>
  <c r="E162" i="250"/>
  <c r="E163" i="250"/>
  <c r="E164" i="250"/>
  <c r="F164" i="249"/>
  <c r="F36" i="234" s="1"/>
  <c r="G36" i="234" s="1"/>
  <c r="D164" i="249"/>
  <c r="C36" i="234" s="1"/>
  <c r="B20" i="247"/>
  <c r="B29" i="247" s="1"/>
  <c r="B30" i="247"/>
  <c r="B31" i="247"/>
  <c r="D16" i="246"/>
  <c r="D17" i="246"/>
  <c r="D18" i="246"/>
  <c r="D19" i="246"/>
  <c r="D20" i="246"/>
  <c r="D21" i="246"/>
  <c r="D22" i="246"/>
  <c r="B23" i="246"/>
  <c r="D16" i="245"/>
  <c r="D17" i="245"/>
  <c r="D18" i="245"/>
  <c r="D19" i="245"/>
  <c r="D20" i="245"/>
  <c r="D21" i="245"/>
  <c r="D22" i="245"/>
  <c r="B23" i="245"/>
  <c r="D17" i="244"/>
  <c r="D18" i="244"/>
  <c r="D16" i="242"/>
  <c r="D17" i="242"/>
  <c r="D18" i="242"/>
  <c r="B19" i="242"/>
  <c r="E16" i="241"/>
  <c r="E17" i="241"/>
  <c r="D18" i="241"/>
  <c r="C18" i="241"/>
  <c r="E29" i="240"/>
  <c r="E26" i="240"/>
  <c r="E21" i="240"/>
  <c r="B29" i="240"/>
  <c r="B26" i="240"/>
  <c r="B21" i="240"/>
  <c r="G27" i="240"/>
  <c r="G28" i="240"/>
  <c r="G23" i="240"/>
  <c r="G24" i="240"/>
  <c r="G25" i="240"/>
  <c r="G18" i="240"/>
  <c r="G19" i="240"/>
  <c r="G20" i="240"/>
  <c r="D20" i="240"/>
  <c r="D27" i="240"/>
  <c r="D28" i="240"/>
  <c r="D23" i="240"/>
  <c r="D24" i="240"/>
  <c r="D25" i="240"/>
  <c r="D18" i="240"/>
  <c r="D19" i="240"/>
  <c r="J49" i="239"/>
  <c r="L49" i="239" s="1"/>
  <c r="M49" i="239" s="1"/>
  <c r="J50" i="239"/>
  <c r="L50" i="239" s="1"/>
  <c r="J51" i="239"/>
  <c r="L51" i="239" s="1"/>
  <c r="I52" i="239"/>
  <c r="H52" i="239"/>
  <c r="E52" i="239"/>
  <c r="D49" i="239"/>
  <c r="G49" i="239" s="1"/>
  <c r="D50" i="239"/>
  <c r="G50" i="239" s="1"/>
  <c r="D51" i="239"/>
  <c r="G51" i="239" s="1"/>
  <c r="C52" i="239"/>
  <c r="B52" i="239"/>
  <c r="J44" i="239"/>
  <c r="J45" i="239"/>
  <c r="L45" i="239" s="1"/>
  <c r="I46" i="239"/>
  <c r="E46" i="239"/>
  <c r="D44" i="239"/>
  <c r="G44" i="239" s="1"/>
  <c r="D45" i="239"/>
  <c r="G45" i="239" s="1"/>
  <c r="C46" i="239"/>
  <c r="B46" i="239"/>
  <c r="J26" i="239"/>
  <c r="J27" i="239"/>
  <c r="L27" i="239" s="1"/>
  <c r="J28" i="239"/>
  <c r="L28" i="239" s="1"/>
  <c r="I29" i="239"/>
  <c r="H29" i="239"/>
  <c r="D26" i="239"/>
  <c r="G26" i="239" s="1"/>
  <c r="D27" i="239"/>
  <c r="G27" i="239" s="1"/>
  <c r="D28" i="239"/>
  <c r="G28" i="239" s="1"/>
  <c r="E29" i="239"/>
  <c r="C29" i="239"/>
  <c r="B29" i="239"/>
  <c r="J19" i="239"/>
  <c r="L19" i="239" s="1"/>
  <c r="J20" i="239"/>
  <c r="L20" i="239" s="1"/>
  <c r="J21" i="239"/>
  <c r="L21" i="239" s="1"/>
  <c r="J22" i="239"/>
  <c r="L22" i="239" s="1"/>
  <c r="I23" i="239"/>
  <c r="H23" i="239"/>
  <c r="E23" i="239"/>
  <c r="D19" i="239"/>
  <c r="G19" i="239" s="1"/>
  <c r="D20" i="239"/>
  <c r="G20" i="239" s="1"/>
  <c r="D21" i="239"/>
  <c r="G21" i="239" s="1"/>
  <c r="D22" i="239"/>
  <c r="G22" i="239" s="1"/>
  <c r="C23" i="239"/>
  <c r="B23" i="239"/>
  <c r="K17" i="238"/>
  <c r="L17" i="238"/>
  <c r="K18" i="238"/>
  <c r="L18" i="238"/>
  <c r="K19" i="238"/>
  <c r="L19" i="238"/>
  <c r="K20" i="238"/>
  <c r="L20" i="238"/>
  <c r="K21" i="238"/>
  <c r="L21" i="238"/>
  <c r="K22" i="238"/>
  <c r="L22" i="238"/>
  <c r="K23" i="238"/>
  <c r="L23" i="238"/>
  <c r="E23" i="238"/>
  <c r="G23" i="238" s="1"/>
  <c r="K24" i="238"/>
  <c r="L24" i="238"/>
  <c r="K25" i="238"/>
  <c r="L25" i="238"/>
  <c r="K26" i="238"/>
  <c r="L26" i="238"/>
  <c r="K27" i="238"/>
  <c r="L27" i="238"/>
  <c r="J28" i="238"/>
  <c r="I28" i="238"/>
  <c r="H28" i="238"/>
  <c r="E17" i="238"/>
  <c r="G17" i="238" s="1"/>
  <c r="E18" i="238"/>
  <c r="G18" i="238" s="1"/>
  <c r="E19" i="238"/>
  <c r="G19" i="238" s="1"/>
  <c r="E20" i="238"/>
  <c r="G20" i="238" s="1"/>
  <c r="E21" i="238"/>
  <c r="G21" i="238" s="1"/>
  <c r="E22" i="238"/>
  <c r="G22" i="238" s="1"/>
  <c r="E24" i="238"/>
  <c r="G24" i="238" s="1"/>
  <c r="E25" i="238"/>
  <c r="G25" i="238" s="1"/>
  <c r="E26" i="238"/>
  <c r="G26" i="238" s="1"/>
  <c r="E27" i="238"/>
  <c r="D28" i="238"/>
  <c r="C28" i="238"/>
  <c r="B28" i="238"/>
  <c r="G27" i="238"/>
  <c r="D17" i="236"/>
  <c r="D18" i="236"/>
  <c r="D19" i="236"/>
  <c r="D20" i="236"/>
  <c r="D21" i="236"/>
  <c r="D22" i="236"/>
  <c r="C23" i="236"/>
  <c r="G39" i="235"/>
  <c r="F49" i="235"/>
  <c r="D39" i="235"/>
  <c r="D40" i="235"/>
  <c r="C49" i="235"/>
  <c r="G33" i="235"/>
  <c r="G34" i="235"/>
  <c r="F35" i="235"/>
  <c r="D33" i="235"/>
  <c r="D34" i="235"/>
  <c r="C35" i="235"/>
  <c r="G26" i="235"/>
  <c r="G27" i="235"/>
  <c r="G28" i="235"/>
  <c r="G29" i="235"/>
  <c r="F30" i="235"/>
  <c r="D26" i="235"/>
  <c r="D27" i="235"/>
  <c r="D28" i="235"/>
  <c r="D29" i="235"/>
  <c r="C30" i="235"/>
  <c r="G22" i="235"/>
  <c r="D22" i="235"/>
  <c r="G21" i="235"/>
  <c r="D21" i="235"/>
  <c r="G20" i="235"/>
  <c r="D20" i="235"/>
  <c r="G18" i="235"/>
  <c r="D18" i="235"/>
  <c r="G132" i="234"/>
  <c r="G133" i="234"/>
  <c r="G134" i="234"/>
  <c r="F135" i="234"/>
  <c r="D132" i="234"/>
  <c r="D133" i="234"/>
  <c r="D134" i="234"/>
  <c r="C135" i="234"/>
  <c r="G124" i="234"/>
  <c r="G125" i="234"/>
  <c r="G126" i="234"/>
  <c r="G127" i="234"/>
  <c r="G128" i="234"/>
  <c r="F129" i="234"/>
  <c r="D124" i="234"/>
  <c r="D125" i="234"/>
  <c r="D126" i="234"/>
  <c r="D127" i="234"/>
  <c r="D128" i="234"/>
  <c r="C129" i="234"/>
  <c r="G118" i="234"/>
  <c r="G119" i="234"/>
  <c r="F120" i="234"/>
  <c r="D118" i="234"/>
  <c r="D119" i="234"/>
  <c r="C120" i="234"/>
  <c r="F105" i="234"/>
  <c r="F113" i="234"/>
  <c r="D91" i="234"/>
  <c r="D92" i="234"/>
  <c r="D93" i="234"/>
  <c r="D94" i="234"/>
  <c r="D95" i="234"/>
  <c r="D96" i="234"/>
  <c r="D98" i="234"/>
  <c r="D99" i="234"/>
  <c r="D100" i="234"/>
  <c r="D101" i="234"/>
  <c r="D102" i="234"/>
  <c r="D103" i="234"/>
  <c r="D104" i="234"/>
  <c r="D108" i="234"/>
  <c r="D109" i="234"/>
  <c r="D110" i="234"/>
  <c r="D111" i="234"/>
  <c r="D112" i="234"/>
  <c r="C105" i="234"/>
  <c r="C113" i="234"/>
  <c r="G108" i="234"/>
  <c r="G109" i="234"/>
  <c r="G110" i="234"/>
  <c r="G111" i="234"/>
  <c r="G112" i="234"/>
  <c r="G91" i="234"/>
  <c r="G92" i="234"/>
  <c r="G93" i="234"/>
  <c r="G94" i="234"/>
  <c r="G95" i="234"/>
  <c r="G96" i="234"/>
  <c r="G98" i="234"/>
  <c r="G99" i="234"/>
  <c r="G100" i="234"/>
  <c r="G101" i="234"/>
  <c r="G102" i="234"/>
  <c r="G103" i="234"/>
  <c r="G104" i="234"/>
  <c r="G68" i="234"/>
  <c r="G69" i="234"/>
  <c r="G70" i="234"/>
  <c r="G72" i="234"/>
  <c r="G73" i="234"/>
  <c r="G74" i="234"/>
  <c r="G75" i="234"/>
  <c r="G77" i="234"/>
  <c r="G78" i="234"/>
  <c r="G79" i="234"/>
  <c r="G80" i="234"/>
  <c r="G81" i="234"/>
  <c r="G82" i="234"/>
  <c r="G83" i="234"/>
  <c r="G84" i="234"/>
  <c r="G85" i="234"/>
  <c r="F86" i="234"/>
  <c r="D68" i="234"/>
  <c r="D69" i="234"/>
  <c r="D70" i="234"/>
  <c r="D72" i="234"/>
  <c r="D73" i="234"/>
  <c r="D74" i="234"/>
  <c r="D75" i="234"/>
  <c r="D77" i="234"/>
  <c r="D78" i="234"/>
  <c r="D79" i="234"/>
  <c r="D80" i="234"/>
  <c r="D81" i="234"/>
  <c r="D82" i="234"/>
  <c r="D83" i="234"/>
  <c r="D84" i="234"/>
  <c r="D85" i="234"/>
  <c r="C86" i="234"/>
  <c r="G61" i="234"/>
  <c r="G62" i="234"/>
  <c r="F63" i="234"/>
  <c r="D61" i="234"/>
  <c r="D62" i="234"/>
  <c r="C63" i="234"/>
  <c r="G49" i="234"/>
  <c r="G50" i="234"/>
  <c r="G51" i="234"/>
  <c r="G52" i="234"/>
  <c r="G53" i="234"/>
  <c r="G54" i="234"/>
  <c r="G55" i="234"/>
  <c r="G56" i="234"/>
  <c r="F57" i="234"/>
  <c r="D49" i="234"/>
  <c r="D50" i="234"/>
  <c r="D51" i="234"/>
  <c r="D52" i="234"/>
  <c r="D53" i="234"/>
  <c r="D54" i="234"/>
  <c r="D55" i="234"/>
  <c r="D56" i="234"/>
  <c r="C57" i="234"/>
  <c r="G40" i="234"/>
  <c r="G41" i="234"/>
  <c r="G42" i="234"/>
  <c r="G43" i="234"/>
  <c r="F44" i="234"/>
  <c r="D40" i="234"/>
  <c r="D41" i="234"/>
  <c r="D42" i="234"/>
  <c r="D43" i="234"/>
  <c r="C44" i="234"/>
  <c r="F22" i="234"/>
  <c r="D26" i="234"/>
  <c r="D27" i="234"/>
  <c r="D28" i="234"/>
  <c r="D29" i="234"/>
  <c r="D30" i="234"/>
  <c r="D31" i="234"/>
  <c r="D32" i="234"/>
  <c r="D33" i="234"/>
  <c r="D34" i="234"/>
  <c r="D35" i="234"/>
  <c r="D17" i="234"/>
  <c r="D18" i="234"/>
  <c r="D19" i="234"/>
  <c r="D20" i="234"/>
  <c r="D21" i="234"/>
  <c r="C22" i="234"/>
  <c r="G26" i="234"/>
  <c r="G27" i="234"/>
  <c r="G28" i="234"/>
  <c r="G29" i="234"/>
  <c r="G30" i="234"/>
  <c r="G31" i="234"/>
  <c r="G32" i="234"/>
  <c r="G33" i="234"/>
  <c r="G34" i="234"/>
  <c r="G35" i="234"/>
  <c r="G17" i="234"/>
  <c r="G18" i="234"/>
  <c r="G19" i="234"/>
  <c r="G20" i="234"/>
  <c r="G21" i="234"/>
  <c r="Q43" i="208"/>
  <c r="Q92" i="208"/>
  <c r="Q90" i="208"/>
  <c r="Q53" i="208"/>
  <c r="Q55" i="208" s="1"/>
  <c r="Q78" i="208"/>
  <c r="Q76" i="208"/>
  <c r="Q72" i="208"/>
  <c r="Q73" i="208"/>
  <c r="Q74" i="208"/>
  <c r="Q91" i="208"/>
  <c r="Q77" i="208"/>
  <c r="D75" i="208"/>
  <c r="K75" i="208"/>
  <c r="D69" i="208"/>
  <c r="D61" i="208"/>
  <c r="K69" i="208"/>
  <c r="Q63" i="208"/>
  <c r="Q59" i="208"/>
  <c r="K61" i="208"/>
  <c r="Q33" i="208"/>
  <c r="Q17" i="208"/>
  <c r="Q20" i="208"/>
  <c r="Q19" i="208"/>
  <c r="Q16" i="208"/>
  <c r="Q15" i="208"/>
  <c r="Q27" i="208"/>
  <c r="Q28" i="208"/>
  <c r="Q30" i="208"/>
  <c r="Q12" i="208"/>
  <c r="G100" i="176"/>
  <c r="G98" i="176"/>
  <c r="G96" i="176"/>
  <c r="G91" i="176"/>
  <c r="G94" i="176" s="1"/>
  <c r="G89" i="176"/>
  <c r="G86" i="176"/>
  <c r="G85" i="176"/>
  <c r="D87" i="176"/>
  <c r="E87" i="176"/>
  <c r="F87" i="176"/>
  <c r="H87" i="176"/>
  <c r="C87" i="176"/>
  <c r="G82" i="176"/>
  <c r="G80" i="176"/>
  <c r="D78" i="176"/>
  <c r="E78" i="176"/>
  <c r="F78" i="176"/>
  <c r="H78" i="176"/>
  <c r="G21" i="124" s="1"/>
  <c r="C78" i="176"/>
  <c r="G71" i="176"/>
  <c r="G70" i="176"/>
  <c r="G69" i="176"/>
  <c r="G68" i="176"/>
  <c r="G67" i="176"/>
  <c r="G66" i="176"/>
  <c r="G54" i="176"/>
  <c r="G53" i="176"/>
  <c r="G45" i="176"/>
  <c r="G44" i="176"/>
  <c r="G46" i="176"/>
  <c r="G47" i="176"/>
  <c r="G38" i="176"/>
  <c r="G34" i="176"/>
  <c r="G28" i="176"/>
  <c r="G29" i="176"/>
  <c r="G30" i="176"/>
  <c r="G32" i="176"/>
  <c r="G17" i="176"/>
  <c r="G18" i="176"/>
  <c r="G19" i="176"/>
  <c r="G21" i="176"/>
  <c r="G22" i="176"/>
  <c r="A6" i="208"/>
  <c r="E36" i="220"/>
  <c r="E38" i="220" s="1"/>
  <c r="F36" i="220"/>
  <c r="F38" i="220" s="1"/>
  <c r="H36" i="220"/>
  <c r="H38" i="220" s="1"/>
  <c r="I36" i="220"/>
  <c r="I38" i="220" s="1"/>
  <c r="J36" i="220"/>
  <c r="J38" i="220" s="1"/>
  <c r="D23" i="114"/>
  <c r="E23" i="114"/>
  <c r="F23" i="114"/>
  <c r="G23" i="114"/>
  <c r="H23" i="114"/>
  <c r="I23" i="114"/>
  <c r="J23" i="114"/>
  <c r="K23" i="114"/>
  <c r="L23" i="114"/>
  <c r="M23" i="114"/>
  <c r="N23" i="114"/>
  <c r="O23" i="114"/>
  <c r="P23" i="114"/>
  <c r="T23" i="114"/>
  <c r="T18" i="114"/>
  <c r="E66" i="141"/>
  <c r="H66" i="141"/>
  <c r="H50" i="231"/>
  <c r="A7" i="231"/>
  <c r="A6" i="231"/>
  <c r="A4" i="231"/>
  <c r="A3" i="231"/>
  <c r="G25" i="231"/>
  <c r="F25" i="231"/>
  <c r="G27" i="230"/>
  <c r="G28" i="230"/>
  <c r="G23" i="230"/>
  <c r="G22" i="230"/>
  <c r="D21" i="230"/>
  <c r="D25" i="230" s="1"/>
  <c r="A7" i="230"/>
  <c r="A4" i="230"/>
  <c r="A3" i="230"/>
  <c r="H32" i="230"/>
  <c r="H21" i="230"/>
  <c r="H25" i="230" s="1"/>
  <c r="F21" i="230"/>
  <c r="F25" i="230" s="1"/>
  <c r="E21" i="230"/>
  <c r="E25" i="230" s="1"/>
  <c r="C21" i="230"/>
  <c r="C25" i="230" s="1"/>
  <c r="G20" i="230"/>
  <c r="G19" i="230"/>
  <c r="G18" i="230"/>
  <c r="G17" i="230"/>
  <c r="G16" i="230"/>
  <c r="J75" i="226"/>
  <c r="E62" i="40"/>
  <c r="G62" i="40"/>
  <c r="D62" i="40"/>
  <c r="F60" i="40"/>
  <c r="F61" i="40"/>
  <c r="F59" i="40"/>
  <c r="F65" i="211"/>
  <c r="F71" i="211" s="1"/>
  <c r="C65" i="211"/>
  <c r="C71" i="211" s="1"/>
  <c r="E44" i="201"/>
  <c r="E42" i="201"/>
  <c r="F45" i="119"/>
  <c r="A7" i="229"/>
  <c r="A6" i="229"/>
  <c r="A4" i="229"/>
  <c r="A3" i="229"/>
  <c r="I41" i="134"/>
  <c r="A3" i="179"/>
  <c r="H76" i="127"/>
  <c r="G52" i="125"/>
  <c r="G65" i="172"/>
  <c r="R67" i="223"/>
  <c r="T57" i="224"/>
  <c r="T54" i="225"/>
  <c r="U71" i="165"/>
  <c r="R97" i="208"/>
  <c r="H106" i="176"/>
  <c r="I114" i="201"/>
  <c r="AA57" i="200"/>
  <c r="E50" i="201"/>
  <c r="H24" i="201"/>
  <c r="H22" i="201"/>
  <c r="H20" i="201"/>
  <c r="H16" i="201"/>
  <c r="H12" i="201"/>
  <c r="J18" i="226"/>
  <c r="J16" i="226"/>
  <c r="K55" i="135"/>
  <c r="I28" i="133"/>
  <c r="T71" i="166"/>
  <c r="F61" i="42"/>
  <c r="G98" i="41"/>
  <c r="E91" i="41"/>
  <c r="G91" i="41"/>
  <c r="D76" i="41"/>
  <c r="D81" i="41" s="1"/>
  <c r="D18" i="125" s="1"/>
  <c r="F80" i="41"/>
  <c r="F79" i="41"/>
  <c r="F77" i="41"/>
  <c r="E76" i="41"/>
  <c r="E81" i="41" s="1"/>
  <c r="E18" i="125" s="1"/>
  <c r="G76" i="41"/>
  <c r="G81" i="41" s="1"/>
  <c r="G18" i="125" s="1"/>
  <c r="E72" i="201" s="1"/>
  <c r="F75" i="41"/>
  <c r="F74" i="41"/>
  <c r="F73" i="41"/>
  <c r="G83" i="40"/>
  <c r="E83" i="40"/>
  <c r="D83" i="40"/>
  <c r="F82" i="40"/>
  <c r="F81" i="40"/>
  <c r="F80" i="40"/>
  <c r="F71" i="40"/>
  <c r="F70" i="40"/>
  <c r="F69" i="40"/>
  <c r="F46" i="40"/>
  <c r="F45" i="40"/>
  <c r="F44" i="40"/>
  <c r="F30" i="40"/>
  <c r="F29" i="40"/>
  <c r="F28" i="40"/>
  <c r="F39" i="40"/>
  <c r="F41" i="40"/>
  <c r="F40" i="40"/>
  <c r="F23" i="40"/>
  <c r="F25" i="40"/>
  <c r="F24" i="40"/>
  <c r="F36" i="40"/>
  <c r="F19" i="40"/>
  <c r="F20" i="40"/>
  <c r="F18" i="40"/>
  <c r="F89" i="212"/>
  <c r="F88" i="211"/>
  <c r="T62" i="48"/>
  <c r="F38" i="123"/>
  <c r="F30" i="122"/>
  <c r="G73" i="119"/>
  <c r="F88" i="41"/>
  <c r="A39" i="226"/>
  <c r="A38" i="226"/>
  <c r="F57" i="226"/>
  <c r="E57" i="226"/>
  <c r="D57" i="226"/>
  <c r="J56" i="226"/>
  <c r="J54" i="226"/>
  <c r="J49" i="226"/>
  <c r="A3" i="226"/>
  <c r="A4" i="226"/>
  <c r="A6" i="226"/>
  <c r="A7" i="226"/>
  <c r="J19" i="226"/>
  <c r="J23" i="226"/>
  <c r="D25" i="226"/>
  <c r="E25" i="226"/>
  <c r="F25" i="226"/>
  <c r="G46" i="124"/>
  <c r="F42" i="125"/>
  <c r="D14" i="233" s="1"/>
  <c r="J99" i="129"/>
  <c r="G57" i="43"/>
  <c r="H56" i="115"/>
  <c r="T25" i="114"/>
  <c r="S51" i="221"/>
  <c r="J54" i="220"/>
  <c r="F68" i="93"/>
  <c r="P59" i="218"/>
  <c r="F97" i="161"/>
  <c r="D86" i="207"/>
  <c r="C19" i="207"/>
  <c r="C22" i="207" s="1"/>
  <c r="C43" i="207"/>
  <c r="C48" i="207" s="1"/>
  <c r="D73" i="207"/>
  <c r="C33" i="207"/>
  <c r="E59" i="163"/>
  <c r="G37" i="220"/>
  <c r="D37" i="221" s="1"/>
  <c r="S37" i="221" s="1"/>
  <c r="G27" i="220"/>
  <c r="D27" i="221" s="1"/>
  <c r="S27" i="221" s="1"/>
  <c r="E26" i="220"/>
  <c r="E28" i="220" s="1"/>
  <c r="F26" i="220"/>
  <c r="F28" i="220" s="1"/>
  <c r="H26" i="220"/>
  <c r="H28" i="220" s="1"/>
  <c r="I26" i="220"/>
  <c r="I28" i="220" s="1"/>
  <c r="J26" i="220"/>
  <c r="J28" i="220" s="1"/>
  <c r="G32" i="220"/>
  <c r="D32" i="221" s="1"/>
  <c r="G30" i="220"/>
  <c r="D30" i="221" s="1"/>
  <c r="S30" i="221" s="1"/>
  <c r="G34" i="220"/>
  <c r="D34" i="221" s="1"/>
  <c r="S34" i="221" s="1"/>
  <c r="G25" i="220"/>
  <c r="D25" i="221" s="1"/>
  <c r="S25" i="221" s="1"/>
  <c r="G24" i="220"/>
  <c r="D24" i="221" s="1"/>
  <c r="S24" i="221" s="1"/>
  <c r="F50" i="164"/>
  <c r="K42" i="219"/>
  <c r="D57" i="168"/>
  <c r="E35" i="157"/>
  <c r="E34" i="156"/>
  <c r="D47" i="13"/>
  <c r="G45" i="12"/>
  <c r="F54" i="11"/>
  <c r="G70" i="10"/>
  <c r="F60" i="9"/>
  <c r="G56" i="169"/>
  <c r="H75" i="170"/>
  <c r="H73" i="171"/>
  <c r="F51" i="203"/>
  <c r="F47" i="202"/>
  <c r="E72" i="167"/>
  <c r="H52" i="217"/>
  <c r="I51" i="216"/>
  <c r="J58" i="153"/>
  <c r="H71" i="3"/>
  <c r="G63" i="127"/>
  <c r="G64" i="127"/>
  <c r="G62" i="127"/>
  <c r="F65" i="127"/>
  <c r="E65" i="127"/>
  <c r="D63" i="223"/>
  <c r="D59" i="223"/>
  <c r="S62" i="165"/>
  <c r="S41" i="165"/>
  <c r="S22" i="165"/>
  <c r="D62" i="165"/>
  <c r="E62" i="165"/>
  <c r="F62" i="165"/>
  <c r="H62" i="165"/>
  <c r="I62" i="165"/>
  <c r="J62" i="165"/>
  <c r="K62" i="165"/>
  <c r="L62" i="165"/>
  <c r="M62" i="165"/>
  <c r="N62" i="165"/>
  <c r="O62" i="165"/>
  <c r="P62" i="165"/>
  <c r="R62" i="165"/>
  <c r="U62" i="165"/>
  <c r="D63" i="166"/>
  <c r="E63" i="166"/>
  <c r="F63" i="166"/>
  <c r="G63" i="166"/>
  <c r="H63" i="166"/>
  <c r="I63" i="166"/>
  <c r="J63" i="166"/>
  <c r="K63" i="166"/>
  <c r="L63" i="166"/>
  <c r="M63" i="166"/>
  <c r="N63" i="166"/>
  <c r="O63" i="166"/>
  <c r="P63" i="166"/>
  <c r="R63" i="166"/>
  <c r="M40" i="222"/>
  <c r="M34" i="165" s="1"/>
  <c r="D22" i="165"/>
  <c r="E22" i="165"/>
  <c r="F22" i="165"/>
  <c r="G22" i="165"/>
  <c r="H22" i="165"/>
  <c r="I22" i="165"/>
  <c r="J22" i="165"/>
  <c r="K22" i="165"/>
  <c r="L22" i="165"/>
  <c r="M22" i="165"/>
  <c r="N22" i="165"/>
  <c r="O22" i="165"/>
  <c r="P22" i="165"/>
  <c r="R22" i="165"/>
  <c r="C22" i="165"/>
  <c r="D23" i="166"/>
  <c r="E23" i="166"/>
  <c r="F23" i="166"/>
  <c r="G23" i="166"/>
  <c r="H23" i="166"/>
  <c r="I23" i="166"/>
  <c r="J23" i="166"/>
  <c r="K23" i="166"/>
  <c r="L23" i="166"/>
  <c r="M23" i="166"/>
  <c r="N23" i="166"/>
  <c r="O23" i="166"/>
  <c r="P23" i="166"/>
  <c r="C23" i="166"/>
  <c r="A4" i="222"/>
  <c r="A7" i="222"/>
  <c r="A6" i="222"/>
  <c r="A3" i="222"/>
  <c r="P67" i="222"/>
  <c r="P37" i="165" s="1"/>
  <c r="O67" i="222"/>
  <c r="O37" i="165" s="1"/>
  <c r="N67" i="222"/>
  <c r="N37" i="165" s="1"/>
  <c r="M67" i="222"/>
  <c r="L67" i="222"/>
  <c r="L37" i="165" s="1"/>
  <c r="K67" i="222"/>
  <c r="K37" i="165" s="1"/>
  <c r="J67" i="222"/>
  <c r="J37" i="165" s="1"/>
  <c r="I67" i="222"/>
  <c r="I37" i="165" s="1"/>
  <c r="H67" i="222"/>
  <c r="H37" i="165" s="1"/>
  <c r="G67" i="222"/>
  <c r="G37" i="165" s="1"/>
  <c r="F67" i="222"/>
  <c r="F37" i="165" s="1"/>
  <c r="E67" i="222"/>
  <c r="E37" i="165" s="1"/>
  <c r="D67" i="222"/>
  <c r="D37" i="165" s="1"/>
  <c r="C67" i="222"/>
  <c r="C37" i="165" s="1"/>
  <c r="P66" i="222"/>
  <c r="P36" i="165" s="1"/>
  <c r="O66" i="222"/>
  <c r="O36" i="165" s="1"/>
  <c r="N66" i="222"/>
  <c r="N36" i="165" s="1"/>
  <c r="M66" i="222"/>
  <c r="L66" i="222"/>
  <c r="K66" i="222"/>
  <c r="K36" i="165" s="1"/>
  <c r="J66" i="222"/>
  <c r="J36" i="165" s="1"/>
  <c r="I66" i="222"/>
  <c r="I36" i="165" s="1"/>
  <c r="H66" i="222"/>
  <c r="G66" i="222"/>
  <c r="F66" i="222"/>
  <c r="F36" i="165" s="1"/>
  <c r="E66" i="222"/>
  <c r="E36" i="165" s="1"/>
  <c r="D66" i="222"/>
  <c r="D36" i="165" s="1"/>
  <c r="C66" i="222"/>
  <c r="C36" i="165" s="1"/>
  <c r="P65" i="222"/>
  <c r="O65" i="222"/>
  <c r="N65" i="222"/>
  <c r="M65" i="222"/>
  <c r="L65" i="222"/>
  <c r="K65" i="222"/>
  <c r="J65" i="222"/>
  <c r="I65" i="222"/>
  <c r="H65" i="222"/>
  <c r="G65" i="222"/>
  <c r="F65" i="222"/>
  <c r="E65" i="222"/>
  <c r="D65" i="222"/>
  <c r="C65" i="222"/>
  <c r="P61" i="222"/>
  <c r="O61" i="222"/>
  <c r="N61" i="222"/>
  <c r="M61" i="222"/>
  <c r="L61" i="222"/>
  <c r="K61" i="222"/>
  <c r="J61" i="222"/>
  <c r="I61" i="222"/>
  <c r="H61" i="222"/>
  <c r="G61" i="222"/>
  <c r="F61" i="222"/>
  <c r="E61" i="222"/>
  <c r="D61" i="222"/>
  <c r="C61" i="222"/>
  <c r="P51" i="222"/>
  <c r="O51" i="222"/>
  <c r="N51" i="222"/>
  <c r="M51" i="222"/>
  <c r="L51" i="222"/>
  <c r="K51" i="222"/>
  <c r="J51" i="222"/>
  <c r="I51" i="222"/>
  <c r="H51" i="222"/>
  <c r="G51" i="222"/>
  <c r="F51" i="222"/>
  <c r="E51" i="222"/>
  <c r="D51" i="222"/>
  <c r="C51" i="222"/>
  <c r="P50" i="222"/>
  <c r="O50" i="222"/>
  <c r="N50" i="222"/>
  <c r="M50" i="222"/>
  <c r="L50" i="222"/>
  <c r="K50" i="222"/>
  <c r="J50" i="222"/>
  <c r="I50" i="222"/>
  <c r="H50" i="222"/>
  <c r="G50" i="222"/>
  <c r="F50" i="222"/>
  <c r="E50" i="222"/>
  <c r="D50" i="222"/>
  <c r="C50" i="222"/>
  <c r="P49" i="222"/>
  <c r="O49" i="222"/>
  <c r="N49" i="222"/>
  <c r="M49" i="222"/>
  <c r="L49" i="222"/>
  <c r="K49" i="222"/>
  <c r="J49" i="222"/>
  <c r="I49" i="222"/>
  <c r="H49" i="222"/>
  <c r="G49" i="222"/>
  <c r="F49" i="222"/>
  <c r="E49" i="222"/>
  <c r="D49" i="222"/>
  <c r="C49" i="222"/>
  <c r="P48" i="222"/>
  <c r="O48" i="222"/>
  <c r="N48" i="222"/>
  <c r="M48" i="222"/>
  <c r="L48" i="222"/>
  <c r="K48" i="222"/>
  <c r="J48" i="222"/>
  <c r="I48" i="222"/>
  <c r="H48" i="222"/>
  <c r="G48" i="222"/>
  <c r="F48" i="222"/>
  <c r="E48" i="222"/>
  <c r="D48" i="222"/>
  <c r="C48" i="222"/>
  <c r="P47" i="222"/>
  <c r="O47" i="222"/>
  <c r="N47" i="222"/>
  <c r="M47" i="222"/>
  <c r="L47" i="222"/>
  <c r="K47" i="222"/>
  <c r="J47" i="222"/>
  <c r="I47" i="222"/>
  <c r="H47" i="222"/>
  <c r="G47" i="222"/>
  <c r="F47" i="222"/>
  <c r="E47" i="222"/>
  <c r="D47" i="222"/>
  <c r="C47" i="222"/>
  <c r="P46" i="222"/>
  <c r="O46" i="222"/>
  <c r="N46" i="222"/>
  <c r="M46" i="222"/>
  <c r="L46" i="222"/>
  <c r="K46" i="222"/>
  <c r="J46" i="222"/>
  <c r="I46" i="222"/>
  <c r="H46" i="222"/>
  <c r="G46" i="222"/>
  <c r="F46" i="222"/>
  <c r="E46" i="222"/>
  <c r="D46" i="222"/>
  <c r="C46" i="222"/>
  <c r="P45" i="222"/>
  <c r="O45" i="222"/>
  <c r="N45" i="222"/>
  <c r="M45" i="222"/>
  <c r="L45" i="222"/>
  <c r="K45" i="222"/>
  <c r="J45" i="222"/>
  <c r="I45" i="222"/>
  <c r="H45" i="222"/>
  <c r="G45" i="222"/>
  <c r="F45" i="222"/>
  <c r="E45" i="222"/>
  <c r="D45" i="222"/>
  <c r="C45" i="222"/>
  <c r="P44" i="222"/>
  <c r="O44" i="222"/>
  <c r="N44" i="222"/>
  <c r="M44" i="222"/>
  <c r="L44" i="222"/>
  <c r="K44" i="222"/>
  <c r="J44" i="222"/>
  <c r="I44" i="222"/>
  <c r="G44" i="222"/>
  <c r="F44" i="222"/>
  <c r="E44" i="222"/>
  <c r="D44" i="222"/>
  <c r="C44" i="222"/>
  <c r="P43" i="222"/>
  <c r="O43" i="222"/>
  <c r="N43" i="222"/>
  <c r="M43" i="222"/>
  <c r="L43" i="222"/>
  <c r="K43" i="222"/>
  <c r="J43" i="222"/>
  <c r="I43" i="222"/>
  <c r="H43" i="222"/>
  <c r="G43" i="222"/>
  <c r="F43" i="222"/>
  <c r="E43" i="222"/>
  <c r="D43" i="222"/>
  <c r="C43" i="222"/>
  <c r="P42" i="222"/>
  <c r="O42" i="222"/>
  <c r="N42" i="222"/>
  <c r="M42" i="222"/>
  <c r="L42" i="222"/>
  <c r="K42" i="222"/>
  <c r="J42" i="222"/>
  <c r="I42" i="222"/>
  <c r="H42" i="222"/>
  <c r="G42" i="222"/>
  <c r="F42" i="222"/>
  <c r="E42" i="222"/>
  <c r="D42" i="222"/>
  <c r="C42" i="222"/>
  <c r="P41" i="222"/>
  <c r="O41" i="222"/>
  <c r="N41" i="222"/>
  <c r="M41" i="222"/>
  <c r="L41" i="222"/>
  <c r="K41" i="222"/>
  <c r="J41" i="222"/>
  <c r="I41" i="222"/>
  <c r="H41" i="222"/>
  <c r="G41" i="222"/>
  <c r="E41" i="222"/>
  <c r="C41" i="222"/>
  <c r="P40" i="222"/>
  <c r="P34" i="165" s="1"/>
  <c r="O40" i="222"/>
  <c r="O34" i="165" s="1"/>
  <c r="N40" i="222"/>
  <c r="N34" i="165" s="1"/>
  <c r="L40" i="222"/>
  <c r="L34" i="165" s="1"/>
  <c r="K40" i="222"/>
  <c r="K34" i="165" s="1"/>
  <c r="J40" i="222"/>
  <c r="J34" i="165" s="1"/>
  <c r="I40" i="222"/>
  <c r="I34" i="165" s="1"/>
  <c r="H40" i="222"/>
  <c r="H34" i="165" s="1"/>
  <c r="G40" i="222"/>
  <c r="G34" i="165" s="1"/>
  <c r="F40" i="222"/>
  <c r="F34" i="165" s="1"/>
  <c r="E40" i="222"/>
  <c r="E34" i="165" s="1"/>
  <c r="D40" i="222"/>
  <c r="D34" i="165" s="1"/>
  <c r="C40" i="222"/>
  <c r="C34" i="165" s="1"/>
  <c r="P27" i="222"/>
  <c r="P33" i="165" s="1"/>
  <c r="O27" i="222"/>
  <c r="O33" i="165" s="1"/>
  <c r="N27" i="222"/>
  <c r="N33" i="165" s="1"/>
  <c r="M27" i="222"/>
  <c r="M33" i="165" s="1"/>
  <c r="L27" i="222"/>
  <c r="L33" i="165" s="1"/>
  <c r="K27" i="222"/>
  <c r="K33" i="165" s="1"/>
  <c r="J27" i="222"/>
  <c r="J33" i="165" s="1"/>
  <c r="I27" i="222"/>
  <c r="I33" i="165" s="1"/>
  <c r="H27" i="222"/>
  <c r="H33" i="165" s="1"/>
  <c r="G27" i="222"/>
  <c r="G33" i="165" s="1"/>
  <c r="E27" i="222"/>
  <c r="E33" i="165" s="1"/>
  <c r="D27" i="222"/>
  <c r="D33" i="165" s="1"/>
  <c r="C27" i="222"/>
  <c r="C33" i="165" s="1"/>
  <c r="H44" i="222"/>
  <c r="F27" i="222"/>
  <c r="F33" i="165" s="1"/>
  <c r="A7" i="223"/>
  <c r="A6" i="223"/>
  <c r="A4" i="223"/>
  <c r="A3" i="223"/>
  <c r="P38" i="166"/>
  <c r="M38" i="166"/>
  <c r="I38" i="166"/>
  <c r="H38" i="166"/>
  <c r="G38" i="166"/>
  <c r="E38" i="166"/>
  <c r="O37" i="166"/>
  <c r="N37" i="166"/>
  <c r="K37" i="166"/>
  <c r="I37" i="166"/>
  <c r="G37" i="166"/>
  <c r="F37" i="166"/>
  <c r="P63" i="223"/>
  <c r="O63" i="223"/>
  <c r="N63" i="223"/>
  <c r="M63" i="223"/>
  <c r="L63" i="223"/>
  <c r="K63" i="223"/>
  <c r="J63" i="223"/>
  <c r="I63" i="223"/>
  <c r="F63" i="223"/>
  <c r="E63" i="223"/>
  <c r="P59" i="223"/>
  <c r="O59" i="223"/>
  <c r="N59" i="223"/>
  <c r="M59" i="223"/>
  <c r="L59" i="223"/>
  <c r="K59" i="223"/>
  <c r="J59" i="223"/>
  <c r="I59" i="223"/>
  <c r="H59" i="223"/>
  <c r="G59" i="223"/>
  <c r="F59" i="223"/>
  <c r="E59" i="223"/>
  <c r="R49" i="223"/>
  <c r="P49" i="223"/>
  <c r="O49" i="223"/>
  <c r="N49" i="223"/>
  <c r="M49" i="223"/>
  <c r="L49" i="223"/>
  <c r="K49" i="223"/>
  <c r="J49" i="223"/>
  <c r="I49" i="223"/>
  <c r="H49" i="223"/>
  <c r="G49" i="223"/>
  <c r="F49" i="223"/>
  <c r="E49" i="223"/>
  <c r="D49" i="223"/>
  <c r="C49" i="223"/>
  <c r="R48" i="223"/>
  <c r="P48" i="223"/>
  <c r="O48" i="223"/>
  <c r="N48" i="223"/>
  <c r="M48" i="223"/>
  <c r="L48" i="223"/>
  <c r="K48" i="223"/>
  <c r="J48" i="223"/>
  <c r="I48" i="223"/>
  <c r="H48" i="223"/>
  <c r="G48" i="223"/>
  <c r="F48" i="223"/>
  <c r="E48" i="223"/>
  <c r="D48" i="223"/>
  <c r="C48" i="223"/>
  <c r="R47" i="223"/>
  <c r="P47" i="223"/>
  <c r="O47" i="223"/>
  <c r="N47" i="223"/>
  <c r="M47" i="223"/>
  <c r="L47" i="223"/>
  <c r="K47" i="223"/>
  <c r="J47" i="223"/>
  <c r="I47" i="223"/>
  <c r="H47" i="223"/>
  <c r="G47" i="223"/>
  <c r="F47" i="223"/>
  <c r="E47" i="223"/>
  <c r="D47" i="223"/>
  <c r="C47" i="223"/>
  <c r="R46" i="223"/>
  <c r="P46" i="223"/>
  <c r="O46" i="223"/>
  <c r="N46" i="223"/>
  <c r="M46" i="223"/>
  <c r="L46" i="223"/>
  <c r="K46" i="223"/>
  <c r="J46" i="223"/>
  <c r="I46" i="223"/>
  <c r="H46" i="223"/>
  <c r="G46" i="223"/>
  <c r="F46" i="223"/>
  <c r="E46" i="223"/>
  <c r="D46" i="223"/>
  <c r="C46" i="223"/>
  <c r="R45" i="223"/>
  <c r="P45" i="223"/>
  <c r="O45" i="223"/>
  <c r="N45" i="223"/>
  <c r="M45" i="223"/>
  <c r="L45" i="223"/>
  <c r="K45" i="223"/>
  <c r="J45" i="223"/>
  <c r="I45" i="223"/>
  <c r="H45" i="223"/>
  <c r="G45" i="223"/>
  <c r="F45" i="223"/>
  <c r="E45" i="223"/>
  <c r="D45" i="223"/>
  <c r="C45" i="223"/>
  <c r="R44" i="223"/>
  <c r="P44" i="223"/>
  <c r="O44" i="223"/>
  <c r="N44" i="223"/>
  <c r="M44" i="223"/>
  <c r="L44" i="223"/>
  <c r="K44" i="223"/>
  <c r="J44" i="223"/>
  <c r="I44" i="223"/>
  <c r="H44" i="223"/>
  <c r="G44" i="223"/>
  <c r="F44" i="223"/>
  <c r="E44" i="223"/>
  <c r="D44" i="223"/>
  <c r="C44" i="223"/>
  <c r="R43" i="223"/>
  <c r="P43" i="223"/>
  <c r="O43" i="223"/>
  <c r="N43" i="223"/>
  <c r="M43" i="223"/>
  <c r="L43" i="223"/>
  <c r="K43" i="223"/>
  <c r="J43" i="223"/>
  <c r="I43" i="223"/>
  <c r="H43" i="223"/>
  <c r="G43" i="223"/>
  <c r="F43" i="223"/>
  <c r="E43" i="223"/>
  <c r="D43" i="223"/>
  <c r="C43" i="223"/>
  <c r="R42" i="223"/>
  <c r="P42" i="223"/>
  <c r="O42" i="223"/>
  <c r="N42" i="223"/>
  <c r="M42" i="223"/>
  <c r="L42" i="223"/>
  <c r="K42" i="223"/>
  <c r="J42" i="223"/>
  <c r="I42" i="223"/>
  <c r="G42" i="223"/>
  <c r="F42" i="223"/>
  <c r="E42" i="223"/>
  <c r="D42" i="223"/>
  <c r="C42" i="223"/>
  <c r="R41" i="223"/>
  <c r="P41" i="223"/>
  <c r="O41" i="223"/>
  <c r="N41" i="223"/>
  <c r="M41" i="223"/>
  <c r="L41" i="223"/>
  <c r="K41" i="223"/>
  <c r="J41" i="223"/>
  <c r="I41" i="223"/>
  <c r="H41" i="223"/>
  <c r="G41" i="223"/>
  <c r="F41" i="223"/>
  <c r="E41" i="223"/>
  <c r="D41" i="223"/>
  <c r="C41" i="223"/>
  <c r="R40" i="223"/>
  <c r="P40" i="223"/>
  <c r="O40" i="223"/>
  <c r="N40" i="223"/>
  <c r="M40" i="223"/>
  <c r="L40" i="223"/>
  <c r="K40" i="223"/>
  <c r="J40" i="223"/>
  <c r="I40" i="223"/>
  <c r="H40" i="223"/>
  <c r="G40" i="223"/>
  <c r="F40" i="223"/>
  <c r="E40" i="223"/>
  <c r="D40" i="223"/>
  <c r="C40" i="223"/>
  <c r="R39" i="223"/>
  <c r="P39" i="223"/>
  <c r="O39" i="223"/>
  <c r="N39" i="223"/>
  <c r="M39" i="223"/>
  <c r="L39" i="223"/>
  <c r="K39" i="223"/>
  <c r="J39" i="223"/>
  <c r="I39" i="223"/>
  <c r="G39" i="223"/>
  <c r="F39" i="223"/>
  <c r="E39" i="223"/>
  <c r="D39" i="223"/>
  <c r="C39" i="223"/>
  <c r="P38" i="223"/>
  <c r="P35" i="166" s="1"/>
  <c r="O38" i="223"/>
  <c r="O35" i="166" s="1"/>
  <c r="N38" i="223"/>
  <c r="N35" i="166" s="1"/>
  <c r="M38" i="223"/>
  <c r="M35" i="166" s="1"/>
  <c r="L38" i="223"/>
  <c r="L35" i="166"/>
  <c r="K38" i="223"/>
  <c r="K35" i="166" s="1"/>
  <c r="J38" i="223"/>
  <c r="J35" i="166" s="1"/>
  <c r="I38" i="223"/>
  <c r="I35" i="166" s="1"/>
  <c r="H38" i="223"/>
  <c r="H35" i="166" s="1"/>
  <c r="G38" i="223"/>
  <c r="G35" i="166" s="1"/>
  <c r="F38" i="223"/>
  <c r="F35" i="166" s="1"/>
  <c r="E38" i="223"/>
  <c r="E35" i="166" s="1"/>
  <c r="D38" i="223"/>
  <c r="D35" i="166" s="1"/>
  <c r="C38" i="223"/>
  <c r="C35" i="166" s="1"/>
  <c r="P25" i="223"/>
  <c r="P34" i="166" s="1"/>
  <c r="O25" i="223"/>
  <c r="O34" i="166" s="1"/>
  <c r="N25" i="223"/>
  <c r="N34" i="166" s="1"/>
  <c r="M25" i="223"/>
  <c r="M34" i="166" s="1"/>
  <c r="L25" i="223"/>
  <c r="L34" i="166" s="1"/>
  <c r="K25" i="223"/>
  <c r="K34" i="166" s="1"/>
  <c r="J25" i="223"/>
  <c r="J34" i="166" s="1"/>
  <c r="I25" i="223"/>
  <c r="I34" i="166" s="1"/>
  <c r="G25" i="223"/>
  <c r="G34" i="166" s="1"/>
  <c r="F25" i="223"/>
  <c r="F34" i="166" s="1"/>
  <c r="E25" i="223"/>
  <c r="E34" i="166" s="1"/>
  <c r="D25" i="223"/>
  <c r="C25" i="223"/>
  <c r="C34" i="166" s="1"/>
  <c r="H42" i="223"/>
  <c r="A7" i="224"/>
  <c r="A6" i="224"/>
  <c r="A4" i="224"/>
  <c r="A3" i="224"/>
  <c r="R47" i="224"/>
  <c r="R52" i="224" s="1"/>
  <c r="R58" i="165" s="1"/>
  <c r="P47" i="224"/>
  <c r="P52" i="224" s="1"/>
  <c r="P58" i="165" s="1"/>
  <c r="N47" i="224"/>
  <c r="N52" i="224" s="1"/>
  <c r="N58" i="165" s="1"/>
  <c r="M47" i="224"/>
  <c r="M52" i="224" s="1"/>
  <c r="M58" i="165" s="1"/>
  <c r="L47" i="224"/>
  <c r="L52" i="224" s="1"/>
  <c r="L58" i="165" s="1"/>
  <c r="K47" i="224"/>
  <c r="K52" i="224" s="1"/>
  <c r="K58" i="165" s="1"/>
  <c r="J47" i="224"/>
  <c r="J52" i="224" s="1"/>
  <c r="J58" i="165" s="1"/>
  <c r="I47" i="224"/>
  <c r="I52" i="224" s="1"/>
  <c r="I58" i="165" s="1"/>
  <c r="H47" i="224"/>
  <c r="H52" i="224" s="1"/>
  <c r="H58" i="165" s="1"/>
  <c r="G47" i="224"/>
  <c r="G52" i="224" s="1"/>
  <c r="G58" i="165" s="1"/>
  <c r="F47" i="224"/>
  <c r="F52" i="224" s="1"/>
  <c r="F58" i="165" s="1"/>
  <c r="E47" i="224"/>
  <c r="E52" i="224" s="1"/>
  <c r="E58" i="165" s="1"/>
  <c r="D47" i="224"/>
  <c r="D52" i="224" s="1"/>
  <c r="D58" i="165" s="1"/>
  <c r="C47" i="224"/>
  <c r="C52" i="224" s="1"/>
  <c r="C58" i="165" s="1"/>
  <c r="O47" i="224"/>
  <c r="O52" i="224" s="1"/>
  <c r="O58" i="165" s="1"/>
  <c r="R20" i="224"/>
  <c r="R28" i="224" s="1"/>
  <c r="P20" i="224"/>
  <c r="P28" i="224" s="1"/>
  <c r="N20" i="224"/>
  <c r="N28" i="224" s="1"/>
  <c r="M20" i="224"/>
  <c r="M28" i="224" s="1"/>
  <c r="L20" i="224"/>
  <c r="L28" i="224" s="1"/>
  <c r="L13" i="165" s="1"/>
  <c r="K20" i="224"/>
  <c r="J20" i="224"/>
  <c r="I20" i="224"/>
  <c r="I28" i="224" s="1"/>
  <c r="H20" i="224"/>
  <c r="H28" i="224" s="1"/>
  <c r="G20" i="224"/>
  <c r="G28" i="224" s="1"/>
  <c r="G13" i="165" s="1"/>
  <c r="F20" i="224"/>
  <c r="F28" i="224" s="1"/>
  <c r="E20" i="224"/>
  <c r="E28" i="224"/>
  <c r="E13" i="165" s="1"/>
  <c r="D20" i="224"/>
  <c r="D28" i="224" s="1"/>
  <c r="C20" i="224"/>
  <c r="C28" i="224" s="1"/>
  <c r="C13" i="165" s="1"/>
  <c r="A7" i="225"/>
  <c r="A6" i="225"/>
  <c r="A4" i="225"/>
  <c r="A3" i="225"/>
  <c r="L52" i="225"/>
  <c r="L59" i="166" s="1"/>
  <c r="I52" i="225"/>
  <c r="I59" i="166" s="1"/>
  <c r="H47" i="225"/>
  <c r="H52" i="225" s="1"/>
  <c r="H59" i="166" s="1"/>
  <c r="G47" i="225"/>
  <c r="G52" i="225" s="1"/>
  <c r="G59" i="166" s="1"/>
  <c r="F47" i="225"/>
  <c r="F52" i="225" s="1"/>
  <c r="F59" i="166" s="1"/>
  <c r="E47" i="225"/>
  <c r="E52" i="225" s="1"/>
  <c r="E59" i="166" s="1"/>
  <c r="D47" i="225"/>
  <c r="D52" i="225" s="1"/>
  <c r="D59" i="166" s="1"/>
  <c r="R42" i="166"/>
  <c r="R33" i="225"/>
  <c r="R39" i="225" s="1"/>
  <c r="R15" i="166" s="1"/>
  <c r="P33" i="225"/>
  <c r="P39" i="225" s="1"/>
  <c r="P15" i="166" s="1"/>
  <c r="O33" i="225"/>
  <c r="N33" i="225"/>
  <c r="N39" i="225" s="1"/>
  <c r="N15" i="166" s="1"/>
  <c r="M33" i="225"/>
  <c r="M39" i="225" s="1"/>
  <c r="M15" i="166" s="1"/>
  <c r="L33" i="225"/>
  <c r="L39" i="225" s="1"/>
  <c r="L15" i="166" s="1"/>
  <c r="K33" i="225"/>
  <c r="K39" i="225" s="1"/>
  <c r="K15" i="166" s="1"/>
  <c r="J33" i="225"/>
  <c r="J39" i="225" s="1"/>
  <c r="J15" i="166" s="1"/>
  <c r="I33" i="225"/>
  <c r="I39" i="225" s="1"/>
  <c r="I15" i="166" s="1"/>
  <c r="G33" i="225"/>
  <c r="G39" i="225" s="1"/>
  <c r="G15" i="166" s="1"/>
  <c r="E33" i="225"/>
  <c r="E39" i="225" s="1"/>
  <c r="E15" i="166" s="1"/>
  <c r="D33" i="225"/>
  <c r="D39" i="225" s="1"/>
  <c r="D15" i="166" s="1"/>
  <c r="P20" i="225"/>
  <c r="P28" i="225" s="1"/>
  <c r="O20" i="225"/>
  <c r="O28" i="225" s="1"/>
  <c r="N20" i="225"/>
  <c r="N28" i="225" s="1"/>
  <c r="M20" i="225"/>
  <c r="M28" i="225" s="1"/>
  <c r="L20" i="225"/>
  <c r="L28" i="225" s="1"/>
  <c r="K20" i="225"/>
  <c r="K28" i="225" s="1"/>
  <c r="J20" i="225"/>
  <c r="I20" i="225"/>
  <c r="I28" i="225" s="1"/>
  <c r="H20" i="225"/>
  <c r="H28" i="225" s="1"/>
  <c r="H14" i="166" s="1"/>
  <c r="G20" i="225"/>
  <c r="G28" i="225" s="1"/>
  <c r="F20" i="225"/>
  <c r="F28" i="225" s="1"/>
  <c r="F41" i="225" s="1"/>
  <c r="E20" i="225"/>
  <c r="E28" i="225" s="1"/>
  <c r="E14" i="166" s="1"/>
  <c r="D20" i="225"/>
  <c r="D28" i="225" s="1"/>
  <c r="H25" i="223"/>
  <c r="H34" i="166" s="1"/>
  <c r="D41" i="222"/>
  <c r="F41" i="222"/>
  <c r="H39" i="223"/>
  <c r="C75" i="211"/>
  <c r="C83" i="211" s="1"/>
  <c r="E74" i="211"/>
  <c r="E76" i="211"/>
  <c r="E77" i="211"/>
  <c r="E78" i="211"/>
  <c r="E79" i="211"/>
  <c r="E80" i="211"/>
  <c r="E81" i="211"/>
  <c r="E82" i="211"/>
  <c r="S58" i="48"/>
  <c r="S57" i="48"/>
  <c r="S56" i="48"/>
  <c r="S55" i="48"/>
  <c r="S54" i="48"/>
  <c r="S53" i="48"/>
  <c r="C52" i="48"/>
  <c r="C59" i="48" s="1"/>
  <c r="C29" i="165" s="1"/>
  <c r="Q40" i="208"/>
  <c r="Q41" i="208"/>
  <c r="Q42" i="208"/>
  <c r="Q34" i="208"/>
  <c r="Q35" i="208"/>
  <c r="G77" i="176"/>
  <c r="G63" i="176"/>
  <c r="G51" i="176"/>
  <c r="G52" i="176"/>
  <c r="G50" i="176"/>
  <c r="G42" i="176"/>
  <c r="G43" i="176"/>
  <c r="G26" i="176"/>
  <c r="G27" i="176"/>
  <c r="Q23" i="208"/>
  <c r="G20" i="220"/>
  <c r="D20" i="221" s="1"/>
  <c r="S20" i="221" s="1"/>
  <c r="F25" i="164"/>
  <c r="E24" i="201" s="1"/>
  <c r="F24" i="164"/>
  <c r="E22" i="201" s="1"/>
  <c r="F23" i="164"/>
  <c r="E20" i="201" s="1"/>
  <c r="F20" i="164"/>
  <c r="E16" i="201" s="1"/>
  <c r="F17" i="164"/>
  <c r="E12" i="201" s="1"/>
  <c r="A7" i="221"/>
  <c r="A6" i="221"/>
  <c r="A4" i="221"/>
  <c r="A3" i="221"/>
  <c r="G48" i="220"/>
  <c r="D48" i="221" s="1"/>
  <c r="S48" i="221" s="1"/>
  <c r="G47" i="220"/>
  <c r="D47" i="221" s="1"/>
  <c r="S47" i="221" s="1"/>
  <c r="H19" i="201" s="1"/>
  <c r="G46" i="220"/>
  <c r="D46" i="221" s="1"/>
  <c r="S46" i="221" s="1"/>
  <c r="G18" i="220"/>
  <c r="D18" i="221" s="1"/>
  <c r="F25" i="115" s="1"/>
  <c r="G21" i="220"/>
  <c r="D21" i="221" s="1"/>
  <c r="S21" i="221" s="1"/>
  <c r="G23" i="220"/>
  <c r="D23" i="221" s="1"/>
  <c r="S23" i="221" s="1"/>
  <c r="G19" i="115" s="1"/>
  <c r="G15" i="220"/>
  <c r="D15" i="221" s="1"/>
  <c r="S15" i="221" s="1"/>
  <c r="E17" i="164" s="1"/>
  <c r="A7" i="220"/>
  <c r="A6" i="220"/>
  <c r="A4" i="220"/>
  <c r="A3" i="220"/>
  <c r="G35" i="220"/>
  <c r="D35" i="221" s="1"/>
  <c r="S35" i="221" s="1"/>
  <c r="G33" i="220"/>
  <c r="E30" i="212"/>
  <c r="E31" i="212"/>
  <c r="E41" i="211"/>
  <c r="E32" i="211"/>
  <c r="E31" i="211"/>
  <c r="E71" i="212"/>
  <c r="E64" i="212"/>
  <c r="E62" i="212"/>
  <c r="E61" i="212"/>
  <c r="E60" i="212"/>
  <c r="E59" i="212"/>
  <c r="E58" i="212"/>
  <c r="E57" i="212"/>
  <c r="E56" i="212"/>
  <c r="E52" i="212"/>
  <c r="E51" i="212"/>
  <c r="E50" i="212"/>
  <c r="E49" i="212"/>
  <c r="E48" i="212"/>
  <c r="E47" i="212"/>
  <c r="E46" i="212"/>
  <c r="E45" i="212"/>
  <c r="E41" i="212"/>
  <c r="E40" i="212"/>
  <c r="E36" i="212"/>
  <c r="E35" i="212"/>
  <c r="E34" i="212"/>
  <c r="F16" i="172"/>
  <c r="D75" i="212"/>
  <c r="D84" i="212" s="1"/>
  <c r="F75" i="212"/>
  <c r="F84" i="212" s="1"/>
  <c r="C75" i="212"/>
  <c r="C84" i="212" s="1"/>
  <c r="E83" i="212"/>
  <c r="F75" i="211"/>
  <c r="F83" i="211" s="1"/>
  <c r="D75" i="211"/>
  <c r="D83" i="211" s="1"/>
  <c r="E68" i="211"/>
  <c r="E69" i="211"/>
  <c r="A4" i="119"/>
  <c r="A4" i="213"/>
  <c r="A4" i="179"/>
  <c r="A4" i="172"/>
  <c r="A4" i="129"/>
  <c r="A4" i="122"/>
  <c r="A5" i="123"/>
  <c r="A4" i="211"/>
  <c r="A4" i="48"/>
  <c r="A4" i="201"/>
  <c r="A4" i="200"/>
  <c r="A4" i="141"/>
  <c r="B4" i="135"/>
  <c r="A4" i="134"/>
  <c r="A4" i="133"/>
  <c r="A4" i="212"/>
  <c r="E77" i="212"/>
  <c r="E78" i="212"/>
  <c r="E79" i="212"/>
  <c r="E80" i="212"/>
  <c r="E81" i="212"/>
  <c r="E82" i="212"/>
  <c r="E76" i="212"/>
  <c r="E74" i="212"/>
  <c r="C18" i="211"/>
  <c r="C23" i="211" s="1"/>
  <c r="H102" i="201" s="1"/>
  <c r="E67" i="211"/>
  <c r="E70" i="211"/>
  <c r="E66" i="211"/>
  <c r="E58" i="211"/>
  <c r="E60" i="211"/>
  <c r="E61" i="211"/>
  <c r="E62" i="211"/>
  <c r="E63" i="211"/>
  <c r="E57" i="211"/>
  <c r="E52" i="172"/>
  <c r="E63" i="172" s="1"/>
  <c r="E45" i="125" s="1"/>
  <c r="E48" i="125" s="1"/>
  <c r="F54" i="172"/>
  <c r="G52" i="172"/>
  <c r="G63" i="172" s="1"/>
  <c r="G45" i="125" s="1"/>
  <c r="G48" i="125" s="1"/>
  <c r="F29" i="172"/>
  <c r="F19" i="172"/>
  <c r="E18" i="172"/>
  <c r="E30" i="172" s="1"/>
  <c r="E37" i="125" s="1"/>
  <c r="E40" i="125" s="1"/>
  <c r="I21" i="129"/>
  <c r="H43" i="115"/>
  <c r="H44" i="115"/>
  <c r="G26" i="115"/>
  <c r="H27" i="115"/>
  <c r="H29" i="115"/>
  <c r="H28" i="115"/>
  <c r="F39" i="164"/>
  <c r="E35" i="211"/>
  <c r="E36" i="211"/>
  <c r="E42" i="211"/>
  <c r="E46" i="211"/>
  <c r="E47" i="211"/>
  <c r="E48" i="211"/>
  <c r="E49" i="211"/>
  <c r="E50" i="211"/>
  <c r="E51" i="211"/>
  <c r="E52" i="211"/>
  <c r="E53" i="211"/>
  <c r="C32" i="212"/>
  <c r="C38" i="212"/>
  <c r="C43" i="212"/>
  <c r="C53" i="212"/>
  <c r="Z18" i="200"/>
  <c r="X15" i="200"/>
  <c r="X23" i="200"/>
  <c r="V18" i="200"/>
  <c r="H29" i="134"/>
  <c r="H35" i="134" s="1"/>
  <c r="F29" i="134"/>
  <c r="F35" i="134" s="1"/>
  <c r="D23" i="134"/>
  <c r="D35" i="134"/>
  <c r="F19" i="141"/>
  <c r="F25" i="141" s="1"/>
  <c r="F36" i="141"/>
  <c r="F40" i="141" s="1"/>
  <c r="D19" i="141"/>
  <c r="D25" i="141" s="1"/>
  <c r="D36" i="141"/>
  <c r="D40" i="141" s="1"/>
  <c r="E19" i="141"/>
  <c r="E25" i="141" s="1"/>
  <c r="E36" i="141"/>
  <c r="E40" i="141" s="1"/>
  <c r="H19" i="141"/>
  <c r="H25" i="141" s="1"/>
  <c r="H36" i="141"/>
  <c r="H40" i="141" s="1"/>
  <c r="G29" i="134"/>
  <c r="G35" i="134" s="1"/>
  <c r="G37" i="134" s="1"/>
  <c r="I29" i="134"/>
  <c r="I35" i="134" s="1"/>
  <c r="D17" i="212"/>
  <c r="D22" i="212" s="1"/>
  <c r="H111" i="201" s="1"/>
  <c r="C22" i="212"/>
  <c r="H110" i="201" s="1"/>
  <c r="M40" i="200"/>
  <c r="O40" i="200" s="1"/>
  <c r="M41" i="200"/>
  <c r="O41" i="200" s="1"/>
  <c r="M42" i="200"/>
  <c r="O42" i="200" s="1"/>
  <c r="D43" i="200"/>
  <c r="D53" i="200" s="1"/>
  <c r="M49" i="200"/>
  <c r="O49" i="200" s="1"/>
  <c r="M48" i="200"/>
  <c r="O48" i="200" s="1"/>
  <c r="M47" i="200"/>
  <c r="O47" i="200" s="1"/>
  <c r="M46" i="200"/>
  <c r="O46" i="200" s="1"/>
  <c r="M45" i="200"/>
  <c r="O45" i="200" s="1"/>
  <c r="M44" i="200"/>
  <c r="O44" i="200" s="1"/>
  <c r="M38" i="200"/>
  <c r="O38" i="200" s="1"/>
  <c r="U13" i="200"/>
  <c r="Y13" i="200" s="1"/>
  <c r="U15" i="200"/>
  <c r="Y15" i="200" s="1"/>
  <c r="U16" i="200"/>
  <c r="U17" i="200"/>
  <c r="Y17" i="200" s="1"/>
  <c r="U20" i="200"/>
  <c r="Y20" i="200" s="1"/>
  <c r="U21" i="200"/>
  <c r="Y21" i="200" s="1"/>
  <c r="U22" i="200"/>
  <c r="Y22" i="200" s="1"/>
  <c r="U23" i="200"/>
  <c r="Y23" i="200" s="1"/>
  <c r="U24" i="200"/>
  <c r="Y24" i="200" s="1"/>
  <c r="U27" i="200"/>
  <c r="Y27" i="200" s="1"/>
  <c r="AA18" i="200"/>
  <c r="AA29" i="200" s="1"/>
  <c r="U31" i="200"/>
  <c r="Y31" i="200" s="1"/>
  <c r="X31" i="200"/>
  <c r="F47" i="119"/>
  <c r="F48" i="119"/>
  <c r="F49" i="119"/>
  <c r="F50" i="119"/>
  <c r="F51" i="119"/>
  <c r="F56" i="119"/>
  <c r="F52" i="119" s="1"/>
  <c r="F59" i="119"/>
  <c r="F60" i="119"/>
  <c r="F61" i="119"/>
  <c r="F18" i="119"/>
  <c r="F19" i="119"/>
  <c r="F20" i="119"/>
  <c r="F21" i="119"/>
  <c r="F22" i="119"/>
  <c r="F23" i="119"/>
  <c r="F24" i="119"/>
  <c r="F25" i="119"/>
  <c r="F26" i="119"/>
  <c r="F28" i="119"/>
  <c r="F30" i="119"/>
  <c r="E52" i="119"/>
  <c r="E57" i="119" s="1"/>
  <c r="E61" i="119"/>
  <c r="E66" i="119" s="1"/>
  <c r="D52" i="119"/>
  <c r="D57" i="119" s="1"/>
  <c r="D61" i="119"/>
  <c r="D66" i="119" s="1"/>
  <c r="G61" i="119"/>
  <c r="G66" i="119" s="1"/>
  <c r="G52" i="119"/>
  <c r="G57" i="119" s="1"/>
  <c r="D57" i="42"/>
  <c r="E33" i="125" s="1"/>
  <c r="F57" i="42"/>
  <c r="G33" i="125" s="1"/>
  <c r="E76" i="201" s="1"/>
  <c r="C57" i="42"/>
  <c r="D33" i="125" s="1"/>
  <c r="E33" i="42"/>
  <c r="E34" i="42"/>
  <c r="E32" i="42"/>
  <c r="E35" i="42"/>
  <c r="E36" i="42"/>
  <c r="E37" i="42"/>
  <c r="E38" i="42"/>
  <c r="E39" i="42"/>
  <c r="E40" i="42"/>
  <c r="E41" i="42"/>
  <c r="E42" i="42"/>
  <c r="E43" i="42"/>
  <c r="E44" i="42"/>
  <c r="E45" i="42"/>
  <c r="E46" i="42"/>
  <c r="E47" i="42"/>
  <c r="E48" i="42"/>
  <c r="E49" i="42"/>
  <c r="E50" i="42"/>
  <c r="E51" i="42"/>
  <c r="E52" i="42"/>
  <c r="E53" i="42"/>
  <c r="E54" i="42"/>
  <c r="E55" i="42"/>
  <c r="E56" i="42"/>
  <c r="C30" i="42"/>
  <c r="D27" i="125" s="1"/>
  <c r="N42" i="218"/>
  <c r="N44" i="218"/>
  <c r="P44" i="218" s="1"/>
  <c r="N45" i="218"/>
  <c r="P45" i="218" s="1"/>
  <c r="N26" i="218"/>
  <c r="P26" i="218" s="1"/>
  <c r="N28" i="218"/>
  <c r="P28" i="218" s="1"/>
  <c r="N29" i="218"/>
  <c r="P29" i="218" s="1"/>
  <c r="N34" i="218"/>
  <c r="P34" i="218" s="1"/>
  <c r="N35" i="218"/>
  <c r="P35" i="218" s="1"/>
  <c r="N36" i="218"/>
  <c r="P36" i="218" s="1"/>
  <c r="N39" i="218"/>
  <c r="P39" i="218" s="1"/>
  <c r="N18" i="218"/>
  <c r="P18" i="218" s="1"/>
  <c r="N19" i="218"/>
  <c r="P19" i="218" s="1"/>
  <c r="N20" i="218"/>
  <c r="P20" i="218" s="1"/>
  <c r="N22" i="218"/>
  <c r="P22" i="218" s="1"/>
  <c r="N23" i="218"/>
  <c r="P23" i="218" s="1"/>
  <c r="C73" i="207"/>
  <c r="G74" i="176"/>
  <c r="G75" i="176"/>
  <c r="G76" i="176"/>
  <c r="G58" i="176"/>
  <c r="A3" i="203"/>
  <c r="A3" i="202"/>
  <c r="A7" i="217"/>
  <c r="A6" i="217"/>
  <c r="A3" i="217"/>
  <c r="F15" i="217" s="1"/>
  <c r="A7" i="216"/>
  <c r="A6" i="216"/>
  <c r="A3" i="216"/>
  <c r="F13" i="216" s="1"/>
  <c r="A4" i="165"/>
  <c r="A4" i="166"/>
  <c r="A4" i="42"/>
  <c r="A4" i="41"/>
  <c r="A7" i="179"/>
  <c r="A6" i="129"/>
  <c r="A7" i="129"/>
  <c r="A7" i="127"/>
  <c r="A6" i="127"/>
  <c r="A4" i="127"/>
  <c r="A4" i="125"/>
  <c r="A4" i="124"/>
  <c r="Q16" i="114"/>
  <c r="E47" i="201" s="1"/>
  <c r="Q17" i="114"/>
  <c r="S17" i="114" s="1"/>
  <c r="Q21" i="114"/>
  <c r="E48" i="201" s="1"/>
  <c r="Q22" i="114"/>
  <c r="S22" i="114" s="1"/>
  <c r="Q24" i="208"/>
  <c r="Q25" i="208"/>
  <c r="Q26" i="208"/>
  <c r="Q38" i="208"/>
  <c r="Q39" i="208"/>
  <c r="Q46" i="208"/>
  <c r="Q47" i="208"/>
  <c r="Q48" i="208"/>
  <c r="Q49" i="208"/>
  <c r="Q50" i="208"/>
  <c r="Q60" i="208"/>
  <c r="Q65" i="208"/>
  <c r="Q66" i="208"/>
  <c r="Q67" i="208"/>
  <c r="Q68" i="208"/>
  <c r="Q70" i="208"/>
  <c r="Q71" i="208"/>
  <c r="Q83" i="208"/>
  <c r="A7" i="93"/>
  <c r="A6" i="93"/>
  <c r="A6" i="161"/>
  <c r="A4" i="43"/>
  <c r="A4" i="115"/>
  <c r="A4" i="114"/>
  <c r="A4" i="208"/>
  <c r="A4" i="176"/>
  <c r="D31" i="40"/>
  <c r="D42" i="40"/>
  <c r="E26" i="40"/>
  <c r="G26" i="40"/>
  <c r="D26" i="40"/>
  <c r="G21" i="40"/>
  <c r="E21" i="40"/>
  <c r="D21" i="40"/>
  <c r="A4" i="93"/>
  <c r="A4" i="218"/>
  <c r="A4" i="161"/>
  <c r="A4" i="207"/>
  <c r="A4" i="163"/>
  <c r="A4" i="164"/>
  <c r="A4" i="157"/>
  <c r="A4" i="156"/>
  <c r="A4" i="13"/>
  <c r="A4" i="12"/>
  <c r="A4" i="11"/>
  <c r="A4" i="10"/>
  <c r="A4" i="9"/>
  <c r="A4" i="169"/>
  <c r="A4" i="170"/>
  <c r="A4" i="171"/>
  <c r="A4" i="203"/>
  <c r="A4" i="202"/>
  <c r="A4" i="167"/>
  <c r="A4" i="217"/>
  <c r="A4" i="216"/>
  <c r="A4" i="153"/>
  <c r="A4" i="3"/>
  <c r="I38" i="219"/>
  <c r="K38" i="219" s="1"/>
  <c r="I37" i="219"/>
  <c r="K37" i="219" s="1"/>
  <c r="I36" i="219"/>
  <c r="K36" i="219" s="1"/>
  <c r="I35" i="219"/>
  <c r="K35" i="219" s="1"/>
  <c r="I34" i="219"/>
  <c r="K34" i="219" s="1"/>
  <c r="I33" i="219"/>
  <c r="K33" i="219" s="1"/>
  <c r="I32" i="219"/>
  <c r="I20" i="219"/>
  <c r="K20" i="219" s="1"/>
  <c r="I21" i="219"/>
  <c r="K21" i="219" s="1"/>
  <c r="I22" i="219"/>
  <c r="K22" i="219" s="1"/>
  <c r="I23" i="219"/>
  <c r="K23" i="219" s="1"/>
  <c r="I24" i="219"/>
  <c r="K24" i="219" s="1"/>
  <c r="I25" i="219"/>
  <c r="K25" i="219" s="1"/>
  <c r="I26" i="219"/>
  <c r="K26" i="219" s="1"/>
  <c r="A7" i="219"/>
  <c r="A6" i="219"/>
  <c r="A4" i="219"/>
  <c r="A3" i="219"/>
  <c r="A4" i="168"/>
  <c r="A7" i="218"/>
  <c r="A6" i="218"/>
  <c r="A3" i="218"/>
  <c r="D18" i="211"/>
  <c r="D23" i="211" s="1"/>
  <c r="H103" i="201" s="1"/>
  <c r="E111" i="201"/>
  <c r="E103" i="201"/>
  <c r="A7" i="172"/>
  <c r="A6" i="179"/>
  <c r="I48" i="129"/>
  <c r="I47" i="129"/>
  <c r="I46" i="129"/>
  <c r="I45" i="129"/>
  <c r="I34" i="129"/>
  <c r="I33" i="129"/>
  <c r="I22" i="129"/>
  <c r="I23" i="129"/>
  <c r="I30" i="129"/>
  <c r="I31" i="129"/>
  <c r="I30" i="166"/>
  <c r="I31" i="166" s="1"/>
  <c r="L30" i="166"/>
  <c r="L31" i="166" s="1"/>
  <c r="M30" i="166"/>
  <c r="M31" i="166" s="1"/>
  <c r="D52" i="48"/>
  <c r="D59" i="48" s="1"/>
  <c r="D29" i="165" s="1"/>
  <c r="D30" i="165" s="1"/>
  <c r="E52" i="48"/>
  <c r="E59" i="48" s="1"/>
  <c r="E29" i="165" s="1"/>
  <c r="E30" i="165" s="1"/>
  <c r="F52" i="48"/>
  <c r="F59" i="48" s="1"/>
  <c r="F29" i="165" s="1"/>
  <c r="F30" i="165" s="1"/>
  <c r="G52" i="48"/>
  <c r="G59" i="48" s="1"/>
  <c r="G29" i="165" s="1"/>
  <c r="G30" i="165" s="1"/>
  <c r="H52" i="48"/>
  <c r="H59" i="48" s="1"/>
  <c r="H29" i="165" s="1"/>
  <c r="H30" i="165" s="1"/>
  <c r="I52" i="48"/>
  <c r="I59" i="48" s="1"/>
  <c r="I29" i="165" s="1"/>
  <c r="I30" i="165" s="1"/>
  <c r="J52" i="48"/>
  <c r="J59" i="48" s="1"/>
  <c r="J29" i="165" s="1"/>
  <c r="J30" i="165" s="1"/>
  <c r="K52" i="48"/>
  <c r="K59" i="48" s="1"/>
  <c r="K29" i="165" s="1"/>
  <c r="K30" i="165" s="1"/>
  <c r="L52" i="48"/>
  <c r="L59" i="48" s="1"/>
  <c r="L29" i="165" s="1"/>
  <c r="L30" i="165" s="1"/>
  <c r="M52" i="48"/>
  <c r="M59" i="48" s="1"/>
  <c r="M29" i="165" s="1"/>
  <c r="M30" i="165" s="1"/>
  <c r="N52" i="48"/>
  <c r="N59" i="48" s="1"/>
  <c r="N29" i="165" s="1"/>
  <c r="N30" i="165" s="1"/>
  <c r="O52" i="48"/>
  <c r="O59" i="48" s="1"/>
  <c r="O29" i="165" s="1"/>
  <c r="O30" i="165" s="1"/>
  <c r="P52" i="48"/>
  <c r="P59" i="48" s="1"/>
  <c r="P29" i="165" s="1"/>
  <c r="P30" i="165" s="1"/>
  <c r="Q52" i="48"/>
  <c r="Q59" i="48" s="1"/>
  <c r="R29" i="165" s="1"/>
  <c r="R30" i="165" s="1"/>
  <c r="R52" i="48"/>
  <c r="R59" i="48" s="1"/>
  <c r="S29" i="165" s="1"/>
  <c r="S30" i="165" s="1"/>
  <c r="G67" i="127"/>
  <c r="I89" i="129"/>
  <c r="I88" i="129"/>
  <c r="I87" i="129"/>
  <c r="I86" i="129"/>
  <c r="I85" i="129"/>
  <c r="I84" i="129"/>
  <c r="I76" i="129"/>
  <c r="I73" i="129"/>
  <c r="I72" i="129"/>
  <c r="I71" i="129"/>
  <c r="F44" i="125"/>
  <c r="F47" i="125"/>
  <c r="E81" i="201" s="1"/>
  <c r="F50" i="172"/>
  <c r="F56" i="172"/>
  <c r="G22" i="124"/>
  <c r="E60" i="201" s="1"/>
  <c r="A7" i="201"/>
  <c r="A6" i="201"/>
  <c r="A3" i="201"/>
  <c r="A7" i="213"/>
  <c r="A6" i="213"/>
  <c r="A3" i="213"/>
  <c r="T52" i="48"/>
  <c r="T59" i="48" s="1"/>
  <c r="H109" i="201" s="1"/>
  <c r="U30" i="166"/>
  <c r="E101" i="201" s="1"/>
  <c r="R30" i="166"/>
  <c r="R31" i="166" s="1"/>
  <c r="A7" i="212"/>
  <c r="A6" i="212"/>
  <c r="A3" i="212"/>
  <c r="A3" i="211"/>
  <c r="A7" i="211"/>
  <c r="A6" i="211"/>
  <c r="F63" i="212"/>
  <c r="F72" i="212" s="1"/>
  <c r="F53" i="212"/>
  <c r="D53" i="212"/>
  <c r="F43" i="212"/>
  <c r="D43" i="212"/>
  <c r="F38" i="212"/>
  <c r="D38" i="212"/>
  <c r="F32" i="212"/>
  <c r="D32" i="212"/>
  <c r="D65" i="211"/>
  <c r="D71" i="211" s="1"/>
  <c r="F54" i="211"/>
  <c r="D54" i="211"/>
  <c r="C54" i="211"/>
  <c r="F44" i="211"/>
  <c r="D44" i="211"/>
  <c r="C44" i="211"/>
  <c r="F39" i="211"/>
  <c r="D39" i="211"/>
  <c r="C39" i="211"/>
  <c r="E37" i="211"/>
  <c r="F33" i="211"/>
  <c r="D33" i="211"/>
  <c r="C33" i="211"/>
  <c r="S45" i="48"/>
  <c r="S46" i="48"/>
  <c r="S47" i="48"/>
  <c r="S48" i="48"/>
  <c r="S49" i="48"/>
  <c r="S50" i="48"/>
  <c r="S51" i="48"/>
  <c r="S44" i="48"/>
  <c r="E16" i="42"/>
  <c r="E17" i="42"/>
  <c r="E18" i="42"/>
  <c r="E15" i="42"/>
  <c r="E19" i="42"/>
  <c r="E20" i="42"/>
  <c r="E21" i="42"/>
  <c r="E22" i="42"/>
  <c r="E23" i="42"/>
  <c r="E24" i="42"/>
  <c r="E25" i="42"/>
  <c r="E26" i="42"/>
  <c r="E27" i="42"/>
  <c r="E28" i="42"/>
  <c r="E29" i="42"/>
  <c r="D30" i="42"/>
  <c r="E27" i="125" s="1"/>
  <c r="F30" i="42"/>
  <c r="D72" i="40"/>
  <c r="E72" i="40"/>
  <c r="G72" i="40"/>
  <c r="D47" i="40"/>
  <c r="E31" i="40"/>
  <c r="G31" i="40"/>
  <c r="G47" i="40"/>
  <c r="E47" i="40"/>
  <c r="G42" i="40"/>
  <c r="E42" i="40"/>
  <c r="G37" i="40"/>
  <c r="E37" i="40"/>
  <c r="D37" i="40"/>
  <c r="F24" i="125"/>
  <c r="F25" i="125"/>
  <c r="F26" i="125"/>
  <c r="A7" i="200"/>
  <c r="A6" i="200"/>
  <c r="E65" i="141"/>
  <c r="G65" i="141"/>
  <c r="H65" i="141"/>
  <c r="E61" i="141"/>
  <c r="G61" i="141"/>
  <c r="H61" i="141"/>
  <c r="D61" i="141"/>
  <c r="E57" i="141"/>
  <c r="G57" i="141"/>
  <c r="H57" i="141"/>
  <c r="D57" i="141"/>
  <c r="A7" i="141"/>
  <c r="A6" i="141"/>
  <c r="B7" i="135"/>
  <c r="B6" i="135"/>
  <c r="A7" i="134"/>
  <c r="A6" i="134"/>
  <c r="A7" i="133"/>
  <c r="A6" i="133"/>
  <c r="A8" i="123"/>
  <c r="A7" i="123"/>
  <c r="A7" i="122"/>
  <c r="A6" i="122"/>
  <c r="A7" i="119"/>
  <c r="A6" i="119"/>
  <c r="G27" i="119"/>
  <c r="G32" i="119" s="1"/>
  <c r="A7" i="115"/>
  <c r="A6" i="115"/>
  <c r="A7" i="114"/>
  <c r="A6" i="114"/>
  <c r="H48" i="115"/>
  <c r="H47" i="115"/>
  <c r="H40" i="115"/>
  <c r="H39" i="115"/>
  <c r="H38" i="115"/>
  <c r="H37" i="115"/>
  <c r="H24" i="115"/>
  <c r="H23" i="115"/>
  <c r="H22" i="115"/>
  <c r="H21" i="115"/>
  <c r="H20" i="115"/>
  <c r="H17" i="115"/>
  <c r="H16" i="115"/>
  <c r="Q19" i="114"/>
  <c r="S19" i="114" s="1"/>
  <c r="G70" i="127"/>
  <c r="G71" i="127"/>
  <c r="F39" i="125"/>
  <c r="E80" i="201" s="1"/>
  <c r="F32" i="125"/>
  <c r="F31" i="125"/>
  <c r="F30" i="125"/>
  <c r="F29" i="125"/>
  <c r="F28" i="125"/>
  <c r="F20" i="125"/>
  <c r="G39" i="43"/>
  <c r="G48" i="43"/>
  <c r="G21" i="43"/>
  <c r="G28" i="43"/>
  <c r="F21" i="43"/>
  <c r="F28" i="43"/>
  <c r="F39" i="43"/>
  <c r="F48" i="43"/>
  <c r="D21" i="43"/>
  <c r="D28" i="43"/>
  <c r="D39" i="43"/>
  <c r="D48" i="43"/>
  <c r="A7" i="165"/>
  <c r="A6" i="165"/>
  <c r="U22" i="165"/>
  <c r="A7" i="48"/>
  <c r="A6" i="48"/>
  <c r="A7" i="166"/>
  <c r="A6" i="166"/>
  <c r="A7" i="125"/>
  <c r="A6" i="125"/>
  <c r="A7" i="124"/>
  <c r="A6" i="124"/>
  <c r="A7" i="43"/>
  <c r="A6" i="43"/>
  <c r="A7" i="42"/>
  <c r="A6" i="42"/>
  <c r="A7" i="41"/>
  <c r="A6" i="41"/>
  <c r="A7" i="208"/>
  <c r="A3" i="208"/>
  <c r="A6" i="172"/>
  <c r="A7" i="207"/>
  <c r="A6" i="207"/>
  <c r="A3" i="207"/>
  <c r="A3" i="163"/>
  <c r="A7" i="163"/>
  <c r="A6" i="163"/>
  <c r="A7" i="176"/>
  <c r="A7" i="164"/>
  <c r="A6" i="164"/>
  <c r="A7" i="157"/>
  <c r="A6" i="157"/>
  <c r="A7" i="156"/>
  <c r="A6" i="156"/>
  <c r="A7" i="13"/>
  <c r="A6" i="13"/>
  <c r="A7" i="12"/>
  <c r="A6" i="12"/>
  <c r="A7" i="11"/>
  <c r="A6" i="11"/>
  <c r="A7" i="10"/>
  <c r="A6" i="10"/>
  <c r="A7" i="9"/>
  <c r="A6" i="9"/>
  <c r="A7" i="168"/>
  <c r="A6" i="168"/>
  <c r="A7" i="169"/>
  <c r="A6" i="169"/>
  <c r="A7" i="170"/>
  <c r="A6" i="170"/>
  <c r="A7" i="171"/>
  <c r="A6" i="171"/>
  <c r="A7" i="202"/>
  <c r="A6" i="202"/>
  <c r="A7" i="167"/>
  <c r="A6" i="167"/>
  <c r="A7" i="153"/>
  <c r="A6" i="153"/>
  <c r="A7" i="3"/>
  <c r="A6" i="3"/>
  <c r="A7" i="203"/>
  <c r="A6" i="203"/>
  <c r="C23" i="114"/>
  <c r="A3" i="200"/>
  <c r="E43" i="200"/>
  <c r="G43" i="200"/>
  <c r="L43" i="200"/>
  <c r="P43" i="200"/>
  <c r="F43" i="200"/>
  <c r="H43" i="200"/>
  <c r="H53" i="200" s="1"/>
  <c r="I43" i="200"/>
  <c r="J43" i="200"/>
  <c r="K43" i="200"/>
  <c r="N43" i="200"/>
  <c r="N53" i="200" s="1"/>
  <c r="W18" i="200"/>
  <c r="W29" i="200" s="1"/>
  <c r="A3" i="141"/>
  <c r="B3" i="135"/>
  <c r="A3" i="134"/>
  <c r="A3" i="133"/>
  <c r="A3" i="48"/>
  <c r="A4" i="123"/>
  <c r="A3" i="122"/>
  <c r="A3" i="119"/>
  <c r="A3" i="115"/>
  <c r="A3" i="114"/>
  <c r="A3" i="165"/>
  <c r="A3" i="166"/>
  <c r="A3" i="129"/>
  <c r="A3" i="176"/>
  <c r="A3" i="127"/>
  <c r="A3" i="125"/>
  <c r="A3" i="124"/>
  <c r="A2" i="89"/>
  <c r="A3" i="43"/>
  <c r="A3" i="41"/>
  <c r="A3" i="42"/>
  <c r="A3" i="93"/>
  <c r="A3" i="161"/>
  <c r="A3" i="172"/>
  <c r="A3" i="164"/>
  <c r="A3" i="157"/>
  <c r="A3" i="156"/>
  <c r="A3" i="13"/>
  <c r="A3" i="12"/>
  <c r="A3" i="11"/>
  <c r="A3" i="10"/>
  <c r="A3" i="9"/>
  <c r="A3" i="168"/>
  <c r="A3" i="169"/>
  <c r="A3" i="170"/>
  <c r="A3" i="171"/>
  <c r="A3" i="167"/>
  <c r="A3" i="153"/>
  <c r="G14" i="153" s="1"/>
  <c r="A3" i="3"/>
  <c r="G41" i="115"/>
  <c r="G53" i="115" s="1"/>
  <c r="F41" i="115"/>
  <c r="H47" i="201"/>
  <c r="G61" i="127"/>
  <c r="T35" i="225"/>
  <c r="D34" i="166"/>
  <c r="T51" i="165"/>
  <c r="T45" i="166"/>
  <c r="H44" i="201"/>
  <c r="E20" i="163"/>
  <c r="E30" i="201" s="1"/>
  <c r="H101" i="201"/>
  <c r="O66" i="223"/>
  <c r="T45" i="165"/>
  <c r="E22" i="124"/>
  <c r="E58" i="201" s="1"/>
  <c r="M36" i="165"/>
  <c r="L36" i="165"/>
  <c r="E68" i="222"/>
  <c r="J68" i="222"/>
  <c r="I66" i="223"/>
  <c r="D14" i="166"/>
  <c r="O14" i="166"/>
  <c r="D48" i="41"/>
  <c r="F48" i="41" s="1"/>
  <c r="D46" i="41"/>
  <c r="F43" i="41"/>
  <c r="F46" i="41" s="1"/>
  <c r="R41" i="165"/>
  <c r="E46" i="163"/>
  <c r="D16" i="243"/>
  <c r="D17" i="243" s="1"/>
  <c r="D28" i="232" s="1"/>
  <c r="D72" i="124"/>
  <c r="E72" i="124"/>
  <c r="D46" i="163"/>
  <c r="F38" i="125"/>
  <c r="E79" i="201" s="1"/>
  <c r="M50" i="223" l="1"/>
  <c r="G29" i="240"/>
  <c r="M41" i="225"/>
  <c r="M26" i="238"/>
  <c r="I53" i="200"/>
  <c r="L29" i="200"/>
  <c r="E44" i="211"/>
  <c r="E32" i="212"/>
  <c r="E49" i="163"/>
  <c r="E33" i="211"/>
  <c r="F36" i="41"/>
  <c r="G98" i="40"/>
  <c r="G59" i="41" s="1"/>
  <c r="G87" i="41" s="1"/>
  <c r="G89" i="41" s="1"/>
  <c r="G96" i="41" s="1"/>
  <c r="H60" i="201" s="1"/>
  <c r="F90" i="40"/>
  <c r="S29" i="200"/>
  <c r="O29" i="200"/>
  <c r="K29" i="200"/>
  <c r="G29" i="200"/>
  <c r="H60" i="129"/>
  <c r="H62" i="129" s="1"/>
  <c r="H54" i="171"/>
  <c r="M43" i="200"/>
  <c r="D37" i="134"/>
  <c r="G40" i="127"/>
  <c r="C68" i="222"/>
  <c r="H58" i="171"/>
  <c r="E42" i="166"/>
  <c r="E67" i="166" s="1"/>
  <c r="E19" i="251"/>
  <c r="J23" i="239"/>
  <c r="F53" i="115"/>
  <c r="E53" i="200"/>
  <c r="F59" i="42"/>
  <c r="Z29" i="200"/>
  <c r="E52" i="222"/>
  <c r="O68" i="222"/>
  <c r="D20" i="242"/>
  <c r="D27" i="232" s="1"/>
  <c r="I90" i="129"/>
  <c r="H40" i="171"/>
  <c r="D48" i="179"/>
  <c r="D63" i="179" s="1"/>
  <c r="D71" i="179" s="1"/>
  <c r="D59" i="179"/>
  <c r="K44" i="221"/>
  <c r="K50" i="221" s="1"/>
  <c r="I15" i="114" s="1"/>
  <c r="I18" i="114" s="1"/>
  <c r="E66" i="223"/>
  <c r="F68" i="222"/>
  <c r="M51" i="200"/>
  <c r="Q61" i="208"/>
  <c r="F50" i="223"/>
  <c r="Q50" i="222"/>
  <c r="Q51" i="222"/>
  <c r="M66" i="223"/>
  <c r="F53" i="200"/>
  <c r="H66" i="223"/>
  <c r="K66" i="223"/>
  <c r="J53" i="200"/>
  <c r="P53" i="200"/>
  <c r="D49" i="43"/>
  <c r="I16" i="201"/>
  <c r="D17" i="125"/>
  <c r="H89" i="201" s="1"/>
  <c r="J60" i="129"/>
  <c r="J62" i="129" s="1"/>
  <c r="G97" i="129"/>
  <c r="C81" i="179"/>
  <c r="C83" i="179" s="1"/>
  <c r="A83" i="179" s="1"/>
  <c r="D30" i="218"/>
  <c r="D49" i="163" s="1"/>
  <c r="E39" i="211"/>
  <c r="F52" i="222"/>
  <c r="E96" i="40"/>
  <c r="E56" i="41" s="1"/>
  <c r="Q29" i="200"/>
  <c r="E29" i="200"/>
  <c r="F97" i="129"/>
  <c r="H79" i="201" s="1"/>
  <c r="I79" i="201" s="1"/>
  <c r="D60" i="176"/>
  <c r="C59" i="42"/>
  <c r="Q42" i="222"/>
  <c r="U29" i="165"/>
  <c r="F33" i="125"/>
  <c r="E75" i="201" s="1"/>
  <c r="I68" i="222"/>
  <c r="F19" i="164"/>
  <c r="E14" i="201" s="1"/>
  <c r="I14" i="201" s="1"/>
  <c r="I103" i="201"/>
  <c r="O51" i="200"/>
  <c r="I37" i="134"/>
  <c r="E75" i="212"/>
  <c r="E84" i="212" s="1"/>
  <c r="I20" i="201"/>
  <c r="Q39" i="223"/>
  <c r="G50" i="223"/>
  <c r="L50" i="223"/>
  <c r="E50" i="223"/>
  <c r="R50" i="223"/>
  <c r="Q41" i="223"/>
  <c r="Q48" i="223"/>
  <c r="G65" i="127"/>
  <c r="E17" i="125"/>
  <c r="G21" i="230"/>
  <c r="G25" i="230" s="1"/>
  <c r="H69" i="201" s="1"/>
  <c r="D105" i="234"/>
  <c r="D30" i="235"/>
  <c r="G35" i="235"/>
  <c r="D49" i="235"/>
  <c r="M22" i="238"/>
  <c r="N22" i="238" s="1"/>
  <c r="D19" i="244"/>
  <c r="D29" i="232" s="1"/>
  <c r="D35" i="207"/>
  <c r="D95" i="40"/>
  <c r="D55" i="41" s="1"/>
  <c r="K50" i="135"/>
  <c r="M40" i="239"/>
  <c r="X18" i="200"/>
  <c r="E63" i="212"/>
  <c r="I58" i="166"/>
  <c r="Q49" i="166"/>
  <c r="M19" i="239"/>
  <c r="H19" i="240"/>
  <c r="O44" i="221"/>
  <c r="O50" i="221" s="1"/>
  <c r="M15" i="114" s="1"/>
  <c r="M18" i="114" s="1"/>
  <c r="G60" i="129"/>
  <c r="G62" i="129" s="1"/>
  <c r="H50" i="240"/>
  <c r="H45" i="240"/>
  <c r="H40" i="240"/>
  <c r="G42" i="220"/>
  <c r="L57" i="165"/>
  <c r="Q48" i="165"/>
  <c r="D70" i="233"/>
  <c r="I12" i="201"/>
  <c r="R68" i="222"/>
  <c r="U36" i="165"/>
  <c r="R41" i="225"/>
  <c r="H27" i="171"/>
  <c r="H24" i="171"/>
  <c r="H44" i="171"/>
  <c r="H19" i="171"/>
  <c r="H33" i="171"/>
  <c r="H16" i="171"/>
  <c r="H23" i="171"/>
  <c r="H53" i="171"/>
  <c r="H36" i="171"/>
  <c r="H50" i="171"/>
  <c r="H18" i="171"/>
  <c r="H14" i="171"/>
  <c r="H55" i="171"/>
  <c r="H38" i="171"/>
  <c r="H37" i="171"/>
  <c r="H51" i="171"/>
  <c r="H17" i="171"/>
  <c r="H63" i="171"/>
  <c r="H62" i="171"/>
  <c r="H29" i="171"/>
  <c r="H28" i="171"/>
  <c r="H42" i="171"/>
  <c r="H57" i="171"/>
  <c r="H48" i="171"/>
  <c r="H39" i="171"/>
  <c r="H30" i="171"/>
  <c r="H21" i="171"/>
  <c r="H43" i="171"/>
  <c r="H56" i="171"/>
  <c r="H47" i="171"/>
  <c r="H46" i="171"/>
  <c r="H52" i="171"/>
  <c r="H20" i="171"/>
  <c r="H34" i="171"/>
  <c r="H41" i="171"/>
  <c r="H32" i="171"/>
  <c r="H15" i="171"/>
  <c r="H61" i="171"/>
  <c r="H60" i="171"/>
  <c r="H35" i="171"/>
  <c r="K68" i="222"/>
  <c r="I24" i="201"/>
  <c r="G36" i="165"/>
  <c r="G41" i="165" s="1"/>
  <c r="G66" i="165" s="1"/>
  <c r="G68" i="222"/>
  <c r="H59" i="171"/>
  <c r="H25" i="171"/>
  <c r="H22" i="171"/>
  <c r="F34" i="124"/>
  <c r="D50" i="41"/>
  <c r="D52" i="41" s="1"/>
  <c r="C86" i="212"/>
  <c r="H112" i="201" s="1"/>
  <c r="E54" i="211"/>
  <c r="H45" i="171"/>
  <c r="H26" i="171"/>
  <c r="H31" i="171"/>
  <c r="L53" i="200"/>
  <c r="F49" i="43"/>
  <c r="G29" i="43"/>
  <c r="D85" i="211"/>
  <c r="E43" i="212"/>
  <c r="I41" i="224"/>
  <c r="Q44" i="223"/>
  <c r="D44" i="234"/>
  <c r="D135" i="234"/>
  <c r="M20" i="238"/>
  <c r="N20" i="238" s="1"/>
  <c r="M18" i="238"/>
  <c r="H25" i="240"/>
  <c r="H27" i="240"/>
  <c r="S41" i="225"/>
  <c r="Q40" i="222"/>
  <c r="N44" i="221"/>
  <c r="N50" i="221" s="1"/>
  <c r="L15" i="114" s="1"/>
  <c r="L18" i="114" s="1"/>
  <c r="T18" i="200"/>
  <c r="E60" i="176"/>
  <c r="E104" i="176" s="1"/>
  <c r="H28" i="170"/>
  <c r="Q63" i="223"/>
  <c r="C66" i="223"/>
  <c r="K30" i="218"/>
  <c r="F86" i="161" s="1"/>
  <c r="D68" i="119"/>
  <c r="F66" i="119"/>
  <c r="D52" i="207"/>
  <c r="Q66" i="222"/>
  <c r="I53" i="129"/>
  <c r="I59" i="129" s="1"/>
  <c r="F60" i="176"/>
  <c r="F91" i="41"/>
  <c r="O46" i="218"/>
  <c r="O16" i="218" s="1"/>
  <c r="O30" i="218" s="1"/>
  <c r="D56" i="163" s="1"/>
  <c r="M35" i="239"/>
  <c r="E57" i="161"/>
  <c r="D29" i="43"/>
  <c r="F29" i="43"/>
  <c r="F51" i="43" s="1"/>
  <c r="G49" i="43"/>
  <c r="I101" i="201"/>
  <c r="D43" i="141"/>
  <c r="E38" i="212"/>
  <c r="E53" i="212"/>
  <c r="J50" i="223"/>
  <c r="Q46" i="223"/>
  <c r="J52" i="222"/>
  <c r="E21" i="124"/>
  <c r="C115" i="234"/>
  <c r="F115" i="234"/>
  <c r="D23" i="236"/>
  <c r="D20" i="232" s="1"/>
  <c r="M24" i="238"/>
  <c r="N24" i="238" s="1"/>
  <c r="H20" i="240"/>
  <c r="E19" i="241"/>
  <c r="D26" i="232" s="1"/>
  <c r="D24" i="245"/>
  <c r="D31" i="232" s="1"/>
  <c r="T25" i="224"/>
  <c r="Q26" i="224"/>
  <c r="F20" i="41"/>
  <c r="F30" i="41"/>
  <c r="F41" i="41"/>
  <c r="L44" i="221"/>
  <c r="L50" i="221" s="1"/>
  <c r="J15" i="114" s="1"/>
  <c r="J18" i="114" s="1"/>
  <c r="E44" i="221"/>
  <c r="E50" i="221" s="1"/>
  <c r="C15" i="114" s="1"/>
  <c r="C60" i="176"/>
  <c r="H60" i="176"/>
  <c r="T41" i="48"/>
  <c r="S41" i="48"/>
  <c r="H24" i="133"/>
  <c r="B20" i="3"/>
  <c r="B19" i="3"/>
  <c r="E23" i="3"/>
  <c r="G14" i="115"/>
  <c r="C12" i="212"/>
  <c r="D12" i="212" s="1"/>
  <c r="F34" i="115"/>
  <c r="H34" i="115"/>
  <c r="H14" i="115"/>
  <c r="V10" i="200"/>
  <c r="T24" i="225"/>
  <c r="T26" i="225" s="1"/>
  <c r="Q26" i="225"/>
  <c r="J57" i="208"/>
  <c r="J96" i="208" s="1"/>
  <c r="L57" i="208"/>
  <c r="L96" i="208" s="1"/>
  <c r="D57" i="208"/>
  <c r="D96" i="208" s="1"/>
  <c r="I57" i="208"/>
  <c r="I96" i="208" s="1"/>
  <c r="Q75" i="208"/>
  <c r="G57" i="208"/>
  <c r="G96" i="208" s="1"/>
  <c r="H57" i="208"/>
  <c r="H96" i="208" s="1"/>
  <c r="C57" i="208"/>
  <c r="C96" i="208" s="1"/>
  <c r="F57" i="208"/>
  <c r="F96" i="208" s="1"/>
  <c r="P57" i="208"/>
  <c r="P96" i="208" s="1"/>
  <c r="N57" i="208"/>
  <c r="N96" i="208" s="1"/>
  <c r="E57" i="208"/>
  <c r="E96" i="208" s="1"/>
  <c r="K57" i="208"/>
  <c r="K96" i="208" s="1"/>
  <c r="R57" i="208"/>
  <c r="R96" i="208" s="1"/>
  <c r="O57" i="208"/>
  <c r="O96" i="208" s="1"/>
  <c r="M57" i="208"/>
  <c r="M96" i="208" s="1"/>
  <c r="D19" i="124"/>
  <c r="Q82" i="208"/>
  <c r="R10" i="208"/>
  <c r="F18" i="124"/>
  <c r="F26" i="124"/>
  <c r="F33" i="124"/>
  <c r="G40" i="176"/>
  <c r="T11" i="225"/>
  <c r="G65" i="171"/>
  <c r="G68" i="171" s="1"/>
  <c r="H67" i="171" s="1"/>
  <c r="F62" i="40"/>
  <c r="F92" i="40"/>
  <c r="F26" i="40"/>
  <c r="F83" i="40"/>
  <c r="E95" i="40"/>
  <c r="E97" i="40" s="1"/>
  <c r="F21" i="40"/>
  <c r="E15" i="119"/>
  <c r="D15" i="119"/>
  <c r="E50" i="135"/>
  <c r="F37" i="234"/>
  <c r="F46" i="234" s="1"/>
  <c r="F88" i="234" s="1"/>
  <c r="E28" i="217"/>
  <c r="I65" i="129"/>
  <c r="J65" i="129" s="1"/>
  <c r="J66" i="223"/>
  <c r="J38" i="166"/>
  <c r="F38" i="166"/>
  <c r="Q65" i="223"/>
  <c r="L66" i="223"/>
  <c r="L37" i="166"/>
  <c r="D66" i="223"/>
  <c r="D37" i="166"/>
  <c r="D42" i="166" s="1"/>
  <c r="D67" i="166" s="1"/>
  <c r="Q32" i="225"/>
  <c r="H33" i="225"/>
  <c r="H39" i="225" s="1"/>
  <c r="H15" i="166" s="1"/>
  <c r="G33" i="239"/>
  <c r="D41" i="239"/>
  <c r="E30" i="42"/>
  <c r="E72" i="212"/>
  <c r="G86" i="234"/>
  <c r="H18" i="170"/>
  <c r="H36" i="170"/>
  <c r="H54" i="170"/>
  <c r="H19" i="170"/>
  <c r="H60" i="170"/>
  <c r="H59" i="170"/>
  <c r="H56" i="170"/>
  <c r="H46" i="170"/>
  <c r="H20" i="170"/>
  <c r="H26" i="170"/>
  <c r="H44" i="170"/>
  <c r="H57" i="170"/>
  <c r="H30" i="170"/>
  <c r="H52" i="170"/>
  <c r="H51" i="170"/>
  <c r="H49" i="170"/>
  <c r="H38" i="170"/>
  <c r="H37" i="170"/>
  <c r="H58" i="170"/>
  <c r="H63" i="170"/>
  <c r="H25" i="170"/>
  <c r="H41" i="170"/>
  <c r="H29" i="170"/>
  <c r="H42" i="170"/>
  <c r="H39" i="170"/>
  <c r="H45" i="170"/>
  <c r="H22" i="170"/>
  <c r="H17" i="170"/>
  <c r="H34" i="170"/>
  <c r="H35" i="170"/>
  <c r="H43" i="170"/>
  <c r="H31" i="170"/>
  <c r="H27" i="170"/>
  <c r="U15" i="165"/>
  <c r="F18" i="172"/>
  <c r="H15" i="170"/>
  <c r="N66" i="223"/>
  <c r="F27" i="125"/>
  <c r="H46" i="248"/>
  <c r="D21" i="233" s="1"/>
  <c r="H21" i="170"/>
  <c r="G25" i="226"/>
  <c r="J25" i="226" s="1"/>
  <c r="H74" i="201"/>
  <c r="I74" i="201" s="1"/>
  <c r="H30" i="201"/>
  <c r="I30" i="201" s="1"/>
  <c r="G51" i="43"/>
  <c r="F57" i="119"/>
  <c r="F68" i="119" s="1"/>
  <c r="U18" i="200"/>
  <c r="Y16" i="200"/>
  <c r="Y18" i="200" s="1"/>
  <c r="F47" i="127"/>
  <c r="G47" i="127" s="1"/>
  <c r="Q65" i="222"/>
  <c r="K28" i="219"/>
  <c r="E24" i="124"/>
  <c r="E54" i="201" s="1"/>
  <c r="H54" i="201"/>
  <c r="G66" i="170"/>
  <c r="G69" i="170" s="1"/>
  <c r="H33" i="170"/>
  <c r="D59" i="42"/>
  <c r="Q69" i="208"/>
  <c r="Q51" i="208"/>
  <c r="Q31" i="208"/>
  <c r="E57" i="42"/>
  <c r="H75" i="201" s="1"/>
  <c r="O43" i="200"/>
  <c r="E43" i="141"/>
  <c r="H26" i="115"/>
  <c r="C85" i="211"/>
  <c r="H104" i="201" s="1"/>
  <c r="P41" i="225"/>
  <c r="Q41" i="222"/>
  <c r="N52" i="222"/>
  <c r="D52" i="222"/>
  <c r="H52" i="222"/>
  <c r="L52" i="222"/>
  <c r="Q43" i="222"/>
  <c r="Q44" i="222"/>
  <c r="I52" i="222"/>
  <c r="M52" i="222"/>
  <c r="Q45" i="222"/>
  <c r="G52" i="222"/>
  <c r="O52" i="222"/>
  <c r="Q47" i="222"/>
  <c r="Q49" i="222"/>
  <c r="I22" i="201"/>
  <c r="I44" i="201"/>
  <c r="G135" i="234"/>
  <c r="M22" i="239"/>
  <c r="R52" i="222"/>
  <c r="M44" i="221"/>
  <c r="M50" i="221" s="1"/>
  <c r="K15" i="114" s="1"/>
  <c r="K18" i="114" s="1"/>
  <c r="H29" i="200"/>
  <c r="K53" i="200"/>
  <c r="F16" i="124"/>
  <c r="F25" i="124"/>
  <c r="F29" i="124"/>
  <c r="E97" i="129"/>
  <c r="H80" i="201" s="1"/>
  <c r="I80" i="201" s="1"/>
  <c r="F52" i="172"/>
  <c r="F63" i="172" s="1"/>
  <c r="Q64" i="223"/>
  <c r="H49" i="115"/>
  <c r="J38" i="237"/>
  <c r="H41" i="240"/>
  <c r="H39" i="240"/>
  <c r="D52" i="240"/>
  <c r="G57" i="226"/>
  <c r="I47" i="201"/>
  <c r="G78" i="176"/>
  <c r="H43" i="141"/>
  <c r="Q36" i="208"/>
  <c r="H50" i="223"/>
  <c r="D50" i="223"/>
  <c r="Q42" i="223"/>
  <c r="Q45" i="223"/>
  <c r="Q49" i="223"/>
  <c r="C52" i="222"/>
  <c r="H68" i="222"/>
  <c r="G22" i="234"/>
  <c r="D120" i="234"/>
  <c r="G49" i="235"/>
  <c r="M23" i="238"/>
  <c r="M21" i="238"/>
  <c r="N21" i="238" s="1"/>
  <c r="M19" i="238"/>
  <c r="M17" i="238"/>
  <c r="H23" i="240"/>
  <c r="F37" i="40"/>
  <c r="G95" i="40"/>
  <c r="G50" i="41"/>
  <c r="G52" i="41" s="1"/>
  <c r="F51" i="41"/>
  <c r="D93" i="40"/>
  <c r="H44" i="221"/>
  <c r="H50" i="221" s="1"/>
  <c r="F15" i="114" s="1"/>
  <c r="F18" i="114" s="1"/>
  <c r="H19" i="133"/>
  <c r="E37" i="134"/>
  <c r="E38" i="237"/>
  <c r="J39" i="237" s="1"/>
  <c r="D21" i="232" s="1"/>
  <c r="M34" i="239"/>
  <c r="D86" i="212"/>
  <c r="H107" i="201" s="1"/>
  <c r="F86" i="212"/>
  <c r="I95" i="129"/>
  <c r="I111" i="201"/>
  <c r="E68" i="119"/>
  <c r="Y26" i="200"/>
  <c r="F43" i="141"/>
  <c r="E65" i="211"/>
  <c r="E71" i="211" s="1"/>
  <c r="S52" i="48"/>
  <c r="S59" i="48" s="1"/>
  <c r="H108" i="201" s="1"/>
  <c r="N50" i="223"/>
  <c r="Q40" i="223"/>
  <c r="K50" i="223"/>
  <c r="O50" i="223"/>
  <c r="P50" i="223"/>
  <c r="Q43" i="223"/>
  <c r="I50" i="223"/>
  <c r="Q47" i="223"/>
  <c r="C38" i="166"/>
  <c r="P52" i="222"/>
  <c r="K52" i="222"/>
  <c r="Q46" i="222"/>
  <c r="J47" i="226"/>
  <c r="G37" i="234"/>
  <c r="L28" i="238"/>
  <c r="N23" i="238"/>
  <c r="D29" i="240"/>
  <c r="J44" i="221"/>
  <c r="J50" i="221" s="1"/>
  <c r="H15" i="114" s="1"/>
  <c r="H18" i="114" s="1"/>
  <c r="M29" i="200"/>
  <c r="H48" i="240"/>
  <c r="D68" i="222"/>
  <c r="F31" i="40"/>
  <c r="F47" i="40"/>
  <c r="F76" i="41"/>
  <c r="F81" i="41" s="1"/>
  <c r="H71" i="201" s="1"/>
  <c r="F85" i="211"/>
  <c r="D57" i="234"/>
  <c r="G57" i="234"/>
  <c r="D63" i="234"/>
  <c r="G113" i="234"/>
  <c r="D129" i="234"/>
  <c r="G30" i="235"/>
  <c r="D35" i="235"/>
  <c r="M27" i="238"/>
  <c r="N27" i="238" s="1"/>
  <c r="M21" i="239"/>
  <c r="G48" i="127"/>
  <c r="G93" i="40"/>
  <c r="F25" i="41"/>
  <c r="G77" i="40"/>
  <c r="Q27" i="222"/>
  <c r="G43" i="141"/>
  <c r="T44" i="221"/>
  <c r="T50" i="221" s="1"/>
  <c r="H50" i="201" s="1"/>
  <c r="R44" i="221"/>
  <c r="R50" i="221" s="1"/>
  <c r="P15" i="114" s="1"/>
  <c r="P18" i="114" s="1"/>
  <c r="F27" i="119"/>
  <c r="F32" i="119" s="1"/>
  <c r="C46" i="219"/>
  <c r="F37" i="134"/>
  <c r="H50" i="135"/>
  <c r="I78" i="129"/>
  <c r="I83" i="129" s="1"/>
  <c r="H165" i="250"/>
  <c r="F19" i="235" s="1"/>
  <c r="F23" i="235" s="1"/>
  <c r="F51" i="235" s="1"/>
  <c r="E60" i="129"/>
  <c r="E62" i="129" s="1"/>
  <c r="P66" i="223"/>
  <c r="C16" i="166"/>
  <c r="C32" i="166" s="1"/>
  <c r="M38" i="239"/>
  <c r="H43" i="240"/>
  <c r="Q48" i="222"/>
  <c r="M68" i="222"/>
  <c r="G87" i="176"/>
  <c r="Q14" i="208"/>
  <c r="D113" i="234"/>
  <c r="G120" i="234"/>
  <c r="N26" i="238"/>
  <c r="N18" i="238"/>
  <c r="L23" i="239"/>
  <c r="H24" i="240"/>
  <c r="B30" i="240"/>
  <c r="D24" i="246"/>
  <c r="D32" i="232" s="1"/>
  <c r="B34" i="247"/>
  <c r="D33" i="232" s="1"/>
  <c r="S28" i="224"/>
  <c r="S13" i="165" s="1"/>
  <c r="S15" i="165" s="1"/>
  <c r="S31" i="165" s="1"/>
  <c r="E98" i="40"/>
  <c r="E59" i="41" s="1"/>
  <c r="E50" i="41"/>
  <c r="E52" i="41" s="1"/>
  <c r="E93" i="40"/>
  <c r="R66" i="223"/>
  <c r="G44" i="221"/>
  <c r="G50" i="221" s="1"/>
  <c r="E15" i="114" s="1"/>
  <c r="E18" i="114" s="1"/>
  <c r="G50" i="135"/>
  <c r="R29" i="200"/>
  <c r="J29" i="200"/>
  <c r="F29" i="200"/>
  <c r="I36" i="129"/>
  <c r="I41" i="129" s="1"/>
  <c r="I60" i="129" s="1"/>
  <c r="I62" i="129" s="1"/>
  <c r="J97" i="129"/>
  <c r="H97" i="129"/>
  <c r="H81" i="201" s="1"/>
  <c r="I81" i="201" s="1"/>
  <c r="G17" i="124"/>
  <c r="E165" i="250"/>
  <c r="C19" i="235" s="1"/>
  <c r="C23" i="235" s="1"/>
  <c r="C51" i="235" s="1"/>
  <c r="J30" i="218"/>
  <c r="Q88" i="208"/>
  <c r="F45" i="125"/>
  <c r="D48" i="125"/>
  <c r="G37" i="125"/>
  <c r="E78" i="201" s="1"/>
  <c r="H78" i="201"/>
  <c r="F30" i="172"/>
  <c r="H77" i="201" s="1"/>
  <c r="D34" i="179"/>
  <c r="D38" i="179" s="1"/>
  <c r="I16" i="218"/>
  <c r="I30" i="218" s="1"/>
  <c r="D57" i="218" s="1"/>
  <c r="E50" i="163"/>
  <c r="E16" i="218"/>
  <c r="E30" i="218" s="1"/>
  <c r="D50" i="163" s="1"/>
  <c r="N24" i="218"/>
  <c r="N40" i="218"/>
  <c r="M30" i="218"/>
  <c r="R13" i="165"/>
  <c r="R15" i="165" s="1"/>
  <c r="R31" i="165" s="1"/>
  <c r="R41" i="224"/>
  <c r="C41" i="224"/>
  <c r="Q17" i="224"/>
  <c r="T17" i="224" s="1"/>
  <c r="T20" i="224" s="1"/>
  <c r="Q47" i="224"/>
  <c r="Q52" i="224" s="1"/>
  <c r="K28" i="224"/>
  <c r="K41" i="224" s="1"/>
  <c r="E14" i="165"/>
  <c r="Q14" i="165" s="1"/>
  <c r="T14" i="165" s="1"/>
  <c r="F17" i="127" s="1"/>
  <c r="E41" i="224"/>
  <c r="C15" i="165"/>
  <c r="T33" i="224"/>
  <c r="T39" i="224" s="1"/>
  <c r="H17" i="127"/>
  <c r="U41" i="224"/>
  <c r="J28" i="224"/>
  <c r="J13" i="165" s="1"/>
  <c r="J15" i="165" s="1"/>
  <c r="J31" i="165" s="1"/>
  <c r="N41" i="224"/>
  <c r="Q47" i="225"/>
  <c r="Q52" i="225" s="1"/>
  <c r="O41" i="225"/>
  <c r="M14" i="166"/>
  <c r="K41" i="225"/>
  <c r="T47" i="225"/>
  <c r="T52" i="225" s="1"/>
  <c r="I41" i="225"/>
  <c r="I14" i="166"/>
  <c r="I16" i="166" s="1"/>
  <c r="I32" i="166" s="1"/>
  <c r="O39" i="225"/>
  <c r="O15" i="166" s="1"/>
  <c r="O16" i="166" s="1"/>
  <c r="O32" i="166" s="1"/>
  <c r="Q20" i="225"/>
  <c r="Q28" i="225" s="1"/>
  <c r="F14" i="166"/>
  <c r="F16" i="166" s="1"/>
  <c r="F32" i="166" s="1"/>
  <c r="E41" i="225"/>
  <c r="D41" i="225"/>
  <c r="U28" i="225"/>
  <c r="U41" i="225" s="1"/>
  <c r="C41" i="225"/>
  <c r="R14" i="166"/>
  <c r="R16" i="166" s="1"/>
  <c r="R32" i="166" s="1"/>
  <c r="J28" i="225"/>
  <c r="J41" i="225" s="1"/>
  <c r="T20" i="225"/>
  <c r="E55" i="127"/>
  <c r="E104" i="201"/>
  <c r="H16" i="166"/>
  <c r="H32" i="166" s="1"/>
  <c r="Q58" i="166"/>
  <c r="H42" i="166"/>
  <c r="H67" i="166" s="1"/>
  <c r="Q59" i="166"/>
  <c r="T59" i="166" s="1"/>
  <c r="E52" i="127" s="1"/>
  <c r="N42" i="166"/>
  <c r="N67" i="166" s="1"/>
  <c r="I42" i="166"/>
  <c r="M42" i="166"/>
  <c r="M67" i="166" s="1"/>
  <c r="Q38" i="166"/>
  <c r="T38" i="166" s="1"/>
  <c r="K42" i="166"/>
  <c r="K67" i="166" s="1"/>
  <c r="H51" i="127"/>
  <c r="F42" i="166"/>
  <c r="F67" i="166" s="1"/>
  <c r="T63" i="166"/>
  <c r="E56" i="127" s="1"/>
  <c r="H32" i="127"/>
  <c r="H33" i="127" s="1"/>
  <c r="R67" i="166"/>
  <c r="L42" i="166"/>
  <c r="L67" i="166" s="1"/>
  <c r="O42" i="166"/>
  <c r="O67" i="166" s="1"/>
  <c r="G42" i="166"/>
  <c r="G67" i="166" s="1"/>
  <c r="D16" i="166"/>
  <c r="D32" i="166" s="1"/>
  <c r="T49" i="166"/>
  <c r="T58" i="166" s="1"/>
  <c r="E51" i="127" s="1"/>
  <c r="C42" i="166"/>
  <c r="C67" i="166" s="1"/>
  <c r="U31" i="166"/>
  <c r="J42" i="166"/>
  <c r="J67" i="166" s="1"/>
  <c r="P42" i="166"/>
  <c r="P67" i="166" s="1"/>
  <c r="H38" i="127"/>
  <c r="F55" i="127"/>
  <c r="E112" i="201"/>
  <c r="U30" i="165"/>
  <c r="G30" i="127"/>
  <c r="P41" i="165"/>
  <c r="P66" i="165" s="1"/>
  <c r="H52" i="127"/>
  <c r="H25" i="127"/>
  <c r="E109" i="201"/>
  <c r="I109" i="201" s="1"/>
  <c r="L15" i="165"/>
  <c r="L31" i="165" s="1"/>
  <c r="G15" i="165"/>
  <c r="G31" i="165" s="1"/>
  <c r="G22" i="127"/>
  <c r="S66" i="165"/>
  <c r="Q57" i="165"/>
  <c r="R66" i="165"/>
  <c r="O41" i="165"/>
  <c r="J41" i="165"/>
  <c r="J66" i="165" s="1"/>
  <c r="F41" i="165"/>
  <c r="F66" i="165" s="1"/>
  <c r="I41" i="165"/>
  <c r="I66" i="165" s="1"/>
  <c r="L41" i="165"/>
  <c r="E41" i="165"/>
  <c r="E66" i="165" s="1"/>
  <c r="K41" i="165"/>
  <c r="K66" i="165" s="1"/>
  <c r="T43" i="165"/>
  <c r="T48" i="165" s="1"/>
  <c r="T57" i="165" s="1"/>
  <c r="F51" i="127" s="1"/>
  <c r="F13" i="165"/>
  <c r="F15" i="165" s="1"/>
  <c r="F31" i="165" s="1"/>
  <c r="F41" i="224"/>
  <c r="G17" i="125"/>
  <c r="E70" i="201" s="1"/>
  <c r="H70" i="201"/>
  <c r="E23" i="127"/>
  <c r="G23" i="127" s="1"/>
  <c r="T23" i="166"/>
  <c r="R16" i="114"/>
  <c r="E45" i="201" s="1"/>
  <c r="H53" i="201"/>
  <c r="H45" i="201"/>
  <c r="D24" i="124"/>
  <c r="G31" i="127"/>
  <c r="Y29" i="200"/>
  <c r="X26" i="200"/>
  <c r="Q15" i="166"/>
  <c r="T15" i="166" s="1"/>
  <c r="E17" i="127" s="1"/>
  <c r="D13" i="165"/>
  <c r="D15" i="165" s="1"/>
  <c r="D31" i="165" s="1"/>
  <c r="D41" i="224"/>
  <c r="O13" i="165"/>
  <c r="O15" i="165" s="1"/>
  <c r="O31" i="165" s="1"/>
  <c r="O41" i="224"/>
  <c r="Q35" i="166"/>
  <c r="T35" i="166" s="1"/>
  <c r="E38" i="127" s="1"/>
  <c r="C41" i="165"/>
  <c r="C66" i="165" s="1"/>
  <c r="Q34" i="165"/>
  <c r="T34" i="165" s="1"/>
  <c r="F38" i="127" s="1"/>
  <c r="N41" i="165"/>
  <c r="N66" i="165" s="1"/>
  <c r="J14" i="166"/>
  <c r="J16" i="166" s="1"/>
  <c r="J32" i="166" s="1"/>
  <c r="G46" i="239"/>
  <c r="M50" i="239"/>
  <c r="G52" i="239"/>
  <c r="G49" i="127"/>
  <c r="F28" i="127"/>
  <c r="G28" i="127" s="1"/>
  <c r="E110" i="201"/>
  <c r="I110" i="201" s="1"/>
  <c r="F54" i="127"/>
  <c r="C18" i="114"/>
  <c r="J50" i="135"/>
  <c r="X29" i="200"/>
  <c r="M20" i="239"/>
  <c r="M23" i="239" s="1"/>
  <c r="G23" i="239"/>
  <c r="M45" i="239"/>
  <c r="E107" i="201"/>
  <c r="F24" i="127"/>
  <c r="G24" i="127" s="1"/>
  <c r="M16" i="166"/>
  <c r="M32" i="166" s="1"/>
  <c r="G24" i="124"/>
  <c r="E56" i="201" s="1"/>
  <c r="F28" i="164"/>
  <c r="E26" i="201" s="1"/>
  <c r="H42" i="201"/>
  <c r="I42" i="201" s="1"/>
  <c r="H56" i="201"/>
  <c r="G45" i="119"/>
  <c r="G68" i="119" s="1"/>
  <c r="H26" i="201"/>
  <c r="E59" i="42"/>
  <c r="C23" i="179"/>
  <c r="D40" i="125"/>
  <c r="F37" i="125"/>
  <c r="E16" i="166"/>
  <c r="E32" i="166" s="1"/>
  <c r="G41" i="225"/>
  <c r="G14" i="166"/>
  <c r="G16" i="166" s="1"/>
  <c r="G32" i="166" s="1"/>
  <c r="N41" i="225"/>
  <c r="N14" i="166"/>
  <c r="N16" i="166" s="1"/>
  <c r="N32" i="166" s="1"/>
  <c r="H41" i="224"/>
  <c r="H13" i="165"/>
  <c r="H15" i="165" s="1"/>
  <c r="H31" i="165" s="1"/>
  <c r="P41" i="224"/>
  <c r="P13" i="165"/>
  <c r="P15" i="165" s="1"/>
  <c r="P31" i="165" s="1"/>
  <c r="Q58" i="165"/>
  <c r="T58" i="165" s="1"/>
  <c r="F52" i="127" s="1"/>
  <c r="G52" i="127" s="1"/>
  <c r="Q33" i="165"/>
  <c r="D41" i="165"/>
  <c r="D66" i="165" s="1"/>
  <c r="O66" i="165"/>
  <c r="C21" i="179"/>
  <c r="E90" i="201" s="1"/>
  <c r="H90" i="201"/>
  <c r="F18" i="125"/>
  <c r="E71" i="201" s="1"/>
  <c r="N17" i="238"/>
  <c r="M28" i="239"/>
  <c r="L52" i="239"/>
  <c r="M51" i="239"/>
  <c r="H37" i="127"/>
  <c r="U42" i="166"/>
  <c r="U67" i="166" s="1"/>
  <c r="S41" i="224"/>
  <c r="G21" i="127"/>
  <c r="G50" i="127"/>
  <c r="G53" i="127"/>
  <c r="G20" i="127"/>
  <c r="T47" i="224"/>
  <c r="T52" i="224" s="1"/>
  <c r="G29" i="127"/>
  <c r="O53" i="200"/>
  <c r="C30" i="165"/>
  <c r="C31" i="165" s="1"/>
  <c r="Q29" i="165"/>
  <c r="L41" i="225"/>
  <c r="L14" i="166"/>
  <c r="L16" i="166" s="1"/>
  <c r="L32" i="166" s="1"/>
  <c r="M41" i="224"/>
  <c r="M13" i="165"/>
  <c r="M15" i="165" s="1"/>
  <c r="M31" i="165" s="1"/>
  <c r="N19" i="238"/>
  <c r="G28" i="238"/>
  <c r="G29" i="239"/>
  <c r="M27" i="239"/>
  <c r="D36" i="234"/>
  <c r="D37" i="234" s="1"/>
  <c r="D46" i="234" s="1"/>
  <c r="C37" i="234"/>
  <c r="C46" i="234" s="1"/>
  <c r="C88" i="234" s="1"/>
  <c r="E54" i="127"/>
  <c r="G54" i="127" s="1"/>
  <c r="E102" i="201"/>
  <c r="I102" i="201" s="1"/>
  <c r="D67" i="207"/>
  <c r="F16" i="93" s="1"/>
  <c r="G43" i="127"/>
  <c r="F60" i="129"/>
  <c r="F62" i="129" s="1"/>
  <c r="K32" i="219"/>
  <c r="K40" i="219" s="1"/>
  <c r="I40" i="219"/>
  <c r="D104" i="176"/>
  <c r="G105" i="234"/>
  <c r="K14" i="166"/>
  <c r="K16" i="166" s="1"/>
  <c r="K32" i="166" s="1"/>
  <c r="I13" i="165"/>
  <c r="I15" i="165" s="1"/>
  <c r="I31" i="165" s="1"/>
  <c r="I68" i="165" s="1"/>
  <c r="Q34" i="166"/>
  <c r="E28" i="238"/>
  <c r="H72" i="201"/>
  <c r="I72" i="201" s="1"/>
  <c r="Q30" i="166"/>
  <c r="Q22" i="165"/>
  <c r="I28" i="219"/>
  <c r="H36" i="165"/>
  <c r="S14" i="166"/>
  <c r="S16" i="166" s="1"/>
  <c r="S32" i="166" s="1"/>
  <c r="P14" i="166"/>
  <c r="P16" i="166" s="1"/>
  <c r="P32" i="166" s="1"/>
  <c r="D26" i="240"/>
  <c r="G53" i="200"/>
  <c r="V29" i="200"/>
  <c r="G44" i="234"/>
  <c r="G129" i="234"/>
  <c r="D23" i="239"/>
  <c r="H18" i="240"/>
  <c r="H21" i="240" s="1"/>
  <c r="D21" i="240"/>
  <c r="G21" i="240"/>
  <c r="F52" i="40"/>
  <c r="Q59" i="223"/>
  <c r="F75" i="40"/>
  <c r="Q38" i="223"/>
  <c r="Q67" i="222"/>
  <c r="Q61" i="222"/>
  <c r="I44" i="221"/>
  <c r="I50" i="221" s="1"/>
  <c r="G15" i="114" s="1"/>
  <c r="G18" i="114" s="1"/>
  <c r="F44" i="221"/>
  <c r="F50" i="221" s="1"/>
  <c r="D15" i="114" s="1"/>
  <c r="D18" i="114" s="1"/>
  <c r="E39" i="163"/>
  <c r="L41" i="224"/>
  <c r="D46" i="239"/>
  <c r="H28" i="240"/>
  <c r="D52" i="239"/>
  <c r="C50" i="223"/>
  <c r="E22" i="252"/>
  <c r="P68" i="222"/>
  <c r="N68" i="222"/>
  <c r="Q23" i="166"/>
  <c r="N13" i="165"/>
  <c r="N15" i="165" s="1"/>
  <c r="N31" i="165" s="1"/>
  <c r="D29" i="239"/>
  <c r="G27" i="125"/>
  <c r="Q23" i="114"/>
  <c r="P42" i="218"/>
  <c r="P40" i="218" s="1"/>
  <c r="F26" i="153"/>
  <c r="T23" i="224"/>
  <c r="H76" i="201"/>
  <c r="I76" i="201" s="1"/>
  <c r="H45" i="115"/>
  <c r="G41" i="224"/>
  <c r="M37" i="165"/>
  <c r="Q37" i="165" s="1"/>
  <c r="T37" i="165" s="1"/>
  <c r="G63" i="234"/>
  <c r="D86" i="234"/>
  <c r="L26" i="239"/>
  <c r="L29" i="239" s="1"/>
  <c r="J29" i="239"/>
  <c r="J52" i="239"/>
  <c r="H56" i="127"/>
  <c r="F57" i="40"/>
  <c r="F88" i="40"/>
  <c r="F49" i="41"/>
  <c r="F50" i="41" s="1"/>
  <c r="F74" i="40"/>
  <c r="Q25" i="223"/>
  <c r="Q44" i="221"/>
  <c r="Q50" i="221" s="1"/>
  <c r="O15" i="114" s="1"/>
  <c r="O18" i="114" s="1"/>
  <c r="T26" i="200"/>
  <c r="F50" i="135"/>
  <c r="H64" i="170"/>
  <c r="H62" i="170"/>
  <c r="H48" i="170"/>
  <c r="H53" i="170"/>
  <c r="H61" i="170"/>
  <c r="H23" i="170"/>
  <c r="H32" i="170"/>
  <c r="H40" i="170"/>
  <c r="H47" i="170"/>
  <c r="H55" i="170"/>
  <c r="H16" i="170"/>
  <c r="H50" i="170"/>
  <c r="H37" i="134"/>
  <c r="G16" i="218"/>
  <c r="G30" i="218" s="1"/>
  <c r="D55" i="218" s="1"/>
  <c r="E55" i="218"/>
  <c r="E60" i="218" s="1"/>
  <c r="E52" i="163" s="1"/>
  <c r="K28" i="238"/>
  <c r="Q33" i="224"/>
  <c r="Q39" i="224" s="1"/>
  <c r="T22" i="165"/>
  <c r="U26" i="200"/>
  <c r="Q63" i="166"/>
  <c r="H41" i="115"/>
  <c r="H41" i="225"/>
  <c r="L68" i="222"/>
  <c r="P24" i="218"/>
  <c r="Q44" i="208"/>
  <c r="E75" i="211"/>
  <c r="E83" i="211" s="1"/>
  <c r="H18" i="201"/>
  <c r="I18" i="201" s="1"/>
  <c r="H44" i="220"/>
  <c r="H49" i="220" s="1"/>
  <c r="H53" i="220" s="1"/>
  <c r="D22" i="234"/>
  <c r="M25" i="238"/>
  <c r="N25" i="238" s="1"/>
  <c r="M26" i="239"/>
  <c r="L44" i="239"/>
  <c r="L46" i="239" s="1"/>
  <c r="J46" i="239"/>
  <c r="G26" i="240"/>
  <c r="E30" i="240"/>
  <c r="U41" i="165"/>
  <c r="U66" i="165" s="1"/>
  <c r="F41" i="127"/>
  <c r="G41" i="127" s="1"/>
  <c r="D29" i="200"/>
  <c r="G26" i="127"/>
  <c r="S67" i="166"/>
  <c r="G36" i="220"/>
  <c r="G38" i="220" s="1"/>
  <c r="G48" i="176"/>
  <c r="G64" i="176"/>
  <c r="C35" i="207"/>
  <c r="C52" i="207" s="1"/>
  <c r="C67" i="207" s="1"/>
  <c r="E16" i="93" s="1"/>
  <c r="F42" i="40"/>
  <c r="F72" i="40"/>
  <c r="F67" i="40"/>
  <c r="E19" i="124"/>
  <c r="F19" i="124" s="1"/>
  <c r="E46" i="127"/>
  <c r="G46" i="127" s="1"/>
  <c r="L16" i="218"/>
  <c r="L30" i="218" s="1"/>
  <c r="F87" i="161" s="1"/>
  <c r="E87" i="161"/>
  <c r="M39" i="239"/>
  <c r="J57" i="226"/>
  <c r="F76" i="40"/>
  <c r="L33" i="239"/>
  <c r="L41" i="239" s="1"/>
  <c r="J41" i="239"/>
  <c r="G52" i="240"/>
  <c r="F57" i="161"/>
  <c r="M36" i="239"/>
  <c r="G41" i="239"/>
  <c r="S25" i="48"/>
  <c r="S32" i="48" s="1"/>
  <c r="H100" i="201" s="1"/>
  <c r="E15" i="124"/>
  <c r="D15" i="124"/>
  <c r="G59" i="176"/>
  <c r="R12" i="114"/>
  <c r="T10" i="200"/>
  <c r="D43" i="119"/>
  <c r="E47" i="172"/>
  <c r="F47" i="172"/>
  <c r="G47" i="172" s="1"/>
  <c r="C13" i="226"/>
  <c r="F69" i="41"/>
  <c r="G69" i="41" s="1"/>
  <c r="F43" i="119"/>
  <c r="G43" i="119" s="1"/>
  <c r="D13" i="172"/>
  <c r="D50" i="218"/>
  <c r="E50" i="218" s="1"/>
  <c r="J13" i="226"/>
  <c r="F13" i="172"/>
  <c r="G13" i="172" s="1"/>
  <c r="C45" i="226"/>
  <c r="E43" i="119"/>
  <c r="F15" i="119"/>
  <c r="G15" i="119" s="1"/>
  <c r="F13" i="41"/>
  <c r="G13" i="41" s="1"/>
  <c r="C13" i="207"/>
  <c r="E13" i="172"/>
  <c r="N14" i="218"/>
  <c r="M36" i="200"/>
  <c r="G14" i="230"/>
  <c r="E13" i="161"/>
  <c r="F13" i="161" s="1"/>
  <c r="Q12" i="114"/>
  <c r="X10" i="200"/>
  <c r="Z10" i="200" s="1"/>
  <c r="O36" i="200"/>
  <c r="P36" i="200" s="1"/>
  <c r="E20" i="254"/>
  <c r="B31" i="153"/>
  <c r="E51" i="252"/>
  <c r="F32" i="124"/>
  <c r="F28" i="124"/>
  <c r="H104" i="176"/>
  <c r="H64" i="201" s="1"/>
  <c r="F23" i="124"/>
  <c r="D21" i="124"/>
  <c r="C104" i="176"/>
  <c r="F104" i="176"/>
  <c r="D22" i="124"/>
  <c r="F22" i="124" s="1"/>
  <c r="E59" i="201" s="1"/>
  <c r="F20" i="124"/>
  <c r="G35" i="176"/>
  <c r="G55" i="176"/>
  <c r="F30" i="124"/>
  <c r="F21" i="124"/>
  <c r="F27" i="124"/>
  <c r="G16" i="176"/>
  <c r="G72" i="176"/>
  <c r="I60" i="201"/>
  <c r="G30" i="124"/>
  <c r="E86" i="161"/>
  <c r="H16" i="218"/>
  <c r="H30" i="218" s="1"/>
  <c r="D53" i="218" s="1"/>
  <c r="D75" i="207"/>
  <c r="D78" i="207" s="1"/>
  <c r="D81" i="207" s="1"/>
  <c r="E87" i="41"/>
  <c r="E89" i="41" s="1"/>
  <c r="E96" i="41" s="1"/>
  <c r="H58" i="201" s="1"/>
  <c r="I58" i="201" s="1"/>
  <c r="E77" i="40"/>
  <c r="D98" i="40"/>
  <c r="G96" i="40"/>
  <c r="G56" i="41" s="1"/>
  <c r="G55" i="41"/>
  <c r="F91" i="40"/>
  <c r="F93" i="40" s="1"/>
  <c r="D77" i="40"/>
  <c r="F44" i="220"/>
  <c r="F49" i="220" s="1"/>
  <c r="F53" i="220" s="1"/>
  <c r="I44" i="220"/>
  <c r="I49" i="220" s="1"/>
  <c r="I53" i="220" s="1"/>
  <c r="D40" i="221"/>
  <c r="D42" i="221" s="1"/>
  <c r="E44" i="220"/>
  <c r="E49" i="220" s="1"/>
  <c r="E53" i="220" s="1"/>
  <c r="J44" i="220"/>
  <c r="J49" i="220" s="1"/>
  <c r="J53" i="220" s="1"/>
  <c r="E20" i="164"/>
  <c r="E15" i="201" s="1"/>
  <c r="H15" i="201"/>
  <c r="S32" i="221"/>
  <c r="D33" i="221"/>
  <c r="S33" i="221" s="1"/>
  <c r="G26" i="220"/>
  <c r="G28" i="220" s="1"/>
  <c r="S18" i="221"/>
  <c r="G25" i="115" s="1"/>
  <c r="G30" i="115" s="1"/>
  <c r="E24" i="164"/>
  <c r="E21" i="201" s="1"/>
  <c r="H21" i="201"/>
  <c r="E11" i="201"/>
  <c r="H23" i="201"/>
  <c r="E25" i="164"/>
  <c r="E23" i="201" s="1"/>
  <c r="H19" i="115"/>
  <c r="D26" i="221"/>
  <c r="D28" i="221" s="1"/>
  <c r="F18" i="115"/>
  <c r="H11" i="201"/>
  <c r="E23" i="164"/>
  <c r="E19" i="201" s="1"/>
  <c r="I19" i="201" s="1"/>
  <c r="Q64" i="165"/>
  <c r="T64" i="165" s="1"/>
  <c r="T62" i="165" s="1"/>
  <c r="F56" i="127" s="1"/>
  <c r="C13" i="211"/>
  <c r="D13" i="211" s="1"/>
  <c r="D96" i="40"/>
  <c r="U29" i="200" l="1"/>
  <c r="Q36" i="165"/>
  <c r="T36" i="165" s="1"/>
  <c r="F137" i="234"/>
  <c r="F17" i="125"/>
  <c r="E69" i="201" s="1"/>
  <c r="G46" i="234"/>
  <c r="C20" i="179"/>
  <c r="E89" i="201" s="1"/>
  <c r="S16" i="114"/>
  <c r="E41" i="201" s="1"/>
  <c r="M52" i="239"/>
  <c r="S68" i="165"/>
  <c r="H52" i="240"/>
  <c r="D115" i="234"/>
  <c r="M53" i="200"/>
  <c r="I75" i="201"/>
  <c r="I54" i="201"/>
  <c r="I69" i="201"/>
  <c r="I112" i="201"/>
  <c r="I107" i="201"/>
  <c r="I104" i="201"/>
  <c r="F77" i="40"/>
  <c r="K13" i="165"/>
  <c r="K15" i="165" s="1"/>
  <c r="K31" i="165" s="1"/>
  <c r="Q37" i="166"/>
  <c r="T37" i="166" s="1"/>
  <c r="I67" i="166"/>
  <c r="I69" i="166" s="1"/>
  <c r="E56" i="163"/>
  <c r="D75" i="179"/>
  <c r="D73" i="179"/>
  <c r="I97" i="129"/>
  <c r="Q66" i="223"/>
  <c r="D51" i="43"/>
  <c r="D60" i="218"/>
  <c r="D52" i="163" s="1"/>
  <c r="F48" i="164"/>
  <c r="G40" i="125"/>
  <c r="G30" i="240"/>
  <c r="D40" i="179"/>
  <c r="G60" i="176"/>
  <c r="F48" i="125"/>
  <c r="D15" i="233"/>
  <c r="D22" i="233" s="1"/>
  <c r="G44" i="124"/>
  <c r="E86" i="212"/>
  <c r="Q52" i="222"/>
  <c r="I89" i="201"/>
  <c r="J69" i="166"/>
  <c r="F94" i="161"/>
  <c r="F96" i="161" s="1"/>
  <c r="E53" i="163" s="1"/>
  <c r="H64" i="171"/>
  <c r="E69" i="166"/>
  <c r="P68" i="165"/>
  <c r="L66" i="165"/>
  <c r="L68" i="165" s="1"/>
  <c r="G19" i="235"/>
  <c r="G23" i="235" s="1"/>
  <c r="G51" i="235" s="1"/>
  <c r="H68" i="170"/>
  <c r="H67" i="170"/>
  <c r="F52" i="41"/>
  <c r="H29" i="240"/>
  <c r="Q68" i="222"/>
  <c r="C137" i="234"/>
  <c r="F68" i="165"/>
  <c r="T26" i="224"/>
  <c r="F95" i="40"/>
  <c r="C75" i="207"/>
  <c r="C78" i="207" s="1"/>
  <c r="C81" i="207" s="1"/>
  <c r="E16" i="161" s="1"/>
  <c r="D30" i="240"/>
  <c r="K69" i="166"/>
  <c r="I71" i="201"/>
  <c r="N69" i="166"/>
  <c r="F69" i="166"/>
  <c r="R69" i="166"/>
  <c r="Q50" i="223"/>
  <c r="E55" i="41"/>
  <c r="E57" i="41" s="1"/>
  <c r="E60" i="41" s="1"/>
  <c r="H25" i="115"/>
  <c r="U14" i="166"/>
  <c r="D69" i="166"/>
  <c r="H26" i="240"/>
  <c r="D19" i="235"/>
  <c r="D23" i="235" s="1"/>
  <c r="D51" i="235" s="1"/>
  <c r="Q20" i="224"/>
  <c r="Q28" i="224" s="1"/>
  <c r="Q41" i="224" s="1"/>
  <c r="U31" i="165"/>
  <c r="U68" i="165" s="1"/>
  <c r="Q57" i="208"/>
  <c r="H61" i="201"/>
  <c r="F15" i="124"/>
  <c r="E64" i="201"/>
  <c r="I64" i="201" s="1"/>
  <c r="H65" i="171"/>
  <c r="H66" i="171"/>
  <c r="E99" i="40"/>
  <c r="H41" i="201"/>
  <c r="I41" i="201" s="1"/>
  <c r="E28" i="164"/>
  <c r="E25" i="201" s="1"/>
  <c r="H55" i="201"/>
  <c r="H25" i="201"/>
  <c r="T32" i="225"/>
  <c r="T33" i="225" s="1"/>
  <c r="T39" i="225" s="1"/>
  <c r="Q33" i="225"/>
  <c r="Q39" i="225" s="1"/>
  <c r="M28" i="238"/>
  <c r="I45" i="201"/>
  <c r="I70" i="201"/>
  <c r="T28" i="225"/>
  <c r="E85" i="211"/>
  <c r="G88" i="234"/>
  <c r="C68" i="165"/>
  <c r="G55" i="127"/>
  <c r="H69" i="166"/>
  <c r="C69" i="166"/>
  <c r="G44" i="220"/>
  <c r="G49" i="220" s="1"/>
  <c r="E37" i="201" s="1"/>
  <c r="I23" i="201"/>
  <c r="T29" i="200"/>
  <c r="H53" i="115"/>
  <c r="G115" i="234"/>
  <c r="L69" i="166"/>
  <c r="I90" i="201"/>
  <c r="M69" i="166"/>
  <c r="M44" i="239"/>
  <c r="M46" i="239" s="1"/>
  <c r="R68" i="165"/>
  <c r="I78" i="201"/>
  <c r="E94" i="161"/>
  <c r="E96" i="161" s="1"/>
  <c r="D53" i="163" s="1"/>
  <c r="N68" i="165"/>
  <c r="J41" i="224"/>
  <c r="K68" i="165"/>
  <c r="E15" i="165"/>
  <c r="E31" i="165" s="1"/>
  <c r="E68" i="165" s="1"/>
  <c r="G68" i="165"/>
  <c r="T28" i="224"/>
  <c r="T41" i="224" s="1"/>
  <c r="F25" i="127"/>
  <c r="G38" i="127"/>
  <c r="O69" i="166"/>
  <c r="G69" i="166"/>
  <c r="G51" i="127"/>
  <c r="G17" i="127"/>
  <c r="Q14" i="166"/>
  <c r="T14" i="166" s="1"/>
  <c r="P69" i="166"/>
  <c r="E25" i="127"/>
  <c r="Q62" i="165"/>
  <c r="M41" i="165"/>
  <c r="M66" i="165" s="1"/>
  <c r="M68" i="165" s="1"/>
  <c r="H57" i="127"/>
  <c r="D68" i="165"/>
  <c r="Q13" i="165"/>
  <c r="T13" i="165" s="1"/>
  <c r="D20" i="163"/>
  <c r="H73" i="201"/>
  <c r="H46" i="201"/>
  <c r="R21" i="114"/>
  <c r="D19" i="125"/>
  <c r="H29" i="201"/>
  <c r="H43" i="201"/>
  <c r="U16" i="166"/>
  <c r="U32" i="166" s="1"/>
  <c r="U69" i="166" s="1"/>
  <c r="H16" i="127"/>
  <c r="H18" i="127" s="1"/>
  <c r="H35" i="127" s="1"/>
  <c r="F24" i="124"/>
  <c r="E55" i="201" s="1"/>
  <c r="E53" i="201"/>
  <c r="I53" i="201" s="1"/>
  <c r="E17" i="124"/>
  <c r="E44" i="124" s="1"/>
  <c r="M33" i="239"/>
  <c r="M41" i="239" s="1"/>
  <c r="T34" i="166"/>
  <c r="Q42" i="166"/>
  <c r="Q67" i="166" s="1"/>
  <c r="T29" i="165"/>
  <c r="Q30" i="165"/>
  <c r="H41" i="165"/>
  <c r="H66" i="165" s="1"/>
  <c r="H68" i="165" s="1"/>
  <c r="I26" i="201"/>
  <c r="H66" i="170"/>
  <c r="J68" i="165"/>
  <c r="G97" i="40"/>
  <c r="G99" i="40" s="1"/>
  <c r="N28" i="238"/>
  <c r="D23" i="232" s="1"/>
  <c r="H48" i="201"/>
  <c r="I48" i="201" s="1"/>
  <c r="E19" i="125"/>
  <c r="M29" i="239"/>
  <c r="H65" i="170"/>
  <c r="T30" i="166"/>
  <c r="Q31" i="166"/>
  <c r="I56" i="201"/>
  <c r="Q15" i="114"/>
  <c r="Q18" i="114" s="1"/>
  <c r="D17" i="124"/>
  <c r="D44" i="124" s="1"/>
  <c r="C51" i="179" s="1"/>
  <c r="C56" i="179" s="1"/>
  <c r="C59" i="179" s="1"/>
  <c r="S69" i="166"/>
  <c r="D88" i="234"/>
  <c r="D137" i="234" s="1"/>
  <c r="G25" i="127"/>
  <c r="T33" i="165"/>
  <c r="Q41" i="165"/>
  <c r="E77" i="201"/>
  <c r="I77" i="201" s="1"/>
  <c r="F40" i="125"/>
  <c r="O68" i="165"/>
  <c r="G104" i="176"/>
  <c r="F72" i="124" s="1"/>
  <c r="E57" i="201"/>
  <c r="H62" i="201"/>
  <c r="H94" i="201"/>
  <c r="H34" i="201"/>
  <c r="D85" i="207"/>
  <c r="F16" i="161"/>
  <c r="H33" i="201"/>
  <c r="D59" i="41"/>
  <c r="F98" i="40"/>
  <c r="G57" i="41"/>
  <c r="F55" i="41"/>
  <c r="S40" i="221"/>
  <c r="S42" i="221" s="1"/>
  <c r="E22" i="164" s="1"/>
  <c r="D36" i="221"/>
  <c r="D38" i="221" s="1"/>
  <c r="D44" i="221" s="1"/>
  <c r="D50" i="221" s="1"/>
  <c r="S26" i="221"/>
  <c r="S28" i="221" s="1"/>
  <c r="E19" i="164" s="1"/>
  <c r="S36" i="221"/>
  <c r="S38" i="221" s="1"/>
  <c r="I21" i="201"/>
  <c r="I15" i="201"/>
  <c r="H18" i="115"/>
  <c r="F30" i="115"/>
  <c r="I11" i="201"/>
  <c r="G56" i="127"/>
  <c r="D56" i="41"/>
  <c r="F96" i="40"/>
  <c r="D97" i="40"/>
  <c r="D99" i="40" s="1"/>
  <c r="H69" i="170" l="1"/>
  <c r="H30" i="115"/>
  <c r="F97" i="40"/>
  <c r="G52" i="235"/>
  <c r="D19" i="232" s="1"/>
  <c r="M53" i="239"/>
  <c r="D24" i="232" s="1"/>
  <c r="C85" i="207"/>
  <c r="E16" i="125"/>
  <c r="E35" i="125" s="1"/>
  <c r="E50" i="125" s="1"/>
  <c r="G137" i="234"/>
  <c r="H30" i="240"/>
  <c r="H53" i="240" s="1"/>
  <c r="D25" i="232" s="1"/>
  <c r="E62" i="201"/>
  <c r="I62" i="201" s="1"/>
  <c r="Q96" i="208"/>
  <c r="E94" i="201" s="1"/>
  <c r="I94" i="201" s="1"/>
  <c r="T41" i="225"/>
  <c r="Q41" i="225"/>
  <c r="Q16" i="166"/>
  <c r="Q32" i="166" s="1"/>
  <c r="Q69" i="166" s="1"/>
  <c r="H68" i="171"/>
  <c r="H13" i="201"/>
  <c r="F17" i="124"/>
  <c r="I25" i="201"/>
  <c r="Q66" i="165"/>
  <c r="G138" i="234"/>
  <c r="D18" i="232" s="1"/>
  <c r="I55" i="201"/>
  <c r="H59" i="127"/>
  <c r="H66" i="127" s="1"/>
  <c r="H68" i="127" s="1"/>
  <c r="H85" i="201" s="1"/>
  <c r="I85" i="201" s="1"/>
  <c r="Q15" i="165"/>
  <c r="Q31" i="165" s="1"/>
  <c r="Q68" i="165" s="1"/>
  <c r="S21" i="114"/>
  <c r="E46" i="201"/>
  <c r="I46" i="201" s="1"/>
  <c r="R23" i="114"/>
  <c r="T41" i="165"/>
  <c r="T66" i="165" s="1"/>
  <c r="F37" i="127"/>
  <c r="F57" i="127" s="1"/>
  <c r="F32" i="127"/>
  <c r="F33" i="127" s="1"/>
  <c r="E108" i="201"/>
  <c r="I108" i="201" s="1"/>
  <c r="T30" i="165"/>
  <c r="T15" i="165"/>
  <c r="F16" i="127"/>
  <c r="F18" i="127" s="1"/>
  <c r="E32" i="127"/>
  <c r="E100" i="201"/>
  <c r="I100" i="201" s="1"/>
  <c r="T31" i="166"/>
  <c r="E16" i="127"/>
  <c r="T16" i="166"/>
  <c r="T42" i="166"/>
  <c r="T67" i="166" s="1"/>
  <c r="E37" i="127"/>
  <c r="H91" i="201"/>
  <c r="F19" i="125"/>
  <c r="E73" i="201" s="1"/>
  <c r="I73" i="201" s="1"/>
  <c r="C22" i="179"/>
  <c r="E91" i="201" s="1"/>
  <c r="D39" i="163"/>
  <c r="E29" i="201"/>
  <c r="I29" i="201" s="1"/>
  <c r="H63" i="201"/>
  <c r="E61" i="201"/>
  <c r="I61" i="201" s="1"/>
  <c r="C63" i="179"/>
  <c r="C71" i="179" s="1"/>
  <c r="C75" i="179" s="1"/>
  <c r="E34" i="201"/>
  <c r="I34" i="201" s="1"/>
  <c r="F59" i="161"/>
  <c r="F62" i="161" s="1"/>
  <c r="E33" i="201"/>
  <c r="I33" i="201" s="1"/>
  <c r="E59" i="161"/>
  <c r="E62" i="161" s="1"/>
  <c r="N17" i="218" s="1"/>
  <c r="P17" i="218" s="1"/>
  <c r="D87" i="41"/>
  <c r="F59" i="41"/>
  <c r="F99" i="40"/>
  <c r="H68" i="201"/>
  <c r="G16" i="125"/>
  <c r="G60" i="41"/>
  <c r="S44" i="221"/>
  <c r="S50" i="221" s="1"/>
  <c r="H49" i="201" s="1"/>
  <c r="R15" i="114"/>
  <c r="R18" i="114" s="1"/>
  <c r="H37" i="201"/>
  <c r="I37" i="201" s="1"/>
  <c r="E21" i="164"/>
  <c r="E17" i="201" s="1"/>
  <c r="H17" i="201"/>
  <c r="E13" i="201"/>
  <c r="F56" i="41"/>
  <c r="F57" i="41" s="1"/>
  <c r="D57" i="41"/>
  <c r="H72" i="127" l="1"/>
  <c r="F35" i="127"/>
  <c r="D34" i="232"/>
  <c r="I13" i="201"/>
  <c r="F44" i="124"/>
  <c r="T31" i="165"/>
  <c r="T68" i="165" s="1"/>
  <c r="F59" i="127"/>
  <c r="F66" i="127" s="1"/>
  <c r="F68" i="127" s="1"/>
  <c r="F72" i="127" s="1"/>
  <c r="E43" i="201"/>
  <c r="I43" i="201" s="1"/>
  <c r="S23" i="114"/>
  <c r="G16" i="127"/>
  <c r="G18" i="127" s="1"/>
  <c r="E18" i="127"/>
  <c r="E48" i="164"/>
  <c r="I91" i="201"/>
  <c r="G37" i="127"/>
  <c r="G57" i="127" s="1"/>
  <c r="E57" i="127"/>
  <c r="T32" i="166"/>
  <c r="T69" i="166" s="1"/>
  <c r="G32" i="127"/>
  <c r="E33" i="127"/>
  <c r="G33" i="127" s="1"/>
  <c r="F46" i="218"/>
  <c r="N33" i="218"/>
  <c r="D89" i="41"/>
  <c r="D96" i="41" s="1"/>
  <c r="H57" i="201" s="1"/>
  <c r="I57" i="201" s="1"/>
  <c r="F87" i="41"/>
  <c r="F89" i="41" s="1"/>
  <c r="F96" i="41" s="1"/>
  <c r="H59" i="201" s="1"/>
  <c r="I59" i="201" s="1"/>
  <c r="E68" i="201"/>
  <c r="I68" i="201" s="1"/>
  <c r="G35" i="125"/>
  <c r="G50" i="125" s="1"/>
  <c r="H38" i="201"/>
  <c r="G51" i="220"/>
  <c r="G53" i="220" s="1"/>
  <c r="E38" i="201" s="1"/>
  <c r="S15" i="114"/>
  <c r="E49" i="201" s="1"/>
  <c r="I17" i="201"/>
  <c r="F60" i="41"/>
  <c r="H67" i="201"/>
  <c r="D60" i="41"/>
  <c r="D16" i="125"/>
  <c r="E63" i="201" l="1"/>
  <c r="I63" i="201" s="1"/>
  <c r="H97" i="201"/>
  <c r="S18" i="114"/>
  <c r="E13" i="251"/>
  <c r="E15" i="251" s="1"/>
  <c r="E21" i="251" s="1"/>
  <c r="D30" i="251" s="1"/>
  <c r="E30" i="251" s="1"/>
  <c r="I38" i="201"/>
  <c r="E35" i="127"/>
  <c r="E59" i="127" s="1"/>
  <c r="E66" i="127" s="1"/>
  <c r="E68" i="127" s="1"/>
  <c r="E72" i="127" s="1"/>
  <c r="G35" i="127"/>
  <c r="G59" i="127" s="1"/>
  <c r="G66" i="127" s="1"/>
  <c r="G68" i="127" s="1"/>
  <c r="E51" i="163"/>
  <c r="E55" i="163" s="1"/>
  <c r="E57" i="163" s="1"/>
  <c r="F16" i="218"/>
  <c r="P33" i="218"/>
  <c r="P46" i="218" s="1"/>
  <c r="N46" i="218"/>
  <c r="I49" i="201"/>
  <c r="I50" i="201"/>
  <c r="D35" i="125"/>
  <c r="D50" i="125" s="1"/>
  <c r="C19" i="179"/>
  <c r="H88" i="201"/>
  <c r="F16" i="125"/>
  <c r="D26" i="251" l="1"/>
  <c r="E26" i="251" s="1"/>
  <c r="D25" i="251"/>
  <c r="E25" i="251" s="1"/>
  <c r="D31" i="251"/>
  <c r="E31" i="251" s="1"/>
  <c r="D28" i="251"/>
  <c r="E28" i="251" s="1"/>
  <c r="D27" i="251"/>
  <c r="E27" i="251" s="1"/>
  <c r="D29" i="251"/>
  <c r="E29" i="251" s="1"/>
  <c r="G72" i="127"/>
  <c r="H84" i="201"/>
  <c r="I84" i="201" s="1"/>
  <c r="N16" i="218"/>
  <c r="F30" i="218"/>
  <c r="D51" i="163" s="1"/>
  <c r="D55" i="163" s="1"/>
  <c r="D57" i="163" s="1"/>
  <c r="C24" i="179"/>
  <c r="C34" i="179" s="1"/>
  <c r="C38" i="179" s="1"/>
  <c r="E88" i="201"/>
  <c r="I88" i="201" s="1"/>
  <c r="F35" i="125"/>
  <c r="F50" i="125" s="1"/>
  <c r="E67" i="201"/>
  <c r="I67" i="201" s="1"/>
  <c r="E37" i="251" l="1"/>
  <c r="D30" i="233" s="1"/>
  <c r="E97" i="201" s="1"/>
  <c r="I97" i="201" s="1"/>
  <c r="D31" i="233"/>
  <c r="D35" i="233" s="1"/>
  <c r="D36" i="233"/>
  <c r="D38" i="232" s="1"/>
  <c r="D39" i="232" s="1"/>
  <c r="D41" i="233"/>
  <c r="D52" i="233" s="1"/>
  <c r="N30" i="218"/>
  <c r="P16" i="218"/>
  <c r="P30" i="218" s="1"/>
  <c r="C40" i="179"/>
  <c r="A75" i="179" l="1"/>
  <c r="C73" i="179"/>
  <c r="D59" i="233"/>
  <c r="D60" i="233" s="1"/>
  <c r="D71" i="233" s="1"/>
  <c r="D72" i="233" s="1"/>
  <c r="D73" i="233" s="1"/>
  <c r="D91" i="233" s="1"/>
  <c r="D35" i="232" s="1"/>
  <c r="D50" i="233"/>
  <c r="D36" i="232" l="1"/>
</calcChain>
</file>

<file path=xl/comments1.xml><?xml version="1.0" encoding="utf-8"?>
<comments xmlns="http://schemas.openxmlformats.org/spreadsheetml/2006/main">
  <authors>
    <author>Tellica Frederick</author>
  </authors>
  <commentList>
    <comment ref="A35" authorId="0" shapeId="0">
      <text>
        <r>
          <rPr>
            <b/>
            <sz val="9"/>
            <color indexed="81"/>
            <rFont val="Tahoma"/>
            <family val="2"/>
          </rPr>
          <t>Tellica Frederick:</t>
        </r>
        <r>
          <rPr>
            <sz val="9"/>
            <color indexed="81"/>
            <rFont val="Tahoma"/>
            <family val="2"/>
          </rPr>
          <t xml:space="preserve">
enter negative values
</t>
        </r>
      </text>
    </comment>
    <comment ref="A45" authorId="0" shapeId="0">
      <text>
        <r>
          <rPr>
            <b/>
            <sz val="9"/>
            <color indexed="81"/>
            <rFont val="Tahoma"/>
            <family val="2"/>
          </rPr>
          <t>Tellica Frederick:</t>
        </r>
        <r>
          <rPr>
            <sz val="9"/>
            <color indexed="81"/>
            <rFont val="Tahoma"/>
            <family val="2"/>
          </rPr>
          <t xml:space="preserve">
enter negative values
</t>
        </r>
      </text>
    </comment>
    <comment ref="A50" authorId="0" shapeId="0">
      <text>
        <r>
          <rPr>
            <b/>
            <sz val="9"/>
            <color indexed="81"/>
            <rFont val="Tahoma"/>
            <family val="2"/>
          </rPr>
          <t>Tellica Frederick:</t>
        </r>
        <r>
          <rPr>
            <sz val="9"/>
            <color indexed="81"/>
            <rFont val="Tahoma"/>
            <family val="2"/>
          </rPr>
          <t xml:space="preserve">
enter negative values
</t>
        </r>
      </text>
    </comment>
    <comment ref="A53" authorId="0" shapeId="0">
      <text>
        <r>
          <rPr>
            <b/>
            <sz val="9"/>
            <color indexed="81"/>
            <rFont val="Tahoma"/>
            <family val="2"/>
          </rPr>
          <t>Tellica Frederick:</t>
        </r>
        <r>
          <rPr>
            <sz val="9"/>
            <color indexed="81"/>
            <rFont val="Tahoma"/>
            <family val="2"/>
          </rPr>
          <t xml:space="preserve">
enter negative values
</t>
        </r>
      </text>
    </comment>
    <comment ref="A57" authorId="0" shapeId="0">
      <text>
        <r>
          <rPr>
            <b/>
            <sz val="9"/>
            <color indexed="81"/>
            <rFont val="Tahoma"/>
            <family val="2"/>
          </rPr>
          <t>Tellica Frederick:</t>
        </r>
        <r>
          <rPr>
            <sz val="9"/>
            <color indexed="81"/>
            <rFont val="Tahoma"/>
            <family val="2"/>
          </rPr>
          <t xml:space="preserve">
enter negative values
</t>
        </r>
      </text>
    </comment>
  </commentList>
</comments>
</file>

<file path=xl/comments2.xml><?xml version="1.0" encoding="utf-8"?>
<comments xmlns="http://schemas.openxmlformats.org/spreadsheetml/2006/main">
  <authors>
    <author>Tellica Frederick</author>
  </authors>
  <commentList>
    <comment ref="A44" authorId="0" shapeId="0">
      <text>
        <r>
          <rPr>
            <b/>
            <sz val="9"/>
            <color indexed="81"/>
            <rFont val="Tahoma"/>
            <family val="2"/>
          </rPr>
          <t>Tellica Frederick:</t>
        </r>
        <r>
          <rPr>
            <sz val="9"/>
            <color indexed="81"/>
            <rFont val="Tahoma"/>
            <family val="2"/>
          </rPr>
          <t xml:space="preserve">
enter negative values
</t>
        </r>
      </text>
    </comment>
    <comment ref="A56" authorId="0" shapeId="0">
      <text>
        <r>
          <rPr>
            <b/>
            <sz val="9"/>
            <color indexed="81"/>
            <rFont val="Tahoma"/>
            <family val="2"/>
          </rPr>
          <t>Tellica Frederick:</t>
        </r>
        <r>
          <rPr>
            <sz val="9"/>
            <color indexed="81"/>
            <rFont val="Tahoma"/>
            <family val="2"/>
          </rPr>
          <t xml:space="preserve">
enter negative values
</t>
        </r>
      </text>
    </comment>
  </commentList>
</comments>
</file>

<file path=xl/sharedStrings.xml><?xml version="1.0" encoding="utf-8"?>
<sst xmlns="http://schemas.openxmlformats.org/spreadsheetml/2006/main" count="5078" uniqueCount="2586">
  <si>
    <t>INSURANCE ACT</t>
  </si>
  <si>
    <t>Annual Returns</t>
  </si>
  <si>
    <t>Select Name of Insurer/ Financial Holding Company</t>
  </si>
  <si>
    <t>Bancassurance Caribbean Limited</t>
  </si>
  <si>
    <t>Of</t>
  </si>
  <si>
    <t>British American Insurance Company (Trinidad) Limited</t>
  </si>
  <si>
    <t>Colonial Life Insurance  Company (Trinidad) Limited</t>
  </si>
  <si>
    <t>&amp; Financial Holding Companies</t>
  </si>
  <si>
    <t>Guardian Life of the Caribbean Limited</t>
  </si>
  <si>
    <t>Maritime Life (Caribbean) Limited</t>
  </si>
  <si>
    <t>Pan-American Life Insurance Company of Trinidad and Tobago Limited</t>
  </si>
  <si>
    <t>Sagicor Life Inc.</t>
  </si>
  <si>
    <t>Please Enter the Address of the Financial Institution</t>
  </si>
  <si>
    <t>Please Enter the City in which the Financial Institution resides</t>
  </si>
  <si>
    <t>Postal Code</t>
  </si>
  <si>
    <t>ScotiaLife Trinidad and Tobago Limited</t>
  </si>
  <si>
    <t>Tatil Life Assurance Limited</t>
  </si>
  <si>
    <t>The Beacon Insurance Company Limited</t>
  </si>
  <si>
    <t>For The Year</t>
  </si>
  <si>
    <t>The Demerara Life Assurance Company of Trinidad and Tobago Limited</t>
  </si>
  <si>
    <t>Trinre Insurance Company Limited</t>
  </si>
  <si>
    <t>Report Date:</t>
  </si>
  <si>
    <t xml:space="preserve">Date Submitted </t>
  </si>
  <si>
    <t>Annual Return as stipulated by the Inspector of Financial Institutions</t>
  </si>
  <si>
    <t>Insurance Act, 2018</t>
  </si>
  <si>
    <t xml:space="preserve"> Annual Return approved by the Central Bank of Trinidad and Tobago</t>
  </si>
  <si>
    <t>(2018)</t>
  </si>
  <si>
    <t>Insurer/Financial Holding Company</t>
  </si>
  <si>
    <t>FOR THE YEAR ENDED:</t>
  </si>
  <si>
    <t>TABLE OF CONTENTS</t>
  </si>
  <si>
    <t>Applies to:</t>
  </si>
  <si>
    <t>Insurer</t>
  </si>
  <si>
    <t>FHC</t>
  </si>
  <si>
    <t>10.000</t>
  </si>
  <si>
    <t>10.001</t>
  </si>
  <si>
    <t>10.002</t>
  </si>
  <si>
    <t>10.003</t>
  </si>
  <si>
    <t>10.004</t>
  </si>
  <si>
    <t>10.005</t>
  </si>
  <si>
    <t>Statement Verifying Annual Return</t>
  </si>
  <si>
    <t>10.006</t>
  </si>
  <si>
    <t>Corporate Information</t>
  </si>
  <si>
    <t>Annual Corporate Information</t>
  </si>
  <si>
    <t>10.007-.008</t>
  </si>
  <si>
    <t>Out of Trinidad and Tobago Operations</t>
  </si>
  <si>
    <t>10.009</t>
  </si>
  <si>
    <t>Shareholders - By Class of Shares</t>
  </si>
  <si>
    <t>10.010 -.011</t>
  </si>
  <si>
    <t>Corporate and Regulatory Information (Foreign)</t>
  </si>
  <si>
    <t>10.012</t>
  </si>
  <si>
    <t>General Questionnaire</t>
  </si>
  <si>
    <t>10.020 -.026</t>
  </si>
  <si>
    <t>10.025 -.026</t>
  </si>
  <si>
    <t>Reinsurance Information</t>
  </si>
  <si>
    <t>10.027</t>
  </si>
  <si>
    <t>Encumbered Assets</t>
  </si>
  <si>
    <t>10.030</t>
  </si>
  <si>
    <t>Corporate Documents Submitted</t>
  </si>
  <si>
    <t>10.040</t>
  </si>
  <si>
    <t>10.050</t>
  </si>
  <si>
    <t>CONSOLIDATED FINANCIAL STATEMENTS AND EXHIBITS</t>
  </si>
  <si>
    <t>Financial Statements</t>
  </si>
  <si>
    <t xml:space="preserve">Statement of Assets </t>
  </si>
  <si>
    <t>20.010</t>
  </si>
  <si>
    <t>Statement of Liabilities, Policyholders' and Shareholders' Equity</t>
  </si>
  <si>
    <t>20.020</t>
  </si>
  <si>
    <t>20.030</t>
  </si>
  <si>
    <t>Statement of Cash Flows</t>
  </si>
  <si>
    <t>20.032</t>
  </si>
  <si>
    <t>Investments</t>
  </si>
  <si>
    <t>21.010</t>
  </si>
  <si>
    <t>21.012</t>
  </si>
  <si>
    <t>Analyses of Assets &amp; Liabilities, Territory and Currency</t>
  </si>
  <si>
    <t>Summary of Assets and Liabilities - By Territory</t>
  </si>
  <si>
    <t>Subordinated Debt at Year end</t>
  </si>
  <si>
    <t>NON-CONSOLIDATED FINANCIAL STATEMENTS AND EXHIBITS</t>
  </si>
  <si>
    <t>23.010</t>
  </si>
  <si>
    <t>23.011</t>
  </si>
  <si>
    <t>23.020</t>
  </si>
  <si>
    <t>23.021</t>
  </si>
  <si>
    <t>23.030</t>
  </si>
  <si>
    <t>23.040</t>
  </si>
  <si>
    <t>25.010</t>
  </si>
  <si>
    <t>25.012</t>
  </si>
  <si>
    <t>Liabilities</t>
  </si>
  <si>
    <t>30.010</t>
  </si>
  <si>
    <t>Policy Liabilities  - Summary</t>
  </si>
  <si>
    <t>30.012</t>
  </si>
  <si>
    <t>Other Actuarial Liabilities</t>
  </si>
  <si>
    <t>Reinsurance Assets</t>
  </si>
  <si>
    <t>30.014</t>
  </si>
  <si>
    <t>Accounts Payable and Other Liabilities</t>
  </si>
  <si>
    <t>30.030</t>
  </si>
  <si>
    <t>Capital Adequacy Exhibits</t>
  </si>
  <si>
    <t>Capital Adequacy Summary</t>
  </si>
  <si>
    <t>40.010</t>
  </si>
  <si>
    <t>Regulatory Capital Available</t>
  </si>
  <si>
    <t>40.011</t>
  </si>
  <si>
    <t>40.020-.023</t>
  </si>
  <si>
    <t>40.030-.036</t>
  </si>
  <si>
    <t>General Insurance Business Liability Items</t>
  </si>
  <si>
    <t>40.040-.042</t>
  </si>
  <si>
    <t>Valuation Forms</t>
  </si>
  <si>
    <t>40.050-.052</t>
  </si>
  <si>
    <t>Non-Permissible Values</t>
  </si>
  <si>
    <t>40.060</t>
  </si>
  <si>
    <t>Insurance  Exhibits</t>
  </si>
  <si>
    <t>45.010</t>
  </si>
  <si>
    <t>45.012</t>
  </si>
  <si>
    <t>45.020</t>
  </si>
  <si>
    <t>45.022</t>
  </si>
  <si>
    <t>45.030</t>
  </si>
  <si>
    <t>45.032</t>
  </si>
  <si>
    <t>Segregated Funds</t>
  </si>
  <si>
    <t>Net Assets</t>
  </si>
  <si>
    <t>50.010</t>
  </si>
  <si>
    <t>Changes in Net Assets</t>
  </si>
  <si>
    <t>50.020</t>
  </si>
  <si>
    <t>Segregated Funds Questionnaire</t>
  </si>
  <si>
    <t>50.030 -.032</t>
  </si>
  <si>
    <t>Other Income and Expenses</t>
  </si>
  <si>
    <t>Other Revenue- In Trinidad and Tobago</t>
  </si>
  <si>
    <t>60.010</t>
  </si>
  <si>
    <t>Other Revenue- Outside Trinidad and Tobago</t>
  </si>
  <si>
    <t>Interest Expense &amp; Finance Costs - In Trinidad and Tobago</t>
  </si>
  <si>
    <t>60.020</t>
  </si>
  <si>
    <t>60.022</t>
  </si>
  <si>
    <t>Miscellaneous Exhibits</t>
  </si>
  <si>
    <t>70.010</t>
  </si>
  <si>
    <t>70.020</t>
  </si>
  <si>
    <t>70.030</t>
  </si>
  <si>
    <t>70.040</t>
  </si>
  <si>
    <t>70.050</t>
  </si>
  <si>
    <t>Notes</t>
  </si>
  <si>
    <t>75.000.</t>
  </si>
  <si>
    <t>75.010</t>
  </si>
  <si>
    <t>(Next page is10.000)</t>
  </si>
  <si>
    <t>[Section 69 (a) of the Act]</t>
  </si>
  <si>
    <t>WE,</t>
  </si>
  <si>
    <t>The Members of the Board and Management</t>
  </si>
  <si>
    <t xml:space="preserve">OF THE </t>
  </si>
  <si>
    <t>OF</t>
  </si>
  <si>
    <t>IN THE CITY  OF</t>
  </si>
  <si>
    <t>POSTAL CODE</t>
  </si>
  <si>
    <t>(HEREINAFTER CALLED "THE INSURER") DO SEVERALLY ACKNOWLEDGE THE BOARD OF DIRECTOR'S AND MANAGEMENT'S  RESPONSIBILITY FOR:</t>
  </si>
  <si>
    <t xml:space="preserve"> PREPARING FINANCIAL STATEMENTS;</t>
  </si>
  <si>
    <t xml:space="preserve">ESTABLISHING AND MAINTAINING AN ADEQUATE INTERNAL CONTROL STRUCTURE AND PROCEDURES  FOR FINANCIAL </t>
  </si>
  <si>
    <t>REPORTING AND MAINTENANCE OF SEPARATE ACCOUNTS;</t>
  </si>
  <si>
    <t>ESTABLISHING AND MAINTAINING ADEQUATE  PROCEDURES FOR THE SETTLEMENT OF CLAIMS; AND</t>
  </si>
  <si>
    <t>GUIDELINES ISSUED BY THE CENTRAL BANK OF TRINIDAD AND TOBAGO.</t>
  </si>
  <si>
    <t xml:space="preserve">Signature </t>
  </si>
  <si>
    <t>NAME</t>
  </si>
  <si>
    <t>Date</t>
  </si>
  <si>
    <t>CHAIRMAN/ DIRECTOR</t>
  </si>
  <si>
    <t>(ON BEHALF OF THE BOARD OF  DIRECTORS)</t>
  </si>
  <si>
    <t>CHIEF EXECUTIVE OFFICER</t>
  </si>
  <si>
    <t>Signature</t>
  </si>
  <si>
    <t>CHIEF FINANCIAL OFFICER</t>
  </si>
  <si>
    <t>(Next page is10.001)</t>
  </si>
  <si>
    <t>[Section 69 (b)-(e) of the Act]</t>
  </si>
  <si>
    <t>The Members of the Board</t>
  </si>
  <si>
    <t>OF THE</t>
  </si>
  <si>
    <t>(Print or type)</t>
  </si>
  <si>
    <t>(HEREINAFTER CALLED "THE BOARD") DO SEVERALLY ACKNOWLEDGE THAT:</t>
  </si>
  <si>
    <t xml:space="preserve">WE ARE IN RECEIPT OF THE FINANCIAL CONDITION REPORT OF THE APPOINTED </t>
  </si>
  <si>
    <t>ACTUARY PURSUANT TO THE SECTION 159  OF THE  INSURANCE ACT;</t>
  </si>
  <si>
    <t xml:space="preserve">WE ARE SATISFIED THAT THE RISK MANAGEMENT SYSTEMS AND INTERNAL CONTROLS </t>
  </si>
  <si>
    <t>CLAIMS ARE SETTLED IN ACCORDANCE WITH ESTABLISHED PROCEDURES; AND</t>
  </si>
  <si>
    <t>IS IN COMPLIANCE</t>
  </si>
  <si>
    <t xml:space="preserve"> WITH SECTION 56 OF THE COMPANIES ACT.</t>
  </si>
  <si>
    <t>DIRECTOR</t>
  </si>
  <si>
    <t>(Next page is 10.002)</t>
  </si>
  <si>
    <t>[Sections 11(1), 70, 71, 72 &amp;  73(2) (b) ]</t>
  </si>
  <si>
    <t>(HEREINAFTER CALLED THE "INSURER") DO SEVERALLY STATE AS FOLLOWS:</t>
  </si>
  <si>
    <t xml:space="preserve"> WE ARE THE ABOVE DESCRIBED DIRECTORS OF THE INSURER.</t>
  </si>
  <si>
    <t>WE  ESTABLISHED AND MAINTAINED WRITTEN  POLICIES AND PROCEDURES  FOR :</t>
  </si>
  <si>
    <t>RECORDING ALL TRANSACTIONS BY THE INSURER WITH RESPECT TO:</t>
  </si>
  <si>
    <t>(i) CONNECTED PARTIES;</t>
  </si>
  <si>
    <t>(ii) CONNECTED PARTY GROUPS; AND</t>
  </si>
  <si>
    <t>(iii) EMPLOYEES.</t>
  </si>
  <si>
    <t>WE ESTABLISHED, DOCUMENTED AND MAINTAINED INFORMATION SYSTEMS THAT MONITOR CREDIT EXPOSURE.</t>
  </si>
  <si>
    <t>WE ESTABLISHED, DOCUMENTED AND MAINTAINED ADEQUATE  RISK MANAGEMENT SYSTEMS AND INTERNAL CONTROLS.</t>
  </si>
  <si>
    <t>WE HAVE REVIEWED ALL TRANSACTIONS, POLICIES AND PROCEDURES AND SYSTEMS LISTED ABOVE DURING THE YEAR ENDED</t>
  </si>
  <si>
    <t xml:space="preserve"> AND THE RESULTS OF THE COMPLIANCE REVIEWS  REQUIRED BY SECTION 73(1) </t>
  </si>
  <si>
    <t xml:space="preserve"> ARE  AS DETAILED IN OUR REPORT (SEE ATTACHED).</t>
  </si>
  <si>
    <t>COMPANY SECRETARY</t>
  </si>
  <si>
    <t>(Next page is 10.003)</t>
  </si>
  <si>
    <t>[Sections 11(1) &amp; 154]</t>
  </si>
  <si>
    <t xml:space="preserve">I, </t>
  </si>
  <si>
    <t xml:space="preserve"> OF THE</t>
  </si>
  <si>
    <t xml:space="preserve"> HEREIN STATES THAT : </t>
  </si>
  <si>
    <t>IN MY OPINION:</t>
  </si>
  <si>
    <t>I,</t>
  </si>
  <si>
    <t xml:space="preserve">, Chief Financial Officer </t>
  </si>
  <si>
    <t xml:space="preserve"> OF</t>
  </si>
  <si>
    <t>HEREIN DECLARES  THAT:</t>
  </si>
  <si>
    <t>I  have reviewed the calculations of the regulatory capital ratio and net tier  1 ratio of</t>
  </si>
  <si>
    <t xml:space="preserve">, as at </t>
  </si>
  <si>
    <t xml:space="preserve">.  In my opinion, the calculations have been determined in accordance with the Insurance (Capital  Adequacy) </t>
  </si>
  <si>
    <t xml:space="preserve">, Director </t>
  </si>
  <si>
    <t xml:space="preserve">I certify that  the annual audited capital adequacy returns have been tabled before the Board of Directors at the meeting of the Board dated </t>
  </si>
  <si>
    <t>and that the Board is aware of their contents.</t>
  </si>
  <si>
    <t>(Next page is 10.005)</t>
  </si>
  <si>
    <t xml:space="preserve">, Appointed Actuary/ Director </t>
  </si>
  <si>
    <t xml:space="preserve">OF </t>
  </si>
  <si>
    <t xml:space="preserve">I have reviewed the calculations of the regulatory capital ratio and net tier 1 ratio of </t>
  </si>
  <si>
    <t>as at ,</t>
  </si>
  <si>
    <t xml:space="preserve">.  In my opinion, the calculations have been determined in accordance with the Insurance (Capital Adequacy ) </t>
  </si>
  <si>
    <t>(Next page is 10.006)</t>
  </si>
  <si>
    <t>[Sections 11(1) &amp; 145 (1) ]</t>
  </si>
  <si>
    <t>AND</t>
  </si>
  <si>
    <t>That we are the above described Director and Chief Financial Officer respectively of the Insurer/Financial Holding Company.</t>
  </si>
  <si>
    <t>That the attached Annual Return of the condition and affairs of the Insurer/ Financial Holding Company,</t>
  </si>
  <si>
    <t xml:space="preserve">together with the related exhibits, schedules and explanations filed or to be filed </t>
  </si>
  <si>
    <t>as part thereof,  is a full and correct statement of all the assets and liabilities as of</t>
  </si>
  <si>
    <t xml:space="preserve">with respect to the business of the </t>
  </si>
  <si>
    <t>Insurer/ Financial Holding Company.</t>
  </si>
  <si>
    <t>That all the assets reported in the said Annual Return and schedules were, as of</t>
  </si>
  <si>
    <t xml:space="preserve"> the absolute property of the insurer/ financial holding company, free and clear </t>
  </si>
  <si>
    <t>from any liens and claims except as therein stated.</t>
  </si>
  <si>
    <t>4</t>
  </si>
  <si>
    <t>That the Insurer/Financial Holding Company is in compliance with all financial reporting requirements applicable under its governing insurance legislation in Trinidad and Tobago,</t>
  </si>
  <si>
    <t xml:space="preserve"> as the case may be and under any regulations made pursuant to it.</t>
  </si>
  <si>
    <t>(Next page is 10.007)</t>
  </si>
  <si>
    <t>10.007</t>
  </si>
  <si>
    <t>[Sections 11(1) &amp; 145 (1)(d) ]</t>
  </si>
  <si>
    <t>ANNUAL CORPORATE INFORMATION</t>
  </si>
  <si>
    <t>(Trinidad &amp; Tobago only)</t>
  </si>
  <si>
    <t>(Month, Day, Year)</t>
  </si>
  <si>
    <t>Head Office</t>
  </si>
  <si>
    <t>Address:</t>
  </si>
  <si>
    <t>Mailing Address:</t>
  </si>
  <si>
    <t>(if different)</t>
  </si>
  <si>
    <t>Telephone:</t>
  </si>
  <si>
    <t>Website:</t>
  </si>
  <si>
    <t>Email Address:</t>
  </si>
  <si>
    <t>(Date of filing return)</t>
  </si>
  <si>
    <t>Officers as at (date of filing return)</t>
  </si>
  <si>
    <t>Principal Representative  in Trinidad &amp; Tobago</t>
  </si>
  <si>
    <t>Address</t>
  </si>
  <si>
    <t>President/Chief Executive Officer</t>
  </si>
  <si>
    <t>Chief Financial Officer</t>
  </si>
  <si>
    <t>Secretary</t>
  </si>
  <si>
    <t>External Auditor:</t>
  </si>
  <si>
    <t>Audit Partner:</t>
  </si>
  <si>
    <t>Fax:</t>
  </si>
  <si>
    <t>Appointed Actuary:</t>
  </si>
  <si>
    <t>Firm (if external):</t>
  </si>
  <si>
    <t>Name:</t>
  </si>
  <si>
    <t>(Next page is 10.008)</t>
  </si>
  <si>
    <t>[Sections 11(1) ]</t>
  </si>
  <si>
    <t>Principal Representative in Trinidad &amp; Tobago (if Head Office is not in Trinidad &amp; Tobago):</t>
  </si>
  <si>
    <t>Name of Principal Representative</t>
  </si>
  <si>
    <t>Mailing Address</t>
  </si>
  <si>
    <t>-</t>
  </si>
  <si>
    <t>Telephone</t>
  </si>
  <si>
    <t>Fax</t>
  </si>
  <si>
    <t>E-mail</t>
  </si>
  <si>
    <t>If changes have occurred regarding the principal representative in Trinidad &amp; Tobago and the public information</t>
  </si>
  <si>
    <t>appearing on the Website of the Central Bank of Trinidad &amp; Tobago (CBTT)</t>
  </si>
  <si>
    <t>http://www.central-bank.org.tt</t>
  </si>
  <si>
    <t>is not accurate, the insurer must complete</t>
  </si>
  <si>
    <t>and embed the "Trinidad &amp; Tobago Power of Attorney for designation of a  principal representative in</t>
  </si>
  <si>
    <t>Trinidad &amp; Tobago" form, as required under section 323 of the Companies Act.</t>
  </si>
  <si>
    <t>Designated officer:</t>
  </si>
  <si>
    <t>Officer designated by the insurer for communications with  CBTT regarding</t>
  </si>
  <si>
    <t>administrative matters.</t>
  </si>
  <si>
    <t>For professional orders, please provide information regarding directors and officers</t>
  </si>
  <si>
    <t>of the insurance fund, not of the professional order.</t>
  </si>
  <si>
    <t>Name of Designated officer</t>
  </si>
  <si>
    <t>Office held (function)</t>
  </si>
  <si>
    <t>(Next page is 10.009)</t>
  </si>
  <si>
    <t>[Sections 11(1)&amp; 145 (1)(d) ]</t>
  </si>
  <si>
    <t>OUT OF TRINIDAD AND TOBAGO OPERATIONS</t>
  </si>
  <si>
    <t>Foreign Jurisdiction</t>
  </si>
  <si>
    <t>Name of Company</t>
  </si>
  <si>
    <t>Activity</t>
  </si>
  <si>
    <t xml:space="preserve">Date of Licensing 
</t>
  </si>
  <si>
    <t>Net Premiums
Written</t>
  </si>
  <si>
    <t>Deposits Held
by Regulatory
Authorities</t>
  </si>
  <si>
    <t>(DD-MM-YYYY)</t>
  </si>
  <si>
    <t>$</t>
  </si>
  <si>
    <t>(Next page is 10.010)</t>
  </si>
  <si>
    <t>10.010</t>
  </si>
  <si>
    <t>[Sections 11(1) &amp; 145 (1) (d)]</t>
  </si>
  <si>
    <t>SHAREHOLDERS*  -  BY  CLASS  OF  SHARES</t>
  </si>
  <si>
    <t>Affiliate</t>
  </si>
  <si>
    <t>Name of Beneficial Shareholder
Alphabetically - 
(Surname, First Name)</t>
  </si>
  <si>
    <t>Ownership    (Please Select)</t>
  </si>
  <si>
    <t>Citizenship or - for Corporate Shareholders - Jurisdiction of Incorporation</t>
  </si>
  <si>
    <t>Relationship  (Please Select)</t>
  </si>
  <si>
    <t>Number of Shares Held</t>
  </si>
  <si>
    <t>% of Voting Rights Held</t>
  </si>
  <si>
    <t>Director or officer of Holding Co /Financial Holding Company</t>
  </si>
  <si>
    <t>(01)</t>
  </si>
  <si>
    <t>(02)</t>
  </si>
  <si>
    <t>(03)</t>
  </si>
  <si>
    <t>(04)</t>
  </si>
  <si>
    <t>(05)</t>
  </si>
  <si>
    <t>(06)</t>
  </si>
  <si>
    <t>(07)</t>
  </si>
  <si>
    <t>Director or officer of  Controlling Shareholder/ Significant Shareholder</t>
  </si>
  <si>
    <t>Part 1 - Common Shares</t>
  </si>
  <si>
    <t>001</t>
  </si>
  <si>
    <t xml:space="preserve">Beneficial </t>
  </si>
  <si>
    <t>Holding Company of Parent</t>
  </si>
  <si>
    <t>002</t>
  </si>
  <si>
    <t>Non-Beneficial</t>
  </si>
  <si>
    <t>Co. or Incorp. Body controlled by  a director or officer</t>
  </si>
  <si>
    <t>003</t>
  </si>
  <si>
    <t>Controlling Shareholder</t>
  </si>
  <si>
    <t>004</t>
  </si>
  <si>
    <t>Executive Director</t>
  </si>
  <si>
    <t>005</t>
  </si>
  <si>
    <t>Director</t>
  </si>
  <si>
    <t>006</t>
  </si>
  <si>
    <t>Officer</t>
  </si>
  <si>
    <t>007</t>
  </si>
  <si>
    <t>Relative of Director</t>
  </si>
  <si>
    <t>008</t>
  </si>
  <si>
    <t>Relative of Officer</t>
  </si>
  <si>
    <t>009</t>
  </si>
  <si>
    <t>Staff</t>
  </si>
  <si>
    <t>010</t>
  </si>
  <si>
    <t>Other</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</si>
  <si>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</si>
  <si>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</si>
  <si>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</si>
  <si>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</si>
  <si>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</si>
  <si>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</si>
  <si>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</si>
  <si>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</si>
  <si>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</si>
  <si>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</si>
  <si>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</si>
  <si>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</si>
  <si>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</si>
  <si>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</si>
  <si>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</si>
  <si>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</si>
  <si>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</si>
  <si>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</si>
  <si>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</si>
  <si>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</si>
  <si>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</si>
  <si>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</si>
  <si>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</si>
  <si>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</si>
  <si>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</si>
  <si>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</si>
  <si>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</si>
  <si>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</si>
  <si>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</si>
  <si>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</si>
  <si>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</si>
  <si>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</si>
  <si>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</si>
  <si>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</si>
  <si>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</si>
  <si>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</si>
  <si>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</si>
  <si>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</si>
  <si>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</si>
  <si>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</si>
  <si>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200</t>
  </si>
  <si>
    <t>Total Issued Shares</t>
  </si>
  <si>
    <t>220</t>
  </si>
  <si>
    <t>Shares Held by Connected Parties</t>
  </si>
  <si>
    <t>230</t>
  </si>
  <si>
    <t>Shares Held by Staff</t>
  </si>
  <si>
    <t>240</t>
  </si>
  <si>
    <t xml:space="preserve">All Other Shareholders </t>
  </si>
  <si>
    <t>TOTAL</t>
  </si>
  <si>
    <t>* Beneficial owners of at least 5% of any class.</t>
  </si>
  <si>
    <t>Next Page is 10.011</t>
  </si>
  <si>
    <t>10.011</t>
  </si>
  <si>
    <t>Name of Beneficial Shareholder
Alphabetically -
(Surname, First Name)</t>
  </si>
  <si>
    <t>Ownership  (Please Select)</t>
  </si>
  <si>
    <t>Relationship        (Please Select)</t>
  </si>
  <si>
    <t>% of
Voting Rights Held</t>
  </si>
  <si>
    <t>Part 2 - Preferred Shares**</t>
  </si>
  <si>
    <t>Provide a Description of the Class of Shares:</t>
  </si>
  <si>
    <t>(Number</t>
  </si>
  <si>
    <t>**Provide a separate page for each series of preferred shares.</t>
  </si>
  <si>
    <t>Next Page is 10.012</t>
  </si>
  <si>
    <t>1.</t>
  </si>
  <si>
    <t>Date of Incorporation</t>
  </si>
  <si>
    <t>Jurisdiction of Incorporation</t>
  </si>
  <si>
    <t>If an amalgamated insurer, provide details regarding incorporation of predecessor companies.</t>
  </si>
  <si>
    <t>2.</t>
  </si>
  <si>
    <t>3.</t>
  </si>
  <si>
    <t>Date commenced business in Trinidad &amp; Tobago</t>
  </si>
  <si>
    <t>4.</t>
  </si>
  <si>
    <t>If mutual company, date when mutualization completed</t>
  </si>
  <si>
    <t>Select</t>
  </si>
  <si>
    <t>5.</t>
  </si>
  <si>
    <t>If formerly a mutual company, date when demutualization completed</t>
  </si>
  <si>
    <t>Yes</t>
  </si>
  <si>
    <t>6.</t>
  </si>
  <si>
    <t>Instrument of incorporation and amendments, including continuance since date of last annual return.
(Instruments, Legislative Bodies and Dates)</t>
  </si>
  <si>
    <t>No</t>
  </si>
  <si>
    <t>7.</t>
  </si>
  <si>
    <t>Please indicate the date of last examination or inspection by the regulatory authorities in the home jurisdiction and the year of the statement examined.</t>
  </si>
  <si>
    <t>8.</t>
  </si>
  <si>
    <t>Has a copy of the latest report of examination / inspection conducted by the home jurisdiction been submitted to CBTT?</t>
  </si>
  <si>
    <t>If no, is a copy enclosed.</t>
  </si>
  <si>
    <t>9.</t>
  </si>
  <si>
    <t>If yes, please provide details.</t>
  </si>
  <si>
    <t>10.</t>
  </si>
  <si>
    <t>Does the insurer  currently meet the minimum regulatory capital  requirements of its home jurisdiction?</t>
  </si>
  <si>
    <t>If no, please provide details on the steps being taken to ensure that the  minimum regulatory capital requirements are satisfied.</t>
  </si>
  <si>
    <t>11.</t>
  </si>
  <si>
    <t>Is the insurer rated by credit agencies?</t>
  </si>
  <si>
    <t>If yes, please provide details of the rating history below: *</t>
  </si>
  <si>
    <t>Rating as at December 31,</t>
  </si>
  <si>
    <t xml:space="preserve">Name of Rating Agency: </t>
  </si>
  <si>
    <t>* If rated for items other than "claims-paying ability" please provide details on a separate page and identify the purpose of each rating.</t>
  </si>
  <si>
    <t>Next Page is 10.020</t>
  </si>
  <si>
    <t>10.020</t>
  </si>
  <si>
    <t xml:space="preserve">[Sections 11(1) &amp; 145 (1) (d ) </t>
  </si>
  <si>
    <t xml:space="preserve">Have any of the assets of the insurer/ financial holding company  and/or its subsidiaries been pledged as security or lodged as collateral?  </t>
  </si>
  <si>
    <t>If Yes, please complete the following schedule.</t>
  </si>
  <si>
    <t xml:space="preserve">SUMMARY of PLEDGING and REPOS          </t>
  </si>
  <si>
    <t>By Activity</t>
  </si>
  <si>
    <t>Outstanding 
End of Year</t>
  </si>
  <si>
    <t>($)</t>
  </si>
  <si>
    <t xml:space="preserve">Governments, Government Agencies </t>
  </si>
  <si>
    <t>and Central Banks</t>
  </si>
  <si>
    <t>Direct Clearers</t>
  </si>
  <si>
    <t>Clearing &amp; Settlement Organizations</t>
  </si>
  <si>
    <t>a) In Trinidad &amp; Tobago</t>
  </si>
  <si>
    <t/>
  </si>
  <si>
    <t>b) Outside Trinidad &amp; Tobago</t>
  </si>
  <si>
    <t>Derivatives Transactions</t>
  </si>
  <si>
    <t>a) Exchanges</t>
  </si>
  <si>
    <t>b) Over the Counter</t>
  </si>
  <si>
    <t>In respect of Securities Borrowed</t>
  </si>
  <si>
    <t>In respect of Securities Lent</t>
  </si>
  <si>
    <t>In respect of Real Estate Owned</t>
  </si>
  <si>
    <t>Total</t>
  </si>
  <si>
    <t>In respect of Repurchase Agreements (REPOS)</t>
  </si>
  <si>
    <t>Does the insurer/ financial holding company and/or any of its subsidiaries enter into agreements to sell and repurchase securities (and purchase and resell securities)?</t>
  </si>
  <si>
    <t>Sell / Repurchase Securities</t>
  </si>
  <si>
    <t>Purchase / Resell Securities</t>
  </si>
  <si>
    <t xml:space="preserve">If Yes, what was the highest outstanding month-end amount? </t>
  </si>
  <si>
    <t>What is the year end outstanding position in gross total value? ($)</t>
  </si>
  <si>
    <t>If Yes, also provide, as at year end, a list of all the institutions with which these transactions have been made and the total value of such transactions for each institution.</t>
  </si>
  <si>
    <t>Institution</t>
  </si>
  <si>
    <t>Gross Total Value Outstanding at Year-End</t>
  </si>
  <si>
    <t>Next Page is 10.021</t>
  </si>
  <si>
    <t>10.021</t>
  </si>
  <si>
    <t>GENERAL QUESTIONNAIRE  (Continued)</t>
  </si>
  <si>
    <t>CONTINGENT LIABILITIES/PROVISIONS</t>
  </si>
  <si>
    <t>Has the insurer and/Financial holding company or any of its subsidiaries provided a letter(s) of credit against which funds can be drawn by the beneficiary?</t>
  </si>
  <si>
    <t>If Yes, Amount ($)</t>
  </si>
  <si>
    <t>If Yes, please provide details.</t>
  </si>
  <si>
    <t>Beneficiary</t>
  </si>
  <si>
    <t>Amount Issued</t>
  </si>
  <si>
    <t>Amount Drawn</t>
  </si>
  <si>
    <t>Financial Institution</t>
  </si>
  <si>
    <t>Has the insurer (including any of its subsidiaries) guaranteed the liabilities or other transactions (e.g. derivatives) of any other corporations?</t>
  </si>
  <si>
    <t>If Yes, please provide a list of the 10 largest guarantees including those provided by subsidiaries.</t>
  </si>
  <si>
    <t>Description of Guarantee</t>
  </si>
  <si>
    <t>Maturity Date</t>
  </si>
  <si>
    <t>Counterparty</t>
  </si>
  <si>
    <t>Amount</t>
  </si>
  <si>
    <t>If the answer is in the affirmative, elaborate:</t>
  </si>
  <si>
    <t>2.4</t>
  </si>
  <si>
    <t>Does the insurer have any material contingent liabilities or contractual obligations or other off-balance sheet liabilities in Trinidad &amp; Tobago that have not otherwise been disclosed?</t>
  </si>
  <si>
    <t>Next Page is 10.022</t>
  </si>
  <si>
    <t>10.022</t>
  </si>
  <si>
    <t>SOURCES OF BUSINESS</t>
  </si>
  <si>
    <t>3.1</t>
  </si>
  <si>
    <t>During the period covered by this Return, did any agent, general agent, broker, sales representative, agency, brokerage or any combination thereof under common control receive credit or commissions for or control a substantial part (more than 20 percent of any major line of business measured on direct premiums) of:</t>
  </si>
  <si>
    <t>(a)</t>
  </si>
  <si>
    <t>(b)</t>
  </si>
  <si>
    <t>If Yes, please identify the individual(s) or organization(s) and related line of business.</t>
  </si>
  <si>
    <t>No.</t>
  </si>
  <si>
    <t>Name</t>
  </si>
  <si>
    <t>NB/ RB</t>
  </si>
  <si>
    <t>Class of Business</t>
  </si>
  <si>
    <t>TRANSACTIONS WITH SUBSIDIARIES AND OTHER RELATED PARTIES</t>
  </si>
  <si>
    <t>4.1</t>
  </si>
  <si>
    <r>
      <t>Does the insurer and/or any of its subsidiaries transact directly any non-insurance business, either for subsidiaries</t>
    </r>
    <r>
      <rPr>
        <sz val="11"/>
        <rFont val="Arial"/>
        <family val="2"/>
      </rPr>
      <t xml:space="preserve"> or other related parties?</t>
    </r>
  </si>
  <si>
    <t>Service Received/                   Service Provided</t>
  </si>
  <si>
    <t>SR/  SP</t>
  </si>
  <si>
    <t>Next Page is 10.023</t>
  </si>
  <si>
    <t>10.023</t>
  </si>
  <si>
    <t>OTHER DISCLOSURE</t>
  </si>
  <si>
    <t>5.1</t>
  </si>
  <si>
    <t>Please list the 10 most significant outsourcing arrangements by type and counterparty.</t>
  </si>
  <si>
    <t>Type of Arrangement</t>
  </si>
  <si>
    <t>Name of Service Provider</t>
  </si>
  <si>
    <t>Location where Service is Provided</t>
  </si>
  <si>
    <t>Annual charges for services for the year</t>
  </si>
  <si>
    <t>5.2</t>
  </si>
  <si>
    <t>Please provide the total expenses related to Information Technology (IT) for the year.  IT costs include salaries and other professional or service fees as well as any amounts capitalized for software development or computer purchases.</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</si>
  <si>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</si>
  <si>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</si>
  <si>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</si>
  <si>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</si>
  <si>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Next Page is 10.024</t>
  </si>
  <si>
    <t>10.024</t>
  </si>
  <si>
    <t>OTHER DISCLOSURE (continued)</t>
  </si>
  <si>
    <t>5.4</t>
  </si>
  <si>
    <r>
      <t>Please provide a description of the methods used in apportioning items of income and expenditure by fund and Class of business (in Insurance Funds only).</t>
    </r>
    <r>
      <rPr>
        <b/>
        <sz val="11"/>
        <color rgb="FFFF0000"/>
        <rFont val="Arial"/>
        <family val="2"/>
      </rPr>
      <t>[Section 151].</t>
    </r>
  </si>
  <si>
    <t>5.5</t>
  </si>
  <si>
    <t>If items of extraordinary income have been reported, please provide details.</t>
  </si>
  <si>
    <t>5.6</t>
  </si>
  <si>
    <t>Does the insurer have written policies with respect to market conduct practices, including a code of ethical sales practice?</t>
  </si>
  <si>
    <t>Schedule 11</t>
  </si>
  <si>
    <t>5.7</t>
  </si>
  <si>
    <t xml:space="preserve">Please provide the amount of shareholder surplus that is dependent on future payment of dividends to participating policyholders: </t>
  </si>
  <si>
    <t>5.8</t>
  </si>
  <si>
    <t>Please provide the amount transferable from the Par Fund to the Non-Par/Shareholders Fund, as calculated under Section 160 of the Insurance  Act .</t>
  </si>
  <si>
    <t>5.9</t>
  </si>
  <si>
    <t>Please specify any other funds included in the Asset column of the balance sheet, page 23.010.</t>
  </si>
  <si>
    <t>Name of Fund</t>
  </si>
  <si>
    <t>Total Assets</t>
  </si>
  <si>
    <t>Total Liabilities</t>
  </si>
  <si>
    <t>(Next Page is 10.025)</t>
  </si>
  <si>
    <t>10.025</t>
  </si>
  <si>
    <t xml:space="preserve">[Sections 11(1) &amp;  145 (1) (d ) </t>
  </si>
  <si>
    <t>6.1</t>
  </si>
  <si>
    <t>Does the insurer have any unfunded liabilities in respect of pension plans for Trinidad &amp; Tobago employees?</t>
  </si>
  <si>
    <t>If Yes, Amount ($')</t>
  </si>
  <si>
    <t>If yes, please provide the amounts and outline the manner in which the insurer will fund these liabilities over time.</t>
  </si>
  <si>
    <t>6.2</t>
  </si>
  <si>
    <t>Is there any certified  litigation against the insurer and/or any of  its subsidiaries that affects the Trinidad &amp;Tobago Branch specifically or that is related to the Trinidad &amp; Tobago Branch business?</t>
  </si>
  <si>
    <t>If the answer is in the affirmative, please elaborate:</t>
  </si>
  <si>
    <t>6.3</t>
  </si>
  <si>
    <t>Next Page is 10.026</t>
  </si>
  <si>
    <t>10.026</t>
  </si>
  <si>
    <t>6.4</t>
  </si>
  <si>
    <t>Does the insurer sell variable policies or contracts in Trinidad &amp; Tobago out of its general fund which are matched against:</t>
  </si>
  <si>
    <t>1)   other institutions' variable units</t>
  </si>
  <si>
    <t>2)   other market indexes</t>
  </si>
  <si>
    <t>If yes, in either instance, provide a detailed explanation of the arrangement including amounts by policy/certificate type and how the matched assets are valued in the general fund.</t>
  </si>
  <si>
    <t>6.5</t>
  </si>
  <si>
    <r>
      <t xml:space="preserve">Has the insurer issued any policies in Trinidad &amp; Tobago (as referred to in </t>
    </r>
    <r>
      <rPr>
        <b/>
        <sz val="11"/>
        <color rgb="FFFF0000"/>
        <rFont val="Arial"/>
        <family val="2"/>
      </rPr>
      <t>section 164 of the Act</t>
    </r>
    <r>
      <rPr>
        <sz val="11"/>
        <rFont val="Arial"/>
        <family val="2"/>
      </rPr>
      <t>) in currency other than Trinidad &amp; Tobago Currency?</t>
    </r>
  </si>
  <si>
    <t>If Yes provide the following:</t>
  </si>
  <si>
    <t>Type of Currency</t>
  </si>
  <si>
    <t>Number of Policies in Trinidad &amp; Tobago</t>
  </si>
  <si>
    <t>Trinidad &amp; Tobago 
Net Actuarial Liabilities</t>
  </si>
  <si>
    <t>Next Page is 10.027</t>
  </si>
  <si>
    <t>['Sections 11(1),145(1)(d) &amp;154]</t>
  </si>
  <si>
    <t>REINSURANCE INFORMATION</t>
  </si>
  <si>
    <t xml:space="preserve">a) </t>
  </si>
  <si>
    <t>b)</t>
  </si>
  <si>
    <t xml:space="preserve">c) </t>
  </si>
  <si>
    <t>d)</t>
  </si>
  <si>
    <t>e)</t>
  </si>
  <si>
    <t>f)</t>
  </si>
  <si>
    <t xml:space="preserve">g) </t>
  </si>
  <si>
    <t>h)</t>
  </si>
  <si>
    <t>i)</t>
  </si>
  <si>
    <t xml:space="preserve">j) </t>
  </si>
  <si>
    <t>k)</t>
  </si>
  <si>
    <t xml:space="preserve">OTHER INFORMATION </t>
  </si>
  <si>
    <t>ENCUMBERED ASSETS</t>
  </si>
  <si>
    <t>Market Value ($)</t>
  </si>
  <si>
    <t>Counterparty Legal Name</t>
  </si>
  <si>
    <t>Counterparty Domicile</t>
  </si>
  <si>
    <t>Pledged/Lodged as Collateral</t>
  </si>
  <si>
    <t>Asset Type</t>
  </si>
  <si>
    <t>To Affiliates</t>
  </si>
  <si>
    <t>To Unaffiliated Entities</t>
  </si>
  <si>
    <t>Brief Description of the Encumbrance</t>
  </si>
  <si>
    <t>Market value of securities on loan</t>
  </si>
  <si>
    <t>Market value of total collateral of securities on loan</t>
  </si>
  <si>
    <t>Does the insurer have any significant dependencies not already disclosed in answer(s)</t>
  </si>
  <si>
    <t>to previous questions or in the Notes to Financial Statements?</t>
  </si>
  <si>
    <t>If yes, provide details .</t>
  </si>
  <si>
    <t>(Next page is 10.40)</t>
  </si>
  <si>
    <t>CORPORATE DOCUMENTS SUBMITTED</t>
  </si>
  <si>
    <t>Reference Page/ Section</t>
  </si>
  <si>
    <t xml:space="preserve">Select </t>
  </si>
  <si>
    <t>Comments</t>
  </si>
  <si>
    <t>10.00</t>
  </si>
  <si>
    <t>10.01</t>
  </si>
  <si>
    <t>10.02</t>
  </si>
  <si>
    <t>10.03</t>
  </si>
  <si>
    <t>10.04</t>
  </si>
  <si>
    <t>10.05</t>
  </si>
  <si>
    <t>10.06</t>
  </si>
  <si>
    <t>10.08</t>
  </si>
  <si>
    <t>Power of Attorney re change in Principal Representative</t>
  </si>
  <si>
    <t>10.12</t>
  </si>
  <si>
    <t>S145(1)(d)</t>
  </si>
  <si>
    <t>Organisation Chart</t>
  </si>
  <si>
    <t>S144</t>
  </si>
  <si>
    <t xml:space="preserve">Copy of Audited Consolidated Financial Statement </t>
  </si>
  <si>
    <t xml:space="preserve">Copy of Audited Non-Consolidated Financial Statement </t>
  </si>
  <si>
    <t>Copy of Audited Returns</t>
  </si>
  <si>
    <t>Additional Notes to the Financial Statements and Returns</t>
  </si>
  <si>
    <t>Copy of the Auditor's Report</t>
  </si>
  <si>
    <t>S214(1)</t>
  </si>
  <si>
    <t>Copy of the Actuary's Report</t>
  </si>
  <si>
    <t>Reinsurance Summary</t>
  </si>
  <si>
    <t>S159(3)(b)</t>
  </si>
  <si>
    <t>Copy of Financial Condition Report</t>
  </si>
  <si>
    <t>Insurance Asset Schedules</t>
  </si>
  <si>
    <t>Notes:</t>
  </si>
  <si>
    <t xml:space="preserve">1. The documents listed above must be submitted with the audited returns within sixty business days of the insurer's/ financial holding </t>
  </si>
  <si>
    <t xml:space="preserve">     company's financial year end.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</si>
  <si>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</si>
  <si>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</si>
  <si>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Next Page is 10.050</t>
  </si>
  <si>
    <t>TOTAL PARENT COMPANY</t>
  </si>
  <si>
    <t>LOCAL AND FOREIGN REGULATED SUBSIDIARIES</t>
  </si>
  <si>
    <t>TOTAL UNREGULATED SUBSIDIARIES</t>
  </si>
  <si>
    <t>CONSOLIDATED</t>
  </si>
  <si>
    <t>BALANCES PER UNCONSOLIDATED ACCOUNTS</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</si>
  <si>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</si>
  <si>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</si>
  <si>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</si>
  <si>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</si>
  <si>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</si>
  <si>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</si>
  <si>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</si>
  <si>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</si>
  <si>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</si>
  <si>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</si>
  <si>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</si>
  <si>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</si>
  <si>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</si>
  <si>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</si>
  <si>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</si>
  <si>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</si>
  <si>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</si>
  <si>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</si>
  <si>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</si>
  <si>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</si>
  <si>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</si>
  <si>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</si>
  <si>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Next Page is 20.010</t>
  </si>
  <si>
    <t>CONSOLIDATED FINANCIAL STATEMENTS</t>
  </si>
  <si>
    <t>Reference Page</t>
  </si>
  <si>
    <t xml:space="preserve"> $</t>
  </si>
  <si>
    <t xml:space="preserve">$ </t>
  </si>
  <si>
    <t>01</t>
  </si>
  <si>
    <t>Cash and Cash Equivalents</t>
  </si>
  <si>
    <t>02</t>
  </si>
  <si>
    <t>Financial Assets:</t>
  </si>
  <si>
    <t>-Equity and Debt Securities</t>
  </si>
  <si>
    <t>-Net Investment in Leased Assets and Installment  Loans</t>
  </si>
  <si>
    <t>-Other Loans and Advances</t>
  </si>
  <si>
    <t>-Mutual Funds &amp; Asset backed Securities</t>
  </si>
  <si>
    <t>03</t>
  </si>
  <si>
    <t>Investments in Associates &amp; Joint Ventures</t>
  </si>
  <si>
    <t>04</t>
  </si>
  <si>
    <t>Investments in Subsidiaries, Affiliated Companies and Structured Entities</t>
  </si>
  <si>
    <t>05</t>
  </si>
  <si>
    <t>Investment Properties</t>
  </si>
  <si>
    <t>06</t>
  </si>
  <si>
    <t>Premiums Receivable</t>
  </si>
  <si>
    <t>07</t>
  </si>
  <si>
    <t>08</t>
  </si>
  <si>
    <t>Segregated Fund Net Assets</t>
  </si>
  <si>
    <t>09</t>
  </si>
  <si>
    <t>Deferred Acquisition costs</t>
  </si>
  <si>
    <t>10</t>
  </si>
  <si>
    <t>Due From Parent and Affiliates</t>
  </si>
  <si>
    <t>11</t>
  </si>
  <si>
    <t>Pension Plan Assets</t>
  </si>
  <si>
    <t>12</t>
  </si>
  <si>
    <t>Employee Benefits</t>
  </si>
  <si>
    <t>13</t>
  </si>
  <si>
    <t>Taxation Recoverable</t>
  </si>
  <si>
    <t>14</t>
  </si>
  <si>
    <t>Deferred Tax Assets</t>
  </si>
  <si>
    <t>15</t>
  </si>
  <si>
    <t>Property and Equipment</t>
  </si>
  <si>
    <t>16</t>
  </si>
  <si>
    <t>Right of Use Assets</t>
  </si>
  <si>
    <t>17</t>
  </si>
  <si>
    <t>Goodwill</t>
  </si>
  <si>
    <t>18</t>
  </si>
  <si>
    <t>Intangible Assets</t>
  </si>
  <si>
    <t>19</t>
  </si>
  <si>
    <t>Other Assets (Specify)</t>
  </si>
  <si>
    <t>Next Page is 20.011</t>
  </si>
  <si>
    <t>20.011</t>
  </si>
  <si>
    <t>Liabilities held for sale</t>
  </si>
  <si>
    <t>Insurance Policy Liabilities</t>
  </si>
  <si>
    <t>Investment Policy Liabilities</t>
  </si>
  <si>
    <t>Other Actuarial liabilities</t>
  </si>
  <si>
    <t>Segregated Fund Liabilities</t>
  </si>
  <si>
    <t>Customer Banking and Other Funding Instruments</t>
  </si>
  <si>
    <t>Debt Securities in Issue</t>
  </si>
  <si>
    <t>Lease Liabilities</t>
  </si>
  <si>
    <t>Bank Loans and Overdrafts</t>
  </si>
  <si>
    <t>Amount Due to:</t>
  </si>
  <si>
    <t>-Reinsurers</t>
  </si>
  <si>
    <t>-Agents, Brokers, &amp; Other Insurers</t>
  </si>
  <si>
    <t>-Policyholders</t>
  </si>
  <si>
    <t>Encumbrances on Real Estate</t>
  </si>
  <si>
    <t>Due to Subsidiaries, Associates, Affiliates &amp; Joint Ventures</t>
  </si>
  <si>
    <t>Pension Plan Liabilities</t>
  </si>
  <si>
    <t>Post Retirement Employee Benefits</t>
  </si>
  <si>
    <t>Deferred Tax Liabilities</t>
  </si>
  <si>
    <t>Provision for Taxation</t>
  </si>
  <si>
    <t>Subordinated Debt</t>
  </si>
  <si>
    <t>Payables and Other Liabilities</t>
  </si>
  <si>
    <t>Policyholders' Equity</t>
  </si>
  <si>
    <t>Participating Account</t>
  </si>
  <si>
    <t>Participating Account  - Accumulated OCI/ (Loss)</t>
  </si>
  <si>
    <t>Non-Participating Account  - Accumulated OCI (Loss)</t>
  </si>
  <si>
    <t>Total Policyholders' Equity</t>
  </si>
  <si>
    <t>Shareholders' Equity</t>
  </si>
  <si>
    <t>Share Capital</t>
  </si>
  <si>
    <t>Share Premium Account</t>
  </si>
  <si>
    <t>Retained Earnings</t>
  </si>
  <si>
    <t>Reserves</t>
  </si>
  <si>
    <t>20.022</t>
  </si>
  <si>
    <t>Accumulated Other Comprehensive Income/ (Loss)</t>
  </si>
  <si>
    <t>Total Shareholders' Equity</t>
  </si>
  <si>
    <t>Non-Controlling  Interests</t>
  </si>
  <si>
    <t>TOTAL LIABILITIES AND EQUITY</t>
  </si>
  <si>
    <t>Next Page is 20.020</t>
  </si>
  <si>
    <t>Income</t>
  </si>
  <si>
    <t>UNDERWRITING OPERATIONS</t>
  </si>
  <si>
    <t>Total Benefits and Expenses</t>
  </si>
  <si>
    <t>2.0 INVESTMENT OPERATIONS</t>
  </si>
  <si>
    <r>
      <t xml:space="preserve">   2.2.0 Net fair value gains/(losses) on financial assets at fair value through profit or loss </t>
    </r>
    <r>
      <rPr>
        <sz val="11"/>
        <color rgb="FFFF0000"/>
        <rFont val="Arial"/>
        <family val="2"/>
      </rPr>
      <t>(FVTPL) or  (FVO)</t>
    </r>
  </si>
  <si>
    <t>Net Investment Income</t>
  </si>
  <si>
    <t>4.0 OTHER REVENUE AND EXPENSES</t>
  </si>
  <si>
    <t>5.0 INCOME TAXES</t>
  </si>
  <si>
    <t xml:space="preserve">  5.1 Current</t>
  </si>
  <si>
    <t xml:space="preserve">  5.2 Deferred</t>
  </si>
  <si>
    <t>Non-controlling Interests</t>
  </si>
  <si>
    <t>Next Page is 20.022</t>
  </si>
  <si>
    <t>RETURN FOR THE YEAR ENDED:</t>
  </si>
  <si>
    <t>STATEMENT OF COMPREHENSIVE  INCOME</t>
  </si>
  <si>
    <t>Comprehensive Income (Loss)</t>
  </si>
  <si>
    <t xml:space="preserve">Net Income </t>
  </si>
  <si>
    <t>Other Comprehensive Income (Loss):</t>
  </si>
  <si>
    <t>Items that may be reclassified subsequently to Net Income:</t>
  </si>
  <si>
    <t>FVOCI:</t>
  </si>
  <si>
    <t>-Change in Unrealized Gains and Losses:</t>
  </si>
  <si>
    <t>- Loans</t>
  </si>
  <si>
    <r>
      <t xml:space="preserve">- Equities </t>
    </r>
    <r>
      <rPr>
        <sz val="11"/>
        <color rgb="FFFF0000"/>
        <rFont val="Arial"/>
        <family val="2"/>
      </rPr>
      <t>(IAS 39)</t>
    </r>
  </si>
  <si>
    <t>Reclassification of (Gains) Losses to Net Income</t>
  </si>
  <si>
    <t>Overlay Approach</t>
  </si>
  <si>
    <t>Change in Unrealised Gains and Losses related to overlay approach for financial instruments</t>
  </si>
  <si>
    <t xml:space="preserve">Derivatives Designated as Cash Flow Hedges  </t>
  </si>
  <si>
    <t>Foreign Currency Translation</t>
  </si>
  <si>
    <t>Impact of Hedging</t>
  </si>
  <si>
    <t>Share of Other Comprehensive Income of Associates &amp; Joint Ventures</t>
  </si>
  <si>
    <t>Other (Specify):</t>
  </si>
  <si>
    <t>Subtotal of items that may be reclassified subsequently to Net Income</t>
  </si>
  <si>
    <t>Items that will not be reclassified subsequently to Net Income:</t>
  </si>
  <si>
    <t>Change in Unrealized Gains and Losses:</t>
  </si>
  <si>
    <t>- Equities (IFRS 9)</t>
  </si>
  <si>
    <t>Other Reserve Movements</t>
  </si>
  <si>
    <t>Other (Specify)</t>
  </si>
  <si>
    <t>Subtotal of items that will not be reclassified subsequently to Net Income</t>
  </si>
  <si>
    <t>- Equities (IAS 39)</t>
  </si>
  <si>
    <t>Derivatives Designated as Cash Flow Hedges</t>
  </si>
  <si>
    <t>Foreign Currency (Net of Hedging Activities)</t>
  </si>
  <si>
    <t>Balance at end of Year</t>
  </si>
  <si>
    <t>Next page is 20.030</t>
  </si>
  <si>
    <t>STATEMENT OF CHANGES IN EQUITY</t>
  </si>
  <si>
    <t>Accumulated other Income/(Loss)</t>
  </si>
  <si>
    <t>Other  Capital</t>
  </si>
  <si>
    <t>Property Revaluation Reserve</t>
  </si>
  <si>
    <t>Statutory  Reserves</t>
  </si>
  <si>
    <t>Translation Reserves</t>
  </si>
  <si>
    <t>Translation of Foreign Operations</t>
  </si>
  <si>
    <t>Revaluation Surplus</t>
  </si>
  <si>
    <t>Share of OCI of Associates &amp; Joint Ventures</t>
  </si>
  <si>
    <t>Other AOCI</t>
  </si>
  <si>
    <t>Issue of Share Capital</t>
  </si>
  <si>
    <t>Transfer from/to Retained Earnings</t>
  </si>
  <si>
    <t>Decrease/increase in Reserves</t>
  </si>
  <si>
    <t>Dividends:</t>
  </si>
  <si>
    <t>-Preferred</t>
  </si>
  <si>
    <t>-Common</t>
  </si>
  <si>
    <t>RESERVES</t>
  </si>
  <si>
    <t>Statutory  Reserve</t>
  </si>
  <si>
    <t>General and Contingency Reserves</t>
  </si>
  <si>
    <t>Total Reserves</t>
  </si>
  <si>
    <t>Next page is 20.032</t>
  </si>
  <si>
    <t xml:space="preserve">STATEMENT OF CASH FLOWS </t>
  </si>
  <si>
    <t>Cash Flows from Operating Activities</t>
  </si>
  <si>
    <t>Next page is 21.010</t>
  </si>
  <si>
    <t>FV Option/ Investment Properties Fair Value</t>
  </si>
  <si>
    <t>Amortized Cost</t>
  </si>
  <si>
    <t>Balance Sheet  (01+02)</t>
  </si>
  <si>
    <t xml:space="preserve"> Cash &amp; Cash Equivalents</t>
  </si>
  <si>
    <t>Financial Assets</t>
  </si>
  <si>
    <t xml:space="preserve">2.1.0. </t>
  </si>
  <si>
    <t>Common Shares</t>
  </si>
  <si>
    <t>2.1.1</t>
  </si>
  <si>
    <t xml:space="preserve">Preferred Shares: </t>
  </si>
  <si>
    <t>-Debt</t>
  </si>
  <si>
    <t>-Equity</t>
  </si>
  <si>
    <t>2.1.2</t>
  </si>
  <si>
    <t xml:space="preserve">Bonds and Debentures </t>
  </si>
  <si>
    <t>2.1.3</t>
  </si>
  <si>
    <t>Government Securities</t>
  </si>
  <si>
    <t>2.1.4</t>
  </si>
  <si>
    <t>Deposits with Financial Institutions&gt;90 days</t>
  </si>
  <si>
    <t>2.1.5</t>
  </si>
  <si>
    <t>Sub-Total</t>
  </si>
  <si>
    <t>2.1.7 Interest Receivable</t>
  </si>
  <si>
    <t>Total Equity and Debt Securities</t>
  </si>
  <si>
    <t xml:space="preserve"> 2.2.0 Net Investment in Leased Assets &amp; Inst. Loans </t>
  </si>
  <si>
    <t>2.3.0</t>
  </si>
  <si>
    <t>Mortgage Loans:</t>
  </si>
  <si>
    <t>- Loans on Debentures of Shares</t>
  </si>
  <si>
    <t>-Policy Loans</t>
  </si>
  <si>
    <t>-Other Loans and Invested Assets</t>
  </si>
  <si>
    <t>2.3.2  Interest Receivable</t>
  </si>
  <si>
    <t>Total Other Loans and Advances</t>
  </si>
  <si>
    <t>2.4 Other Assets</t>
  </si>
  <si>
    <t>Mutual and Other Funds</t>
  </si>
  <si>
    <t>Asset Backed Securities</t>
  </si>
  <si>
    <t>Total Mutual Funds &amp; Asset Backed Securities</t>
  </si>
  <si>
    <t>Total Financial Assets</t>
  </si>
  <si>
    <t xml:space="preserve"> Investment Properties</t>
  </si>
  <si>
    <t xml:space="preserve"> Investment in Associates &amp; Joint ventures</t>
  </si>
  <si>
    <t xml:space="preserve"> Investment in  Subsidiaries, Affiliates &amp; Structured Entities</t>
  </si>
  <si>
    <t xml:space="preserve">Outside Trinidad and Tobago </t>
  </si>
  <si>
    <t>(Next page is 21.12)</t>
  </si>
  <si>
    <t xml:space="preserve">          </t>
  </si>
  <si>
    <t>Trinidad &amp; Tobago</t>
  </si>
  <si>
    <t>Country</t>
  </si>
  <si>
    <t>Cash &amp; Cash Equivalents</t>
  </si>
  <si>
    <t>Anguilla</t>
  </si>
  <si>
    <t>Antigua and Barbuda</t>
  </si>
  <si>
    <t>2.1.0</t>
  </si>
  <si>
    <t>Aruba</t>
  </si>
  <si>
    <t xml:space="preserve">Preferred Shares </t>
  </si>
  <si>
    <t>Bahamas</t>
  </si>
  <si>
    <t>Barbados</t>
  </si>
  <si>
    <t>Belize</t>
  </si>
  <si>
    <t>British Virgin Islands</t>
  </si>
  <si>
    <t>Cayman Islands</t>
  </si>
  <si>
    <t xml:space="preserve">2.1.4 </t>
  </si>
  <si>
    <t>Grenada</t>
  </si>
  <si>
    <t>Guyana</t>
  </si>
  <si>
    <t>Jamaica</t>
  </si>
  <si>
    <t>Montserrat</t>
  </si>
  <si>
    <t>Netherlands Antilles</t>
  </si>
  <si>
    <t>St Kitts &amp; Nevis</t>
  </si>
  <si>
    <t>2.2.0</t>
  </si>
  <si>
    <t xml:space="preserve"> Net Investment in Leased Assets &amp; Inst. Loans </t>
  </si>
  <si>
    <t>St. Lucia</t>
  </si>
  <si>
    <t>St. Vincent &amp; The Grenadines</t>
  </si>
  <si>
    <t>Mortgage Loans</t>
  </si>
  <si>
    <t>Suriname</t>
  </si>
  <si>
    <t>Turks &amp; Caicos</t>
  </si>
  <si>
    <t>2.3.2 Interest Receivable</t>
  </si>
  <si>
    <t>Total Investments</t>
  </si>
  <si>
    <t>Next Page is 22.010</t>
  </si>
  <si>
    <t>22.010</t>
  </si>
  <si>
    <t>SUMMARY OF ASSETS AND LIABILITIES - BY TERRITORY</t>
  </si>
  <si>
    <t>Dominica</t>
  </si>
  <si>
    <r>
      <t xml:space="preserve">Cash and Invested Assets </t>
    </r>
    <r>
      <rPr>
        <b/>
        <sz val="11"/>
        <color rgb="FFFF0000"/>
        <rFont val="Arial"/>
        <family val="2"/>
      </rPr>
      <t>(21.012)</t>
    </r>
  </si>
  <si>
    <r>
      <t xml:space="preserve">Segregated Fund Assets </t>
    </r>
    <r>
      <rPr>
        <b/>
        <sz val="11"/>
        <color rgb="FFFF0000"/>
        <rFont val="Arial"/>
        <family val="2"/>
      </rPr>
      <t>(20.010)</t>
    </r>
  </si>
  <si>
    <t>Other Assets</t>
  </si>
  <si>
    <t xml:space="preserve">Total Assets </t>
  </si>
  <si>
    <t>Actuarial Liabilities</t>
  </si>
  <si>
    <r>
      <t>Segregated Fund Liabilities</t>
    </r>
    <r>
      <rPr>
        <sz val="11"/>
        <color rgb="FFFF0000"/>
        <rFont val="Arial"/>
        <family val="2"/>
      </rPr>
      <t xml:space="preserve"> (2</t>
    </r>
    <r>
      <rPr>
        <b/>
        <sz val="11"/>
        <color rgb="FFFF0000"/>
        <rFont val="Arial"/>
        <family val="2"/>
      </rPr>
      <t>0.011)</t>
    </r>
  </si>
  <si>
    <t>Other Liabilities</t>
  </si>
  <si>
    <t>Next Page is 22.020</t>
  </si>
  <si>
    <t>22.020</t>
  </si>
  <si>
    <t>LIQUID ASSETS</t>
  </si>
  <si>
    <t>(Vested in Trust)*</t>
  </si>
  <si>
    <t>Cash</t>
  </si>
  <si>
    <t>Short Term Investments</t>
  </si>
  <si>
    <t xml:space="preserve">Bonds:  </t>
  </si>
  <si>
    <t>Trinidad &amp; Tobago Government</t>
  </si>
  <si>
    <t>Other Governments</t>
  </si>
  <si>
    <t>Publicly Traded Bonds:</t>
  </si>
  <si>
    <t>AAA</t>
  </si>
  <si>
    <t xml:space="preserve">AA </t>
  </si>
  <si>
    <t xml:space="preserve">A </t>
  </si>
  <si>
    <t>BBB</t>
  </si>
  <si>
    <t>Publicly Traded Preferred Shares 
(Non-Affiliated)</t>
  </si>
  <si>
    <t>Publicly Traded Common Shares 
(Non-Affiliated)</t>
  </si>
  <si>
    <t>CASHABLE LIABILITIES</t>
  </si>
  <si>
    <t>Outside Trinidad &amp; Tobago</t>
  </si>
  <si>
    <t>Individual</t>
  </si>
  <si>
    <t>Traditional with Cash Values</t>
  </si>
  <si>
    <t>Universal Life</t>
  </si>
  <si>
    <t>Amounts on Deposit</t>
  </si>
  <si>
    <t>Accumulation Annuities</t>
  </si>
  <si>
    <t>Total Individual</t>
  </si>
  <si>
    <t>Group</t>
  </si>
  <si>
    <t>Total Group</t>
  </si>
  <si>
    <t>Reinsurance</t>
  </si>
  <si>
    <t>Debts due in the next twelve months</t>
  </si>
  <si>
    <t>* Liquid Assets are vested in trust for foreign Companies.</t>
  </si>
  <si>
    <t>Next Page is 22.030</t>
  </si>
  <si>
    <t>22.030</t>
  </si>
  <si>
    <t>Name of Shareholder/Noteholder or Debenture holder*</t>
  </si>
  <si>
    <t>Interest</t>
  </si>
  <si>
    <t xml:space="preserve">Accrued              </t>
  </si>
  <si>
    <t>Rate %</t>
  </si>
  <si>
    <t>Part 1</t>
  </si>
  <si>
    <t>Subordinated Shareholder Loans Issued by Insurer/ Financial Holding Company:</t>
  </si>
  <si>
    <t>Issued by Subsidiaries:</t>
  </si>
  <si>
    <t>Total Shareholder Loans</t>
  </si>
  <si>
    <t>Part 2</t>
  </si>
  <si>
    <t>Subordinated Notes, Debentures and Other Loans Issued by Insurer/Financial Holding Company:</t>
  </si>
  <si>
    <t>Total Loans, Notes &amp; Debentures</t>
  </si>
  <si>
    <t xml:space="preserve">Total </t>
  </si>
  <si>
    <t>**If remaining term to maturity is 5 years or less, the balance should be amortized in accordance
   with the Capital Adequacy Regulations.</t>
  </si>
  <si>
    <t>Next Page is 23.010</t>
  </si>
  <si>
    <t>NON-CONSOLIDATED FINANCIAL STATEMENTS</t>
  </si>
  <si>
    <t xml:space="preserve">Business in Trinidad &amp; Tobago </t>
  </si>
  <si>
    <t>Business Outside Trinidad &amp; Tobago</t>
  </si>
  <si>
    <t>Assets</t>
  </si>
  <si>
    <t>Deferred Policy Acquisition Costs</t>
  </si>
  <si>
    <t xml:space="preserve">Due from Parent and Affiliated Companies </t>
  </si>
  <si>
    <t>Tax  Recoverable</t>
  </si>
  <si>
    <t>Sundry Debtors &amp; Prepayments</t>
  </si>
  <si>
    <t>Next Page is 23.011</t>
  </si>
  <si>
    <t>Mortgage Loans and Other Real Estate Encumbrances</t>
  </si>
  <si>
    <t>Bank Loans and Overdraft</t>
  </si>
  <si>
    <t>Amounts Due to:</t>
  </si>
  <si>
    <t>-Agents Brokers &amp; Other Insurers</t>
  </si>
  <si>
    <t>Amounts to Affiliated Companies</t>
  </si>
  <si>
    <t>Taxation Payable</t>
  </si>
  <si>
    <t>Participating Account  - Accumulated OCI (Loss)</t>
  </si>
  <si>
    <t>Shareholders' Accumulated OCI/ (Loss)</t>
  </si>
  <si>
    <t>Next page is 23.020</t>
  </si>
  <si>
    <t>`</t>
  </si>
  <si>
    <t>REVENUE</t>
  </si>
  <si>
    <t>1.0 Premium Income</t>
  </si>
  <si>
    <t>45.010-.012</t>
  </si>
  <si>
    <t>1.1 Gross Premiums Written</t>
  </si>
  <si>
    <t>1.2 Less: Reinsurer's Share of Premiums Written</t>
  </si>
  <si>
    <t>1.3 Net Premium Income</t>
  </si>
  <si>
    <t>2.0 Investment Income</t>
  </si>
  <si>
    <t xml:space="preserve">  2.1 Gross Investment Income</t>
  </si>
  <si>
    <t xml:space="preserve"> 2.4 Finance Charges, Loan fees and Other Interest Income</t>
  </si>
  <si>
    <t xml:space="preserve"> 2.5 Less: Direct exp. &amp; Rates and Taxes thereon</t>
  </si>
  <si>
    <t>2.6 Net Investment Income</t>
  </si>
  <si>
    <t>3.0 Overlay approach adjustment for financial instruments (Reclass from P&amp;L to OCI) *</t>
  </si>
  <si>
    <t>4.0 Other Income</t>
  </si>
  <si>
    <t>4.2 Net Income (Loss) from  Affiliated Companies and Structured Entities</t>
  </si>
  <si>
    <t>4.3 Deposits Received</t>
  </si>
  <si>
    <t>4.4 Fee Income</t>
  </si>
  <si>
    <t>4.5 Other Revenue</t>
  </si>
  <si>
    <t>4.6 Total Other Income</t>
  </si>
  <si>
    <t>6.0 Policy/Certificate Benefits and Expenses</t>
  </si>
  <si>
    <t xml:space="preserve">  6.2 Less: Reinsurer's Share of Policyholders' Benefits</t>
  </si>
  <si>
    <t>45.030-.032</t>
  </si>
  <si>
    <t>6.3.2 Basis Change</t>
  </si>
  <si>
    <t xml:space="preserve"> 6.3.2 Gross Changes to Other Actuarial Liabilities</t>
  </si>
  <si>
    <t>6.3.2.1 Normal</t>
  </si>
  <si>
    <t>6.3.2.2 Basis Change</t>
  </si>
  <si>
    <t xml:space="preserve"> 6.3.3 Reinsurer's Share of Changes in Policy liabilities and Other Actuarial Liabilities</t>
  </si>
  <si>
    <t>6.3.3.1 Normal</t>
  </si>
  <si>
    <t>6.4 Policyholders' Dividends</t>
  </si>
  <si>
    <t>6.5 Experience Rating Refunds</t>
  </si>
  <si>
    <t>6.7.Short -Term Insurance Claims and Benefits (net)</t>
  </si>
  <si>
    <t>8.0 Interest on Policyholders'  Amounts on Deposit</t>
  </si>
  <si>
    <t>9.0 Interest Expense and Finance costs</t>
  </si>
  <si>
    <t>10.0 General Expenses and Taxes (excl. income taxes)</t>
  </si>
  <si>
    <t>11.0 Other Expenses</t>
  </si>
  <si>
    <t>12.0 Total Benefits and Expenses</t>
  </si>
  <si>
    <t>14.0 Provision for Income Taxes:</t>
  </si>
  <si>
    <t>14.1 Current</t>
  </si>
  <si>
    <t>14.2 Deferred</t>
  </si>
  <si>
    <t>14.3 Prior Year Adjustment</t>
  </si>
  <si>
    <t>14.4 Business &amp; Green Levy</t>
  </si>
  <si>
    <t>14.5 Total Taxes</t>
  </si>
  <si>
    <t xml:space="preserve">16.0 Discontinued Operations (net of Income Taxes of $________) </t>
  </si>
  <si>
    <t xml:space="preserve"> 17.0 Net  Income/ (Loss) for the year</t>
  </si>
  <si>
    <t>18.0 Income Attributable to:</t>
  </si>
  <si>
    <t>18.1 Participating Policyholders</t>
  </si>
  <si>
    <t>Next Page is 23.021</t>
  </si>
  <si>
    <t>Non Participating</t>
  </si>
  <si>
    <t>Participating</t>
  </si>
  <si>
    <t>Surplus</t>
  </si>
  <si>
    <t xml:space="preserve"> FVOCI:</t>
  </si>
  <si>
    <t>-Loans</t>
  </si>
  <si>
    <t>-Bonds and Debentures</t>
  </si>
  <si>
    <t>-Equities (IAS 39)</t>
  </si>
  <si>
    <t>Overlay Approach:</t>
  </si>
  <si>
    <t>Unrealised Gains and Losses:</t>
  </si>
  <si>
    <t>Change in Unrealised Gains and losses</t>
  </si>
  <si>
    <t>Share of Other Comprehensive Income of Subsidiaries, Associates &amp; Joint Ventures (May be reclassified).</t>
  </si>
  <si>
    <t>Share of Other Comprehensive Income of Subsidiaries, Associates &amp; Joint Ventures</t>
  </si>
  <si>
    <t>Re-measurement of Post Employee Benefits</t>
  </si>
  <si>
    <t>Taxation</t>
  </si>
  <si>
    <t>Next page is 23.030</t>
  </si>
  <si>
    <t>NON-CONSOLIDATED FINANCIAL STATEMENTS-TRINIDAD AND TOBAGO BUSINESS</t>
  </si>
  <si>
    <t>Reference   Page</t>
  </si>
  <si>
    <t>Beginning of Year</t>
  </si>
  <si>
    <t>Adjustments (Specify):</t>
  </si>
  <si>
    <t>'End of Year</t>
  </si>
  <si>
    <t>STATEMENT  OF  RETAINED  EARNINGS</t>
  </si>
  <si>
    <t>Next Page is 23.040</t>
  </si>
  <si>
    <t>NON-CONSOLIDATED</t>
  </si>
  <si>
    <t>A. POLICY LIABILITIES PAYABLE IN  TRINIDAD AND TOBAGO DOLLARS</t>
  </si>
  <si>
    <t>Deduct:</t>
  </si>
  <si>
    <t>2.1 Investment in T&amp;T Assets to an amount equal to at least 70% of Liabilities</t>
  </si>
  <si>
    <t>2.2 Investment in CARICOM Assets limited to 10% of T &amp; T Liabilities</t>
  </si>
  <si>
    <t>less:</t>
  </si>
  <si>
    <t>Total CARICOM Assets</t>
  </si>
  <si>
    <t>Section 85(4)</t>
  </si>
  <si>
    <t>Real Estate</t>
  </si>
  <si>
    <t xml:space="preserve"> </t>
  </si>
  <si>
    <t xml:space="preserve">TRINIDAD &amp; TOBAGO </t>
  </si>
  <si>
    <t>OUTSIDE TRINIDAD &amp; TOBAGO</t>
  </si>
  <si>
    <t xml:space="preserve">TOTAL </t>
  </si>
  <si>
    <t>Non-Participating</t>
  </si>
  <si>
    <t>1. Real Estate</t>
  </si>
  <si>
    <t>  1.1.1 Real Estate including buildings</t>
  </si>
  <si>
    <t>2.0  Other Loans and Advances</t>
  </si>
  <si>
    <t>  2.1 Mortgage Loans</t>
  </si>
  <si>
    <t>  2.4 Loans on Policy/ Certificates</t>
  </si>
  <si>
    <t xml:space="preserve">  2.4.2 Agents' Debit Balances</t>
  </si>
  <si>
    <t xml:space="preserve">  2.4.3 Brokers' balances'</t>
  </si>
  <si>
    <t xml:space="preserve">  3.0 Government Securities</t>
  </si>
  <si>
    <t>   3.2 CARICOM Governments</t>
  </si>
  <si>
    <t>   3.3 Other (Specify)</t>
  </si>
  <si>
    <t>Total Government Securities</t>
  </si>
  <si>
    <t xml:space="preserve">  4.-7 Equity Securities</t>
  </si>
  <si>
    <t xml:space="preserve">  4.0 Ordinary Shares in Trinidad and Tobago Companies </t>
  </si>
  <si>
    <r>
      <t xml:space="preserve">  5.1 Ordinary Shares in Non-Trinidad and Tobago Companies -</t>
    </r>
    <r>
      <rPr>
        <sz val="8"/>
        <color indexed="12"/>
        <rFont val="Arial"/>
        <family val="2"/>
      </rPr>
      <t>CARICOM</t>
    </r>
  </si>
  <si>
    <t xml:space="preserve">  5.2 Ordinary Shares in Non-Trinidad and Tobago Companies -Foreign</t>
  </si>
  <si>
    <t xml:space="preserve">  6.0 Preference Shares in Trinidad and Tobago Companies</t>
  </si>
  <si>
    <r>
      <t xml:space="preserve">  7.1 Preference Shares in Non-Trinidad and Tobago Companies -</t>
    </r>
    <r>
      <rPr>
        <sz val="8"/>
        <color indexed="12"/>
        <rFont val="Arial"/>
        <family val="2"/>
      </rPr>
      <t>CARICOM</t>
    </r>
  </si>
  <si>
    <t xml:space="preserve">  7.2 Preference Shares in Non-Trinidad and Tobago Companies -Foreign</t>
  </si>
  <si>
    <t>Total Equity Securities</t>
  </si>
  <si>
    <t>8-9 Debt Securities</t>
  </si>
  <si>
    <t> 8.0 Bonds and Debentures in Trinidad and Tobago Companies</t>
  </si>
  <si>
    <t xml:space="preserve"> 9.1 Bonds and Debentures in non-Trinidad and Tobago Companies CARICOM </t>
  </si>
  <si>
    <t xml:space="preserve"> 9.2 Bonds and Debentures in non-Trinidad and Tobago Companies -Other</t>
  </si>
  <si>
    <t> 9.4 Other (Specify)</t>
  </si>
  <si>
    <t>Total Debt Securities</t>
  </si>
  <si>
    <t>Total Other Assets</t>
  </si>
  <si>
    <t>10-11 Investment in  Subsidiaries, Affiliates &amp; Structured Entities</t>
  </si>
  <si>
    <t xml:space="preserve">  10.0. Investment in Connected Companies which are Insurance Companies</t>
  </si>
  <si>
    <t xml:space="preserve">  11.1 Investment in Connected Companies which are not Insurance Companies</t>
  </si>
  <si>
    <t>12.0 Investment in Associates &amp; Joint ventures</t>
  </si>
  <si>
    <t>13-16 Cash &amp; Cash Equivalents</t>
  </si>
  <si>
    <t xml:space="preserve">  13. Cash on Current Account and in hand</t>
  </si>
  <si>
    <t xml:space="preserve">  14. Cash Deposits with the Central Bank of T &amp; T</t>
  </si>
  <si>
    <t xml:space="preserve">  16.1 Investment in Treasury Bills &lt;=90 days</t>
  </si>
  <si>
    <t>Total Cash &amp; Cash Equivalents</t>
  </si>
  <si>
    <t>17-20 Premiums Receivable</t>
  </si>
  <si>
    <t xml:space="preserve"> 17.0. Amounts due from agents and sub-agents</t>
  </si>
  <si>
    <t xml:space="preserve"> 18.0  Amounts due from brokers </t>
  </si>
  <si>
    <t xml:space="preserve"> 20.0 Amounts due from other Insurance Companies</t>
  </si>
  <si>
    <t>Total Premiums Receivable</t>
  </si>
  <si>
    <t>21-22.0 Investment Income due and Accrued</t>
  </si>
  <si>
    <t>Total Taxes</t>
  </si>
  <si>
    <t>Total Reinsurance Assets</t>
  </si>
  <si>
    <t>25.0 Pension Fund Assets</t>
  </si>
  <si>
    <t>26. Employee Benefits</t>
  </si>
  <si>
    <t>27. Goodwill &amp; Other Intangible Assets</t>
  </si>
  <si>
    <t>Notes:1 Particulars of assets entered under "Other (Specify)"  must be entered on the relevant asset schedules.</t>
  </si>
  <si>
    <t xml:space="preserve">          2. The Numbers (1-24) entered above re each Asset item refers to the Schedule in the Asset database</t>
  </si>
  <si>
    <t>Next Page is 25.012</t>
  </si>
  <si>
    <t>2.0 Financial Assets</t>
  </si>
  <si>
    <t>Dominican Republic</t>
  </si>
  <si>
    <t xml:space="preserve"> 9.1 Bonds and Debentures in non-Trinidad and Tobago Companies CARIICOM </t>
  </si>
  <si>
    <t>Total Debt</t>
  </si>
  <si>
    <t xml:space="preserve">Total Other Assets </t>
  </si>
  <si>
    <t>Total Financial Assets/ Investments</t>
  </si>
  <si>
    <t>17.-20 Premiums Receivable</t>
  </si>
  <si>
    <t xml:space="preserve">  17. Amounts due from agents and sub-agents </t>
  </si>
  <si>
    <t xml:space="preserve">  18  Amounts due from brokers </t>
  </si>
  <si>
    <t xml:space="preserve"> 20 Amounts due from other Insurance Companies</t>
  </si>
  <si>
    <t xml:space="preserve">  23.2.2 Deferred Taxes</t>
  </si>
  <si>
    <t xml:space="preserve">   23.1.1 Unearned Premiums </t>
  </si>
  <si>
    <t xml:space="preserve">   23.1.2 Unpaid Claims and Adjustment Expenses</t>
  </si>
  <si>
    <t>25. Pension Fund Assets</t>
  </si>
  <si>
    <t>Note: Particulars of assets entered under "Other (Specify)"  must be entered on the relevant asset schedules.</t>
  </si>
  <si>
    <t>Next Page is 30.010</t>
  </si>
  <si>
    <t>POLICY LIABILITIES BY CLASS OF BUSINESS 
- IN TRINIDAD &amp; TOBAGO AND OUTSIDE TRINIDAD &amp; TOBAGO</t>
  </si>
  <si>
    <t>In Trinidad &amp; Tobago</t>
  </si>
  <si>
    <t>LONG TERM INSURANCE</t>
  </si>
  <si>
    <t>NON-PARTICIPATING (NON-PAR)</t>
  </si>
  <si>
    <t xml:space="preserve"> LIFE</t>
  </si>
  <si>
    <t>INDIVIDUAL  LIFE</t>
  </si>
  <si>
    <t>Direct</t>
  </si>
  <si>
    <t>Assumed</t>
  </si>
  <si>
    <t>Ceded</t>
  </si>
  <si>
    <t>Net</t>
  </si>
  <si>
    <t xml:space="preserve">INVESTMENT LINKED </t>
  </si>
  <si>
    <t>GROUP LIFE</t>
  </si>
  <si>
    <t>ANNUITIES &amp; PENSIONS</t>
  </si>
  <si>
    <t>INDIVIDUAL</t>
  </si>
  <si>
    <t>GROUP</t>
  </si>
  <si>
    <t>ACCIDENT &amp; SICKNESS- ACCIDENT</t>
  </si>
  <si>
    <t>ACCIDENT &amp; SICKNESS- IND. HEALTH</t>
  </si>
  <si>
    <t xml:space="preserve"> ACCIDENT &amp; SICKNESS- GROUP HEALTH</t>
  </si>
  <si>
    <t>DISABILITY INCOME</t>
  </si>
  <si>
    <t>INDUSTRIAL LIFE</t>
  </si>
  <si>
    <t>TOTAL NON - PAR</t>
  </si>
  <si>
    <t>PARTICIPATING (PAR)</t>
  </si>
  <si>
    <t>INDIVIDUAL LIFE</t>
  </si>
  <si>
    <t>INDIVIDUAL ANNUITY</t>
  </si>
  <si>
    <t>TOTAL PARTICIPATING (PAR)</t>
  </si>
  <si>
    <t>TOTAL LONG TERM POLICY LIABILITIES</t>
  </si>
  <si>
    <t>Gross Long Term  Policy Liabilities</t>
  </si>
  <si>
    <t xml:space="preserve">Reinsurance Ceded </t>
  </si>
  <si>
    <t xml:space="preserve"> Total Net Long Term Policy Liabilities</t>
  </si>
  <si>
    <t>Next Page is 30.012</t>
  </si>
  <si>
    <t>POLICY  LIABILITIES  AND OTHER ACTUARIAL LIABILITIES- SUMMARY</t>
  </si>
  <si>
    <t>1. Unearned Premium Reserve</t>
  </si>
  <si>
    <t>2  Unexpired Risk Reserve</t>
  </si>
  <si>
    <t>3 Outstanding Claims</t>
  </si>
  <si>
    <t>Gross Policy Liabilities</t>
  </si>
  <si>
    <t>TOTAL  INSURANCE POLICY  LIABILITIES</t>
  </si>
  <si>
    <t xml:space="preserve">      Gross Insurance  Policy Liabilities</t>
  </si>
  <si>
    <t>Reinsurance Ceded Assets</t>
  </si>
  <si>
    <t>Net Insurance Policy Liabilities</t>
  </si>
  <si>
    <t xml:space="preserve">OTHER ACTUARIAL  LIABILITIES </t>
  </si>
  <si>
    <t>Outstanding Payments Under Settlement Annuities</t>
  </si>
  <si>
    <t>Premiums Received in Advance</t>
  </si>
  <si>
    <t>Policyholder/Certificate holder Amounts on Deposit</t>
  </si>
  <si>
    <t>Provision for Experience Rating Refunds</t>
  </si>
  <si>
    <t>Other (specify)</t>
  </si>
  <si>
    <t>REINSURANCE ASSETS</t>
  </si>
  <si>
    <t>Insurance Contracts Ceded</t>
  </si>
  <si>
    <t>Investment Contracts Ceded</t>
  </si>
  <si>
    <t>Total Policy Liabilities Ceded</t>
  </si>
  <si>
    <t>Other Actuarial Liabilities Ceded</t>
  </si>
  <si>
    <t>Next Page is 30.014</t>
  </si>
  <si>
    <t>Aging</t>
  </si>
  <si>
    <t>TT</t>
  </si>
  <si>
    <t>Non-TT</t>
  </si>
  <si>
    <t xml:space="preserve">TT dollar </t>
  </si>
  <si>
    <t>Foreign currency   (TT$ Equivalent)</t>
  </si>
  <si>
    <t>Foreign currency   (TT $ Equivalent)</t>
  </si>
  <si>
    <t>Over 1 to 2 years</t>
  </si>
  <si>
    <t>Over 2 to 3 years</t>
  </si>
  <si>
    <t>Over 5 years</t>
  </si>
  <si>
    <t>-Guaranteed element of the Contracts with DPF</t>
  </si>
  <si>
    <t>-Discretionary Participation Feature (DPF)</t>
  </si>
  <si>
    <t>Current portion</t>
  </si>
  <si>
    <t>Non-Current Portion</t>
  </si>
  <si>
    <t>Next Page is 30.030</t>
  </si>
  <si>
    <t>ACCOUNTS  PAYABLE AND OTHER LIABILITIES</t>
  </si>
  <si>
    <t>1. Affiliates/Related Parties</t>
  </si>
  <si>
    <t>Total Affiliates/ Related Parties</t>
  </si>
  <si>
    <t>2. Accounts Payable and Other Payables (specify)</t>
  </si>
  <si>
    <t>Next Page is 40.010</t>
  </si>
  <si>
    <t>SUMMARY PAGE</t>
  </si>
  <si>
    <t>Item</t>
  </si>
  <si>
    <t>Regulatory Capital Required:</t>
  </si>
  <si>
    <t>Asset and Off-Balance Sheet Items</t>
  </si>
  <si>
    <t>Default Risk</t>
  </si>
  <si>
    <t>Investment Volatility Risk</t>
  </si>
  <si>
    <t>Off Balance Sheet Risk</t>
  </si>
  <si>
    <t>Foreign Currency Mismatch Risk</t>
  </si>
  <si>
    <t>Asset Liability Mismatch Risk</t>
  </si>
  <si>
    <t xml:space="preserve">    Mortality Risk</t>
  </si>
  <si>
    <t xml:space="preserve">    Morbidity Risk</t>
  </si>
  <si>
    <t xml:space="preserve">    Lapse Risk</t>
  </si>
  <si>
    <t xml:space="preserve">    Interest Margin Pricing Risk</t>
  </si>
  <si>
    <t>Liquidity and Operational Risk</t>
  </si>
  <si>
    <t>Guarantee Risk</t>
  </si>
  <si>
    <t>General Business Liability Items</t>
  </si>
  <si>
    <t>Premium Adequacy</t>
  </si>
  <si>
    <t xml:space="preserve">Outstanding Claims </t>
  </si>
  <si>
    <t>Catastrophe Risk</t>
  </si>
  <si>
    <t>A</t>
  </si>
  <si>
    <t>Total Regulatory Capital Available</t>
  </si>
  <si>
    <t>B</t>
  </si>
  <si>
    <t xml:space="preserve">Net Tier 1 </t>
  </si>
  <si>
    <t>C</t>
  </si>
  <si>
    <t>REGULATORY CAPITAL AVAILABLE</t>
  </si>
  <si>
    <t>Tier 1 - Core Capital</t>
  </si>
  <si>
    <t xml:space="preserve">    Ordinary Shares</t>
  </si>
  <si>
    <t xml:space="preserve">    Appropriated Surplus:</t>
  </si>
  <si>
    <t xml:space="preserve">      Participating</t>
  </si>
  <si>
    <t xml:space="preserve">      Non Participating</t>
  </si>
  <si>
    <t>Catastrophe Reserve Fund</t>
  </si>
  <si>
    <t xml:space="preserve">   Other Reserves included in net equity</t>
  </si>
  <si>
    <t xml:space="preserve">Gross Tier 1 Capital (excluding Qualifying Preference Shares in Tier 1 Capital)                                                                  </t>
  </si>
  <si>
    <t xml:space="preserve">Deduct: </t>
  </si>
  <si>
    <t>Cash surrender value deficiencies calculated on an aggregate basis for each group of policies separately</t>
  </si>
  <si>
    <t>Negative reserves calculated policy by policy</t>
  </si>
  <si>
    <t>Non-permissible assets</t>
  </si>
  <si>
    <t>Net Tier 1 Capital (excluding Qualifying Preference Shares in Tier 1 Capital)</t>
  </si>
  <si>
    <t>X</t>
  </si>
  <si>
    <t>Minimum of Qualifying Preference Shares in Tier 1 Capital and 33% of Net Tier 1 Capital (excluding Qualifying Preference Shares in Tier 1 Capital )</t>
  </si>
  <si>
    <t xml:space="preserve">Qualifying Preference Shares in Tier 1 Capital </t>
  </si>
  <si>
    <t xml:space="preserve">33% of Net Tier 1 capital from Line X (excluding Qualifying Preference Shares in Tier 1 Capital ) </t>
  </si>
  <si>
    <t>Net Tier 1 Capital</t>
  </si>
  <si>
    <t>Tier 2 - Supplementary Capital</t>
  </si>
  <si>
    <t>Tier 2A - Hybrid (debt/equity) Capital Instruments</t>
  </si>
  <si>
    <t>Preference Shares (Qualifying Preference Shares in Tier 1 Capital not included in line B)</t>
  </si>
  <si>
    <t>Preference Shares (Qualifying Preference Shares that may be cumulative)</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</si>
  <si>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</si>
  <si>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</si>
  <si>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</si>
  <si>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</si>
  <si>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</si>
  <si>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</si>
  <si>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</si>
  <si>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</si>
  <si>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</si>
  <si>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</si>
  <si>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</si>
  <si>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</si>
  <si>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</si>
  <si>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</si>
  <si>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</si>
  <si>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r>
      <t>Tier 2B Capital Allowed</t>
    </r>
    <r>
      <rPr>
        <sz val="10"/>
        <rFont val="Arial"/>
        <family val="2"/>
      </rPr>
      <t xml:space="preserve">                                                 lesser of E &amp; F or zero if negative</t>
    </r>
  </si>
  <si>
    <t>G</t>
  </si>
  <si>
    <t>Tier 2C - Other Capital Items</t>
  </si>
  <si>
    <t>Cash surrender value deficiencies calculated on an aggregate basis for each group of policies separately x 75%</t>
  </si>
  <si>
    <t>Gross Tier 2C Capital</t>
  </si>
  <si>
    <t>H</t>
  </si>
  <si>
    <r>
      <t>Total Tier 2 Capital</t>
    </r>
    <r>
      <rPr>
        <sz val="10"/>
        <rFont val="Arial"/>
        <family val="2"/>
      </rPr>
      <t xml:space="preserve">                                          </t>
    </r>
  </si>
  <si>
    <t>D+G+H</t>
  </si>
  <si>
    <t>I</t>
  </si>
  <si>
    <r>
      <t xml:space="preserve">Tier 2 Capital Allowed   </t>
    </r>
    <r>
      <rPr>
        <sz val="10"/>
        <rFont val="Arial"/>
        <family val="2"/>
      </rPr>
      <t xml:space="preserve">                                             lesser of C and I or zero if negative</t>
    </r>
  </si>
  <si>
    <t>J</t>
  </si>
  <si>
    <r>
      <t>Total Tier 1 and 2 Capital</t>
    </r>
    <r>
      <rPr>
        <sz val="10"/>
        <rFont val="Arial"/>
        <family val="2"/>
      </rPr>
      <t xml:space="preserve">                                     </t>
    </r>
  </si>
  <si>
    <t>C+J</t>
  </si>
  <si>
    <t>K</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</si>
  <si>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</si>
  <si>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</si>
  <si>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 xml:space="preserve">Outstanding agent or broker debit balances aged more than 60 business days </t>
  </si>
  <si>
    <t>Residential Mortgages overdue more than 120 business days</t>
  </si>
  <si>
    <t>Commercial Mortgages overdue more than 120 business days</t>
  </si>
  <si>
    <t>Investment in Financial Subsidiaries</t>
  </si>
  <si>
    <t>Total Deductions</t>
  </si>
  <si>
    <t>L</t>
  </si>
  <si>
    <t>K-L</t>
  </si>
  <si>
    <t>M</t>
  </si>
  <si>
    <t>ASSET DEFAULT RISK</t>
  </si>
  <si>
    <t>All Assets</t>
  </si>
  <si>
    <t>Assets Backing Investment Linked Business</t>
  </si>
  <si>
    <r>
      <t>Assets</t>
    </r>
    <r>
      <rPr>
        <b/>
        <vertAlign val="superscript"/>
        <sz val="10"/>
        <rFont val="Arial"/>
        <family val="2"/>
      </rPr>
      <t>1</t>
    </r>
  </si>
  <si>
    <t>Factor</t>
  </si>
  <si>
    <t>Balance</t>
  </si>
  <si>
    <t>Regulatory Capital Required  (AxB)</t>
  </si>
  <si>
    <t>Regulatory Capital Required  (AxD)</t>
  </si>
  <si>
    <t>SHORT TERM SECURITIES</t>
  </si>
  <si>
    <t>Bank certificates of deposit</t>
  </si>
  <si>
    <r>
      <t>Commercial paper</t>
    </r>
    <r>
      <rPr>
        <vertAlign val="superscript"/>
        <sz val="10"/>
        <rFont val="Arial"/>
        <family val="2"/>
      </rPr>
      <t xml:space="preserve"> </t>
    </r>
    <r>
      <rPr>
        <sz val="10"/>
        <rFont val="Arial"/>
        <family val="2"/>
      </rPr>
      <t>including bankers acceptances secured by bank deposit</t>
    </r>
  </si>
  <si>
    <t>Commercial paper including bankers acceptances secured by investment grade instrument</t>
  </si>
  <si>
    <t>Other commercial paper including bankers acceptances</t>
  </si>
  <si>
    <t xml:space="preserve">T-bills Issued or guaranteed by Government of Trinidad and Tobago </t>
  </si>
  <si>
    <t>TOTAL SHORT TERM SECURITIES</t>
  </si>
  <si>
    <r>
      <t>FIXED INCOME SECURITIES</t>
    </r>
    <r>
      <rPr>
        <b/>
        <vertAlign val="superscript"/>
        <sz val="10"/>
        <rFont val="Arial"/>
        <family val="2"/>
      </rPr>
      <t>2</t>
    </r>
  </si>
  <si>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</si>
  <si>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</si>
  <si>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</si>
  <si>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t xml:space="preserve">Rated "AA-" or higher </t>
  </si>
  <si>
    <t>Rated "A-" to “A+”</t>
  </si>
  <si>
    <t>Rated "BBB-" to “BBB+”</t>
  </si>
  <si>
    <t>Rated "BB- " to “BB+”</t>
  </si>
  <si>
    <t>Rated "B-" to “B+”</t>
  </si>
  <si>
    <t>Rated "CCC+" and below</t>
  </si>
  <si>
    <t>Unrated and fully collateralized</t>
  </si>
  <si>
    <t>Unrated</t>
  </si>
  <si>
    <r>
      <t>Unrated (grandfathered)</t>
    </r>
    <r>
      <rPr>
        <vertAlign val="superscript"/>
        <sz val="10"/>
        <rFont val="Arial"/>
        <family val="2"/>
      </rPr>
      <t>3</t>
    </r>
    <r>
      <rPr>
        <sz val="10"/>
        <rFont val="Arial"/>
        <family val="2"/>
      </rPr>
      <t xml:space="preserve"> </t>
    </r>
  </si>
  <si>
    <t xml:space="preserve">Subtotal </t>
  </si>
  <si>
    <r>
      <t>Non-Performing assets</t>
    </r>
    <r>
      <rPr>
        <b/>
        <vertAlign val="superscript"/>
        <sz val="10"/>
        <rFont val="Arial"/>
        <family val="2"/>
      </rPr>
      <t>4</t>
    </r>
  </si>
  <si>
    <t>Name (specify) and insert appropriate factor</t>
  </si>
  <si>
    <t>Subtotal Non-Performing assets</t>
  </si>
  <si>
    <t>Subtotal Bonds and other evidences of indebtedness/Non performing assets</t>
  </si>
  <si>
    <r>
      <t>Rated Asset Backed Securities</t>
    </r>
    <r>
      <rPr>
        <b/>
        <vertAlign val="superscript"/>
        <sz val="10"/>
        <rFont val="Arial"/>
        <family val="2"/>
      </rPr>
      <t>2</t>
    </r>
  </si>
  <si>
    <t>Qualifying Unrated Asset Backed Securities</t>
  </si>
  <si>
    <t>Non-Qualifying Unrated Asset Backed Securities</t>
  </si>
  <si>
    <t>Subtotal Asset Backed Securities</t>
  </si>
  <si>
    <t>Repurchase Agreements or Reverse Repos</t>
  </si>
  <si>
    <r>
      <t>Specify and insert appropriate factor</t>
    </r>
    <r>
      <rPr>
        <vertAlign val="superscript"/>
        <sz val="10"/>
        <rFont val="Arial"/>
        <family val="2"/>
      </rPr>
      <t>5</t>
    </r>
  </si>
  <si>
    <t>Subtotal Repurchase Agreements or Reverse Repos</t>
  </si>
  <si>
    <t xml:space="preserve">Leases </t>
  </si>
  <si>
    <t xml:space="preserve">Where the insurer is the following: </t>
  </si>
  <si>
    <t>Lessee: (insert appropriate factor for the leased asset) (specify)</t>
  </si>
  <si>
    <t xml:space="preserve">Lessor: Operating leases in respect of real estate </t>
  </si>
  <si>
    <t>Income producing Real Estate</t>
  </si>
  <si>
    <t>Owner-Occupied Real Estate</t>
  </si>
  <si>
    <t>Oil, gas and mining properties/rights</t>
  </si>
  <si>
    <r>
      <t>Lessor: Financial leases in respect of real estate - Counterparty risk factor</t>
    </r>
    <r>
      <rPr>
        <vertAlign val="superscript"/>
        <sz val="10"/>
        <rFont val="Arial"/>
        <family val="2"/>
      </rPr>
      <t xml:space="preserve"> 6</t>
    </r>
  </si>
  <si>
    <t xml:space="preserve">Lessor: Financial leases in respect of real estate in arrears </t>
  </si>
  <si>
    <t xml:space="preserve">Subtotal Leases </t>
  </si>
  <si>
    <t>TOTAL FIXED INCOME SECURITIES</t>
  </si>
  <si>
    <t>RECEIVABLES</t>
  </si>
  <si>
    <t>Agents' or broker debit balances aged less than 60 business days</t>
  </si>
  <si>
    <t>Outstanding premiums aged less than 60 business days (for long-term insurance business)</t>
  </si>
  <si>
    <t>Outstanding premiums aged less than 20 business days (for general insurance business)</t>
  </si>
  <si>
    <r>
      <t>Subrogation aged less than 120 business days</t>
    </r>
    <r>
      <rPr>
        <vertAlign val="superscript"/>
        <sz val="10"/>
        <rFont val="Arial"/>
        <family val="2"/>
      </rPr>
      <t>7</t>
    </r>
  </si>
  <si>
    <t>Policy Loans</t>
  </si>
  <si>
    <t xml:space="preserve">Other receivables </t>
  </si>
  <si>
    <t>Reinsurance recoverables from reinsurers:</t>
  </si>
  <si>
    <t xml:space="preserve">Unrated </t>
  </si>
  <si>
    <t>Subtotal Receivables</t>
  </si>
  <si>
    <t>Mortgages</t>
  </si>
  <si>
    <t xml:space="preserve">     Residential Mortgages that are less than 60 business days overdue</t>
  </si>
  <si>
    <t xml:space="preserve">     Commercial mortgages that are less than 60 business days overdue</t>
  </si>
  <si>
    <t xml:space="preserve"> Residential Mortgages overdue between 60 and 120 business days</t>
  </si>
  <si>
    <t xml:space="preserve"> Commercial Mortgages overdue between 60 and 120 business days</t>
  </si>
  <si>
    <t xml:space="preserve">     Undeveloped land</t>
  </si>
  <si>
    <t>Subtotal Mortgages</t>
  </si>
  <si>
    <t>TOTAL RECEIVABLES</t>
  </si>
  <si>
    <t>Mutual Funds, Units and Other Collective Investment Schemes</t>
  </si>
  <si>
    <r>
      <t>Money Market Funds</t>
    </r>
    <r>
      <rPr>
        <vertAlign val="superscript"/>
        <sz val="10"/>
        <rFont val="Arial"/>
        <family val="2"/>
      </rPr>
      <t>8</t>
    </r>
  </si>
  <si>
    <r>
      <t>Bond Funds</t>
    </r>
    <r>
      <rPr>
        <vertAlign val="superscript"/>
        <sz val="10"/>
        <rFont val="Arial"/>
        <family val="2"/>
      </rPr>
      <t xml:space="preserve">9 </t>
    </r>
  </si>
  <si>
    <t>TOTAL MUTUAL FUNDS</t>
  </si>
  <si>
    <t xml:space="preserve">Debts due from non-financial subsidiaries controlled by the insurer and affiliates and associates of the insurer </t>
  </si>
  <si>
    <r>
      <t>Name (specify) and insert appropriate factor</t>
    </r>
    <r>
      <rPr>
        <vertAlign val="superscript"/>
        <sz val="10"/>
        <rFont val="Arial"/>
        <family val="2"/>
      </rPr>
      <t>10</t>
    </r>
  </si>
  <si>
    <t>TOTAL SUBSIDIARIES/AFFILIATES/ASSOCIATES</t>
  </si>
  <si>
    <t>MISCELLANEOUS ITEMS</t>
  </si>
  <si>
    <t>Fixed Assets (excluding Real Estate)</t>
  </si>
  <si>
    <r>
      <t>All Other Assets not described in either Schedule 4 or Schedule 6</t>
    </r>
    <r>
      <rPr>
        <vertAlign val="superscript"/>
        <sz val="10"/>
        <rFont val="Arial"/>
        <family val="2"/>
      </rPr>
      <t>11</t>
    </r>
    <r>
      <rPr>
        <sz val="10"/>
        <rFont val="Arial"/>
        <family val="2"/>
      </rPr>
      <t xml:space="preserve"> and not required to be deducted </t>
    </r>
  </si>
  <si>
    <t>TOTAL MISCELLANEOUS ITEMS</t>
  </si>
  <si>
    <t>Total Regulatory Capital Required for Asset Default Risk</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</si>
  <si>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</si>
  <si>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</si>
  <si>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</si>
  <si>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</si>
  <si>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rPr>
        <vertAlign val="superscript"/>
        <sz val="10"/>
        <rFont val="Arial"/>
        <family val="2"/>
      </rPr>
      <t>7</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</si>
  <si>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8</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</si>
  <si>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9</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</si>
  <si>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10</t>
    </r>
    <r>
      <rPr>
        <sz val="10"/>
        <rFont val="Arial"/>
        <family val="2"/>
      </rPr>
      <t>The risk factor is determined by looking through to the underlying securities or guarantees as if they were directly held or given</t>
    </r>
  </si>
  <si>
    <t>INVESTMENT VOLATILITY RISK</t>
  </si>
  <si>
    <t>Equity Investments</t>
  </si>
  <si>
    <t>Quoted Common Shares</t>
  </si>
  <si>
    <r>
      <t xml:space="preserve">Quoted Common Shares (grandfathered) </t>
    </r>
    <r>
      <rPr>
        <vertAlign val="superscript"/>
        <sz val="10"/>
        <rFont val="Arial"/>
        <family val="2"/>
      </rPr>
      <t>1</t>
    </r>
  </si>
  <si>
    <t>Unquoted Common Shares</t>
  </si>
  <si>
    <t>Quoted Preference Shares</t>
  </si>
  <si>
    <t>Unquoted Preference Shares</t>
  </si>
  <si>
    <t>Subtotal Equity Investments</t>
  </si>
  <si>
    <t>Subtotal Real Estate</t>
  </si>
  <si>
    <t>Funds, Mutual Funds, Units and other Collective Investment Schemes</t>
  </si>
  <si>
    <r>
      <t>Equity Funds</t>
    </r>
    <r>
      <rPr>
        <vertAlign val="superscript"/>
        <sz val="10"/>
        <rFont val="Arial"/>
        <family val="2"/>
      </rPr>
      <t>2</t>
    </r>
  </si>
  <si>
    <t>Other including exchange traded funds</t>
  </si>
  <si>
    <t>Subtotal Mutual Funds</t>
  </si>
  <si>
    <t xml:space="preserve">Investments in non-financial subsidiaries controlled by the insurer and affiliates and associates of the insurer </t>
  </si>
  <si>
    <r>
      <t>Name (specify) and insert appropriate factor</t>
    </r>
    <r>
      <rPr>
        <vertAlign val="superscript"/>
        <sz val="10"/>
        <rFont val="Arial"/>
        <family val="2"/>
      </rPr>
      <t>3</t>
    </r>
  </si>
  <si>
    <t>Subtotal Subsidiaries/Affiliates/Associates</t>
  </si>
  <si>
    <t>Total Regulatory Capital Required for Investment Volatility Risk</t>
  </si>
  <si>
    <r>
      <rPr>
        <vertAlign val="superscript"/>
        <sz val="10"/>
        <rFont val="Arial"/>
        <family val="2"/>
      </rPr>
      <t>2</t>
    </r>
    <r>
      <rPr>
        <sz val="10"/>
        <rFont val="Arial"/>
        <family val="2"/>
      </rPr>
      <t xml:space="preserve"> Equity Fund means a fund where not less than 80% of the portfolio is invested in equities</t>
    </r>
  </si>
  <si>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</si>
  <si>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OFF BALANCE SHEET RISK</t>
  </si>
  <si>
    <t>Off Balance Sheet activity</t>
  </si>
  <si>
    <t>Regulatory Capital Required  
(A x B)</t>
  </si>
  <si>
    <r>
      <t>Specify the exposure to risk and insert appropriate risk factor for the counterparty</t>
    </r>
    <r>
      <rPr>
        <vertAlign val="superscript"/>
        <sz val="10"/>
        <rFont val="Arial"/>
        <family val="2"/>
      </rPr>
      <t>1</t>
    </r>
  </si>
  <si>
    <t>Total Regulatory Capital Required for Off Balance Sheet Risk</t>
  </si>
  <si>
    <t>Note:</t>
  </si>
  <si>
    <t>FOREIGN CURRENCY MISMATCH RISK</t>
  </si>
  <si>
    <t>Total Business</t>
  </si>
  <si>
    <t>Investment Linked Business</t>
  </si>
  <si>
    <t>Currency</t>
  </si>
  <si>
    <t xml:space="preserve">Regulatory Capital Required </t>
  </si>
  <si>
    <t>Assets, Cash and Futures</t>
  </si>
  <si>
    <t>Liabilities, Cash and Futures</t>
  </si>
  <si>
    <t>Absolute value of (A - B) x C</t>
  </si>
  <si>
    <t>Absolute value of (E - F) x G</t>
  </si>
  <si>
    <t>Currencies issued by countries rated BBB and above (specify)</t>
  </si>
  <si>
    <t>TT Dollar</t>
  </si>
  <si>
    <t>U. S. Dollar</t>
  </si>
  <si>
    <t>Barbados Dollar</t>
  </si>
  <si>
    <t>Belize Dollar</t>
  </si>
  <si>
    <t>Canadian Dollar</t>
  </si>
  <si>
    <t>Swiss Franc</t>
  </si>
  <si>
    <t>Deutsche Mark</t>
  </si>
  <si>
    <t>EURO Currency</t>
  </si>
  <si>
    <t>French Franc</t>
  </si>
  <si>
    <t>U. K. Pound Sterling</t>
  </si>
  <si>
    <t>Guyana Dollar</t>
  </si>
  <si>
    <t>Jamaica Dollar</t>
  </si>
  <si>
    <t>Currencies issued by countries rated BBB- and below (specify)</t>
  </si>
  <si>
    <t>Japanese Yen</t>
  </si>
  <si>
    <t>Netherlands Guilder</t>
  </si>
  <si>
    <t>East Caribbean Dollar</t>
  </si>
  <si>
    <t>Other Currencies</t>
  </si>
  <si>
    <t>Total Regulatory Capital Required for Foreign Currency Mismatch Risk</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</si>
  <si>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</si>
  <si>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</si>
  <si>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</si>
  <si>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(c)  there is full pass through of investment returns to the policies and credited returns are not based on  company's discretion.</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</si>
  <si>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</si>
  <si>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</si>
  <si>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</si>
  <si>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</si>
  <si>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</si>
  <si>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</si>
  <si>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</si>
  <si>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</si>
  <si>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</si>
  <si>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</si>
  <si>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</si>
  <si>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</si>
  <si>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</si>
  <si>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</si>
  <si>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</si>
  <si>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</si>
  <si>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</si>
  <si>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</si>
  <si>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</si>
  <si>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</si>
  <si>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</si>
  <si>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</si>
  <si>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</si>
  <si>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</si>
  <si>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</si>
  <si>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</si>
  <si>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</si>
  <si>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</si>
  <si>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</si>
  <si>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</si>
  <si>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</si>
  <si>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</si>
  <si>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</si>
  <si>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</si>
  <si>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</si>
  <si>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</si>
  <si>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</si>
  <si>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</si>
  <si>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</si>
  <si>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</si>
  <si>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</si>
  <si>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</si>
  <si>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</si>
  <si>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</si>
  <si>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</si>
  <si>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</si>
  <si>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</si>
  <si>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</si>
  <si>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</si>
  <si>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</si>
  <si>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</si>
  <si>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</si>
  <si>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</si>
  <si>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</si>
  <si>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</si>
  <si>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</si>
  <si>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</si>
  <si>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</si>
  <si>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</si>
  <si>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</si>
  <si>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</si>
  <si>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</si>
  <si>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</si>
  <si>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</si>
  <si>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</si>
  <si>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</si>
  <si>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</si>
  <si>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</si>
  <si>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</si>
  <si>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</si>
  <si>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</si>
  <si>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</si>
  <si>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</si>
  <si>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</si>
  <si>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</si>
  <si>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</si>
  <si>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</si>
  <si>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</si>
  <si>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</si>
  <si>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</si>
  <si>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</si>
  <si>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</si>
  <si>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</si>
  <si>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</si>
  <si>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</si>
  <si>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</si>
  <si>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</si>
  <si>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</si>
  <si>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</si>
  <si>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</si>
  <si>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</si>
  <si>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</si>
  <si>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</si>
  <si>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</si>
  <si>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Balance Sheet</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</si>
  <si>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</si>
  <si>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</si>
  <si>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</si>
  <si>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</si>
  <si>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</si>
  <si>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</si>
  <si>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</si>
  <si>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GENERAL INSURANCE BUSINESS</t>
  </si>
  <si>
    <t>PREMIUM ADEQUACY RISK</t>
  </si>
  <si>
    <t>Class of Insurance</t>
  </si>
  <si>
    <t xml:space="preserve"> Net Written Premium</t>
  </si>
  <si>
    <t xml:space="preserve">Factors
</t>
  </si>
  <si>
    <t>Regulatory Capital Required
(A x B)</t>
  </si>
  <si>
    <r>
      <t>Property</t>
    </r>
    <r>
      <rPr>
        <vertAlign val="superscript"/>
        <sz val="10"/>
        <rFont val="Arial"/>
        <family val="2"/>
      </rPr>
      <t>1</t>
    </r>
  </si>
  <si>
    <t xml:space="preserve">Motor Vehicle </t>
  </si>
  <si>
    <t>Marine, Aviation and Transport</t>
  </si>
  <si>
    <t>Workers Compensation</t>
  </si>
  <si>
    <r>
      <t>Liability</t>
    </r>
    <r>
      <rPr>
        <vertAlign val="superscript"/>
        <sz val="10"/>
        <rFont val="Arial"/>
        <family val="2"/>
      </rPr>
      <t>2</t>
    </r>
  </si>
  <si>
    <r>
      <t>Pecuniary Loss</t>
    </r>
    <r>
      <rPr>
        <vertAlign val="superscript"/>
        <sz val="10"/>
        <rFont val="Arial"/>
        <family val="2"/>
      </rPr>
      <t>3</t>
    </r>
  </si>
  <si>
    <t>Personal Accident</t>
  </si>
  <si>
    <t>Regulatory Capital Required for Premium Adequacy Risk</t>
  </si>
  <si>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</si>
  <si>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</si>
  <si>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OUTSTANDING CLAIM RISK</t>
  </si>
  <si>
    <t xml:space="preserve"> Outstanding Claims Net of Reinsurance</t>
  </si>
  <si>
    <t>Factors</t>
  </si>
  <si>
    <t>Regulatory Capital Required (A x B)</t>
  </si>
  <si>
    <t>Total Regulatory Capital Required for Outstanding Claim Risk</t>
  </si>
  <si>
    <t>IBNRs are to be included.</t>
  </si>
  <si>
    <t>CATASTROPHE RISK</t>
  </si>
  <si>
    <t>Catastrophe Exposure (Trinidad and Tobago only)</t>
  </si>
  <si>
    <t>Gross Aggregate</t>
  </si>
  <si>
    <t>Net Aggregate</t>
  </si>
  <si>
    <t>Probable Maximum Loss (PML)</t>
  </si>
  <si>
    <t>PML as % of Net Aggregate</t>
  </si>
  <si>
    <t xml:space="preserve">PML </t>
  </si>
  <si>
    <t>Catastrophe reinsurance program</t>
  </si>
  <si>
    <t>Renewal date of catastrophe program (dd/mm/yyyy)</t>
  </si>
  <si>
    <t>Retention</t>
  </si>
  <si>
    <t>Upper limit of Cover</t>
  </si>
  <si>
    <r>
      <t>Reinstatement cost</t>
    </r>
    <r>
      <rPr>
        <vertAlign val="superscript"/>
        <sz val="10"/>
        <rFont val="Arial"/>
        <family val="2"/>
      </rPr>
      <t>1</t>
    </r>
  </si>
  <si>
    <t>Catastrophe Risk Charge</t>
  </si>
  <si>
    <t>Shortfall between Net PML and Upper limit</t>
  </si>
  <si>
    <t>Reinstatement Cost</t>
  </si>
  <si>
    <t>Total Regulatory Capital Required for Catastrophe Risk</t>
  </si>
  <si>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</si>
  <si>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PROPERTY VALUATION FORM</t>
  </si>
  <si>
    <t>Investment</t>
  </si>
  <si>
    <t>Own Use</t>
  </si>
  <si>
    <t>Details</t>
  </si>
  <si>
    <t>Date of Purchase</t>
  </si>
  <si>
    <t>Date of last valuation</t>
  </si>
  <si>
    <t>Type</t>
  </si>
  <si>
    <t>Name of Valuator</t>
  </si>
  <si>
    <t>Cost</t>
  </si>
  <si>
    <t>Market Value</t>
  </si>
  <si>
    <t>Unrealised Gains</t>
  </si>
  <si>
    <t>(dd/mm/yyyy)</t>
  </si>
  <si>
    <t>UNRATED BONDS VALUATION FORM</t>
  </si>
  <si>
    <t>Description</t>
  </si>
  <si>
    <t>Date of purchase</t>
  </si>
  <si>
    <t>QUOTED COMMON SHARES VALUATION FORM</t>
  </si>
  <si>
    <t>No. of shares</t>
  </si>
  <si>
    <t>Market Price</t>
  </si>
  <si>
    <r>
      <t>NON-PERMISSIBLE VALUES</t>
    </r>
    <r>
      <rPr>
        <b/>
        <vertAlign val="superscript"/>
        <sz val="10"/>
        <rFont val="Arial"/>
        <family val="2"/>
      </rPr>
      <t>1</t>
    </r>
  </si>
  <si>
    <t xml:space="preserve">Total value of Assets on Balance Sheet (A1)                                                           </t>
  </si>
  <si>
    <t xml:space="preserve">Total Value of Assets Backing Investment Linked Business (A2) </t>
  </si>
  <si>
    <t>Total Value of Assets not including Assets Backing Investment Linked Business (A = A1 - A2)</t>
  </si>
  <si>
    <t>Deductions from Net Tier 1 Capital (Not including non-permissible assets) (B1)</t>
  </si>
  <si>
    <t>Other Deductions from Regulatory Capital Available (B2)</t>
  </si>
  <si>
    <t>Total of all deductions (B = B1 + B2)</t>
  </si>
  <si>
    <t>Adjusted Assets (A - B)</t>
  </si>
  <si>
    <r>
      <t>Aggregate Value on Balance Sheet</t>
    </r>
    <r>
      <rPr>
        <b/>
        <vertAlign val="superscript"/>
        <sz val="10"/>
        <rFont val="Arial"/>
        <family val="2"/>
      </rPr>
      <t>2</t>
    </r>
  </si>
  <si>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</si>
  <si>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</si>
  <si>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</si>
  <si>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</si>
  <si>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</si>
  <si>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</si>
  <si>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</si>
  <si>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</si>
  <si>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</si>
  <si>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</si>
  <si>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</si>
  <si>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</si>
  <si>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</si>
  <si>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</si>
  <si>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IN   TRINIDAD AND TOBAGO  BUSINESS</t>
  </si>
  <si>
    <t>NON-PAR</t>
  </si>
  <si>
    <t>PAR</t>
  </si>
  <si>
    <t>Total Long Term Business</t>
  </si>
  <si>
    <t>General Insurance</t>
  </si>
  <si>
    <t>LIFE</t>
  </si>
  <si>
    <t>Annuities &amp; Pensions</t>
  </si>
  <si>
    <t>Accident &amp; Sickness</t>
  </si>
  <si>
    <t>Disability Income</t>
  </si>
  <si>
    <t>Segregated Fund</t>
  </si>
  <si>
    <t>Industrial life</t>
  </si>
  <si>
    <t>Individual   Life</t>
  </si>
  <si>
    <t>Individual Annuities</t>
  </si>
  <si>
    <t xml:space="preserve">Personal Accident </t>
  </si>
  <si>
    <t>Other General Insurance</t>
  </si>
  <si>
    <t>Revenue</t>
  </si>
  <si>
    <t xml:space="preserve">Individual  </t>
  </si>
  <si>
    <t xml:space="preserve">Investment Linked </t>
  </si>
  <si>
    <t xml:space="preserve">Individual </t>
  </si>
  <si>
    <t xml:space="preserve">Accident </t>
  </si>
  <si>
    <t>Individual Health</t>
  </si>
  <si>
    <t>GROUP Health</t>
  </si>
  <si>
    <r>
      <t xml:space="preserve">  </t>
    </r>
    <r>
      <rPr>
        <b/>
        <sz val="10"/>
        <rFont val="Arial"/>
        <family val="2"/>
      </rPr>
      <t>1.1</t>
    </r>
    <r>
      <rPr>
        <sz val="10"/>
        <rFont val="Arial"/>
        <family val="2"/>
      </rPr>
      <t xml:space="preserve"> Gross Premium  Written</t>
    </r>
  </si>
  <si>
    <t xml:space="preserve">1.3 Net Written Premiums </t>
  </si>
  <si>
    <t>2.0 Investment income</t>
  </si>
  <si>
    <r>
      <t xml:space="preserve"> 2.1 </t>
    </r>
    <r>
      <rPr>
        <sz val="11"/>
        <color indexed="8"/>
        <rFont val="Arial"/>
        <family val="2"/>
      </rPr>
      <t>Gross Investment Income</t>
    </r>
  </si>
  <si>
    <t xml:space="preserve"> 2.6 Net Investment income</t>
  </si>
  <si>
    <t>4.0 Other income</t>
  </si>
  <si>
    <r>
      <rPr>
        <b/>
        <sz val="11"/>
        <color indexed="8"/>
        <rFont val="Arial"/>
        <family val="2"/>
      </rPr>
      <t xml:space="preserve"> </t>
    </r>
    <r>
      <rPr>
        <sz val="11"/>
        <color indexed="8"/>
        <rFont val="Arial"/>
        <family val="2"/>
      </rPr>
      <t>4.1 Share of Income / (Loss) of Associates &amp; Joint Ventures</t>
    </r>
  </si>
  <si>
    <r>
      <rPr>
        <b/>
        <sz val="11"/>
        <rFont val="Arial"/>
        <family val="2"/>
      </rPr>
      <t xml:space="preserve"> 4.3</t>
    </r>
    <r>
      <rPr>
        <sz val="11"/>
        <rFont val="Arial"/>
        <family val="2"/>
      </rPr>
      <t xml:space="preserve"> Deposits Received</t>
    </r>
  </si>
  <si>
    <r>
      <rPr>
        <b/>
        <sz val="11"/>
        <color indexed="8"/>
        <rFont val="Arial"/>
        <family val="2"/>
      </rPr>
      <t xml:space="preserve"> 4.4</t>
    </r>
    <r>
      <rPr>
        <sz val="11"/>
        <color indexed="8"/>
        <rFont val="Arial"/>
        <family val="2"/>
      </rPr>
      <t xml:space="preserve"> Fee Income</t>
    </r>
  </si>
  <si>
    <t>4.5 Other Revenue (particulars to be specified)</t>
  </si>
  <si>
    <t>6.0 Policy Benefits and Expenses</t>
  </si>
  <si>
    <t xml:space="preserve">  6.3.Changes in Policy Liabilities &amp; Other Actuarial Liabilities (Net): </t>
  </si>
  <si>
    <t xml:space="preserve">        6.3.1   Normal</t>
  </si>
  <si>
    <t xml:space="preserve">        6.3.2    Basis Change</t>
  </si>
  <si>
    <t xml:space="preserve">  6.5 Experience Rating Refunds</t>
  </si>
  <si>
    <t xml:space="preserve">  6.6 Transfer to and (Transfer from) Other Funds</t>
  </si>
  <si>
    <t xml:space="preserve">   6.7.0 Gross Claims Paid</t>
  </si>
  <si>
    <t xml:space="preserve">   6.7.1 Less: Outstanding Claims and IBNR b/f</t>
  </si>
  <si>
    <t xml:space="preserve">   6.7.2 Outstanding Claims and IBNR C/f</t>
  </si>
  <si>
    <t xml:space="preserve">   6.7.3 Less: Unexpired Risk b/f</t>
  </si>
  <si>
    <t xml:space="preserve">   6.7.4. Unexpired Risk c/f</t>
  </si>
  <si>
    <t>6.8 Gross Claims Incurred</t>
  </si>
  <si>
    <t xml:space="preserve">  6.9  Reinsurance Recovery</t>
  </si>
  <si>
    <t>6.9.5 Net Exchange differences</t>
  </si>
  <si>
    <t>6.10 Net Claims incurred</t>
  </si>
  <si>
    <t>Note: 1.Personal Accident (PA) is a Class of  General Insurance Business. Composite insurers can carry on PA.</t>
  </si>
  <si>
    <t xml:space="preserve">         2. Row 24 Only applies to insurers who have adopted the overlay approach for implementation of IFRS 9.</t>
  </si>
  <si>
    <t>Next page is 45.012</t>
  </si>
  <si>
    <t>OUTSIDE  TRINIDAD AND TOBAGO  BUSINESS</t>
  </si>
  <si>
    <t>Particulars</t>
  </si>
  <si>
    <t xml:space="preserve">Net Written Premiums </t>
  </si>
  <si>
    <r>
      <rPr>
        <sz val="11"/>
        <color indexed="8"/>
        <rFont val="Arial"/>
        <family val="2"/>
      </rPr>
      <t xml:space="preserve">  2.1</t>
    </r>
    <r>
      <rPr>
        <b/>
        <sz val="11"/>
        <color indexed="8"/>
        <rFont val="Arial"/>
        <family val="2"/>
      </rPr>
      <t xml:space="preserve"> </t>
    </r>
    <r>
      <rPr>
        <sz val="11"/>
        <color indexed="8"/>
        <rFont val="Arial"/>
        <family val="2"/>
      </rPr>
      <t>Gross Investment Income</t>
    </r>
  </si>
  <si>
    <t xml:space="preserve">  2.5 Less: Investment Expenses and Taxes</t>
  </si>
  <si>
    <t>60.22</t>
  </si>
  <si>
    <r>
      <rPr>
        <b/>
        <sz val="11"/>
        <color indexed="8"/>
        <rFont val="Arial"/>
        <family val="2"/>
      </rPr>
      <t xml:space="preserve">  4.1</t>
    </r>
    <r>
      <rPr>
        <sz val="11"/>
        <color indexed="8"/>
        <rFont val="Arial"/>
        <family val="2"/>
      </rPr>
      <t xml:space="preserve"> Share of Income / (Loss) of Associates &amp; Joint Ventures</t>
    </r>
  </si>
  <si>
    <t xml:space="preserve"> 4.5 Other Revenue (particulars to be specified)</t>
  </si>
  <si>
    <t>4.6 Total  Other income</t>
  </si>
  <si>
    <t>5.0 Total Revenue</t>
  </si>
  <si>
    <t xml:space="preserve">   6.7.3. Less: Unexpired Risk b/f</t>
  </si>
  <si>
    <t xml:space="preserve">   6.7.4 Unexpired Risk c/f</t>
  </si>
  <si>
    <t xml:space="preserve">   6.9 Reinsurance Recovery</t>
  </si>
  <si>
    <t>Net Claims incurred</t>
  </si>
  <si>
    <r>
      <rPr>
        <b/>
        <sz val="11"/>
        <rFont val="Arial"/>
        <family val="2"/>
      </rPr>
      <t>7.0</t>
    </r>
    <r>
      <rPr>
        <sz val="11"/>
        <rFont val="Arial"/>
        <family val="2"/>
      </rPr>
      <t xml:space="preserve"> Net Commissions</t>
    </r>
  </si>
  <si>
    <r>
      <rPr>
        <b/>
        <sz val="11"/>
        <rFont val="Arial"/>
        <family val="2"/>
      </rPr>
      <t>9.0</t>
    </r>
    <r>
      <rPr>
        <sz val="11"/>
        <rFont val="Arial"/>
        <family val="2"/>
      </rPr>
      <t xml:space="preserve"> Interest Expense and Finance costs</t>
    </r>
  </si>
  <si>
    <r>
      <rPr>
        <b/>
        <sz val="11"/>
        <rFont val="Arial"/>
        <family val="2"/>
      </rPr>
      <t>10.0</t>
    </r>
    <r>
      <rPr>
        <sz val="11"/>
        <rFont val="Arial"/>
        <family val="2"/>
      </rPr>
      <t xml:space="preserve"> General Expenses and Taxes (excl. income taxes)</t>
    </r>
  </si>
  <si>
    <t xml:space="preserve">  11.3 Other </t>
  </si>
  <si>
    <t>Note: 1. Personal Accident (PA) is a Class of  General Insurance Business. Composite insurers can carry on PA.</t>
  </si>
  <si>
    <t xml:space="preserve">         2. Row 23 Only applies to insurers who have adopted the overlay approach for implementation of IFRS 9.</t>
  </si>
  <si>
    <t>Next Page is 45.020</t>
  </si>
  <si>
    <t xml:space="preserve">ANALYSIS OF PREMIUMS  AND COMMISSIONS </t>
  </si>
  <si>
    <t>Gross Written Premiums</t>
  </si>
  <si>
    <t>1.0  Long Term Business</t>
  </si>
  <si>
    <t xml:space="preserve">  1.1 Single</t>
  </si>
  <si>
    <t xml:space="preserve">  1.2 First Year</t>
  </si>
  <si>
    <t xml:space="preserve">  1.3 Renewal</t>
  </si>
  <si>
    <t>Sub-total - Long Term Business</t>
  </si>
  <si>
    <t>2.0 Short Term Contracts</t>
  </si>
  <si>
    <t xml:space="preserve">   2.1 First Year</t>
  </si>
  <si>
    <t xml:space="preserve">   2.2 Renewal</t>
  </si>
  <si>
    <t xml:space="preserve">   2.4 Unearned Premium c/f</t>
  </si>
  <si>
    <t>Sub-total - Short Term Business</t>
  </si>
  <si>
    <t xml:space="preserve"> Total  Gross  Premiums Written </t>
  </si>
  <si>
    <t>3.0 Reinsurance Share of Premiums</t>
  </si>
  <si>
    <t xml:space="preserve"> 3.1 Single</t>
  </si>
  <si>
    <t xml:space="preserve"> 3.2 First Year</t>
  </si>
  <si>
    <t xml:space="preserve"> 3.3 Renewal</t>
  </si>
  <si>
    <t xml:space="preserve">  4.1 First Year</t>
  </si>
  <si>
    <t xml:space="preserve">  4.2 Renewal</t>
  </si>
  <si>
    <t>Total Net Premiums</t>
  </si>
  <si>
    <t>5.0 Commissions Paid</t>
  </si>
  <si>
    <t xml:space="preserve"> 5.1 Single</t>
  </si>
  <si>
    <t xml:space="preserve"> 5.2 First Year</t>
  </si>
  <si>
    <t xml:space="preserve"> 5.3 Renewal</t>
  </si>
  <si>
    <t>6.0 Commissions Received</t>
  </si>
  <si>
    <t>6.1 Commissions and Allowances Incurred on Reinsurance Assumed</t>
  </si>
  <si>
    <t>6.2 Commissions and Allowances Received on Reinsurance Ceded</t>
  </si>
  <si>
    <t>Total Net Commissions Incurred</t>
  </si>
  <si>
    <t>Next Page is 45.022</t>
  </si>
  <si>
    <t xml:space="preserve">ANALYSIS OF PREMIUMS AND COMMISSIONS </t>
  </si>
  <si>
    <t xml:space="preserve">OUTSIDE  TRINIDAD AND TOBAGO  </t>
  </si>
  <si>
    <t>General Business</t>
  </si>
  <si>
    <t>Other General insurance</t>
  </si>
  <si>
    <t xml:space="preserve">  Gross  Premiums Written</t>
  </si>
  <si>
    <t>4.0 Short Term Contracts</t>
  </si>
  <si>
    <t>Total Direct Commissions</t>
  </si>
  <si>
    <t>Next Page is 45.030</t>
  </si>
  <si>
    <t xml:space="preserve">IN   TRINIDAD AND TOBAGO  </t>
  </si>
  <si>
    <t>Death</t>
  </si>
  <si>
    <t>Maturities</t>
  </si>
  <si>
    <t>Annuities</t>
  </si>
  <si>
    <t>Surrenders</t>
  </si>
  <si>
    <t>Interim Bonuses</t>
  </si>
  <si>
    <t>Disability</t>
  </si>
  <si>
    <t>Endowment Benefits</t>
  </si>
  <si>
    <t>Return of Premium</t>
  </si>
  <si>
    <t>Withdrawals</t>
  </si>
  <si>
    <t>Other -Long Term Personal Accident</t>
  </si>
  <si>
    <t>Total - Long Term Business</t>
  </si>
  <si>
    <t>Total Reinsurance Share of Benefits</t>
  </si>
  <si>
    <t>Return of premium</t>
  </si>
  <si>
    <t>4.2.0 Changes in Policy &amp; Other Actuarial Liabilities</t>
  </si>
  <si>
    <t xml:space="preserve">   4.2.0 Gross Changes in Policy Liabilities: </t>
  </si>
  <si>
    <t xml:space="preserve">      4.2.1.0   Normal</t>
  </si>
  <si>
    <t xml:space="preserve">      4.2.1.1   Basis Change</t>
  </si>
  <si>
    <t xml:space="preserve">   4.2.2 Gross Changes in Other Actuarial Liabilities </t>
  </si>
  <si>
    <t xml:space="preserve">      4.2.2.1  Normal</t>
  </si>
  <si>
    <t xml:space="preserve">      4.2.2.2  Basis Change</t>
  </si>
  <si>
    <t xml:space="preserve">         4.2.3.1  Normal</t>
  </si>
  <si>
    <t xml:space="preserve">         4.2.3.2  Basis Change</t>
  </si>
  <si>
    <t xml:space="preserve">         4.2.4.1  Normal</t>
  </si>
  <si>
    <t xml:space="preserve">         4.2.4.2  Basis Change</t>
  </si>
  <si>
    <t>Next Page is 45.032</t>
  </si>
  <si>
    <t>Other (specify-disability claims)</t>
  </si>
  <si>
    <t>Changes in Policy &amp; Other Actuarial Liabilities</t>
  </si>
  <si>
    <t>Total  Gross Changes in Policy &amp; Other  Actuarial Liabilities</t>
  </si>
  <si>
    <t>SEGREGATED FUNDS</t>
  </si>
  <si>
    <t xml:space="preserve"> NET ASSETS</t>
  </si>
  <si>
    <t>Accrued Investment Income</t>
  </si>
  <si>
    <t>Bonds and Debentures</t>
  </si>
  <si>
    <t>Preferred and Common Shares</t>
  </si>
  <si>
    <t>Mutual Funds</t>
  </si>
  <si>
    <t>Other Investments</t>
  </si>
  <si>
    <t>Other assets (liabilities) net</t>
  </si>
  <si>
    <t>Total Segregated Funds Net Assets</t>
  </si>
  <si>
    <t>CHANGES IN NET ASSETS</t>
  </si>
  <si>
    <t>Segregated Funds Net Assets, Beginning of Year</t>
  </si>
  <si>
    <t>Additions:</t>
  </si>
  <si>
    <t>Net realized and unrealized gains (losses)</t>
  </si>
  <si>
    <t>Interest and Dividends</t>
  </si>
  <si>
    <t>Net transfers from the General Fund (amounts transferred re: guarantees  $_______)</t>
  </si>
  <si>
    <t>Effect of currency translation</t>
  </si>
  <si>
    <t>Other '(Specify):</t>
  </si>
  <si>
    <t>Total Additions</t>
  </si>
  <si>
    <t>Deductions:</t>
  </si>
  <si>
    <t>Management and Administrative Fees</t>
  </si>
  <si>
    <t>Segregated Funds Net Assets, End of Year</t>
  </si>
  <si>
    <t>Next Page is 50.020</t>
  </si>
  <si>
    <t>SEGREGATED FUND NET ASSETS MOVEMENT FOR THE YEAR BY TYPE OF FUND</t>
  </si>
  <si>
    <t xml:space="preserve">IN TRINIDAD &amp; TOBAGO </t>
  </si>
  <si>
    <t>Premium and Other Receipts</t>
  </si>
  <si>
    <t>Withdrawals / Redemption</t>
  </si>
  <si>
    <t>Transfers Between Seg. Funds</t>
  </si>
  <si>
    <t>Net Income</t>
  </si>
  <si>
    <t>Currency Translation Account</t>
  </si>
  <si>
    <t>TYPE OF FUND</t>
  </si>
  <si>
    <t xml:space="preserve">OUTSIDE TRINIDAD &amp; TOBAGO </t>
  </si>
  <si>
    <t>Next Page is 50.030</t>
  </si>
  <si>
    <t>50.030</t>
  </si>
  <si>
    <t xml:space="preserve"> SEGREGATED FUNDS QUESTIONNAIRE</t>
  </si>
  <si>
    <t>Are the units against which the general fund variable contracts are matched held in the general fund?</t>
  </si>
  <si>
    <t>If yes, describe the manner in which the units are valued in the general fund and how the value is matched to the liability.</t>
  </si>
  <si>
    <t>If question 1(b) is answered with a "No", describe how the liability is matched.</t>
  </si>
  <si>
    <t>Next Page is 50.032</t>
  </si>
  <si>
    <t>50.032</t>
  </si>
  <si>
    <t>LONG-TERM INSURANCE BUSINESS</t>
  </si>
  <si>
    <t>SEGREGATED FUNDS QUESTIONNAIRE (continued)</t>
  </si>
  <si>
    <t>Do the segregated funds employ financial contracts such as options, futures, forwards and other derivative transactions?</t>
  </si>
  <si>
    <t>If yes, please provide details by type of fund outlining the purpose, arrangements and contract amount for all such transactions outstanding at any time during the current year. Also, disclose by type of fund, as described in page 60.020, the income derived from the specified transactions.</t>
  </si>
  <si>
    <t>Has any fund given a security interest on any of its assets, provided a guarantee or arranged for the general fund to give a guarantee on its behalf?</t>
  </si>
  <si>
    <t>If yes, please provide details outlining the purpose and arrangements for such security interest.</t>
  </si>
  <si>
    <t>(c)</t>
  </si>
  <si>
    <t>Next Page is 60.010</t>
  </si>
  <si>
    <t>OTHER REVENUE</t>
  </si>
  <si>
    <t>4.5.1 Share of Income/ (Loss) in Associates &amp; Joint Ventures</t>
  </si>
  <si>
    <t>4.5.2 Share of Net Income (Loss) of Pooled Funds using Equity Method</t>
  </si>
  <si>
    <t>4.5.5 Other Revenues (specify)</t>
  </si>
  <si>
    <t>Note: Basis of allocation of Income and Expenses must be detailed-Section 151</t>
  </si>
  <si>
    <t>Next Page is 60.020</t>
  </si>
  <si>
    <t>Section 145(1)(b)</t>
  </si>
  <si>
    <t>INTEREST EXPENSE &amp; FINANCE COSTS</t>
  </si>
  <si>
    <t>Interest on Subordinated Debt</t>
  </si>
  <si>
    <t>Interest on Long Term Debt</t>
  </si>
  <si>
    <t>Other Interest Expense (specify:)</t>
  </si>
  <si>
    <t>Total Interest Expense &amp; Finance Costs</t>
  </si>
  <si>
    <t>EXPENSES - INSURANCE OPERATIONS*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</si>
  <si>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</si>
  <si>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</si>
  <si>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</si>
  <si>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</si>
  <si>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</si>
  <si>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</si>
  <si>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</si>
  <si>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</si>
  <si>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</si>
  <si>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</si>
  <si>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</si>
  <si>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</si>
  <si>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</si>
  <si>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</si>
  <si>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</si>
  <si>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</si>
  <si>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</si>
  <si>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</si>
  <si>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</si>
  <si>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</si>
  <si>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</si>
  <si>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</si>
  <si>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</si>
  <si>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</si>
  <si>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</si>
  <si>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</si>
  <si>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Insurance, except on real Estate</t>
  </si>
  <si>
    <t>Office Furniture and stationery including postage, etc.</t>
  </si>
  <si>
    <t>Commissions on Mortgages, custody of securities</t>
  </si>
  <si>
    <t>Traveling Expenses</t>
  </si>
  <si>
    <t>Sundry General Expenses(Specify)</t>
  </si>
  <si>
    <t>TOTAL MISCELLANEOUS &amp; SUNDRY GENERAL EXPENSES</t>
  </si>
  <si>
    <t>Real Estate Expenses, Excluding Taxes</t>
  </si>
  <si>
    <t>Salaries and Wages</t>
  </si>
  <si>
    <t>Other Items (Specify)</t>
  </si>
  <si>
    <t>TOTAL REAL ESTATE EXPENSES, EXCLUDING TAXES</t>
  </si>
  <si>
    <t xml:space="preserve">GRAND TOTALS </t>
  </si>
  <si>
    <t>Notes:1. Particulars of "Other Expenses" that cannot be entered at A64:A68 and A73:A80  must be entered in the Notes to the Returns (75.000).</t>
  </si>
  <si>
    <t xml:space="preserve">          2.In accordance with Section 151(1) of the Act, receipts and payments must be apportioned in an equitable manner between classes of insurance business.</t>
  </si>
  <si>
    <t>Next Page is 60.022</t>
  </si>
  <si>
    <t>Collection and Bank Charges</t>
  </si>
  <si>
    <t>Notes:1. Particulars of "Other Expenses" that cannot be entered at A64:A68 and A73:A80  must be entered in the notes to the Returns.</t>
  </si>
  <si>
    <t>Next Page is 70.010</t>
  </si>
  <si>
    <t>ANALYSIS OF AMOUNTS OF LIFE INSURANCE EFFECTED AND IN FORCE</t>
  </si>
  <si>
    <t>New Effected</t>
  </si>
  <si>
    <t>Direct Written</t>
  </si>
  <si>
    <t>Reinsurance Assumed</t>
  </si>
  <si>
    <t xml:space="preserve">Net </t>
  </si>
  <si>
    <t>In Force</t>
  </si>
  <si>
    <t>Next Page is 70.020</t>
  </si>
  <si>
    <t>MOVEMENT OF ANNUITIES</t>
  </si>
  <si>
    <t>Deferred Annuities</t>
  </si>
  <si>
    <t>Payout Annuities</t>
  </si>
  <si>
    <t>Long-Term Disability Annuities</t>
  </si>
  <si>
    <t>MOVEMENT</t>
  </si>
  <si>
    <t>Number</t>
  </si>
  <si>
    <t>Account Value</t>
  </si>
  <si>
    <t>Annual Payment</t>
  </si>
  <si>
    <t>Direct In Force - Beginning of Year</t>
  </si>
  <si>
    <t>Deposits</t>
  </si>
  <si>
    <t>Interest Credited</t>
  </si>
  <si>
    <t>Transfers In</t>
  </si>
  <si>
    <t>Other Increase</t>
  </si>
  <si>
    <t>Total "On"</t>
  </si>
  <si>
    <t>Less ceased by:</t>
  </si>
  <si>
    <t>Payment</t>
  </si>
  <si>
    <t>Surrender</t>
  </si>
  <si>
    <t>Transfer Out</t>
  </si>
  <si>
    <t>Total Ceased</t>
  </si>
  <si>
    <t>Currency Revaluation</t>
  </si>
  <si>
    <t>Direct In Force - End of Year</t>
  </si>
  <si>
    <t>Reinsurance in force</t>
  </si>
  <si>
    <t>Next Page is 70.030</t>
  </si>
  <si>
    <t>PENSION</t>
  </si>
  <si>
    <t>Number of Contracts</t>
  </si>
  <si>
    <t>Number of Certificates</t>
  </si>
  <si>
    <t>Number of Policies</t>
  </si>
  <si>
    <t>Sums Assured/ Annuities Per Annum</t>
  </si>
  <si>
    <t>New effected</t>
  </si>
  <si>
    <t>Old revived</t>
  </si>
  <si>
    <t>Other Increase (Specify)</t>
  </si>
  <si>
    <t>Lapses</t>
  </si>
  <si>
    <t>Forfeitures</t>
  </si>
  <si>
    <t>Conversions to paid-up policies for reduced benefits</t>
  </si>
  <si>
    <t>Net transfers, expires and other alterations "off":</t>
  </si>
  <si>
    <t>-Expired</t>
  </si>
  <si>
    <t>-Other alterations "off"</t>
  </si>
  <si>
    <t>Next Page is 70.040</t>
  </si>
  <si>
    <t>SUMMARY OF MOVEMENT IN LIFE INDIVIDUAL &amp; GROUP (DIRECT)- IN TRINIDAD &amp; TOBAGO</t>
  </si>
  <si>
    <t>ASSURANCES</t>
  </si>
  <si>
    <t>Sums Assured</t>
  </si>
  <si>
    <t>In Force - Beginning of Year</t>
  </si>
  <si>
    <t>All other additions (Specify)</t>
  </si>
  <si>
    <t>Bonus Allotted</t>
  </si>
  <si>
    <t>Less:</t>
  </si>
  <si>
    <t>Maturity</t>
  </si>
  <si>
    <t>Lapse</t>
  </si>
  <si>
    <t>All other deductions:</t>
  </si>
  <si>
    <t xml:space="preserve"> In Force - End of Year</t>
  </si>
  <si>
    <t xml:space="preserve">Notes: </t>
  </si>
  <si>
    <t>1. Information on this form is to be Net of Reinsurance</t>
  </si>
  <si>
    <t>2. Separate statements are to be submitted in respect of each class of long-term business</t>
  </si>
  <si>
    <t>2 New Business taken on during the year ended :</t>
  </si>
  <si>
    <t>Class of Long-Term Business</t>
  </si>
  <si>
    <t>POLICIES ON REGISTER IN TRINIDAD A&amp; TOBAGO</t>
  </si>
  <si>
    <t>Single Premium and Consideration</t>
  </si>
  <si>
    <t>Annual Premium</t>
  </si>
  <si>
    <t>Assurances</t>
  </si>
  <si>
    <t>Non-Group</t>
  </si>
  <si>
    <t>Deferred  Annuities</t>
  </si>
  <si>
    <t>Immediate  Annuities</t>
  </si>
  <si>
    <t>Other to be Specified</t>
  </si>
  <si>
    <t>NOTE:-</t>
  </si>
  <si>
    <t>(i) Items in this return shall be shown after deduction of amounts in respect  of reinsurance.</t>
  </si>
  <si>
    <t>(ii) The amounts shown for group business are to include increments under existing schemes.</t>
  </si>
  <si>
    <t>Next Page is 70.050</t>
  </si>
  <si>
    <t>MOVEMENT OF INSURANCE  - LIFE - GROUP (DIRECT) -BY TERRITORY</t>
  </si>
  <si>
    <t>U.S. Virgin Islands</t>
  </si>
  <si>
    <t>OECS</t>
  </si>
  <si>
    <t>St. Marten</t>
  </si>
  <si>
    <t>Turks &amp; caicos</t>
  </si>
  <si>
    <t>All other additions</t>
  </si>
  <si>
    <t>All other deductions</t>
  </si>
  <si>
    <t>Net In Force - End of Year</t>
  </si>
  <si>
    <t>MOVEMENT OF INSURANCE - LIFE - GROUP (DIRECT)</t>
  </si>
  <si>
    <t>NUMBER OF CERTIFICATES</t>
  </si>
  <si>
    <t>Number of CERTIFICATES*</t>
  </si>
  <si>
    <t>* Include Number of Certificates Under Shared Groups Counted on a Pro Rata Basis.</t>
  </si>
  <si>
    <t>75.000</t>
  </si>
  <si>
    <t>Notes to the Insurance Returns</t>
  </si>
  <si>
    <t>FORM</t>
  </si>
  <si>
    <t>BALANCE</t>
  </si>
  <si>
    <t>DIFFERENCE</t>
  </si>
  <si>
    <t>Consolidated -Statement of Assets</t>
  </si>
  <si>
    <t>Total Cash &amp; Cash Equivalents- Current Year-21.012</t>
  </si>
  <si>
    <t>Total  Cash &amp; Cash Equivalents-  Prior Year-21.012</t>
  </si>
  <si>
    <t>Total Equity &amp; Debt Securities- Current Year-21.012</t>
  </si>
  <si>
    <t>Total Equity &amp; Debt Securities- Prior Year-21.012</t>
  </si>
  <si>
    <t>Net Investment in Leased Assets and Installment Loans-Current Year-21.012</t>
  </si>
  <si>
    <t>Net Investment in Leased Assets and Installment Loans-PriorYear-21.013</t>
  </si>
  <si>
    <t>Other Loans &amp; Advances-Current Year-21.012</t>
  </si>
  <si>
    <t>Other Loans &amp; Advances-Prior Year-21.012</t>
  </si>
  <si>
    <t>Investments in Associates &amp; Joint Ventures-Current Year-21.012</t>
  </si>
  <si>
    <t>Investments in Associates &amp; Joint Ventures-Prior Year-21.013</t>
  </si>
  <si>
    <t>Investments in Subsidiaries, Affiliated Companies and Structured Entities-CY</t>
  </si>
  <si>
    <t>Investments in Subsidiaries, Affiliated Companies and Structured Entities-PY</t>
  </si>
  <si>
    <t>Investment Properties- Current Year-21.012</t>
  </si>
  <si>
    <t>Investment Properties- Prior Year-21.012</t>
  </si>
  <si>
    <t>Total Segregated Fund Assets- Current Year-50.010</t>
  </si>
  <si>
    <t>Total Segregated Fund Assets- Prior  Year-50.010</t>
  </si>
  <si>
    <t>Consolidated -Statement of Liabilities</t>
  </si>
  <si>
    <t>Total Segregated Fund Liabilities- Current Year-50.020</t>
  </si>
  <si>
    <t>Total Segregated Fund Liabilities Prior  Year-50.020</t>
  </si>
  <si>
    <t>50.0200</t>
  </si>
  <si>
    <t>Accumulated Other Comprehensive Income</t>
  </si>
  <si>
    <t>Net Income -Current Year-20.020</t>
  </si>
  <si>
    <t>Net Income-Prior Year-20.020</t>
  </si>
  <si>
    <t>Summary of Investments -In TT &amp; Outside TT</t>
  </si>
  <si>
    <t>Total Investments In  TT -21.012</t>
  </si>
  <si>
    <t>20.012</t>
  </si>
  <si>
    <t>Total Investments  In &amp; Outside TT-20.012</t>
  </si>
  <si>
    <t>Summary of Assets &amp; Liabilities By Territory</t>
  </si>
  <si>
    <t>Total Segregated Fund Assets Current Year -50.010</t>
  </si>
  <si>
    <t>Total Segregated Fund Assets Prior Year-50.010</t>
  </si>
  <si>
    <t>Total Segregated Fund Liabilities Current Year -50.020</t>
  </si>
  <si>
    <t>Total Segregated Fund Liabilities  Prior Year-50.020</t>
  </si>
  <si>
    <t>Total Segregated Fund Assets-CY- TT (Row-X16) -50.010</t>
  </si>
  <si>
    <t>Total Segregated Fund Liabilities- CY-TT (Row-X21)-50.020</t>
  </si>
  <si>
    <t>Total Segregated Fund Assets- CY-Non TT (Row-W16)-50.010</t>
  </si>
  <si>
    <t>Total Segregated Fund Liabilities- CY-Non TT (Row-W21)-50.020</t>
  </si>
  <si>
    <t>Total Cash &amp; Invested Assets-Current Year- -21.012</t>
  </si>
  <si>
    <t>Total Cash &amp; Invested Assets-Prior Year- -21.012</t>
  </si>
  <si>
    <t>Non-Consolidated Statement of Assets</t>
  </si>
  <si>
    <t>Total Segregated Fund Net Assets-In T &amp; T-50.010</t>
  </si>
  <si>
    <t>Total Segregated Fund Net Assets-Outside T &amp; T-50.010</t>
  </si>
  <si>
    <t>Total Segregated Fund Net Assets-Current Year-50.010</t>
  </si>
  <si>
    <t>Total Segregated Fund Net Assets-Prior Year-50.010</t>
  </si>
  <si>
    <t>Reinsurance Assets-T &amp; T-30.012</t>
  </si>
  <si>
    <t>Reinsurance Assets- Outside T &amp; T-30.012</t>
  </si>
  <si>
    <t>Total Reinsurance Assets-Current Year-30.012</t>
  </si>
  <si>
    <t>Total Reinsurance Assets- Prior Year-30.012</t>
  </si>
  <si>
    <t>Total Assets-In T &amp; T( Exclude. Seg. Assets)- 25.010 (Row C105+D105)</t>
  </si>
  <si>
    <t>25.10</t>
  </si>
  <si>
    <t>Total Assets- Outside -T &amp; T( Exclude. Seg. Assets) -25.010 (Row E105+F105)</t>
  </si>
  <si>
    <t>Total Assets-Current Year (Exclude. Seg. Assets) -25.010 (G105)</t>
  </si>
  <si>
    <t>Total Assets-Prior Year (Exclude. Seg. Assets) -25.010 (G105)</t>
  </si>
  <si>
    <t>Non-Consolidated Statement of Liabilities</t>
  </si>
  <si>
    <t>Total Insurance Policy Liabilities-Current Year-30.012</t>
  </si>
  <si>
    <t>Total Insurance Policy Liabilities- Prior Year -30.012</t>
  </si>
  <si>
    <t>Total Investment Policy Liabilities-Current Year-30.014</t>
  </si>
  <si>
    <t>Total Investment Policy Liabilities-Prior Year-30.014</t>
  </si>
  <si>
    <t>Total Other Actuarial Liabilities-Current Year-30.012</t>
  </si>
  <si>
    <t>Total Other Actuarial Liabilities- Prior Year-30.012</t>
  </si>
  <si>
    <t>40.012</t>
  </si>
  <si>
    <t>Total Segregated Fund Liabilities-Current Year-50.020</t>
  </si>
  <si>
    <t>Total Segregated Fund Liabilities-Prior Year-50.020</t>
  </si>
  <si>
    <t>Accounts Payable and Other Liabilities- Current Year-30.030</t>
  </si>
  <si>
    <t>Accounts Payable and Other Liabilities-Prior Year-30.030</t>
  </si>
  <si>
    <t>Participating Account -Current Year-23.030</t>
  </si>
  <si>
    <t>Participating Account -Prior Year-23.030</t>
  </si>
  <si>
    <t>Par Account- Accumulated Other Comprehensive Income C/Y-23.021</t>
  </si>
  <si>
    <t>Non-Par Account-Accumulated Other Comprehensive Income C/Y-23.021</t>
  </si>
  <si>
    <t>Shareholders' AOCI-Current Year-23.021</t>
  </si>
  <si>
    <t>Net Income/ (Loss) -Current Year-23.020</t>
  </si>
  <si>
    <t>Net Income-Prior Year-23.020</t>
  </si>
  <si>
    <t>Statement of Trinidad and Tobago Assets/ Liabilities</t>
  </si>
  <si>
    <t>Insurance Contract Liabilities-Current Year-T &amp; T-23.011</t>
  </si>
  <si>
    <t>Investment Contract Liabilities-Current  Year-T &amp; T-23.011</t>
  </si>
  <si>
    <t>Other Contract Liabilities-Current Year -T &amp; T-23.011</t>
  </si>
  <si>
    <t>Segregated Fund Liabilities-T &amp; T -Current Year-23.011</t>
  </si>
  <si>
    <t>Statement of Assets Outside T &amp; T By Territory</t>
  </si>
  <si>
    <t>Total Investments Outside  Current Year -25.010</t>
  </si>
  <si>
    <t xml:space="preserve">Non-Consolidated Statement of Earnings and Expenses- T &amp; T </t>
  </si>
  <si>
    <t>Other Income-T &amp; T - Current Year-60.010</t>
  </si>
  <si>
    <t>Other Income-T &amp; T - Prior Year-60.010</t>
  </si>
  <si>
    <t>Interest Expense &amp; Finance Costs- Current Year T &amp; T-60.20</t>
  </si>
  <si>
    <t>Interest Expense &amp; Finance Costs- Prior Year T &amp; T-60.20</t>
  </si>
  <si>
    <t>General Expenses  -T &amp; T- Current Year-60.020</t>
  </si>
  <si>
    <t xml:space="preserve">Non-Consolidated Statement of Earnings and Expenses- Outside T &amp; T </t>
  </si>
  <si>
    <t>Investment Expenses &amp; Rates &amp; Taxes -Outside T &amp; T-Current Year-60.022</t>
  </si>
  <si>
    <t>Other Income-Outside T &amp; T - Current Year-60.010</t>
  </si>
  <si>
    <t>Other Income- Outside T &amp; T - Prior Year-60.010</t>
  </si>
  <si>
    <t>Interest Expense &amp; Finance Costs- Current Year Outside T &amp; T-60.20</t>
  </si>
  <si>
    <t>Interest Expense &amp; Finance Costs- Prior Year Outside T &amp; T-60.20</t>
  </si>
  <si>
    <t>General Expenses  -Outside T &amp; T- Current Year-60.020</t>
  </si>
  <si>
    <t>Trinidad &amp; Tobago Assets to Policyholders liabilities as at:</t>
  </si>
  <si>
    <t>Policyholder Dividends and Experience Rating Refunds, Due and Unpaid</t>
  </si>
  <si>
    <t>Right of Use Asset</t>
  </si>
  <si>
    <t>Interest on deposits (other than policyholders)</t>
  </si>
  <si>
    <t>Realized Gains/          ( Losses)</t>
  </si>
  <si>
    <t>Unrealized Gain/  (Loss) From FV Option</t>
  </si>
  <si>
    <t>Total Trinidad and Tobago Investments</t>
  </si>
  <si>
    <t>3.0 Overlay approach adjustment for financial instruments (Reclass. from P&amp;L to OCI) *</t>
  </si>
  <si>
    <t>40.020</t>
  </si>
  <si>
    <t>40.021</t>
  </si>
  <si>
    <t>40.022</t>
  </si>
  <si>
    <t>40.023</t>
  </si>
  <si>
    <t>40.030</t>
  </si>
  <si>
    <t>40.031</t>
  </si>
  <si>
    <t>40.032</t>
  </si>
  <si>
    <t>40.033</t>
  </si>
  <si>
    <t>40.034</t>
  </si>
  <si>
    <t>40.035</t>
  </si>
  <si>
    <t>40.036</t>
  </si>
  <si>
    <t>40.040</t>
  </si>
  <si>
    <t>40.041</t>
  </si>
  <si>
    <t>40.042</t>
  </si>
  <si>
    <t>40.050</t>
  </si>
  <si>
    <t>40.051</t>
  </si>
  <si>
    <t>40.052</t>
  </si>
  <si>
    <t xml:space="preserve">  5.3 Business Levy &amp; Green Fund</t>
  </si>
  <si>
    <t xml:space="preserve">  5.4 Prior Year adjustment</t>
  </si>
  <si>
    <t xml:space="preserve">2.3 Unearned Premium b/f </t>
  </si>
  <si>
    <t>Deposits from Policyholders</t>
  </si>
  <si>
    <t>Payments to Policyholders</t>
  </si>
  <si>
    <t>Does the insurer sell variable policies or contracts out of its general fund which are matched against units of its segregated funds?</t>
  </si>
  <si>
    <t>If yes, explain why the policy is held in the general fund.</t>
  </si>
  <si>
    <t>Have the policyholders been informed of the fact that guarantees and security interest arrangements may be entered into by the funds?</t>
  </si>
  <si>
    <t>Are policyholders provided with an explanation of such activity for the current year?</t>
  </si>
  <si>
    <t>Will all segregated funds with individual contracts be audited and will financial statements for the current year of such funds be made available to the policyholders?</t>
  </si>
  <si>
    <t>Total Equity</t>
  </si>
  <si>
    <t>Contributed Surplus</t>
  </si>
  <si>
    <t>Next page is 23.022</t>
  </si>
  <si>
    <t>Statement of Changes In Equity</t>
  </si>
  <si>
    <t>23.022</t>
  </si>
  <si>
    <t>  2.1.1 Mortgage Loan Interest</t>
  </si>
  <si>
    <t>23.1 Reinsurance Assets</t>
  </si>
  <si>
    <t xml:space="preserve">24.0 Other Assets </t>
  </si>
  <si>
    <t xml:space="preserve">  24.2 Mutual Funds</t>
  </si>
  <si>
    <t xml:space="preserve">   23.1.3 Other (Specify in"Notes")</t>
  </si>
  <si>
    <t>Date of Examination:</t>
  </si>
  <si>
    <t>Date:</t>
  </si>
  <si>
    <t>Reference</t>
  </si>
  <si>
    <t>sum of 1 to 14</t>
  </si>
  <si>
    <t xml:space="preserve">Total Regulatory Capital Required                                                   </t>
  </si>
  <si>
    <t>B/A * 100</t>
  </si>
  <si>
    <t xml:space="preserve">Regulatory Capital Ratio: </t>
  </si>
  <si>
    <t>C/A * 100</t>
  </si>
  <si>
    <t xml:space="preserve">Net Tier 1 Ratio: </t>
  </si>
  <si>
    <t>LONG-TERM Annual Return (2018)</t>
  </si>
  <si>
    <t>LONG-TERM INSURERS ANNUAL RETURN</t>
  </si>
  <si>
    <t>Trinidad &amp; Tobago Long-Term Insurers</t>
  </si>
  <si>
    <t>Cuna Caribbean Insurance Society Limited</t>
  </si>
  <si>
    <t>Assuria Life(T&amp;T) Limited</t>
  </si>
  <si>
    <t>Caribbean Atlantic Life Insurance Company Limited (CALICO)</t>
  </si>
  <si>
    <t>United Security Life Insurance Company Limited</t>
  </si>
  <si>
    <t>Nationwide Insurance Company Limited</t>
  </si>
  <si>
    <t>[Sections 11(1) &amp; 145 (1) (d) ]</t>
  </si>
  <si>
    <t>sales or new business (NB)?</t>
  </si>
  <si>
    <t>renewals (RB)?</t>
  </si>
  <si>
    <t>Next Page is 10.030</t>
  </si>
  <si>
    <t>Section 145(1)(a)</t>
  </si>
  <si>
    <t>cbtt testing</t>
  </si>
  <si>
    <t xml:space="preserve">Section 145(1)(a) </t>
  </si>
  <si>
    <t xml:space="preserve">Section 145(1)(b) </t>
  </si>
  <si>
    <t xml:space="preserve">      Section 43</t>
  </si>
  <si>
    <t xml:space="preserve"> [Sections 43 &amp; 145(1) (d) ]</t>
  </si>
  <si>
    <t>[Sections 42 &amp; 145(1)(a) ]</t>
  </si>
  <si>
    <t>Section 158-Life-Actuarial &amp; Other liab.</t>
  </si>
  <si>
    <t>Section 212-General- UPR &amp;UER</t>
  </si>
  <si>
    <t>[Sections 42 &amp; 145(1)(a)]</t>
  </si>
  <si>
    <t>Next Page is 40.011</t>
  </si>
  <si>
    <t>Next Page is 40.020</t>
  </si>
  <si>
    <t>Next Page is 40.021</t>
  </si>
  <si>
    <t>Next Page is 40.022</t>
  </si>
  <si>
    <t>Next Page is 40.023</t>
  </si>
  <si>
    <t>Next Page is 40.030</t>
  </si>
  <si>
    <t>Next Page is 40.031</t>
  </si>
  <si>
    <t>Next Page is 40.032</t>
  </si>
  <si>
    <t>Next Page is 40.033</t>
  </si>
  <si>
    <t>Next Page is 40.034</t>
  </si>
  <si>
    <t>Next Page is 40.035</t>
  </si>
  <si>
    <t>Next Page is 40.036</t>
  </si>
  <si>
    <t>Next Page is 40.040</t>
  </si>
  <si>
    <t>Next Page is 40.041</t>
  </si>
  <si>
    <t>Next Page is 40.042</t>
  </si>
  <si>
    <t>Next Page is 40.050</t>
  </si>
  <si>
    <t>Next Page is 40.051</t>
  </si>
  <si>
    <t>Next Page is 40.052</t>
  </si>
  <si>
    <t>Next Page is 40.060</t>
  </si>
  <si>
    <t>Next Page is 45.010</t>
  </si>
  <si>
    <t xml:space="preserve">  2.4.4 Other Loans: Other</t>
  </si>
  <si>
    <t>  9.2.2 Loans on Debentures and Shares-TT</t>
  </si>
  <si>
    <t>  9.2.3 Loans on Debentures and Shares-CARICOM</t>
  </si>
  <si>
    <t>  9.2.4 Loans on Debentures and Shares-Other</t>
  </si>
  <si>
    <t>Total Investment in Subs., Affiliates &amp; Structured Entities</t>
  </si>
  <si>
    <t>  15.1 Fixed Deposits with Banks &amp; Financial Institutions &lt;= 90 days</t>
  </si>
  <si>
    <t>16.3 Fixed Deposits &amp; T-Bills&gt; 90 days</t>
  </si>
  <si>
    <t xml:space="preserve">  14. Cash Deposits with the Central Banks/Other Regulatory Body</t>
  </si>
  <si>
    <t>Right-of Use assets</t>
  </si>
  <si>
    <t>Total Intangible Assets</t>
  </si>
  <si>
    <t xml:space="preserve">  23.2.1 Taxation Recoverable</t>
  </si>
  <si>
    <t>23.2 Taxes</t>
  </si>
  <si>
    <t>23.3 Sundry Debtors and Prepayments</t>
  </si>
  <si>
    <t>23.4 Due from Parent and Affiliates</t>
  </si>
  <si>
    <t xml:space="preserve"> 24.0 Other Assets </t>
  </si>
  <si>
    <t xml:space="preserve">  24.1 &amp; 24.3 Asset Backed Securities &amp; Other</t>
  </si>
  <si>
    <t>1.2 Investment Properties</t>
  </si>
  <si>
    <t>1.1 Total Property and Equipment</t>
  </si>
  <si>
    <t>  1.1.2 Office furniture and fittings</t>
  </si>
  <si>
    <t>  1.1.3 Computer Equipment</t>
  </si>
  <si>
    <t>  1.1.4 Motor Vehicles</t>
  </si>
  <si>
    <t>    2.3 Other Leased Assets</t>
  </si>
  <si>
    <r>
      <rPr>
        <sz val="11"/>
        <color rgb="FF0000FF"/>
        <rFont val="Arial"/>
        <family val="2"/>
      </rPr>
      <t xml:space="preserve">  1.1.5 Right of Use Assets</t>
    </r>
    <r>
      <rPr>
        <sz val="11"/>
        <rFont val="Arial"/>
        <family val="2"/>
      </rPr>
      <t xml:space="preserve"> </t>
    </r>
    <r>
      <rPr>
        <sz val="11"/>
        <color rgb="FFFF0000"/>
        <rFont val="Arial"/>
        <family val="2"/>
      </rPr>
      <t>[</t>
    </r>
    <r>
      <rPr>
        <b/>
        <sz val="11"/>
        <color rgb="FFFF0000"/>
        <rFont val="Arial"/>
        <family val="2"/>
      </rPr>
      <t>IFRS16-Leases-1/1/19]</t>
    </r>
  </si>
  <si>
    <t> 1.0 Total Property and Equipment</t>
  </si>
  <si>
    <r>
      <rPr>
        <sz val="10"/>
        <color rgb="FF0000FF"/>
        <rFont val="Arial"/>
        <family val="2"/>
      </rPr>
      <t xml:space="preserve">  1.1.5 Right of Use Assets-</t>
    </r>
    <r>
      <rPr>
        <sz val="10"/>
        <rFont val="Arial"/>
        <family val="2"/>
      </rPr>
      <t xml:space="preserve"> </t>
    </r>
    <r>
      <rPr>
        <sz val="10"/>
        <color rgb="FFFF0000"/>
        <rFont val="Arial"/>
        <family val="2"/>
      </rPr>
      <t>[IFRS-16- Leases-1/1/19]</t>
    </r>
  </si>
  <si>
    <t>   3.1 Trinidad and Tobago</t>
  </si>
  <si>
    <t xml:space="preserve">28. Deferred Policy Acquisition Costs </t>
  </si>
  <si>
    <r>
      <t>If Yes, please describe the nature of the service received / provided and the amount of revenue derived from material transactions (from the non-insurance business only) from subsidiarie</t>
    </r>
    <r>
      <rPr>
        <strike/>
        <sz val="11"/>
        <rFont val="Arial"/>
        <family val="2"/>
      </rPr>
      <t>s</t>
    </r>
    <r>
      <rPr>
        <sz val="11"/>
        <rFont val="Arial"/>
        <family val="2"/>
      </rPr>
      <t xml:space="preserve"> and other related parties.</t>
    </r>
  </si>
  <si>
    <t xml:space="preserve">COMPLYING WITH THE INSURANCE ACT AND ANY REGULATIONS MADE UNDER THE INSURANCE ACT, 2018 AND </t>
  </si>
  <si>
    <t>(ON BEHALF OF MANAGEMENT)</t>
  </si>
  <si>
    <t xml:space="preserve">ARE ADEQUATE FOR MANAGING THE RISKS OF </t>
  </si>
  <si>
    <t xml:space="preserve">AND ARE PROPERLY APPLIED; </t>
  </si>
  <si>
    <t>[Regulation 24 and Schedule 17 of the Insurance (Capital Adequacy ) Regulations ]</t>
  </si>
  <si>
    <t>Signature of Appointed Actuary</t>
  </si>
  <si>
    <t>Note: This declaration must be signed by the Appointed Actuary of the company pursuant to Regulation 24(2)</t>
  </si>
  <si>
    <t>(HEREINAFTER CALLED THE "INSURER/ FINANCIAL HOLDING COMPANY") DO SEVERALLY STATE THAT IN OUR BELIEF:</t>
  </si>
  <si>
    <t xml:space="preserve">and of the earnings and expenses for the year ended on that day, </t>
  </si>
  <si>
    <t>, ARE ABLE TO MAKE THIS STATEMENT ON BEHALF OF MANAGEMENT.</t>
  </si>
  <si>
    <t>RESPECTIVELY, BY VIRTUE OF OUR OVERSIGHT FUNCTION IN RESPECT OF THE MANAGEMENT OF</t>
  </si>
  <si>
    <t xml:space="preserve">THE </t>
  </si>
  <si>
    <t>WE,                  [Insert names]                                                                                                       , the CHIEF EXECUTIVE OFFICER and CHIEF FINANCIAL OFFICER OF</t>
  </si>
  <si>
    <t>Insert the names of Chairman of the Board, Chief Executive Officer and Chief Financial Officer</t>
  </si>
  <si>
    <t>STATEMENT ON THEIR BEHALF; AND</t>
  </si>
  <si>
    <t xml:space="preserve">, THE CHAIRMAN OF THE BOARD HAVE BEEN DULY AUTHORISED BY THE BOARD TO MAKE THIS </t>
  </si>
  <si>
    <t>Insert name</t>
  </si>
  <si>
    <t>, DIRECTOR, HAVE BEEN DULY AUTHORISD BY THE BOARD TO MAKE THIS STATEMENT ON THEIR BEHALF.</t>
  </si>
  <si>
    <t xml:space="preserve">, THE CHIEF EXECUTIVE OFFICER AND CHIEF FINANCIAL OFFICER </t>
  </si>
  <si>
    <t>Date of Last Annual General Meeting:</t>
  </si>
  <si>
    <t>Note: Sections 337C(2), (3) &amp; (4)and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</si>
  <si>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Date of Registration in Trinidad &amp; Tobago</t>
  </si>
  <si>
    <t>Have there been any restrictions on the license, cease and desist orders, or other regulatory directions issued in the home jurisdiction since the last annual return was filed with CBTT?</t>
  </si>
  <si>
    <t>CY</t>
  </si>
  <si>
    <t>CY-1</t>
  </si>
  <si>
    <t>CY-2</t>
  </si>
  <si>
    <t>CY-3</t>
  </si>
  <si>
    <t>CY-4</t>
  </si>
  <si>
    <t>Is there any certified  litigation (other than insurance claims) against the insurer/financial holding company  and/or any of its subsidiaries?</t>
  </si>
  <si>
    <t>Material Non-Insurance Revenue from Subsidiaries and Other Related Parties</t>
  </si>
  <si>
    <t>If the answer is in the affirmative, please provide the names and types of products that are marketed, serviced, distributed or supplied through such arrangements:</t>
  </si>
  <si>
    <t>Has the insurer/ financial holding company entered into any networking arrangements with other financial institutions to market, service, distribute or supply products in Trinidad and Tobago?</t>
  </si>
  <si>
    <t>S147(1)(b) and (2)</t>
  </si>
  <si>
    <t>Statement by the Board - Compliance Review</t>
  </si>
  <si>
    <t>Capital Adequacy Declaration - Company's Officers</t>
  </si>
  <si>
    <t>Capital Adequacy Declaration - Appointed Actuary</t>
  </si>
  <si>
    <t xml:space="preserve">Question 6 - Documents not previously submitted  </t>
  </si>
  <si>
    <t>S143(3)</t>
  </si>
  <si>
    <t>[Sections 11(1) &amp;  145 (1) (d ) of the Act] and;</t>
  </si>
  <si>
    <t>Central Bank (Supervisory Fees and Charges) (Amendment ) Regulations</t>
  </si>
  <si>
    <t>Section 145(1)(a) and (d)</t>
  </si>
  <si>
    <t>STATEMENTS OF RESPONSIBILITIES AND CERTIFICATION OF COMPLIANCE</t>
  </si>
  <si>
    <t>CAPITAL ADEQUACY DECLARATION - COMPANY'S OFFICERS</t>
  </si>
  <si>
    <t xml:space="preserve"> STATEMENT  OF THE RESPONSIBILITIES OF THE BOARD OF DIRECTORS AND MANAGEMENT</t>
  </si>
  <si>
    <t>Statement of the Responsibilities of the Board of Directors and Management</t>
  </si>
  <si>
    <t>CAPITAL ADEQUACY DECLARATION - APPOINTED ACTUARY</t>
  </si>
  <si>
    <t>Statement of the Responsibilities of the Board of Directors</t>
  </si>
  <si>
    <t>STATEMENT OF THE RESPONSIBILITIES OF THE BOARD OF DIRECTORS</t>
  </si>
  <si>
    <t>STATEMENT OF THE BOARD OF DIRECTORS - COMPLIANCE REVIEW</t>
  </si>
  <si>
    <t>Statement of the Board of Directors - Compliance Review</t>
  </si>
  <si>
    <t>Reinsurance Arrangements Certificate</t>
  </si>
  <si>
    <t>STATEMENT VERIFYING ANNUAL RETURN</t>
  </si>
  <si>
    <t>Supervisory Fees - Annual Report</t>
  </si>
  <si>
    <t>Summary of Investments - By Territory</t>
  </si>
  <si>
    <t>Summary of Investments - In Trinidad &amp; Tobago</t>
  </si>
  <si>
    <t>General Expenses - In Trinidad and Tobago</t>
  </si>
  <si>
    <t>Interest Expense &amp; Finance Costs - Outside Trinidad and Tobago</t>
  </si>
  <si>
    <t>General Expenses - Outside Trinidad and Tobago</t>
  </si>
  <si>
    <t>Movement of Annuities - Individual Annuities</t>
  </si>
  <si>
    <t>- Group Annuities and Pensions</t>
  </si>
  <si>
    <t>- Life - Group (Direct) By Territory</t>
  </si>
  <si>
    <t>Movement of Insurance - Life - Individual (Direct)</t>
  </si>
  <si>
    <t>CORPORATE AND REGULATORY INFORMATION (FOREIGN)</t>
  </si>
  <si>
    <t>GENERAL QUESTIONNAIRE</t>
  </si>
  <si>
    <t>SUPERVISORY FEES - ANNUAL REPORT</t>
  </si>
  <si>
    <t>STATEMENT OF ASSETS</t>
  </si>
  <si>
    <t>STATEMENT OF LIABILITIES, POLICYHOLDERS' AND SHAREHOLDERS' EQUITY</t>
  </si>
  <si>
    <t xml:space="preserve">  1.1.1 Gross premium written</t>
  </si>
  <si>
    <t xml:space="preserve">  1.2.1 Change in gross provision for unearned premiums and unexpired risk</t>
  </si>
  <si>
    <t xml:space="preserve">  1.2.2 Less: Reinsurers share of unearned premiums and unexpired risk </t>
  </si>
  <si>
    <t xml:space="preserve">  1.1.2 Less: Reinsurers share of  premium income</t>
  </si>
  <si>
    <t xml:space="preserve"> 1.3.0 Policy benefits and claims</t>
  </si>
  <si>
    <t xml:space="preserve"> 1.3.1 Less: Reinsurers share of benefits and claims</t>
  </si>
  <si>
    <t xml:space="preserve"> 1.4.0 Gross change in policy liabilities and other actuarial liabilities</t>
  </si>
  <si>
    <t xml:space="preserve"> 1.4.1 Less: R/Is share of changes in policy liabilities and other actuarial liabilities </t>
  </si>
  <si>
    <t xml:space="preserve"> 1.5.0 Gross commissions</t>
  </si>
  <si>
    <t xml:space="preserve"> 1.5.1 Less:  R/Is share of  commissions</t>
  </si>
  <si>
    <t xml:space="preserve"> 1.6.0 Transfer to and from other funds</t>
  </si>
  <si>
    <t xml:space="preserve"> 1.7.0 Short-term insurance claims and benefits (net)</t>
  </si>
  <si>
    <t xml:space="preserve"> 1.7.1 Other (Specify) change in unit prices, other acquisition expenses</t>
  </si>
  <si>
    <t>2.1.0 Gross investment income</t>
  </si>
  <si>
    <t xml:space="preserve">   2.1.1 Less: direct expense &amp; rates and taxes thereon</t>
  </si>
  <si>
    <t xml:space="preserve">  2.3.0 Net Realised gains/(losses) on financial assets</t>
  </si>
  <si>
    <t xml:space="preserve">  2.4.0 Investment contract benefits</t>
  </si>
  <si>
    <t xml:space="preserve">  2.5.0 Fee income</t>
  </si>
  <si>
    <t xml:space="preserve">  4.2 Overlay approach adjustment for financial instruments (reclassified from P&amp;L to OCI)</t>
  </si>
  <si>
    <t xml:space="preserve"> 4.3 Share of net income (loss) of pooled funds using equity method</t>
  </si>
  <si>
    <t xml:space="preserve"> 4.4 Gains (Losses) from fluctuations in foreign exchange rates</t>
  </si>
  <si>
    <t xml:space="preserve"> 4.5 Financial costs</t>
  </si>
  <si>
    <t xml:space="preserve"> 4.6 General expenses</t>
  </si>
  <si>
    <t>1.0 Insurance premium income</t>
  </si>
  <si>
    <t>Net premiums written</t>
  </si>
  <si>
    <t xml:space="preserve">Net insurance revenue </t>
  </si>
  <si>
    <t>Total benefits and expenses</t>
  </si>
  <si>
    <t>Underwriting income / (loss)</t>
  </si>
  <si>
    <t xml:space="preserve">  2.6.0 Other income (rental, forex gains etc.)</t>
  </si>
  <si>
    <t>Net investment income</t>
  </si>
  <si>
    <t xml:space="preserve"> 3.0 Finance charges, loan fees and other interest income</t>
  </si>
  <si>
    <t>Net income from all operations</t>
  </si>
  <si>
    <t xml:space="preserve">  4.1 Share of income / (Loss) in associates &amp; joint Ventures</t>
  </si>
  <si>
    <t xml:space="preserve"> 4.7.0 Other revenues / expenses (specify)</t>
  </si>
  <si>
    <t>Total other revenue and expenses</t>
  </si>
  <si>
    <t>Net income / (loss) before taxes</t>
  </si>
  <si>
    <t>Total income taxes</t>
  </si>
  <si>
    <t>Income after taxation</t>
  </si>
  <si>
    <t>Income before the following:</t>
  </si>
  <si>
    <r>
      <rPr>
        <b/>
        <sz val="11"/>
        <rFont val="Arial"/>
        <family val="2"/>
      </rPr>
      <t>7.0</t>
    </r>
    <r>
      <rPr>
        <sz val="11"/>
        <rFont val="Arial"/>
        <family val="2"/>
      </rPr>
      <t xml:space="preserve"> Gain from discontinued operations (net of income taxes)</t>
    </r>
  </si>
  <si>
    <t>Income for the year</t>
  </si>
  <si>
    <t>Net income attributable to:</t>
  </si>
  <si>
    <r>
      <rPr>
        <b/>
        <sz val="11"/>
        <rFont val="Arial"/>
        <family val="2"/>
      </rPr>
      <t xml:space="preserve">8.0 </t>
    </r>
    <r>
      <rPr>
        <sz val="11"/>
        <rFont val="Arial"/>
        <family val="2"/>
      </rPr>
      <t>Non-controlling interests</t>
    </r>
  </si>
  <si>
    <t xml:space="preserve">Profit attributable to equity holders </t>
  </si>
  <si>
    <r>
      <rPr>
        <b/>
        <sz val="11"/>
        <rFont val="Arial"/>
        <family val="2"/>
      </rPr>
      <t>6.0</t>
    </r>
    <r>
      <rPr>
        <sz val="11"/>
        <rFont val="Arial"/>
        <family val="2"/>
      </rPr>
      <t xml:space="preserve"> Income attributable to participating policyholders</t>
    </r>
  </si>
  <si>
    <t>STATEMENT OF INCOME (EARNINGS AND EXPENSES)</t>
  </si>
  <si>
    <t>Statement of Income (Earnings and Expenses)</t>
  </si>
  <si>
    <t xml:space="preserve">Statement of Comprehensive Income </t>
  </si>
  <si>
    <t>Statement of Changes in Equity</t>
  </si>
  <si>
    <t>SUMMARY OF INVESTMENTS - IN TRINIDAD &amp; TOBAGO</t>
  </si>
  <si>
    <t xml:space="preserve">Section 145(1)(d) </t>
  </si>
  <si>
    <t>-Change in unrealised gains and Losses:</t>
  </si>
  <si>
    <t>- Bonds and debentures</t>
  </si>
  <si>
    <t>Reclassification of (gains)/losses to Net Income</t>
  </si>
  <si>
    <t>Change in unrealised gains and losses related to overlay approach for financial instruments</t>
  </si>
  <si>
    <t>Unrealised gains and (losses):</t>
  </si>
  <si>
    <t xml:space="preserve">Derivatives designated as cash flow hedges  </t>
  </si>
  <si>
    <t>Change in unrealised gains and losses</t>
  </si>
  <si>
    <t>Reclassification of gains/(losses) from net income</t>
  </si>
  <si>
    <t>Reclassification of gains/(losses) to net income</t>
  </si>
  <si>
    <t>Foreign currency translation</t>
  </si>
  <si>
    <t>Impact of hedging</t>
  </si>
  <si>
    <t>Share of other comprehensive income of associates &amp; joint ventures</t>
  </si>
  <si>
    <t>Subtotal of items that may be reclassified subsequently to net income</t>
  </si>
  <si>
    <t>Items that will not be reclassified subsequently to net income:</t>
  </si>
  <si>
    <t>Revaluation surplus/(loss)</t>
  </si>
  <si>
    <t>Remeasurements of defined benefit plans</t>
  </si>
  <si>
    <t>Gains(losses) on property revaluation</t>
  </si>
  <si>
    <t>Remeasurement of post retirement benefits</t>
  </si>
  <si>
    <t>Other reserve movements</t>
  </si>
  <si>
    <t>Total other comprehensive income/(loss) for the period net of taxes</t>
  </si>
  <si>
    <t>Comprehensive income/(loss) attributable to non-controlling interests</t>
  </si>
  <si>
    <t>Total comprehensive income/(loss) for the year net</t>
  </si>
  <si>
    <t>Subtotal of items that will not be reclassified subsequently to net income</t>
  </si>
  <si>
    <t>Total comprehensive income/(loss) attributable to shareholders</t>
  </si>
  <si>
    <t>Accumulated other comprehensive income/(loss)</t>
  </si>
  <si>
    <t>Accumulated gains/(losses) on:</t>
  </si>
  <si>
    <t>Items that may be reclassified subsequently to net income:</t>
  </si>
  <si>
    <t>- Bonds and ebentures</t>
  </si>
  <si>
    <t>Derivatives designated as cash flow hedges</t>
  </si>
  <si>
    <t>Foreign currency (net of hedging activities)</t>
  </si>
  <si>
    <t>Income/(loss) from subsidiaries</t>
  </si>
  <si>
    <t>Gains/(losses) on property revaluation</t>
  </si>
  <si>
    <t>Remeasurements of pension plans</t>
  </si>
  <si>
    <t>Remeasurements of post retirement benefits</t>
  </si>
  <si>
    <t>Balance at end of year</t>
  </si>
  <si>
    <t>Balance at beginning of current year</t>
  </si>
  <si>
    <t>Total comprehensive income/(loss)</t>
  </si>
  <si>
    <t>Balance at end of current year</t>
  </si>
  <si>
    <t>Balance at beginning of prior year</t>
  </si>
  <si>
    <t>Balance at end of prior year</t>
  </si>
  <si>
    <t>Profit before taxation from current operations</t>
  </si>
  <si>
    <t>Income excluding gains/(losses) on FV Option</t>
  </si>
  <si>
    <t>SUMMARY OF INVESTMENTS - BY TERRITORY</t>
  </si>
  <si>
    <t>Section 145 (1)(a)&amp; (b), Section 85(1), (2) &amp; (4)</t>
  </si>
  <si>
    <t>Liquid Assets and Cashable Liabilities - In Trinidad &amp; Tobago / Outside Trinidad &amp; Tobago</t>
  </si>
  <si>
    <t>LIQUID ASSETS AND CASHABLE LIABILITIES - IN TRINIDAD &amp; TOBAGO / OUTSIDE TRINIDAD &amp; TOBAGO</t>
  </si>
  <si>
    <t xml:space="preserve">SUBORDINATED DEBT AT YEAR END </t>
  </si>
  <si>
    <t>Amounts owing to reinsurers subject to recapture</t>
  </si>
  <si>
    <t>Subtotal</t>
  </si>
  <si>
    <t>*Beneficial Holders of at least 5% of total subordinated debt should be listed.</t>
  </si>
  <si>
    <t>Investment Income Due and Accrued</t>
  </si>
  <si>
    <t>Investment in subsidiaries, affiliates &amp; structured entities</t>
  </si>
  <si>
    <t>Investments in associates &amp; joint ventures</t>
  </si>
  <si>
    <t>Section 145(1)(d)</t>
  </si>
  <si>
    <t xml:space="preserve">STATEMENT OF INCOME </t>
  </si>
  <si>
    <t>(STATEMENT OF EARNINGS)</t>
  </si>
  <si>
    <t>(COMPREHENSIVE EARNINGS)</t>
  </si>
  <si>
    <t>Sections 85(1), (2) &amp; (4) and 145(1)(a)</t>
  </si>
  <si>
    <t>Sections 42 and 145(1)(a)</t>
  </si>
  <si>
    <t>Sections 82(1) and 145(1)(d)</t>
  </si>
  <si>
    <t>Statement of Income (Statement of Earnings)</t>
  </si>
  <si>
    <r>
      <t xml:space="preserve">  2.2. Net fair value gains / (losses) on financial assets at fair value through profit or loss </t>
    </r>
    <r>
      <rPr>
        <sz val="11"/>
        <color rgb="FFFF0000"/>
        <rFont val="Arial"/>
        <family val="2"/>
      </rPr>
      <t>(FVTPL) or  (FVO)</t>
    </r>
  </si>
  <si>
    <t xml:space="preserve"> 2.3 Net Realised gains / (losses) on Financial assets</t>
  </si>
  <si>
    <t>4.1 Share of Income / (Loss) of Associates &amp; Joint Ventures</t>
  </si>
  <si>
    <t xml:space="preserve">  6.1 Gross Policyholders' Benefits</t>
  </si>
  <si>
    <t xml:space="preserve">  6.3 Gross Changes to Policy Liabilities</t>
  </si>
  <si>
    <t>6.3.1 Normal</t>
  </si>
  <si>
    <t>6.3.3.2 Basis Change</t>
  </si>
  <si>
    <t>6.6 Transfer to / (Transfer from) Other Funds</t>
  </si>
  <si>
    <t>7.0 Commissions (net)</t>
  </si>
  <si>
    <t>15.0 Income before the following:</t>
  </si>
  <si>
    <t>13.0 Income before taxes</t>
  </si>
  <si>
    <t>19.0 Profit / (Loss) for the Year</t>
  </si>
  <si>
    <t>18.2 Other Fund Account</t>
  </si>
  <si>
    <t xml:space="preserve">STATEMENT OF EQUITY IN PARTICIPATING ACCOUNT </t>
  </si>
  <si>
    <t>Statement of Equity in Participating Account</t>
  </si>
  <si>
    <t>End of Year</t>
  </si>
  <si>
    <t>STATEMENT OF TRINIDAD &amp; TOBAGO ASSETS / LIABILITIES</t>
  </si>
  <si>
    <t>Statement of Trinidad &amp; Tobago Assets / Liabilities</t>
  </si>
  <si>
    <t>Summary of Assets - In Trinidad &amp; Tobago / Outside Trinidad &amp; Tobago</t>
  </si>
  <si>
    <t>Summary of Assets Outside Trinidad &amp; Tobago - By Territory</t>
  </si>
  <si>
    <t>SUMMARY OF ASSETS OUTSIDE TRINIDAD &amp; TOBAGO - BY TERRITORY</t>
  </si>
  <si>
    <t>SUMMARY  OF  ASSETS IN TRINIDAD &amp; TOBAGO / OUTSIDE TRINIDAD &amp; TOBAGO</t>
  </si>
  <si>
    <t>Policy Liabilities by Class Of Business - In &amp; Outside Trinidad &amp; Tobago</t>
  </si>
  <si>
    <t>CAPITAL ADEQUACY</t>
  </si>
  <si>
    <t>COMPREHENSIVE INCOME / (LOSS), AND ACCUMULATED OTHER COMPREHENSIVE INCOME / (LOSS)</t>
  </si>
  <si>
    <t>Comprehensive Income / (Loss) and Accumulated Other Comprehensive Income / (Loss)</t>
  </si>
  <si>
    <t>Comprehensive Income / (Loss):</t>
  </si>
  <si>
    <t>Net Income / (Loss) for the year  (23.020)</t>
  </si>
  <si>
    <t>Other Comprehensive Income / (Loss):</t>
  </si>
  <si>
    <t>Reclassification of (Gains) / Losses from Net Income</t>
  </si>
  <si>
    <t>Reclassification of (Gains) / Losses to Net Income</t>
  </si>
  <si>
    <t>Re-measurement of Defined Benefit Plans</t>
  </si>
  <si>
    <t>Gain / (Loss) on Property Revaluation</t>
  </si>
  <si>
    <t>Other Comprehensive Income / (Loss)  for the period net of taxes</t>
  </si>
  <si>
    <t>Total Other Comprehensive Income / (Loss) for the period net of taxes</t>
  </si>
  <si>
    <t>Accumulated Other Comprehensive Income / (Loss)</t>
  </si>
  <si>
    <t>Accumulated Gains / (Losses) on:</t>
  </si>
  <si>
    <t>Total Comprehensive Income / (Loss)</t>
  </si>
  <si>
    <t>Transfer from / (to) Retained Earnings</t>
  </si>
  <si>
    <t>Increase / (Decrease) in Reserves</t>
  </si>
  <si>
    <t>Transfers from / ( to)  the Par Account</t>
  </si>
  <si>
    <t>Dividends:-</t>
  </si>
  <si>
    <t>Balance at end of the Current  Year</t>
  </si>
  <si>
    <t>Balance at beginning of Prior Year</t>
  </si>
  <si>
    <t>Balance at the beginning of the Current Year</t>
  </si>
  <si>
    <t>Transfers from / (to)  the Par Account</t>
  </si>
  <si>
    <t>Balance at end of the Prior Year</t>
  </si>
  <si>
    <t xml:space="preserve">Total Policy liabilities payable in foreign currency at the end of the year </t>
  </si>
  <si>
    <t>Note: Insurers must enter a  list of the assets allocated to policy liabilities payable in foreign currencies in the "Notes".</t>
  </si>
  <si>
    <t xml:space="preserve">  2.4.2 Agents Debit Balances</t>
  </si>
  <si>
    <t xml:space="preserve">  2.4.3 Brokers balances</t>
  </si>
  <si>
    <t>10-11 Investment in Subsidiaries, Affiliates &amp; Structured Entities</t>
  </si>
  <si>
    <t xml:space="preserve">  6.1. Investment in Connected Companies which are Insurance Companies</t>
  </si>
  <si>
    <t xml:space="preserve">  6.2 Investment in Connected Companies which are not Insurance Companies</t>
  </si>
  <si>
    <t xml:space="preserve"> 19 Amounts due from policyholders </t>
  </si>
  <si>
    <t>21-22.0 Investment Income due and accrued</t>
  </si>
  <si>
    <t xml:space="preserve"> 19.0 Amounts due from policyholders </t>
  </si>
  <si>
    <t>OTHER SHORT-TERM LIABILITIES</t>
  </si>
  <si>
    <t>PERSONAL ACCIDENT SHORT-TERM INSURANCE</t>
  </si>
  <si>
    <t>TOTAL SHORT-TERM POLICY LIABILITIES</t>
  </si>
  <si>
    <t xml:space="preserve"> Total Net Short-Term Liabilities</t>
  </si>
  <si>
    <t xml:space="preserve">Individual, Disability Income and Premium waivers </t>
  </si>
  <si>
    <t>Group, Disability Income and Premium waivers</t>
  </si>
  <si>
    <t>Long-Term Insurance Business Liability items</t>
  </si>
  <si>
    <t>Long-Term Business Liability Items</t>
  </si>
  <si>
    <t>Section 82(1) and 145(1) (b)/(d)</t>
  </si>
  <si>
    <t xml:space="preserve">  1.2 Less: Reinsurers Share of Written Premiums</t>
  </si>
  <si>
    <r>
      <t xml:space="preserve">  2.2. Net fair value gains /(losses) on financial assets at fair value through profit or loss </t>
    </r>
    <r>
      <rPr>
        <sz val="11"/>
        <color rgb="FFFF0000"/>
        <rFont val="Arial"/>
        <family val="2"/>
      </rPr>
      <t>(FVTPL) or  (FVO)</t>
    </r>
  </si>
  <si>
    <t>NON-CONSOLIDATED   FINANCIAL STATEMENTS-STATEMENT OF INCOME (STATEMENT OF EARNINGS)</t>
  </si>
  <si>
    <r>
      <t xml:space="preserve"> 4</t>
    </r>
    <r>
      <rPr>
        <b/>
        <sz val="11"/>
        <color indexed="8"/>
        <rFont val="Arial"/>
        <family val="2"/>
      </rPr>
      <t>.2</t>
    </r>
    <r>
      <rPr>
        <sz val="11"/>
        <color indexed="8"/>
        <rFont val="Arial"/>
        <family val="2"/>
      </rPr>
      <t xml:space="preserve"> Net Income / (Loss) from Subsidiaries, Affiliated Companies and Structured Entities</t>
    </r>
  </si>
  <si>
    <t xml:space="preserve">  6.1. Long Term Policyholders Benefits</t>
  </si>
  <si>
    <t xml:space="preserve">  6.2  Less: Reinsurers Share of Written Benefits</t>
  </si>
  <si>
    <t>Sub-Total Long Term Benefits</t>
  </si>
  <si>
    <t>6.7 Short Term Gross Claims</t>
  </si>
  <si>
    <t xml:space="preserve">   6.9.0 Reinsurers Share of Claims Paid</t>
  </si>
  <si>
    <t>8.0 Interest on Policyholders Amounts on Deposit</t>
  </si>
  <si>
    <t>11.0 Other Expenses (particulars to be specified)</t>
  </si>
  <si>
    <t xml:space="preserve">  11.1 Other Acquisition Expenses</t>
  </si>
  <si>
    <t xml:space="preserve">  11.2 Other Fund Benefits</t>
  </si>
  <si>
    <t xml:space="preserve">13.0 Income Before &amp; Taxes </t>
  </si>
  <si>
    <r>
      <t xml:space="preserve"> </t>
    </r>
    <r>
      <rPr>
        <b/>
        <sz val="11"/>
        <rFont val="Arial"/>
        <family val="2"/>
      </rPr>
      <t>1.0</t>
    </r>
    <r>
      <rPr>
        <sz val="11"/>
        <rFont val="Arial"/>
        <family val="2"/>
      </rPr>
      <t xml:space="preserve"> Gross Premium Written</t>
    </r>
  </si>
  <si>
    <t xml:space="preserve">  1.1 Reinsurers Share of Written Premiums</t>
  </si>
  <si>
    <r>
      <t xml:space="preserve">  4</t>
    </r>
    <r>
      <rPr>
        <b/>
        <sz val="11"/>
        <color indexed="8"/>
        <rFont val="Arial"/>
        <family val="2"/>
      </rPr>
      <t>.2</t>
    </r>
    <r>
      <rPr>
        <sz val="11"/>
        <color indexed="8"/>
        <rFont val="Arial"/>
        <family val="2"/>
      </rPr>
      <t xml:space="preserve"> Net Income / (Loss) from Subsidiaries, Affiliated Companies and Structured Entities</t>
    </r>
  </si>
  <si>
    <t xml:space="preserve">   6.2  Less: Reinsurers Share of Written Benefits</t>
  </si>
  <si>
    <t xml:space="preserve">  6.4 Policyholders Dividends</t>
  </si>
  <si>
    <t xml:space="preserve">   6.3 Changes in Policy  Liabilities: and Other Actuarial Liabilities (Net) </t>
  </si>
  <si>
    <t xml:space="preserve">   6.1  Long Term- Policyholders Benefits</t>
  </si>
  <si>
    <t>6.7 Short Term - Gross Claims</t>
  </si>
  <si>
    <t>Sub-Total - Long Term Benefits</t>
  </si>
  <si>
    <t xml:space="preserve">     6.3.1 Normal</t>
  </si>
  <si>
    <t xml:space="preserve">     6.3.2 Basis Change</t>
  </si>
  <si>
    <t xml:space="preserve">   6.9.6 Non-reinsurance recoveries</t>
  </si>
  <si>
    <t xml:space="preserve">   6.9.1 Less: Reinsurers share of claims b/f</t>
  </si>
  <si>
    <t xml:space="preserve">   6.9.3 Less: Reinsurers Share of Unexpired Risk b/f</t>
  </si>
  <si>
    <t xml:space="preserve">   6.9.2 Reinsurers share of claims c/f</t>
  </si>
  <si>
    <t xml:space="preserve">   6.9.0 Reinsurers share of claims paid</t>
  </si>
  <si>
    <t xml:space="preserve">   6 9.4 Reinsurers Share of Unexpired Risk c/f</t>
  </si>
  <si>
    <r>
      <rPr>
        <b/>
        <sz val="11"/>
        <rFont val="Arial"/>
        <family val="2"/>
      </rPr>
      <t>8.0</t>
    </r>
    <r>
      <rPr>
        <sz val="11"/>
        <rFont val="Arial"/>
        <family val="2"/>
      </rPr>
      <t xml:space="preserve"> Interest on Policyholders Amounts on Deposit</t>
    </r>
  </si>
  <si>
    <t>Income Before Taxes</t>
  </si>
  <si>
    <t>NON-CONSOLIDATED FINANCIAL STATEMENTS - STATEMENT OF INCOME (STATEMENT OF EARNINGS)</t>
  </si>
  <si>
    <t xml:space="preserve">   6.9.4. Reinsurers Share of  Unexpired Risk c/f</t>
  </si>
  <si>
    <t xml:space="preserve">   6.9.6  Non-reinsurance recoveries</t>
  </si>
  <si>
    <t>7.0 Net Commissions</t>
  </si>
  <si>
    <r>
      <t xml:space="preserve">  11.3 Other</t>
    </r>
    <r>
      <rPr>
        <b/>
        <sz val="11"/>
        <rFont val="Arial"/>
        <family val="2"/>
      </rPr>
      <t xml:space="preserve"> (Specify)</t>
    </r>
  </si>
  <si>
    <t>Statement of Income (In Trinidad &amp; Tobago)</t>
  </si>
  <si>
    <t>Statement of Income (Outside Trinidad &amp; Tobago)</t>
  </si>
  <si>
    <t>Sub-Total - Long Term Business</t>
  </si>
  <si>
    <t>4.0 Reinsurers  Short Term Premiums</t>
  </si>
  <si>
    <t xml:space="preserve">  4.3 Unearned Premium b/f </t>
  </si>
  <si>
    <t xml:space="preserve">  4.4 Unearned Premium c/f </t>
  </si>
  <si>
    <t>Reinsurers share of Gross Premiums</t>
  </si>
  <si>
    <t xml:space="preserve">5.0 Total Direct Commissions </t>
  </si>
  <si>
    <t xml:space="preserve">Analysis of Premiums and Commissions - Outside Trinidad &amp; Tobago  </t>
  </si>
  <si>
    <t xml:space="preserve">Analysis of Premiums and Commissions - In Trinidad &amp; Tobago </t>
  </si>
  <si>
    <t xml:space="preserve">   2.3 Unearned Premium b/f</t>
  </si>
  <si>
    <t>Sub-Total - Short Term Business</t>
  </si>
  <si>
    <t>Sub-Total - Reinsurer - Long Term Business</t>
  </si>
  <si>
    <t>ANALYSIS OF POLICYHOLDERS BENEFITS - LONG TERM</t>
  </si>
  <si>
    <t>Analysis of Policyholders Benefits - In Trinidad &amp; Tobago</t>
  </si>
  <si>
    <t>Analysis of Policyholders Benefits - Outside Trinidad &amp; Tobago</t>
  </si>
  <si>
    <t>Policyholders Benefits</t>
  </si>
  <si>
    <t xml:space="preserve">Reinsurance Share of Policyholders Benefits </t>
  </si>
  <si>
    <t>Net Policyholders Benefits</t>
  </si>
  <si>
    <t>Reinsurers Changes in Policy and Other Actuarial  Liabilities</t>
  </si>
  <si>
    <t>Total Reinsurers Share of Changes in Policy &amp; Other Actuarial Liabilities</t>
  </si>
  <si>
    <t>Total Net Changes in Policy and Other Actuarial Liabilities</t>
  </si>
  <si>
    <t>Total Gross Changes in Policy and Other Actuarial Liabilities</t>
  </si>
  <si>
    <t>Reinsurance Share of Policyholders Benefits</t>
  </si>
  <si>
    <t>Reinsurers Changes in Actuarial and Other Actuarial  Liabilities</t>
  </si>
  <si>
    <t>Total  Reinsurers Share of Changes in Policy and Other Actuarial Liabilities</t>
  </si>
  <si>
    <t>Next Page is 50.010</t>
  </si>
  <si>
    <t>Section 145(1)(a) / (d)</t>
  </si>
  <si>
    <t>Section 145(1) (a) / (d)</t>
  </si>
  <si>
    <t>Segregated Fund Net Assets Movement for the Year by Type of Fund - In Trinidad &amp; Tobago</t>
  </si>
  <si>
    <t>Segregated Fund Net Assets Movement for the Year by Type of Fund - Outside Trinidad &amp; Tobago</t>
  </si>
  <si>
    <t>4.5.1 Share of Income / (Loss) in Associates &amp; Joint Ventures</t>
  </si>
  <si>
    <t>4.5.2 Share of Net Income / (Loss) of Pooled Funds using Equity Method</t>
  </si>
  <si>
    <t>4.5.3 Realised  Foreign Exchange Gains/ (Losses) Rates</t>
  </si>
  <si>
    <t>4.5.3 Realised Foreign Exchange Gains / (Losses) Rates</t>
  </si>
  <si>
    <t>4.5.4 Income / (Loss) from Ancillary Operations (Net of Expenses $............).</t>
  </si>
  <si>
    <t>4.5.4 Income/ (Loss) from Ancillary Operations (Net of Expenses $............).</t>
  </si>
  <si>
    <t>Other Interest Expense (specify)</t>
  </si>
  <si>
    <t>TOTAL SALARIES, WAGES AND ALLOWANCES</t>
  </si>
  <si>
    <t>Auditors Fees</t>
  </si>
  <si>
    <t>Collections and Bank Charges</t>
  </si>
  <si>
    <t>Depreciation - Right of Use Assets</t>
  </si>
  <si>
    <t>Sundry General Expenses (Specify)</t>
  </si>
  <si>
    <t>Depreciation Expense - Right of Use Asset</t>
  </si>
  <si>
    <t>Analysis of Amounts of Life Insurance Effected and In Force</t>
  </si>
  <si>
    <t>Group Annuities and Pensions</t>
  </si>
  <si>
    <t>Sums Assured / Annuities Per Annum</t>
  </si>
  <si>
    <t>Statements of Responsibilities and Certification of Compliance</t>
  </si>
  <si>
    <t xml:space="preserve">Statement by the Board of Directors and Management </t>
  </si>
  <si>
    <t xml:space="preserve">Statement by the Board of Directors </t>
  </si>
  <si>
    <t>and I</t>
  </si>
  <si>
    <t xml:space="preserve">Chief Risk Officer/ Chief Executive/ Designated Senior Manager </t>
  </si>
  <si>
    <t xml:space="preserve">I have examined the reinsurance arrangements of </t>
  </si>
  <si>
    <t>.</t>
  </si>
  <si>
    <t>a)</t>
  </si>
  <si>
    <t>are:</t>
  </si>
  <si>
    <t xml:space="preserve">i) adequate for the nature and scale of the insurance risks that it undertakes or plans to undertake and in terms of the criteria </t>
  </si>
  <si>
    <t>ii) in line with the company's policies and procedures.</t>
  </si>
  <si>
    <t>CHIEF RISK OFFICER/ CHIEF EXECUTIVE OFFICER/ DESIGNATED SENIOR MANAGER</t>
  </si>
  <si>
    <t>(Next page is 10.004)</t>
  </si>
  <si>
    <t>(ON BEHALF OF THE BOARD OF DIRECTORS)</t>
  </si>
  <si>
    <t>i.</t>
  </si>
  <si>
    <t>Treaty/facility number</t>
  </si>
  <si>
    <t>ii</t>
  </si>
  <si>
    <t xml:space="preserve">The insurer must also: </t>
  </si>
  <si>
    <t>State whether any captive insurers are used; and</t>
  </si>
  <si>
    <t>State whether any fronting arrangements are undertaken.</t>
  </si>
  <si>
    <t>iii</t>
  </si>
  <si>
    <t>A confirmation letter(s) from the reinsurer(s) or broker(s) should be provided, indicating whether:</t>
  </si>
  <si>
    <t>The summary of the reinsurance arrangements is accurate and complete;</t>
  </si>
  <si>
    <t>1.0 -MEMORANDA ITEMS</t>
  </si>
  <si>
    <t>1.1.0 Policy Liabilities as at the end of the year (Page 23.011):</t>
  </si>
  <si>
    <t xml:space="preserve">Total Policy Liabilities at the end of the year </t>
  </si>
  <si>
    <t xml:space="preserve">1.2 T&amp;T Policy liabilities payable in foreign currency: </t>
  </si>
  <si>
    <t>1.2.1 Insurance Policy Liabilities</t>
  </si>
  <si>
    <t>1.2.2 Investment Policy Liabilities</t>
  </si>
  <si>
    <t>1.2.3 Other Actuarial Liabilities</t>
  </si>
  <si>
    <t>1.2.4 Segregated Fund Liabilities</t>
  </si>
  <si>
    <t>1.2.5 Participating surplus</t>
  </si>
  <si>
    <t xml:space="preserve">Total Policy Liabilities Payable in TT dollars at the end of the Year </t>
  </si>
  <si>
    <t>4.0. CALCULATION OF T &amp; T ASSETS</t>
  </si>
  <si>
    <t xml:space="preserve"> 4.1.2 Other Foreign Assets </t>
  </si>
  <si>
    <t xml:space="preserve">Total T&amp;T Assets </t>
  </si>
  <si>
    <t>3.1 Loans</t>
  </si>
  <si>
    <t>3.2 Equity</t>
  </si>
  <si>
    <t>3.3 Bonds</t>
  </si>
  <si>
    <t>3.4 Government Securities</t>
  </si>
  <si>
    <t>3.5 Other</t>
  </si>
  <si>
    <r>
      <rPr>
        <vertAlign val="superscript"/>
        <sz val="10"/>
        <rFont val="Arial"/>
        <family val="2"/>
      </rPr>
      <t>3</t>
    </r>
    <r>
      <rPr>
        <sz val="10"/>
        <rFont val="Arial"/>
        <family val="2"/>
      </rPr>
      <t xml:space="preserve">  Pecuniary loss includes Bonds, Fidelity, Consequential loss  </t>
    </r>
  </si>
  <si>
    <t>REINSURANCE ARRANGEMENTS DECLARATION</t>
  </si>
  <si>
    <r>
      <rPr>
        <vertAlign val="superscript"/>
        <sz val="10"/>
        <rFont val="Arial"/>
        <family val="2"/>
      </rPr>
      <t>11</t>
    </r>
    <r>
      <rPr>
        <sz val="10"/>
        <rFont val="Arial"/>
        <family val="2"/>
      </rPr>
      <t>Schedules 4 and 6 of the Insurance (Capital Adequacy) Regulations, 2021</t>
    </r>
  </si>
  <si>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</si>
  <si>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</si>
  <si>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</si>
  <si>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</si>
  <si>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1</t>
    </r>
    <r>
      <rPr>
        <sz val="10"/>
        <rFont val="Arial"/>
        <family val="2"/>
      </rPr>
      <t>Total amount on balance sheet, including all unrealized gains on assets that are both grandfathered annd not grandfathered</t>
    </r>
  </si>
  <si>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</si>
  <si>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</si>
  <si>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</si>
  <si>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</si>
  <si>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</si>
  <si>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</si>
  <si>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</si>
  <si>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</si>
  <si>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</si>
  <si>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</si>
  <si>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</si>
  <si>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</si>
  <si>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</si>
  <si>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</si>
  <si>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</si>
  <si>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</si>
  <si>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</si>
  <si>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</si>
  <si>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 xml:space="preserve">exist </t>
    </r>
    <r>
      <rPr>
        <sz val="11"/>
        <rFont val="Arial"/>
        <family val="2"/>
      </rPr>
      <t xml:space="preserve">as at the first day of the next Financial Year, along with the annual returns according to the parameters stated below. </t>
    </r>
  </si>
  <si>
    <t>Provide a summary, which should include for each reinsurance treaty and facility:</t>
  </si>
  <si>
    <t>Reinsurer</t>
  </si>
  <si>
    <t>l)</t>
  </si>
  <si>
    <t>m)</t>
  </si>
  <si>
    <t>n)</t>
  </si>
  <si>
    <t>o)</t>
  </si>
  <si>
    <t>p)</t>
  </si>
  <si>
    <t>q)</t>
  </si>
  <si>
    <t xml:space="preserve">All new, continuing or amended reinsurance arrangements have been placed or the current status of these arrangements; </t>
  </si>
  <si>
    <t>Reinsurance premiums due are settled on a timely basis for each treaty; and</t>
  </si>
  <si>
    <t>There are any material  disputes about recovery on particular claims, the coverage provided, underwriting of risks or the administration of the treaties, including in respect of reinsurance for previous years.</t>
  </si>
  <si>
    <t>State and explain classes of business, territories and products not reinsured;</t>
  </si>
  <si>
    <t>Reinsurers’ most current credit ratings by a credit rating agency;</t>
  </si>
  <si>
    <t xml:space="preserve">Effective date; </t>
  </si>
  <si>
    <t>Renewal and cancellation terms;</t>
  </si>
  <si>
    <t>Classes of business, products and territories covered;</t>
  </si>
  <si>
    <t xml:space="preserve">Type of reinsurance, the basis of reinsurance and the reinsurer’s share; </t>
  </si>
  <si>
    <t>Retention limits;</t>
  </si>
  <si>
    <t>Automatic and facultative limits;</t>
  </si>
  <si>
    <t xml:space="preserve">Recapture terms; </t>
  </si>
  <si>
    <t xml:space="preserve">Summary of any profit sharing; </t>
  </si>
  <si>
    <t>Details of any non-standard exclusions;</t>
  </si>
  <si>
    <t>Details of any non-guarantee of rates;</t>
  </si>
  <si>
    <t>Volume statistics – new business;</t>
  </si>
  <si>
    <t>Volume statistics – in-force business;</t>
  </si>
  <si>
    <t>Governing Law</t>
  </si>
  <si>
    <t>A summary of any material changes to the structure or terms based on the insurer’s prior submission(s).</t>
  </si>
  <si>
    <t>Investment Policy Liabilities At Amortised Costs</t>
  </si>
  <si>
    <t>Investment Policy Liabilities at fair value through Income (Unit Linked)</t>
  </si>
  <si>
    <t>Total Investment policy liabilities with DPF</t>
  </si>
  <si>
    <t>Investment Policy Liabilities at Amortised Costs</t>
  </si>
  <si>
    <t>1.1.1 Insurance Policy Liabilities - 23.011</t>
  </si>
  <si>
    <t>1.1.2 Investment Policy Liabilities - 23.011</t>
  </si>
  <si>
    <t>1.1.3 Other Actuarial Liabilities - 23.011</t>
  </si>
  <si>
    <t>1.1.4 Segregated Fund Liabilities - 23.011</t>
  </si>
  <si>
    <t>1.1.5 Participating surplus - 23.011</t>
  </si>
  <si>
    <t>Statement of Assets</t>
  </si>
  <si>
    <t>4.1- Total  T &amp; T Assets ( 23.010)</t>
  </si>
  <si>
    <t xml:space="preserve"> 4.1.1 Less: Total CARICOM Assets</t>
  </si>
  <si>
    <t>2.0 LIMITS IN INVESTMENTS IN TRINIDAD &amp; TOBAGO and CARICOM assets:</t>
  </si>
  <si>
    <t>3.0 CARICOM Assets</t>
  </si>
  <si>
    <r>
      <t xml:space="preserve">5.0 ASSETS IN TRINIDAD &amp; TOBAGO </t>
    </r>
    <r>
      <rPr>
        <b/>
        <i/>
        <sz val="10"/>
        <color rgb="FFFF0000"/>
        <rFont val="Arial"/>
        <family val="2"/>
      </rPr>
      <t>[Section 85(1) &amp;(2)]</t>
    </r>
  </si>
  <si>
    <t xml:space="preserve">5.1 Trinidad &amp; Tobago Assets </t>
  </si>
  <si>
    <t>5.2 CARICOM Assets Allocated to  Policy Liabilities Payable in TT Dollars (Limit-Row40)</t>
  </si>
  <si>
    <t>Total  Assets in Trinidad and Tobago (including CARICOM)</t>
  </si>
  <si>
    <t>6.0 STATUTORY REQUIREMENTS</t>
  </si>
  <si>
    <t xml:space="preserve"> 6.1. ASSETS/ POLICY LIABILITIES </t>
  </si>
  <si>
    <t xml:space="preserve">  6.1.1  TT Assets/ Policy Liabilities Payable in TT Dollars:</t>
  </si>
  <si>
    <t xml:space="preserve">  6.1.3 70% -Limit -Policy Liabilities Payable in TT Dollars (Row 38)</t>
  </si>
  <si>
    <t>6.2 FOREIGN ASSETS/POLICY LIABILITIES PAYABLE IN FOREIGN CURRENCY:</t>
  </si>
  <si>
    <t xml:space="preserve"> 6.2.1 Assets in Foreign Currencies</t>
  </si>
  <si>
    <t xml:space="preserve"> 6.2.2 Policy Liabilities Payable in Foreign Currency-Limited to at least 70% (Row 30)</t>
  </si>
  <si>
    <t>Issued and fully paid</t>
  </si>
  <si>
    <t>Preference Shares</t>
  </si>
  <si>
    <t xml:space="preserve">  15.2 Investment in Treasury Bills &lt;=90 days</t>
  </si>
  <si>
    <t xml:space="preserve">  6.1.2 Assets In Trinidad &amp; Tobago (Row 63)</t>
  </si>
  <si>
    <t>DD/MM/YYYY</t>
  </si>
  <si>
    <t>Next Page is 75.010</t>
  </si>
  <si>
    <t>Capital Adequacy</t>
  </si>
  <si>
    <t>40.010 to 40.060</t>
  </si>
  <si>
    <t>40.01140.020 40.021</t>
  </si>
  <si>
    <t>Total Assets: Sum of Assets in Default Risk + Volatility Risk +
Deductions from Total Cap Available + Non-permissible assets)</t>
  </si>
  <si>
    <t>Validation Schedule</t>
  </si>
  <si>
    <t xml:space="preserve">LONG-TERM Annual Return </t>
  </si>
  <si>
    <t>Next Page is 25.010</t>
  </si>
  <si>
    <t>V1.0, Last updated: 18 December, 2020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</si>
  <si>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</si>
  <si>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</si>
  <si>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</si>
  <si>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</si>
  <si>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</si>
  <si>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</si>
  <si>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</si>
  <si>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</si>
  <si>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</si>
  <si>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</si>
  <si>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 xml:space="preserve"> Regulations,  2020 and any applicable instructions of the Inspector.</t>
  </si>
  <si>
    <t>[Regulation 24 and Schedule 17 of the Insurance (Capital Adequacy ) Regulations, 2020]</t>
  </si>
  <si>
    <r>
      <t>Regulations, 2020</t>
    </r>
    <r>
      <rPr>
        <sz val="11"/>
        <color rgb="FFFF0000"/>
        <rFont val="Arial"/>
        <family val="2"/>
      </rPr>
      <t xml:space="preserve">  </t>
    </r>
    <r>
      <rPr>
        <sz val="11"/>
        <rFont val="Arial"/>
        <family val="2"/>
      </rPr>
      <t>and any applicable instructions of the Inspector.</t>
    </r>
  </si>
  <si>
    <r>
      <t>Deduct</t>
    </r>
    <r>
      <rPr>
        <b/>
        <vertAlign val="superscript"/>
        <sz val="10"/>
        <rFont val="Arial"/>
        <family val="2"/>
      </rPr>
      <t>6</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</si>
</sst>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General_)"/>
    <numFmt numFmtId="167" formatCode="#,##0;\(#,##0\)"/>
    <numFmt numFmtId="168" formatCode="_-[$€-2]* #,##0.00_-;\-[$€-2]* #,##0.00_-;_-[$€-2]* &quot;-&quot;??_-"/>
    <numFmt numFmtId="169" formatCode="[$-409]mmmm\ d\,\ yyyy;@"/>
    <numFmt numFmtId="170" formatCode="_(* #,##0_);_(* \(#,##0\);_(* &quot;-&quot;??_);_(@_)"/>
    <numFmt numFmtId="171" formatCode="dd/mm/yyyy;@"/>
    <numFmt numFmtId="172" formatCode="0.000"/>
    <numFmt numFmtId="173" formatCode="0.0%"/>
    <numFmt numFmtId="174" formatCode="0.00000"/>
    <numFmt numFmtId="175" formatCode="_(&quot;$&quot;* #,##0_);_(&quot;$&quot;* \(#,##0\);_(&quot;$&quot;* &quot;-&quot;??_);_(@_)"/>
    <numFmt numFmtId="176" formatCode="dd/mm/yy;@"/>
    <numFmt numFmtId="177" formatCode="#,##0_);[Red]\-#,##0_)"/>
    <numFmt numFmtId="178" formatCode="_(* #,##0.0_);_(* \(#,##0.0\);_(* &quot;-&quot;??_);_(@_)"/>
    <numFmt numFmtId="179" formatCode="_(* #,##0.00000_);_(* \(#,##0.00000\);_(* &quot;-&quot;??_);_(@_)"/>
    <numFmt numFmtId="180" formatCode="_(* #,##0.0_);_(* \(#,##0.0\);_(* &quot;-&quot;?_);_(@_)"/>
    <numFmt numFmtId="181" formatCode="[$-809]dd\ mmmm\ yyyy;@"/>
    <numFmt numFmtId="182" formatCode="0\-000\-000\-0000"/>
    <numFmt numFmtId="183" formatCode="[$-809]d\ mmmm\ yyyy;@"/>
    <numFmt numFmtId="184" formatCode="[$-409]d\-mmm\-yyyy;@"/>
    <numFmt numFmtId="185" formatCode="[$-409]d\-mmm\-yy;@"/>
  </numFmts>
  <fonts count="173">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SWISS"/>
    </font>
    <font>
      <sz val="8"/>
      <name val="Arial"/>
      <family val="2"/>
    </font>
    <font>
      <b/>
      <sz val="12"/>
      <name val="Arial"/>
      <family val="2"/>
    </font>
    <font>
      <b/>
      <i/>
      <sz val="12"/>
      <name val="Arial"/>
      <family val="2"/>
    </font>
    <font>
      <b/>
      <sz val="14"/>
      <name val="Arial"/>
      <family val="2"/>
    </font>
    <font>
      <sz val="9"/>
      <name val="Arial"/>
      <family val="2"/>
    </font>
    <font>
      <b/>
      <sz val="10"/>
      <name val="Arial"/>
      <family val="2"/>
    </font>
    <font>
      <b/>
      <sz val="11"/>
      <name val="Arial"/>
      <family val="2"/>
    </font>
    <font>
      <sz val="11"/>
      <name val="Arial"/>
      <family val="2"/>
    </font>
    <font>
      <sz val="14"/>
      <name val="Arial"/>
      <family val="2"/>
    </font>
    <font>
      <b/>
      <sz val="12"/>
      <color indexed="8"/>
      <name val="Arial"/>
      <family val="2"/>
    </font>
    <font>
      <b/>
      <i/>
      <sz val="10"/>
      <name val="Arial"/>
      <family val="2"/>
    </font>
    <font>
      <b/>
      <u/>
      <sz val="10"/>
      <name val="Arial"/>
      <family val="2"/>
    </font>
    <font>
      <b/>
      <sz val="11"/>
      <color indexed="8"/>
      <name val="Arial"/>
      <family val="2"/>
    </font>
    <font>
      <sz val="11"/>
      <color indexed="8"/>
      <name val="Arial"/>
      <family val="2"/>
    </font>
    <font>
      <strike/>
      <sz val="11"/>
      <name val="Arial"/>
      <family val="2"/>
    </font>
    <font>
      <sz val="12"/>
      <name val="Arial"/>
      <family val="2"/>
    </font>
    <font>
      <strike/>
      <sz val="12"/>
      <name val="Arial"/>
      <family val="2"/>
    </font>
    <font>
      <b/>
      <i/>
      <sz val="11"/>
      <name val="Arial"/>
      <family val="2"/>
    </font>
    <font>
      <sz val="12"/>
      <name val="Arial"/>
      <family val="2"/>
    </font>
    <font>
      <b/>
      <u/>
      <sz val="12"/>
      <name val="Arial"/>
      <family val="2"/>
    </font>
    <font>
      <u/>
      <sz val="11"/>
      <name val="Arial"/>
      <family val="2"/>
    </font>
    <font>
      <b/>
      <sz val="8"/>
      <name val="Arial"/>
      <family val="2"/>
    </font>
    <font>
      <strike/>
      <sz val="12"/>
      <color indexed="56"/>
      <name val="Arial"/>
      <family val="2"/>
    </font>
    <font>
      <u/>
      <sz val="8"/>
      <name val="Arial"/>
      <family val="2"/>
    </font>
    <font>
      <sz val="10"/>
      <name val="Times New Roman"/>
      <family val="1"/>
    </font>
    <font>
      <u/>
      <sz val="10"/>
      <color indexed="12"/>
      <name val="Times New Roman"/>
      <family val="1"/>
    </font>
    <font>
      <sz val="12"/>
      <name val="Helv"/>
    </font>
    <font>
      <sz val="11"/>
      <name val="Times New Roman"/>
      <family val="1"/>
    </font>
    <font>
      <u/>
      <sz val="12"/>
      <color indexed="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8"/>
      <name val="Garamond"/>
      <family val="1"/>
    </font>
    <font>
      <sz val="12"/>
      <name val="Frutiger 45 Light"/>
      <family val="2"/>
    </font>
    <font>
      <i/>
      <sz val="12"/>
      <name val="Frutiger 45 Light"/>
      <family val="2"/>
    </font>
    <font>
      <sz val="10"/>
      <name val="MS Sans Serif"/>
      <family val="2"/>
    </font>
    <font>
      <b/>
      <sz val="14"/>
      <name val="Frutiger 87ExtraBlackCn"/>
      <family val="2"/>
    </font>
    <font>
      <b/>
      <i/>
      <sz val="12"/>
      <name val="Frutiger 45 Light"/>
      <family val="2"/>
    </font>
    <font>
      <b/>
      <sz val="12"/>
      <name val="Frutiger 45 Light"/>
      <family val="2"/>
    </font>
    <font>
      <sz val="10"/>
      <name val="Frutiger"/>
    </font>
    <font>
      <sz val="11"/>
      <color rgb="FFFF0000"/>
      <name val="Arial"/>
      <family val="2"/>
    </font>
    <font>
      <b/>
      <sz val="12"/>
      <color rgb="FFFF0000"/>
      <name val="Arial"/>
      <family val="2"/>
    </font>
    <font>
      <sz val="12"/>
      <color rgb="FFFF0000"/>
      <name val="Arial"/>
      <family val="2"/>
    </font>
    <font>
      <sz val="24"/>
      <name val="Times New Roman"/>
      <family val="1"/>
    </font>
    <font>
      <b/>
      <sz val="12"/>
      <name val="Times New Roman"/>
      <family val="1"/>
    </font>
    <font>
      <sz val="14"/>
      <name val="Times New Roman"/>
      <family val="1"/>
    </font>
    <font>
      <i/>
      <sz val="10"/>
      <name val="Times New Roman"/>
      <family val="1"/>
    </font>
    <font>
      <b/>
      <i/>
      <sz val="12"/>
      <color rgb="FFFF0000"/>
      <name val="Arial"/>
      <family val="2"/>
    </font>
    <font>
      <sz val="10"/>
      <color rgb="FFFF0000"/>
      <name val="Arial"/>
      <family val="2"/>
    </font>
    <font>
      <b/>
      <sz val="10"/>
      <color indexed="12"/>
      <name val="Arial"/>
      <family val="2"/>
    </font>
    <font>
      <sz val="10"/>
      <color indexed="17"/>
      <name val="Arial"/>
      <family val="2"/>
    </font>
    <font>
      <b/>
      <i/>
      <sz val="10"/>
      <color indexed="8"/>
      <name val="Arial"/>
      <family val="2"/>
    </font>
    <font>
      <b/>
      <sz val="10"/>
      <color indexed="8"/>
      <name val="Arial Black"/>
      <family val="2"/>
    </font>
    <font>
      <b/>
      <sz val="10"/>
      <color indexed="8"/>
      <name val="Arial"/>
      <family val="2"/>
    </font>
    <font>
      <sz val="10"/>
      <color indexed="8"/>
      <name val="Arial"/>
      <family val="2"/>
    </font>
    <font>
      <b/>
      <sz val="11"/>
      <name val="Times New Roman"/>
      <family val="1"/>
    </font>
    <font>
      <i/>
      <u/>
      <sz val="10"/>
      <name val="Arial"/>
      <family val="2"/>
    </font>
    <font>
      <b/>
      <u/>
      <sz val="11"/>
      <name val="Arial"/>
      <family val="2"/>
    </font>
    <font>
      <b/>
      <sz val="10"/>
      <color rgb="FFFF0000"/>
      <name val="Arial"/>
      <family val="2"/>
    </font>
    <font>
      <b/>
      <sz val="11"/>
      <color rgb="FFFF0000"/>
      <name val="Times New Roman"/>
      <family val="1"/>
    </font>
    <font>
      <b/>
      <u/>
      <sz val="11"/>
      <name val="Times New Roman"/>
      <family val="1"/>
    </font>
    <font>
      <b/>
      <i/>
      <sz val="11"/>
      <name val="Times New Roman"/>
      <family val="1"/>
    </font>
    <font>
      <i/>
      <sz val="11"/>
      <name val="Times New Roman"/>
      <family val="1"/>
    </font>
    <font>
      <b/>
      <sz val="10"/>
      <name val="Times New Roman"/>
      <family val="1"/>
    </font>
    <font>
      <u/>
      <sz val="10"/>
      <color indexed="12"/>
      <name val="Arial"/>
      <family val="2"/>
    </font>
    <font>
      <b/>
      <u/>
      <sz val="10"/>
      <color indexed="12"/>
      <name val="Arial"/>
      <family val="2"/>
    </font>
    <font>
      <b/>
      <sz val="10"/>
      <color indexed="12"/>
      <name val="Times New Roman"/>
      <family val="1"/>
    </font>
    <font>
      <sz val="10"/>
      <color indexed="12"/>
      <name val="Times New Roman"/>
      <family val="1"/>
    </font>
    <font>
      <sz val="10"/>
      <color rgb="FFFF0000"/>
      <name val="Times New Roman"/>
      <family val="1"/>
    </font>
    <font>
      <sz val="10"/>
      <color indexed="12"/>
      <name val="Arial"/>
      <family val="2"/>
    </font>
    <font>
      <sz val="10"/>
      <name val="Arial"/>
      <family val="2"/>
    </font>
    <font>
      <sz val="11"/>
      <color indexed="12"/>
      <name val="Arial"/>
      <family val="2"/>
    </font>
    <font>
      <i/>
      <sz val="11"/>
      <name val="Arial"/>
      <family val="2"/>
    </font>
    <font>
      <sz val="11"/>
      <color theme="1"/>
      <name val="Arial"/>
      <family val="2"/>
    </font>
    <font>
      <b/>
      <sz val="11"/>
      <color theme="1"/>
      <name val="Arial"/>
      <family val="2"/>
    </font>
    <font>
      <b/>
      <sz val="11"/>
      <color rgb="FFFF0000"/>
      <name val="Arial"/>
      <family val="2"/>
    </font>
    <font>
      <b/>
      <sz val="10"/>
      <name val="Arial Black"/>
      <family val="2"/>
    </font>
    <font>
      <sz val="12"/>
      <name val="Arial Black"/>
      <family val="2"/>
    </font>
    <font>
      <b/>
      <sz val="9"/>
      <name val="Arial"/>
      <family val="2"/>
    </font>
    <font>
      <b/>
      <i/>
      <sz val="11"/>
      <color indexed="8"/>
      <name val="Times New Roman"/>
      <family val="1"/>
    </font>
    <font>
      <sz val="11"/>
      <color rgb="FF0000FF"/>
      <name val="Arial"/>
      <family val="2"/>
    </font>
    <font>
      <sz val="10"/>
      <color rgb="FF0000FF"/>
      <name val="Arial"/>
      <family val="2"/>
    </font>
    <font>
      <b/>
      <sz val="10"/>
      <color rgb="FF0000FF"/>
      <name val="Arial"/>
      <family val="2"/>
    </font>
    <font>
      <sz val="16"/>
      <name val="Arial"/>
      <family val="2"/>
    </font>
    <font>
      <sz val="8"/>
      <color indexed="12"/>
      <name val="Arial"/>
      <family val="2"/>
    </font>
    <font>
      <b/>
      <i/>
      <u/>
      <sz val="11"/>
      <name val="Arial"/>
      <family val="2"/>
    </font>
    <font>
      <i/>
      <sz val="10"/>
      <name val="Arial"/>
      <family val="2"/>
    </font>
    <font>
      <b/>
      <sz val="9"/>
      <color indexed="81"/>
      <name val="Tahoma"/>
      <family val="2"/>
    </font>
    <font>
      <sz val="9"/>
      <color indexed="81"/>
      <name val="Tahoma"/>
      <family val="2"/>
    </font>
    <font>
      <b/>
      <sz val="11"/>
      <color indexed="12"/>
      <name val="Arial"/>
      <family val="2"/>
    </font>
    <font>
      <sz val="11"/>
      <color indexed="10"/>
      <name val="Arial"/>
      <family val="2"/>
    </font>
    <font>
      <u/>
      <sz val="11"/>
      <color indexed="12"/>
      <name val="Arial"/>
      <family val="2"/>
    </font>
    <font>
      <b/>
      <i/>
      <sz val="11"/>
      <color indexed="8"/>
      <name val="Arial"/>
      <family val="2"/>
    </font>
    <font>
      <b/>
      <sz val="11"/>
      <color indexed="8"/>
      <name val="Arial Black"/>
      <family val="2"/>
    </font>
    <font>
      <sz val="11"/>
      <color indexed="17"/>
      <name val="Arial"/>
      <family val="2"/>
    </font>
    <font>
      <b/>
      <i/>
      <sz val="11"/>
      <color rgb="FFFF0000"/>
      <name val="Arial"/>
      <family val="2"/>
    </font>
    <font>
      <b/>
      <u/>
      <sz val="11"/>
      <color indexed="12"/>
      <name val="Arial"/>
      <family val="2"/>
    </font>
    <font>
      <b/>
      <sz val="11"/>
      <color indexed="10"/>
      <name val="Arial"/>
      <family val="2"/>
    </font>
    <font>
      <b/>
      <i/>
      <sz val="10"/>
      <color rgb="FFFF0000"/>
      <name val="Arial"/>
      <family val="2"/>
    </font>
    <font>
      <b/>
      <sz val="11"/>
      <color indexed="12"/>
      <name val="Times New Roman"/>
      <family val="1"/>
    </font>
    <font>
      <b/>
      <u/>
      <sz val="11"/>
      <color indexed="12"/>
      <name val="Arial Narrow"/>
      <family val="2"/>
    </font>
    <font>
      <sz val="11"/>
      <name val="Arial Narrow"/>
      <family val="2"/>
    </font>
    <font>
      <b/>
      <sz val="11"/>
      <color rgb="FFFF0000"/>
      <name val="Arial Narrow"/>
      <family val="2"/>
    </font>
    <font>
      <b/>
      <sz val="11"/>
      <name val="Arial Narrow"/>
      <family val="2"/>
    </font>
    <font>
      <b/>
      <i/>
      <sz val="11"/>
      <name val="Arial Narrow"/>
      <family val="2"/>
    </font>
    <font>
      <b/>
      <u/>
      <sz val="11"/>
      <name val="Arial Narrow"/>
      <family val="2"/>
    </font>
    <font>
      <u/>
      <sz val="11"/>
      <name val="Times New Roman"/>
      <family val="1"/>
    </font>
    <font>
      <b/>
      <sz val="16"/>
      <name val="Arial"/>
      <family val="2"/>
    </font>
    <font>
      <vertAlign val="superscript"/>
      <sz val="10"/>
      <name val="Arial"/>
      <family val="2"/>
    </font>
    <font>
      <b/>
      <vertAlign val="superscript"/>
      <sz val="10"/>
      <name val="Arial"/>
      <family val="2"/>
    </font>
    <font>
      <u/>
      <sz val="10"/>
      <color theme="10"/>
      <name val="Times New Roman"/>
      <family val="1"/>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sz val="11"/>
      <color indexed="16"/>
      <name val="Times New Roman"/>
      <family val="1"/>
    </font>
    <font>
      <b/>
      <sz val="22"/>
      <color indexed="8"/>
      <name val="Times New Roman"/>
      <family val="1"/>
    </font>
    <font>
      <b/>
      <i/>
      <sz val="10"/>
      <color indexed="8"/>
      <name val="Arial Black"/>
      <family val="2"/>
    </font>
    <font>
      <b/>
      <sz val="12"/>
      <name val="Arial Black"/>
      <family val="2"/>
    </font>
    <font>
      <sz val="11"/>
      <color rgb="FFCCFFFF"/>
      <name val="Arial"/>
      <family val="2"/>
    </font>
    <font>
      <b/>
      <sz val="11"/>
      <color rgb="FFCCFFFF"/>
      <name val="Arial"/>
      <family val="2"/>
    </font>
    <font>
      <sz val="10"/>
      <name val="Arial Black"/>
      <family val="2"/>
    </font>
    <font>
      <b/>
      <sz val="10"/>
      <color theme="1"/>
      <name val="Arial"/>
      <family val="2"/>
    </font>
    <font>
      <b/>
      <sz val="11"/>
      <name val="Arial Black"/>
      <family val="2"/>
    </font>
    <font>
      <i/>
      <sz val="12"/>
      <name val="Arial"/>
      <family val="2"/>
    </font>
    <font>
      <sz val="24"/>
      <name val="Arial"/>
      <family val="2"/>
    </font>
    <font>
      <sz val="10"/>
      <color theme="1"/>
      <name val="Arial"/>
      <family val="2"/>
    </font>
    <font>
      <b/>
      <sz val="11"/>
      <color rgb="FFC00000"/>
      <name val="Arial"/>
      <family val="2"/>
    </font>
    <font>
      <sz val="11"/>
      <color rgb="FFC00000"/>
      <name val="Arial"/>
      <family val="2"/>
    </font>
    <font>
      <sz val="10"/>
      <color rgb="FFC00000"/>
      <name val="Times New Roman"/>
      <family val="1"/>
    </font>
    <font>
      <sz val="12"/>
      <color rgb="FFC00000"/>
      <name val="Arial"/>
      <family val="2"/>
    </font>
    <font>
      <u/>
      <sz val="12"/>
      <name val="Arial"/>
      <family val="2"/>
    </font>
    <font>
      <sz val="12"/>
      <name val="Times New Roman"/>
      <family val="1"/>
    </font>
    <font>
      <b/>
      <sz val="16"/>
      <color indexed="8"/>
      <name val="Times New Roman"/>
      <family val="1"/>
    </font>
    <font>
      <u/>
      <sz val="11"/>
      <color theme="10"/>
      <name val="Calibri"/>
      <family val="2"/>
      <scheme val="minor"/>
    </font>
    <font>
      <i/>
      <sz val="10"/>
      <color indexed="8"/>
      <name val="Arial"/>
      <family val="2"/>
    </font>
    <font>
      <b/>
      <sz val="18"/>
      <name val="Arial"/>
      <family val="2"/>
    </font>
    <font>
      <u/>
      <sz val="10"/>
      <color rgb="FF0000FF"/>
      <name val="Arial"/>
      <family val="2"/>
    </font>
    <font>
      <sz val="11"/>
      <name val="Arial Black"/>
      <family val="2"/>
    </font>
    <font>
      <b/>
      <i/>
      <sz val="10"/>
      <name val="Arial Black"/>
      <family val="2"/>
    </font>
    <font>
      <sz val="36"/>
      <name val="Arial"/>
      <family val="2"/>
    </font>
    <font>
      <b/>
      <sz val="24"/>
      <name val="Arial"/>
      <family val="2"/>
    </font>
    <font>
      <b/>
      <i/>
      <sz val="14"/>
      <name val="Arial"/>
      <family val="2"/>
    </font>
  </fonts>
  <fills count="4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gray0625">
        <fgColor indexed="9"/>
      </patternFill>
    </fill>
    <fill>
      <patternFill patternType="solid">
        <fgColor indexed="55"/>
        <bgColor indexed="64"/>
      </patternFill>
    </fill>
    <fill>
      <patternFill patternType="solid">
        <fgColor indexed="55"/>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rgb="FFCCFFFF"/>
        <bgColor indexed="64"/>
      </patternFill>
    </fill>
    <fill>
      <patternFill patternType="solid">
        <fgColor rgb="FFFFFFCC"/>
        <bgColor indexed="64"/>
      </patternFill>
    </fill>
    <fill>
      <patternFill patternType="solid">
        <fgColor rgb="FF00FFFF"/>
        <bgColor indexed="64"/>
      </patternFill>
    </fill>
    <fill>
      <patternFill patternType="solid">
        <fgColor rgb="FFFFFFCC"/>
        <bgColor indexed="22"/>
      </patternFill>
    </fill>
    <fill>
      <patternFill patternType="solid">
        <fgColor rgb="FF66FFFF"/>
        <bgColor indexed="64"/>
      </patternFill>
    </fill>
    <fill>
      <patternFill patternType="solid">
        <fgColor indexed="47"/>
        <bgColor indexed="64"/>
      </patternFill>
    </fill>
    <fill>
      <patternFill patternType="solid">
        <fgColor indexed="35"/>
        <bgColor indexed="64"/>
      </patternFill>
    </fill>
    <fill>
      <patternFill patternType="gray0625">
        <fgColor indexed="9"/>
        <bgColor rgb="FFFFFFCC"/>
      </patternFill>
    </fill>
    <fill>
      <patternFill patternType="solid">
        <fgColor rgb="FFCCFFCC"/>
        <bgColor indexed="64"/>
      </patternFill>
    </fill>
    <fill>
      <patternFill patternType="solid">
        <fgColor rgb="FF00FFFF"/>
        <bgColor indexed="22"/>
      </patternFill>
    </fill>
    <fill>
      <patternFill patternType="solid">
        <fgColor rgb="FFCCFFFF"/>
        <bgColor indexed="22"/>
      </patternFill>
    </fill>
    <fill>
      <patternFill patternType="solid">
        <fgColor theme="0" tint="-0.499984740745262"/>
        <bgColor indexed="64"/>
      </patternFill>
    </fill>
    <fill>
      <patternFill patternType="solid">
        <fgColor theme="4" tint="0.79998168889431442"/>
        <bgColor indexed="65"/>
      </patternFill>
    </fill>
  </fills>
  <borders count="5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auto="1"/>
      </right>
      <top/>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top style="hair">
        <color auto="1"/>
      </top>
      <bottom/>
      <diagonal/>
    </border>
    <border>
      <left/>
      <right/>
      <top/>
      <bottom style="hair">
        <color indexed="64"/>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style="double">
        <color indexed="64"/>
      </left>
      <right/>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diagonal/>
    </border>
    <border>
      <left style="thin">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style="dotted">
        <color indexed="64"/>
      </top>
      <bottom style="hair">
        <color indexed="64"/>
      </bottom>
      <diagonal/>
    </border>
    <border>
      <left style="double">
        <color indexed="64"/>
      </left>
      <right/>
      <top style="hair">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double">
        <color indexed="64"/>
      </right>
      <top/>
      <bottom style="hair">
        <color indexed="64"/>
      </bottom>
      <diagonal/>
    </border>
    <border>
      <left style="thin">
        <color indexed="64"/>
      </left>
      <right style="thin">
        <color indexed="64"/>
      </right>
      <top style="dotted">
        <color indexed="64"/>
      </top>
      <bottom style="thin">
        <color indexed="64"/>
      </bottom>
      <diagonal/>
    </border>
    <border>
      <left/>
      <right/>
      <top/>
      <bottom style="double">
        <color auto="1"/>
      </bottom>
      <diagonal/>
    </border>
    <border>
      <left style="thin">
        <color indexed="64"/>
      </left>
      <right/>
      <top style="hair">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double">
        <color indexed="64"/>
      </right>
      <top style="double">
        <color indexed="64"/>
      </top>
      <bottom style="thin">
        <color indexed="64"/>
      </bottom>
      <diagonal/>
    </border>
    <border>
      <left style="thin">
        <color auto="1"/>
      </left>
      <right style="thin">
        <color auto="1"/>
      </right>
      <top/>
      <bottom style="hair">
        <color auto="1"/>
      </bottom>
      <diagonal/>
    </border>
    <border>
      <left style="double">
        <color indexed="64"/>
      </left>
      <right/>
      <top/>
      <bottom style="hair">
        <color indexed="64"/>
      </bottom>
      <diagonal/>
    </border>
    <border>
      <left style="thin">
        <color indexed="64"/>
      </left>
      <right/>
      <top/>
      <bottom style="hair">
        <color indexed="64"/>
      </bottom>
      <diagonal/>
    </border>
    <border>
      <left style="double">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double">
        <color auto="1"/>
      </left>
      <right/>
      <top style="medium">
        <color indexed="64"/>
      </top>
      <bottom style="hair">
        <color auto="1"/>
      </bottom>
      <diagonal/>
    </border>
    <border>
      <left style="thin">
        <color indexed="64"/>
      </left>
      <right style="double">
        <color indexed="64"/>
      </right>
      <top style="medium">
        <color indexed="64"/>
      </top>
      <bottom style="hair">
        <color auto="1"/>
      </bottom>
      <diagonal/>
    </border>
    <border>
      <left style="thin">
        <color indexed="64"/>
      </left>
      <right/>
      <top style="dotted">
        <color indexed="64"/>
      </top>
      <bottom style="hair">
        <color indexed="64"/>
      </bottom>
      <diagonal/>
    </border>
    <border>
      <left style="thin">
        <color indexed="8"/>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auto="1"/>
      </left>
      <right/>
      <top style="thin">
        <color auto="1"/>
      </top>
      <bottom style="thin">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auto="1"/>
      </left>
      <right style="thin">
        <color auto="1"/>
      </right>
      <top style="dotted">
        <color indexed="64"/>
      </top>
      <bottom style="hair">
        <color auto="1"/>
      </bottom>
      <diagonal/>
    </border>
    <border>
      <left/>
      <right/>
      <top/>
      <bottom style="thin">
        <color auto="1"/>
      </bottom>
      <diagonal/>
    </border>
    <border>
      <left/>
      <right style="double">
        <color auto="1"/>
      </right>
      <top/>
      <bottom style="double">
        <color auto="1"/>
      </bottom>
      <diagonal/>
    </border>
    <border>
      <left/>
      <right/>
      <top style="medium">
        <color indexed="64"/>
      </top>
      <bottom style="hair">
        <color auto="1"/>
      </bottom>
      <diagonal/>
    </border>
    <border>
      <left/>
      <right style="thin">
        <color indexed="64"/>
      </right>
      <top/>
      <bottom style="thin">
        <color auto="1"/>
      </bottom>
      <diagonal/>
    </border>
    <border>
      <left style="thin">
        <color auto="1"/>
      </left>
      <right/>
      <top/>
      <bottom/>
      <diagonal/>
    </border>
    <border>
      <left style="thin">
        <color auto="1"/>
      </left>
      <right/>
      <top style="medium">
        <color indexed="64"/>
      </top>
      <bottom style="hair">
        <color auto="1"/>
      </bottom>
      <diagonal/>
    </border>
    <border>
      <left style="thin">
        <color auto="1"/>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hair">
        <color auto="1"/>
      </left>
      <right/>
      <top style="medium">
        <color indexed="64"/>
      </top>
      <bottom style="hair">
        <color auto="1"/>
      </bottom>
      <diagonal/>
    </border>
    <border>
      <left style="thin">
        <color auto="1"/>
      </left>
      <right style="thin">
        <color indexed="64"/>
      </right>
      <top style="medium">
        <color indexed="64"/>
      </top>
      <bottom/>
      <diagonal/>
    </border>
    <border>
      <left style="double">
        <color auto="1"/>
      </left>
      <right/>
      <top/>
      <bottom style="medium">
        <color indexed="64"/>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style="thin">
        <color indexed="8"/>
      </left>
      <right style="double">
        <color indexed="64"/>
      </right>
      <top/>
      <bottom/>
      <diagonal/>
    </border>
    <border>
      <left style="thin">
        <color indexed="64"/>
      </left>
      <right/>
      <top/>
      <bottom/>
      <diagonal/>
    </border>
    <border>
      <left style="thin">
        <color indexed="64"/>
      </left>
      <right style="double">
        <color indexed="64"/>
      </right>
      <top style="double">
        <color indexed="64"/>
      </top>
      <bottom style="double">
        <color indexed="64"/>
      </bottom>
      <diagonal/>
    </border>
    <border>
      <left/>
      <right style="double">
        <color indexed="64"/>
      </right>
      <top/>
      <bottom style="thin">
        <color auto="1"/>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auto="1"/>
      </bottom>
      <diagonal/>
    </border>
    <border>
      <left/>
      <right/>
      <top/>
      <bottom style="thin">
        <color indexed="8"/>
      </bottom>
      <diagonal/>
    </border>
    <border>
      <left/>
      <right/>
      <top style="thin">
        <color indexed="8"/>
      </top>
      <bottom style="thin">
        <color indexed="64"/>
      </bottom>
      <diagonal/>
    </border>
    <border>
      <left style="thin">
        <color indexed="8"/>
      </left>
      <right/>
      <top/>
      <bottom/>
      <diagonal/>
    </border>
    <border>
      <left style="thin">
        <color indexed="64"/>
      </left>
      <right/>
      <top/>
      <bottom style="thin">
        <color indexed="8"/>
      </bottom>
      <diagonal/>
    </border>
    <border>
      <left style="thin">
        <color indexed="8"/>
      </left>
      <right/>
      <top/>
      <bottom style="thin">
        <color indexed="8"/>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8"/>
      </bottom>
      <diagonal/>
    </border>
    <border>
      <left style="thin">
        <color indexed="64"/>
      </left>
      <right style="double">
        <color indexed="64"/>
      </right>
      <top/>
      <bottom style="double">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auto="1"/>
      </top>
      <bottom style="double">
        <color auto="1"/>
      </bottom>
      <diagonal/>
    </border>
    <border>
      <left style="thin">
        <color indexed="64"/>
      </left>
      <right style="thin">
        <color indexed="64"/>
      </right>
      <top style="thin">
        <color indexed="64"/>
      </top>
      <bottom/>
      <diagonal/>
    </border>
    <border>
      <left style="thin">
        <color indexed="8"/>
      </left>
      <right style="double">
        <color indexed="64"/>
      </right>
      <top/>
      <bottom style="double">
        <color indexed="64"/>
      </bottom>
      <diagonal/>
    </border>
    <border>
      <left style="double">
        <color indexed="64"/>
      </left>
      <right/>
      <top/>
      <bottom style="double">
        <color indexed="64"/>
      </bottom>
      <diagonal/>
    </border>
    <border>
      <left style="thin">
        <color indexed="8"/>
      </left>
      <right/>
      <top/>
      <bottom style="double">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style="thin">
        <color auto="1"/>
      </right>
      <top style="thin">
        <color indexed="64"/>
      </top>
      <bottom style="thin">
        <color indexed="64"/>
      </bottom>
      <diagonal/>
    </border>
    <border>
      <left style="thin">
        <color indexed="64"/>
      </left>
      <right style="double">
        <color indexed="64"/>
      </right>
      <top style="medium">
        <color indexed="64"/>
      </top>
      <bottom/>
      <diagonal/>
    </border>
    <border>
      <left style="double">
        <color indexed="64"/>
      </left>
      <right style="double">
        <color indexed="64"/>
      </right>
      <top style="double">
        <color indexed="64"/>
      </top>
      <bottom style="double">
        <color auto="1"/>
      </bottom>
      <diagonal/>
    </border>
    <border>
      <left style="hair">
        <color indexed="64"/>
      </left>
      <right/>
      <top style="hair">
        <color indexed="64"/>
      </top>
      <bottom style="hair">
        <color indexed="64"/>
      </bottom>
      <diagonal/>
    </border>
    <border>
      <left style="double">
        <color auto="1"/>
      </left>
      <right style="hair">
        <color auto="1"/>
      </right>
      <top/>
      <bottom/>
      <diagonal/>
    </border>
    <border>
      <left style="hair">
        <color auto="1"/>
      </left>
      <right style="hair">
        <color auto="1"/>
      </right>
      <top/>
      <bottom/>
      <diagonal/>
    </border>
    <border>
      <left style="hair">
        <color auto="1"/>
      </left>
      <right/>
      <top/>
      <bottom/>
      <diagonal/>
    </border>
    <border>
      <left/>
      <right style="thin">
        <color indexed="8"/>
      </right>
      <top/>
      <bottom style="thin">
        <color indexed="8"/>
      </bottom>
      <diagonal/>
    </border>
    <border>
      <left/>
      <right style="double">
        <color indexed="64"/>
      </right>
      <top/>
      <bottom style="thin">
        <color indexed="8"/>
      </bottom>
      <diagonal/>
    </border>
    <border>
      <left style="double">
        <color indexed="64"/>
      </left>
      <right style="thin">
        <color auto="1"/>
      </right>
      <top style="hair">
        <color indexed="64"/>
      </top>
      <bottom style="hair">
        <color indexed="64"/>
      </bottom>
      <diagonal/>
    </border>
    <border>
      <left style="thin">
        <color indexed="64"/>
      </left>
      <right style="thin">
        <color indexed="8"/>
      </right>
      <top style="hair">
        <color indexed="64"/>
      </top>
      <bottom style="hair">
        <color indexed="64"/>
      </bottom>
      <diagonal/>
    </border>
    <border>
      <left/>
      <right/>
      <top style="thin">
        <color indexed="64"/>
      </top>
      <bottom style="thin">
        <color indexed="8"/>
      </bottom>
      <diagonal/>
    </border>
    <border>
      <left/>
      <right/>
      <top style="thin">
        <color auto="1"/>
      </top>
      <bottom/>
      <diagonal/>
    </border>
    <border>
      <left style="thin">
        <color auto="1"/>
      </left>
      <right/>
      <top style="thin">
        <color auto="1"/>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medium">
        <color indexed="64"/>
      </top>
      <bottom style="thin">
        <color indexed="64"/>
      </bottom>
      <diagonal/>
    </border>
    <border>
      <left/>
      <right style="thin">
        <color auto="1"/>
      </right>
      <top style="medium">
        <color indexed="64"/>
      </top>
      <bottom style="thin">
        <color indexed="64"/>
      </bottom>
      <diagonal/>
    </border>
    <border>
      <left style="double">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thin">
        <color indexed="8"/>
      </left>
      <right style="double">
        <color indexed="64"/>
      </right>
      <top/>
      <bottom style="thin">
        <color indexed="64"/>
      </bottom>
      <diagonal/>
    </border>
    <border>
      <left style="thin">
        <color indexed="8"/>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indexed="64"/>
      </right>
      <top style="hair">
        <color indexed="64"/>
      </top>
      <bottom style="hair">
        <color auto="1"/>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auto="1"/>
      </left>
      <right style="thin">
        <color auto="1"/>
      </right>
      <top style="thin">
        <color indexed="64"/>
      </top>
      <bottom style="hair">
        <color auto="1"/>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auto="1"/>
      </bottom>
      <diagonal/>
    </border>
    <border>
      <left style="thin">
        <color indexed="64"/>
      </left>
      <right style="thin">
        <color auto="1"/>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auto="1"/>
      </right>
      <top style="hair">
        <color auto="1"/>
      </top>
      <bottom style="hair">
        <color auto="1"/>
      </bottom>
      <diagonal/>
    </border>
    <border>
      <left/>
      <right/>
      <top style="hair">
        <color indexed="64"/>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hair">
        <color indexed="64"/>
      </top>
      <bottom style="thin">
        <color indexed="64"/>
      </bottom>
      <diagonal/>
    </border>
    <border>
      <left style="thin">
        <color auto="1"/>
      </left>
      <right/>
      <top style="thin">
        <color auto="1"/>
      </top>
      <bottom/>
      <diagonal/>
    </border>
    <border>
      <left style="hair">
        <color indexed="64"/>
      </left>
      <right style="thin">
        <color auto="1"/>
      </right>
      <top style="hair">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indexed="64"/>
      </right>
      <top style="thin">
        <color indexed="64"/>
      </top>
      <bottom style="double">
        <color auto="1"/>
      </bottom>
      <diagonal/>
    </border>
    <border>
      <left style="thin">
        <color indexed="64"/>
      </left>
      <right style="double">
        <color indexed="64"/>
      </right>
      <top style="thin">
        <color indexed="64"/>
      </top>
      <bottom style="double">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double">
        <color indexed="64"/>
      </left>
      <right/>
      <top style="thin">
        <color indexed="64"/>
      </top>
      <bottom style="double">
        <color indexed="64"/>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8"/>
      </right>
      <top style="double">
        <color auto="1"/>
      </top>
      <bottom style="thin">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hair">
        <color indexed="8"/>
      </top>
      <bottom style="thin">
        <color indexed="8"/>
      </bottom>
      <diagonal/>
    </border>
    <border>
      <left/>
      <right/>
      <top style="thin">
        <color indexed="8"/>
      </top>
      <bottom style="thin">
        <color indexed="64"/>
      </bottom>
      <diagonal/>
    </border>
    <border>
      <left style="thin">
        <color auto="1"/>
      </left>
      <right/>
      <top style="thin">
        <color indexed="64"/>
      </top>
      <bottom style="hair">
        <color indexed="64"/>
      </bottom>
      <diagonal/>
    </border>
    <border>
      <left style="thin">
        <color auto="1"/>
      </left>
      <right/>
      <top style="hair">
        <color auto="1"/>
      </top>
      <bottom style="thin">
        <color auto="1"/>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hair">
        <color auto="1"/>
      </left>
      <right style="hair">
        <color auto="1"/>
      </right>
      <top style="hair">
        <color auto="1"/>
      </top>
      <bottom style="thin">
        <color auto="1"/>
      </bottom>
      <diagonal/>
    </border>
    <border>
      <left/>
      <right style="double">
        <color indexed="64"/>
      </right>
      <top style="thin">
        <color indexed="64"/>
      </top>
      <bottom style="double">
        <color indexed="64"/>
      </bottom>
      <diagonal/>
    </border>
    <border>
      <left/>
      <right style="thin">
        <color indexed="64"/>
      </right>
      <top style="hair">
        <color auto="1"/>
      </top>
      <bottom style="thin">
        <color indexed="64"/>
      </bottom>
      <diagonal/>
    </border>
    <border>
      <left style="medium">
        <color indexed="64"/>
      </left>
      <right style="thin">
        <color indexed="64"/>
      </right>
      <top style="thin">
        <color indexed="64"/>
      </top>
      <bottom style="hair">
        <color indexed="64"/>
      </bottom>
      <diagonal/>
    </border>
    <border>
      <left/>
      <right style="thin">
        <color auto="1"/>
      </right>
      <top style="thin">
        <color indexed="64"/>
      </top>
      <bottom style="hair">
        <color auto="1"/>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hair">
        <color indexed="64"/>
      </top>
      <bottom/>
      <diagonal/>
    </border>
    <border>
      <left style="thin">
        <color indexed="64"/>
      </left>
      <right style="thin">
        <color auto="1"/>
      </right>
      <top style="hair">
        <color indexed="64"/>
      </top>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double">
        <color auto="1"/>
      </bottom>
      <diagonal/>
    </border>
    <border>
      <left style="thin">
        <color indexed="64"/>
      </left>
      <right/>
      <top style="hair">
        <color indexed="64"/>
      </top>
      <bottom style="thin">
        <color indexed="64"/>
      </bottom>
      <diagonal/>
    </border>
    <border>
      <left style="thin">
        <color indexed="8"/>
      </left>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auto="1"/>
      </right>
      <top style="hair">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thin">
        <color indexed="64"/>
      </left>
      <right style="thin">
        <color auto="1"/>
      </right>
      <top style="hair">
        <color indexed="64"/>
      </top>
      <bottom/>
      <diagonal/>
    </border>
    <border>
      <left style="double">
        <color indexed="64"/>
      </left>
      <right/>
      <top style="hair">
        <color auto="1"/>
      </top>
      <bottom style="thin">
        <color indexed="64"/>
      </bottom>
      <diagonal/>
    </border>
    <border>
      <left/>
      <right/>
      <top style="hair">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auto="1"/>
      </left>
      <right style="thin">
        <color auto="1"/>
      </right>
      <top style="hair">
        <color auto="1"/>
      </top>
      <bottom style="thin">
        <color auto="1"/>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medium">
        <color indexed="64"/>
      </bottom>
      <diagonal/>
    </border>
    <border>
      <left/>
      <right style="double">
        <color indexed="64"/>
      </right>
      <top style="hair">
        <color auto="1"/>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auto="1"/>
      </right>
      <top style="hair">
        <color indexed="64"/>
      </top>
      <bottom style="dotted">
        <color indexed="64"/>
      </bottom>
      <diagonal/>
    </border>
    <border>
      <left/>
      <right style="thin">
        <color indexed="64"/>
      </right>
      <top style="double">
        <color indexed="64"/>
      </top>
      <bottom/>
      <diagonal/>
    </border>
    <border>
      <left/>
      <right style="thin">
        <color indexed="8"/>
      </right>
      <top/>
      <bottom/>
      <diagonal/>
    </border>
    <border>
      <left/>
      <right style="double">
        <color indexed="8"/>
      </right>
      <top style="thin">
        <color indexed="8"/>
      </top>
      <bottom style="thin">
        <color indexed="8"/>
      </bottom>
      <diagonal/>
    </border>
    <border>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double">
        <color indexed="64"/>
      </top>
      <bottom/>
      <diagonal/>
    </border>
    <border>
      <left style="double">
        <color indexed="64"/>
      </left>
      <right/>
      <top style="hair">
        <color indexed="64"/>
      </top>
      <bottom style="medium">
        <color indexed="64"/>
      </bottom>
      <diagonal/>
    </border>
    <border>
      <left/>
      <right style="thin">
        <color indexed="64"/>
      </right>
      <top style="hair">
        <color auto="1"/>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thin">
        <color indexed="64"/>
      </top>
      <bottom style="dotted">
        <color indexed="64"/>
      </bottom>
      <diagonal/>
    </border>
    <border>
      <left style="thin">
        <color auto="1"/>
      </left>
      <right style="thin">
        <color auto="1"/>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dotted">
        <color indexed="64"/>
      </bottom>
      <diagonal/>
    </border>
    <border>
      <left style="thin">
        <color indexed="64"/>
      </left>
      <right style="double">
        <color indexed="64"/>
      </right>
      <top style="thin">
        <color indexed="64"/>
      </top>
      <bottom style="thin">
        <color indexed="8"/>
      </bottom>
      <diagonal/>
    </border>
    <border>
      <left style="thin">
        <color indexed="64"/>
      </left>
      <right style="double">
        <color indexed="64"/>
      </right>
      <top style="thin">
        <color indexed="8"/>
      </top>
      <bottom style="thin">
        <color indexed="64"/>
      </bottom>
      <diagonal/>
    </border>
    <border>
      <left/>
      <right style="thin">
        <color indexed="64"/>
      </right>
      <top style="thin">
        <color indexed="64"/>
      </top>
      <bottom style="thin">
        <color auto="1"/>
      </bottom>
      <diagonal/>
    </border>
    <border>
      <left/>
      <right style="thin">
        <color indexed="8"/>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double">
        <color indexed="64"/>
      </right>
      <top style="double">
        <color indexed="64"/>
      </top>
      <bottom/>
      <diagonal/>
    </border>
    <border>
      <left style="thin">
        <color indexed="64"/>
      </left>
      <right style="double">
        <color indexed="64"/>
      </right>
      <top style="double">
        <color indexed="64"/>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style="hair">
        <color indexed="64"/>
      </top>
      <bottom/>
      <diagonal/>
    </border>
    <border>
      <left style="thin">
        <color indexed="64"/>
      </left>
      <right style="double">
        <color indexed="64"/>
      </right>
      <top style="thin">
        <color indexed="64"/>
      </top>
      <bottom/>
      <diagonal/>
    </border>
    <border>
      <left style="hair">
        <color auto="1"/>
      </left>
      <right style="thin">
        <color indexed="64"/>
      </right>
      <top style="hair">
        <color indexed="64"/>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style="double">
        <color auto="1"/>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double">
        <color auto="1"/>
      </right>
      <top/>
      <bottom/>
      <diagonal/>
    </border>
    <border>
      <left style="double">
        <color indexed="64"/>
      </left>
      <right style="thin">
        <color indexed="64"/>
      </right>
      <top style="thin">
        <color indexed="64"/>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auto="1"/>
      </right>
      <top style="hair">
        <color auto="1"/>
      </top>
      <bottom style="thin">
        <color auto="1"/>
      </bottom>
      <diagonal/>
    </border>
    <border>
      <left style="double">
        <color indexed="64"/>
      </left>
      <right/>
      <top style="hair">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double">
        <color indexed="64"/>
      </right>
      <top style="thin">
        <color auto="1"/>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auto="1"/>
      </left>
      <right style="double">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thin">
        <color indexed="8"/>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auto="1"/>
      </top>
      <bottom style="hair">
        <color auto="1"/>
      </bottom>
      <diagonal/>
    </border>
    <border>
      <left/>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auto="1"/>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style="thin">
        <color indexed="64"/>
      </left>
      <right style="thin">
        <color auto="1"/>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medium">
        <color indexed="64"/>
      </left>
      <right/>
      <top style="double">
        <color indexed="64"/>
      </top>
      <bottom/>
      <diagonal/>
    </border>
    <border>
      <left/>
      <right style="medium">
        <color indexed="64"/>
      </right>
      <top style="double">
        <color indexed="64"/>
      </top>
      <bottom/>
      <diagonal/>
    </border>
  </borders>
  <cellStyleXfs count="21177">
    <xf numFmtId="166" fontId="0"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166" fontId="12" fillId="0" borderId="0"/>
    <xf numFmtId="166" fontId="12" fillId="0" borderId="0"/>
    <xf numFmtId="166" fontId="12" fillId="0" borderId="0"/>
    <xf numFmtId="166" fontId="12" fillId="0" borderId="0"/>
    <xf numFmtId="0" fontId="11"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4" borderId="0" applyNumberFormat="0" applyBorder="0" applyAlignment="0" applyProtection="0"/>
    <xf numFmtId="0" fontId="45" fillId="8" borderId="0" applyNumberFormat="0" applyBorder="0" applyAlignment="0" applyProtection="0"/>
    <xf numFmtId="0" fontId="46" fillId="25" borderId="15" applyNumberFormat="0" applyAlignment="0" applyProtection="0"/>
    <xf numFmtId="0" fontId="47" fillId="26" borderId="16" applyNumberFormat="0" applyAlignment="0" applyProtection="0"/>
    <xf numFmtId="0" fontId="48" fillId="0" borderId="0" applyNumberFormat="0" applyFill="0" applyBorder="0" applyAlignment="0" applyProtection="0"/>
    <xf numFmtId="0" fontId="49" fillId="9" borderId="0" applyNumberFormat="0" applyBorder="0" applyAlignment="0" applyProtection="0"/>
    <xf numFmtId="0" fontId="50" fillId="0" borderId="17" applyNumberFormat="0" applyFill="0" applyAlignment="0" applyProtection="0"/>
    <xf numFmtId="0" fontId="51" fillId="0" borderId="18" applyNumberFormat="0" applyFill="0" applyAlignment="0" applyProtection="0"/>
    <xf numFmtId="0" fontId="52" fillId="0" borderId="19" applyNumberFormat="0" applyFill="0" applyAlignment="0" applyProtection="0"/>
    <xf numFmtId="0" fontId="52" fillId="0" borderId="0" applyNumberFormat="0" applyFill="0" applyBorder="0" applyAlignment="0" applyProtection="0"/>
    <xf numFmtId="0" fontId="42" fillId="0" borderId="0" applyNumberFormat="0" applyFill="0" applyBorder="0" applyAlignment="0" applyProtection="0">
      <alignment vertical="top"/>
      <protection locked="0"/>
    </xf>
    <xf numFmtId="0" fontId="53" fillId="12" borderId="15" applyNumberFormat="0" applyAlignment="0" applyProtection="0"/>
    <xf numFmtId="0" fontId="54" fillId="0" borderId="20" applyNumberFormat="0" applyFill="0" applyAlignment="0" applyProtection="0"/>
    <xf numFmtId="0" fontId="55" fillId="27" borderId="0" applyNumberFormat="0" applyBorder="0" applyAlignment="0" applyProtection="0"/>
    <xf numFmtId="166" fontId="12" fillId="0" borderId="0"/>
    <xf numFmtId="0" fontId="12" fillId="28" borderId="21" applyNumberFormat="0" applyFont="0" applyAlignment="0" applyProtection="0"/>
    <xf numFmtId="0" fontId="56" fillId="25" borderId="22" applyNumberFormat="0" applyAlignment="0" applyProtection="0"/>
    <xf numFmtId="0" fontId="57" fillId="0" borderId="0" applyNumberFormat="0" applyFill="0" applyBorder="0" applyAlignment="0" applyProtection="0"/>
    <xf numFmtId="0" fontId="58" fillId="0" borderId="23" applyNumberFormat="0" applyFill="0" applyAlignment="0" applyProtection="0"/>
    <xf numFmtId="0" fontId="59" fillId="0" borderId="0" applyNumberFormat="0" applyFill="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4" borderId="0" applyNumberFormat="0" applyBorder="0" applyAlignment="0" applyProtection="0"/>
    <xf numFmtId="0" fontId="61" fillId="0" borderId="2">
      <alignment horizontal="center"/>
    </xf>
    <xf numFmtId="0" fontId="62" fillId="0" borderId="1">
      <alignment horizontal="left" wrapText="1" indent="2"/>
    </xf>
    <xf numFmtId="0" fontId="63" fillId="0" borderId="0">
      <alignment wrapText="1"/>
    </xf>
    <xf numFmtId="165" fontId="4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64" fillId="0" borderId="0" applyFont="0" applyFill="0" applyBorder="0" applyAlignment="0" applyProtection="0"/>
    <xf numFmtId="164" fontId="38" fillId="0" borderId="0" applyFont="0" applyFill="0" applyBorder="0" applyAlignment="0" applyProtection="0"/>
    <xf numFmtId="168" fontId="11" fillId="0" borderId="0" applyFont="0" applyFill="0" applyBorder="0" applyAlignment="0" applyProtection="0"/>
    <xf numFmtId="0" fontId="65"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64" fillId="0" borderId="0"/>
    <xf numFmtId="0" fontId="64" fillId="0" borderId="0"/>
    <xf numFmtId="0" fontId="64" fillId="0" borderId="0"/>
    <xf numFmtId="0" fontId="11" fillId="0" borderId="0"/>
    <xf numFmtId="0" fontId="11" fillId="0" borderId="0"/>
    <xf numFmtId="0" fontId="11" fillId="0" borderId="0"/>
    <xf numFmtId="0" fontId="38" fillId="0" borderId="0"/>
    <xf numFmtId="0" fontId="11" fillId="0" borderId="0"/>
    <xf numFmtId="0" fontId="11" fillId="0" borderId="0"/>
    <xf numFmtId="0" fontId="11" fillId="0" borderId="0"/>
    <xf numFmtId="0" fontId="11" fillId="0" borderId="0"/>
    <xf numFmtId="0" fontId="11" fillId="0" borderId="0"/>
    <xf numFmtId="0" fontId="38" fillId="0" borderId="0"/>
    <xf numFmtId="0" fontId="38" fillId="0" borderId="0"/>
    <xf numFmtId="0" fontId="11" fillId="0" borderId="0"/>
    <xf numFmtId="0" fontId="11" fillId="0" borderId="0"/>
    <xf numFmtId="0" fontId="10" fillId="0" borderId="0"/>
    <xf numFmtId="0" fontId="11" fillId="0" borderId="0"/>
    <xf numFmtId="0" fontId="11" fillId="0" borderId="0"/>
    <xf numFmtId="0" fontId="38" fillId="0" borderId="0"/>
    <xf numFmtId="0" fontId="38"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66" fillId="0" borderId="24">
      <alignment horizontal="left" wrapText="1" indent="1"/>
    </xf>
    <xf numFmtId="9" fontId="38"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64" fillId="0" borderId="0" applyFont="0" applyFill="0" applyBorder="0" applyAlignment="0" applyProtection="0"/>
    <xf numFmtId="0" fontId="60" fillId="2" borderId="14" applyNumberFormat="0" applyFill="0" applyAlignment="0"/>
    <xf numFmtId="0" fontId="67" fillId="0" borderId="25">
      <alignment vertical="center" wrapText="1"/>
    </xf>
    <xf numFmtId="0" fontId="58" fillId="0" borderId="26" applyNumberFormat="0" applyFill="0" applyAlignment="0" applyProtection="0"/>
    <xf numFmtId="0" fontId="68" fillId="0" borderId="27">
      <alignment horizontal="center"/>
    </xf>
    <xf numFmtId="0" fontId="11" fillId="0" borderId="0" applyNumberFormat="0" applyFont="0" applyBorder="0">
      <alignment horizontal="right"/>
      <protection locked="0"/>
    </xf>
    <xf numFmtId="0" fontId="46" fillId="25" borderId="28" applyNumberFormat="0" applyAlignment="0" applyProtection="0"/>
    <xf numFmtId="0" fontId="53" fillId="12" borderId="28" applyNumberFormat="0" applyAlignment="0" applyProtection="0"/>
    <xf numFmtId="0" fontId="12" fillId="28" borderId="29" applyNumberFormat="0" applyFont="0" applyAlignment="0" applyProtection="0"/>
    <xf numFmtId="0" fontId="56" fillId="25" borderId="30" applyNumberFormat="0" applyAlignment="0" applyProtection="0"/>
    <xf numFmtId="0" fontId="58" fillId="0" borderId="26" applyNumberFormat="0" applyFill="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4" borderId="0" applyNumberFormat="0" applyBorder="0" applyAlignment="0" applyProtection="0"/>
    <xf numFmtId="0" fontId="46" fillId="25" borderId="28" applyNumberFormat="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protection locked="0"/>
    </xf>
    <xf numFmtId="0" fontId="53" fillId="12" borderId="28"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64" fillId="0" borderId="0"/>
    <xf numFmtId="0" fontId="38" fillId="0" borderId="0"/>
    <xf numFmtId="0" fontId="38" fillId="0" borderId="0"/>
    <xf numFmtId="0" fontId="64" fillId="0" borderId="0"/>
    <xf numFmtId="0" fontId="11"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13" fillId="28" borderId="29" applyNumberFormat="0" applyFont="0" applyAlignment="0" applyProtection="0"/>
    <xf numFmtId="0" fontId="56" fillId="25" borderId="30" applyNumberFormat="0" applyAlignment="0" applyProtection="0"/>
    <xf numFmtId="0" fontId="56" fillId="25" borderId="30"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9" fontId="1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23" applyNumberFormat="0" applyFill="0" applyAlignment="0" applyProtection="0"/>
    <xf numFmtId="0" fontId="46" fillId="25" borderId="15" applyNumberFormat="0" applyAlignment="0" applyProtection="0"/>
    <xf numFmtId="0" fontId="53" fillId="12" borderId="15" applyNumberFormat="0" applyAlignment="0" applyProtection="0"/>
    <xf numFmtId="0" fontId="12" fillId="28" borderId="21" applyNumberFormat="0" applyFont="0" applyAlignment="0" applyProtection="0"/>
    <xf numFmtId="0" fontId="56" fillId="25" borderId="22" applyNumberFormat="0" applyAlignment="0" applyProtection="0"/>
    <xf numFmtId="0" fontId="58" fillId="0" borderId="23" applyNumberFormat="0" applyFill="0" applyAlignment="0" applyProtection="0"/>
    <xf numFmtId="43" fontId="12" fillId="0" borderId="0" applyFont="0" applyFill="0" applyBorder="0" applyAlignment="0" applyProtection="0"/>
    <xf numFmtId="0" fontId="4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0" borderId="0"/>
    <xf numFmtId="0" fontId="93" fillId="0" borderId="0" applyNumberFormat="0" applyFill="0" applyBorder="0" applyAlignment="0" applyProtection="0">
      <alignment vertical="top"/>
      <protection locked="0"/>
    </xf>
    <xf numFmtId="165" fontId="38" fillId="0" borderId="0" applyFont="0" applyFill="0" applyBorder="0" applyAlignment="0" applyProtection="0"/>
    <xf numFmtId="44" fontId="12" fillId="0" borderId="0" applyFont="0" applyFill="0" applyBorder="0" applyAlignment="0" applyProtection="0"/>
    <xf numFmtId="0" fontId="99" fillId="0" borderId="0"/>
    <xf numFmtId="9" fontId="99" fillId="0" borderId="0" applyFont="0" applyFill="0" applyBorder="0" applyAlignment="0" applyProtection="0"/>
    <xf numFmtId="166" fontId="1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7" fontId="83" fillId="38" borderId="2" applyAlignment="0">
      <protection locked="0"/>
    </xf>
    <xf numFmtId="49" fontId="11" fillId="39" borderId="0" applyBorder="0">
      <alignment horizontal="left"/>
      <protection locked="0"/>
    </xf>
    <xf numFmtId="0" fontId="11" fillId="0" borderId="0"/>
    <xf numFmtId="0" fontId="11" fillId="0" borderId="0"/>
    <xf numFmtId="0" fontId="108" fillId="2" borderId="0">
      <alignment horizontal="right"/>
    </xf>
    <xf numFmtId="9" fontId="11" fillId="0" borderId="0" applyFont="0" applyFill="0" applyBorder="0" applyAlignment="0" applyProtection="0"/>
    <xf numFmtId="9" fontId="11" fillId="0" borderId="0" applyFont="0" applyFill="0" applyBorder="0" applyAlignment="0" applyProtection="0"/>
    <xf numFmtId="1" fontId="19" fillId="29" borderId="0" applyNumberFormat="0" applyFont="0" applyBorder="0" applyAlignment="0"/>
    <xf numFmtId="0" fontId="11" fillId="39" borderId="2" applyNumberFormat="0" applyAlignment="0">
      <alignment horizontal="left"/>
    </xf>
    <xf numFmtId="0" fontId="38" fillId="0" borderId="0"/>
    <xf numFmtId="0" fontId="139" fillId="0" borderId="0" applyNumberFormat="0" applyFill="0" applyBorder="0" applyAlignment="0" applyProtection="0"/>
    <xf numFmtId="43" fontId="38" fillId="0" borderId="0" applyFont="0" applyFill="0" applyBorder="0" applyAlignment="0" applyProtection="0"/>
    <xf numFmtId="0" fontId="11" fillId="0" borderId="0"/>
    <xf numFmtId="0" fontId="11" fillId="0" borderId="0"/>
    <xf numFmtId="0" fontId="141" fillId="45" borderId="0" applyNumberFormat="0" applyBorder="0" applyAlignment="0" applyProtection="0"/>
    <xf numFmtId="0" fontId="46" fillId="25" borderId="107" applyNumberFormat="0" applyAlignment="0" applyProtection="0"/>
    <xf numFmtId="0" fontId="46" fillId="25" borderId="107" applyNumberFormat="0" applyAlignment="0" applyProtection="0"/>
    <xf numFmtId="0" fontId="46" fillId="25" borderId="107" applyNumberFormat="0" applyAlignment="0" applyProtection="0"/>
    <xf numFmtId="0" fontId="46" fillId="25" borderId="107" applyNumberFormat="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142" fillId="0" borderId="0" applyFont="0" applyFill="0" applyBorder="0" applyAlignment="0" applyProtection="0"/>
    <xf numFmtId="44" fontId="11" fillId="0" borderId="0" applyFont="0" applyFill="0" applyBorder="0" applyAlignment="0" applyProtection="0"/>
    <xf numFmtId="0" fontId="53" fillId="12" borderId="107" applyNumberFormat="0" applyAlignment="0" applyProtection="0"/>
    <xf numFmtId="0" fontId="53" fillId="12" borderId="107" applyNumberFormat="0" applyAlignment="0" applyProtection="0"/>
    <xf numFmtId="0" fontId="53" fillId="12" borderId="107" applyNumberFormat="0" applyAlignment="0" applyProtection="0"/>
    <xf numFmtId="0" fontId="53" fillId="12" borderId="107" applyNumberFormat="0" applyAlignment="0" applyProtection="0"/>
    <xf numFmtId="49" fontId="11" fillId="39" borderId="0" applyBorder="0">
      <alignment horizontal="left"/>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1" fillId="0" borderId="0"/>
    <xf numFmtId="0" fontId="12" fillId="28" borderId="108" applyNumberFormat="0" applyFont="0" applyAlignment="0" applyProtection="0"/>
    <xf numFmtId="0" fontId="12" fillId="28" borderId="108" applyNumberFormat="0" applyFont="0" applyAlignment="0" applyProtection="0"/>
    <xf numFmtId="0" fontId="12" fillId="28" borderId="108" applyNumberFormat="0" applyFont="0" applyAlignment="0" applyProtection="0"/>
    <xf numFmtId="0" fontId="13" fillId="28" borderId="108" applyNumberFormat="0" applyFont="0" applyAlignment="0" applyProtection="0"/>
    <xf numFmtId="0" fontId="56" fillId="25" borderId="109" applyNumberFormat="0" applyAlignment="0" applyProtection="0"/>
    <xf numFmtId="0" fontId="56" fillId="25" borderId="109" applyNumberFormat="0" applyAlignment="0" applyProtection="0"/>
    <xf numFmtId="0" fontId="56" fillId="25" borderId="109" applyNumberFormat="0" applyAlignment="0" applyProtection="0"/>
    <xf numFmtId="0" fontId="56" fillId="25" borderId="109" applyNumberFormat="0" applyAlignment="0" applyProtection="0"/>
    <xf numFmtId="0" fontId="56" fillId="25" borderId="109" applyNumberFormat="0" applyAlignment="0" applyProtection="0"/>
    <xf numFmtId="40" fontId="144" fillId="2" borderId="0">
      <alignment horizontal="right"/>
    </xf>
    <xf numFmtId="0" fontId="145" fillId="2" borderId="99"/>
    <xf numFmtId="0" fontId="145" fillId="2" borderId="99"/>
    <xf numFmtId="0" fontId="145" fillId="0" borderId="0" applyBorder="0">
      <alignment horizontal="centerContinuous"/>
    </xf>
    <xf numFmtId="0" fontId="146"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2" fillId="0" borderId="0" applyFont="0" applyFill="0" applyBorder="0" applyAlignment="0" applyProtection="0"/>
    <xf numFmtId="0" fontId="11" fillId="39" borderId="2" applyNumberFormat="0" applyAlignment="0">
      <alignment horizontal="left"/>
    </xf>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58" fillId="0" borderId="110" applyNumberFormat="0" applyFill="0" applyAlignment="0" applyProtection="0"/>
    <xf numFmtId="0" fontId="12" fillId="28" borderId="141" applyNumberFormat="0" applyFont="0" applyAlignment="0" applyProtection="0"/>
    <xf numFmtId="0" fontId="12" fillId="28" borderId="141" applyNumberFormat="0" applyFont="0" applyAlignment="0" applyProtection="0"/>
    <xf numFmtId="0" fontId="56" fillId="25" borderId="150" applyNumberFormat="0" applyAlignment="0" applyProtection="0"/>
    <xf numFmtId="0" fontId="53" fillId="12" borderId="144" applyNumberFormat="0" applyAlignment="0" applyProtection="0"/>
    <xf numFmtId="0" fontId="58" fillId="0" borderId="151" applyNumberFormat="0" applyFill="0" applyAlignment="0" applyProtection="0"/>
    <xf numFmtId="0" fontId="56" fillId="25" borderId="146" applyNumberFormat="0" applyAlignment="0" applyProtection="0"/>
    <xf numFmtId="0" fontId="12" fillId="28" borderId="145" applyNumberFormat="0" applyFont="0" applyAlignment="0" applyProtection="0"/>
    <xf numFmtId="0" fontId="58" fillId="0" borderId="143" applyNumberFormat="0" applyFill="0" applyAlignment="0" applyProtection="0"/>
    <xf numFmtId="0" fontId="56" fillId="25" borderId="150" applyNumberFormat="0" applyAlignment="0" applyProtection="0"/>
    <xf numFmtId="0" fontId="58" fillId="0" borderId="151" applyNumberFormat="0" applyFill="0" applyAlignment="0" applyProtection="0"/>
    <xf numFmtId="0" fontId="58" fillId="0" borderId="147" applyNumberFormat="0" applyFill="0" applyAlignment="0" applyProtection="0"/>
    <xf numFmtId="0" fontId="46" fillId="25" borderId="144" applyNumberFormat="0" applyAlignment="0" applyProtection="0"/>
    <xf numFmtId="0" fontId="12" fillId="28" borderId="145" applyNumberFormat="0" applyFont="0" applyAlignment="0" applyProtection="0"/>
    <xf numFmtId="0" fontId="56" fillId="25" borderId="146" applyNumberFormat="0" applyAlignment="0" applyProtection="0"/>
    <xf numFmtId="0" fontId="12" fillId="28" borderId="149" applyNumberFormat="0" applyFont="0" applyAlignment="0" applyProtection="0"/>
    <xf numFmtId="0" fontId="12" fillId="28" borderId="141" applyNumberFormat="0" applyFont="0" applyAlignment="0" applyProtection="0"/>
    <xf numFmtId="0" fontId="62" fillId="0" borderId="127">
      <alignment horizontal="left" wrapText="1" indent="2"/>
    </xf>
    <xf numFmtId="0" fontId="46" fillId="25" borderId="148" applyNumberFormat="0" applyAlignment="0" applyProtection="0"/>
    <xf numFmtId="0" fontId="46" fillId="25" borderId="135" applyNumberFormat="0" applyAlignment="0" applyProtection="0"/>
    <xf numFmtId="0" fontId="46" fillId="25" borderId="135" applyNumberFormat="0" applyAlignment="0" applyProtection="0"/>
    <xf numFmtId="0" fontId="46" fillId="25" borderId="135" applyNumberFormat="0" applyAlignment="0" applyProtection="0"/>
    <xf numFmtId="0" fontId="46" fillId="25" borderId="135" applyNumberFormat="0" applyAlignment="0" applyProtection="0"/>
    <xf numFmtId="0" fontId="46" fillId="25" borderId="144" applyNumberFormat="0" applyAlignment="0" applyProtection="0"/>
    <xf numFmtId="0" fontId="53" fillId="12" borderId="148" applyNumberFormat="0" applyAlignment="0" applyProtection="0"/>
    <xf numFmtId="0" fontId="58" fillId="0" borderId="147" applyNumberFormat="0" applyFill="0" applyAlignment="0" applyProtection="0"/>
    <xf numFmtId="0" fontId="12" fillId="28" borderId="145" applyNumberFormat="0" applyFont="0" applyAlignment="0" applyProtection="0"/>
    <xf numFmtId="0" fontId="58" fillId="0" borderId="147" applyNumberFormat="0" applyFill="0" applyAlignment="0" applyProtection="0"/>
    <xf numFmtId="0" fontId="46" fillId="25" borderId="148" applyNumberFormat="0" applyAlignment="0" applyProtection="0"/>
    <xf numFmtId="0" fontId="58" fillId="0" borderId="143" applyNumberFormat="0" applyFill="0" applyAlignment="0" applyProtection="0"/>
    <xf numFmtId="0" fontId="53" fillId="12" borderId="140" applyNumberFormat="0" applyAlignment="0" applyProtection="0"/>
    <xf numFmtId="0" fontId="58" fillId="0" borderId="147" applyNumberFormat="0" applyFill="0" applyAlignment="0" applyProtection="0"/>
    <xf numFmtId="0" fontId="56" fillId="25" borderId="142" applyNumberFormat="0" applyAlignment="0" applyProtection="0"/>
    <xf numFmtId="0" fontId="58" fillId="0" borderId="143" applyNumberFormat="0" applyFill="0" applyAlignment="0" applyProtection="0"/>
    <xf numFmtId="0" fontId="46" fillId="25" borderId="148" applyNumberFormat="0" applyAlignment="0" applyProtection="0"/>
    <xf numFmtId="0" fontId="53" fillId="12" borderId="135" applyNumberFormat="0" applyAlignment="0" applyProtection="0"/>
    <xf numFmtId="0" fontId="53" fillId="12" borderId="135" applyNumberFormat="0" applyAlignment="0" applyProtection="0"/>
    <xf numFmtId="0" fontId="53" fillId="12" borderId="135" applyNumberFormat="0" applyAlignment="0" applyProtection="0"/>
    <xf numFmtId="0" fontId="53" fillId="12" borderId="135" applyNumberFormat="0" applyAlignment="0" applyProtection="0"/>
    <xf numFmtId="0" fontId="12" fillId="28" borderId="149" applyNumberFormat="0" applyFont="0" applyAlignment="0" applyProtection="0"/>
    <xf numFmtId="0" fontId="54" fillId="0" borderId="136" applyNumberFormat="0" applyFill="0" applyAlignment="0" applyProtection="0"/>
    <xf numFmtId="0" fontId="58" fillId="0" borderId="1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0" borderId="143" applyNumberFormat="0" applyFill="0" applyAlignment="0" applyProtection="0"/>
    <xf numFmtId="0" fontId="13" fillId="28" borderId="141" applyNumberFormat="0" applyFont="0" applyAlignment="0" applyProtection="0"/>
    <xf numFmtId="0" fontId="46" fillId="25" borderId="148" applyNumberFormat="0" applyAlignment="0" applyProtection="0"/>
    <xf numFmtId="0" fontId="56" fillId="25" borderId="150" applyNumberFormat="0" applyAlignment="0" applyProtection="0"/>
    <xf numFmtId="0" fontId="58" fillId="0" borderId="147" applyNumberFormat="0" applyFill="0" applyAlignment="0" applyProtection="0"/>
    <xf numFmtId="0" fontId="58" fillId="0" borderId="143" applyNumberFormat="0" applyFill="0" applyAlignment="0" applyProtection="0"/>
    <xf numFmtId="0" fontId="58" fillId="0" borderId="143" applyNumberFormat="0" applyFill="0" applyAlignment="0" applyProtection="0"/>
    <xf numFmtId="0" fontId="56" fillId="25" borderId="150" applyNumberFormat="0" applyAlignment="0" applyProtection="0"/>
    <xf numFmtId="0" fontId="58" fillId="0" borderId="143" applyNumberFormat="0" applyFill="0" applyAlignment="0" applyProtection="0"/>
    <xf numFmtId="0" fontId="13" fillId="28" borderId="145" applyNumberFormat="0" applyFont="0" applyAlignment="0" applyProtection="0"/>
    <xf numFmtId="0" fontId="53" fillId="12" borderId="140" applyNumberFormat="0" applyAlignment="0" applyProtection="0"/>
    <xf numFmtId="0" fontId="6" fillId="0" borderId="0"/>
    <xf numFmtId="0" fontId="6" fillId="0" borderId="0"/>
    <xf numFmtId="0" fontId="6" fillId="0" borderId="0"/>
    <xf numFmtId="0" fontId="6" fillId="0" borderId="0"/>
    <xf numFmtId="0" fontId="6" fillId="0" borderId="0"/>
    <xf numFmtId="0" fontId="58" fillId="0" borderId="1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0" borderId="151" applyNumberFormat="0" applyFill="0" applyAlignment="0" applyProtection="0"/>
    <xf numFmtId="0" fontId="46" fillId="25" borderId="144" applyNumberFormat="0" applyAlignment="0" applyProtection="0"/>
    <xf numFmtId="0" fontId="12" fillId="28" borderId="137" applyNumberFormat="0" applyFont="0" applyAlignment="0" applyProtection="0"/>
    <xf numFmtId="0" fontId="12" fillId="28" borderId="137" applyNumberFormat="0" applyFont="0" applyAlignment="0" applyProtection="0"/>
    <xf numFmtId="0" fontId="12" fillId="28" borderId="137" applyNumberFormat="0" applyFont="0" applyAlignment="0" applyProtection="0"/>
    <xf numFmtId="0" fontId="13" fillId="28" borderId="137" applyNumberFormat="0" applyFon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3" fillId="12" borderId="144" applyNumberFormat="0" applyAlignment="0" applyProtection="0"/>
    <xf numFmtId="0" fontId="56" fillId="25" borderId="142" applyNumberFormat="0" applyAlignment="0" applyProtection="0"/>
    <xf numFmtId="0" fontId="56" fillId="25" borderId="146" applyNumberFormat="0" applyAlignment="0" applyProtection="0"/>
    <xf numFmtId="9" fontId="11" fillId="0" borderId="0" applyFont="0" applyFill="0" applyBorder="0" applyAlignment="0" applyProtection="0"/>
    <xf numFmtId="0" fontId="58" fillId="0" borderId="147" applyNumberFormat="0" applyFill="0" applyAlignment="0" applyProtection="0"/>
    <xf numFmtId="0" fontId="46" fillId="25" borderId="140" applyNumberFormat="0" applyAlignment="0" applyProtection="0"/>
    <xf numFmtId="0" fontId="13" fillId="28" borderId="149" applyNumberFormat="0" applyFont="0" applyAlignment="0" applyProtection="0"/>
    <xf numFmtId="0" fontId="46" fillId="25" borderId="140" applyNumberFormat="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46" fillId="25" borderId="144" applyNumberFormat="0" applyAlignment="0" applyProtection="0"/>
    <xf numFmtId="0" fontId="46" fillId="25" borderId="140" applyNumberFormat="0" applyAlignment="0" applyProtection="0"/>
    <xf numFmtId="0" fontId="12" fillId="28" borderId="145" applyNumberFormat="0" applyFont="0" applyAlignment="0" applyProtection="0"/>
    <xf numFmtId="0" fontId="58" fillId="0" borderId="14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25" borderId="135" applyNumberFormat="0" applyAlignment="0" applyProtection="0"/>
    <xf numFmtId="0" fontId="46" fillId="25" borderId="135" applyNumberFormat="0" applyAlignment="0" applyProtection="0"/>
    <xf numFmtId="0" fontId="46" fillId="25" borderId="135" applyNumberFormat="0" applyAlignment="0" applyProtection="0"/>
    <xf numFmtId="0" fontId="46" fillId="25" borderId="135" applyNumberFormat="0" applyAlignment="0" applyProtection="0"/>
    <xf numFmtId="0" fontId="53" fillId="12" borderId="135" applyNumberFormat="0" applyAlignment="0" applyProtection="0"/>
    <xf numFmtId="0" fontId="53" fillId="12" borderId="135" applyNumberFormat="0" applyAlignment="0" applyProtection="0"/>
    <xf numFmtId="0" fontId="53" fillId="12" borderId="135" applyNumberFormat="0" applyAlignment="0" applyProtection="0"/>
    <xf numFmtId="0" fontId="53" fillId="12" borderId="13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8" borderId="137" applyNumberFormat="0" applyFont="0" applyAlignment="0" applyProtection="0"/>
    <xf numFmtId="0" fontId="12" fillId="28" borderId="137" applyNumberFormat="0" applyFont="0" applyAlignment="0" applyProtection="0"/>
    <xf numFmtId="0" fontId="12" fillId="28" borderId="137" applyNumberFormat="0" applyFont="0" applyAlignment="0" applyProtection="0"/>
    <xf numFmtId="0" fontId="13" fillId="28" borderId="137" applyNumberFormat="0" applyFon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6" fillId="25" borderId="138" applyNumberFormat="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58" fillId="0" borderId="13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25" borderId="146" applyNumberFormat="0" applyAlignment="0" applyProtection="0"/>
    <xf numFmtId="0" fontId="56" fillId="25" borderId="150" applyNumberFormat="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28" borderId="141" applyNumberFormat="0" applyFont="0" applyAlignment="0" applyProtection="0"/>
    <xf numFmtId="0" fontId="58" fillId="0" borderId="147" applyNumberFormat="0" applyFill="0" applyAlignment="0" applyProtection="0"/>
    <xf numFmtId="0" fontId="145" fillId="2" borderId="130"/>
    <xf numFmtId="0" fontId="46" fillId="25" borderId="148" applyNumberFormat="0" applyAlignment="0" applyProtection="0"/>
    <xf numFmtId="0" fontId="6" fillId="0" borderId="0"/>
    <xf numFmtId="43" fontId="6" fillId="0" borderId="0" applyFont="0" applyFill="0" applyBorder="0" applyAlignment="0" applyProtection="0"/>
    <xf numFmtId="0" fontId="6" fillId="0" borderId="0"/>
    <xf numFmtId="0" fontId="56" fillId="25" borderId="146" applyNumberFormat="0" applyAlignment="0" applyProtection="0"/>
    <xf numFmtId="0" fontId="6" fillId="0" borderId="0"/>
    <xf numFmtId="0" fontId="145" fillId="2" borderId="130"/>
    <xf numFmtId="0" fontId="53" fillId="12" borderId="148" applyNumberFormat="0" applyAlignment="0" applyProtection="0"/>
    <xf numFmtId="0" fontId="58" fillId="0" borderId="143" applyNumberFormat="0" applyFill="0" applyAlignment="0" applyProtection="0"/>
    <xf numFmtId="0" fontId="58" fillId="0" borderId="147" applyNumberFormat="0" applyFill="0" applyAlignment="0" applyProtection="0"/>
    <xf numFmtId="0" fontId="58" fillId="0" borderId="151" applyNumberFormat="0" applyFill="0" applyAlignment="0" applyProtection="0"/>
    <xf numFmtId="0" fontId="53" fillId="12" borderId="144" applyNumberFormat="0" applyAlignment="0" applyProtection="0"/>
    <xf numFmtId="0" fontId="53" fillId="12" borderId="144" applyNumberFormat="0" applyAlignment="0" applyProtection="0"/>
    <xf numFmtId="0" fontId="46" fillId="25" borderId="144" applyNumberFormat="0" applyAlignment="0" applyProtection="0"/>
    <xf numFmtId="0" fontId="56" fillId="25" borderId="142" applyNumberFormat="0" applyAlignment="0" applyProtection="0"/>
    <xf numFmtId="0" fontId="12" fillId="28" borderId="149" applyNumberFormat="0" applyFont="0" applyAlignment="0" applyProtection="0"/>
    <xf numFmtId="0" fontId="58" fillId="0" borderId="143" applyNumberFormat="0" applyFill="0" applyAlignment="0" applyProtection="0"/>
    <xf numFmtId="0" fontId="58" fillId="0" borderId="147" applyNumberFormat="0" applyFill="0" applyAlignment="0" applyProtection="0"/>
    <xf numFmtId="0" fontId="58" fillId="0" borderId="143" applyNumberFormat="0" applyFill="0" applyAlignment="0" applyProtection="0"/>
    <xf numFmtId="0" fontId="58" fillId="0" borderId="151" applyNumberFormat="0" applyFill="0" applyAlignment="0" applyProtection="0"/>
    <xf numFmtId="0" fontId="46" fillId="25" borderId="148" applyNumberFormat="0" applyAlignment="0" applyProtection="0"/>
    <xf numFmtId="0" fontId="58" fillId="0" borderId="151" applyNumberFormat="0" applyFill="0" applyAlignment="0" applyProtection="0"/>
    <xf numFmtId="0" fontId="56" fillId="25" borderId="142" applyNumberFormat="0" applyAlignment="0" applyProtection="0"/>
    <xf numFmtId="0" fontId="46" fillId="25" borderId="140" applyNumberFormat="0" applyAlignment="0" applyProtection="0"/>
    <xf numFmtId="0" fontId="56" fillId="25" borderId="150" applyNumberFormat="0" applyAlignment="0" applyProtection="0"/>
    <xf numFmtId="0" fontId="58" fillId="0" borderId="147" applyNumberFormat="0" applyFill="0" applyAlignment="0" applyProtection="0"/>
    <xf numFmtId="0" fontId="12" fillId="28" borderId="145" applyNumberFormat="0" applyFont="0" applyAlignment="0" applyProtection="0"/>
    <xf numFmtId="0" fontId="58" fillId="0" borderId="147" applyNumberFormat="0" applyFill="0" applyAlignment="0" applyProtection="0"/>
    <xf numFmtId="0" fontId="58" fillId="0" borderId="143" applyNumberFormat="0" applyFill="0" applyAlignment="0" applyProtection="0"/>
    <xf numFmtId="0" fontId="53" fillId="12" borderId="144" applyNumberFormat="0" applyAlignment="0" applyProtection="0"/>
    <xf numFmtId="0" fontId="12" fillId="28" borderId="141" applyNumberFormat="0" applyFont="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6" fillId="25" borderId="150" applyNumberFormat="0" applyAlignment="0" applyProtection="0"/>
    <xf numFmtId="0" fontId="53" fillId="12" borderId="140" applyNumberFormat="0" applyAlignment="0" applyProtection="0"/>
    <xf numFmtId="0" fontId="46" fillId="25" borderId="148" applyNumberFormat="0" applyAlignment="0" applyProtection="0"/>
    <xf numFmtId="0" fontId="12" fillId="28" borderId="145" applyNumberFormat="0" applyFont="0" applyAlignment="0" applyProtection="0"/>
    <xf numFmtId="0" fontId="56" fillId="25" borderId="146" applyNumberFormat="0" applyAlignment="0" applyProtection="0"/>
    <xf numFmtId="0" fontId="53" fillId="12" borderId="140" applyNumberFormat="0" applyAlignment="0" applyProtection="0"/>
    <xf numFmtId="0" fontId="13" fillId="28" borderId="145" applyNumberFormat="0" applyFont="0" applyAlignment="0" applyProtection="0"/>
    <xf numFmtId="0" fontId="58" fillId="0" borderId="143" applyNumberFormat="0" applyFill="0" applyAlignment="0" applyProtection="0"/>
    <xf numFmtId="0" fontId="58" fillId="0" borderId="147" applyNumberFormat="0" applyFill="0" applyAlignment="0" applyProtection="0"/>
    <xf numFmtId="0" fontId="53" fillId="12" borderId="140" applyNumberFormat="0" applyAlignment="0" applyProtection="0"/>
    <xf numFmtId="0" fontId="12" fillId="28" borderId="149" applyNumberFormat="0" applyFont="0" applyAlignment="0" applyProtection="0"/>
    <xf numFmtId="0" fontId="56" fillId="25" borderId="142" applyNumberFormat="0" applyAlignment="0" applyProtection="0"/>
    <xf numFmtId="0" fontId="56" fillId="25" borderId="150" applyNumberFormat="0" applyAlignment="0" applyProtection="0"/>
    <xf numFmtId="0" fontId="53" fillId="12" borderId="148" applyNumberFormat="0" applyAlignment="0" applyProtection="0"/>
    <xf numFmtId="0" fontId="46" fillId="25" borderId="140" applyNumberFormat="0" applyAlignment="0" applyProtection="0"/>
    <xf numFmtId="0" fontId="46" fillId="25" borderId="140" applyNumberFormat="0" applyAlignment="0" applyProtection="0"/>
    <xf numFmtId="0" fontId="56" fillId="25" borderId="142" applyNumberFormat="0" applyAlignment="0" applyProtection="0"/>
    <xf numFmtId="0" fontId="46" fillId="25" borderId="140" applyNumberFormat="0" applyAlignment="0" applyProtection="0"/>
    <xf numFmtId="0" fontId="58" fillId="0" borderId="143" applyNumberFormat="0" applyFill="0" applyAlignment="0" applyProtection="0"/>
    <xf numFmtId="0" fontId="53" fillId="12" borderId="144" applyNumberFormat="0" applyAlignment="0" applyProtection="0"/>
    <xf numFmtId="0" fontId="58" fillId="0" borderId="151" applyNumberFormat="0" applyFill="0" applyAlignment="0" applyProtection="0"/>
    <xf numFmtId="0" fontId="56" fillId="25" borderId="142" applyNumberFormat="0" applyAlignment="0" applyProtection="0"/>
    <xf numFmtId="0" fontId="56" fillId="25" borderId="142" applyNumberFormat="0" applyAlignment="0" applyProtection="0"/>
    <xf numFmtId="0" fontId="58" fillId="0" borderId="143" applyNumberFormat="0" applyFill="0" applyAlignment="0" applyProtection="0"/>
    <xf numFmtId="0" fontId="53" fillId="12" borderId="148" applyNumberFormat="0" applyAlignment="0" applyProtection="0"/>
    <xf numFmtId="0" fontId="58" fillId="0" borderId="147" applyNumberFormat="0" applyFill="0" applyAlignment="0" applyProtection="0"/>
    <xf numFmtId="0" fontId="53" fillId="12" borderId="148" applyNumberFormat="0" applyAlignment="0" applyProtection="0"/>
    <xf numFmtId="0" fontId="56" fillId="25" borderId="146" applyNumberFormat="0" applyAlignment="0" applyProtection="0"/>
    <xf numFmtId="0" fontId="58" fillId="0" borderId="143" applyNumberFormat="0" applyFill="0" applyAlignment="0" applyProtection="0"/>
    <xf numFmtId="0" fontId="58" fillId="0" borderId="143" applyNumberFormat="0" applyFill="0" applyAlignment="0" applyProtection="0"/>
    <xf numFmtId="0" fontId="53" fillId="12" borderId="144" applyNumberFormat="0" applyAlignment="0" applyProtection="0"/>
    <xf numFmtId="0" fontId="46" fillId="25" borderId="144" applyNumberFormat="0" applyAlignment="0" applyProtection="0"/>
    <xf numFmtId="0" fontId="58" fillId="0" borderId="143" applyNumberFormat="0" applyFill="0" applyAlignment="0" applyProtection="0"/>
    <xf numFmtId="0" fontId="58" fillId="0" borderId="147" applyNumberFormat="0" applyFill="0" applyAlignment="0" applyProtection="0"/>
    <xf numFmtId="0" fontId="53" fillId="12" borderId="140" applyNumberFormat="0" applyAlignment="0" applyProtection="0"/>
    <xf numFmtId="0" fontId="12" fillId="28" borderId="149" applyNumberFormat="0" applyFont="0" applyAlignment="0" applyProtection="0"/>
    <xf numFmtId="0" fontId="56" fillId="25" borderId="142" applyNumberFormat="0" applyAlignment="0" applyProtection="0"/>
    <xf numFmtId="0" fontId="58" fillId="0" borderId="151" applyNumberFormat="0" applyFill="0" applyAlignment="0" applyProtection="0"/>
    <xf numFmtId="0" fontId="53" fillId="12" borderId="140" applyNumberFormat="0" applyAlignment="0" applyProtection="0"/>
    <xf numFmtId="0" fontId="58" fillId="0" borderId="143" applyNumberFormat="0" applyFill="0" applyAlignment="0" applyProtection="0"/>
    <xf numFmtId="0" fontId="13" fillId="28" borderId="141" applyNumberFormat="0" applyFont="0" applyAlignment="0" applyProtection="0"/>
    <xf numFmtId="0" fontId="53" fillId="12" borderId="140" applyNumberFormat="0" applyAlignment="0" applyProtection="0"/>
    <xf numFmtId="0" fontId="46" fillId="25" borderId="144" applyNumberFormat="0" applyAlignment="0" applyProtection="0"/>
    <xf numFmtId="0" fontId="58" fillId="0" borderId="147" applyNumberFormat="0" applyFill="0" applyAlignment="0" applyProtection="0"/>
    <xf numFmtId="0" fontId="46" fillId="25" borderId="140" applyNumberFormat="0" applyAlignment="0" applyProtection="0"/>
    <xf numFmtId="0" fontId="46" fillId="25" borderId="144" applyNumberFormat="0" applyAlignment="0" applyProtection="0"/>
    <xf numFmtId="0" fontId="53" fillId="12" borderId="144" applyNumberFormat="0" applyAlignment="0" applyProtection="0"/>
    <xf numFmtId="0" fontId="58" fillId="0" borderId="151" applyNumberFormat="0" applyFill="0" applyAlignment="0" applyProtection="0"/>
    <xf numFmtId="0" fontId="58" fillId="0" borderId="143" applyNumberFormat="0" applyFill="0" applyAlignment="0" applyProtection="0"/>
    <xf numFmtId="0" fontId="58" fillId="0" borderId="143" applyNumberFormat="0" applyFill="0" applyAlignment="0" applyProtection="0"/>
    <xf numFmtId="0" fontId="12" fillId="28" borderId="141" applyNumberFormat="0" applyFont="0" applyAlignment="0" applyProtection="0"/>
    <xf numFmtId="0" fontId="56" fillId="25" borderId="142" applyNumberFormat="0" applyAlignment="0" applyProtection="0"/>
    <xf numFmtId="0" fontId="58" fillId="0" borderId="147" applyNumberFormat="0" applyFill="0" applyAlignment="0" applyProtection="0"/>
    <xf numFmtId="0" fontId="56" fillId="25" borderId="146" applyNumberFormat="0" applyAlignment="0" applyProtection="0"/>
    <xf numFmtId="0" fontId="53" fillId="12" borderId="148" applyNumberFormat="0" applyAlignment="0" applyProtection="0"/>
    <xf numFmtId="0" fontId="58" fillId="0" borderId="147" applyNumberFormat="0" applyFill="0" applyAlignment="0" applyProtection="0"/>
    <xf numFmtId="0" fontId="53" fillId="12" borderId="148" applyNumberFormat="0" applyAlignment="0" applyProtection="0"/>
    <xf numFmtId="0" fontId="56" fillId="25" borderId="150" applyNumberFormat="0" applyAlignment="0" applyProtection="0"/>
    <xf numFmtId="0" fontId="58" fillId="0" borderId="151" applyNumberFormat="0" applyFill="0" applyAlignment="0" applyProtection="0"/>
    <xf numFmtId="0" fontId="56" fillId="25" borderId="150" applyNumberFormat="0" applyAlignment="0" applyProtection="0"/>
    <xf numFmtId="0" fontId="56" fillId="25" borderId="146" applyNumberFormat="0" applyAlignment="0" applyProtection="0"/>
    <xf numFmtId="0" fontId="58" fillId="0" borderId="147" applyNumberFormat="0" applyFill="0" applyAlignment="0" applyProtection="0"/>
    <xf numFmtId="0" fontId="58" fillId="0" borderId="147"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6" fillId="25" borderId="146"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3" fillId="12" borderId="148" applyNumberFormat="0" applyAlignment="0" applyProtection="0"/>
    <xf numFmtId="0" fontId="13" fillId="28" borderId="149" applyNumberFormat="0" applyFont="0" applyAlignment="0" applyProtection="0"/>
    <xf numFmtId="0" fontId="46" fillId="25" borderId="148" applyNumberFormat="0" applyAlignment="0" applyProtection="0"/>
    <xf numFmtId="0" fontId="12" fillId="28" borderId="149" applyNumberFormat="0" applyFont="0" applyAlignment="0" applyProtection="0"/>
    <xf numFmtId="0" fontId="5" fillId="0" borderId="0"/>
    <xf numFmtId="166" fontId="12" fillId="0" borderId="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165" applyNumberFormat="0" applyFill="0" applyAlignment="0" applyProtection="0"/>
    <xf numFmtId="166" fontId="12" fillId="0" borderId="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43" fontId="12" fillId="0" borderId="0" applyFont="0" applyFill="0" applyBorder="0" applyAlignment="0" applyProtection="0"/>
    <xf numFmtId="44" fontId="12" fillId="0" borderId="0" applyFont="0" applyFill="0" applyBorder="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9" fontId="5" fillId="0" borderId="0" applyFont="0" applyFill="0" applyBorder="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 fillId="0" borderId="0"/>
    <xf numFmtId="0" fontId="5" fillId="0" borderId="0"/>
    <xf numFmtId="0" fontId="5" fillId="0" borderId="0"/>
    <xf numFmtId="0" fontId="5" fillId="0" borderId="0"/>
    <xf numFmtId="0" fontId="5" fillId="0" borderId="0"/>
    <xf numFmtId="0" fontId="58" fillId="0" borderId="1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25" borderId="164" applyNumberFormat="0" applyAlignment="0" applyProtection="0"/>
    <xf numFmtId="0" fontId="56" fillId="25" borderId="164" applyNumberFormat="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 fillId="0" borderId="0"/>
    <xf numFmtId="43" fontId="5" fillId="0" borderId="0" applyFont="0" applyFill="0" applyBorder="0" applyAlignment="0" applyProtection="0"/>
    <xf numFmtId="0" fontId="5" fillId="0" borderId="0"/>
    <xf numFmtId="0" fontId="56" fillId="25" borderId="164" applyNumberFormat="0" applyAlignment="0" applyProtection="0"/>
    <xf numFmtId="0" fontId="5" fillId="0" borderId="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166" fontId="12" fillId="0" borderId="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7" fillId="26" borderId="16"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166" fontId="12" fillId="0" borderId="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62" fillId="0" borderId="127">
      <alignment horizontal="left" wrapText="1" indent="2"/>
    </xf>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166" fontId="12" fillId="0" borderId="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166" fontId="12" fillId="0" borderId="0"/>
    <xf numFmtId="0" fontId="46" fillId="25" borderId="162" applyNumberFormat="0" applyAlignment="0" applyProtection="0"/>
    <xf numFmtId="0" fontId="56" fillId="25" borderId="164"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4" fillId="0" borderId="20" applyNumberFormat="0" applyFill="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166" fontId="12" fillId="0" borderId="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166" fontId="12" fillId="0" borderId="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45" fillId="2" borderId="13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45" fillId="2" borderId="13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166" fontId="12" fillId="0" borderId="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166" fontId="12" fillId="0" borderId="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166" fontId="12" fillId="0" borderId="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166" fontId="12" fillId="0" borderId="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6" fontId="12" fillId="0" borderId="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62" fillId="0" borderId="127">
      <alignment horizontal="left" wrapText="1" indent="2"/>
    </xf>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7" fillId="26" borderId="16" applyNumberFormat="0" applyAlignment="0" applyProtection="0"/>
    <xf numFmtId="0" fontId="46" fillId="25" borderId="162"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166" fontId="12" fillId="0" borderId="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166" fontId="12" fillId="0" borderId="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166" fontId="12" fillId="0" borderId="0"/>
    <xf numFmtId="0" fontId="13" fillId="28" borderId="163" applyNumberFormat="0" applyFont="0" applyAlignment="0" applyProtection="0"/>
    <xf numFmtId="0" fontId="53" fillId="12" borderId="162" applyNumberFormat="0" applyAlignment="0" applyProtection="0"/>
    <xf numFmtId="0" fontId="54" fillId="0" borderId="20"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145" fillId="2" borderId="13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3"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62" fillId="0" borderId="127">
      <alignment horizontal="left" wrapText="1" indent="2"/>
    </xf>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45" fillId="2" borderId="13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166" fontId="12" fillId="0" borderId="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7" fillId="26" borderId="16"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62" fillId="0" borderId="127">
      <alignment horizontal="left" wrapText="1" indent="2"/>
    </xf>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4" fillId="0" borderId="20" applyNumberFormat="0" applyFill="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4" fillId="0" borderId="20"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62" fillId="0" borderId="127">
      <alignment horizontal="left" wrapText="1" indent="2"/>
    </xf>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4" fillId="0" borderId="20" applyNumberFormat="0" applyFill="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45" fillId="2" borderId="13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45" fillId="2" borderId="13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166" fontId="12" fillId="0" borderId="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62" fillId="0" borderId="127">
      <alignment horizontal="left" wrapText="1" indent="2"/>
    </xf>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4" fillId="0" borderId="20" applyNumberFormat="0" applyFill="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62" fillId="0" borderId="127">
      <alignment horizontal="left" wrapText="1" indent="2"/>
    </xf>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62" fillId="0" borderId="127">
      <alignment horizontal="left" wrapText="1" indent="2"/>
    </xf>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62" fillId="0" borderId="127">
      <alignment horizontal="left" wrapText="1" indent="2"/>
    </xf>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62" fillId="0" borderId="127">
      <alignment horizontal="left" wrapText="1" indent="2"/>
    </xf>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62" fillId="0" borderId="127">
      <alignment horizontal="left" wrapText="1" indent="2"/>
    </xf>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62" fillId="0" borderId="127">
      <alignment horizontal="left" wrapText="1" indent="2"/>
    </xf>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4" fillId="0" borderId="20" applyNumberFormat="0" applyFill="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4" fillId="0" borderId="20"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4" fillId="0" borderId="20"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3" fillId="28" borderId="163" applyNumberFormat="0" applyFon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46" fillId="25"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4" fillId="0" borderId="20"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4" fillId="0" borderId="20"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2" fillId="28" borderId="163" applyNumberFormat="0" applyFont="0" applyAlignment="0" applyProtection="0"/>
    <xf numFmtId="0" fontId="13"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12" fillId="28" borderId="163" applyNumberFormat="0" applyFont="0" applyAlignment="0" applyProtection="0"/>
    <xf numFmtId="0" fontId="53" fillId="12" borderId="162" applyNumberFormat="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3" fillId="12" borderId="162"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46" fillId="25" borderId="162" applyNumberFormat="0" applyAlignment="0" applyProtection="0"/>
    <xf numFmtId="0" fontId="56" fillId="25" borderId="164"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3" fillId="12"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3" fillId="12"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58" fillId="0" borderId="165" applyNumberFormat="0" applyFill="0" applyAlignment="0" applyProtection="0"/>
    <xf numFmtId="0" fontId="53" fillId="12"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12" fillId="28" borderId="163" applyNumberFormat="0" applyFont="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3" fillId="12" borderId="162" applyNumberFormat="0" applyAlignment="0" applyProtection="0"/>
    <xf numFmtId="0" fontId="46" fillId="25" borderId="162" applyNumberFormat="0" applyAlignment="0" applyProtection="0"/>
    <xf numFmtId="0" fontId="58" fillId="0" borderId="165" applyNumberFormat="0" applyFill="0" applyAlignment="0" applyProtection="0"/>
    <xf numFmtId="0" fontId="46" fillId="25" borderId="162" applyNumberFormat="0" applyAlignment="0" applyProtection="0"/>
    <xf numFmtId="0" fontId="58" fillId="0" borderId="165" applyNumberFormat="0" applyFill="0" applyAlignment="0" applyProtection="0"/>
    <xf numFmtId="0" fontId="53" fillId="12" borderId="162" applyNumberFormat="0" applyAlignment="0" applyProtection="0"/>
    <xf numFmtId="0" fontId="12" fillId="28" borderId="163" applyNumberFormat="0" applyFont="0" applyAlignment="0" applyProtection="0"/>
    <xf numFmtId="0" fontId="46" fillId="25" borderId="162"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3" fillId="12" borderId="162"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3" fillId="12" borderId="162" applyNumberFormat="0" applyAlignment="0" applyProtection="0"/>
    <xf numFmtId="0" fontId="46" fillId="25" borderId="162" applyNumberFormat="0" applyAlignment="0" applyProtection="0"/>
    <xf numFmtId="0" fontId="56" fillId="25" borderId="164" applyNumberFormat="0" applyAlignment="0" applyProtection="0"/>
    <xf numFmtId="0" fontId="12" fillId="28" borderId="163" applyNumberFormat="0" applyFont="0" applyAlignment="0" applyProtection="0"/>
    <xf numFmtId="0" fontId="58" fillId="0" borderId="165" applyNumberFormat="0" applyFill="0" applyAlignment="0" applyProtection="0"/>
    <xf numFmtId="0" fontId="46" fillId="25" borderId="162" applyNumberFormat="0" applyAlignment="0" applyProtection="0"/>
    <xf numFmtId="0" fontId="12" fillId="28" borderId="163" applyNumberFormat="0" applyFont="0" applyAlignment="0" applyProtection="0"/>
    <xf numFmtId="0" fontId="56" fillId="25" borderId="164" applyNumberFormat="0" applyAlignment="0" applyProtection="0"/>
    <xf numFmtId="0" fontId="58" fillId="0" borderId="165" applyNumberFormat="0" applyFill="0" applyAlignment="0" applyProtection="0"/>
    <xf numFmtId="0" fontId="58" fillId="0" borderId="165" applyNumberFormat="0" applyFill="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56" fillId="25" borderId="164" applyNumberFormat="0" applyAlignment="0" applyProtection="0"/>
    <xf numFmtId="0" fontId="58" fillId="0" borderId="165" applyNumberFormat="0" applyFill="0" applyAlignment="0" applyProtection="0"/>
    <xf numFmtId="0" fontId="56" fillId="25" borderId="164" applyNumberFormat="0" applyAlignment="0" applyProtection="0"/>
    <xf numFmtId="0" fontId="12" fillId="28" borderId="163" applyNumberFormat="0" applyFont="0" applyAlignment="0" applyProtection="0"/>
    <xf numFmtId="0" fontId="12" fillId="28" borderId="163" applyNumberFormat="0" applyFont="0" applyAlignment="0" applyProtection="0"/>
    <xf numFmtId="0" fontId="46" fillId="25" borderId="162" applyNumberFormat="0" applyAlignment="0" applyProtection="0"/>
    <xf numFmtId="0" fontId="56" fillId="25" borderId="164" applyNumberFormat="0" applyAlignment="0" applyProtection="0"/>
    <xf numFmtId="0" fontId="58" fillId="0" borderId="165" applyNumberFormat="0" applyFill="0" applyAlignment="0" applyProtection="0"/>
    <xf numFmtId="0" fontId="13" fillId="28" borderId="163" applyNumberFormat="0" applyFont="0" applyAlignment="0" applyProtection="0"/>
    <xf numFmtId="0" fontId="12" fillId="28" borderId="163" applyNumberFormat="0" applyFont="0" applyAlignment="0" applyProtection="0"/>
    <xf numFmtId="0" fontId="58" fillId="0" borderId="165" applyNumberFormat="0" applyFill="0" applyAlignment="0" applyProtection="0"/>
    <xf numFmtId="0" fontId="56" fillId="25" borderId="164" applyNumberFormat="0" applyAlignment="0" applyProtection="0"/>
    <xf numFmtId="0" fontId="13" fillId="28" borderId="163" applyNumberFormat="0" applyFont="0" applyAlignment="0" applyProtection="0"/>
    <xf numFmtId="0" fontId="46" fillId="25" borderId="162" applyNumberFormat="0" applyAlignment="0" applyProtection="0"/>
    <xf numFmtId="0" fontId="12" fillId="28" borderId="163" applyNumberFormat="0" applyFont="0" applyAlignment="0" applyProtection="0"/>
    <xf numFmtId="0" fontId="53" fillId="12" borderId="253" applyNumberFormat="0" applyAlignment="0" applyProtection="0"/>
    <xf numFmtId="0" fontId="58" fillId="0" borderId="240" applyNumberFormat="0" applyFill="0" applyAlignment="0" applyProtection="0"/>
    <xf numFmtId="0" fontId="58" fillId="0" borderId="231" applyNumberFormat="0" applyFill="0" applyAlignment="0" applyProtection="0"/>
    <xf numFmtId="0" fontId="53" fillId="12" borderId="259" applyNumberFormat="0" applyAlignment="0" applyProtection="0"/>
    <xf numFmtId="0" fontId="53" fillId="12" borderId="244" applyNumberFormat="0" applyAlignment="0" applyProtection="0"/>
    <xf numFmtId="0" fontId="58" fillId="0" borderId="209" applyNumberFormat="0" applyFill="0" applyAlignment="0" applyProtection="0"/>
    <xf numFmtId="0" fontId="58" fillId="0" borderId="209" applyNumberFormat="0" applyFill="0" applyAlignment="0" applyProtection="0"/>
    <xf numFmtId="0" fontId="12" fillId="28" borderId="223" applyNumberFormat="0" applyFont="0" applyAlignment="0" applyProtection="0"/>
    <xf numFmtId="0" fontId="46" fillId="25" borderId="222" applyNumberFormat="0" applyAlignment="0" applyProtection="0"/>
    <xf numFmtId="0" fontId="53" fillId="12" borderId="253" applyNumberFormat="0" applyAlignment="0" applyProtection="0"/>
    <xf numFmtId="0" fontId="58" fillId="0" borderId="240" applyNumberFormat="0" applyFill="0" applyAlignment="0" applyProtection="0"/>
    <xf numFmtId="0" fontId="58" fillId="0" borderId="231" applyNumberFormat="0" applyFill="0" applyAlignment="0" applyProtection="0"/>
    <xf numFmtId="0" fontId="13" fillId="28" borderId="233" applyNumberFormat="0" applyFont="0" applyAlignment="0" applyProtection="0"/>
    <xf numFmtId="0" fontId="11" fillId="39" borderId="252" applyNumberFormat="0" applyAlignment="0">
      <alignment horizontal="left"/>
    </xf>
    <xf numFmtId="0" fontId="58" fillId="0" borderId="248" applyNumberFormat="0" applyFill="0" applyAlignment="0" applyProtection="0"/>
    <xf numFmtId="0" fontId="58" fillId="0" borderId="231" applyNumberFormat="0" applyFill="0" applyAlignment="0" applyProtection="0"/>
    <xf numFmtId="0" fontId="46" fillId="25" borderId="210" applyNumberFormat="0" applyAlignment="0" applyProtection="0"/>
    <xf numFmtId="0" fontId="56" fillId="25" borderId="224" applyNumberFormat="0" applyAlignment="0" applyProtection="0"/>
    <xf numFmtId="0" fontId="13" fillId="28" borderId="223" applyNumberFormat="0" applyFont="0" applyAlignment="0" applyProtection="0"/>
    <xf numFmtId="0" fontId="53" fillId="12" borderId="244" applyNumberFormat="0" applyAlignment="0" applyProtection="0"/>
    <xf numFmtId="0" fontId="53" fillId="12" borderId="222" applyNumberFormat="0" applyAlignment="0" applyProtection="0"/>
    <xf numFmtId="0" fontId="53" fillId="12" borderId="210" applyNumberFormat="0" applyAlignment="0" applyProtection="0"/>
    <xf numFmtId="0" fontId="54" fillId="0" borderId="211" applyNumberFormat="0" applyFill="0" applyAlignment="0" applyProtection="0"/>
    <xf numFmtId="0" fontId="53" fillId="12" borderId="244" applyNumberFormat="0" applyAlignment="0" applyProtection="0"/>
    <xf numFmtId="0" fontId="13" fillId="28" borderId="212" applyNumberFormat="0" applyFont="0" applyAlignment="0" applyProtection="0"/>
    <xf numFmtId="0" fontId="56" fillId="25" borderId="213" applyNumberFormat="0" applyAlignment="0" applyProtection="0"/>
    <xf numFmtId="0" fontId="4" fillId="0" borderId="0"/>
    <xf numFmtId="0" fontId="56" fillId="25" borderId="251" applyNumberFormat="0" applyAlignment="0" applyProtection="0"/>
    <xf numFmtId="0" fontId="53" fillId="12" borderId="259" applyNumberFormat="0" applyAlignment="0" applyProtection="0"/>
    <xf numFmtId="0" fontId="13" fillId="28" borderId="242" applyNumberFormat="0" applyFont="0" applyAlignment="0" applyProtection="0"/>
    <xf numFmtId="0" fontId="56" fillId="25" borderId="271" applyNumberFormat="0" applyAlignment="0" applyProtection="0"/>
    <xf numFmtId="0" fontId="58" fillId="0" borderId="221" applyNumberFormat="0" applyFill="0" applyAlignment="0" applyProtection="0"/>
    <xf numFmtId="0" fontId="58" fillId="0" borderId="240" applyNumberFormat="0" applyFill="0" applyAlignment="0" applyProtection="0"/>
    <xf numFmtId="0" fontId="58" fillId="0" borderId="221" applyNumberFormat="0" applyFill="0" applyAlignment="0" applyProtection="0"/>
    <xf numFmtId="0" fontId="4" fillId="0" borderId="0"/>
    <xf numFmtId="0" fontId="46" fillId="25" borderId="222" applyNumberFormat="0" applyAlignment="0" applyProtection="0"/>
    <xf numFmtId="0" fontId="46" fillId="25" borderId="235" applyNumberFormat="0" applyAlignment="0" applyProtection="0"/>
    <xf numFmtId="0" fontId="93" fillId="0" borderId="0" applyNumberFormat="0" applyFill="0" applyBorder="0" applyAlignment="0" applyProtection="0">
      <alignment vertical="top"/>
      <protection locked="0"/>
    </xf>
    <xf numFmtId="0" fontId="53" fillId="12" borderId="259" applyNumberFormat="0" applyAlignment="0" applyProtection="0"/>
    <xf numFmtId="0" fontId="46" fillId="25" borderId="244" applyNumberFormat="0" applyAlignment="0" applyProtection="0"/>
    <xf numFmtId="0" fontId="58" fillId="0" borderId="268" applyNumberFormat="0" applyFill="0" applyAlignment="0" applyProtection="0"/>
    <xf numFmtId="0" fontId="62" fillId="0" borderId="202">
      <alignment horizontal="left" wrapText="1" indent="2"/>
    </xf>
    <xf numFmtId="0" fontId="61" fillId="0" borderId="173">
      <alignment horizontal="center"/>
    </xf>
    <xf numFmtId="0" fontId="4" fillId="0" borderId="0"/>
    <xf numFmtId="0" fontId="4" fillId="0" borderId="0"/>
    <xf numFmtId="0" fontId="13" fillId="28" borderId="270" applyNumberFormat="0" applyFont="0" applyAlignment="0" applyProtection="0"/>
    <xf numFmtId="0" fontId="4" fillId="0" borderId="0"/>
    <xf numFmtId="0" fontId="4" fillId="0" borderId="0"/>
    <xf numFmtId="0" fontId="53" fillId="12" borderId="241" applyNumberFormat="0" applyAlignment="0" applyProtection="0"/>
    <xf numFmtId="0" fontId="4" fillId="0" borderId="0"/>
    <xf numFmtId="0" fontId="4" fillId="0" borderId="0"/>
    <xf numFmtId="0" fontId="58" fillId="0" borderId="240"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25" borderId="210" applyNumberFormat="0" applyAlignment="0" applyProtection="0"/>
    <xf numFmtId="0" fontId="53" fillId="12" borderId="210" applyNumberFormat="0" applyAlignment="0" applyProtection="0"/>
    <xf numFmtId="0" fontId="12" fillId="28" borderId="212" applyNumberFormat="0" applyFont="0" applyAlignment="0" applyProtection="0"/>
    <xf numFmtId="0" fontId="56" fillId="25" borderId="213" applyNumberFormat="0" applyAlignment="0" applyProtection="0"/>
    <xf numFmtId="0" fontId="58" fillId="0" borderId="20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258" applyNumberFormat="0" applyFill="0" applyAlignment="0" applyProtection="0"/>
    <xf numFmtId="0" fontId="61" fillId="0" borderId="219">
      <alignment horizontal="center"/>
    </xf>
    <xf numFmtId="0" fontId="46" fillId="25" borderId="210" applyNumberFormat="0" applyAlignment="0" applyProtection="0"/>
    <xf numFmtId="0" fontId="46" fillId="25" borderId="259" applyNumberFormat="0" applyAlignment="0" applyProtection="0"/>
    <xf numFmtId="0" fontId="53" fillId="12" borderId="2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5" borderId="243" applyNumberFormat="0" applyAlignment="0" applyProtection="0"/>
    <xf numFmtId="0" fontId="13" fillId="28" borderId="212" applyNumberFormat="0" applyFont="0" applyAlignment="0" applyProtection="0"/>
    <xf numFmtId="0" fontId="56" fillId="25" borderId="213" applyNumberFormat="0" applyAlignment="0" applyProtection="0"/>
    <xf numFmtId="0" fontId="56" fillId="25" borderId="213" applyNumberFormat="0" applyAlignment="0" applyProtection="0"/>
    <xf numFmtId="0" fontId="58" fillId="0" borderId="209" applyNumberFormat="0" applyFill="0" applyAlignment="0" applyProtection="0"/>
    <xf numFmtId="0" fontId="58" fillId="0" borderId="209" applyNumberFormat="0" applyFill="0" applyAlignment="0" applyProtection="0"/>
    <xf numFmtId="0" fontId="58" fillId="0" borderId="209" applyNumberFormat="0" applyFill="0" applyAlignment="0" applyProtection="0"/>
    <xf numFmtId="0" fontId="58" fillId="0" borderId="209" applyNumberFormat="0" applyFill="0" applyAlignment="0" applyProtection="0"/>
    <xf numFmtId="0" fontId="58" fillId="0" borderId="209" applyNumberFormat="0" applyFill="0" applyAlignment="0" applyProtection="0"/>
    <xf numFmtId="0" fontId="12" fillId="28" borderId="23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8" fillId="0" borderId="0" applyFont="0" applyFill="0" applyBorder="0" applyAlignment="0" applyProtection="0"/>
    <xf numFmtId="177" fontId="83" fillId="38" borderId="252" applyAlignment="0">
      <protection locked="0"/>
    </xf>
    <xf numFmtId="0" fontId="46" fillId="25" borderId="259" applyNumberFormat="0" applyAlignment="0" applyProtection="0"/>
    <xf numFmtId="0" fontId="4" fillId="0" borderId="0"/>
    <xf numFmtId="0" fontId="53" fillId="12" borderId="232" applyNumberFormat="0" applyAlignment="0" applyProtection="0"/>
    <xf numFmtId="177" fontId="83" fillId="38" borderId="214" applyAlignment="0">
      <protection locked="0"/>
    </xf>
    <xf numFmtId="0" fontId="11" fillId="39" borderId="214" applyNumberFormat="0" applyAlignment="0">
      <alignment horizontal="left"/>
    </xf>
    <xf numFmtId="43" fontId="4" fillId="0" borderId="0" applyFont="0" applyFill="0" applyBorder="0" applyAlignment="0" applyProtection="0"/>
    <xf numFmtId="0" fontId="4" fillId="0" borderId="0"/>
    <xf numFmtId="0" fontId="11" fillId="39" borderId="214" applyNumberFormat="0" applyAlignment="0">
      <alignment horizontal="left"/>
    </xf>
    <xf numFmtId="0" fontId="4" fillId="0" borderId="0"/>
    <xf numFmtId="43" fontId="12" fillId="0" borderId="0" applyFont="0" applyFill="0" applyBorder="0" applyAlignment="0" applyProtection="0"/>
    <xf numFmtId="43" fontId="11" fillId="0" borderId="0" applyFont="0" applyFill="0" applyBorder="0" applyAlignment="0" applyProtection="0"/>
    <xf numFmtId="0" fontId="58" fillId="0" borderId="268" applyNumberFormat="0" applyFill="0" applyAlignment="0" applyProtection="0"/>
    <xf numFmtId="0" fontId="56" fillId="25" borderId="224" applyNumberFormat="0" applyAlignment="0" applyProtection="0"/>
    <xf numFmtId="0" fontId="53" fillId="12" borderId="222" applyNumberFormat="0" applyAlignment="0" applyProtection="0"/>
    <xf numFmtId="0" fontId="46" fillId="25" borderId="215" applyNumberFormat="0" applyAlignment="0" applyProtection="0"/>
    <xf numFmtId="0" fontId="46" fillId="25" borderId="215" applyNumberFormat="0" applyAlignment="0" applyProtection="0"/>
    <xf numFmtId="0" fontId="46" fillId="25" borderId="215" applyNumberFormat="0" applyAlignment="0" applyProtection="0"/>
    <xf numFmtId="0" fontId="46" fillId="25" borderId="215" applyNumberFormat="0" applyAlignment="0" applyProtection="0"/>
    <xf numFmtId="0" fontId="46" fillId="25" borderId="215" applyNumberFormat="0" applyAlignment="0" applyProtection="0"/>
    <xf numFmtId="0" fontId="46" fillId="25" borderId="235" applyNumberFormat="0" applyAlignment="0" applyProtection="0"/>
    <xf numFmtId="177" fontId="83" fillId="38" borderId="229" applyAlignment="0">
      <protection locked="0"/>
    </xf>
    <xf numFmtId="0" fontId="12" fillId="28" borderId="250" applyNumberFormat="0" applyFont="0" applyAlignment="0" applyProtection="0"/>
    <xf numFmtId="0" fontId="46" fillId="25" borderId="23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53" fillId="12" borderId="232" applyNumberFormat="0" applyAlignment="0" applyProtection="0"/>
    <xf numFmtId="0" fontId="11" fillId="39" borderId="239" applyNumberFormat="0" applyAlignment="0">
      <alignment horizontal="left"/>
    </xf>
    <xf numFmtId="44" fontId="4" fillId="0" borderId="0" applyFont="0" applyFill="0" applyBorder="0" applyAlignment="0" applyProtection="0"/>
    <xf numFmtId="0" fontId="61" fillId="0" borderId="229">
      <alignment horizontal="center"/>
    </xf>
    <xf numFmtId="0" fontId="53" fillId="12" borderId="215" applyNumberFormat="0" applyAlignment="0" applyProtection="0"/>
    <xf numFmtId="0" fontId="53" fillId="12" borderId="215" applyNumberFormat="0" applyAlignment="0" applyProtection="0"/>
    <xf numFmtId="0" fontId="53" fillId="12" borderId="215" applyNumberFormat="0" applyAlignment="0" applyProtection="0"/>
    <xf numFmtId="0" fontId="53" fillId="12" borderId="215" applyNumberFormat="0" applyAlignment="0" applyProtection="0"/>
    <xf numFmtId="0" fontId="53" fillId="12" borderId="21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39" borderId="229" applyNumberFormat="0" applyAlignment="0">
      <alignment horizontal="left"/>
    </xf>
    <xf numFmtId="0" fontId="12" fillId="28" borderId="216" applyNumberFormat="0" applyFont="0" applyAlignment="0" applyProtection="0"/>
    <xf numFmtId="0" fontId="12" fillId="28" borderId="216" applyNumberFormat="0" applyFont="0" applyAlignment="0" applyProtection="0"/>
    <xf numFmtId="0" fontId="12" fillId="28" borderId="216" applyNumberFormat="0" applyFont="0" applyAlignment="0" applyProtection="0"/>
    <xf numFmtId="0" fontId="12" fillId="28" borderId="216" applyNumberFormat="0" applyFont="0" applyAlignment="0" applyProtection="0"/>
    <xf numFmtId="0" fontId="13" fillId="28" borderId="216" applyNumberFormat="0" applyFont="0" applyAlignment="0" applyProtection="0"/>
    <xf numFmtId="0" fontId="56" fillId="25" borderId="217" applyNumberFormat="0" applyAlignment="0" applyProtection="0"/>
    <xf numFmtId="0" fontId="56" fillId="25" borderId="217" applyNumberFormat="0" applyAlignment="0" applyProtection="0"/>
    <xf numFmtId="0" fontId="56" fillId="25" borderId="217" applyNumberFormat="0" applyAlignment="0" applyProtection="0"/>
    <xf numFmtId="0" fontId="56" fillId="25" borderId="217" applyNumberFormat="0" applyAlignment="0" applyProtection="0"/>
    <xf numFmtId="0" fontId="56" fillId="25" borderId="217" applyNumberFormat="0" applyAlignment="0" applyProtection="0"/>
    <xf numFmtId="0" fontId="56" fillId="25" borderId="217" applyNumberFormat="0" applyAlignment="0" applyProtection="0"/>
    <xf numFmtId="9" fontId="4" fillId="0" borderId="0" applyFont="0" applyFill="0" applyBorder="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18" applyNumberFormat="0" applyFill="0" applyAlignment="0" applyProtection="0"/>
    <xf numFmtId="0" fontId="58" fillId="0" borderId="221" applyNumberFormat="0" applyFill="0" applyAlignment="0" applyProtection="0"/>
    <xf numFmtId="0" fontId="53" fillId="12" borderId="259" applyNumberFormat="0" applyAlignment="0" applyProtection="0"/>
    <xf numFmtId="0" fontId="58" fillId="0" borderId="268" applyNumberFormat="0" applyFill="0" applyAlignment="0" applyProtection="0"/>
    <xf numFmtId="0" fontId="46" fillId="25" borderId="232" applyNumberFormat="0" applyAlignment="0" applyProtection="0"/>
    <xf numFmtId="0" fontId="58" fillId="0" borderId="268" applyNumberFormat="0" applyFill="0" applyAlignment="0" applyProtection="0"/>
    <xf numFmtId="0" fontId="58" fillId="0" borderId="240" applyNumberFormat="0" applyFill="0" applyAlignment="0" applyProtection="0"/>
    <xf numFmtId="0" fontId="46" fillId="25" borderId="259" applyNumberFormat="0" applyAlignment="0" applyProtection="0"/>
    <xf numFmtId="0" fontId="56" fillId="25" borderId="251" applyNumberFormat="0" applyAlignment="0" applyProtection="0"/>
    <xf numFmtId="0" fontId="46" fillId="25" borderId="222" applyNumberFormat="0" applyAlignment="0" applyProtection="0"/>
    <xf numFmtId="0" fontId="53" fillId="12" borderId="244" applyNumberFormat="0" applyAlignment="0" applyProtection="0"/>
    <xf numFmtId="0" fontId="53" fillId="12" borderId="222" applyNumberFormat="0" applyAlignment="0" applyProtection="0"/>
    <xf numFmtId="0" fontId="46" fillId="25" borderId="259" applyNumberFormat="0" applyAlignment="0" applyProtection="0"/>
    <xf numFmtId="0" fontId="12" fillId="28" borderId="270" applyNumberFormat="0" applyFont="0" applyAlignment="0" applyProtection="0"/>
    <xf numFmtId="0" fontId="13" fillId="28" borderId="270" applyNumberFormat="0" applyFont="0" applyAlignment="0" applyProtection="0"/>
    <xf numFmtId="0" fontId="56" fillId="25" borderId="234" applyNumberFormat="0" applyAlignment="0" applyProtection="0"/>
    <xf numFmtId="0" fontId="46" fillId="25" borderId="253" applyNumberFormat="0" applyAlignment="0" applyProtection="0"/>
    <xf numFmtId="0" fontId="56" fillId="25" borderId="271" applyNumberFormat="0" applyAlignment="0" applyProtection="0"/>
    <xf numFmtId="0" fontId="13" fillId="28" borderId="223" applyNumberFormat="0" applyFont="0" applyAlignment="0" applyProtection="0"/>
    <xf numFmtId="0" fontId="56" fillId="25" borderId="224" applyNumberFormat="0" applyAlignment="0" applyProtection="0"/>
    <xf numFmtId="0" fontId="56" fillId="25" borderId="224" applyNumberFormat="0" applyAlignment="0" applyProtection="0"/>
    <xf numFmtId="0" fontId="58" fillId="0" borderId="221" applyNumberFormat="0" applyFill="0" applyAlignment="0" applyProtection="0"/>
    <xf numFmtId="0" fontId="58" fillId="0" borderId="221" applyNumberFormat="0" applyFill="0" applyAlignment="0" applyProtection="0"/>
    <xf numFmtId="0" fontId="58" fillId="0" borderId="221" applyNumberFormat="0" applyFill="0" applyAlignment="0" applyProtection="0"/>
    <xf numFmtId="0" fontId="58" fillId="0" borderId="221" applyNumberFormat="0" applyFill="0" applyAlignment="0" applyProtection="0"/>
    <xf numFmtId="0" fontId="58" fillId="0" borderId="221" applyNumberFormat="0" applyFill="0" applyAlignment="0" applyProtection="0"/>
    <xf numFmtId="0" fontId="46" fillId="25" borderId="259" applyNumberFormat="0" applyAlignment="0" applyProtection="0"/>
    <xf numFmtId="0" fontId="11" fillId="39" borderId="252" applyNumberFormat="0" applyAlignment="0">
      <alignment horizontal="left"/>
    </xf>
    <xf numFmtId="0" fontId="46" fillId="25" borderId="232" applyNumberFormat="0" applyAlignment="0" applyProtection="0"/>
    <xf numFmtId="0" fontId="46" fillId="25" borderId="259" applyNumberFormat="0" applyAlignment="0" applyProtection="0"/>
    <xf numFmtId="0" fontId="58" fillId="0" borderId="231" applyNumberFormat="0" applyFill="0" applyAlignment="0" applyProtection="0"/>
    <xf numFmtId="0" fontId="56" fillId="25" borderId="234" applyNumberFormat="0" applyAlignment="0" applyProtection="0"/>
    <xf numFmtId="0" fontId="13" fillId="28" borderId="242" applyNumberFormat="0" applyFont="0" applyAlignment="0" applyProtection="0"/>
    <xf numFmtId="0" fontId="53" fillId="12" borderId="269" applyNumberFormat="0" applyAlignment="0" applyProtection="0"/>
    <xf numFmtId="0" fontId="46" fillId="25" borderId="241" applyNumberFormat="0" applyAlignment="0" applyProtection="0"/>
    <xf numFmtId="0" fontId="56" fillId="25" borderId="243" applyNumberFormat="0" applyAlignment="0" applyProtection="0"/>
    <xf numFmtId="0" fontId="56" fillId="25" borderId="261" applyNumberFormat="0" applyAlignment="0" applyProtection="0"/>
    <xf numFmtId="0" fontId="46" fillId="25" borderId="253" applyNumberFormat="0" applyAlignment="0" applyProtection="0"/>
    <xf numFmtId="0" fontId="58" fillId="0" borderId="240" applyNumberFormat="0" applyFill="0" applyAlignment="0" applyProtection="0"/>
    <xf numFmtId="0" fontId="53" fillId="12" borderId="241" applyNumberFormat="0" applyAlignment="0" applyProtection="0"/>
    <xf numFmtId="0" fontId="46" fillId="25" borderId="249" applyNumberFormat="0" applyAlignment="0" applyProtection="0"/>
    <xf numFmtId="0" fontId="46" fillId="25" borderId="253" applyNumberFormat="0" applyAlignment="0" applyProtection="0"/>
    <xf numFmtId="0" fontId="58" fillId="0" borderId="248" applyNumberFormat="0" applyFill="0" applyAlignment="0" applyProtection="0"/>
    <xf numFmtId="0" fontId="53" fillId="12" borderId="235" applyNumberFormat="0" applyAlignment="0" applyProtection="0"/>
    <xf numFmtId="0" fontId="53" fillId="12" borderId="235" applyNumberFormat="0" applyAlignment="0" applyProtection="0"/>
    <xf numFmtId="0" fontId="13" fillId="28" borderId="250" applyNumberFormat="0" applyFont="0" applyAlignment="0" applyProtection="0"/>
    <xf numFmtId="0" fontId="56" fillId="25" borderId="251" applyNumberFormat="0" applyAlignment="0" applyProtection="0"/>
    <xf numFmtId="0" fontId="56" fillId="25" borderId="261" applyNumberFormat="0" applyAlignment="0" applyProtection="0"/>
    <xf numFmtId="0" fontId="46" fillId="25" borderId="235" applyNumberFormat="0" applyAlignment="0" applyProtection="0"/>
    <xf numFmtId="0" fontId="13" fillId="28" borderId="260" applyNumberFormat="0" applyFont="0" applyAlignment="0" applyProtection="0"/>
    <xf numFmtId="0" fontId="46" fillId="25" borderId="235" applyNumberFormat="0" applyAlignment="0" applyProtection="0"/>
    <xf numFmtId="0" fontId="58" fillId="0" borderId="248" applyNumberFormat="0" applyFill="0" applyAlignment="0" applyProtection="0"/>
    <xf numFmtId="0" fontId="46" fillId="25" borderId="272" applyNumberFormat="0" applyAlignment="0" applyProtection="0"/>
    <xf numFmtId="0" fontId="11" fillId="39" borderId="229" applyNumberFormat="0" applyAlignment="0">
      <alignment horizontal="left"/>
    </xf>
    <xf numFmtId="0" fontId="53" fillId="12" borderId="259" applyNumberFormat="0" applyAlignment="0" applyProtection="0"/>
    <xf numFmtId="0" fontId="58" fillId="0" borderId="248" applyNumberFormat="0" applyFill="0" applyAlignment="0" applyProtection="0"/>
    <xf numFmtId="0" fontId="53" fillId="12" borderId="253" applyNumberFormat="0" applyAlignment="0" applyProtection="0"/>
    <xf numFmtId="0" fontId="58" fillId="0" borderId="258" applyNumberFormat="0" applyFill="0" applyAlignment="0" applyProtection="0"/>
    <xf numFmtId="0" fontId="53" fillId="12" borderId="253" applyNumberFormat="0" applyAlignment="0" applyProtection="0"/>
    <xf numFmtId="0" fontId="46" fillId="25" borderId="244" applyNumberFormat="0" applyAlignment="0" applyProtection="0"/>
    <xf numFmtId="0" fontId="11" fillId="39" borderId="262" applyNumberFormat="0" applyAlignment="0">
      <alignment horizontal="left"/>
    </xf>
    <xf numFmtId="0" fontId="61" fillId="0" borderId="239">
      <alignment horizontal="center"/>
    </xf>
    <xf numFmtId="0" fontId="46" fillId="25" borderId="269" applyNumberFormat="0" applyAlignment="0" applyProtection="0"/>
    <xf numFmtId="0" fontId="46" fillId="25" borderId="225" applyNumberFormat="0" applyAlignment="0" applyProtection="0"/>
    <xf numFmtId="0" fontId="46" fillId="25" borderId="225" applyNumberFormat="0" applyAlignment="0" applyProtection="0"/>
    <xf numFmtId="0" fontId="46" fillId="25" borderId="225" applyNumberFormat="0" applyAlignment="0" applyProtection="0"/>
    <xf numFmtId="0" fontId="46" fillId="25" borderId="225" applyNumberFormat="0" applyAlignment="0" applyProtection="0"/>
    <xf numFmtId="0" fontId="46" fillId="25" borderId="225" applyNumberFormat="0" applyAlignment="0" applyProtection="0"/>
    <xf numFmtId="0" fontId="58" fillId="0" borderId="258" applyNumberFormat="0" applyFill="0" applyAlignment="0" applyProtection="0"/>
    <xf numFmtId="0" fontId="53" fillId="12" borderId="235" applyNumberFormat="0" applyAlignment="0" applyProtection="0"/>
    <xf numFmtId="0" fontId="53" fillId="12" borderId="235" applyNumberFormat="0" applyAlignment="0" applyProtection="0"/>
    <xf numFmtId="0" fontId="53" fillId="12" borderId="235" applyNumberFormat="0" applyAlignment="0" applyProtection="0"/>
    <xf numFmtId="0" fontId="46" fillId="25" borderId="244" applyNumberFormat="0" applyAlignment="0" applyProtection="0"/>
    <xf numFmtId="0" fontId="46" fillId="25" borderId="259" applyNumberFormat="0" applyAlignment="0" applyProtection="0"/>
    <xf numFmtId="0" fontId="46" fillId="25" borderId="235" applyNumberFormat="0" applyAlignment="0" applyProtection="0"/>
    <xf numFmtId="0" fontId="53" fillId="12" borderId="225" applyNumberFormat="0" applyAlignment="0" applyProtection="0"/>
    <xf numFmtId="0" fontId="53" fillId="12" borderId="225" applyNumberFormat="0" applyAlignment="0" applyProtection="0"/>
    <xf numFmtId="0" fontId="53" fillId="12" borderId="225" applyNumberFormat="0" applyAlignment="0" applyProtection="0"/>
    <xf numFmtId="0" fontId="53" fillId="12" borderId="225" applyNumberFormat="0" applyAlignment="0" applyProtection="0"/>
    <xf numFmtId="0" fontId="53" fillId="12" borderId="225" applyNumberFormat="0" applyAlignment="0" applyProtection="0"/>
    <xf numFmtId="177" fontId="83" fillId="38" borderId="239" applyAlignment="0">
      <protection locked="0"/>
    </xf>
    <xf numFmtId="0" fontId="56" fillId="25" borderId="271" applyNumberFormat="0" applyAlignment="0" applyProtection="0"/>
    <xf numFmtId="0" fontId="46" fillId="25" borderId="244" applyNumberFormat="0" applyAlignment="0" applyProtection="0"/>
    <xf numFmtId="0" fontId="58" fillId="0" borderId="268" applyNumberFormat="0" applyFill="0" applyAlignment="0" applyProtection="0"/>
    <xf numFmtId="0" fontId="46" fillId="25" borderId="244" applyNumberFormat="0" applyAlignment="0" applyProtection="0"/>
    <xf numFmtId="0" fontId="46" fillId="25" borderId="241" applyNumberFormat="0" applyAlignment="0" applyProtection="0"/>
    <xf numFmtId="0" fontId="58" fillId="0" borderId="248" applyNumberFormat="0" applyFill="0" applyAlignment="0" applyProtection="0"/>
    <xf numFmtId="0" fontId="46" fillId="25" borderId="249" applyNumberFormat="0" applyAlignment="0" applyProtection="0"/>
    <xf numFmtId="0" fontId="53" fillId="12" borderId="249" applyNumberFormat="0" applyAlignment="0" applyProtection="0"/>
    <xf numFmtId="0" fontId="46" fillId="25" borderId="253" applyNumberFormat="0" applyAlignment="0" applyProtection="0"/>
    <xf numFmtId="0" fontId="53" fillId="12" borderId="253" applyNumberFormat="0" applyAlignment="0" applyProtection="0"/>
    <xf numFmtId="0" fontId="58" fillId="0" borderId="231" applyNumberFormat="0" applyFill="0" applyAlignment="0" applyProtection="0"/>
    <xf numFmtId="0" fontId="58" fillId="0" borderId="231" applyNumberFormat="0" applyFill="0" applyAlignment="0" applyProtection="0"/>
    <xf numFmtId="0" fontId="58" fillId="0" borderId="231" applyNumberFormat="0" applyFill="0" applyAlignment="0" applyProtection="0"/>
    <xf numFmtId="0" fontId="56" fillId="25" borderId="234" applyNumberFormat="0" applyAlignment="0" applyProtection="0"/>
    <xf numFmtId="0" fontId="13" fillId="28" borderId="233" applyNumberFormat="0" applyFont="0" applyAlignment="0" applyProtection="0"/>
    <xf numFmtId="0" fontId="13" fillId="28" borderId="260" applyNumberFormat="0" applyFont="0" applyAlignment="0" applyProtection="0"/>
    <xf numFmtId="0" fontId="46" fillId="25" borderId="241" applyNumberFormat="0" applyAlignment="0" applyProtection="0"/>
    <xf numFmtId="0" fontId="53" fillId="12" borderId="232" applyNumberFormat="0" applyAlignment="0" applyProtection="0"/>
    <xf numFmtId="0" fontId="11" fillId="39" borderId="239" applyNumberFormat="0" applyAlignment="0">
      <alignment horizontal="left"/>
    </xf>
    <xf numFmtId="0" fontId="46" fillId="25" borderId="249" applyNumberFormat="0" applyAlignment="0" applyProtection="0"/>
    <xf numFmtId="0" fontId="58" fillId="0" borderId="258" applyNumberFormat="0" applyFill="0" applyAlignment="0" applyProtection="0"/>
    <xf numFmtId="0" fontId="46" fillId="25" borderId="269" applyNumberFormat="0" applyAlignment="0" applyProtection="0"/>
    <xf numFmtId="0" fontId="56" fillId="25" borderId="261" applyNumberFormat="0" applyAlignment="0" applyProtection="0"/>
    <xf numFmtId="0" fontId="53" fillId="12" borderId="244" applyNumberFormat="0" applyAlignment="0" applyProtection="0"/>
    <xf numFmtId="0" fontId="12" fillId="28" borderId="242" applyNumberFormat="0" applyFont="0" applyAlignment="0" applyProtection="0"/>
    <xf numFmtId="0" fontId="53" fillId="12" borderId="259" applyNumberFormat="0" applyAlignment="0" applyProtection="0"/>
    <xf numFmtId="0" fontId="53" fillId="12" borderId="259" applyNumberFormat="0" applyAlignment="0" applyProtection="0"/>
    <xf numFmtId="0" fontId="46" fillId="25" borderId="253" applyNumberFormat="0" applyAlignment="0" applyProtection="0"/>
    <xf numFmtId="0" fontId="58" fillId="0" borderId="248" applyNumberFormat="0" applyFill="0" applyAlignment="0" applyProtection="0"/>
    <xf numFmtId="0" fontId="13" fillId="28" borderId="250" applyNumberFormat="0" applyFont="0" applyAlignment="0" applyProtection="0"/>
    <xf numFmtId="0" fontId="53" fillId="12" borderId="259" applyNumberFormat="0" applyAlignment="0" applyProtection="0"/>
    <xf numFmtId="0" fontId="46" fillId="25" borderId="269" applyNumberFormat="0" applyAlignment="0" applyProtection="0"/>
    <xf numFmtId="0" fontId="56" fillId="25" borderId="234" applyNumberFormat="0" applyAlignment="0" applyProtection="0"/>
    <xf numFmtId="0" fontId="11" fillId="39" borderId="263" applyNumberFormat="0" applyAlignment="0">
      <alignment horizontal="left"/>
    </xf>
    <xf numFmtId="0" fontId="12" fillId="28" borderId="226" applyNumberFormat="0" applyFont="0" applyAlignment="0" applyProtection="0"/>
    <xf numFmtId="0" fontId="12" fillId="28" borderId="226" applyNumberFormat="0" applyFont="0" applyAlignment="0" applyProtection="0"/>
    <xf numFmtId="0" fontId="12" fillId="28" borderId="226" applyNumberFormat="0" applyFont="0" applyAlignment="0" applyProtection="0"/>
    <xf numFmtId="0" fontId="12" fillId="28" borderId="226" applyNumberFormat="0" applyFont="0" applyAlignment="0" applyProtection="0"/>
    <xf numFmtId="0" fontId="13" fillId="28" borderId="226" applyNumberFormat="0" applyFont="0" applyAlignment="0" applyProtection="0"/>
    <xf numFmtId="0" fontId="56" fillId="25" borderId="227" applyNumberFormat="0" applyAlignment="0" applyProtection="0"/>
    <xf numFmtId="0" fontId="56" fillId="25" borderId="227" applyNumberFormat="0" applyAlignment="0" applyProtection="0"/>
    <xf numFmtId="0" fontId="56" fillId="25" borderId="227" applyNumberFormat="0" applyAlignment="0" applyProtection="0"/>
    <xf numFmtId="0" fontId="56" fillId="25" borderId="227" applyNumberFormat="0" applyAlignment="0" applyProtection="0"/>
    <xf numFmtId="0" fontId="56" fillId="25" borderId="227" applyNumberFormat="0" applyAlignment="0" applyProtection="0"/>
    <xf numFmtId="0" fontId="56" fillId="25" borderId="227" applyNumberFormat="0" applyAlignment="0" applyProtection="0"/>
    <xf numFmtId="0" fontId="145" fillId="2" borderId="220"/>
    <xf numFmtId="0" fontId="145" fillId="2" borderId="220"/>
    <xf numFmtId="0" fontId="53" fillId="12" borderId="249" applyNumberFormat="0" applyAlignment="0" applyProtection="0"/>
    <xf numFmtId="0" fontId="58" fillId="0" borderId="258" applyNumberFormat="0" applyFill="0" applyAlignment="0" applyProtection="0"/>
    <xf numFmtId="0" fontId="56" fillId="25" borderId="243" applyNumberFormat="0" applyAlignment="0" applyProtection="0"/>
    <xf numFmtId="0" fontId="58" fillId="0" borderId="231" applyNumberFormat="0" applyFill="0" applyAlignment="0" applyProtection="0"/>
    <xf numFmtId="0" fontId="58" fillId="0" borderId="25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58" fillId="0" borderId="228" applyNumberFormat="0" applyFill="0" applyAlignment="0" applyProtection="0"/>
    <xf numFmtId="0" fontId="11" fillId="39" borderId="262" applyNumberFormat="0" applyAlignment="0">
      <alignment horizontal="left"/>
    </xf>
    <xf numFmtId="0" fontId="53" fillId="12" borderId="269" applyNumberFormat="0" applyAlignment="0" applyProtection="0"/>
    <xf numFmtId="0" fontId="53" fillId="12" borderId="249" applyNumberFormat="0" applyAlignment="0" applyProtection="0"/>
    <xf numFmtId="0" fontId="56" fillId="25" borderId="243" applyNumberFormat="0" applyAlignment="0" applyProtection="0"/>
    <xf numFmtId="0" fontId="53" fillId="12" borderId="241" applyNumberFormat="0" applyAlignment="0" applyProtection="0"/>
    <xf numFmtId="0" fontId="61" fillId="0" borderId="265">
      <alignment horizontal="center"/>
    </xf>
    <xf numFmtId="0" fontId="12" fillId="28" borderId="236" applyNumberFormat="0" applyFont="0" applyAlignment="0" applyProtection="0"/>
    <xf numFmtId="0" fontId="12" fillId="28" borderId="236" applyNumberFormat="0" applyFont="0" applyAlignment="0" applyProtection="0"/>
    <xf numFmtId="0" fontId="12" fillId="28" borderId="236" applyNumberFormat="0" applyFont="0" applyAlignment="0" applyProtection="0"/>
    <xf numFmtId="0" fontId="12" fillId="28" borderId="236" applyNumberFormat="0" applyFont="0" applyAlignment="0" applyProtection="0"/>
    <xf numFmtId="0" fontId="13" fillId="28" borderId="236" applyNumberFormat="0" applyFont="0" applyAlignment="0" applyProtection="0"/>
    <xf numFmtId="0" fontId="56" fillId="25" borderId="237" applyNumberFormat="0" applyAlignment="0" applyProtection="0"/>
    <xf numFmtId="0" fontId="56" fillId="25" borderId="237" applyNumberFormat="0" applyAlignment="0" applyProtection="0"/>
    <xf numFmtId="0" fontId="56" fillId="25" borderId="237" applyNumberFormat="0" applyAlignment="0" applyProtection="0"/>
    <xf numFmtId="0" fontId="56" fillId="25" borderId="237" applyNumberFormat="0" applyAlignment="0" applyProtection="0"/>
    <xf numFmtId="0" fontId="56" fillId="25" borderId="237" applyNumberFormat="0" applyAlignment="0" applyProtection="0"/>
    <xf numFmtId="0" fontId="56" fillId="25" borderId="237" applyNumberFormat="0" applyAlignment="0" applyProtection="0"/>
    <xf numFmtId="0" fontId="58" fillId="0" borderId="240" applyNumberFormat="0" applyFill="0" applyAlignment="0" applyProtection="0"/>
    <xf numFmtId="0" fontId="58" fillId="0" borderId="240" applyNumberFormat="0" applyFill="0" applyAlignment="0" applyProtection="0"/>
    <xf numFmtId="0" fontId="53" fillId="12" borderId="269" applyNumberFormat="0" applyAlignment="0" applyProtection="0"/>
    <xf numFmtId="0" fontId="58" fillId="0" borderId="268" applyNumberFormat="0" applyFill="0" applyAlignment="0" applyProtection="0"/>
    <xf numFmtId="0" fontId="56" fillId="25" borderId="271" applyNumberFormat="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58" fillId="0" borderId="238" applyNumberFormat="0" applyFill="0" applyAlignment="0" applyProtection="0"/>
    <xf numFmtId="0" fontId="46" fillId="25" borderId="272" applyNumberFormat="0" applyAlignment="0" applyProtection="0"/>
    <xf numFmtId="0" fontId="11" fillId="39" borderId="263" applyNumberFormat="0" applyAlignment="0">
      <alignment horizontal="left"/>
    </xf>
    <xf numFmtId="0" fontId="46" fillId="25" borderId="259" applyNumberFormat="0" applyAlignment="0" applyProtection="0"/>
    <xf numFmtId="177" fontId="83" fillId="38" borderId="262" applyAlignment="0">
      <protection locked="0"/>
    </xf>
    <xf numFmtId="0" fontId="12" fillId="28" borderId="260" applyNumberFormat="0" applyFont="0" applyAlignment="0" applyProtection="0"/>
    <xf numFmtId="0" fontId="61" fillId="0" borderId="257">
      <alignment horizontal="center"/>
    </xf>
    <xf numFmtId="0" fontId="58" fillId="0" borderId="268" applyNumberFormat="0" applyFill="0" applyAlignment="0" applyProtection="0"/>
    <xf numFmtId="0" fontId="56" fillId="25" borderId="251" applyNumberFormat="0" applyAlignment="0" applyProtection="0"/>
    <xf numFmtId="0" fontId="12" fillId="28" borderId="245" applyNumberFormat="0" applyFont="0" applyAlignment="0" applyProtection="0"/>
    <xf numFmtId="0" fontId="12" fillId="28" borderId="245" applyNumberFormat="0" applyFont="0" applyAlignment="0" applyProtection="0"/>
    <xf numFmtId="0" fontId="12" fillId="28" borderId="245" applyNumberFormat="0" applyFont="0" applyAlignment="0" applyProtection="0"/>
    <xf numFmtId="0" fontId="12" fillId="28" borderId="245" applyNumberFormat="0" applyFont="0" applyAlignment="0" applyProtection="0"/>
    <xf numFmtId="0" fontId="13" fillId="28" borderId="245" applyNumberFormat="0" applyFont="0" applyAlignment="0" applyProtection="0"/>
    <xf numFmtId="0" fontId="56" fillId="25" borderId="246" applyNumberFormat="0" applyAlignment="0" applyProtection="0"/>
    <xf numFmtId="0" fontId="56" fillId="25" borderId="246" applyNumberFormat="0" applyAlignment="0" applyProtection="0"/>
    <xf numFmtId="0" fontId="56" fillId="25" borderId="246" applyNumberFormat="0" applyAlignment="0" applyProtection="0"/>
    <xf numFmtId="0" fontId="56" fillId="25" borderId="246" applyNumberFormat="0" applyAlignment="0" applyProtection="0"/>
    <xf numFmtId="0" fontId="56" fillId="25" borderId="246" applyNumberFormat="0" applyAlignment="0" applyProtection="0"/>
    <xf numFmtId="0" fontId="56" fillId="25" borderId="246" applyNumberFormat="0" applyAlignment="0" applyProtection="0"/>
    <xf numFmtId="0" fontId="58" fillId="0" borderId="248" applyNumberFormat="0" applyFill="0" applyAlignment="0" applyProtection="0"/>
    <xf numFmtId="0" fontId="58" fillId="0" borderId="248" applyNumberFormat="0" applyFill="0" applyAlignment="0" applyProtection="0"/>
    <xf numFmtId="177" fontId="83" fillId="38" borderId="263" applyAlignment="0">
      <protection locked="0"/>
    </xf>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47" applyNumberFormat="0" applyFill="0" applyAlignment="0" applyProtection="0"/>
    <xf numFmtId="0" fontId="58" fillId="0" borderId="268" applyNumberFormat="0" applyFill="0" applyAlignment="0" applyProtection="0"/>
    <xf numFmtId="0" fontId="56" fillId="25" borderId="261" applyNumberFormat="0" applyAlignment="0" applyProtection="0"/>
    <xf numFmtId="0" fontId="12" fillId="28" borderId="254" applyNumberFormat="0" applyFont="0" applyAlignment="0" applyProtection="0"/>
    <xf numFmtId="0" fontId="12" fillId="28" borderId="254" applyNumberFormat="0" applyFont="0" applyAlignment="0" applyProtection="0"/>
    <xf numFmtId="0" fontId="12" fillId="28" borderId="254" applyNumberFormat="0" applyFont="0" applyAlignment="0" applyProtection="0"/>
    <xf numFmtId="0" fontId="12" fillId="28" borderId="254" applyNumberFormat="0" applyFont="0" applyAlignment="0" applyProtection="0"/>
    <xf numFmtId="0" fontId="13" fillId="28" borderId="254" applyNumberFormat="0" applyFont="0" applyAlignment="0" applyProtection="0"/>
    <xf numFmtId="0" fontId="56" fillId="25" borderId="255" applyNumberFormat="0" applyAlignment="0" applyProtection="0"/>
    <xf numFmtId="0" fontId="56" fillId="25" borderId="255" applyNumberFormat="0" applyAlignment="0" applyProtection="0"/>
    <xf numFmtId="0" fontId="56" fillId="25" borderId="255" applyNumberFormat="0" applyAlignment="0" applyProtection="0"/>
    <xf numFmtId="0" fontId="56" fillId="25" borderId="255" applyNumberFormat="0" applyAlignment="0" applyProtection="0"/>
    <xf numFmtId="0" fontId="56" fillId="25" borderId="255" applyNumberFormat="0" applyAlignment="0" applyProtection="0"/>
    <xf numFmtId="0" fontId="56" fillId="25" borderId="255" applyNumberFormat="0" applyAlignment="0" applyProtection="0"/>
    <xf numFmtId="0" fontId="46" fillId="25" borderId="272" applyNumberFormat="0" applyAlignment="0" applyProtection="0"/>
    <xf numFmtId="0" fontId="46" fillId="25" borderId="272" applyNumberFormat="0" applyAlignment="0" applyProtection="0"/>
    <xf numFmtId="0" fontId="46" fillId="25" borderId="272" applyNumberFormat="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58" fillId="0" borderId="256" applyNumberFormat="0" applyFill="0" applyAlignment="0" applyProtection="0"/>
    <xf numFmtId="0" fontId="12" fillId="28" borderId="260" applyNumberFormat="0" applyFont="0" applyAlignment="0" applyProtection="0"/>
    <xf numFmtId="0" fontId="12" fillId="28" borderId="260" applyNumberFormat="0" applyFont="0" applyAlignment="0" applyProtection="0"/>
    <xf numFmtId="0" fontId="12" fillId="28" borderId="260" applyNumberFormat="0" applyFont="0" applyAlignment="0" applyProtection="0"/>
    <xf numFmtId="0" fontId="12" fillId="28" borderId="260" applyNumberFormat="0" applyFont="0" applyAlignment="0" applyProtection="0"/>
    <xf numFmtId="0" fontId="13" fillId="28" borderId="260" applyNumberFormat="0" applyFont="0" applyAlignment="0" applyProtection="0"/>
    <xf numFmtId="0" fontId="56" fillId="25" borderId="261" applyNumberFormat="0" applyAlignment="0" applyProtection="0"/>
    <xf numFmtId="0" fontId="56" fillId="25" borderId="261" applyNumberFormat="0" applyAlignment="0" applyProtection="0"/>
    <xf numFmtId="0" fontId="56" fillId="25" borderId="261" applyNumberFormat="0" applyAlignment="0" applyProtection="0"/>
    <xf numFmtId="0" fontId="56" fillId="25" borderId="261" applyNumberFormat="0" applyAlignment="0" applyProtection="0"/>
    <xf numFmtId="0" fontId="56" fillId="25" borderId="261" applyNumberFormat="0" applyAlignment="0" applyProtection="0"/>
    <xf numFmtId="0" fontId="56" fillId="25" borderId="261" applyNumberFormat="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8" fillId="0" borderId="258" applyNumberFormat="0" applyFill="0" applyAlignment="0" applyProtection="0"/>
    <xf numFmtId="0" fontId="53" fillId="12" borderId="272" applyNumberFormat="0" applyAlignment="0" applyProtection="0"/>
    <xf numFmtId="0" fontId="53" fillId="12" borderId="272" applyNumberFormat="0" applyAlignment="0" applyProtection="0"/>
    <xf numFmtId="0" fontId="53" fillId="12" borderId="272" applyNumberFormat="0" applyAlignment="0" applyProtection="0"/>
    <xf numFmtId="0" fontId="53" fillId="12" borderId="272" applyNumberFormat="0" applyAlignment="0" applyProtection="0"/>
    <xf numFmtId="0" fontId="53" fillId="12" borderId="272" applyNumberFormat="0" applyAlignment="0" applyProtection="0"/>
    <xf numFmtId="0" fontId="12" fillId="28" borderId="273" applyNumberFormat="0" applyFont="0" applyAlignment="0" applyProtection="0"/>
    <xf numFmtId="0" fontId="12" fillId="28" borderId="273" applyNumberFormat="0" applyFont="0" applyAlignment="0" applyProtection="0"/>
    <xf numFmtId="0" fontId="12" fillId="28" borderId="273" applyNumberFormat="0" applyFont="0" applyAlignment="0" applyProtection="0"/>
    <xf numFmtId="0" fontId="12" fillId="28" borderId="273" applyNumberFormat="0" applyFont="0" applyAlignment="0" applyProtection="0"/>
    <xf numFmtId="0" fontId="13" fillId="28" borderId="273" applyNumberFormat="0" applyFont="0" applyAlignment="0" applyProtection="0"/>
    <xf numFmtId="0" fontId="56" fillId="25" borderId="274" applyNumberFormat="0" applyAlignment="0" applyProtection="0"/>
    <xf numFmtId="0" fontId="56" fillId="25" borderId="274" applyNumberFormat="0" applyAlignment="0" applyProtection="0"/>
    <xf numFmtId="0" fontId="56" fillId="25" borderId="274" applyNumberFormat="0" applyAlignment="0" applyProtection="0"/>
    <xf numFmtId="0" fontId="56" fillId="25" borderId="274" applyNumberFormat="0" applyAlignment="0" applyProtection="0"/>
    <xf numFmtId="0" fontId="56" fillId="25" borderId="274" applyNumberFormat="0" applyAlignment="0" applyProtection="0"/>
    <xf numFmtId="0" fontId="56" fillId="25" borderId="274" applyNumberFormat="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5" applyNumberFormat="0" applyFill="0" applyAlignment="0" applyProtection="0"/>
    <xf numFmtId="0" fontId="58" fillId="0" borderId="277" applyNumberFormat="0" applyFill="0" applyAlignment="0" applyProtection="0"/>
    <xf numFmtId="0" fontId="58" fillId="0" borderId="287" applyNumberFormat="0" applyFill="0" applyAlignment="0" applyProtection="0"/>
    <xf numFmtId="0" fontId="46" fillId="25" borderId="299" applyNumberFormat="0" applyAlignment="0" applyProtection="0"/>
    <xf numFmtId="0" fontId="46" fillId="25" borderId="315" applyNumberFormat="0" applyAlignment="0" applyProtection="0"/>
    <xf numFmtId="0" fontId="56" fillId="25" borderId="302" applyNumberFormat="0" applyAlignment="0" applyProtection="0"/>
    <xf numFmtId="0" fontId="13" fillId="28" borderId="301" applyNumberFormat="0" applyFont="0" applyAlignment="0" applyProtection="0"/>
    <xf numFmtId="0" fontId="58" fillId="0" borderId="277" applyNumberFormat="0" applyFill="0" applyAlignment="0" applyProtection="0"/>
    <xf numFmtId="0" fontId="11" fillId="39" borderId="303" applyNumberFormat="0" applyAlignment="0">
      <alignment horizontal="left"/>
    </xf>
    <xf numFmtId="0" fontId="53" fillId="12" borderId="304" applyNumberFormat="0" applyAlignment="0" applyProtection="0"/>
    <xf numFmtId="0" fontId="58" fillId="0" borderId="309" applyNumberFormat="0" applyFill="0" applyAlignment="0" applyProtection="0"/>
    <xf numFmtId="0" fontId="53" fillId="12" borderId="315" applyNumberFormat="0" applyAlignment="0" applyProtection="0"/>
    <xf numFmtId="0" fontId="11" fillId="39" borderId="288" applyNumberFormat="0" applyAlignment="0">
      <alignment horizontal="left"/>
    </xf>
    <xf numFmtId="0" fontId="12" fillId="28" borderId="291" applyNumberFormat="0" applyFont="0" applyAlignment="0" applyProtection="0"/>
    <xf numFmtId="0" fontId="58" fillId="0" borderId="287" applyNumberFormat="0" applyFill="0" applyAlignment="0" applyProtection="0"/>
    <xf numFmtId="0" fontId="53" fillId="12" borderId="315" applyNumberFormat="0" applyAlignment="0" applyProtection="0"/>
    <xf numFmtId="0" fontId="46" fillId="25" borderId="293" applyNumberFormat="0" applyAlignment="0" applyProtection="0"/>
    <xf numFmtId="0" fontId="46" fillId="25" borderId="293" applyNumberFormat="0" applyAlignment="0" applyProtection="0"/>
    <xf numFmtId="0" fontId="13" fillId="28" borderId="301" applyNumberFormat="0" applyFont="0" applyAlignment="0" applyProtection="0"/>
    <xf numFmtId="0" fontId="56" fillId="25" borderId="313" applyNumberFormat="0" applyAlignment="0" applyProtection="0"/>
    <xf numFmtId="0" fontId="53" fillId="12" borderId="279" applyNumberFormat="0" applyAlignment="0" applyProtection="0"/>
    <xf numFmtId="0" fontId="46" fillId="25" borderId="279" applyNumberFormat="0" applyAlignment="0" applyProtection="0"/>
    <xf numFmtId="0" fontId="46" fillId="25" borderId="289" applyNumberFormat="0" applyAlignment="0" applyProtection="0"/>
    <xf numFmtId="0" fontId="13" fillId="28" borderId="273" applyNumberFormat="0" applyFont="0" applyAlignment="0" applyProtection="0"/>
    <xf numFmtId="0" fontId="58" fillId="0" borderId="287" applyNumberFormat="0" applyFill="0" applyAlignment="0" applyProtection="0"/>
    <xf numFmtId="0" fontId="53" fillId="12" borderId="293" applyNumberFormat="0" applyAlignment="0" applyProtection="0"/>
    <xf numFmtId="0" fontId="61" fillId="0" borderId="278">
      <alignment horizontal="center"/>
    </xf>
    <xf numFmtId="0" fontId="3" fillId="0" borderId="0"/>
    <xf numFmtId="0" fontId="53" fillId="12" borderId="315" applyNumberFormat="0" applyAlignment="0" applyProtection="0"/>
    <xf numFmtId="0" fontId="46" fillId="25" borderId="304" applyNumberFormat="0" applyAlignment="0" applyProtection="0"/>
    <xf numFmtId="0" fontId="53" fillId="12" borderId="304" applyNumberFormat="0" applyAlignment="0" applyProtection="0"/>
    <xf numFmtId="0" fontId="58" fillId="0" borderId="287" applyNumberFormat="0" applyFill="0" applyAlignment="0" applyProtection="0"/>
    <xf numFmtId="0" fontId="12" fillId="28" borderId="280" applyNumberFormat="0" applyFont="0" applyAlignment="0" applyProtection="0"/>
    <xf numFmtId="0" fontId="3" fillId="0" borderId="0"/>
    <xf numFmtId="0" fontId="56" fillId="25" borderId="281" applyNumberFormat="0" applyAlignment="0" applyProtection="0"/>
    <xf numFmtId="0" fontId="3" fillId="0" borderId="0"/>
    <xf numFmtId="0" fontId="3" fillId="0" borderId="0"/>
    <xf numFmtId="0" fontId="58" fillId="0" borderId="277" applyNumberFormat="0" applyFill="0" applyAlignment="0" applyProtection="0"/>
    <xf numFmtId="0" fontId="53" fillId="12" borderId="304" applyNumberFormat="0" applyAlignment="0" applyProtection="0"/>
    <xf numFmtId="0" fontId="12" fillId="28" borderId="301" applyNumberFormat="0" applyFont="0" applyAlignment="0" applyProtection="0"/>
    <xf numFmtId="0" fontId="46" fillId="25" borderId="279" applyNumberFormat="0" applyAlignment="0" applyProtection="0"/>
    <xf numFmtId="0" fontId="58" fillId="0" borderId="297" applyNumberFormat="0" applyFill="0" applyAlignment="0" applyProtection="0"/>
    <xf numFmtId="0" fontId="53" fillId="12" borderId="304" applyNumberFormat="0" applyAlignment="0" applyProtection="0"/>
    <xf numFmtId="0" fontId="3" fillId="0" borderId="0"/>
    <xf numFmtId="0" fontId="3" fillId="0" borderId="0"/>
    <xf numFmtId="0" fontId="53" fillId="12" borderId="279" applyNumberFormat="0" applyAlignment="0" applyProtection="0"/>
    <xf numFmtId="0" fontId="3" fillId="0" borderId="0"/>
    <xf numFmtId="0" fontId="3" fillId="0" borderId="0"/>
    <xf numFmtId="0" fontId="53" fillId="12" borderId="29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25" borderId="292" applyNumberFormat="0" applyAlignment="0" applyProtection="0"/>
    <xf numFmtId="0" fontId="56" fillId="25" borderId="292" applyNumberFormat="0" applyAlignment="0" applyProtection="0"/>
    <xf numFmtId="0" fontId="46" fillId="25" borderId="29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25" borderId="292" applyNumberFormat="0" applyAlignment="0" applyProtection="0"/>
    <xf numFmtId="0" fontId="46" fillId="25" borderId="279" applyNumberFormat="0" applyAlignment="0" applyProtection="0"/>
    <xf numFmtId="0" fontId="53" fillId="12" borderId="311" applyNumberFormat="0" applyAlignment="0" applyProtection="0"/>
    <xf numFmtId="0" fontId="53" fillId="12" borderId="28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25" borderId="304" applyNumberFormat="0" applyAlignment="0" applyProtection="0"/>
    <xf numFmtId="0" fontId="56" fillId="25" borderId="281" applyNumberFormat="0" applyAlignment="0" applyProtection="0"/>
    <xf numFmtId="0" fontId="56" fillId="25" borderId="302" applyNumberFormat="0" applyAlignment="0" applyProtection="0"/>
    <xf numFmtId="0" fontId="58" fillId="0" borderId="29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12" borderId="315" applyNumberFormat="0" applyAlignment="0" applyProtection="0"/>
    <xf numFmtId="0" fontId="56" fillId="25" borderId="281" applyNumberFormat="0" applyAlignment="0" applyProtection="0"/>
    <xf numFmtId="0" fontId="13" fillId="28" borderId="280" applyNumberFormat="0" applyFont="0" applyAlignment="0" applyProtection="0"/>
    <xf numFmtId="0" fontId="58" fillId="0" borderId="277" applyNumberFormat="0" applyFill="0" applyAlignment="0" applyProtection="0"/>
    <xf numFmtId="0" fontId="56" fillId="25" borderId="281" applyNumberFormat="0" applyAlignment="0" applyProtection="0"/>
    <xf numFmtId="0" fontId="3" fillId="0" borderId="0"/>
    <xf numFmtId="0" fontId="58" fillId="0" borderId="297" applyNumberFormat="0" applyFill="0" applyAlignment="0" applyProtection="0"/>
    <xf numFmtId="0" fontId="58" fillId="0" borderId="297" applyNumberFormat="0" applyFill="0" applyAlignment="0" applyProtection="0"/>
    <xf numFmtId="0" fontId="58" fillId="0" borderId="287" applyNumberFormat="0" applyFill="0" applyAlignment="0" applyProtection="0"/>
    <xf numFmtId="177" fontId="83" fillId="38" borderId="257" applyAlignment="0">
      <protection locked="0"/>
    </xf>
    <xf numFmtId="0" fontId="53" fillId="12" borderId="299" applyNumberFormat="0" applyAlignment="0" applyProtection="0"/>
    <xf numFmtId="0" fontId="11" fillId="39" borderId="257" applyNumberFormat="0" applyAlignment="0">
      <alignment horizontal="left"/>
    </xf>
    <xf numFmtId="43" fontId="3" fillId="0" borderId="0" applyFont="0" applyFill="0" applyBorder="0" applyAlignment="0" applyProtection="0"/>
    <xf numFmtId="0" fontId="3" fillId="0" borderId="0"/>
    <xf numFmtId="0" fontId="11" fillId="39" borderId="257" applyNumberFormat="0" applyAlignment="0">
      <alignment horizontal="left"/>
    </xf>
    <xf numFmtId="0" fontId="3" fillId="0" borderId="0"/>
    <xf numFmtId="0" fontId="58" fillId="0" borderId="297" applyNumberFormat="0" applyFill="0" applyAlignment="0" applyProtection="0"/>
    <xf numFmtId="0" fontId="46" fillId="25" borderId="315" applyNumberFormat="0" applyAlignment="0" applyProtection="0"/>
    <xf numFmtId="0" fontId="58" fillId="0" borderId="297" applyNumberFormat="0" applyFill="0" applyAlignment="0" applyProtection="0"/>
    <xf numFmtId="0" fontId="46" fillId="25" borderId="304" applyNumberFormat="0" applyAlignment="0" applyProtection="0"/>
    <xf numFmtId="0" fontId="46" fillId="25" borderId="315" applyNumberFormat="0" applyAlignment="0" applyProtection="0"/>
    <xf numFmtId="0" fontId="53" fillId="12" borderId="293" applyNumberFormat="0" applyAlignment="0" applyProtection="0"/>
    <xf numFmtId="0" fontId="58" fillId="0" borderId="277" applyNumberFormat="0" applyFill="0" applyAlignment="0" applyProtection="0"/>
    <xf numFmtId="0" fontId="58" fillId="0" borderId="277" applyNumberFormat="0" applyFill="0" applyAlignment="0" applyProtection="0"/>
    <xf numFmtId="0" fontId="58" fillId="0" borderId="277" applyNumberFormat="0" applyFill="0" applyAlignment="0" applyProtection="0"/>
    <xf numFmtId="0" fontId="58" fillId="0" borderId="27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56" fillId="25" borderId="302" applyNumberFormat="0" applyAlignment="0" applyProtection="0"/>
    <xf numFmtId="0" fontId="58" fillId="0" borderId="28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8" borderId="29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8" borderId="3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309" applyNumberFormat="0" applyFill="0" applyAlignment="0" applyProtection="0"/>
    <xf numFmtId="0" fontId="13" fillId="28" borderId="280" applyNumberFormat="0" applyFont="0" applyAlignment="0" applyProtection="0"/>
    <xf numFmtId="0" fontId="53" fillId="12" borderId="279" applyNumberFormat="0" applyAlignment="0" applyProtection="0"/>
    <xf numFmtId="0" fontId="47" fillId="26" borderId="300" applyNumberFormat="0" applyAlignment="0" applyProtection="0"/>
    <xf numFmtId="177" fontId="83" fillId="38" borderId="288" applyAlignment="0">
      <protection locked="0"/>
    </xf>
    <xf numFmtId="0" fontId="11" fillId="39" borderId="303" applyNumberFormat="0" applyAlignment="0">
      <alignment horizontal="left"/>
    </xf>
    <xf numFmtId="0" fontId="11" fillId="39" borderId="288" applyNumberFormat="0" applyAlignment="0">
      <alignment horizontal="left"/>
    </xf>
    <xf numFmtId="0" fontId="56" fillId="25" borderId="313" applyNumberFormat="0" applyAlignment="0" applyProtection="0"/>
    <xf numFmtId="9" fontId="3" fillId="0" borderId="0" applyFont="0" applyFill="0" applyBorder="0" applyAlignment="0" applyProtection="0"/>
    <xf numFmtId="177" fontId="83" fillId="38" borderId="303" applyAlignment="0">
      <protection locked="0"/>
    </xf>
    <xf numFmtId="0" fontId="53" fillId="12" borderId="315" applyNumberFormat="0" applyAlignment="0" applyProtection="0"/>
    <xf numFmtId="0" fontId="46" fillId="25" borderId="289" applyNumberFormat="0" applyAlignment="0" applyProtection="0"/>
    <xf numFmtId="0" fontId="13" fillId="28" borderId="312" applyNumberFormat="0" applyFont="0" applyAlignment="0" applyProtection="0"/>
    <xf numFmtId="0" fontId="46" fillId="25" borderId="304" applyNumberFormat="0" applyAlignment="0" applyProtection="0"/>
    <xf numFmtId="0" fontId="53" fillId="12" borderId="293" applyNumberFormat="0" applyAlignment="0" applyProtection="0"/>
    <xf numFmtId="0" fontId="53" fillId="12" borderId="289" applyNumberFormat="0" applyAlignment="0" applyProtection="0"/>
    <xf numFmtId="0" fontId="46" fillId="25" borderId="282" applyNumberFormat="0" applyAlignment="0" applyProtection="0"/>
    <xf numFmtId="0" fontId="46" fillId="25" borderId="282" applyNumberFormat="0" applyAlignment="0" applyProtection="0"/>
    <xf numFmtId="0" fontId="46" fillId="25" borderId="282" applyNumberFormat="0" applyAlignment="0" applyProtection="0"/>
    <xf numFmtId="0" fontId="46" fillId="25" borderId="282" applyNumberFormat="0" applyAlignment="0" applyProtection="0"/>
    <xf numFmtId="0" fontId="46" fillId="25" borderId="282" applyNumberFormat="0" applyAlignment="0" applyProtection="0"/>
    <xf numFmtId="0" fontId="53" fillId="12" borderId="293" applyNumberFormat="0" applyAlignment="0" applyProtection="0"/>
    <xf numFmtId="0" fontId="53" fillId="12" borderId="304" applyNumberFormat="0" applyAlignment="0" applyProtection="0"/>
    <xf numFmtId="0" fontId="46" fillId="25" borderId="293" applyNumberFormat="0" applyAlignment="0" applyProtection="0"/>
    <xf numFmtId="0" fontId="46" fillId="25" borderId="293" applyNumberFormat="0" applyAlignment="0" applyProtection="0"/>
    <xf numFmtId="0" fontId="46" fillId="25" borderId="293" applyNumberFormat="0" applyAlignment="0" applyProtection="0"/>
    <xf numFmtId="0" fontId="46" fillId="25" borderId="311" applyNumberFormat="0" applyAlignment="0" applyProtection="0"/>
    <xf numFmtId="0" fontId="53" fillId="12" borderId="282" applyNumberFormat="0" applyAlignment="0" applyProtection="0"/>
    <xf numFmtId="0" fontId="53" fillId="12" borderId="282" applyNumberFormat="0" applyAlignment="0" applyProtection="0"/>
    <xf numFmtId="0" fontId="53" fillId="12" borderId="282" applyNumberFormat="0" applyAlignment="0" applyProtection="0"/>
    <xf numFmtId="0" fontId="53" fillId="12" borderId="282" applyNumberFormat="0" applyAlignment="0" applyProtection="0"/>
    <xf numFmtId="0" fontId="53" fillId="12" borderId="282" applyNumberFormat="0" applyAlignment="0" applyProtection="0"/>
    <xf numFmtId="0" fontId="58" fillId="0" borderId="309" applyNumberFormat="0" applyFill="0" applyAlignment="0" applyProtection="0"/>
    <xf numFmtId="0" fontId="46" fillId="25" borderId="315" applyNumberFormat="0" applyAlignment="0" applyProtection="0"/>
    <xf numFmtId="0" fontId="46" fillId="25" borderId="311" applyNumberFormat="0" applyAlignment="0" applyProtection="0"/>
    <xf numFmtId="0" fontId="46" fillId="25" borderId="299" applyNumberFormat="0" applyAlignment="0" applyProtection="0"/>
    <xf numFmtId="0" fontId="58" fillId="0" borderId="287" applyNumberFormat="0" applyFill="0" applyAlignment="0" applyProtection="0"/>
    <xf numFmtId="0" fontId="58" fillId="0" borderId="287" applyNumberFormat="0" applyFill="0" applyAlignment="0" applyProtection="0"/>
    <xf numFmtId="0" fontId="13" fillId="28" borderId="291" applyNumberFormat="0" applyFont="0" applyAlignment="0" applyProtection="0"/>
    <xf numFmtId="0" fontId="58" fillId="0" borderId="309" applyNumberFormat="0" applyFill="0" applyAlignment="0" applyProtection="0"/>
    <xf numFmtId="0" fontId="53" fillId="12" borderId="311" applyNumberFormat="0" applyAlignment="0" applyProtection="0"/>
    <xf numFmtId="0" fontId="46" fillId="25" borderId="311" applyNumberFormat="0" applyAlignment="0" applyProtection="0"/>
    <xf numFmtId="0" fontId="61" fillId="0" borderId="288">
      <alignment horizontal="center"/>
    </xf>
    <xf numFmtId="0" fontId="46" fillId="25" borderId="304" applyNumberFormat="0" applyAlignment="0" applyProtection="0"/>
    <xf numFmtId="0" fontId="11" fillId="39" borderId="308" applyNumberFormat="0" applyAlignment="0">
      <alignment horizontal="left"/>
    </xf>
    <xf numFmtId="0" fontId="53" fillId="12" borderId="299" applyNumberFormat="0" applyAlignment="0" applyProtection="0"/>
    <xf numFmtId="0" fontId="61" fillId="0" borderId="298">
      <alignment horizontal="center"/>
    </xf>
    <xf numFmtId="0" fontId="11" fillId="39" borderId="308" applyNumberFormat="0" applyAlignment="0">
      <alignment horizontal="left"/>
    </xf>
    <xf numFmtId="0" fontId="56" fillId="25" borderId="292" applyNumberFormat="0" applyAlignment="0" applyProtection="0"/>
    <xf numFmtId="0" fontId="53" fillId="12" borderId="289" applyNumberFormat="0" applyAlignment="0" applyProtection="0"/>
    <xf numFmtId="0" fontId="47" fillId="26" borderId="290" applyNumberFormat="0" applyAlignment="0" applyProtection="0"/>
    <xf numFmtId="0" fontId="46" fillId="25" borderId="289" applyNumberFormat="0" applyAlignment="0" applyProtection="0"/>
    <xf numFmtId="0" fontId="53" fillId="12" borderId="311" applyNumberFormat="0" applyAlignment="0" applyProtection="0"/>
    <xf numFmtId="0" fontId="12" fillId="28" borderId="283" applyNumberFormat="0" applyFont="0" applyAlignment="0" applyProtection="0"/>
    <xf numFmtId="0" fontId="12" fillId="28" borderId="283" applyNumberFormat="0" applyFont="0" applyAlignment="0" applyProtection="0"/>
    <xf numFmtId="0" fontId="12" fillId="28" borderId="283" applyNumberFormat="0" applyFont="0" applyAlignment="0" applyProtection="0"/>
    <xf numFmtId="0" fontId="12" fillId="28" borderId="283" applyNumberFormat="0" applyFont="0" applyAlignment="0" applyProtection="0"/>
    <xf numFmtId="0" fontId="13" fillId="28" borderId="283" applyNumberFormat="0" applyFont="0" applyAlignment="0" applyProtection="0"/>
    <xf numFmtId="0" fontId="56" fillId="25" borderId="284" applyNumberFormat="0" applyAlignment="0" applyProtection="0"/>
    <xf numFmtId="0" fontId="56" fillId="25" borderId="284" applyNumberFormat="0" applyAlignment="0" applyProtection="0"/>
    <xf numFmtId="0" fontId="56" fillId="25" borderId="284" applyNumberFormat="0" applyAlignment="0" applyProtection="0"/>
    <xf numFmtId="0" fontId="56" fillId="25" borderId="284" applyNumberFormat="0" applyAlignment="0" applyProtection="0"/>
    <xf numFmtId="0" fontId="56" fillId="25" borderId="284" applyNumberFormat="0" applyAlignment="0" applyProtection="0"/>
    <xf numFmtId="0" fontId="56" fillId="25" borderId="284" applyNumberFormat="0" applyAlignment="0" applyProtection="0"/>
    <xf numFmtId="0" fontId="145" fillId="2" borderId="276"/>
    <xf numFmtId="0" fontId="145" fillId="2" borderId="276"/>
    <xf numFmtId="0" fontId="58" fillId="0" borderId="309" applyNumberFormat="0" applyFill="0" applyAlignment="0" applyProtection="0"/>
    <xf numFmtId="0" fontId="56" fillId="25" borderId="313" applyNumberFormat="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8" fillId="0" borderId="285" applyNumberFormat="0" applyFill="0" applyAlignment="0" applyProtection="0"/>
    <xf numFmtId="0" fontId="53" fillId="12" borderId="299" applyNumberFormat="0" applyAlignment="0" applyProtection="0"/>
    <xf numFmtId="0" fontId="58" fillId="0" borderId="309" applyNumberFormat="0" applyFill="0" applyAlignment="0" applyProtection="0"/>
    <xf numFmtId="0" fontId="46" fillId="25" borderId="315" applyNumberFormat="0" applyAlignment="0" applyProtection="0"/>
    <xf numFmtId="177" fontId="83" fillId="38" borderId="308" applyAlignment="0">
      <protection locked="0"/>
    </xf>
    <xf numFmtId="0" fontId="12" fillId="28" borderId="312" applyNumberFormat="0" applyFont="0" applyAlignment="0" applyProtection="0"/>
    <xf numFmtId="0" fontId="61" fillId="0" borderId="310">
      <alignment horizontal="center"/>
    </xf>
    <xf numFmtId="0" fontId="56" fillId="25" borderId="302" applyNumberFormat="0" applyAlignment="0" applyProtection="0"/>
    <xf numFmtId="0" fontId="12" fillId="28" borderId="294" applyNumberFormat="0" applyFont="0" applyAlignment="0" applyProtection="0"/>
    <xf numFmtId="0" fontId="12" fillId="28" borderId="294" applyNumberFormat="0" applyFont="0" applyAlignment="0" applyProtection="0"/>
    <xf numFmtId="0" fontId="12" fillId="28" borderId="294" applyNumberFormat="0" applyFont="0" applyAlignment="0" applyProtection="0"/>
    <xf numFmtId="0" fontId="12" fillId="28" borderId="294" applyNumberFormat="0" applyFont="0" applyAlignment="0" applyProtection="0"/>
    <xf numFmtId="0" fontId="13" fillId="28" borderId="294" applyNumberFormat="0" applyFont="0" applyAlignment="0" applyProtection="0"/>
    <xf numFmtId="0" fontId="56" fillId="25" borderId="295" applyNumberFormat="0" applyAlignment="0" applyProtection="0"/>
    <xf numFmtId="0" fontId="56" fillId="25" borderId="295" applyNumberFormat="0" applyAlignment="0" applyProtection="0"/>
    <xf numFmtId="0" fontId="56" fillId="25" borderId="295" applyNumberFormat="0" applyAlignment="0" applyProtection="0"/>
    <xf numFmtId="0" fontId="56" fillId="25" borderId="295" applyNumberFormat="0" applyAlignment="0" applyProtection="0"/>
    <xf numFmtId="0" fontId="56" fillId="25" borderId="295" applyNumberFormat="0" applyAlignment="0" applyProtection="0"/>
    <xf numFmtId="0" fontId="56" fillId="25" borderId="295" applyNumberFormat="0" applyAlignment="0" applyProtection="0"/>
    <xf numFmtId="0" fontId="58" fillId="0" borderId="297" applyNumberFormat="0" applyFill="0" applyAlignment="0" applyProtection="0"/>
    <xf numFmtId="0" fontId="58" fillId="0" borderId="297"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8" fillId="0" borderId="296" applyNumberFormat="0" applyFill="0" applyAlignment="0" applyProtection="0"/>
    <xf numFmtId="0" fontId="56" fillId="25" borderId="313" applyNumberFormat="0" applyAlignment="0" applyProtection="0"/>
    <xf numFmtId="0" fontId="12" fillId="28" borderId="305" applyNumberFormat="0" applyFont="0" applyAlignment="0" applyProtection="0"/>
    <xf numFmtId="0" fontId="12" fillId="28" borderId="305" applyNumberFormat="0" applyFont="0" applyAlignment="0" applyProtection="0"/>
    <xf numFmtId="0" fontId="12" fillId="28" borderId="305" applyNumberFormat="0" applyFont="0" applyAlignment="0" applyProtection="0"/>
    <xf numFmtId="0" fontId="12" fillId="28" borderId="305" applyNumberFormat="0" applyFont="0" applyAlignment="0" applyProtection="0"/>
    <xf numFmtId="0" fontId="13" fillId="28" borderId="305" applyNumberFormat="0" applyFont="0" applyAlignment="0" applyProtection="0"/>
    <xf numFmtId="0" fontId="56" fillId="25" borderId="306" applyNumberFormat="0" applyAlignment="0" applyProtection="0"/>
    <xf numFmtId="0" fontId="56" fillId="25" borderId="306" applyNumberFormat="0" applyAlignment="0" applyProtection="0"/>
    <xf numFmtId="0" fontId="56" fillId="25" borderId="306" applyNumberFormat="0" applyAlignment="0" applyProtection="0"/>
    <xf numFmtId="0" fontId="56" fillId="25" borderId="306" applyNumberFormat="0" applyAlignment="0" applyProtection="0"/>
    <xf numFmtId="0" fontId="56" fillId="25" borderId="306" applyNumberFormat="0" applyAlignment="0" applyProtection="0"/>
    <xf numFmtId="0" fontId="56" fillId="25" borderId="306" applyNumberFormat="0" applyAlignment="0" applyProtection="0"/>
    <xf numFmtId="0" fontId="58" fillId="0" borderId="309" applyNumberFormat="0" applyFill="0" applyAlignment="0" applyProtection="0"/>
    <xf numFmtId="0" fontId="58" fillId="0" borderId="309"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58" fillId="0" borderId="307" applyNumberFormat="0" applyFill="0" applyAlignment="0" applyProtection="0"/>
    <xf numFmtId="0" fontId="12" fillId="28" borderId="316" applyNumberFormat="0" applyFont="0" applyAlignment="0" applyProtection="0"/>
    <xf numFmtId="0" fontId="12" fillId="28" borderId="316" applyNumberFormat="0" applyFont="0" applyAlignment="0" applyProtection="0"/>
    <xf numFmtId="0" fontId="12" fillId="28" borderId="316" applyNumberFormat="0" applyFont="0" applyAlignment="0" applyProtection="0"/>
    <xf numFmtId="0" fontId="12" fillId="28" borderId="316" applyNumberFormat="0" applyFont="0" applyAlignment="0" applyProtection="0"/>
    <xf numFmtId="0" fontId="13" fillId="28" borderId="316" applyNumberFormat="0" applyFont="0" applyAlignment="0" applyProtection="0"/>
    <xf numFmtId="0" fontId="56" fillId="25" borderId="317" applyNumberFormat="0" applyAlignment="0" applyProtection="0"/>
    <xf numFmtId="0" fontId="56" fillId="25" borderId="317" applyNumberFormat="0" applyAlignment="0" applyProtection="0"/>
    <xf numFmtId="0" fontId="56" fillId="25" borderId="317" applyNumberFormat="0" applyAlignment="0" applyProtection="0"/>
    <xf numFmtId="0" fontId="56" fillId="25" borderId="317" applyNumberFormat="0" applyAlignment="0" applyProtection="0"/>
    <xf numFmtId="0" fontId="56" fillId="25" borderId="317" applyNumberFormat="0" applyAlignment="0" applyProtection="0"/>
    <xf numFmtId="0" fontId="56" fillId="25" borderId="317" applyNumberFormat="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58" fillId="0" borderId="318" applyNumberFormat="0" applyFill="0" applyAlignment="0" applyProtection="0"/>
    <xf numFmtId="0" fontId="2" fillId="0" borderId="0"/>
    <xf numFmtId="43" fontId="2" fillId="0" borderId="0" applyFont="0" applyFill="0" applyBorder="0" applyAlignment="0" applyProtection="0"/>
    <xf numFmtId="0" fontId="46" fillId="25" borderId="481" applyNumberFormat="0" applyAlignment="0" applyProtection="0"/>
    <xf numFmtId="0" fontId="12" fillId="28" borderId="477" applyNumberFormat="0" applyFont="0" applyAlignment="0" applyProtection="0"/>
    <xf numFmtId="0" fontId="12" fillId="28" borderId="487" applyNumberFormat="0" applyFont="0" applyAlignment="0" applyProtection="0"/>
    <xf numFmtId="0" fontId="164" fillId="0" borderId="0" applyNumberFormat="0" applyFill="0" applyBorder="0" applyAlignment="0" applyProtection="0"/>
    <xf numFmtId="0" fontId="58" fillId="0" borderId="484" applyNumberFormat="0" applyFill="0" applyAlignment="0" applyProtection="0"/>
    <xf numFmtId="0" fontId="56" fillId="25" borderId="483" applyNumberFormat="0" applyAlignment="0" applyProtection="0"/>
    <xf numFmtId="0" fontId="56" fillId="25" borderId="483" applyNumberFormat="0" applyAlignment="0" applyProtection="0"/>
    <xf numFmtId="9" fontId="2" fillId="0" borderId="0" applyFont="0" applyFill="0" applyBorder="0" applyAlignment="0" applyProtection="0"/>
    <xf numFmtId="0" fontId="58" fillId="0" borderId="479" applyNumberFormat="0" applyFill="0" applyAlignment="0" applyProtection="0"/>
    <xf numFmtId="43" fontId="38" fillId="0" borderId="0" applyFont="0" applyFill="0" applyBorder="0" applyAlignment="0" applyProtection="0"/>
    <xf numFmtId="0" fontId="13" fillId="28" borderId="477" applyNumberFormat="0" applyFont="0" applyAlignment="0" applyProtection="0"/>
    <xf numFmtId="0" fontId="47" fillId="26" borderId="45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 fillId="28" borderId="477" applyNumberFormat="0" applyFont="0" applyAlignment="0" applyProtection="0"/>
    <xf numFmtId="0" fontId="12" fillId="28" borderId="477" applyNumberFormat="0" applyFont="0" applyAlignment="0" applyProtection="0"/>
    <xf numFmtId="0" fontId="12" fillId="28" borderId="477" applyNumberFormat="0" applyFont="0" applyAlignment="0" applyProtection="0"/>
    <xf numFmtId="0" fontId="12" fillId="28" borderId="477" applyNumberFormat="0" applyFont="0" applyAlignment="0" applyProtection="0"/>
    <xf numFmtId="0" fontId="12" fillId="28" borderId="477" applyNumberFormat="0" applyFont="0" applyAlignment="0" applyProtection="0"/>
    <xf numFmtId="0" fontId="13" fillId="28" borderId="477" applyNumberFormat="0" applyFont="0" applyAlignment="0" applyProtection="0"/>
    <xf numFmtId="0" fontId="56" fillId="25" borderId="478" applyNumberFormat="0" applyAlignment="0" applyProtection="0"/>
    <xf numFmtId="0" fontId="56" fillId="25" borderId="478" applyNumberFormat="0" applyAlignment="0" applyProtection="0"/>
    <xf numFmtId="0" fontId="56" fillId="25" borderId="478" applyNumberFormat="0" applyAlignment="0" applyProtection="0"/>
    <xf numFmtId="0" fontId="56" fillId="25" borderId="478" applyNumberFormat="0" applyAlignment="0" applyProtection="0"/>
    <xf numFmtId="0" fontId="56" fillId="25" borderId="478" applyNumberFormat="0" applyAlignment="0" applyProtection="0"/>
    <xf numFmtId="177" fontId="83" fillId="38" borderId="31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2" fillId="0" borderId="0"/>
    <xf numFmtId="0" fontId="58" fillId="0" borderId="479" applyNumberFormat="0" applyFill="0" applyAlignment="0" applyProtection="0"/>
    <xf numFmtId="0" fontId="58" fillId="0" borderId="479" applyNumberFormat="0" applyFill="0" applyAlignment="0" applyProtection="0"/>
    <xf numFmtId="0" fontId="58" fillId="0" borderId="47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479" applyNumberFormat="0" applyFill="0" applyAlignment="0" applyProtection="0"/>
    <xf numFmtId="0" fontId="58" fillId="0" borderId="479" applyNumberFormat="0" applyFill="0" applyAlignment="0" applyProtection="0"/>
    <xf numFmtId="0" fontId="2" fillId="0" borderId="0"/>
    <xf numFmtId="0" fontId="58" fillId="0" borderId="479" applyNumberFormat="0" applyFill="0" applyAlignment="0" applyProtection="0"/>
    <xf numFmtId="0" fontId="2" fillId="0" borderId="0"/>
    <xf numFmtId="0" fontId="54" fillId="0" borderId="463"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3" fillId="12" borderId="481" applyNumberFormat="0" applyAlignment="0" applyProtection="0"/>
    <xf numFmtId="0" fontId="13" fillId="28" borderId="149" applyNumberFormat="0" applyFont="0" applyAlignment="0" applyProtection="0"/>
    <xf numFmtId="0" fontId="58" fillId="0" borderId="488" applyNumberFormat="0" applyFill="0" applyAlignment="0" applyProtection="0"/>
    <xf numFmtId="0" fontId="58" fillId="0" borderId="488" applyNumberFormat="0" applyFill="0" applyAlignment="0" applyProtection="0"/>
    <xf numFmtId="0" fontId="53" fillId="12" borderId="481" applyNumberFormat="0" applyAlignment="0" applyProtection="0"/>
    <xf numFmtId="0" fontId="53" fillId="12" borderId="481" applyNumberFormat="0" applyAlignment="0" applyProtection="0"/>
    <xf numFmtId="0" fontId="46" fillId="25" borderId="481" applyNumberFormat="0" applyAlignment="0" applyProtection="0"/>
    <xf numFmtId="0" fontId="58" fillId="0" borderId="484" applyNumberFormat="0" applyFill="0" applyAlignment="0" applyProtection="0"/>
    <xf numFmtId="0" fontId="53" fillId="12" borderId="481" applyNumberFormat="0" applyAlignment="0" applyProtection="0"/>
    <xf numFmtId="0" fontId="58" fillId="0" borderId="484" applyNumberFormat="0" applyFill="0" applyAlignment="0" applyProtection="0"/>
    <xf numFmtId="0" fontId="46" fillId="25" borderId="481" applyNumberFormat="0" applyAlignment="0" applyProtection="0"/>
    <xf numFmtId="0" fontId="56" fillId="25" borderId="483" applyNumberFormat="0" applyAlignment="0" applyProtection="0"/>
    <xf numFmtId="0" fontId="58" fillId="0" borderId="484" applyNumberFormat="0" applyFill="0" applyAlignment="0" applyProtection="0"/>
    <xf numFmtId="0" fontId="58" fillId="0" borderId="488" applyNumberFormat="0" applyFill="0" applyAlignment="0" applyProtection="0"/>
    <xf numFmtId="0" fontId="46" fillId="25" borderId="481" applyNumberFormat="0" applyAlignment="0" applyProtection="0"/>
    <xf numFmtId="0" fontId="56" fillId="25" borderId="483" applyNumberFormat="0" applyAlignment="0" applyProtection="0"/>
    <xf numFmtId="0" fontId="46" fillId="25" borderId="486" applyNumberFormat="0" applyAlignment="0" applyProtection="0"/>
    <xf numFmtId="0" fontId="145" fillId="2" borderId="426"/>
    <xf numFmtId="0" fontId="145" fillId="2" borderId="426"/>
    <xf numFmtId="0" fontId="56" fillId="25" borderId="485" applyNumberFormat="0" applyAlignment="0" applyProtection="0"/>
    <xf numFmtId="0" fontId="53" fillId="12" borderId="486" applyNumberFormat="0" applyAlignment="0" applyProtection="0"/>
    <xf numFmtId="0" fontId="47" fillId="26" borderId="462" applyNumberFormat="0" applyAlignment="0" applyProtection="0"/>
    <xf numFmtId="0" fontId="47" fillId="26" borderId="480" applyNumberFormat="0" applyAlignment="0" applyProtection="0"/>
    <xf numFmtId="0" fontId="12" fillId="28" borderId="487" applyNumberFormat="0" applyFont="0" applyAlignment="0" applyProtection="0"/>
    <xf numFmtId="0" fontId="53" fillId="12" borderId="481" applyNumberFormat="0" applyAlignment="0" applyProtection="0"/>
    <xf numFmtId="0" fontId="56" fillId="25" borderId="485" applyNumberFormat="0" applyAlignment="0" applyProtection="0"/>
    <xf numFmtId="0" fontId="58" fillId="0" borderId="488" applyNumberFormat="0" applyFill="0" applyAlignment="0" applyProtection="0"/>
    <xf numFmtId="0" fontId="58" fillId="0" borderId="488" applyNumberFormat="0" applyFill="0" applyAlignment="0" applyProtection="0"/>
    <xf numFmtId="0" fontId="56" fillId="25" borderId="485" applyNumberFormat="0" applyAlignment="0" applyProtection="0"/>
    <xf numFmtId="9" fontId="2" fillId="0" borderId="0" applyFont="0" applyFill="0" applyBorder="0" applyAlignment="0" applyProtection="0"/>
    <xf numFmtId="0" fontId="58" fillId="0" borderId="484" applyNumberFormat="0" applyFill="0" applyAlignment="0" applyProtection="0"/>
    <xf numFmtId="0" fontId="56" fillId="25" borderId="483" applyNumberFormat="0" applyAlignment="0" applyProtection="0"/>
    <xf numFmtId="0" fontId="62" fillId="0" borderId="88">
      <alignment horizontal="left" wrapText="1" indent="2"/>
    </xf>
    <xf numFmtId="0" fontId="11" fillId="39" borderId="310" applyNumberFormat="0" applyAlignment="0">
      <alignment horizontal="left"/>
    </xf>
    <xf numFmtId="0" fontId="11" fillId="39" borderId="310" applyNumberFormat="0" applyAlignment="0">
      <alignment horizontal="left"/>
    </xf>
    <xf numFmtId="0" fontId="46" fillId="25" borderId="481" applyNumberFormat="0" applyAlignment="0" applyProtection="0"/>
    <xf numFmtId="0" fontId="58" fillId="0" borderId="484" applyNumberFormat="0" applyFill="0" applyAlignment="0" applyProtection="0"/>
    <xf numFmtId="0" fontId="53" fillId="12" borderId="486" applyNumberFormat="0" applyAlignment="0" applyProtection="0"/>
    <xf numFmtId="0" fontId="46" fillId="25" borderId="481" applyNumberFormat="0" applyAlignment="0" applyProtection="0"/>
    <xf numFmtId="0" fontId="46" fillId="25" borderId="481" applyNumberFormat="0" applyAlignment="0" applyProtection="0"/>
    <xf numFmtId="0" fontId="13" fillId="28" borderId="487" applyNumberFormat="0" applyFont="0" applyAlignment="0" applyProtection="0"/>
    <xf numFmtId="0" fontId="58" fillId="0" borderId="484" applyNumberFormat="0" applyFill="0" applyAlignment="0" applyProtection="0"/>
    <xf numFmtId="0" fontId="53" fillId="12" borderId="486" applyNumberFormat="0" applyAlignment="0" applyProtection="0"/>
    <xf numFmtId="0" fontId="53" fillId="12" borderId="481" applyNumberFormat="0" applyAlignment="0" applyProtection="0"/>
    <xf numFmtId="0" fontId="58" fillId="0" borderId="484" applyNumberFormat="0" applyFill="0" applyAlignment="0" applyProtection="0"/>
    <xf numFmtId="0" fontId="46" fillId="25" borderId="486" applyNumberFormat="0" applyAlignment="0" applyProtection="0"/>
    <xf numFmtId="0" fontId="58" fillId="0" borderId="484" applyNumberFormat="0" applyFill="0" applyAlignment="0" applyProtection="0"/>
    <xf numFmtId="0" fontId="46" fillId="25" borderId="481" applyNumberFormat="0" applyAlignment="0" applyProtection="0"/>
    <xf numFmtId="0" fontId="13" fillId="28" borderId="482" applyNumberFormat="0" applyFont="0" applyAlignment="0" applyProtection="0"/>
    <xf numFmtId="0" fontId="46" fillId="25" borderId="481" applyNumberFormat="0" applyAlignment="0" applyProtection="0"/>
    <xf numFmtId="0" fontId="46" fillId="25" borderId="481" applyNumberFormat="0" applyAlignment="0" applyProtection="0"/>
    <xf numFmtId="0" fontId="53" fillId="12" borderId="486" applyNumberFormat="0" applyAlignment="0" applyProtection="0"/>
    <xf numFmtId="0" fontId="53" fillId="12" borderId="481" applyNumberFormat="0" applyAlignment="0" applyProtection="0"/>
    <xf numFmtId="0" fontId="53" fillId="12" borderId="481" applyNumberFormat="0" applyAlignment="0" applyProtection="0"/>
    <xf numFmtId="0" fontId="53" fillId="12" borderId="481" applyNumberFormat="0" applyAlignment="0" applyProtection="0"/>
    <xf numFmtId="0" fontId="53" fillId="12" borderId="481" applyNumberFormat="0" applyAlignment="0" applyProtection="0"/>
    <xf numFmtId="0" fontId="56" fillId="25" borderId="485" applyNumberFormat="0" applyAlignment="0" applyProtection="0"/>
    <xf numFmtId="0" fontId="53" fillId="12" borderId="481" applyNumberFormat="0" applyAlignment="0" applyProtection="0"/>
    <xf numFmtId="0" fontId="46" fillId="25" borderId="486" applyNumberFormat="0" applyAlignment="0" applyProtection="0"/>
    <xf numFmtId="0" fontId="58" fillId="0" borderId="479" applyNumberFormat="0" applyFill="0" applyAlignment="0" applyProtection="0"/>
    <xf numFmtId="0" fontId="46" fillId="25" borderId="148" applyNumberFormat="0" applyAlignment="0" applyProtection="0"/>
    <xf numFmtId="0" fontId="46" fillId="25" borderId="457" applyNumberFormat="0" applyAlignment="0" applyProtection="0"/>
    <xf numFmtId="0" fontId="58" fillId="0" borderId="151" applyNumberFormat="0" applyFill="0" applyAlignment="0" applyProtection="0"/>
    <xf numFmtId="0" fontId="46" fillId="25" borderId="148" applyNumberFormat="0" applyAlignment="0" applyProtection="0"/>
    <xf numFmtId="0" fontId="11" fillId="39" borderId="310" applyNumberFormat="0" applyAlignment="0">
      <alignment horizontal="left"/>
    </xf>
    <xf numFmtId="0" fontId="46" fillId="25" borderId="148" applyNumberFormat="0" applyAlignment="0" applyProtection="0"/>
    <xf numFmtId="0" fontId="12" fillId="28" borderId="149" applyNumberFormat="0" applyFont="0" applyAlignment="0" applyProtection="0"/>
    <xf numFmtId="0" fontId="58" fillId="0" borderId="151" applyNumberFormat="0" applyFill="0" applyAlignment="0" applyProtection="0"/>
    <xf numFmtId="0" fontId="12" fillId="28" borderId="458" applyNumberFormat="0" applyFont="0" applyAlignment="0" applyProtection="0"/>
    <xf numFmtId="0" fontId="11" fillId="39" borderId="310" applyNumberFormat="0" applyAlignment="0">
      <alignment horizontal="left"/>
    </xf>
    <xf numFmtId="0" fontId="61" fillId="0" borderId="310">
      <alignment horizontal="center"/>
    </xf>
    <xf numFmtId="0" fontId="58" fillId="0" borderId="459"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47" fillId="26" borderId="455" applyNumberFormat="0" applyAlignment="0" applyProtection="0"/>
    <xf numFmtId="0" fontId="53" fillId="12" borderId="148" applyNumberFormat="0" applyAlignment="0" applyProtection="0"/>
    <xf numFmtId="0" fontId="53" fillId="12" borderId="148" applyNumberFormat="0" applyAlignment="0" applyProtection="0"/>
    <xf numFmtId="0" fontId="11" fillId="39" borderId="310" applyNumberFormat="0" applyAlignment="0">
      <alignment horizontal="left"/>
    </xf>
    <xf numFmtId="177" fontId="83" fillId="38" borderId="310" applyAlignment="0">
      <protection locked="0"/>
    </xf>
    <xf numFmtId="0" fontId="12" fillId="28" borderId="458" applyNumberFormat="0" applyFont="0" applyAlignment="0" applyProtection="0"/>
    <xf numFmtId="0" fontId="53" fillId="12" borderId="148" applyNumberFormat="0" applyAlignment="0" applyProtection="0"/>
    <xf numFmtId="0" fontId="46" fillId="25" borderId="148" applyNumberFormat="0" applyAlignment="0" applyProtection="0"/>
    <xf numFmtId="0" fontId="56" fillId="25" borderId="478" applyNumberFormat="0" applyAlignment="0" applyProtection="0"/>
    <xf numFmtId="0" fontId="56" fillId="25" borderId="478" applyNumberFormat="0" applyAlignment="0" applyProtection="0"/>
    <xf numFmtId="0" fontId="46" fillId="25" borderId="457" applyNumberFormat="0" applyAlignment="0" applyProtection="0"/>
    <xf numFmtId="0" fontId="56" fillId="25" borderId="150" applyNumberFormat="0" applyAlignment="0" applyProtection="0"/>
    <xf numFmtId="0" fontId="46" fillId="25" borderId="148" applyNumberFormat="0" applyAlignment="0" applyProtection="0"/>
    <xf numFmtId="0" fontId="53" fillId="12" borderId="148" applyNumberFormat="0" applyAlignment="0" applyProtection="0"/>
    <xf numFmtId="0" fontId="46" fillId="25" borderId="457" applyNumberFormat="0" applyAlignment="0" applyProtection="0"/>
    <xf numFmtId="0" fontId="56" fillId="25" borderId="456" applyNumberFormat="0" applyAlignment="0" applyProtection="0"/>
    <xf numFmtId="0" fontId="13" fillId="28" borderId="149" applyNumberFormat="0" applyFont="0" applyAlignment="0" applyProtection="0"/>
    <xf numFmtId="0" fontId="53" fillId="12" borderId="148" applyNumberFormat="0" applyAlignment="0" applyProtection="0"/>
    <xf numFmtId="0" fontId="46" fillId="25" borderId="148" applyNumberFormat="0" applyAlignment="0" applyProtection="0"/>
    <xf numFmtId="0" fontId="58" fillId="0" borderId="459" applyNumberFormat="0" applyFill="0" applyAlignment="0" applyProtection="0"/>
    <xf numFmtId="165" fontId="43" fillId="0" borderId="0" applyFont="0" applyFill="0" applyBorder="0" applyAlignment="0" applyProtection="0"/>
    <xf numFmtId="0" fontId="56" fillId="25" borderId="150" applyNumberFormat="0" applyAlignment="0" applyProtection="0"/>
    <xf numFmtId="0" fontId="58" fillId="0" borderId="459" applyNumberFormat="0" applyFill="0" applyAlignment="0" applyProtection="0"/>
    <xf numFmtId="0" fontId="58" fillId="0" borderId="151" applyNumberFormat="0" applyFill="0" applyAlignment="0" applyProtection="0"/>
    <xf numFmtId="0" fontId="46" fillId="25" borderId="457" applyNumberFormat="0" applyAlignment="0" applyProtection="0"/>
    <xf numFmtId="0" fontId="53" fillId="12" borderId="457" applyNumberFormat="0" applyAlignment="0" applyProtection="0"/>
    <xf numFmtId="0" fontId="56" fillId="25" borderId="485" applyNumberFormat="0" applyAlignment="0" applyProtection="0"/>
    <xf numFmtId="0" fontId="53" fillId="12" borderId="148" applyNumberFormat="0" applyAlignment="0" applyProtection="0"/>
    <xf numFmtId="0" fontId="53" fillId="12" borderId="148" applyNumberFormat="0" applyAlignment="0" applyProtection="0"/>
    <xf numFmtId="0" fontId="12" fillId="28" borderId="149" applyNumberFormat="0" applyFont="0" applyAlignment="0" applyProtection="0"/>
    <xf numFmtId="0" fontId="46" fillId="25" borderId="457" applyNumberFormat="0" applyAlignment="0" applyProtection="0"/>
    <xf numFmtId="0" fontId="46" fillId="25" borderId="148" applyNumberFormat="0" applyAlignment="0" applyProtection="0"/>
    <xf numFmtId="177" fontId="83" fillId="38" borderId="310" applyAlignment="0">
      <protection locked="0"/>
    </xf>
    <xf numFmtId="0" fontId="58" fillId="0" borderId="459" applyNumberFormat="0" applyFill="0" applyAlignment="0" applyProtection="0"/>
    <xf numFmtId="0" fontId="46" fillId="25" borderId="148" applyNumberFormat="0" applyAlignment="0" applyProtection="0"/>
    <xf numFmtId="0" fontId="58" fillId="0" borderId="151" applyNumberFormat="0" applyFill="0" applyAlignment="0" applyProtection="0"/>
    <xf numFmtId="0" fontId="53" fillId="12" borderId="148" applyNumberFormat="0" applyAlignment="0" applyProtection="0"/>
    <xf numFmtId="0" fontId="11" fillId="39" borderId="310" applyNumberFormat="0" applyAlignment="0">
      <alignment horizontal="left"/>
    </xf>
    <xf numFmtId="0" fontId="58" fillId="0" borderId="151" applyNumberFormat="0" applyFill="0" applyAlignment="0" applyProtection="0"/>
    <xf numFmtId="0" fontId="46" fillId="25" borderId="148" applyNumberFormat="0" applyAlignment="0" applyProtection="0"/>
    <xf numFmtId="0" fontId="46" fillId="25" borderId="148" applyNumberFormat="0" applyAlignment="0" applyProtection="0"/>
    <xf numFmtId="0" fontId="53" fillId="12" borderId="148" applyNumberFormat="0" applyAlignment="0" applyProtection="0"/>
    <xf numFmtId="0" fontId="46" fillId="25" borderId="481" applyNumberFormat="0" applyAlignment="0" applyProtection="0"/>
    <xf numFmtId="0" fontId="11" fillId="39" borderId="310" applyNumberFormat="0" applyAlignment="0">
      <alignment horizontal="left"/>
    </xf>
    <xf numFmtId="0" fontId="46" fillId="25" borderId="148" applyNumberFormat="0" applyAlignment="0" applyProtection="0"/>
    <xf numFmtId="0" fontId="58" fillId="0" borderId="151" applyNumberFormat="0" applyFill="0" applyAlignment="0" applyProtection="0"/>
    <xf numFmtId="0" fontId="11" fillId="39" borderId="310" applyNumberFormat="0" applyAlignment="0">
      <alignment horizontal="left"/>
    </xf>
    <xf numFmtId="0" fontId="58" fillId="0" borderId="151" applyNumberFormat="0" applyFill="0" applyAlignment="0" applyProtection="0"/>
    <xf numFmtId="0" fontId="56" fillId="25" borderId="456" applyNumberFormat="0" applyAlignment="0" applyProtection="0"/>
    <xf numFmtId="0" fontId="58" fillId="0" borderId="459" applyNumberFormat="0" applyFill="0" applyAlignment="0" applyProtection="0"/>
    <xf numFmtId="0" fontId="53" fillId="12" borderId="148" applyNumberFormat="0" applyAlignment="0" applyProtection="0"/>
    <xf numFmtId="0" fontId="53" fillId="12" borderId="148" applyNumberFormat="0" applyAlignment="0" applyProtection="0"/>
    <xf numFmtId="0" fontId="46" fillId="25" borderId="148" applyNumberFormat="0" applyAlignment="0" applyProtection="0"/>
    <xf numFmtId="0" fontId="11" fillId="39" borderId="310" applyNumberFormat="0" applyAlignment="0">
      <alignment horizontal="left"/>
    </xf>
    <xf numFmtId="0" fontId="56" fillId="25" borderId="150"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6" fillId="25" borderId="150" applyNumberFormat="0" applyAlignment="0" applyProtection="0"/>
    <xf numFmtId="0" fontId="46" fillId="25" borderId="457" applyNumberFormat="0" applyAlignment="0" applyProtection="0"/>
    <xf numFmtId="0" fontId="56" fillId="25" borderId="456" applyNumberFormat="0" applyAlignment="0" applyProtection="0"/>
    <xf numFmtId="0" fontId="61" fillId="0" borderId="310">
      <alignment horizontal="center"/>
    </xf>
    <xf numFmtId="0" fontId="53" fillId="12" borderId="457" applyNumberFormat="0" applyAlignment="0" applyProtection="0"/>
    <xf numFmtId="0" fontId="61" fillId="0" borderId="310">
      <alignment horizontal="center"/>
    </xf>
    <xf numFmtId="0" fontId="11" fillId="39" borderId="310" applyNumberFormat="0" applyAlignment="0">
      <alignment horizontal="left"/>
    </xf>
    <xf numFmtId="0" fontId="47" fillId="26" borderId="455" applyNumberFormat="0" applyAlignment="0" applyProtection="0"/>
    <xf numFmtId="0" fontId="46" fillId="25" borderId="148" applyNumberFormat="0" applyAlignment="0" applyProtection="0"/>
    <xf numFmtId="0" fontId="58" fillId="0" borderId="151" applyNumberFormat="0" applyFill="0" applyAlignment="0" applyProtection="0"/>
    <xf numFmtId="0" fontId="56" fillId="25" borderId="150" applyNumberFormat="0" applyAlignment="0" applyProtection="0"/>
    <xf numFmtId="0" fontId="58" fillId="0" borderId="459" applyNumberFormat="0" applyFill="0" applyAlignment="0" applyProtection="0"/>
    <xf numFmtId="0" fontId="53" fillId="12" borderId="457" applyNumberFormat="0" applyAlignment="0" applyProtection="0"/>
    <xf numFmtId="0" fontId="61" fillId="0" borderId="310">
      <alignment horizontal="center"/>
    </xf>
    <xf numFmtId="0" fontId="12" fillId="28" borderId="458" applyNumberFormat="0" applyFont="0" applyAlignment="0" applyProtection="0"/>
    <xf numFmtId="0" fontId="58" fillId="0" borderId="151" applyNumberFormat="0" applyFill="0" applyAlignment="0" applyProtection="0"/>
    <xf numFmtId="0" fontId="53" fillId="12" borderId="148" applyNumberFormat="0" applyAlignment="0" applyProtection="0"/>
    <xf numFmtId="0" fontId="53" fillId="12" borderId="457" applyNumberFormat="0" applyAlignment="0" applyProtection="0"/>
    <xf numFmtId="0" fontId="13" fillId="28" borderId="149" applyNumberFormat="0" applyFont="0" applyAlignment="0" applyProtection="0"/>
    <xf numFmtId="0" fontId="56" fillId="25" borderId="150" applyNumberFormat="0" applyAlignment="0" applyProtection="0"/>
    <xf numFmtId="0" fontId="53" fillId="12" borderId="148" applyNumberFormat="0" applyAlignment="0" applyProtection="0"/>
    <xf numFmtId="0" fontId="53" fillId="12" borderId="457" applyNumberFormat="0" applyAlignment="0" applyProtection="0"/>
    <xf numFmtId="0" fontId="46" fillId="25" borderId="148" applyNumberFormat="0" applyAlignment="0" applyProtection="0"/>
    <xf numFmtId="0" fontId="53" fillId="12" borderId="457" applyNumberFormat="0" applyAlignment="0" applyProtection="0"/>
    <xf numFmtId="0" fontId="58" fillId="0" borderId="459" applyNumberFormat="0" applyFill="0" applyAlignment="0" applyProtection="0"/>
    <xf numFmtId="0" fontId="56" fillId="25" borderId="456" applyNumberFormat="0" applyAlignment="0" applyProtection="0"/>
    <xf numFmtId="0" fontId="46" fillId="25" borderId="148" applyNumberFormat="0" applyAlignment="0" applyProtection="0"/>
    <xf numFmtId="0" fontId="11" fillId="39" borderId="310" applyNumberFormat="0" applyAlignment="0">
      <alignment horizontal="left"/>
    </xf>
    <xf numFmtId="0" fontId="46" fillId="25" borderId="457" applyNumberFormat="0" applyAlignment="0" applyProtection="0"/>
    <xf numFmtId="0" fontId="53" fillId="12" borderId="457" applyNumberFormat="0" applyAlignment="0" applyProtection="0"/>
    <xf numFmtId="0" fontId="12" fillId="28" borderId="149" applyNumberFormat="0" applyFont="0" applyAlignment="0" applyProtection="0"/>
    <xf numFmtId="0" fontId="53" fillId="12" borderId="148" applyNumberFormat="0" applyAlignment="0" applyProtection="0"/>
    <xf numFmtId="0" fontId="58" fillId="0" borderId="459" applyNumberFormat="0" applyFill="0" applyAlignment="0" applyProtection="0"/>
    <xf numFmtId="0" fontId="58" fillId="0" borderId="459" applyNumberFormat="0" applyFill="0" applyAlignment="0" applyProtection="0"/>
    <xf numFmtId="0" fontId="56" fillId="25" borderId="456" applyNumberFormat="0" applyAlignment="0" applyProtection="0"/>
    <xf numFmtId="0" fontId="58" fillId="0" borderId="151" applyNumberFormat="0" applyFill="0" applyAlignment="0" applyProtection="0"/>
    <xf numFmtId="0" fontId="56" fillId="25" borderId="150" applyNumberFormat="0" applyAlignment="0" applyProtection="0"/>
    <xf numFmtId="0" fontId="56" fillId="25" borderId="150" applyNumberFormat="0" applyAlignment="0" applyProtection="0"/>
    <xf numFmtId="0" fontId="53" fillId="12" borderId="481" applyNumberFormat="0" applyAlignment="0" applyProtection="0"/>
    <xf numFmtId="44" fontId="38" fillId="0" borderId="0" applyFont="0" applyFill="0" applyBorder="0" applyAlignment="0" applyProtection="0"/>
    <xf numFmtId="0" fontId="58" fillId="0" borderId="459" applyNumberFormat="0" applyFill="0" applyAlignment="0" applyProtection="0"/>
    <xf numFmtId="0" fontId="54" fillId="0" borderId="211" applyNumberFormat="0" applyFill="0" applyAlignment="0" applyProtection="0"/>
    <xf numFmtId="0" fontId="53" fillId="12" borderId="148" applyNumberFormat="0" applyAlignment="0" applyProtection="0"/>
    <xf numFmtId="177" fontId="83" fillId="38" borderId="310" applyAlignment="0">
      <protection locked="0"/>
    </xf>
    <xf numFmtId="0" fontId="53" fillId="12" borderId="457" applyNumberFormat="0" applyAlignment="0" applyProtection="0"/>
    <xf numFmtId="0" fontId="58" fillId="0" borderId="484" applyNumberFormat="0" applyFill="0" applyAlignment="0" applyProtection="0"/>
    <xf numFmtId="0" fontId="46" fillId="25" borderId="148" applyNumberFormat="0" applyAlignment="0" applyProtection="0"/>
    <xf numFmtId="0" fontId="58" fillId="0" borderId="151" applyNumberFormat="0" applyFill="0" applyAlignment="0" applyProtection="0"/>
    <xf numFmtId="0" fontId="53" fillId="12" borderId="457" applyNumberFormat="0" applyAlignment="0" applyProtection="0"/>
    <xf numFmtId="0" fontId="46" fillId="25" borderId="148" applyNumberFormat="0" applyAlignment="0" applyProtection="0"/>
    <xf numFmtId="0" fontId="46" fillId="25" borderId="148" applyNumberFormat="0" applyAlignment="0" applyProtection="0"/>
    <xf numFmtId="0" fontId="13" fillId="28" borderId="458" applyNumberFormat="0" applyFont="0" applyAlignment="0" applyProtection="0"/>
    <xf numFmtId="0" fontId="58" fillId="0" borderId="151" applyNumberFormat="0" applyFill="0" applyAlignment="0" applyProtection="0"/>
    <xf numFmtId="0" fontId="53" fillId="12" borderId="457" applyNumberFormat="0" applyAlignment="0" applyProtection="0"/>
    <xf numFmtId="0" fontId="53" fillId="12" borderId="148" applyNumberFormat="0" applyAlignment="0" applyProtection="0"/>
    <xf numFmtId="177" fontId="83" fillId="38" borderId="310" applyAlignment="0">
      <protection locked="0"/>
    </xf>
    <xf numFmtId="0" fontId="58" fillId="0" borderId="151" applyNumberFormat="0" applyFill="0" applyAlignment="0" applyProtection="0"/>
    <xf numFmtId="0" fontId="46" fillId="25" borderId="457" applyNumberFormat="0" applyAlignment="0" applyProtection="0"/>
    <xf numFmtId="0" fontId="58" fillId="0" borderId="151" applyNumberFormat="0" applyFill="0" applyAlignment="0" applyProtection="0"/>
    <xf numFmtId="0" fontId="46" fillId="25" borderId="148" applyNumberFormat="0" applyAlignment="0" applyProtection="0"/>
    <xf numFmtId="0" fontId="13" fillId="28" borderId="149" applyNumberFormat="0" applyFont="0" applyAlignment="0" applyProtection="0"/>
    <xf numFmtId="0" fontId="12" fillId="28" borderId="458" applyNumberFormat="0" applyFont="0" applyAlignment="0" applyProtection="0"/>
    <xf numFmtId="0" fontId="46" fillId="25" borderId="148" applyNumberFormat="0" applyAlignment="0" applyProtection="0"/>
    <xf numFmtId="0" fontId="46" fillId="25" borderId="148" applyNumberFormat="0" applyAlignment="0" applyProtection="0"/>
    <xf numFmtId="0" fontId="46" fillId="25" borderId="148" applyNumberFormat="0" applyAlignment="0" applyProtection="0"/>
    <xf numFmtId="0" fontId="46" fillId="25" borderId="148" applyNumberFormat="0" applyAlignment="0" applyProtection="0"/>
    <xf numFmtId="0" fontId="46" fillId="25" borderId="148" applyNumberFormat="0" applyAlignment="0" applyProtection="0"/>
    <xf numFmtId="0" fontId="53" fillId="12" borderId="457" applyNumberFormat="0" applyAlignment="0" applyProtection="0"/>
    <xf numFmtId="0" fontId="53" fillId="12" borderId="457" applyNumberFormat="0" applyAlignment="0" applyProtection="0"/>
    <xf numFmtId="0" fontId="56" fillId="25" borderId="150" applyNumberFormat="0" applyAlignment="0" applyProtection="0"/>
    <xf numFmtId="0" fontId="11" fillId="39" borderId="310" applyNumberFormat="0" applyAlignment="0">
      <alignment horizontal="left"/>
    </xf>
    <xf numFmtId="0" fontId="53" fillId="12" borderId="457" applyNumberFormat="0" applyAlignment="0" applyProtection="0"/>
    <xf numFmtId="0" fontId="53" fillId="12" borderId="148" applyNumberFormat="0" applyAlignment="0" applyProtection="0"/>
    <xf numFmtId="0" fontId="53" fillId="12" borderId="148" applyNumberFormat="0" applyAlignment="0" applyProtection="0"/>
    <xf numFmtId="0" fontId="53" fillId="12" borderId="148" applyNumberFormat="0" applyAlignment="0" applyProtection="0"/>
    <xf numFmtId="0" fontId="53" fillId="12" borderId="148" applyNumberFormat="0" applyAlignment="0" applyProtection="0"/>
    <xf numFmtId="0" fontId="53" fillId="12" borderId="148" applyNumberFormat="0" applyAlignment="0" applyProtection="0"/>
    <xf numFmtId="0" fontId="53" fillId="12" borderId="148" applyNumberFormat="0" applyAlignment="0" applyProtection="0"/>
    <xf numFmtId="0" fontId="53" fillId="12" borderId="148" applyNumberFormat="0" applyAlignment="0" applyProtection="0"/>
    <xf numFmtId="0" fontId="56" fillId="25" borderId="456" applyNumberFormat="0" applyAlignment="0" applyProtection="0"/>
    <xf numFmtId="0" fontId="46" fillId="25" borderId="148" applyNumberFormat="0" applyAlignment="0" applyProtection="0"/>
    <xf numFmtId="0" fontId="53" fillId="12" borderId="148" applyNumberFormat="0" applyAlignment="0" applyProtection="0"/>
    <xf numFmtId="177" fontId="83" fillId="38" borderId="310" applyAlignment="0">
      <protection locked="0"/>
    </xf>
    <xf numFmtId="0" fontId="56" fillId="25" borderId="478" applyNumberFormat="0" applyAlignment="0" applyProtection="0"/>
    <xf numFmtId="0" fontId="53" fillId="12" borderId="148" applyNumberFormat="0" applyAlignment="0" applyProtection="0"/>
    <xf numFmtId="0" fontId="13" fillId="28" borderId="458" applyNumberFormat="0" applyFont="0" applyAlignment="0" applyProtection="0"/>
    <xf numFmtId="0" fontId="13" fillId="28" borderId="458" applyNumberFormat="0" applyFont="0" applyAlignment="0" applyProtection="0"/>
    <xf numFmtId="0" fontId="53" fillId="12" borderId="457" applyNumberFormat="0" applyAlignment="0" applyProtection="0"/>
    <xf numFmtId="0" fontId="58" fillId="0" borderId="151" applyNumberFormat="0" applyFill="0" applyAlignment="0" applyProtection="0"/>
    <xf numFmtId="0" fontId="56" fillId="25" borderId="150" applyNumberFormat="0" applyAlignment="0" applyProtection="0"/>
    <xf numFmtId="0" fontId="53" fillId="12" borderId="148" applyNumberFormat="0" applyAlignment="0" applyProtection="0"/>
    <xf numFmtId="0" fontId="13" fillId="28" borderId="149" applyNumberFormat="0" applyFont="0" applyAlignment="0" applyProtection="0"/>
    <xf numFmtId="0" fontId="58" fillId="0" borderId="151" applyNumberFormat="0" applyFill="0" applyAlignment="0" applyProtection="0"/>
    <xf numFmtId="0" fontId="53" fillId="12" borderId="148"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6" fillId="25" borderId="150" applyNumberFormat="0" applyAlignment="0" applyProtection="0"/>
    <xf numFmtId="0" fontId="13" fillId="28" borderId="149" applyNumberFormat="0" applyFont="0" applyAlignment="0" applyProtection="0"/>
    <xf numFmtId="0" fontId="46" fillId="25" borderId="481" applyNumberFormat="0" applyAlignment="0" applyProtection="0"/>
    <xf numFmtId="0" fontId="46" fillId="25" borderId="457" applyNumberFormat="0" applyAlignment="0" applyProtection="0"/>
    <xf numFmtId="0" fontId="11" fillId="39" borderId="310" applyNumberFormat="0" applyAlignment="0">
      <alignment horizontal="left"/>
    </xf>
    <xf numFmtId="0" fontId="56" fillId="25" borderId="478" applyNumberFormat="0" applyAlignment="0" applyProtection="0"/>
    <xf numFmtId="0" fontId="58" fillId="0" borderId="151" applyNumberFormat="0" applyFill="0" applyAlignment="0" applyProtection="0"/>
    <xf numFmtId="0" fontId="46" fillId="25" borderId="457" applyNumberFormat="0" applyAlignment="0" applyProtection="0"/>
    <xf numFmtId="0" fontId="58" fillId="0" borderId="459" applyNumberFormat="0" applyFill="0" applyAlignment="0" applyProtection="0"/>
    <xf numFmtId="0" fontId="53" fillId="12" borderId="148" applyNumberFormat="0" applyAlignment="0" applyProtection="0"/>
    <xf numFmtId="0" fontId="56" fillId="25" borderId="478" applyNumberFormat="0" applyAlignment="0" applyProtection="0"/>
    <xf numFmtId="0" fontId="46" fillId="25" borderId="148" applyNumberFormat="0" applyAlignment="0" applyProtection="0"/>
    <xf numFmtId="0" fontId="53" fillId="12" borderId="457" applyNumberFormat="0" applyAlignment="0" applyProtection="0"/>
    <xf numFmtId="0" fontId="53" fillId="12" borderId="481" applyNumberFormat="0" applyAlignment="0" applyProtection="0"/>
    <xf numFmtId="0" fontId="53" fillId="12" borderId="457" applyNumberFormat="0" applyAlignment="0" applyProtection="0"/>
    <xf numFmtId="0" fontId="56" fillId="25" borderId="150" applyNumberFormat="0" applyAlignment="0" applyProtection="0"/>
    <xf numFmtId="0" fontId="46" fillId="25" borderId="148" applyNumberFormat="0" applyAlignment="0" applyProtection="0"/>
    <xf numFmtId="0" fontId="56" fillId="25" borderId="456" applyNumberFormat="0" applyAlignment="0" applyProtection="0"/>
    <xf numFmtId="0" fontId="53" fillId="12" borderId="457" applyNumberFormat="0" applyAlignment="0" applyProtection="0"/>
    <xf numFmtId="0" fontId="46" fillId="25" borderId="457" applyNumberForma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3" fillId="28" borderId="149" applyNumberFormat="0" applyFon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46" fillId="25" borderId="481" applyNumberFormat="0" applyAlignment="0" applyProtection="0"/>
    <xf numFmtId="0" fontId="46" fillId="25" borderId="148" applyNumberFormat="0" applyAlignment="0" applyProtection="0"/>
    <xf numFmtId="0" fontId="13" fillId="28" borderId="458" applyNumberFormat="0" applyFont="0" applyAlignment="0" applyProtection="0"/>
    <xf numFmtId="0" fontId="11" fillId="39" borderId="310" applyNumberFormat="0" applyAlignment="0">
      <alignment horizontal="left"/>
    </xf>
    <xf numFmtId="0" fontId="58" fillId="0" borderId="151" applyNumberFormat="0" applyFill="0" applyAlignment="0" applyProtection="0"/>
    <xf numFmtId="0" fontId="58" fillId="0" borderId="459" applyNumberFormat="0" applyFill="0" applyAlignment="0" applyProtection="0"/>
    <xf numFmtId="0" fontId="53" fillId="12" borderId="481" applyNumberFormat="0" applyAlignment="0" applyProtection="0"/>
    <xf numFmtId="0" fontId="61" fillId="0" borderId="310">
      <alignment horizontal="center"/>
    </xf>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13" fillId="28" borderId="149" applyNumberFormat="0" applyFont="0" applyAlignment="0" applyProtection="0"/>
    <xf numFmtId="0" fontId="46" fillId="25" borderId="457" applyNumberFormat="0" applyAlignment="0" applyProtection="0"/>
    <xf numFmtId="0" fontId="53" fillId="12" borderId="457" applyNumberForma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3" fillId="28" borderId="149" applyNumberFormat="0" applyFon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3" fillId="12" borderId="457" applyNumberFormat="0" applyAlignment="0" applyProtection="0"/>
    <xf numFmtId="0" fontId="53" fillId="12" borderId="481" applyNumberFormat="0" applyAlignment="0" applyProtection="0"/>
    <xf numFmtId="0" fontId="56" fillId="25" borderId="483"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11" fillId="39" borderId="310" applyNumberFormat="0" applyAlignment="0">
      <alignment horizontal="left"/>
    </xf>
    <xf numFmtId="0" fontId="53" fillId="12" borderId="457" applyNumberFormat="0" applyAlignment="0" applyProtection="0"/>
    <xf numFmtId="0" fontId="11" fillId="39" borderId="310" applyNumberFormat="0" applyAlignment="0">
      <alignment horizontal="left"/>
    </xf>
    <xf numFmtId="0" fontId="46" fillId="25" borderId="481" applyNumberFormat="0" applyAlignment="0" applyProtection="0"/>
    <xf numFmtId="0" fontId="13" fillId="28" borderId="149" applyNumberFormat="0" applyFont="0" applyAlignment="0" applyProtection="0"/>
    <xf numFmtId="177" fontId="83" fillId="38" borderId="310" applyAlignment="0">
      <protection locked="0"/>
    </xf>
    <xf numFmtId="0" fontId="53" fillId="12" borderId="148" applyNumberFormat="0" applyAlignment="0" applyProtection="0"/>
    <xf numFmtId="0" fontId="58" fillId="0" borderId="459" applyNumberFormat="0" applyFill="0" applyAlignment="0" applyProtection="0"/>
    <xf numFmtId="0" fontId="46" fillId="25" borderId="148" applyNumberFormat="0" applyAlignment="0" applyProtection="0"/>
    <xf numFmtId="0" fontId="56" fillId="25" borderId="456" applyNumberFormat="0" applyAlignment="0" applyProtection="0"/>
    <xf numFmtId="177" fontId="83" fillId="38" borderId="310" applyAlignment="0">
      <protection locked="0"/>
    </xf>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3" fillId="28" borderId="149" applyNumberFormat="0" applyFon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3" fillId="12" borderId="457" applyNumberFormat="0" applyAlignment="0" applyProtection="0"/>
    <xf numFmtId="0" fontId="13" fillId="28" borderId="458" applyNumberFormat="0" applyFont="0" applyAlignment="0" applyProtection="0"/>
    <xf numFmtId="0" fontId="56" fillId="25" borderId="456" applyNumberFormat="0" applyAlignment="0" applyProtection="0"/>
    <xf numFmtId="0" fontId="56" fillId="25" borderId="456"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46" fillId="25" borderId="457" applyNumberFormat="0" applyAlignment="0" applyProtection="0"/>
    <xf numFmtId="0" fontId="46" fillId="25" borderId="481" applyNumberFormat="0" applyAlignment="0" applyProtection="0"/>
    <xf numFmtId="0" fontId="53" fillId="12" borderId="457" applyNumberFormat="0" applyAlignment="0" applyProtection="0"/>
    <xf numFmtId="0" fontId="58" fillId="0" borderId="459" applyNumberFormat="0" applyFill="0" applyAlignment="0" applyProtection="0"/>
    <xf numFmtId="0" fontId="56" fillId="25" borderId="456" applyNumberFormat="0" applyAlignment="0" applyProtection="0"/>
    <xf numFmtId="0" fontId="58" fillId="0" borderId="459" applyNumberFormat="0" applyFill="0" applyAlignment="0" applyProtection="0"/>
    <xf numFmtId="0" fontId="61" fillId="0" borderId="310">
      <alignment horizontal="center"/>
    </xf>
    <xf numFmtId="0" fontId="56" fillId="25" borderId="456" applyNumberFormat="0" applyAlignment="0" applyProtection="0"/>
    <xf numFmtId="0" fontId="61" fillId="0" borderId="310">
      <alignment horizontal="center"/>
    </xf>
    <xf numFmtId="0" fontId="11" fillId="39" borderId="310" applyNumberFormat="0" applyAlignment="0">
      <alignment horizontal="left"/>
    </xf>
    <xf numFmtId="0" fontId="46" fillId="25" borderId="457" applyNumberFormat="0" applyAlignment="0" applyProtection="0"/>
    <xf numFmtId="0" fontId="12" fillId="28" borderId="458" applyNumberFormat="0" applyFont="0" applyAlignment="0" applyProtection="0"/>
    <xf numFmtId="0" fontId="46" fillId="25" borderId="457" applyNumberFormat="0" applyAlignment="0" applyProtection="0"/>
    <xf numFmtId="0" fontId="46" fillId="25" borderId="457" applyNumberFormat="0" applyAlignment="0" applyProtection="0"/>
    <xf numFmtId="0" fontId="13" fillId="28" borderId="149" applyNumberFormat="0" applyFont="0" applyAlignment="0" applyProtection="0"/>
    <xf numFmtId="0" fontId="46" fillId="25" borderId="457" applyNumberFormat="0" applyAlignment="0" applyProtection="0"/>
    <xf numFmtId="0" fontId="11" fillId="39" borderId="310" applyNumberFormat="0" applyAlignment="0">
      <alignment horizontal="left"/>
    </xf>
    <xf numFmtId="0" fontId="46" fillId="25" borderId="457" applyNumberFormat="0" applyAlignment="0" applyProtection="0"/>
    <xf numFmtId="0" fontId="47" fillId="26" borderId="455" applyNumberFormat="0" applyAlignment="0" applyProtection="0"/>
    <xf numFmtId="0" fontId="56" fillId="25" borderId="483" applyNumberFormat="0" applyAlignment="0" applyProtection="0"/>
    <xf numFmtId="0" fontId="53" fillId="12" borderId="486" applyNumberFormat="0" applyAlignment="0" applyProtection="0"/>
    <xf numFmtId="0" fontId="46" fillId="25" borderId="481" applyNumberFormat="0" applyAlignment="0" applyProtection="0"/>
    <xf numFmtId="0" fontId="12" fillId="28" borderId="482" applyNumberFormat="0" applyFont="0" applyAlignment="0" applyProtection="0"/>
    <xf numFmtId="0" fontId="58" fillId="0" borderId="488" applyNumberFormat="0" applyFill="0" applyAlignment="0" applyProtection="0"/>
    <xf numFmtId="0" fontId="53" fillId="12" borderId="481" applyNumberFormat="0" applyAlignment="0" applyProtection="0"/>
    <xf numFmtId="0" fontId="46" fillId="25" borderId="481" applyNumberFormat="0" applyAlignment="0" applyProtection="0"/>
    <xf numFmtId="0" fontId="58" fillId="0" borderId="484" applyNumberFormat="0" applyFill="0" applyAlignment="0" applyProtection="0"/>
    <xf numFmtId="0" fontId="53" fillId="12" borderId="481" applyNumberFormat="0" applyAlignment="0" applyProtection="0"/>
    <xf numFmtId="0" fontId="58" fillId="0" borderId="484" applyNumberFormat="0" applyFill="0" applyAlignment="0" applyProtection="0"/>
    <xf numFmtId="0" fontId="46" fillId="25" borderId="457" applyNumberFormat="0" applyAlignment="0" applyProtection="0"/>
    <xf numFmtId="0" fontId="46" fillId="25" borderId="481" applyNumberFormat="0" applyAlignment="0" applyProtection="0"/>
    <xf numFmtId="0" fontId="12" fillId="28" borderId="487" applyNumberFormat="0" applyFont="0" applyAlignment="0" applyProtection="0"/>
    <xf numFmtId="0" fontId="46" fillId="25" borderId="481" applyNumberFormat="0" applyAlignment="0" applyProtection="0"/>
    <xf numFmtId="0" fontId="53" fillId="12" borderId="486" applyNumberFormat="0" applyAlignment="0" applyProtection="0"/>
    <xf numFmtId="0" fontId="53" fillId="12" borderId="486" applyNumberFormat="0" applyAlignment="0" applyProtection="0"/>
    <xf numFmtId="0" fontId="53" fillId="12" borderId="481" applyNumberFormat="0" applyAlignment="0" applyProtection="0"/>
    <xf numFmtId="0" fontId="46" fillId="25" borderId="481" applyNumberFormat="0" applyAlignment="0" applyProtection="0"/>
    <xf numFmtId="0" fontId="56" fillId="25" borderId="483" applyNumberFormat="0" applyAlignment="0" applyProtection="0"/>
    <xf numFmtId="0" fontId="53" fillId="12" borderId="475" applyNumberFormat="0" applyAlignment="0" applyProtection="0"/>
    <xf numFmtId="0" fontId="58" fillId="0" borderId="484" applyNumberFormat="0" applyFill="0" applyAlignment="0" applyProtection="0"/>
    <xf numFmtId="0" fontId="56" fillId="25" borderId="456" applyNumberFormat="0" applyAlignment="0" applyProtection="0"/>
    <xf numFmtId="0" fontId="12" fillId="28" borderId="458" applyNumberFormat="0" applyFont="0" applyAlignment="0" applyProtection="0"/>
    <xf numFmtId="0" fontId="56" fillId="25" borderId="456" applyNumberFormat="0" applyAlignment="0" applyProtection="0"/>
    <xf numFmtId="0" fontId="58" fillId="0" borderId="459" applyNumberFormat="0" applyFill="0" applyAlignment="0" applyProtection="0"/>
    <xf numFmtId="0" fontId="58" fillId="0" borderId="459" applyNumberFormat="0" applyFill="0" applyAlignment="0" applyProtection="0"/>
    <xf numFmtId="0" fontId="13" fillId="28" borderId="458" applyNumberFormat="0" applyFont="0" applyAlignment="0" applyProtection="0"/>
    <xf numFmtId="0" fontId="53" fillId="12" borderId="457" applyNumberForma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2" fillId="28" borderId="149" applyNumberFormat="0" applyFont="0" applyAlignment="0" applyProtection="0"/>
    <xf numFmtId="0" fontId="13" fillId="28" borderId="149" applyNumberFormat="0" applyFon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6" fillId="25" borderId="150" applyNumberFormat="0" applyAlignment="0" applyProtection="0"/>
    <xf numFmtId="0" fontId="58" fillId="0" borderId="459" applyNumberFormat="0" applyFill="0" applyAlignment="0" applyProtection="0"/>
    <xf numFmtId="0" fontId="46" fillId="25" borderId="457" applyNumberFormat="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8" fillId="0" borderId="151" applyNumberFormat="0" applyFill="0" applyAlignment="0" applyProtection="0"/>
    <xf numFmtId="0" fontId="53" fillId="12" borderId="457" applyNumberFormat="0" applyAlignment="0" applyProtection="0"/>
    <xf numFmtId="0" fontId="58" fillId="0" borderId="459" applyNumberFormat="0" applyFill="0" applyAlignment="0" applyProtection="0"/>
    <xf numFmtId="0" fontId="46" fillId="25" borderId="457" applyNumberFormat="0" applyAlignment="0" applyProtection="0"/>
    <xf numFmtId="177" fontId="83" fillId="38" borderId="310" applyAlignment="0">
      <protection locked="0"/>
    </xf>
    <xf numFmtId="0" fontId="61" fillId="0" borderId="310">
      <alignment horizontal="center"/>
    </xf>
    <xf numFmtId="0" fontId="58" fillId="0" borderId="459" applyNumberFormat="0" applyFill="0" applyAlignment="0" applyProtection="0"/>
    <xf numFmtId="0" fontId="58" fillId="0" borderId="459" applyNumberFormat="0" applyFill="0" applyAlignment="0" applyProtection="0"/>
    <xf numFmtId="0" fontId="46" fillId="25" borderId="457" applyNumberFormat="0" applyAlignment="0" applyProtection="0"/>
    <xf numFmtId="0" fontId="56" fillId="25" borderId="456" applyNumberFormat="0" applyAlignment="0" applyProtection="0"/>
    <xf numFmtId="0" fontId="12" fillId="28" borderId="458" applyNumberFormat="0" applyFont="0" applyAlignment="0" applyProtection="0"/>
    <xf numFmtId="0" fontId="12" fillId="28" borderId="458" applyNumberFormat="0" applyFont="0" applyAlignment="0" applyProtection="0"/>
    <xf numFmtId="0" fontId="12" fillId="28" borderId="458" applyNumberFormat="0" applyFont="0" applyAlignment="0" applyProtection="0"/>
    <xf numFmtId="0" fontId="12" fillId="28" borderId="458" applyNumberFormat="0" applyFont="0" applyAlignment="0" applyProtection="0"/>
    <xf numFmtId="0" fontId="13" fillId="28" borderId="458" applyNumberFormat="0" applyFon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12" fillId="28" borderId="458" applyNumberFormat="0" applyFont="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46" fillId="25" borderId="457"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46" fillId="25" borderId="457" applyNumberFormat="0" applyAlignment="0" applyProtection="0"/>
    <xf numFmtId="0" fontId="13" fillId="28" borderId="458" applyNumberFormat="0" applyFon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12" fillId="28" borderId="458" applyNumberFormat="0" applyFont="0" applyAlignment="0" applyProtection="0"/>
    <xf numFmtId="0" fontId="12" fillId="28" borderId="458" applyNumberFormat="0" applyFont="0" applyAlignment="0" applyProtection="0"/>
    <xf numFmtId="0" fontId="12" fillId="28" borderId="458" applyNumberFormat="0" applyFont="0" applyAlignment="0" applyProtection="0"/>
    <xf numFmtId="0" fontId="12" fillId="28" borderId="458" applyNumberFormat="0" applyFont="0" applyAlignment="0" applyProtection="0"/>
    <xf numFmtId="0" fontId="13" fillId="28" borderId="458" applyNumberFormat="0" applyFon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6" fillId="25" borderId="456" applyNumberFormat="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8" fillId="0" borderId="459" applyNumberFormat="0" applyFill="0" applyAlignment="0" applyProtection="0"/>
    <xf numFmtId="0" fontId="53" fillId="12" borderId="475" applyNumberFormat="0" applyAlignment="0" applyProtection="0"/>
    <xf numFmtId="0" fontId="53" fillId="12" borderId="475" applyNumberFormat="0" applyAlignment="0" applyProtection="0"/>
    <xf numFmtId="0" fontId="53" fillId="12" borderId="475" applyNumberFormat="0" applyAlignment="0" applyProtection="0"/>
    <xf numFmtId="0" fontId="53" fillId="12" borderId="475" applyNumberFormat="0" applyAlignment="0" applyProtection="0"/>
    <xf numFmtId="0" fontId="53" fillId="12" borderId="475" applyNumberFormat="0" applyAlignment="0" applyProtection="0"/>
    <xf numFmtId="0" fontId="53" fillId="12" borderId="475" applyNumberFormat="0" applyAlignment="0" applyProtection="0"/>
    <xf numFmtId="0" fontId="53" fillId="12" borderId="475" applyNumberFormat="0" applyAlignment="0" applyProtection="0"/>
    <xf numFmtId="0" fontId="47" fillId="26" borderId="476" applyNumberFormat="0" applyAlignment="0" applyProtection="0"/>
    <xf numFmtId="0" fontId="46" fillId="25" borderId="475" applyNumberFormat="0" applyAlignment="0" applyProtection="0"/>
    <xf numFmtId="0" fontId="46" fillId="25" borderId="475" applyNumberFormat="0" applyAlignment="0" applyProtection="0"/>
    <xf numFmtId="0" fontId="46" fillId="25" borderId="475" applyNumberFormat="0" applyAlignment="0" applyProtection="0"/>
    <xf numFmtId="0" fontId="46" fillId="25" borderId="475" applyNumberFormat="0" applyAlignment="0" applyProtection="0"/>
    <xf numFmtId="0" fontId="46" fillId="25" borderId="468" applyNumberFormat="0" applyAlignment="0" applyProtection="0"/>
    <xf numFmtId="0" fontId="46" fillId="25" borderId="472" applyNumberFormat="0" applyAlignment="0" applyProtection="0"/>
    <xf numFmtId="0" fontId="46" fillId="25" borderId="481" applyNumberFormat="0" applyAlignment="0" applyProtection="0"/>
    <xf numFmtId="0" fontId="58" fillId="0" borderId="467" applyNumberFormat="0" applyFill="0" applyAlignment="0" applyProtection="0"/>
    <xf numFmtId="0" fontId="58" fillId="0" borderId="484" applyNumberFormat="0" applyFill="0" applyAlignment="0" applyProtection="0"/>
    <xf numFmtId="0" fontId="58" fillId="0" borderId="467" applyNumberFormat="0" applyFill="0" applyAlignment="0" applyProtection="0"/>
    <xf numFmtId="0" fontId="46" fillId="25" borderId="468" applyNumberFormat="0" applyAlignment="0" applyProtection="0"/>
    <xf numFmtId="0" fontId="12" fillId="28" borderId="473" applyNumberFormat="0" applyFont="0" applyAlignment="0" applyProtection="0"/>
    <xf numFmtId="0" fontId="58" fillId="0" borderId="474" applyNumberFormat="0" applyFill="0" applyAlignment="0" applyProtection="0"/>
    <xf numFmtId="0" fontId="47" fillId="26" borderId="466" applyNumberFormat="0" applyAlignment="0" applyProtection="0"/>
    <xf numFmtId="0" fontId="53" fillId="12" borderId="468" applyNumberFormat="0" applyAlignment="0" applyProtection="0"/>
    <xf numFmtId="0" fontId="46" fillId="25" borderId="481" applyNumberFormat="0" applyAlignment="0" applyProtection="0"/>
    <xf numFmtId="0" fontId="12" fillId="28" borderId="473" applyNumberFormat="0" applyFont="0" applyAlignment="0" applyProtection="0"/>
    <xf numFmtId="0" fontId="46" fillId="25" borderId="468" applyNumberFormat="0" applyAlignment="0" applyProtection="0"/>
    <xf numFmtId="0" fontId="53" fillId="12" borderId="468" applyNumberFormat="0" applyAlignment="0" applyProtection="0"/>
    <xf numFmtId="0" fontId="53" fillId="12" borderId="468" applyNumberFormat="0" applyAlignment="0" applyProtection="0"/>
    <xf numFmtId="0" fontId="46" fillId="25" borderId="472" applyNumberFormat="0" applyAlignment="0" applyProtection="0"/>
    <xf numFmtId="0" fontId="46" fillId="25" borderId="468" applyNumberFormat="0" applyAlignment="0" applyProtection="0"/>
    <xf numFmtId="0" fontId="53" fillId="12" borderId="468" applyNumberFormat="0" applyAlignment="0" applyProtection="0"/>
    <xf numFmtId="0" fontId="46" fillId="25" borderId="472" applyNumberFormat="0" applyAlignment="0" applyProtection="0"/>
    <xf numFmtId="0" fontId="53" fillId="12" borderId="468" applyNumberFormat="0" applyAlignment="0" applyProtection="0"/>
    <xf numFmtId="0" fontId="56" fillId="25" borderId="471" applyNumberFormat="0" applyAlignment="0" applyProtection="0"/>
    <xf numFmtId="0" fontId="13" fillId="28" borderId="469" applyNumberFormat="0" applyFont="0" applyAlignment="0" applyProtection="0"/>
    <xf numFmtId="0" fontId="53" fillId="12" borderId="481" applyNumberFormat="0" applyAlignment="0" applyProtection="0"/>
    <xf numFmtId="0" fontId="53" fillId="12" borderId="486" applyNumberFormat="0" applyAlignment="0" applyProtection="0"/>
    <xf numFmtId="0" fontId="58" fillId="0" borderId="474" applyNumberFormat="0" applyFill="0" applyAlignment="0" applyProtection="0"/>
    <xf numFmtId="0" fontId="56" fillId="25" borderId="483" applyNumberFormat="0" applyAlignment="0" applyProtection="0"/>
    <xf numFmtId="0" fontId="58" fillId="0" borderId="474" applyNumberFormat="0" applyFill="0" applyAlignment="0" applyProtection="0"/>
    <xf numFmtId="0" fontId="46" fillId="25" borderId="472" applyNumberFormat="0" applyAlignment="0" applyProtection="0"/>
    <xf numFmtId="0" fontId="53" fillId="12" borderId="472" applyNumberFormat="0" applyAlignment="0" applyProtection="0"/>
    <xf numFmtId="0" fontId="56" fillId="25" borderId="470" applyNumberFormat="0" applyAlignment="0" applyProtection="0"/>
    <xf numFmtId="0" fontId="53" fillId="12" borderId="468" applyNumberFormat="0" applyAlignment="0" applyProtection="0"/>
    <xf numFmtId="0" fontId="46" fillId="25" borderId="468" applyNumberFormat="0" applyAlignment="0" applyProtection="0"/>
    <xf numFmtId="0" fontId="46" fillId="25" borderId="468" applyNumberFormat="0" applyAlignment="0" applyProtection="0"/>
    <xf numFmtId="0" fontId="53" fillId="12" borderId="481" applyNumberFormat="0" applyAlignment="0" applyProtection="0"/>
    <xf numFmtId="0" fontId="46" fillId="25" borderId="472" applyNumberFormat="0" applyAlignment="0" applyProtection="0"/>
    <xf numFmtId="0" fontId="46" fillId="25" borderId="468" applyNumberFormat="0" applyAlignment="0" applyProtection="0"/>
    <xf numFmtId="0" fontId="46" fillId="25" borderId="481" applyNumberFormat="0" applyAlignment="0" applyProtection="0"/>
    <xf numFmtId="0" fontId="58" fillId="0" borderId="474" applyNumberFormat="0" applyFill="0" applyAlignment="0" applyProtection="0"/>
    <xf numFmtId="0" fontId="56" fillId="25" borderId="483" applyNumberFormat="0" applyAlignment="0" applyProtection="0"/>
    <xf numFmtId="0" fontId="46" fillId="25" borderId="481" applyNumberFormat="0" applyAlignment="0" applyProtection="0"/>
    <xf numFmtId="0" fontId="58" fillId="0" borderId="488" applyNumberFormat="0" applyFill="0" applyAlignment="0" applyProtection="0"/>
    <xf numFmtId="0" fontId="53" fillId="12" borderId="486" applyNumberFormat="0" applyAlignment="0" applyProtection="0"/>
    <xf numFmtId="0" fontId="53" fillId="12" borderId="468" applyNumberFormat="0" applyAlignment="0" applyProtection="0"/>
    <xf numFmtId="0" fontId="56" fillId="25" borderId="470" applyNumberFormat="0" applyAlignment="0" applyProtection="0"/>
    <xf numFmtId="0" fontId="46" fillId="25" borderId="481" applyNumberFormat="0" applyAlignment="0" applyProtection="0"/>
    <xf numFmtId="0" fontId="58" fillId="0" borderId="467" applyNumberFormat="0" applyFill="0" applyAlignment="0" applyProtection="0"/>
    <xf numFmtId="0" fontId="58" fillId="0" borderId="467" applyNumberFormat="0" applyFill="0" applyAlignment="0" applyProtection="0"/>
    <xf numFmtId="0" fontId="56" fillId="25" borderId="471" applyNumberFormat="0" applyAlignment="0" applyProtection="0"/>
    <xf numFmtId="0" fontId="58" fillId="0" borderId="474" applyNumberFormat="0" applyFill="0" applyAlignment="0" applyProtection="0"/>
    <xf numFmtId="0" fontId="46" fillId="25" borderId="481" applyNumberFormat="0" applyAlignment="0" applyProtection="0"/>
    <xf numFmtId="0" fontId="46" fillId="25" borderId="468" applyNumberFormat="0" applyAlignment="0" applyProtection="0"/>
    <xf numFmtId="0" fontId="13" fillId="28" borderId="482" applyNumberFormat="0" applyFont="0" applyAlignment="0" applyProtection="0"/>
    <xf numFmtId="0" fontId="56" fillId="25" borderId="470" applyNumberFormat="0" applyAlignment="0" applyProtection="0"/>
    <xf numFmtId="0" fontId="46" fillId="25" borderId="472" applyNumberFormat="0" applyAlignment="0" applyProtection="0"/>
    <xf numFmtId="0" fontId="56" fillId="25" borderId="471" applyNumberFormat="0" applyAlignment="0" applyProtection="0"/>
    <xf numFmtId="0" fontId="53" fillId="12" borderId="486" applyNumberFormat="0" applyAlignment="0" applyProtection="0"/>
    <xf numFmtId="0" fontId="53" fillId="12" borderId="472" applyNumberFormat="0" applyAlignment="0" applyProtection="0"/>
    <xf numFmtId="0" fontId="58" fillId="0" borderId="488" applyNumberFormat="0" applyFill="0" applyAlignment="0" applyProtection="0"/>
    <xf numFmtId="0" fontId="47" fillId="26" borderId="466" applyNumberFormat="0" applyAlignment="0" applyProtection="0"/>
    <xf numFmtId="0" fontId="53" fillId="12" borderId="481" applyNumberFormat="0" applyAlignment="0" applyProtection="0"/>
    <xf numFmtId="0" fontId="58" fillId="0" borderId="467" applyNumberFormat="0" applyFill="0" applyAlignment="0" applyProtection="0"/>
    <xf numFmtId="0" fontId="56" fillId="25" borderId="470" applyNumberFormat="0" applyAlignment="0" applyProtection="0"/>
    <xf numFmtId="0" fontId="58" fillId="0" borderId="474" applyNumberFormat="0" applyFill="0" applyAlignment="0" applyProtection="0"/>
    <xf numFmtId="0" fontId="53" fillId="12" borderId="472" applyNumberFormat="0" applyAlignment="0" applyProtection="0"/>
    <xf numFmtId="0" fontId="56" fillId="25" borderId="483" applyNumberFormat="0" applyAlignment="0" applyProtection="0"/>
    <xf numFmtId="0" fontId="12" fillId="28" borderId="473" applyNumberFormat="0" applyFont="0" applyAlignment="0" applyProtection="0"/>
    <xf numFmtId="0" fontId="58" fillId="0" borderId="467" applyNumberFormat="0" applyFill="0" applyAlignment="0" applyProtection="0"/>
    <xf numFmtId="0" fontId="53" fillId="12" borderId="481" applyNumberFormat="0" applyAlignment="0" applyProtection="0"/>
    <xf numFmtId="0" fontId="53" fillId="12" borderId="472" applyNumberFormat="0" applyAlignment="0" applyProtection="0"/>
    <xf numFmtId="0" fontId="47" fillId="26" borderId="480" applyNumberFormat="0" applyAlignment="0" applyProtection="0"/>
    <xf numFmtId="0" fontId="53" fillId="12" borderId="472" applyNumberFormat="0" applyAlignment="0" applyProtection="0"/>
    <xf numFmtId="0" fontId="46" fillId="25" borderId="468" applyNumberFormat="0" applyAlignment="0" applyProtection="0"/>
    <xf numFmtId="0" fontId="53" fillId="12" borderId="472" applyNumberFormat="0" applyAlignment="0" applyProtection="0"/>
    <xf numFmtId="0" fontId="58" fillId="0" borderId="474" applyNumberFormat="0" applyFill="0" applyAlignment="0" applyProtection="0"/>
    <xf numFmtId="0" fontId="46" fillId="25" borderId="468" applyNumberFormat="0" applyAlignment="0" applyProtection="0"/>
    <xf numFmtId="0" fontId="56" fillId="25" borderId="471" applyNumberFormat="0" applyAlignment="0" applyProtection="0"/>
    <xf numFmtId="0" fontId="46" fillId="25" borderId="481" applyNumberFormat="0" applyAlignment="0" applyProtection="0"/>
    <xf numFmtId="0" fontId="46" fillId="25" borderId="472" applyNumberFormat="0" applyAlignment="0" applyProtection="0"/>
    <xf numFmtId="0" fontId="53" fillId="12" borderId="472" applyNumberFormat="0" applyAlignment="0" applyProtection="0"/>
    <xf numFmtId="0" fontId="12" fillId="28" borderId="469" applyNumberFormat="0" applyFont="0" applyAlignment="0" applyProtection="0"/>
    <xf numFmtId="0" fontId="53" fillId="12" borderId="468" applyNumberFormat="0" applyAlignment="0" applyProtection="0"/>
    <xf numFmtId="0" fontId="58" fillId="0" borderId="474" applyNumberFormat="0" applyFill="0" applyAlignment="0" applyProtection="0"/>
    <xf numFmtId="0" fontId="58" fillId="0" borderId="474" applyNumberFormat="0" applyFill="0" applyAlignment="0" applyProtection="0"/>
    <xf numFmtId="0" fontId="56" fillId="25" borderId="471" applyNumberFormat="0" applyAlignment="0" applyProtection="0"/>
    <xf numFmtId="0" fontId="58" fillId="0" borderId="467" applyNumberFormat="0" applyFill="0" applyAlignment="0" applyProtection="0"/>
    <xf numFmtId="0" fontId="46" fillId="25" borderId="486" applyNumberFormat="0" applyAlignment="0" applyProtection="0"/>
    <xf numFmtId="0" fontId="58" fillId="0" borderId="474" applyNumberFormat="0" applyFill="0" applyAlignment="0" applyProtection="0"/>
    <xf numFmtId="0" fontId="54" fillId="0" borderId="463" applyNumberFormat="0" applyFill="0" applyAlignment="0" applyProtection="0"/>
    <xf numFmtId="0" fontId="56" fillId="25" borderId="485" applyNumberFormat="0" applyAlignment="0" applyProtection="0"/>
    <xf numFmtId="0" fontId="53" fillId="12" borderId="472" applyNumberFormat="0" applyAlignment="0" applyProtection="0"/>
    <xf numFmtId="0" fontId="56" fillId="25" borderId="470" applyNumberFormat="0" applyAlignment="0" applyProtection="0"/>
    <xf numFmtId="0" fontId="12" fillId="28" borderId="482" applyNumberFormat="0" applyFont="0" applyAlignment="0" applyProtection="0"/>
    <xf numFmtId="0" fontId="53" fillId="12" borderId="472" applyNumberFormat="0" applyAlignment="0" applyProtection="0"/>
    <xf numFmtId="0" fontId="58" fillId="0" borderId="488" applyNumberFormat="0" applyFill="0" applyAlignment="0" applyProtection="0"/>
    <xf numFmtId="0" fontId="13" fillId="28" borderId="473" applyNumberFormat="0" applyFont="0" applyAlignment="0" applyProtection="0"/>
    <xf numFmtId="0" fontId="58" fillId="0" borderId="467" applyNumberFormat="0" applyFill="0" applyAlignment="0" applyProtection="0"/>
    <xf numFmtId="0" fontId="53" fillId="12" borderId="472" applyNumberFormat="0" applyAlignment="0" applyProtection="0"/>
    <xf numFmtId="0" fontId="12" fillId="28" borderId="487" applyNumberFormat="0" applyFont="0" applyAlignment="0" applyProtection="0"/>
    <xf numFmtId="0" fontId="58" fillId="0" borderId="484" applyNumberFormat="0" applyFill="0" applyAlignment="0" applyProtection="0"/>
    <xf numFmtId="0" fontId="46" fillId="25" borderId="472" applyNumberFormat="0" applyAlignment="0" applyProtection="0"/>
    <xf numFmtId="0" fontId="58" fillId="0" borderId="467" applyNumberFormat="0" applyFill="0" applyAlignment="0" applyProtection="0"/>
    <xf numFmtId="0" fontId="53" fillId="12" borderId="486" applyNumberFormat="0" applyAlignment="0" applyProtection="0"/>
    <xf numFmtId="0" fontId="13" fillId="28" borderId="469" applyNumberFormat="0" applyFont="0" applyAlignment="0" applyProtection="0"/>
    <xf numFmtId="0" fontId="12" fillId="28" borderId="473" applyNumberFormat="0" applyFont="0" applyAlignment="0" applyProtection="0"/>
    <xf numFmtId="0" fontId="46" fillId="25" borderId="486" applyNumberFormat="0" applyAlignment="0" applyProtection="0"/>
    <xf numFmtId="0" fontId="53" fillId="12" borderId="481" applyNumberFormat="0" applyAlignment="0" applyProtection="0"/>
    <xf numFmtId="0" fontId="46" fillId="25" borderId="481" applyNumberFormat="0" applyAlignment="0" applyProtection="0"/>
    <xf numFmtId="0" fontId="56" fillId="25" borderId="483" applyNumberFormat="0" applyAlignment="0" applyProtection="0"/>
    <xf numFmtId="0" fontId="53" fillId="12" borderId="486" applyNumberFormat="0" applyAlignment="0" applyProtection="0"/>
    <xf numFmtId="0" fontId="53" fillId="12" borderId="472" applyNumberFormat="0" applyAlignment="0" applyProtection="0"/>
    <xf numFmtId="0" fontId="53" fillId="12" borderId="472" applyNumberFormat="0" applyAlignment="0" applyProtection="0"/>
    <xf numFmtId="0" fontId="56" fillId="25" borderId="470" applyNumberFormat="0" applyAlignment="0" applyProtection="0"/>
    <xf numFmtId="0" fontId="53" fillId="12" borderId="472" applyNumberFormat="0" applyAlignment="0" applyProtection="0"/>
    <xf numFmtId="0" fontId="53" fillId="12" borderId="481" applyNumberFormat="0" applyAlignment="0" applyProtection="0"/>
    <xf numFmtId="0" fontId="53" fillId="12" borderId="481" applyNumberFormat="0" applyAlignment="0" applyProtection="0"/>
    <xf numFmtId="0" fontId="46" fillId="25" borderId="486" applyNumberFormat="0" applyAlignment="0" applyProtection="0"/>
    <xf numFmtId="0" fontId="13" fillId="28" borderId="482" applyNumberFormat="0" applyFont="0" applyAlignment="0" applyProtection="0"/>
    <xf numFmtId="0" fontId="46" fillId="25" borderId="486" applyNumberFormat="0" applyAlignment="0" applyProtection="0"/>
    <xf numFmtId="0" fontId="58" fillId="0" borderId="488" applyNumberFormat="0" applyFill="0" applyAlignment="0" applyProtection="0"/>
    <xf numFmtId="0" fontId="56" fillId="25" borderId="471" applyNumberFormat="0" applyAlignment="0" applyProtection="0"/>
    <xf numFmtId="0" fontId="46" fillId="25" borderId="468" applyNumberFormat="0" applyAlignment="0" applyProtection="0"/>
    <xf numFmtId="0" fontId="53" fillId="12" borderId="481" applyNumberFormat="0" applyAlignment="0" applyProtection="0"/>
    <xf numFmtId="0" fontId="12" fillId="28" borderId="482" applyNumberFormat="0" applyFont="0" applyAlignment="0" applyProtection="0"/>
    <xf numFmtId="0" fontId="53" fillId="12" borderId="468" applyNumberFormat="0" applyAlignment="0" applyProtection="0"/>
    <xf numFmtId="0" fontId="46" fillId="25" borderId="468" applyNumberFormat="0" applyAlignment="0" applyProtection="0"/>
    <xf numFmtId="0" fontId="46" fillId="25" borderId="481" applyNumberFormat="0" applyAlignment="0" applyProtection="0"/>
    <xf numFmtId="0" fontId="13" fillId="28" borderId="473" applyNumberFormat="0" applyFont="0" applyAlignment="0" applyProtection="0"/>
    <xf numFmtId="0" fontId="13" fillId="28" borderId="473" applyNumberFormat="0" applyFont="0" applyAlignment="0" applyProtection="0"/>
    <xf numFmtId="0" fontId="53" fillId="12" borderId="472" applyNumberFormat="0" applyAlignment="0" applyProtection="0"/>
    <xf numFmtId="0" fontId="56" fillId="25" borderId="470" applyNumberFormat="0" applyAlignment="0" applyProtection="0"/>
    <xf numFmtId="0" fontId="53" fillId="12" borderId="468" applyNumberFormat="0" applyAlignment="0" applyProtection="0"/>
    <xf numFmtId="0" fontId="53" fillId="12" borderId="468" applyNumberFormat="0" applyAlignment="0" applyProtection="0"/>
    <xf numFmtId="0" fontId="46" fillId="25" borderId="468" applyNumberFormat="0" applyAlignment="0" applyProtection="0"/>
    <xf numFmtId="0" fontId="53" fillId="12" borderId="481" applyNumberFormat="0" applyAlignment="0" applyProtection="0"/>
    <xf numFmtId="0" fontId="12" fillId="28" borderId="469" applyNumberFormat="0" applyFont="0" applyAlignment="0" applyProtection="0"/>
    <xf numFmtId="0" fontId="46" fillId="25" borderId="472" applyNumberFormat="0" applyAlignment="0" applyProtection="0"/>
    <xf numFmtId="0" fontId="53" fillId="12" borderId="468" applyNumberFormat="0" applyAlignment="0" applyProtection="0"/>
    <xf numFmtId="0" fontId="46" fillId="25" borderId="472" applyNumberFormat="0" applyAlignment="0" applyProtection="0"/>
    <xf numFmtId="0" fontId="58" fillId="0" borderId="474" applyNumberFormat="0" applyFill="0" applyAlignment="0" applyProtection="0"/>
    <xf numFmtId="0" fontId="53" fillId="12" borderId="468" applyNumberFormat="0" applyAlignment="0" applyProtection="0"/>
    <xf numFmtId="0" fontId="53" fillId="12" borderId="468" applyNumberFormat="0" applyAlignment="0" applyProtection="0"/>
    <xf numFmtId="0" fontId="58" fillId="0" borderId="484" applyNumberFormat="0" applyFill="0" applyAlignment="0" applyProtection="0"/>
    <xf numFmtId="0" fontId="53" fillId="12" borderId="472" applyNumberFormat="0" applyAlignment="0" applyProtection="0"/>
    <xf numFmtId="0" fontId="58" fillId="0" borderId="467" applyNumberFormat="0" applyFill="0" applyAlignment="0" applyProtection="0"/>
    <xf numFmtId="0" fontId="53" fillId="12" borderId="472" applyNumberFormat="0" applyAlignment="0" applyProtection="0"/>
    <xf numFmtId="0" fontId="53" fillId="12" borderId="486" applyNumberFormat="0" applyAlignment="0" applyProtection="0"/>
    <xf numFmtId="0" fontId="56" fillId="25" borderId="471" applyNumberFormat="0" applyAlignment="0" applyProtection="0"/>
    <xf numFmtId="0" fontId="53" fillId="12" borderId="472" applyNumberFormat="0" applyAlignment="0" applyProtection="0"/>
    <xf numFmtId="0" fontId="46" fillId="25" borderId="472" applyNumberFormat="0" applyAlignment="0" applyProtection="0"/>
    <xf numFmtId="0" fontId="13" fillId="28" borderId="469" applyNumberFormat="0" applyFont="0" applyAlignment="0" applyProtection="0"/>
    <xf numFmtId="0" fontId="46" fillId="25" borderId="468" applyNumberFormat="0" applyAlignment="0" applyProtection="0"/>
    <xf numFmtId="0" fontId="13" fillId="28" borderId="473" applyNumberFormat="0" applyFont="0" applyAlignment="0" applyProtection="0"/>
    <xf numFmtId="0" fontId="58" fillId="0" borderId="467" applyNumberFormat="0" applyFill="0" applyAlignment="0" applyProtection="0"/>
    <xf numFmtId="0" fontId="58" fillId="0" borderId="474" applyNumberFormat="0" applyFill="0" applyAlignment="0" applyProtection="0"/>
    <xf numFmtId="0" fontId="58" fillId="0" borderId="467" applyNumberFormat="0" applyFill="0" applyAlignment="0" applyProtection="0"/>
    <xf numFmtId="0" fontId="53" fillId="12" borderId="481" applyNumberFormat="0" applyAlignment="0" applyProtection="0"/>
    <xf numFmtId="0" fontId="46" fillId="25" borderId="475" applyNumberFormat="0" applyAlignment="0" applyProtection="0"/>
    <xf numFmtId="0" fontId="46" fillId="25" borderId="475" applyNumberFormat="0" applyAlignment="0" applyProtection="0"/>
    <xf numFmtId="0" fontId="46" fillId="25" borderId="472" applyNumberFormat="0" applyAlignment="0" applyProtection="0"/>
    <xf numFmtId="0" fontId="53" fillId="12" borderId="472" applyNumberFormat="0" applyAlignment="0" applyProtection="0"/>
    <xf numFmtId="0" fontId="53" fillId="12" borderId="472" applyNumberFormat="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46" fillId="25" borderId="475" applyNumberFormat="0" applyAlignment="0" applyProtection="0"/>
    <xf numFmtId="0" fontId="53" fillId="12" borderId="472" applyNumberFormat="0" applyAlignment="0" applyProtection="0"/>
    <xf numFmtId="0" fontId="56" fillId="25" borderId="470" applyNumberFormat="0" applyAlignment="0" applyProtection="0"/>
    <xf numFmtId="0" fontId="13" fillId="28" borderId="469" applyNumberFormat="0" applyFont="0" applyAlignment="0" applyProtection="0"/>
    <xf numFmtId="0" fontId="46" fillId="25" borderId="481" applyNumberFormat="0" applyAlignment="0" applyProtection="0"/>
    <xf numFmtId="0" fontId="53" fillId="12" borderId="468" applyNumberFormat="0" applyAlignment="0" applyProtection="0"/>
    <xf numFmtId="0" fontId="58" fillId="0" borderId="474" applyNumberFormat="0" applyFill="0" applyAlignment="0" applyProtection="0"/>
    <xf numFmtId="0" fontId="46" fillId="25" borderId="468" applyNumberFormat="0" applyAlignment="0" applyProtection="0"/>
    <xf numFmtId="0" fontId="56" fillId="25" borderId="471" applyNumberFormat="0" applyAlignment="0" applyProtection="0"/>
    <xf numFmtId="0" fontId="58" fillId="0" borderId="484" applyNumberFormat="0" applyFill="0" applyAlignment="0" applyProtection="0"/>
    <xf numFmtId="0" fontId="53" fillId="12" borderId="472" applyNumberFormat="0" applyAlignment="0" applyProtection="0"/>
    <xf numFmtId="0" fontId="13" fillId="28" borderId="473" applyNumberFormat="0" applyFont="0" applyAlignment="0" applyProtection="0"/>
    <xf numFmtId="0" fontId="56" fillId="25" borderId="471" applyNumberFormat="0" applyAlignment="0" applyProtection="0"/>
    <xf numFmtId="0" fontId="56" fillId="25" borderId="471" applyNumberFormat="0" applyAlignment="0" applyProtection="0"/>
    <xf numFmtId="0" fontId="46" fillId="25" borderId="475" applyNumberFormat="0" applyAlignment="0" applyProtection="0"/>
    <xf numFmtId="0" fontId="53" fillId="12" borderId="468" applyNumberFormat="0" applyAlignment="0" applyProtection="0"/>
    <xf numFmtId="0" fontId="46" fillId="25" borderId="472" applyNumberFormat="0" applyAlignment="0" applyProtection="0"/>
    <xf numFmtId="0" fontId="46" fillId="25" borderId="468" applyNumberFormat="0" applyAlignment="0" applyProtection="0"/>
    <xf numFmtId="0" fontId="58" fillId="0" borderId="467" applyNumberFormat="0" applyFill="0" applyAlignment="0" applyProtection="0"/>
    <xf numFmtId="0" fontId="53" fillId="12" borderId="472" applyNumberFormat="0" applyAlignment="0" applyProtection="0"/>
    <xf numFmtId="0" fontId="58" fillId="0" borderId="474" applyNumberFormat="0" applyFill="0" applyAlignment="0" applyProtection="0"/>
    <xf numFmtId="0" fontId="56" fillId="25" borderId="471" applyNumberFormat="0" applyAlignment="0" applyProtection="0"/>
    <xf numFmtId="0" fontId="58" fillId="0" borderId="474" applyNumberFormat="0" applyFill="0" applyAlignment="0" applyProtection="0"/>
    <xf numFmtId="0" fontId="58" fillId="0" borderId="484" applyNumberFormat="0" applyFill="0" applyAlignment="0" applyProtection="0"/>
    <xf numFmtId="0" fontId="56" fillId="25" borderId="471" applyNumberFormat="0" applyAlignment="0" applyProtection="0"/>
    <xf numFmtId="0" fontId="46" fillId="25" borderId="472" applyNumberFormat="0" applyAlignment="0" applyProtection="0"/>
    <xf numFmtId="0" fontId="12" fillId="28" borderId="473" applyNumberFormat="0" applyFont="0" applyAlignment="0" applyProtection="0"/>
    <xf numFmtId="0" fontId="46" fillId="25" borderId="472" applyNumberFormat="0" applyAlignment="0" applyProtection="0"/>
    <xf numFmtId="0" fontId="46" fillId="25" borderId="472" applyNumberFormat="0" applyAlignment="0" applyProtection="0"/>
    <xf numFmtId="0" fontId="13" fillId="28" borderId="469" applyNumberFormat="0" applyFont="0" applyAlignment="0" applyProtection="0"/>
    <xf numFmtId="0" fontId="46" fillId="25" borderId="472" applyNumberFormat="0" applyAlignment="0" applyProtection="0"/>
    <xf numFmtId="0" fontId="46" fillId="25" borderId="472" applyNumberFormat="0" applyAlignment="0" applyProtection="0"/>
    <xf numFmtId="0" fontId="47" fillId="26" borderId="466" applyNumberFormat="0" applyAlignment="0" applyProtection="0"/>
    <xf numFmtId="0" fontId="12" fillId="28" borderId="469" applyNumberFormat="0" applyFont="0" applyAlignment="0" applyProtection="0"/>
    <xf numFmtId="0" fontId="12" fillId="28" borderId="469" applyNumberFormat="0" applyFont="0" applyAlignment="0" applyProtection="0"/>
    <xf numFmtId="0" fontId="12" fillId="28" borderId="469" applyNumberFormat="0" applyFont="0" applyAlignment="0" applyProtection="0"/>
    <xf numFmtId="0" fontId="12" fillId="28" borderId="469" applyNumberFormat="0" applyFont="0" applyAlignment="0" applyProtection="0"/>
    <xf numFmtId="0" fontId="13" fillId="28" borderId="469" applyNumberFormat="0" applyFon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46" fillId="25" borderId="472" applyNumberFormat="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6" fillId="25" borderId="471" applyNumberFormat="0" applyAlignment="0" applyProtection="0"/>
    <xf numFmtId="0" fontId="12" fillId="28" borderId="473" applyNumberFormat="0" applyFont="0" applyAlignment="0" applyProtection="0"/>
    <xf numFmtId="0" fontId="56" fillId="25" borderId="471" applyNumberFormat="0" applyAlignment="0" applyProtection="0"/>
    <xf numFmtId="0" fontId="58" fillId="0" borderId="474" applyNumberFormat="0" applyFill="0" applyAlignment="0" applyProtection="0"/>
    <xf numFmtId="0" fontId="58" fillId="0" borderId="474" applyNumberFormat="0" applyFill="0" applyAlignment="0" applyProtection="0"/>
    <xf numFmtId="0" fontId="13" fillId="28" borderId="473" applyNumberFormat="0" applyFont="0" applyAlignment="0" applyProtection="0"/>
    <xf numFmtId="0" fontId="53" fillId="12" borderId="472" applyNumberFormat="0" applyAlignment="0" applyProtection="0"/>
    <xf numFmtId="0" fontId="12" fillId="28" borderId="469" applyNumberFormat="0" applyFont="0" applyAlignment="0" applyProtection="0"/>
    <xf numFmtId="0" fontId="12" fillId="28" borderId="469" applyNumberFormat="0" applyFont="0" applyAlignment="0" applyProtection="0"/>
    <xf numFmtId="0" fontId="12" fillId="28" borderId="469" applyNumberFormat="0" applyFont="0" applyAlignment="0" applyProtection="0"/>
    <xf numFmtId="0" fontId="12" fillId="28" borderId="469" applyNumberFormat="0" applyFont="0" applyAlignment="0" applyProtection="0"/>
    <xf numFmtId="0" fontId="13" fillId="28" borderId="469" applyNumberFormat="0" applyFon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6" fillId="25" borderId="470" applyNumberFormat="0" applyAlignment="0" applyProtection="0"/>
    <xf numFmtId="0" fontId="58" fillId="0" borderId="474" applyNumberFormat="0" applyFill="0" applyAlignment="0" applyProtection="0"/>
    <xf numFmtId="0" fontId="46" fillId="25" borderId="472" applyNumberFormat="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8" fillId="0" borderId="467" applyNumberFormat="0" applyFill="0" applyAlignment="0" applyProtection="0"/>
    <xf numFmtId="0" fontId="53" fillId="12" borderId="472" applyNumberFormat="0" applyAlignment="0" applyProtection="0"/>
    <xf numFmtId="0" fontId="58" fillId="0" borderId="474" applyNumberFormat="0" applyFill="0" applyAlignment="0" applyProtection="0"/>
    <xf numFmtId="0" fontId="46" fillId="25" borderId="472" applyNumberFormat="0" applyAlignment="0" applyProtection="0"/>
    <xf numFmtId="0" fontId="46" fillId="25" borderId="486" applyNumberFormat="0" applyAlignment="0" applyProtection="0"/>
    <xf numFmtId="0" fontId="58" fillId="0" borderId="474" applyNumberFormat="0" applyFill="0" applyAlignment="0" applyProtection="0"/>
    <xf numFmtId="0" fontId="58" fillId="0" borderId="474" applyNumberFormat="0" applyFill="0" applyAlignment="0" applyProtection="0"/>
    <xf numFmtId="0" fontId="46" fillId="25" borderId="472" applyNumberFormat="0" applyAlignment="0" applyProtection="0"/>
    <xf numFmtId="0" fontId="56" fillId="25" borderId="471" applyNumberFormat="0" applyAlignment="0" applyProtection="0"/>
    <xf numFmtId="0" fontId="12" fillId="28" borderId="473" applyNumberFormat="0" applyFont="0" applyAlignment="0" applyProtection="0"/>
    <xf numFmtId="0" fontId="12" fillId="28" borderId="473" applyNumberFormat="0" applyFont="0" applyAlignment="0" applyProtection="0"/>
    <xf numFmtId="0" fontId="12" fillId="28" borderId="473" applyNumberFormat="0" applyFont="0" applyAlignment="0" applyProtection="0"/>
    <xf numFmtId="0" fontId="12" fillId="28" borderId="473" applyNumberFormat="0" applyFont="0" applyAlignment="0" applyProtection="0"/>
    <xf numFmtId="0" fontId="13" fillId="28" borderId="473" applyNumberFormat="0" applyFon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12" fillId="28" borderId="473" applyNumberFormat="0" applyFont="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46" fillId="25" borderId="472"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46" fillId="25" borderId="472" applyNumberFormat="0" applyAlignment="0" applyProtection="0"/>
    <xf numFmtId="0" fontId="13" fillId="28" borderId="473" applyNumberFormat="0" applyFon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12" fillId="28" borderId="473" applyNumberFormat="0" applyFont="0" applyAlignment="0" applyProtection="0"/>
    <xf numFmtId="0" fontId="12" fillId="28" borderId="473" applyNumberFormat="0" applyFont="0" applyAlignment="0" applyProtection="0"/>
    <xf numFmtId="0" fontId="12" fillId="28" borderId="473" applyNumberFormat="0" applyFont="0" applyAlignment="0" applyProtection="0"/>
    <xf numFmtId="0" fontId="12" fillId="28" borderId="473" applyNumberFormat="0" applyFont="0" applyAlignment="0" applyProtection="0"/>
    <xf numFmtId="0" fontId="13" fillId="28" borderId="473" applyNumberFormat="0" applyFon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6" fillId="25" borderId="471" applyNumberFormat="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58" fillId="0" borderId="474" applyNumberFormat="0" applyFill="0" applyAlignment="0" applyProtection="0"/>
    <xf numFmtId="0" fontId="46" fillId="25" borderId="481" applyNumberFormat="0" applyAlignment="0" applyProtection="0"/>
    <xf numFmtId="0" fontId="53" fillId="12" borderId="481" applyNumberFormat="0" applyAlignment="0" applyProtection="0"/>
    <xf numFmtId="0" fontId="13" fillId="28" borderId="487" applyNumberFormat="0" applyFont="0" applyAlignment="0" applyProtection="0"/>
    <xf numFmtId="0" fontId="13" fillId="28" borderId="487" applyNumberFormat="0" applyFont="0" applyAlignment="0" applyProtection="0"/>
    <xf numFmtId="0" fontId="53" fillId="12" borderId="486" applyNumberFormat="0" applyAlignment="0" applyProtection="0"/>
    <xf numFmtId="0" fontId="58" fillId="0" borderId="484" applyNumberFormat="0" applyFill="0" applyAlignment="0" applyProtection="0"/>
    <xf numFmtId="0" fontId="56" fillId="25" borderId="483" applyNumberFormat="0" applyAlignment="0" applyProtection="0"/>
    <xf numFmtId="0" fontId="53" fillId="12" borderId="481" applyNumberFormat="0" applyAlignment="0" applyProtection="0"/>
    <xf numFmtId="0" fontId="53" fillId="12" borderId="481" applyNumberFormat="0" applyAlignment="0" applyProtection="0"/>
    <xf numFmtId="0" fontId="13" fillId="28" borderId="482" applyNumberFormat="0" applyFont="0" applyAlignment="0" applyProtection="0"/>
    <xf numFmtId="0" fontId="58" fillId="0" borderId="484" applyNumberFormat="0" applyFill="0" applyAlignment="0" applyProtection="0"/>
    <xf numFmtId="0" fontId="46" fillId="25" borderId="481" applyNumberFormat="0" applyAlignment="0" applyProtection="0"/>
    <xf numFmtId="0" fontId="53" fillId="12" borderId="481" applyNumberFormat="0" applyAlignment="0" applyProtection="0"/>
    <xf numFmtId="0" fontId="58" fillId="0" borderId="484" applyNumberFormat="0" applyFill="0" applyAlignment="0" applyProtection="0"/>
    <xf numFmtId="0" fontId="58" fillId="0" borderId="484" applyNumberFormat="0" applyFill="0" applyAlignment="0" applyProtection="0"/>
    <xf numFmtId="0" fontId="56" fillId="25" borderId="483" applyNumberFormat="0" applyAlignment="0" applyProtection="0"/>
    <xf numFmtId="0" fontId="13" fillId="28" borderId="482" applyNumberFormat="0" applyFont="0" applyAlignment="0" applyProtection="0"/>
    <xf numFmtId="0" fontId="12" fillId="28" borderId="482" applyNumberFormat="0" applyFont="0" applyAlignment="0" applyProtection="0"/>
    <xf numFmtId="0" fontId="46" fillId="25" borderId="486" applyNumberFormat="0" applyAlignment="0" applyProtection="0"/>
    <xf numFmtId="0" fontId="53" fillId="12" borderId="481" applyNumberFormat="0" applyAlignment="0" applyProtection="0"/>
    <xf numFmtId="0" fontId="58" fillId="0" borderId="484" applyNumberFormat="0" applyFill="0" applyAlignment="0" applyProtection="0"/>
    <xf numFmtId="0" fontId="46" fillId="25" borderId="486" applyNumberFormat="0" applyAlignment="0" applyProtection="0"/>
    <xf numFmtId="0" fontId="58" fillId="0" borderId="488" applyNumberFormat="0" applyFill="0" applyAlignment="0" applyProtection="0"/>
    <xf numFmtId="0" fontId="53" fillId="12" borderId="481" applyNumberFormat="0" applyAlignment="0" applyProtection="0"/>
    <xf numFmtId="0" fontId="53" fillId="12" borderId="481" applyNumberFormat="0" applyAlignment="0" applyProtection="0"/>
    <xf numFmtId="0" fontId="46" fillId="25" borderId="481" applyNumberFormat="0" applyAlignment="0" applyProtection="0"/>
    <xf numFmtId="0" fontId="53" fillId="12" borderId="486" applyNumberFormat="0" applyAlignment="0" applyProtection="0"/>
    <xf numFmtId="0" fontId="58" fillId="0" borderId="484" applyNumberFormat="0" applyFill="0" applyAlignment="0" applyProtection="0"/>
    <xf numFmtId="0" fontId="53" fillId="12" borderId="486" applyNumberFormat="0" applyAlignment="0" applyProtection="0"/>
    <xf numFmtId="0" fontId="56" fillId="25" borderId="483" applyNumberFormat="0" applyAlignment="0" applyProtection="0"/>
    <xf numFmtId="0" fontId="46" fillId="25" borderId="481" applyNumberFormat="0" applyAlignment="0" applyProtection="0"/>
    <xf numFmtId="0" fontId="56" fillId="25" borderId="485" applyNumberFormat="0" applyAlignment="0" applyProtection="0"/>
    <xf numFmtId="0" fontId="53" fillId="12" borderId="486" applyNumberFormat="0" applyAlignment="0" applyProtection="0"/>
    <xf numFmtId="0" fontId="46" fillId="25" borderId="486" applyNumberForma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3" fillId="28" borderId="482" applyNumberFormat="0" applyFon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13" fillId="28" borderId="482" applyNumberFormat="0" applyFont="0" applyAlignment="0" applyProtection="0"/>
    <xf numFmtId="0" fontId="46" fillId="25" borderId="481" applyNumberFormat="0" applyAlignment="0" applyProtection="0"/>
    <xf numFmtId="0" fontId="13" fillId="28" borderId="487" applyNumberFormat="0" applyFont="0" applyAlignment="0" applyProtection="0"/>
    <xf numFmtId="0" fontId="58" fillId="0" borderId="484" applyNumberFormat="0" applyFill="0" applyAlignment="0" applyProtection="0"/>
    <xf numFmtId="0" fontId="58" fillId="0" borderId="488"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13" fillId="28" borderId="482" applyNumberFormat="0" applyFont="0" applyAlignment="0" applyProtection="0"/>
    <xf numFmtId="0" fontId="46" fillId="25" borderId="486" applyNumberFormat="0" applyAlignment="0" applyProtection="0"/>
    <xf numFmtId="0" fontId="53" fillId="12" borderId="486" applyNumberForma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3" fillId="28" borderId="482" applyNumberFormat="0" applyFon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3" fillId="12" borderId="486" applyNumberFormat="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3" fillId="12" borderId="486" applyNumberFormat="0" applyAlignment="0" applyProtection="0"/>
    <xf numFmtId="0" fontId="56" fillId="25" borderId="483" applyNumberFormat="0" applyAlignment="0" applyProtection="0"/>
    <xf numFmtId="0" fontId="13" fillId="28" borderId="482" applyNumberFormat="0" applyFont="0" applyAlignment="0" applyProtection="0"/>
    <xf numFmtId="0" fontId="53" fillId="12" borderId="481" applyNumberFormat="0" applyAlignment="0" applyProtection="0"/>
    <xf numFmtId="0" fontId="58" fillId="0" borderId="488" applyNumberFormat="0" applyFill="0" applyAlignment="0" applyProtection="0"/>
    <xf numFmtId="0" fontId="46" fillId="25" borderId="481" applyNumberFormat="0" applyAlignment="0" applyProtection="0"/>
    <xf numFmtId="0" fontId="56" fillId="25" borderId="485" applyNumberForma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3" fillId="28" borderId="482" applyNumberFormat="0" applyFon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3" fillId="12" borderId="486" applyNumberFormat="0" applyAlignment="0" applyProtection="0"/>
    <xf numFmtId="0" fontId="13" fillId="28" borderId="487" applyNumberFormat="0" applyFont="0" applyAlignment="0" applyProtection="0"/>
    <xf numFmtId="0" fontId="56" fillId="25" borderId="485" applyNumberFormat="0" applyAlignment="0" applyProtection="0"/>
    <xf numFmtId="0" fontId="56" fillId="25" borderId="485" applyNumberFormat="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3" fillId="12" borderId="481" applyNumberFormat="0" applyAlignment="0" applyProtection="0"/>
    <xf numFmtId="0" fontId="46" fillId="25" borderId="486" applyNumberFormat="0" applyAlignment="0" applyProtection="0"/>
    <xf numFmtId="0" fontId="46" fillId="25" borderId="481" applyNumberFormat="0" applyAlignment="0" applyProtection="0"/>
    <xf numFmtId="0" fontId="58" fillId="0" borderId="484" applyNumberFormat="0" applyFill="0" applyAlignment="0" applyProtection="0"/>
    <xf numFmtId="0" fontId="53" fillId="12" borderId="486" applyNumberFormat="0" applyAlignment="0" applyProtection="0"/>
    <xf numFmtId="0" fontId="58" fillId="0" borderId="488" applyNumberFormat="0" applyFill="0" applyAlignment="0" applyProtection="0"/>
    <xf numFmtId="0" fontId="56" fillId="25" borderId="485" applyNumberFormat="0" applyAlignment="0" applyProtection="0"/>
    <xf numFmtId="0" fontId="58" fillId="0" borderId="488" applyNumberFormat="0" applyFill="0" applyAlignment="0" applyProtection="0"/>
    <xf numFmtId="0" fontId="56" fillId="25" borderId="485" applyNumberFormat="0" applyAlignment="0" applyProtection="0"/>
    <xf numFmtId="0" fontId="46" fillId="25" borderId="486" applyNumberFormat="0" applyAlignment="0" applyProtection="0"/>
    <xf numFmtId="0" fontId="12" fillId="28" borderId="487" applyNumberFormat="0" applyFont="0" applyAlignment="0" applyProtection="0"/>
    <xf numFmtId="0" fontId="46" fillId="25" borderId="486" applyNumberFormat="0" applyAlignment="0" applyProtection="0"/>
    <xf numFmtId="0" fontId="46" fillId="25" borderId="486" applyNumberFormat="0" applyAlignment="0" applyProtection="0"/>
    <xf numFmtId="0" fontId="13" fillId="28" borderId="482" applyNumberFormat="0" applyFont="0" applyAlignment="0" applyProtection="0"/>
    <xf numFmtId="0" fontId="46" fillId="25" borderId="486" applyNumberFormat="0" applyAlignment="0" applyProtection="0"/>
    <xf numFmtId="0" fontId="46" fillId="25" borderId="486" applyNumberFormat="0" applyAlignment="0" applyProtection="0"/>
    <xf numFmtId="0" fontId="47" fillId="26" borderId="480" applyNumberForma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3" fillId="28" borderId="482" applyNumberFormat="0" applyFon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46" fillId="25" borderId="486" applyNumberFormat="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6" fillId="25" borderId="485" applyNumberFormat="0" applyAlignment="0" applyProtection="0"/>
    <xf numFmtId="0" fontId="12" fillId="28" borderId="487" applyNumberFormat="0" applyFont="0" applyAlignment="0" applyProtection="0"/>
    <xf numFmtId="0" fontId="56" fillId="25" borderId="485" applyNumberFormat="0" applyAlignment="0" applyProtection="0"/>
    <xf numFmtId="0" fontId="58" fillId="0" borderId="488" applyNumberFormat="0" applyFill="0" applyAlignment="0" applyProtection="0"/>
    <xf numFmtId="0" fontId="58" fillId="0" borderId="488" applyNumberFormat="0" applyFill="0" applyAlignment="0" applyProtection="0"/>
    <xf numFmtId="0" fontId="13" fillId="28" borderId="487" applyNumberFormat="0" applyFont="0" applyAlignment="0" applyProtection="0"/>
    <xf numFmtId="0" fontId="53" fillId="12" borderId="486" applyNumberForma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2" fillId="28" borderId="482" applyNumberFormat="0" applyFont="0" applyAlignment="0" applyProtection="0"/>
    <xf numFmtId="0" fontId="13" fillId="28" borderId="482" applyNumberFormat="0" applyFon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6" fillId="25" borderId="483" applyNumberFormat="0" applyAlignment="0" applyProtection="0"/>
    <xf numFmtId="0" fontId="58" fillId="0" borderId="488" applyNumberFormat="0" applyFill="0" applyAlignment="0" applyProtection="0"/>
    <xf numFmtId="0" fontId="46" fillId="25" borderId="486" applyNumberFormat="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8" fillId="0" borderId="484" applyNumberFormat="0" applyFill="0" applyAlignment="0" applyProtection="0"/>
    <xf numFmtId="0" fontId="53" fillId="12" borderId="486" applyNumberFormat="0" applyAlignment="0" applyProtection="0"/>
    <xf numFmtId="0" fontId="58" fillId="0" borderId="488" applyNumberFormat="0" applyFill="0" applyAlignment="0" applyProtection="0"/>
    <xf numFmtId="0" fontId="46" fillId="25" borderId="486" applyNumberFormat="0" applyAlignment="0" applyProtection="0"/>
    <xf numFmtId="0" fontId="58" fillId="0" borderId="488" applyNumberFormat="0" applyFill="0" applyAlignment="0" applyProtection="0"/>
    <xf numFmtId="0" fontId="58" fillId="0" borderId="488" applyNumberFormat="0" applyFill="0" applyAlignment="0" applyProtection="0"/>
    <xf numFmtId="0" fontId="46" fillId="25" borderId="486" applyNumberFormat="0" applyAlignment="0" applyProtection="0"/>
    <xf numFmtId="0" fontId="56" fillId="25" borderId="485" applyNumberFormat="0" applyAlignment="0" applyProtection="0"/>
    <xf numFmtId="0" fontId="12" fillId="28" borderId="487" applyNumberFormat="0" applyFont="0" applyAlignment="0" applyProtection="0"/>
    <xf numFmtId="0" fontId="12" fillId="28" borderId="487" applyNumberFormat="0" applyFont="0" applyAlignment="0" applyProtection="0"/>
    <xf numFmtId="0" fontId="12" fillId="28" borderId="487" applyNumberFormat="0" applyFont="0" applyAlignment="0" applyProtection="0"/>
    <xf numFmtId="0" fontId="12" fillId="28" borderId="487" applyNumberFormat="0" applyFont="0" applyAlignment="0" applyProtection="0"/>
    <xf numFmtId="0" fontId="13" fillId="28" borderId="487" applyNumberFormat="0" applyFon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12" fillId="28" borderId="487" applyNumberFormat="0" applyFont="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46" fillId="25" borderId="486"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46" fillId="25" borderId="486" applyNumberFormat="0" applyAlignment="0" applyProtection="0"/>
    <xf numFmtId="0" fontId="13" fillId="28" borderId="487" applyNumberFormat="0" applyFon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12" fillId="28" borderId="487" applyNumberFormat="0" applyFont="0" applyAlignment="0" applyProtection="0"/>
    <xf numFmtId="0" fontId="12" fillId="28" borderId="487" applyNumberFormat="0" applyFont="0" applyAlignment="0" applyProtection="0"/>
    <xf numFmtId="0" fontId="12" fillId="28" borderId="487" applyNumberFormat="0" applyFont="0" applyAlignment="0" applyProtection="0"/>
    <xf numFmtId="0" fontId="12" fillId="28" borderId="487" applyNumberFormat="0" applyFont="0" applyAlignment="0" applyProtection="0"/>
    <xf numFmtId="0" fontId="13" fillId="28" borderId="487" applyNumberFormat="0" applyFon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6" fillId="25" borderId="485" applyNumberFormat="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58" fillId="0" borderId="488" applyNumberFormat="0" applyFill="0" applyAlignment="0" applyProtection="0"/>
    <xf numFmtId="0" fontId="1" fillId="0" borderId="0"/>
    <xf numFmtId="0" fontId="1" fillId="0" borderId="0"/>
    <xf numFmtId="0" fontId="61" fillId="0" borderId="503">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83" fillId="38" borderId="507" applyAlignment="0">
      <protection locked="0"/>
    </xf>
    <xf numFmtId="0" fontId="11" fillId="39" borderId="507" applyNumberFormat="0" applyAlignment="0">
      <alignment horizontal="left"/>
    </xf>
    <xf numFmtId="43" fontId="1" fillId="0" borderId="0" applyFont="0" applyFill="0" applyBorder="0" applyAlignment="0" applyProtection="0"/>
    <xf numFmtId="0" fontId="1" fillId="0" borderId="0"/>
    <xf numFmtId="0" fontId="11" fillId="39" borderId="507" applyNumberFormat="0" applyAlignment="0">
      <alignment horizontal="left"/>
    </xf>
    <xf numFmtId="0" fontId="1" fillId="0" borderId="0"/>
    <xf numFmtId="0" fontId="46" fillId="25" borderId="519" applyNumberFormat="0" applyAlignment="0" applyProtection="0"/>
    <xf numFmtId="0" fontId="46" fillId="25" borderId="519" applyNumberFormat="0" applyAlignment="0" applyProtection="0"/>
    <xf numFmtId="0" fontId="46" fillId="25" borderId="519" applyNumberFormat="0" applyAlignment="0" applyProtection="0"/>
    <xf numFmtId="0" fontId="46" fillId="25" borderId="519" applyNumberFormat="0" applyAlignment="0" applyProtection="0"/>
    <xf numFmtId="0" fontId="46" fillId="25" borderId="51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3" fillId="12" borderId="519" applyNumberFormat="0" applyAlignment="0" applyProtection="0"/>
    <xf numFmtId="0" fontId="53" fillId="12" borderId="519" applyNumberFormat="0" applyAlignment="0" applyProtection="0"/>
    <xf numFmtId="0" fontId="53" fillId="12" borderId="519" applyNumberFormat="0" applyAlignment="0" applyProtection="0"/>
    <xf numFmtId="0" fontId="53" fillId="12" borderId="519" applyNumberFormat="0" applyAlignment="0" applyProtection="0"/>
    <xf numFmtId="0" fontId="53" fillId="12" borderId="5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28" borderId="520" applyNumberFormat="0" applyFont="0" applyAlignment="0" applyProtection="0"/>
    <xf numFmtId="0" fontId="12" fillId="28" borderId="520" applyNumberFormat="0" applyFont="0" applyAlignment="0" applyProtection="0"/>
    <xf numFmtId="0" fontId="12" fillId="28" borderId="520" applyNumberFormat="0" applyFont="0" applyAlignment="0" applyProtection="0"/>
    <xf numFmtId="0" fontId="12" fillId="28" borderId="520" applyNumberFormat="0" applyFont="0" applyAlignment="0" applyProtection="0"/>
    <xf numFmtId="0" fontId="13" fillId="28" borderId="520" applyNumberFormat="0" applyFont="0" applyAlignment="0" applyProtection="0"/>
    <xf numFmtId="0" fontId="56" fillId="25" borderId="521" applyNumberFormat="0" applyAlignment="0" applyProtection="0"/>
    <xf numFmtId="0" fontId="56" fillId="25" borderId="521" applyNumberFormat="0" applyAlignment="0" applyProtection="0"/>
    <xf numFmtId="0" fontId="56" fillId="25" borderId="521" applyNumberFormat="0" applyAlignment="0" applyProtection="0"/>
    <xf numFmtId="0" fontId="56" fillId="25" borderId="521" applyNumberFormat="0" applyAlignment="0" applyProtection="0"/>
    <xf numFmtId="0" fontId="56" fillId="25" borderId="521" applyNumberFormat="0" applyAlignment="0" applyProtection="0"/>
    <xf numFmtId="0" fontId="56" fillId="25" borderId="521" applyNumberFormat="0" applyAlignment="0" applyProtection="0"/>
    <xf numFmtId="9" fontId="1" fillId="0" borderId="0" applyFont="0" applyFill="0" applyBorder="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xf numFmtId="0" fontId="58" fillId="0" borderId="522" applyNumberFormat="0" applyFill="0" applyAlignment="0" applyProtection="0"/>
  </cellStyleXfs>
  <cellXfs count="5992">
    <xf numFmtId="166" fontId="0" fillId="0" borderId="0" xfId="0"/>
    <xf numFmtId="166" fontId="12" fillId="0" borderId="0" xfId="0" applyFont="1"/>
    <xf numFmtId="166" fontId="12" fillId="0" borderId="0" xfId="0" applyFont="1" applyAlignment="1"/>
    <xf numFmtId="166" fontId="0" fillId="0" borderId="0" xfId="0" applyBorder="1"/>
    <xf numFmtId="166" fontId="0" fillId="0" borderId="0" xfId="0"/>
    <xf numFmtId="166" fontId="12" fillId="0" borderId="0" xfId="0" applyFont="1"/>
    <xf numFmtId="166" fontId="12" fillId="0" borderId="0" xfId="0" applyFont="1" applyFill="1"/>
    <xf numFmtId="166" fontId="79" fillId="29" borderId="0" xfId="0" applyFont="1" applyFill="1" applyProtection="1"/>
    <xf numFmtId="166" fontId="11" fillId="29" borderId="40" xfId="0" applyFont="1" applyFill="1" applyBorder="1" applyProtection="1"/>
    <xf numFmtId="166" fontId="19" fillId="29" borderId="40" xfId="0" applyFont="1" applyFill="1" applyBorder="1" applyProtection="1"/>
    <xf numFmtId="166" fontId="79" fillId="29" borderId="0" xfId="0" applyFont="1" applyFill="1" applyAlignment="1" applyProtection="1">
      <alignment horizontal="center"/>
    </xf>
    <xf numFmtId="166" fontId="19" fillId="29" borderId="39" xfId="0" applyFont="1" applyFill="1" applyBorder="1" applyAlignment="1" applyProtection="1">
      <alignment horizontal="center" wrapText="1"/>
    </xf>
    <xf numFmtId="166" fontId="41" fillId="0" borderId="0" xfId="0" applyFont="1"/>
    <xf numFmtId="49" fontId="41" fillId="0" borderId="0" xfId="0" applyNumberFormat="1" applyFont="1"/>
    <xf numFmtId="166" fontId="78" fillId="29" borderId="0" xfId="0" applyFont="1" applyFill="1" applyBorder="1" applyAlignment="1" applyProtection="1">
      <alignment wrapText="1"/>
    </xf>
    <xf numFmtId="166" fontId="82" fillId="29" borderId="0" xfId="0" applyFont="1" applyFill="1" applyBorder="1" applyProtection="1"/>
    <xf numFmtId="166" fontId="19" fillId="29" borderId="0" xfId="0" applyFont="1" applyFill="1" applyProtection="1"/>
    <xf numFmtId="38" fontId="0" fillId="0" borderId="63" xfId="0" applyNumberFormat="1" applyFill="1" applyBorder="1" applyProtection="1">
      <protection locked="0"/>
    </xf>
    <xf numFmtId="38" fontId="0" fillId="0" borderId="68" xfId="0" applyNumberFormat="1" applyFill="1" applyBorder="1" applyProtection="1">
      <protection locked="0"/>
    </xf>
    <xf numFmtId="166" fontId="20" fillId="29" borderId="52" xfId="0" applyFont="1" applyFill="1" applyBorder="1" applyProtection="1"/>
    <xf numFmtId="166" fontId="19" fillId="29" borderId="39" xfId="0" applyFont="1" applyFill="1" applyBorder="1" applyProtection="1"/>
    <xf numFmtId="166" fontId="82" fillId="29" borderId="0" xfId="0" applyFont="1" applyFill="1" applyBorder="1" applyAlignment="1" applyProtection="1">
      <alignment horizontal="left" vertical="center" wrapText="1"/>
    </xf>
    <xf numFmtId="166" fontId="79" fillId="29" borderId="0" xfId="0" applyFont="1" applyFill="1" applyBorder="1" applyProtection="1"/>
    <xf numFmtId="166" fontId="87" fillId="29" borderId="0" xfId="0" applyFont="1" applyFill="1" applyProtection="1"/>
    <xf numFmtId="166" fontId="12" fillId="0" borderId="33" xfId="0" applyFont="1" applyFill="1" applyBorder="1"/>
    <xf numFmtId="166" fontId="19" fillId="29" borderId="65" xfId="0" applyFont="1" applyFill="1" applyBorder="1" applyAlignment="1" applyProtection="1">
      <alignment horizontal="center" wrapText="1"/>
    </xf>
    <xf numFmtId="166" fontId="107" fillId="29" borderId="40" xfId="0" applyFont="1" applyFill="1" applyBorder="1" applyProtection="1"/>
    <xf numFmtId="38" fontId="0" fillId="0" borderId="0" xfId="0" applyNumberFormat="1" applyFill="1" applyBorder="1" applyProtection="1"/>
    <xf numFmtId="0" fontId="19" fillId="29" borderId="0" xfId="57" applyFont="1" applyFill="1" applyAlignment="1" applyProtection="1"/>
    <xf numFmtId="166" fontId="78" fillId="29" borderId="0" xfId="0" applyFont="1" applyFill="1" applyBorder="1" applyProtection="1"/>
    <xf numFmtId="0" fontId="19" fillId="29" borderId="0" xfId="57" applyFont="1" applyFill="1" applyAlignment="1" applyProtection="1">
      <alignment wrapText="1"/>
    </xf>
    <xf numFmtId="0" fontId="19" fillId="29" borderId="0" xfId="57" quotePrefix="1" applyFont="1" applyFill="1" applyAlignment="1" applyProtection="1"/>
    <xf numFmtId="166" fontId="0" fillId="34" borderId="0" xfId="0" applyFill="1"/>
    <xf numFmtId="0" fontId="19" fillId="29" borderId="0" xfId="57" applyFont="1" applyFill="1" applyBorder="1" applyAlignment="1" applyProtection="1"/>
    <xf numFmtId="166" fontId="0" fillId="34" borderId="32" xfId="0" applyFill="1" applyBorder="1"/>
    <xf numFmtId="166" fontId="0" fillId="34" borderId="0" xfId="0" applyFill="1" applyBorder="1"/>
    <xf numFmtId="166" fontId="0" fillId="34" borderId="62" xfId="0" applyFill="1" applyBorder="1"/>
    <xf numFmtId="3" fontId="98" fillId="29" borderId="38" xfId="0" applyNumberFormat="1" applyFont="1" applyFill="1" applyBorder="1" applyAlignment="1" applyProtection="1">
      <alignment horizontal="center" vertical="top" wrapText="1"/>
    </xf>
    <xf numFmtId="3" fontId="78" fillId="29" borderId="38" xfId="0" applyNumberFormat="1" applyFont="1" applyFill="1" applyBorder="1" applyAlignment="1" applyProtection="1">
      <alignment horizontal="center" vertical="top" wrapText="1"/>
    </xf>
    <xf numFmtId="166" fontId="0" fillId="34" borderId="31" xfId="0" applyFill="1" applyBorder="1"/>
    <xf numFmtId="166" fontId="0" fillId="33" borderId="0" xfId="0" applyFill="1" applyBorder="1"/>
    <xf numFmtId="166" fontId="0" fillId="34" borderId="0" xfId="0" quotePrefix="1" applyFill="1" applyBorder="1" applyAlignment="1">
      <alignment horizontal="left"/>
    </xf>
    <xf numFmtId="166" fontId="73" fillId="34" borderId="0" xfId="0" applyFont="1" applyFill="1" applyBorder="1"/>
    <xf numFmtId="166" fontId="74" fillId="34" borderId="0" xfId="0" applyFont="1" applyFill="1" applyBorder="1"/>
    <xf numFmtId="166" fontId="0" fillId="34" borderId="0" xfId="0" applyFill="1" applyBorder="1" applyAlignment="1">
      <alignment horizontal="centerContinuous" vertical="top"/>
    </xf>
    <xf numFmtId="49" fontId="21" fillId="34" borderId="0" xfId="0" applyNumberFormat="1" applyFont="1" applyFill="1" applyAlignment="1">
      <alignment horizontal="center"/>
    </xf>
    <xf numFmtId="166" fontId="21" fillId="34" borderId="0" xfId="0" applyFont="1" applyFill="1"/>
    <xf numFmtId="166" fontId="21" fillId="34" borderId="0" xfId="0" applyFont="1" applyFill="1" applyBorder="1"/>
    <xf numFmtId="166" fontId="20" fillId="34" borderId="0" xfId="0" applyFont="1" applyFill="1"/>
    <xf numFmtId="166" fontId="21" fillId="34" borderId="0" xfId="0" applyFont="1" applyFill="1" applyAlignment="1">
      <alignment horizontal="centerContinuous"/>
    </xf>
    <xf numFmtId="166" fontId="21" fillId="34" borderId="0" xfId="0" applyFont="1" applyFill="1" applyBorder="1" applyAlignment="1">
      <alignment horizontal="centerContinuous" vertical="top"/>
    </xf>
    <xf numFmtId="166" fontId="21" fillId="34" borderId="0" xfId="0" applyFont="1" applyFill="1" applyBorder="1" applyAlignment="1">
      <alignment horizontal="centerContinuous"/>
    </xf>
    <xf numFmtId="166" fontId="21" fillId="34" borderId="0" xfId="0" applyFont="1" applyFill="1" applyAlignment="1">
      <alignment horizontal="left"/>
    </xf>
    <xf numFmtId="3" fontId="21" fillId="34" borderId="0" xfId="0" applyNumberFormat="1" applyFont="1" applyFill="1"/>
    <xf numFmtId="166" fontId="41" fillId="34" borderId="0" xfId="0" applyFont="1" applyFill="1"/>
    <xf numFmtId="166" fontId="21" fillId="34" borderId="0" xfId="0" applyFont="1" applyFill="1" applyAlignment="1">
      <alignment horizontal="right"/>
    </xf>
    <xf numFmtId="166" fontId="41" fillId="34" borderId="0" xfId="0" applyFont="1" applyFill="1" applyBorder="1" applyAlignment="1">
      <alignment horizontal="center"/>
    </xf>
    <xf numFmtId="166" fontId="84" fillId="34" borderId="0" xfId="0" applyFont="1" applyFill="1"/>
    <xf numFmtId="166" fontId="20" fillId="34" borderId="0" xfId="0" applyFont="1" applyFill="1" applyBorder="1"/>
    <xf numFmtId="49" fontId="41" fillId="34" borderId="0" xfId="0" applyNumberFormat="1" applyFont="1" applyFill="1" applyAlignment="1">
      <alignment horizontal="center"/>
    </xf>
    <xf numFmtId="171" fontId="84" fillId="34" borderId="0" xfId="0" applyNumberFormat="1" applyFont="1" applyFill="1" applyBorder="1"/>
    <xf numFmtId="166" fontId="15" fillId="34" borderId="0" xfId="0" applyFont="1" applyFill="1"/>
    <xf numFmtId="166" fontId="84" fillId="34" borderId="0" xfId="0" applyFont="1" applyFill="1" applyAlignment="1"/>
    <xf numFmtId="166" fontId="21" fillId="34" borderId="0" xfId="0" quotePrefix="1" applyFont="1" applyFill="1" applyAlignment="1">
      <alignment horizontal="right"/>
    </xf>
    <xf numFmtId="49" fontId="41" fillId="34" borderId="0" xfId="0" applyNumberFormat="1" applyFont="1" applyFill="1"/>
    <xf numFmtId="49" fontId="90" fillId="34" borderId="0" xfId="0" applyNumberFormat="1" applyFont="1" applyFill="1" applyAlignment="1">
      <alignment horizontal="left"/>
    </xf>
    <xf numFmtId="166" fontId="90" fillId="34" borderId="0" xfId="0" applyFont="1" applyFill="1" applyAlignment="1">
      <alignment horizontal="left"/>
    </xf>
    <xf numFmtId="14" fontId="0" fillId="34" borderId="38" xfId="0" applyNumberFormat="1" applyFill="1" applyBorder="1" applyAlignment="1" applyProtection="1">
      <alignment horizontal="center"/>
    </xf>
    <xf numFmtId="166" fontId="87" fillId="34" borderId="0" xfId="0" applyFont="1" applyFill="1" applyProtection="1"/>
    <xf numFmtId="166" fontId="104" fillId="34" borderId="0" xfId="0" applyFont="1" applyFill="1" applyProtection="1"/>
    <xf numFmtId="38" fontId="0" fillId="34" borderId="0" xfId="0" applyNumberFormat="1" applyFill="1" applyBorder="1" applyProtection="1"/>
    <xf numFmtId="166" fontId="21" fillId="0" borderId="0" xfId="0" applyFont="1"/>
    <xf numFmtId="166" fontId="19" fillId="29" borderId="65" xfId="0" quotePrefix="1" applyNumberFormat="1" applyFont="1" applyFill="1" applyBorder="1" applyAlignment="1" applyProtection="1">
      <alignment horizontal="center"/>
    </xf>
    <xf numFmtId="166" fontId="41" fillId="34" borderId="0" xfId="0" applyFont="1" applyFill="1" applyAlignment="1">
      <alignment horizontal="center"/>
    </xf>
    <xf numFmtId="170" fontId="0" fillId="0" borderId="64" xfId="204" applyNumberFormat="1" applyFont="1" applyFill="1" applyBorder="1" applyProtection="1">
      <protection locked="0"/>
    </xf>
    <xf numFmtId="170" fontId="0" fillId="0" borderId="41" xfId="204" applyNumberFormat="1" applyFont="1" applyFill="1" applyBorder="1" applyProtection="1">
      <protection locked="0"/>
    </xf>
    <xf numFmtId="170" fontId="85" fillId="29" borderId="0" xfId="204" quotePrefix="1" applyNumberFormat="1" applyFont="1" applyFill="1" applyBorder="1" applyProtection="1"/>
    <xf numFmtId="170" fontId="0" fillId="30" borderId="64" xfId="204" applyNumberFormat="1" applyFont="1" applyFill="1" applyBorder="1" applyProtection="1"/>
    <xf numFmtId="170" fontId="0" fillId="0" borderId="66" xfId="204" applyNumberFormat="1" applyFont="1" applyFill="1" applyBorder="1" applyProtection="1">
      <protection locked="0"/>
    </xf>
    <xf numFmtId="170" fontId="0" fillId="0" borderId="43" xfId="204" applyNumberFormat="1" applyFont="1" applyFill="1" applyBorder="1" applyProtection="1">
      <protection locked="0"/>
    </xf>
    <xf numFmtId="166" fontId="82" fillId="29" borderId="39" xfId="0" applyFont="1" applyFill="1" applyBorder="1" applyAlignment="1" applyProtection="1">
      <alignment wrapText="1"/>
    </xf>
    <xf numFmtId="166" fontId="23" fillId="29" borderId="39" xfId="0" applyFont="1" applyFill="1" applyBorder="1" applyProtection="1"/>
    <xf numFmtId="170" fontId="0" fillId="29" borderId="64" xfId="204" applyNumberFormat="1" applyFont="1" applyFill="1" applyBorder="1" applyProtection="1"/>
    <xf numFmtId="170" fontId="0" fillId="29" borderId="66" xfId="204" applyNumberFormat="1" applyFont="1" applyFill="1" applyBorder="1" applyProtection="1"/>
    <xf numFmtId="170" fontId="0" fillId="30" borderId="41" xfId="204" applyNumberFormat="1" applyFont="1" applyFill="1" applyBorder="1" applyProtection="1"/>
    <xf numFmtId="170" fontId="0" fillId="29" borderId="41" xfId="204" applyNumberFormat="1" applyFont="1" applyFill="1" applyBorder="1" applyProtection="1"/>
    <xf numFmtId="166" fontId="19" fillId="29" borderId="38" xfId="0" applyFont="1" applyFill="1" applyBorder="1" applyAlignment="1" applyProtection="1">
      <alignment horizontal="center"/>
    </xf>
    <xf numFmtId="166" fontId="19" fillId="29" borderId="39" xfId="0" applyFont="1" applyFill="1" applyBorder="1" applyAlignment="1" applyProtection="1">
      <alignment horizontal="center"/>
    </xf>
    <xf numFmtId="166" fontId="41" fillId="34" borderId="0" xfId="0" applyFont="1" applyFill="1" applyProtection="1"/>
    <xf numFmtId="166" fontId="12" fillId="34" borderId="0" xfId="0" applyFont="1" applyFill="1" applyProtection="1"/>
    <xf numFmtId="166" fontId="12" fillId="0" borderId="0" xfId="0" applyFont="1" applyProtection="1"/>
    <xf numFmtId="166" fontId="0" fillId="34" borderId="0" xfId="0" applyFill="1" applyProtection="1"/>
    <xf numFmtId="166" fontId="41" fillId="34" borderId="0" xfId="0" applyFont="1" applyFill="1" applyBorder="1" applyProtection="1"/>
    <xf numFmtId="166" fontId="12" fillId="0" borderId="0" xfId="0" applyFont="1" applyFill="1" applyProtection="1"/>
    <xf numFmtId="166" fontId="0" fillId="34" borderId="0" xfId="0" applyFill="1" applyBorder="1" applyProtection="1"/>
    <xf numFmtId="166" fontId="11" fillId="34" borderId="0" xfId="0" quotePrefix="1" applyFont="1" applyFill="1" applyAlignment="1" applyProtection="1">
      <alignment horizontal="right"/>
    </xf>
    <xf numFmtId="49" fontId="41" fillId="34" borderId="0" xfId="0" applyNumberFormat="1" applyFont="1" applyFill="1" applyAlignment="1" applyProtection="1">
      <alignment horizontal="center"/>
    </xf>
    <xf numFmtId="166" fontId="0" fillId="0" borderId="0" xfId="0" applyFill="1" applyProtection="1"/>
    <xf numFmtId="166" fontId="0" fillId="0" borderId="0" xfId="0" applyProtection="1"/>
    <xf numFmtId="166" fontId="20" fillId="34" borderId="0" xfId="0" applyFont="1" applyFill="1" applyProtection="1"/>
    <xf numFmtId="166" fontId="41" fillId="34" borderId="0" xfId="0" quotePrefix="1" applyFont="1" applyFill="1" applyAlignment="1" applyProtection="1">
      <alignment horizontal="right"/>
    </xf>
    <xf numFmtId="49" fontId="20" fillId="34" borderId="0" xfId="0" applyNumberFormat="1" applyFont="1" applyFill="1" applyAlignment="1" applyProtection="1">
      <alignment horizontal="center"/>
    </xf>
    <xf numFmtId="166" fontId="21" fillId="34" borderId="0" xfId="0" applyFont="1" applyFill="1" applyProtection="1"/>
    <xf numFmtId="171" fontId="20" fillId="34" borderId="0" xfId="0" applyNumberFormat="1" applyFont="1" applyFill="1" applyProtection="1"/>
    <xf numFmtId="166" fontId="21" fillId="34" borderId="0" xfId="0" applyFont="1" applyFill="1" applyAlignment="1" applyProtection="1">
      <alignment horizontal="centerContinuous"/>
    </xf>
    <xf numFmtId="166" fontId="21" fillId="34" borderId="0" xfId="0" applyFont="1" applyFill="1" applyBorder="1" applyProtection="1"/>
    <xf numFmtId="166" fontId="21" fillId="34" borderId="0" xfId="0" applyFont="1" applyFill="1" applyAlignment="1" applyProtection="1">
      <alignment horizontal="right"/>
    </xf>
    <xf numFmtId="0" fontId="21" fillId="34" borderId="0" xfId="9" quotePrefix="1" applyFont="1" applyFill="1" applyAlignment="1" applyProtection="1">
      <alignment horizontal="right"/>
    </xf>
    <xf numFmtId="0" fontId="21" fillId="34" borderId="0" xfId="9" applyFont="1" applyFill="1" applyAlignment="1" applyProtection="1">
      <alignment horizontal="left"/>
    </xf>
    <xf numFmtId="0" fontId="21" fillId="34" borderId="0" xfId="9" applyFont="1" applyFill="1" applyProtection="1"/>
    <xf numFmtId="0" fontId="41" fillId="34" borderId="0" xfId="9" quotePrefix="1" applyFont="1" applyFill="1" applyBorder="1" applyAlignment="1" applyProtection="1">
      <alignment horizontal="center"/>
    </xf>
    <xf numFmtId="166" fontId="41" fillId="0" borderId="0" xfId="0" applyFont="1" applyProtection="1"/>
    <xf numFmtId="166" fontId="19" fillId="34" borderId="0" xfId="0" applyFont="1" applyFill="1" applyAlignment="1" applyProtection="1">
      <alignment wrapText="1"/>
    </xf>
    <xf numFmtId="166" fontId="19" fillId="29" borderId="0" xfId="0" applyFont="1" applyFill="1" applyAlignment="1" applyProtection="1">
      <alignment horizontal="left"/>
    </xf>
    <xf numFmtId="0" fontId="38" fillId="29" borderId="0" xfId="210" applyFont="1" applyFill="1" applyBorder="1" applyProtection="1"/>
    <xf numFmtId="0" fontId="95" fillId="29" borderId="0" xfId="210" quotePrefix="1" applyFont="1" applyFill="1" applyBorder="1" applyAlignment="1" applyProtection="1">
      <alignment horizontal="center"/>
    </xf>
    <xf numFmtId="166" fontId="19" fillId="29" borderId="0" xfId="0" applyFont="1" applyFill="1" applyAlignment="1" applyProtection="1">
      <alignment wrapText="1"/>
    </xf>
    <xf numFmtId="0" fontId="38" fillId="29" borderId="0" xfId="210" applyFont="1" applyFill="1" applyProtection="1"/>
    <xf numFmtId="166" fontId="19" fillId="29" borderId="0" xfId="0" applyFont="1" applyFill="1" applyBorder="1" applyAlignment="1" applyProtection="1">
      <alignment wrapText="1"/>
    </xf>
    <xf numFmtId="166" fontId="19" fillId="29" borderId="0" xfId="0" quotePrefix="1" applyFont="1" applyFill="1" applyAlignment="1" applyProtection="1">
      <alignment horizontal="left"/>
    </xf>
    <xf numFmtId="166" fontId="19" fillId="29" borderId="0" xfId="0" applyFont="1" applyFill="1" applyBorder="1" applyAlignment="1" applyProtection="1">
      <alignment horizontal="left"/>
    </xf>
    <xf numFmtId="0" fontId="38" fillId="29" borderId="0" xfId="210" applyFont="1" applyFill="1" applyAlignment="1" applyProtection="1"/>
    <xf numFmtId="0" fontId="96" fillId="29" borderId="0" xfId="210" applyFont="1" applyFill="1" applyBorder="1" applyAlignment="1" applyProtection="1"/>
    <xf numFmtId="166" fontId="19" fillId="29" borderId="0" xfId="0" quotePrefix="1" applyFont="1" applyFill="1" applyAlignment="1" applyProtection="1">
      <alignment horizontal="center"/>
    </xf>
    <xf numFmtId="0" fontId="78" fillId="29" borderId="0" xfId="210" applyFont="1" applyFill="1" applyBorder="1" applyAlignment="1" applyProtection="1"/>
    <xf numFmtId="0" fontId="38" fillId="29" borderId="0" xfId="210" applyFont="1" applyFill="1" applyBorder="1" applyAlignment="1" applyProtection="1"/>
    <xf numFmtId="166" fontId="18" fillId="34" borderId="0" xfId="0" quotePrefix="1" applyFont="1" applyFill="1" applyAlignment="1" applyProtection="1">
      <alignment horizontal="right"/>
    </xf>
    <xf numFmtId="170" fontId="102" fillId="0" borderId="45" xfId="0" applyNumberFormat="1" applyFont="1" applyBorder="1" applyProtection="1">
      <protection locked="0"/>
    </xf>
    <xf numFmtId="170" fontId="21" fillId="0" borderId="64" xfId="204" applyNumberFormat="1" applyFont="1" applyFill="1" applyBorder="1" applyProtection="1">
      <protection locked="0"/>
    </xf>
    <xf numFmtId="170" fontId="11" fillId="0" borderId="64" xfId="204" applyNumberFormat="1" applyFont="1" applyFill="1" applyBorder="1" applyProtection="1">
      <protection locked="0"/>
    </xf>
    <xf numFmtId="49" fontId="0" fillId="0" borderId="34" xfId="0" applyNumberFormat="1" applyFont="1" applyFill="1" applyBorder="1" applyAlignment="1" applyProtection="1">
      <alignment horizontal="center"/>
      <protection locked="0"/>
    </xf>
    <xf numFmtId="49" fontId="12" fillId="0" borderId="35" xfId="0" applyNumberFormat="1" applyFont="1" applyBorder="1" applyAlignment="1" applyProtection="1">
      <alignment horizontal="center"/>
      <protection locked="0"/>
    </xf>
    <xf numFmtId="49" fontId="0" fillId="0" borderId="35" xfId="0" applyNumberFormat="1" applyFont="1" applyFill="1" applyBorder="1" applyAlignment="1" applyProtection="1">
      <alignment horizontal="center"/>
      <protection locked="0"/>
    </xf>
    <xf numFmtId="49" fontId="19" fillId="0" borderId="35" xfId="0" quotePrefix="1" applyNumberFormat="1" applyFont="1" applyFill="1" applyBorder="1" applyAlignment="1" applyProtection="1">
      <alignment horizontal="center"/>
      <protection locked="0"/>
    </xf>
    <xf numFmtId="166" fontId="84" fillId="34" borderId="0" xfId="0" applyFont="1" applyFill="1" applyAlignment="1" applyProtection="1"/>
    <xf numFmtId="49" fontId="70" fillId="34" borderId="0" xfId="0" quotePrefix="1" applyNumberFormat="1" applyFont="1" applyFill="1" applyAlignment="1" applyProtection="1">
      <alignment horizontal="center"/>
    </xf>
    <xf numFmtId="49" fontId="12" fillId="34" borderId="0" xfId="0" applyNumberFormat="1" applyFont="1" applyFill="1" applyAlignment="1" applyProtection="1"/>
    <xf numFmtId="166" fontId="12" fillId="34" borderId="0" xfId="0" applyFont="1" applyFill="1" applyBorder="1" applyProtection="1"/>
    <xf numFmtId="166" fontId="12" fillId="34" borderId="0" xfId="0" applyFont="1" applyFill="1" applyBorder="1" applyAlignment="1" applyProtection="1">
      <alignment horizontal="center"/>
    </xf>
    <xf numFmtId="166" fontId="84" fillId="34" borderId="0" xfId="0" applyFont="1" applyFill="1" applyProtection="1"/>
    <xf numFmtId="166" fontId="15" fillId="34" borderId="0" xfId="0" applyFont="1" applyFill="1" applyAlignment="1" applyProtection="1">
      <alignment horizontal="centerContinuous"/>
    </xf>
    <xf numFmtId="166" fontId="12" fillId="34" borderId="0" xfId="0" applyFont="1" applyFill="1" applyAlignment="1" applyProtection="1">
      <alignment horizontal="centerContinuous"/>
    </xf>
    <xf numFmtId="166" fontId="0" fillId="34" borderId="7" xfId="0" quotePrefix="1" applyFont="1" applyFill="1" applyBorder="1" applyAlignment="1" applyProtection="1">
      <alignment horizontal="left"/>
    </xf>
    <xf numFmtId="166" fontId="0" fillId="34" borderId="4" xfId="0" applyFont="1" applyFill="1" applyBorder="1" applyAlignment="1" applyProtection="1">
      <alignment horizontal="left" wrapText="1"/>
    </xf>
    <xf numFmtId="166" fontId="0" fillId="34" borderId="7" xfId="0" applyFont="1" applyFill="1" applyBorder="1" applyAlignment="1" applyProtection="1">
      <alignment horizontal="left"/>
    </xf>
    <xf numFmtId="170" fontId="0" fillId="0" borderId="0" xfId="204" applyNumberFormat="1" applyFont="1" applyProtection="1"/>
    <xf numFmtId="166" fontId="12" fillId="34" borderId="0" xfId="0" applyFont="1" applyFill="1" applyAlignment="1" applyProtection="1">
      <alignment horizontal="center"/>
    </xf>
    <xf numFmtId="49" fontId="12" fillId="0" borderId="35" xfId="0" applyNumberFormat="1" applyFont="1" applyFill="1" applyBorder="1" applyAlignment="1" applyProtection="1">
      <alignment horizontal="center"/>
      <protection locked="0"/>
    </xf>
    <xf numFmtId="49" fontId="12" fillId="0" borderId="36" xfId="0" applyNumberFormat="1" applyFont="1" applyFill="1" applyBorder="1" applyAlignment="1" applyProtection="1">
      <alignment horizontal="center"/>
      <protection locked="0"/>
    </xf>
    <xf numFmtId="49" fontId="12" fillId="0" borderId="36" xfId="11" applyNumberFormat="1" applyFont="1" applyFill="1" applyBorder="1" applyAlignment="1" applyProtection="1">
      <alignment horizontal="center"/>
      <protection locked="0"/>
    </xf>
    <xf numFmtId="49" fontId="21" fillId="0" borderId="35" xfId="7" applyNumberFormat="1" applyFont="1" applyFill="1" applyBorder="1" applyAlignment="1" applyProtection="1">
      <alignment horizontal="center"/>
      <protection locked="0"/>
    </xf>
    <xf numFmtId="49" fontId="21" fillId="0" borderId="36" xfId="7" applyNumberFormat="1" applyFont="1" applyFill="1" applyBorder="1" applyAlignment="1" applyProtection="1">
      <alignment horizontal="center"/>
      <protection locked="0"/>
    </xf>
    <xf numFmtId="166" fontId="12" fillId="34" borderId="0" xfId="12" applyFont="1" applyFill="1" applyProtection="1"/>
    <xf numFmtId="49" fontId="12" fillId="34" borderId="0" xfId="12" applyNumberFormat="1" applyFont="1" applyFill="1" applyProtection="1"/>
    <xf numFmtId="166" fontId="12" fillId="0" borderId="0" xfId="12" applyFont="1" applyFill="1" applyProtection="1"/>
    <xf numFmtId="166" fontId="20" fillId="34" borderId="0" xfId="12" applyFont="1" applyFill="1" applyProtection="1"/>
    <xf numFmtId="166" fontId="21" fillId="34" borderId="0" xfId="12" applyFont="1" applyFill="1" applyProtection="1"/>
    <xf numFmtId="14" fontId="84" fillId="34" borderId="0" xfId="9" applyNumberFormat="1" applyFont="1" applyFill="1" applyBorder="1" applyAlignment="1" applyProtection="1">
      <alignment horizontal="centerContinuous"/>
    </xf>
    <xf numFmtId="49" fontId="12" fillId="0" borderId="0" xfId="12" applyNumberFormat="1" applyFont="1" applyFill="1" applyProtection="1"/>
    <xf numFmtId="166" fontId="21" fillId="0" borderId="64" xfId="0" applyFont="1" applyFill="1" applyBorder="1" applyAlignment="1" applyProtection="1">
      <alignment horizontal="centerContinuous"/>
      <protection locked="0"/>
    </xf>
    <xf numFmtId="166" fontId="21" fillId="0" borderId="64" xfId="0" applyFont="1" applyFill="1" applyBorder="1" applyAlignment="1" applyProtection="1">
      <alignment horizontal="left"/>
      <protection locked="0"/>
    </xf>
    <xf numFmtId="166" fontId="21" fillId="0" borderId="64" xfId="0" applyFont="1" applyFill="1" applyBorder="1" applyProtection="1">
      <protection locked="0"/>
    </xf>
    <xf numFmtId="166" fontId="20" fillId="0" borderId="64" xfId="0" quotePrefix="1" applyFont="1" applyFill="1" applyBorder="1" applyAlignment="1" applyProtection="1">
      <alignment horizontal="left"/>
      <protection locked="0"/>
    </xf>
    <xf numFmtId="166" fontId="20" fillId="0" borderId="64" xfId="0" quotePrefix="1" applyFont="1" applyFill="1" applyBorder="1" applyAlignment="1" applyProtection="1">
      <protection locked="0"/>
    </xf>
    <xf numFmtId="166" fontId="85" fillId="0" borderId="64" xfId="0" quotePrefix="1" applyFont="1" applyFill="1" applyBorder="1" applyProtection="1">
      <protection locked="0"/>
    </xf>
    <xf numFmtId="49" fontId="12" fillId="0" borderId="34" xfId="0" applyNumberFormat="1" applyFont="1" applyBorder="1" applyAlignment="1" applyProtection="1">
      <alignment horizontal="center"/>
      <protection locked="0"/>
    </xf>
    <xf numFmtId="49" fontId="12" fillId="0" borderId="34" xfId="0" applyNumberFormat="1" applyFont="1" applyFill="1" applyBorder="1" applyAlignment="1" applyProtection="1">
      <alignment horizontal="center"/>
      <protection locked="0"/>
    </xf>
    <xf numFmtId="49" fontId="12" fillId="0" borderId="36" xfId="0" applyNumberFormat="1" applyFont="1" applyBorder="1" applyAlignment="1" applyProtection="1">
      <alignment horizontal="center"/>
      <protection locked="0"/>
    </xf>
    <xf numFmtId="49" fontId="0" fillId="0" borderId="35" xfId="0" applyNumberFormat="1" applyFont="1" applyBorder="1" applyAlignment="1" applyProtection="1">
      <alignment horizontal="center"/>
      <protection locked="0"/>
    </xf>
    <xf numFmtId="49" fontId="21" fillId="0" borderId="64" xfId="7" quotePrefix="1" applyNumberFormat="1" applyFont="1" applyFill="1" applyBorder="1" applyAlignment="1" applyProtection="1">
      <alignment horizontal="center"/>
      <protection locked="0"/>
    </xf>
    <xf numFmtId="166" fontId="24" fillId="29" borderId="31" xfId="0" applyFont="1" applyFill="1" applyBorder="1" applyProtection="1"/>
    <xf numFmtId="38" fontId="11" fillId="29" borderId="31" xfId="0" applyNumberFormat="1" applyFont="1" applyFill="1" applyBorder="1" applyProtection="1"/>
    <xf numFmtId="166" fontId="11" fillId="29" borderId="0" xfId="0" applyFont="1" applyFill="1" applyBorder="1" applyProtection="1"/>
    <xf numFmtId="38" fontId="11" fillId="29" borderId="66" xfId="0" applyNumberFormat="1" applyFont="1" applyFill="1" applyBorder="1" applyProtection="1"/>
    <xf numFmtId="38" fontId="11" fillId="29" borderId="43" xfId="0" applyNumberFormat="1" applyFont="1" applyFill="1" applyBorder="1" applyProtection="1"/>
    <xf numFmtId="166" fontId="41" fillId="0" borderId="0" xfId="0" applyFont="1" applyFill="1" applyBorder="1" applyProtection="1"/>
    <xf numFmtId="166" fontId="0" fillId="29" borderId="33" xfId="0" applyFill="1" applyBorder="1" applyProtection="1"/>
    <xf numFmtId="3" fontId="41" fillId="34" borderId="0" xfId="0" applyNumberFormat="1" applyFont="1" applyFill="1" applyProtection="1"/>
    <xf numFmtId="0" fontId="18" fillId="34" borderId="0" xfId="0" applyNumberFormat="1" applyFont="1" applyFill="1" applyAlignment="1" applyProtection="1">
      <alignment horizontal="right"/>
    </xf>
    <xf numFmtId="0" fontId="20" fillId="34" borderId="0" xfId="8" applyFont="1" applyFill="1" applyAlignment="1" applyProtection="1"/>
    <xf numFmtId="166" fontId="35" fillId="34" borderId="4" xfId="0" applyFont="1" applyFill="1" applyBorder="1" applyProtection="1"/>
    <xf numFmtId="170" fontId="14" fillId="34" borderId="66" xfId="204" applyNumberFormat="1" applyFont="1" applyFill="1" applyBorder="1" applyAlignment="1" applyProtection="1"/>
    <xf numFmtId="0" fontId="14" fillId="34" borderId="0" xfId="4" applyFont="1" applyFill="1" applyBorder="1" applyProtection="1"/>
    <xf numFmtId="0" fontId="14" fillId="34" borderId="0" xfId="4" applyFont="1" applyFill="1" applyProtection="1"/>
    <xf numFmtId="49" fontId="14" fillId="34" borderId="0" xfId="4" applyNumberFormat="1" applyFont="1" applyFill="1" applyProtection="1"/>
    <xf numFmtId="0" fontId="14" fillId="34" borderId="0" xfId="5" applyFont="1" applyFill="1" applyBorder="1" applyProtection="1"/>
    <xf numFmtId="14" fontId="14" fillId="34" borderId="0" xfId="4" applyNumberFormat="1" applyFont="1" applyFill="1" applyProtection="1"/>
    <xf numFmtId="0" fontId="11" fillId="34" borderId="0" xfId="4" applyFont="1" applyFill="1" applyProtection="1"/>
    <xf numFmtId="166" fontId="12" fillId="34" borderId="0" xfId="10" applyFont="1" applyFill="1" applyProtection="1"/>
    <xf numFmtId="166" fontId="0" fillId="0" borderId="0" xfId="0" applyAlignment="1" applyProtection="1">
      <alignment horizontal="left"/>
    </xf>
    <xf numFmtId="0" fontId="19" fillId="0" borderId="0" xfId="4" applyFont="1" applyProtection="1"/>
    <xf numFmtId="0" fontId="35" fillId="0" borderId="0" xfId="4" applyFont="1" applyProtection="1"/>
    <xf numFmtId="0" fontId="35" fillId="0" borderId="0" xfId="4" applyFont="1" applyAlignment="1" applyProtection="1">
      <alignment horizontal="center"/>
    </xf>
    <xf numFmtId="0" fontId="11" fillId="0" borderId="0" xfId="4" applyFont="1" applyAlignment="1" applyProtection="1">
      <alignment horizontal="center"/>
    </xf>
    <xf numFmtId="0" fontId="11" fillId="0" borderId="0" xfId="4" applyFont="1" applyProtection="1"/>
    <xf numFmtId="0" fontId="14" fillId="0" borderId="0" xfId="4" applyFont="1" applyProtection="1"/>
    <xf numFmtId="166" fontId="14" fillId="34" borderId="11" xfId="0" applyFont="1" applyFill="1" applyBorder="1" applyProtection="1"/>
    <xf numFmtId="166" fontId="11" fillId="34" borderId="0" xfId="0" applyFont="1" applyFill="1" applyBorder="1" applyProtection="1"/>
    <xf numFmtId="166" fontId="19" fillId="34" borderId="0" xfId="0" applyFont="1" applyFill="1" applyAlignment="1" applyProtection="1">
      <alignment horizontal="left"/>
    </xf>
    <xf numFmtId="166" fontId="15" fillId="34" borderId="0" xfId="0" applyFont="1" applyFill="1" applyAlignment="1" applyProtection="1">
      <alignment horizontal="left"/>
    </xf>
    <xf numFmtId="0" fontId="14" fillId="0" borderId="0" xfId="5" applyFont="1" applyBorder="1" applyProtection="1"/>
    <xf numFmtId="0" fontId="19" fillId="34" borderId="5" xfId="4" applyFont="1" applyFill="1" applyBorder="1" applyProtection="1"/>
    <xf numFmtId="0" fontId="11" fillId="0" borderId="0" xfId="5" applyFont="1" applyBorder="1" applyProtection="1"/>
    <xf numFmtId="166" fontId="18" fillId="34" borderId="0" xfId="0" applyFont="1" applyFill="1" applyProtection="1"/>
    <xf numFmtId="167" fontId="14" fillId="34" borderId="0" xfId="4" applyNumberFormat="1" applyFont="1" applyFill="1" applyBorder="1" applyAlignment="1" applyProtection="1"/>
    <xf numFmtId="166" fontId="12" fillId="0" borderId="0" xfId="0" applyFont="1" applyAlignment="1" applyProtection="1">
      <alignment horizontal="centerContinuous"/>
    </xf>
    <xf numFmtId="166" fontId="11" fillId="0" borderId="0" xfId="0" applyFont="1" applyFill="1" applyAlignment="1" applyProtection="1">
      <alignment horizontal="center"/>
    </xf>
    <xf numFmtId="166" fontId="12" fillId="0" borderId="0" xfId="0" applyFont="1" applyFill="1" applyAlignment="1" applyProtection="1">
      <alignment horizontal="centerContinuous"/>
    </xf>
    <xf numFmtId="166" fontId="15" fillId="0" borderId="0" xfId="0" applyFont="1" applyAlignment="1" applyProtection="1">
      <alignment horizontal="left"/>
    </xf>
    <xf numFmtId="166" fontId="12" fillId="0" borderId="0" xfId="0" applyFont="1" applyAlignment="1" applyProtection="1">
      <alignment horizontal="left"/>
    </xf>
    <xf numFmtId="49" fontId="0" fillId="34" borderId="0" xfId="0" applyNumberFormat="1" applyFill="1" applyBorder="1" applyProtection="1"/>
    <xf numFmtId="0" fontId="15" fillId="34" borderId="0" xfId="14" applyFont="1" applyFill="1" applyProtection="1"/>
    <xf numFmtId="0" fontId="15" fillId="34" borderId="0" xfId="14" applyFont="1" applyFill="1" applyBorder="1" applyAlignment="1" applyProtection="1">
      <alignment horizontal="right"/>
    </xf>
    <xf numFmtId="0" fontId="12" fillId="34" borderId="0" xfId="14" applyFont="1" applyFill="1" applyProtection="1"/>
    <xf numFmtId="49" fontId="12" fillId="34" borderId="0" xfId="0" applyNumberFormat="1" applyFont="1" applyFill="1" applyBorder="1" applyAlignment="1" applyProtection="1">
      <alignment horizontal="center"/>
    </xf>
    <xf numFmtId="166" fontId="0" fillId="34" borderId="0" xfId="0" applyFont="1" applyFill="1" applyProtection="1"/>
    <xf numFmtId="49" fontId="11" fillId="34" borderId="0" xfId="0" applyNumberFormat="1" applyFont="1" applyFill="1" applyAlignment="1" applyProtection="1">
      <alignment horizontal="right"/>
    </xf>
    <xf numFmtId="49" fontId="12" fillId="0" borderId="0" xfId="0" applyNumberFormat="1" applyFont="1" applyProtection="1"/>
    <xf numFmtId="166" fontId="12" fillId="34" borderId="0" xfId="0" applyFont="1" applyFill="1" applyAlignment="1" applyProtection="1">
      <alignment horizontal="left"/>
    </xf>
    <xf numFmtId="166" fontId="12" fillId="34" borderId="0" xfId="0" quotePrefix="1" applyFont="1" applyFill="1" applyAlignment="1" applyProtection="1">
      <alignment horizontal="left"/>
    </xf>
    <xf numFmtId="167" fontId="12" fillId="34" borderId="0" xfId="0" applyNumberFormat="1" applyFont="1" applyFill="1" applyBorder="1" applyProtection="1"/>
    <xf numFmtId="167" fontId="0" fillId="34" borderId="0" xfId="0" applyNumberFormat="1" applyFont="1" applyFill="1" applyBorder="1" applyProtection="1"/>
    <xf numFmtId="166" fontId="12" fillId="0" borderId="0" xfId="0" quotePrefix="1" applyFont="1" applyAlignment="1" applyProtection="1">
      <alignment horizontal="left"/>
    </xf>
    <xf numFmtId="167" fontId="12" fillId="0" borderId="0" xfId="0" applyNumberFormat="1" applyFont="1" applyBorder="1" applyProtection="1"/>
    <xf numFmtId="166" fontId="22" fillId="0" borderId="0" xfId="0" applyFont="1" applyProtection="1"/>
    <xf numFmtId="166" fontId="36" fillId="0" borderId="0" xfId="0" applyFont="1" applyProtection="1"/>
    <xf numFmtId="14" fontId="12" fillId="0" borderId="0" xfId="0" applyNumberFormat="1" applyFont="1" applyProtection="1"/>
    <xf numFmtId="166" fontId="21" fillId="34" borderId="0" xfId="0" quotePrefix="1" applyFont="1" applyFill="1" applyAlignment="1" applyProtection="1">
      <alignment horizontal="center"/>
    </xf>
    <xf numFmtId="166" fontId="20" fillId="34" borderId="11" xfId="0" quotePrefix="1" applyFont="1" applyFill="1" applyBorder="1" applyAlignment="1" applyProtection="1">
      <alignment horizontal="left"/>
    </xf>
    <xf numFmtId="166" fontId="20" fillId="34" borderId="0" xfId="0" quotePrefix="1" applyFont="1" applyFill="1" applyBorder="1" applyAlignment="1" applyProtection="1">
      <alignment horizontal="left"/>
    </xf>
    <xf numFmtId="166" fontId="21" fillId="34" borderId="0" xfId="0" quotePrefix="1" applyFont="1" applyFill="1" applyBorder="1" applyAlignment="1" applyProtection="1">
      <alignment horizontal="left"/>
    </xf>
    <xf numFmtId="166" fontId="0" fillId="34" borderId="0" xfId="0" applyFill="1" applyAlignment="1" applyProtection="1">
      <alignment horizontal="left"/>
    </xf>
    <xf numFmtId="166" fontId="12" fillId="34" borderId="0" xfId="13" applyFont="1" applyFill="1" applyProtection="1"/>
    <xf numFmtId="0" fontId="19" fillId="34" borderId="0" xfId="6" applyFont="1" applyFill="1" applyProtection="1"/>
    <xf numFmtId="166" fontId="15" fillId="34" borderId="0" xfId="13" applyFont="1" applyFill="1" applyAlignment="1" applyProtection="1">
      <alignment horizontal="left"/>
    </xf>
    <xf numFmtId="49" fontId="12" fillId="34" borderId="0" xfId="13" quotePrefix="1" applyNumberFormat="1" applyFont="1" applyFill="1" applyAlignment="1" applyProtection="1">
      <alignment horizontal="center"/>
    </xf>
    <xf numFmtId="49" fontId="0" fillId="34" borderId="0" xfId="13" quotePrefix="1" applyNumberFormat="1" applyFont="1" applyFill="1" applyAlignment="1" applyProtection="1">
      <alignment horizontal="center"/>
    </xf>
    <xf numFmtId="167" fontId="12" fillId="34" borderId="0" xfId="13" applyNumberFormat="1" applyFont="1" applyFill="1" applyBorder="1" applyProtection="1"/>
    <xf numFmtId="49" fontId="12" fillId="3" borderId="35" xfId="13" applyNumberFormat="1" applyFont="1" applyFill="1" applyBorder="1" applyAlignment="1" applyProtection="1">
      <alignment horizontal="center"/>
    </xf>
    <xf numFmtId="49" fontId="12" fillId="34" borderId="0" xfId="13" applyNumberFormat="1" applyFont="1" applyFill="1" applyProtection="1"/>
    <xf numFmtId="49" fontId="0" fillId="34" borderId="0" xfId="13" applyNumberFormat="1" applyFont="1" applyFill="1" applyAlignment="1" applyProtection="1">
      <alignment horizontal="center"/>
    </xf>
    <xf numFmtId="0" fontId="15" fillId="34" borderId="0" xfId="14" applyFont="1" applyFill="1" applyAlignment="1" applyProtection="1">
      <alignment horizontal="left"/>
    </xf>
    <xf numFmtId="166" fontId="0" fillId="0" borderId="0" xfId="0" applyFont="1" applyProtection="1"/>
    <xf numFmtId="0" fontId="21" fillId="34" borderId="0" xfId="14" quotePrefix="1" applyFont="1" applyFill="1" applyAlignment="1" applyProtection="1">
      <alignment horizontal="center"/>
    </xf>
    <xf numFmtId="0" fontId="15" fillId="34" borderId="0" xfId="14" quotePrefix="1" applyFont="1" applyFill="1" applyAlignment="1" applyProtection="1">
      <alignment horizontal="center" vertical="top"/>
    </xf>
    <xf numFmtId="0" fontId="12" fillId="34" borderId="0" xfId="14" applyFont="1" applyFill="1" applyBorder="1" applyProtection="1"/>
    <xf numFmtId="49" fontId="15" fillId="34" borderId="0" xfId="14" applyNumberFormat="1" applyFont="1" applyFill="1" applyAlignment="1" applyProtection="1">
      <alignment horizontal="right"/>
    </xf>
    <xf numFmtId="0" fontId="15" fillId="34" borderId="0" xfId="14" applyFont="1" applyFill="1" applyAlignment="1" applyProtection="1">
      <alignment horizontal="right"/>
    </xf>
    <xf numFmtId="0" fontId="0" fillId="34" borderId="0" xfId="14" quotePrefix="1" applyFont="1" applyFill="1" applyAlignment="1" applyProtection="1">
      <alignment horizontal="right" vertical="top"/>
    </xf>
    <xf numFmtId="0" fontId="12" fillId="34" borderId="0" xfId="14" applyFont="1" applyFill="1" applyAlignment="1" applyProtection="1">
      <alignment horizontal="right"/>
    </xf>
    <xf numFmtId="0" fontId="12" fillId="34" borderId="0" xfId="14" applyFont="1" applyFill="1" applyAlignment="1" applyProtection="1">
      <alignment horizontal="right" vertical="top"/>
    </xf>
    <xf numFmtId="0" fontId="0" fillId="34" borderId="0" xfId="14" quotePrefix="1" applyFont="1" applyFill="1" applyProtection="1"/>
    <xf numFmtId="14" fontId="12" fillId="34" borderId="0" xfId="14" applyNumberFormat="1" applyFont="1" applyFill="1" applyAlignment="1" applyProtection="1">
      <alignment horizontal="centerContinuous"/>
    </xf>
    <xf numFmtId="0" fontId="18" fillId="34" borderId="0" xfId="14" applyFont="1" applyFill="1" applyAlignment="1" applyProtection="1">
      <alignment horizontal="right"/>
    </xf>
    <xf numFmtId="0" fontId="0" fillId="34" borderId="0" xfId="14" quotePrefix="1" applyFont="1" applyFill="1" applyAlignment="1" applyProtection="1">
      <alignment horizontal="center"/>
    </xf>
    <xf numFmtId="0" fontId="12" fillId="34" borderId="0" xfId="14" quotePrefix="1" applyFont="1" applyFill="1" applyAlignment="1" applyProtection="1">
      <alignment horizontal="center"/>
    </xf>
    <xf numFmtId="166" fontId="15" fillId="0" borderId="0" xfId="0" applyFont="1" applyAlignment="1" applyProtection="1">
      <alignment horizontal="center"/>
    </xf>
    <xf numFmtId="0" fontId="21" fillId="34" borderId="0" xfId="14" quotePrefix="1" applyFont="1" applyFill="1" applyBorder="1" applyAlignment="1" applyProtection="1">
      <alignment horizontal="center"/>
    </xf>
    <xf numFmtId="0" fontId="12" fillId="34" borderId="0" xfId="14" applyFont="1" applyFill="1" applyAlignment="1" applyProtection="1">
      <alignment horizontal="center" vertical="top"/>
    </xf>
    <xf numFmtId="0" fontId="0" fillId="34" borderId="0" xfId="14" applyFont="1" applyFill="1" applyProtection="1"/>
    <xf numFmtId="0" fontId="12" fillId="34" borderId="0" xfId="14" applyFont="1" applyFill="1" applyAlignment="1" applyProtection="1">
      <alignment horizontal="center"/>
    </xf>
    <xf numFmtId="14" fontId="12" fillId="34" borderId="0" xfId="14" applyNumberFormat="1" applyFont="1" applyFill="1" applyBorder="1" applyAlignment="1" applyProtection="1">
      <alignment horizontal="centerContinuous"/>
    </xf>
    <xf numFmtId="0" fontId="15" fillId="34" borderId="0" xfId="14" applyFont="1" applyFill="1" applyBorder="1" applyProtection="1"/>
    <xf numFmtId="0" fontId="18" fillId="34" borderId="0" xfId="14" applyFont="1" applyFill="1" applyBorder="1" applyAlignment="1" applyProtection="1">
      <alignment horizontal="right"/>
    </xf>
    <xf numFmtId="0" fontId="11" fillId="34" borderId="0" xfId="14" applyFont="1" applyFill="1" applyProtection="1"/>
    <xf numFmtId="0" fontId="21" fillId="34" borderId="0" xfId="8" applyFont="1" applyFill="1" applyProtection="1"/>
    <xf numFmtId="0" fontId="12" fillId="34" borderId="0" xfId="8" applyFont="1" applyFill="1" applyProtection="1"/>
    <xf numFmtId="0" fontId="20" fillId="34" borderId="0" xfId="14" applyFont="1" applyFill="1" applyAlignment="1" applyProtection="1">
      <alignment horizontal="left"/>
    </xf>
    <xf numFmtId="166" fontId="18" fillId="34" borderId="0" xfId="0" applyFont="1" applyFill="1" applyAlignment="1" applyProtection="1">
      <alignment horizontal="right"/>
    </xf>
    <xf numFmtId="166" fontId="0" fillId="0" borderId="0" xfId="0" applyFont="1" applyFill="1" applyProtection="1"/>
    <xf numFmtId="166" fontId="12" fillId="34" borderId="0" xfId="0" applyFont="1" applyFill="1" applyAlignment="1" applyProtection="1"/>
    <xf numFmtId="166" fontId="19" fillId="29" borderId="39" xfId="0" applyFont="1" applyFill="1" applyBorder="1" applyAlignment="1" applyProtection="1">
      <alignment horizontal="center" vertical="center" wrapText="1"/>
    </xf>
    <xf numFmtId="0" fontId="15" fillId="34" borderId="0" xfId="14" applyFont="1" applyFill="1" applyBorder="1" applyAlignment="1" applyProtection="1">
      <alignment horizontal="left"/>
    </xf>
    <xf numFmtId="49" fontId="15" fillId="34" borderId="0" xfId="14" applyNumberFormat="1" applyFont="1" applyFill="1" applyBorder="1" applyAlignment="1" applyProtection="1">
      <alignment horizontal="center"/>
    </xf>
    <xf numFmtId="167" fontId="12" fillId="34" borderId="0" xfId="14" applyNumberFormat="1" applyFont="1" applyFill="1" applyBorder="1" applyProtection="1"/>
    <xf numFmtId="0" fontId="12" fillId="34" borderId="0" xfId="14" quotePrefix="1" applyFont="1" applyFill="1" applyProtection="1"/>
    <xf numFmtId="170" fontId="11" fillId="30" borderId="0" xfId="204" applyNumberFormat="1" applyFont="1" applyFill="1" applyBorder="1" applyProtection="1"/>
    <xf numFmtId="166" fontId="11" fillId="34" borderId="0" xfId="0" applyFont="1" applyFill="1" applyAlignment="1" applyProtection="1">
      <alignment horizontal="left"/>
    </xf>
    <xf numFmtId="166" fontId="11" fillId="34" borderId="0" xfId="0" applyFont="1" applyFill="1" applyProtection="1"/>
    <xf numFmtId="49" fontId="11" fillId="34" borderId="0" xfId="0" applyNumberFormat="1" applyFont="1" applyFill="1" applyAlignment="1" applyProtection="1">
      <alignment horizontal="center"/>
    </xf>
    <xf numFmtId="0" fontId="38" fillId="34" borderId="0" xfId="111" applyFont="1" applyFill="1" applyProtection="1"/>
    <xf numFmtId="0" fontId="38" fillId="34" borderId="0" xfId="111" applyFont="1" applyFill="1" applyAlignment="1" applyProtection="1">
      <alignment horizontal="center"/>
    </xf>
    <xf numFmtId="0" fontId="34" fillId="34" borderId="0" xfId="8" applyFont="1" applyFill="1" applyBorder="1" applyProtection="1"/>
    <xf numFmtId="0" fontId="21" fillId="34" borderId="0" xfId="8" applyFont="1" applyFill="1" applyAlignment="1" applyProtection="1"/>
    <xf numFmtId="0" fontId="31" fillId="34" borderId="0" xfId="8" applyFont="1" applyFill="1" applyAlignment="1" applyProtection="1"/>
    <xf numFmtId="0" fontId="21" fillId="34" borderId="0" xfId="8" applyFont="1" applyFill="1" applyBorder="1" applyAlignment="1" applyProtection="1">
      <alignment horizontal="center"/>
    </xf>
    <xf numFmtId="0" fontId="20" fillId="34" borderId="0" xfId="8" applyFont="1" applyFill="1" applyAlignment="1" applyProtection="1">
      <alignment horizontal="left"/>
    </xf>
    <xf numFmtId="170" fontId="21" fillId="34" borderId="0" xfId="204" applyNumberFormat="1" applyFont="1" applyFill="1" applyProtection="1"/>
    <xf numFmtId="166" fontId="19" fillId="34" borderId="0" xfId="0" applyFont="1" applyFill="1" applyProtection="1"/>
    <xf numFmtId="170" fontId="0" fillId="34" borderId="0" xfId="204" applyNumberFormat="1" applyFont="1" applyFill="1" applyProtection="1"/>
    <xf numFmtId="49" fontId="12" fillId="34" borderId="0" xfId="0" applyNumberFormat="1" applyFont="1" applyFill="1" applyAlignment="1" applyProtection="1">
      <alignment horizontal="center"/>
    </xf>
    <xf numFmtId="166" fontId="29" fillId="0" borderId="0" xfId="0" applyFont="1" applyFill="1" applyProtection="1"/>
    <xf numFmtId="0" fontId="11" fillId="34" borderId="0" xfId="6" applyFont="1" applyFill="1" applyProtection="1"/>
    <xf numFmtId="0" fontId="11" fillId="34" borderId="0" xfId="6" quotePrefix="1" applyFont="1" applyFill="1" applyAlignment="1" applyProtection="1">
      <alignment horizontal="center"/>
    </xf>
    <xf numFmtId="171" fontId="84" fillId="34" borderId="0" xfId="0" applyNumberFormat="1" applyFont="1" applyFill="1" applyBorder="1" applyProtection="1"/>
    <xf numFmtId="0" fontId="11" fillId="34" borderId="0" xfId="6" applyFont="1" applyFill="1" applyBorder="1" applyProtection="1"/>
    <xf numFmtId="49" fontId="11" fillId="34" borderId="0" xfId="6" applyNumberFormat="1" applyFont="1" applyFill="1" applyBorder="1" applyAlignment="1" applyProtection="1">
      <alignment horizontal="center"/>
    </xf>
    <xf numFmtId="166" fontId="11" fillId="0" borderId="0" xfId="0" applyFont="1" applyFill="1" applyProtection="1"/>
    <xf numFmtId="171" fontId="92" fillId="34" borderId="0" xfId="205" applyNumberFormat="1" applyFont="1" applyFill="1" applyBorder="1" applyProtection="1"/>
    <xf numFmtId="166" fontId="19" fillId="34" borderId="32" xfId="0" applyFont="1" applyFill="1" applyBorder="1" applyProtection="1"/>
    <xf numFmtId="166" fontId="0" fillId="34" borderId="33" xfId="0" applyFill="1" applyBorder="1" applyProtection="1"/>
    <xf numFmtId="166" fontId="0" fillId="34" borderId="32" xfId="0" applyFill="1" applyBorder="1" applyProtection="1"/>
    <xf numFmtId="170" fontId="11" fillId="0" borderId="45" xfId="204" applyNumberFormat="1" applyFont="1" applyFill="1" applyBorder="1" applyProtection="1">
      <protection locked="0"/>
    </xf>
    <xf numFmtId="166" fontId="83" fillId="0" borderId="66" xfId="0" applyFont="1" applyFill="1" applyBorder="1" applyProtection="1">
      <protection locked="0"/>
    </xf>
    <xf numFmtId="166" fontId="83" fillId="0" borderId="64" xfId="0" applyFont="1" applyFill="1" applyBorder="1" applyProtection="1">
      <protection locked="0"/>
    </xf>
    <xf numFmtId="49" fontId="11" fillId="0" borderId="37" xfId="0" applyNumberFormat="1" applyFont="1" applyFill="1" applyBorder="1" applyProtection="1">
      <protection locked="0"/>
    </xf>
    <xf numFmtId="170" fontId="11" fillId="0" borderId="41" xfId="204" applyNumberFormat="1" applyFont="1" applyFill="1" applyBorder="1" applyProtection="1">
      <protection locked="0"/>
    </xf>
    <xf numFmtId="170" fontId="11" fillId="0" borderId="46" xfId="204" applyNumberFormat="1" applyFont="1" applyFill="1" applyBorder="1" applyProtection="1">
      <protection locked="0"/>
    </xf>
    <xf numFmtId="49" fontId="12" fillId="0" borderId="0" xfId="2" applyNumberFormat="1" applyFont="1" applyBorder="1" applyAlignment="1" applyProtection="1">
      <alignment horizontal="center"/>
      <protection locked="0"/>
    </xf>
    <xf numFmtId="49" fontId="12" fillId="0" borderId="6" xfId="2" applyNumberFormat="1" applyFont="1" applyBorder="1" applyAlignment="1" applyProtection="1">
      <alignment horizontal="center"/>
      <protection locked="0"/>
    </xf>
    <xf numFmtId="49" fontId="12" fillId="0" borderId="9" xfId="2" applyNumberFormat="1" applyFont="1" applyBorder="1" applyAlignment="1" applyProtection="1">
      <alignment horizontal="center"/>
      <protection locked="0"/>
    </xf>
    <xf numFmtId="49" fontId="12" fillId="0" borderId="13" xfId="2" applyNumberFormat="1" applyFont="1" applyBorder="1" applyAlignment="1" applyProtection="1">
      <alignment horizontal="center"/>
      <protection locked="0"/>
    </xf>
    <xf numFmtId="0" fontId="12" fillId="0" borderId="0" xfId="8" applyFont="1" applyBorder="1" applyProtection="1">
      <protection locked="0"/>
    </xf>
    <xf numFmtId="49" fontId="12" fillId="0" borderId="34" xfId="14" applyNumberFormat="1" applyFont="1" applyBorder="1" applyAlignment="1" applyProtection="1">
      <alignment horizontal="center"/>
      <protection locked="0"/>
    </xf>
    <xf numFmtId="49" fontId="12" fillId="0" borderId="35" xfId="14" applyNumberFormat="1" applyFont="1" applyBorder="1" applyAlignment="1" applyProtection="1">
      <alignment horizontal="center"/>
      <protection locked="0"/>
    </xf>
    <xf numFmtId="49" fontId="12" fillId="0" borderId="36" xfId="14" applyNumberFormat="1" applyFont="1" applyBorder="1" applyAlignment="1" applyProtection="1">
      <alignment horizontal="center"/>
      <protection locked="0"/>
    </xf>
    <xf numFmtId="49" fontId="12" fillId="3" borderId="36" xfId="13" applyNumberFormat="1" applyFont="1" applyFill="1" applyBorder="1" applyAlignment="1" applyProtection="1">
      <alignment horizontal="center"/>
      <protection locked="0"/>
    </xf>
    <xf numFmtId="49" fontId="12" fillId="3" borderId="64" xfId="13" applyNumberFormat="1" applyFont="1" applyFill="1" applyBorder="1" applyAlignment="1" applyProtection="1">
      <alignment horizontal="center"/>
      <protection locked="0"/>
    </xf>
    <xf numFmtId="49" fontId="12" fillId="3" borderId="53" xfId="13" applyNumberFormat="1" applyFont="1" applyFill="1" applyBorder="1" applyAlignment="1" applyProtection="1">
      <alignment horizontal="center"/>
      <protection locked="0"/>
    </xf>
    <xf numFmtId="166" fontId="11" fillId="3" borderId="48" xfId="13" quotePrefix="1" applyFont="1" applyFill="1" applyBorder="1" applyAlignment="1" applyProtection="1">
      <alignment horizontal="left"/>
      <protection locked="0"/>
    </xf>
    <xf numFmtId="166" fontId="11" fillId="3" borderId="32" xfId="13" quotePrefix="1" applyFont="1" applyFill="1" applyBorder="1" applyAlignment="1" applyProtection="1">
      <alignment horizontal="left"/>
      <protection locked="0"/>
    </xf>
    <xf numFmtId="166" fontId="12" fillId="3" borderId="69" xfId="13" applyFont="1" applyFill="1" applyBorder="1" applyAlignment="1" applyProtection="1">
      <alignment horizontal="left"/>
      <protection locked="0"/>
    </xf>
    <xf numFmtId="166" fontId="12" fillId="3" borderId="32" xfId="13" applyFont="1" applyFill="1" applyBorder="1" applyAlignment="1" applyProtection="1">
      <alignment horizontal="left"/>
      <protection locked="0"/>
    </xf>
    <xf numFmtId="49" fontId="0" fillId="3" borderId="34" xfId="13" applyNumberFormat="1" applyFont="1" applyFill="1" applyBorder="1" applyAlignment="1" applyProtection="1">
      <alignment horizontal="center"/>
      <protection locked="0"/>
    </xf>
    <xf numFmtId="49" fontId="0" fillId="3" borderId="35" xfId="13" applyNumberFormat="1" applyFont="1" applyFill="1" applyBorder="1" applyAlignment="1" applyProtection="1">
      <alignment horizontal="center"/>
      <protection locked="0"/>
    </xf>
    <xf numFmtId="166" fontId="0" fillId="0" borderId="42" xfId="0" applyFont="1" applyFill="1" applyBorder="1" applyProtection="1">
      <protection locked="0"/>
    </xf>
    <xf numFmtId="170" fontId="21" fillId="0" borderId="41" xfId="204" applyNumberFormat="1" applyFont="1" applyFill="1" applyBorder="1" applyProtection="1">
      <protection locked="0"/>
    </xf>
    <xf numFmtId="49" fontId="12" fillId="0" borderId="61" xfId="0" applyNumberFormat="1" applyFont="1" applyBorder="1" applyAlignment="1" applyProtection="1">
      <alignment horizontal="center"/>
      <protection locked="0"/>
    </xf>
    <xf numFmtId="170" fontId="102" fillId="0" borderId="66" xfId="204" applyNumberFormat="1" applyFont="1" applyFill="1" applyBorder="1" applyProtection="1">
      <protection locked="0"/>
    </xf>
    <xf numFmtId="170" fontId="11" fillId="0" borderId="46" xfId="204" applyNumberFormat="1" applyFont="1" applyBorder="1" applyProtection="1">
      <protection locked="0"/>
    </xf>
    <xf numFmtId="170" fontId="11" fillId="34" borderId="66" xfId="204" applyNumberFormat="1" applyFont="1" applyFill="1" applyBorder="1" applyProtection="1"/>
    <xf numFmtId="170" fontId="11" fillId="34" borderId="60" xfId="204" applyNumberFormat="1" applyFont="1" applyFill="1" applyBorder="1" applyProtection="1"/>
    <xf numFmtId="166" fontId="112" fillId="0" borderId="0" xfId="0" applyFont="1"/>
    <xf numFmtId="166" fontId="112" fillId="0" borderId="0" xfId="0" applyFont="1" applyFill="1"/>
    <xf numFmtId="0" fontId="19" fillId="29" borderId="39" xfId="204" applyNumberFormat="1" applyFont="1" applyFill="1" applyBorder="1" applyAlignment="1" applyProtection="1">
      <alignment horizontal="center" wrapText="1"/>
    </xf>
    <xf numFmtId="0" fontId="19" fillId="29" borderId="65" xfId="204" applyNumberFormat="1" applyFont="1" applyFill="1" applyBorder="1" applyAlignment="1" applyProtection="1">
      <alignment horizontal="center" wrapText="1"/>
    </xf>
    <xf numFmtId="166" fontId="18" fillId="34" borderId="0" xfId="0" quotePrefix="1" applyFont="1" applyFill="1" applyBorder="1" applyAlignment="1" applyProtection="1">
      <alignment horizontal="right"/>
    </xf>
    <xf numFmtId="166" fontId="107" fillId="34" borderId="0" xfId="0" applyFont="1" applyFill="1" applyBorder="1" applyProtection="1"/>
    <xf numFmtId="166" fontId="21" fillId="34" borderId="42" xfId="0" applyFont="1" applyFill="1" applyBorder="1" applyAlignment="1" applyProtection="1">
      <alignment horizontal="left" vertical="center"/>
    </xf>
    <xf numFmtId="166" fontId="101" fillId="34" borderId="45" xfId="0" applyFont="1" applyFill="1" applyBorder="1" applyAlignment="1" applyProtection="1">
      <alignment horizontal="left"/>
    </xf>
    <xf numFmtId="166" fontId="21" fillId="34" borderId="40" xfId="0" applyFont="1" applyFill="1" applyBorder="1" applyAlignment="1" applyProtection="1">
      <alignment horizontal="left" vertical="center"/>
    </xf>
    <xf numFmtId="166" fontId="21" fillId="34" borderId="52" xfId="0" applyFont="1" applyFill="1" applyBorder="1" applyAlignment="1" applyProtection="1">
      <alignment horizontal="left" vertical="center"/>
    </xf>
    <xf numFmtId="49" fontId="21" fillId="34" borderId="0" xfId="0" applyNumberFormat="1" applyFont="1" applyFill="1" applyAlignment="1" applyProtection="1">
      <alignment horizontal="left"/>
    </xf>
    <xf numFmtId="49" fontId="21" fillId="34" borderId="0" xfId="0" applyNumberFormat="1" applyFont="1" applyFill="1" applyProtection="1"/>
    <xf numFmtId="49" fontId="21" fillId="34" borderId="0" xfId="0" applyNumberFormat="1" applyFont="1" applyFill="1" applyAlignment="1" applyProtection="1">
      <alignment horizontal="right" vertical="top"/>
    </xf>
    <xf numFmtId="49" fontId="21" fillId="0" borderId="0" xfId="0" applyNumberFormat="1" applyFont="1" applyFill="1" applyProtection="1"/>
    <xf numFmtId="166" fontId="21" fillId="0" borderId="0" xfId="0" applyFont="1" applyFill="1" applyProtection="1"/>
    <xf numFmtId="166" fontId="84" fillId="0" borderId="0" xfId="0" applyFont="1" applyFill="1" applyAlignment="1" applyProtection="1">
      <alignment horizontal="center"/>
    </xf>
    <xf numFmtId="166" fontId="88" fillId="0" borderId="0" xfId="0" applyFont="1" applyProtection="1"/>
    <xf numFmtId="166" fontId="97" fillId="0" borderId="0" xfId="0" applyFont="1" applyProtection="1"/>
    <xf numFmtId="49" fontId="84" fillId="34" borderId="0" xfId="0" applyNumberFormat="1" applyFont="1" applyFill="1" applyAlignment="1" applyProtection="1">
      <alignment horizontal="left"/>
    </xf>
    <xf numFmtId="166" fontId="0" fillId="0" borderId="0" xfId="0" applyFont="1" applyBorder="1" applyProtection="1"/>
    <xf numFmtId="166" fontId="20" fillId="34" borderId="0" xfId="0" applyFont="1" applyFill="1" applyBorder="1" applyProtection="1"/>
    <xf numFmtId="166" fontId="102" fillId="34" borderId="68" xfId="0" applyFont="1" applyFill="1" applyBorder="1" applyProtection="1"/>
    <xf numFmtId="170" fontId="102" fillId="34" borderId="66" xfId="204" applyNumberFormat="1" applyFont="1" applyFill="1" applyBorder="1" applyProtection="1"/>
    <xf numFmtId="170" fontId="102" fillId="34" borderId="45" xfId="0" applyNumberFormat="1" applyFont="1" applyFill="1" applyBorder="1" applyProtection="1"/>
    <xf numFmtId="170" fontId="102" fillId="34" borderId="37" xfId="0" applyNumberFormat="1" applyFont="1" applyFill="1" applyBorder="1" applyProtection="1"/>
    <xf numFmtId="170" fontId="102" fillId="34" borderId="37" xfId="204" applyNumberFormat="1" applyFont="1" applyFill="1" applyBorder="1" applyProtection="1"/>
    <xf numFmtId="166" fontId="102" fillId="34" borderId="63" xfId="0" applyFont="1" applyFill="1" applyBorder="1" applyProtection="1"/>
    <xf numFmtId="166" fontId="20" fillId="34" borderId="63" xfId="0" applyFont="1" applyFill="1" applyBorder="1" applyProtection="1"/>
    <xf numFmtId="170" fontId="102" fillId="35" borderId="66" xfId="204" applyNumberFormat="1" applyFont="1" applyFill="1" applyBorder="1" applyProtection="1"/>
    <xf numFmtId="166" fontId="12" fillId="34" borderId="0" xfId="0" quotePrefix="1" applyFont="1" applyFill="1" applyAlignment="1" applyProtection="1">
      <alignment horizontal="center"/>
    </xf>
    <xf numFmtId="49" fontId="11" fillId="34" borderId="40" xfId="0" applyNumberFormat="1" applyFont="1" applyFill="1" applyBorder="1" applyAlignment="1" applyProtection="1">
      <alignment horizontal="center"/>
    </xf>
    <xf numFmtId="166" fontId="0" fillId="34" borderId="8" xfId="11" applyFont="1" applyFill="1" applyBorder="1" applyAlignment="1" applyProtection="1">
      <alignment horizontal="left"/>
    </xf>
    <xf numFmtId="166" fontId="0" fillId="34" borderId="8" xfId="11" quotePrefix="1" applyFont="1" applyFill="1" applyBorder="1" applyAlignment="1" applyProtection="1">
      <alignment horizontal="left"/>
    </xf>
    <xf numFmtId="166" fontId="0" fillId="34" borderId="8" xfId="11" applyFont="1" applyFill="1" applyBorder="1" applyProtection="1"/>
    <xf numFmtId="166" fontId="0" fillId="34" borderId="8" xfId="0" quotePrefix="1" applyFont="1" applyFill="1" applyBorder="1" applyAlignment="1" applyProtection="1">
      <alignment horizontal="left"/>
    </xf>
    <xf numFmtId="49" fontId="11" fillId="34" borderId="40" xfId="0" quotePrefix="1" applyNumberFormat="1" applyFont="1" applyFill="1" applyBorder="1" applyAlignment="1" applyProtection="1">
      <alignment horizontal="center"/>
    </xf>
    <xf numFmtId="166" fontId="12" fillId="34" borderId="8" xfId="0" quotePrefix="1" applyFont="1" applyFill="1" applyBorder="1" applyAlignment="1" applyProtection="1">
      <alignment horizontal="left"/>
    </xf>
    <xf numFmtId="49" fontId="19" fillId="34" borderId="40" xfId="0" quotePrefix="1" applyNumberFormat="1" applyFont="1" applyFill="1" applyBorder="1" applyAlignment="1" applyProtection="1">
      <alignment horizontal="center"/>
    </xf>
    <xf numFmtId="166" fontId="12" fillId="34" borderId="5" xfId="0" quotePrefix="1" applyFont="1" applyFill="1" applyBorder="1" applyAlignment="1" applyProtection="1">
      <alignment horizontal="left"/>
    </xf>
    <xf numFmtId="166" fontId="12" fillId="34" borderId="8" xfId="11" applyFont="1" applyFill="1" applyBorder="1" applyAlignment="1" applyProtection="1">
      <alignment horizontal="left"/>
    </xf>
    <xf numFmtId="166" fontId="12" fillId="34" borderId="11" xfId="11" applyFont="1" applyFill="1" applyBorder="1" applyAlignment="1" applyProtection="1">
      <alignment horizontal="left"/>
    </xf>
    <xf numFmtId="166" fontId="0" fillId="34" borderId="5" xfId="0" quotePrefix="1" applyFont="1" applyFill="1" applyBorder="1" applyAlignment="1" applyProtection="1">
      <alignment horizontal="left"/>
    </xf>
    <xf numFmtId="166" fontId="12" fillId="34" borderId="0" xfId="11" applyFont="1" applyFill="1" applyProtection="1"/>
    <xf numFmtId="166" fontId="12" fillId="34" borderId="0" xfId="11" applyFont="1" applyFill="1" applyAlignment="1" applyProtection="1">
      <alignment horizontal="centerContinuous"/>
    </xf>
    <xf numFmtId="166" fontId="18" fillId="34" borderId="0" xfId="11" quotePrefix="1" applyFont="1" applyFill="1" applyAlignment="1" applyProtection="1">
      <alignment horizontal="left"/>
    </xf>
    <xf numFmtId="49" fontId="21" fillId="34" borderId="0" xfId="7" applyNumberFormat="1" applyFont="1" applyFill="1" applyAlignment="1" applyProtection="1">
      <alignment horizontal="center"/>
    </xf>
    <xf numFmtId="3" fontId="21" fillId="34" borderId="0" xfId="7" applyNumberFormat="1" applyFont="1" applyFill="1" applyAlignment="1" applyProtection="1"/>
    <xf numFmtId="0" fontId="21" fillId="34" borderId="0" xfId="7" applyFont="1" applyFill="1" applyBorder="1" applyAlignment="1" applyProtection="1">
      <alignment horizontal="centerContinuous"/>
    </xf>
    <xf numFmtId="49" fontId="21" fillId="34" borderId="0" xfId="7" applyNumberFormat="1" applyFont="1" applyFill="1" applyAlignment="1" applyProtection="1"/>
    <xf numFmtId="0" fontId="21" fillId="34" borderId="32" xfId="7" applyFont="1" applyFill="1" applyBorder="1" applyAlignment="1" applyProtection="1"/>
    <xf numFmtId="0" fontId="21" fillId="34" borderId="8" xfId="7" applyFont="1" applyFill="1" applyBorder="1" applyAlignment="1" applyProtection="1">
      <alignment horizontal="left"/>
    </xf>
    <xf numFmtId="49" fontId="21" fillId="34" borderId="32" xfId="7" applyNumberFormat="1" applyFont="1" applyFill="1" applyBorder="1" applyAlignment="1" applyProtection="1"/>
    <xf numFmtId="0" fontId="26" fillId="34" borderId="11" xfId="7" applyFont="1" applyFill="1" applyBorder="1" applyAlignment="1" applyProtection="1">
      <alignment horizontal="left"/>
    </xf>
    <xf numFmtId="0" fontId="21" fillId="34" borderId="49" xfId="7" applyFont="1" applyFill="1" applyBorder="1" applyAlignment="1" applyProtection="1">
      <alignment horizontal="left"/>
    </xf>
    <xf numFmtId="0" fontId="21" fillId="34" borderId="0" xfId="7" applyFont="1" applyFill="1" applyBorder="1" applyAlignment="1" applyProtection="1"/>
    <xf numFmtId="49" fontId="21" fillId="34" borderId="0" xfId="7" applyNumberFormat="1" applyFont="1" applyFill="1" applyBorder="1" applyAlignment="1" applyProtection="1"/>
    <xf numFmtId="3" fontId="21" fillId="34" borderId="0" xfId="7" applyNumberFormat="1" applyFont="1" applyFill="1" applyBorder="1" applyAlignment="1" applyProtection="1"/>
    <xf numFmtId="0" fontId="28" fillId="34" borderId="0" xfId="7" applyFont="1" applyFill="1" applyAlignment="1" applyProtection="1"/>
    <xf numFmtId="49" fontId="28" fillId="34" borderId="0" xfId="7" applyNumberFormat="1" applyFont="1" applyFill="1" applyAlignment="1" applyProtection="1"/>
    <xf numFmtId="49" fontId="21" fillId="34" borderId="0" xfId="7" applyNumberFormat="1" applyFont="1" applyFill="1" applyBorder="1" applyAlignment="1" applyProtection="1">
      <protection locked="0"/>
    </xf>
    <xf numFmtId="3" fontId="21" fillId="34" borderId="0" xfId="7" quotePrefix="1" applyNumberFormat="1" applyFont="1" applyFill="1" applyBorder="1" applyAlignment="1" applyProtection="1">
      <alignment horizontal="center"/>
    </xf>
    <xf numFmtId="166" fontId="12" fillId="0" borderId="0" xfId="11" applyFont="1" applyFill="1" applyProtection="1"/>
    <xf numFmtId="166" fontId="20" fillId="34" borderId="0" xfId="0" quotePrefix="1" applyFont="1" applyFill="1" applyAlignment="1" applyProtection="1">
      <alignment horizontal="centerContinuous"/>
    </xf>
    <xf numFmtId="166" fontId="21" fillId="34" borderId="52" xfId="0" applyFont="1" applyFill="1" applyBorder="1" applyProtection="1"/>
    <xf numFmtId="166" fontId="21" fillId="34" borderId="64" xfId="0" applyFont="1" applyFill="1" applyBorder="1" applyAlignment="1" applyProtection="1">
      <alignment horizontal="centerContinuous"/>
    </xf>
    <xf numFmtId="166" fontId="21" fillId="34" borderId="64" xfId="0" applyFont="1" applyFill="1" applyBorder="1" applyAlignment="1" applyProtection="1">
      <alignment horizontal="left"/>
    </xf>
    <xf numFmtId="166" fontId="21" fillId="0" borderId="64" xfId="0" applyFont="1" applyFill="1" applyBorder="1" applyAlignment="1" applyProtection="1">
      <alignment horizontal="centerContinuous"/>
    </xf>
    <xf numFmtId="166" fontId="21" fillId="34" borderId="64" xfId="0" applyFont="1" applyFill="1" applyBorder="1" applyProtection="1"/>
    <xf numFmtId="166" fontId="20" fillId="34" borderId="64" xfId="0" quotePrefix="1" applyFont="1" applyFill="1" applyBorder="1" applyAlignment="1" applyProtection="1"/>
    <xf numFmtId="166" fontId="20" fillId="34" borderId="64" xfId="0" applyFont="1" applyFill="1" applyBorder="1" applyProtection="1"/>
    <xf numFmtId="166" fontId="21" fillId="34" borderId="45" xfId="0" applyFont="1" applyFill="1" applyBorder="1" applyProtection="1"/>
    <xf numFmtId="0" fontId="21" fillId="34" borderId="0" xfId="235" applyFont="1" applyFill="1" applyProtection="1"/>
    <xf numFmtId="0" fontId="21" fillId="34" borderId="0" xfId="235" applyFont="1" applyFill="1" applyAlignment="1" applyProtection="1">
      <alignment horizontal="center"/>
    </xf>
    <xf numFmtId="0" fontId="21" fillId="34" borderId="40" xfId="235" applyFont="1" applyFill="1" applyBorder="1" applyProtection="1"/>
    <xf numFmtId="0" fontId="21" fillId="34" borderId="0" xfId="235" applyFont="1" applyFill="1" applyBorder="1" applyProtection="1"/>
    <xf numFmtId="0" fontId="21" fillId="34" borderId="45" xfId="235" applyFont="1" applyFill="1" applyBorder="1" applyProtection="1"/>
    <xf numFmtId="170" fontId="21" fillId="34" borderId="66" xfId="204" applyNumberFormat="1" applyFont="1" applyFill="1" applyBorder="1" applyProtection="1"/>
    <xf numFmtId="170" fontId="21" fillId="34" borderId="66" xfId="204" applyNumberFormat="1" applyFont="1" applyFill="1" applyBorder="1" applyAlignment="1" applyProtection="1">
      <alignment horizontal="center"/>
    </xf>
    <xf numFmtId="170" fontId="21" fillId="34" borderId="60" xfId="204" applyNumberFormat="1" applyFont="1" applyFill="1" applyBorder="1" applyAlignment="1" applyProtection="1">
      <alignment horizontal="center"/>
    </xf>
    <xf numFmtId="170" fontId="21" fillId="34" borderId="43" xfId="204" applyNumberFormat="1" applyFont="1" applyFill="1" applyBorder="1" applyProtection="1"/>
    <xf numFmtId="170" fontId="21" fillId="35" borderId="64" xfId="204" applyNumberFormat="1" applyFont="1" applyFill="1" applyBorder="1" applyProtection="1"/>
    <xf numFmtId="0" fontId="21" fillId="34" borderId="63" xfId="235" applyFont="1" applyFill="1" applyBorder="1" applyProtection="1"/>
    <xf numFmtId="0" fontId="21" fillId="34" borderId="64" xfId="235" applyFont="1" applyFill="1" applyBorder="1" applyProtection="1"/>
    <xf numFmtId="0" fontId="21" fillId="34" borderId="52" xfId="235" applyFont="1" applyFill="1" applyBorder="1" applyProtection="1"/>
    <xf numFmtId="0" fontId="20" fillId="34" borderId="0" xfId="235" applyFont="1" applyFill="1" applyBorder="1" applyProtection="1"/>
    <xf numFmtId="166" fontId="21" fillId="34" borderId="0" xfId="0" quotePrefix="1" applyFont="1" applyFill="1" applyAlignment="1" applyProtection="1">
      <alignment horizontal="right"/>
    </xf>
    <xf numFmtId="0" fontId="21" fillId="0" borderId="66" xfId="235" applyFont="1" applyFill="1" applyBorder="1" applyProtection="1">
      <protection locked="0"/>
    </xf>
    <xf numFmtId="0" fontId="21" fillId="0" borderId="64" xfId="235" applyFont="1" applyFill="1" applyBorder="1" applyProtection="1">
      <protection locked="0"/>
    </xf>
    <xf numFmtId="170" fontId="21" fillId="0" borderId="64" xfId="204" applyNumberFormat="1" applyFont="1" applyBorder="1" applyProtection="1">
      <protection locked="0"/>
    </xf>
    <xf numFmtId="170" fontId="21" fillId="0" borderId="64" xfId="204" applyNumberFormat="1" applyFont="1" applyBorder="1" applyAlignment="1" applyProtection="1">
      <alignment horizontal="center"/>
      <protection locked="0"/>
    </xf>
    <xf numFmtId="170" fontId="21" fillId="0" borderId="41" xfId="204" applyNumberFormat="1" applyFont="1" applyBorder="1" applyAlignment="1" applyProtection="1">
      <alignment horizontal="center"/>
      <protection locked="0"/>
    </xf>
    <xf numFmtId="49" fontId="11" fillId="34" borderId="0" xfId="0" applyNumberFormat="1" applyFont="1" applyFill="1" applyBorder="1" applyAlignment="1" applyProtection="1">
      <alignment horizontal="center"/>
    </xf>
    <xf numFmtId="166" fontId="19" fillId="34" borderId="0" xfId="0" applyFont="1" applyFill="1" applyAlignment="1" applyProtection="1">
      <alignment vertical="center"/>
    </xf>
    <xf numFmtId="166" fontId="19" fillId="34" borderId="0" xfId="0" applyFont="1" applyFill="1" applyBorder="1" applyAlignment="1" applyProtection="1">
      <alignment vertical="center"/>
    </xf>
    <xf numFmtId="166" fontId="19" fillId="29" borderId="63" xfId="0" applyFont="1" applyFill="1" applyBorder="1" applyAlignment="1" applyProtection="1">
      <alignment horizontal="center" vertical="center" wrapText="1"/>
    </xf>
    <xf numFmtId="170" fontId="19" fillId="29" borderId="66" xfId="204" applyNumberFormat="1" applyFont="1" applyFill="1" applyBorder="1" applyAlignment="1" applyProtection="1">
      <alignment horizontal="center" vertical="center" wrapText="1"/>
    </xf>
    <xf numFmtId="170" fontId="19" fillId="29" borderId="46" xfId="204" applyNumberFormat="1" applyFont="1" applyFill="1" applyBorder="1" applyAlignment="1" applyProtection="1">
      <alignment horizontal="center" vertical="center" wrapText="1"/>
    </xf>
    <xf numFmtId="166" fontId="19" fillId="29" borderId="64" xfId="0" applyFont="1" applyFill="1" applyBorder="1" applyAlignment="1" applyProtection="1">
      <alignment horizontal="center" vertical="center" wrapText="1"/>
    </xf>
    <xf numFmtId="166" fontId="21" fillId="34" borderId="63" xfId="0" applyFont="1" applyFill="1" applyBorder="1" applyProtection="1"/>
    <xf numFmtId="166" fontId="98" fillId="29" borderId="66" xfId="0" applyFont="1" applyFill="1" applyBorder="1" applyProtection="1"/>
    <xf numFmtId="166" fontId="98" fillId="29" borderId="68" xfId="0" applyFont="1" applyFill="1" applyBorder="1" applyProtection="1"/>
    <xf numFmtId="166" fontId="98" fillId="29" borderId="64" xfId="0" applyFont="1" applyFill="1" applyBorder="1" applyProtection="1"/>
    <xf numFmtId="166" fontId="17" fillId="34" borderId="0" xfId="0" applyFont="1" applyFill="1" applyBorder="1" applyAlignment="1" applyProtection="1">
      <alignment horizontal="center"/>
    </xf>
    <xf numFmtId="170" fontId="11" fillId="30" borderId="66" xfId="204" applyNumberFormat="1" applyFont="1" applyFill="1" applyBorder="1" applyProtection="1"/>
    <xf numFmtId="166" fontId="15" fillId="34" borderId="0" xfId="0" applyFont="1" applyFill="1" applyProtection="1"/>
    <xf numFmtId="166" fontId="90" fillId="0" borderId="0" xfId="0" applyFont="1" applyFill="1" applyBorder="1" applyAlignment="1" applyProtection="1"/>
    <xf numFmtId="166" fontId="12" fillId="34" borderId="32" xfId="0" applyFont="1" applyFill="1" applyBorder="1" applyProtection="1"/>
    <xf numFmtId="166" fontId="32" fillId="0" borderId="0" xfId="0" applyFont="1" applyFill="1" applyProtection="1"/>
    <xf numFmtId="166" fontId="29" fillId="0" borderId="0" xfId="0" applyFont="1" applyFill="1" applyAlignment="1" applyProtection="1"/>
    <xf numFmtId="166" fontId="12" fillId="34" borderId="4" xfId="11" quotePrefix="1" applyFont="1" applyFill="1" applyBorder="1" applyAlignment="1" applyProtection="1">
      <alignment horizontal="left"/>
    </xf>
    <xf numFmtId="166" fontId="11" fillId="34" borderId="40" xfId="0" applyFont="1" applyFill="1" applyBorder="1" applyProtection="1"/>
    <xf numFmtId="166" fontId="0" fillId="34" borderId="4" xfId="0" quotePrefix="1" applyFont="1" applyFill="1" applyBorder="1" applyAlignment="1" applyProtection="1">
      <alignment horizontal="left" wrapText="1"/>
    </xf>
    <xf numFmtId="166" fontId="12" fillId="34" borderId="7" xfId="11" applyFont="1" applyFill="1" applyBorder="1" applyAlignment="1" applyProtection="1">
      <alignment horizontal="left"/>
    </xf>
    <xf numFmtId="0" fontId="11" fillId="34" borderId="40" xfId="0" quotePrefix="1" applyNumberFormat="1" applyFont="1" applyFill="1" applyBorder="1" applyAlignment="1" applyProtection="1">
      <alignment horizontal="center"/>
    </xf>
    <xf numFmtId="166" fontId="19" fillId="34" borderId="40" xfId="0" quotePrefix="1" applyFont="1" applyFill="1" applyBorder="1" applyAlignment="1" applyProtection="1">
      <alignment horizontal="center"/>
    </xf>
    <xf numFmtId="38" fontId="11" fillId="34" borderId="0" xfId="0" applyNumberFormat="1" applyFont="1" applyFill="1" applyBorder="1" applyProtection="1"/>
    <xf numFmtId="167" fontId="12" fillId="34" borderId="0" xfId="0" applyNumberFormat="1" applyFont="1" applyFill="1" applyProtection="1"/>
    <xf numFmtId="166" fontId="15" fillId="34" borderId="0" xfId="11" applyFont="1" applyFill="1" applyProtection="1"/>
    <xf numFmtId="3" fontId="12" fillId="0" borderId="0" xfId="0" applyNumberFormat="1" applyFont="1" applyProtection="1"/>
    <xf numFmtId="49" fontId="12" fillId="34" borderId="0" xfId="0" applyNumberFormat="1" applyFont="1" applyFill="1" applyBorder="1" applyAlignment="1" applyProtection="1"/>
    <xf numFmtId="37" fontId="12" fillId="34" borderId="0" xfId="0" applyNumberFormat="1" applyFont="1" applyFill="1" applyProtection="1"/>
    <xf numFmtId="166" fontId="0" fillId="34" borderId="0" xfId="0" quotePrefix="1" applyFont="1" applyFill="1" applyProtection="1"/>
    <xf numFmtId="166" fontId="12" fillId="34" borderId="0" xfId="0" applyFont="1" applyFill="1" applyAlignment="1" applyProtection="1">
      <alignment horizontal="right"/>
    </xf>
    <xf numFmtId="37" fontId="12" fillId="34" borderId="0" xfId="0" applyNumberFormat="1" applyFont="1" applyFill="1" applyBorder="1" applyProtection="1"/>
    <xf numFmtId="166" fontId="12" fillId="34" borderId="0" xfId="0" quotePrefix="1" applyFont="1" applyFill="1" applyBorder="1" applyAlignment="1" applyProtection="1">
      <alignment horizontal="center"/>
    </xf>
    <xf numFmtId="49" fontId="20" fillId="34" borderId="0" xfId="7" applyNumberFormat="1" applyFont="1" applyFill="1" applyBorder="1" applyAlignment="1" applyProtection="1"/>
    <xf numFmtId="3" fontId="21" fillId="34" borderId="0" xfId="7" applyNumberFormat="1" applyFont="1" applyFill="1" applyBorder="1" applyAlignment="1" applyProtection="1">
      <alignment horizontal="center"/>
    </xf>
    <xf numFmtId="0" fontId="21" fillId="34" borderId="0" xfId="7" applyFont="1" applyFill="1" applyAlignment="1" applyProtection="1"/>
    <xf numFmtId="170" fontId="21" fillId="34" borderId="64" xfId="204" applyNumberFormat="1" applyFont="1" applyFill="1" applyBorder="1" applyAlignment="1" applyProtection="1"/>
    <xf numFmtId="170" fontId="21" fillId="34" borderId="63" xfId="204" applyNumberFormat="1" applyFont="1" applyFill="1" applyBorder="1" applyAlignment="1" applyProtection="1"/>
    <xf numFmtId="170" fontId="21" fillId="34" borderId="64" xfId="204" quotePrefix="1" applyNumberFormat="1" applyFont="1" applyFill="1" applyBorder="1" applyAlignment="1" applyProtection="1">
      <alignment horizontal="center"/>
    </xf>
    <xf numFmtId="0" fontId="21" fillId="34" borderId="4" xfId="7" applyFont="1" applyFill="1" applyBorder="1" applyAlignment="1" applyProtection="1"/>
    <xf numFmtId="0" fontId="21" fillId="34" borderId="7" xfId="7" applyFont="1" applyFill="1" applyBorder="1" applyAlignment="1" applyProtection="1"/>
    <xf numFmtId="9" fontId="21" fillId="34" borderId="4" xfId="189" applyFont="1" applyFill="1" applyBorder="1" applyAlignment="1" applyProtection="1"/>
    <xf numFmtId="0" fontId="20" fillId="34" borderId="0" xfId="7" applyFont="1" applyFill="1" applyBorder="1" applyAlignment="1" applyProtection="1">
      <alignment vertical="center"/>
    </xf>
    <xf numFmtId="49" fontId="21" fillId="34" borderId="64" xfId="7" applyNumberFormat="1" applyFont="1" applyFill="1" applyBorder="1" applyAlignment="1" applyProtection="1"/>
    <xf numFmtId="3" fontId="21" fillId="34" borderId="64" xfId="7" quotePrefix="1" applyNumberFormat="1" applyFont="1" applyFill="1" applyBorder="1" applyAlignment="1" applyProtection="1">
      <alignment horizontal="center"/>
    </xf>
    <xf numFmtId="3" fontId="21" fillId="34" borderId="64" xfId="7" applyNumberFormat="1" applyFont="1" applyFill="1" applyBorder="1" applyAlignment="1" applyProtection="1"/>
    <xf numFmtId="3" fontId="21" fillId="34" borderId="64" xfId="7" applyNumberFormat="1" applyFont="1" applyFill="1" applyBorder="1" applyAlignment="1" applyProtection="1">
      <alignment horizontal="center"/>
    </xf>
    <xf numFmtId="49" fontId="70" fillId="34" borderId="0" xfId="11" applyNumberFormat="1" applyFont="1" applyFill="1" applyAlignment="1" applyProtection="1">
      <alignment horizontal="center"/>
    </xf>
    <xf numFmtId="166" fontId="15" fillId="34" borderId="0" xfId="11" applyFont="1" applyFill="1" applyAlignment="1" applyProtection="1">
      <alignment horizontal="centerContinuous"/>
    </xf>
    <xf numFmtId="166" fontId="11" fillId="34" borderId="43" xfId="11" applyFont="1" applyFill="1" applyBorder="1" applyAlignment="1" applyProtection="1">
      <alignment horizontal="center"/>
    </xf>
    <xf numFmtId="166" fontId="11" fillId="34" borderId="46" xfId="11" applyFont="1" applyFill="1" applyBorder="1" applyAlignment="1" applyProtection="1">
      <alignment horizontal="center"/>
    </xf>
    <xf numFmtId="166" fontId="11" fillId="34" borderId="41" xfId="11" quotePrefix="1" applyFont="1" applyFill="1" applyBorder="1" applyAlignment="1" applyProtection="1">
      <alignment horizontal="center"/>
    </xf>
    <xf numFmtId="170" fontId="11" fillId="34" borderId="0" xfId="204" applyNumberFormat="1" applyFont="1" applyFill="1" applyBorder="1" applyProtection="1"/>
    <xf numFmtId="170" fontId="19" fillId="30" borderId="45" xfId="204" applyNumberFormat="1" applyFont="1" applyFill="1" applyBorder="1" applyProtection="1"/>
    <xf numFmtId="166" fontId="15" fillId="34" borderId="0" xfId="11" applyFont="1" applyFill="1" applyBorder="1" applyProtection="1"/>
    <xf numFmtId="170" fontId="19" fillId="29" borderId="45" xfId="204" applyNumberFormat="1" applyFont="1" applyFill="1" applyBorder="1" applyAlignment="1" applyProtection="1">
      <alignment horizontal="center" vertical="center" wrapText="1"/>
    </xf>
    <xf numFmtId="166" fontId="98" fillId="29" borderId="64" xfId="0" applyFont="1" applyFill="1" applyBorder="1" applyAlignment="1" applyProtection="1">
      <alignment wrapText="1"/>
    </xf>
    <xf numFmtId="166" fontId="19" fillId="29" borderId="68" xfId="0" applyFont="1" applyFill="1" applyBorder="1" applyProtection="1">
      <protection locked="0"/>
    </xf>
    <xf numFmtId="166" fontId="79" fillId="29" borderId="76" xfId="0" applyFont="1" applyFill="1" applyBorder="1" applyProtection="1">
      <protection locked="0"/>
    </xf>
    <xf numFmtId="166" fontId="83" fillId="29" borderId="45" xfId="0" applyFont="1" applyFill="1" applyBorder="1" applyProtection="1">
      <protection locked="0"/>
    </xf>
    <xf numFmtId="49" fontId="12" fillId="34" borderId="64" xfId="14" quotePrefix="1" applyNumberFormat="1" applyFont="1" applyFill="1" applyBorder="1" applyAlignment="1" applyProtection="1">
      <alignment horizontal="center"/>
    </xf>
    <xf numFmtId="49" fontId="12" fillId="3" borderId="35" xfId="13" applyNumberFormat="1" applyFont="1" applyFill="1" applyBorder="1" applyAlignment="1" applyProtection="1">
      <alignment horizontal="center"/>
      <protection locked="0"/>
    </xf>
    <xf numFmtId="49" fontId="12" fillId="3" borderId="34" xfId="13" applyNumberFormat="1" applyFont="1" applyFill="1" applyBorder="1" applyAlignment="1" applyProtection="1">
      <alignment horizontal="center"/>
      <protection locked="0"/>
    </xf>
    <xf numFmtId="170" fontId="21" fillId="35" borderId="66" xfId="204" quotePrefix="1" applyNumberFormat="1" applyFont="1" applyFill="1" applyBorder="1" applyAlignment="1" applyProtection="1">
      <alignment horizontal="center"/>
    </xf>
    <xf numFmtId="170" fontId="0" fillId="35" borderId="64" xfId="204" applyNumberFormat="1" applyFont="1" applyFill="1" applyBorder="1" applyProtection="1"/>
    <xf numFmtId="0" fontId="14" fillId="34" borderId="81" xfId="4" applyFont="1" applyFill="1" applyBorder="1" applyProtection="1"/>
    <xf numFmtId="0" fontId="14" fillId="34" borderId="63" xfId="4" applyFont="1" applyFill="1" applyBorder="1" applyProtection="1"/>
    <xf numFmtId="167" fontId="14" fillId="34" borderId="66" xfId="4" applyNumberFormat="1" applyFont="1" applyFill="1" applyBorder="1" applyAlignment="1" applyProtection="1">
      <protection locked="0"/>
    </xf>
    <xf numFmtId="166" fontId="19" fillId="29" borderId="39" xfId="0" applyFont="1" applyFill="1" applyBorder="1" applyAlignment="1" applyProtection="1">
      <alignment horizontal="center" vertical="center"/>
    </xf>
    <xf numFmtId="166" fontId="19" fillId="29" borderId="31" xfId="0" applyFont="1" applyFill="1" applyBorder="1" applyAlignment="1" applyProtection="1">
      <alignment horizontal="center" vertical="center"/>
    </xf>
    <xf numFmtId="170" fontId="19" fillId="34" borderId="64" xfId="204" applyNumberFormat="1" applyFont="1" applyFill="1" applyBorder="1" applyAlignment="1" applyProtection="1">
      <alignment horizontal="right" vertical="center" wrapText="1"/>
    </xf>
    <xf numFmtId="170" fontId="21" fillId="34" borderId="64" xfId="204" applyNumberFormat="1" applyFont="1" applyFill="1" applyBorder="1" applyProtection="1"/>
    <xf numFmtId="170" fontId="19" fillId="37" borderId="64" xfId="204" applyNumberFormat="1" applyFont="1" applyFill="1" applyBorder="1" applyAlignment="1" applyProtection="1">
      <alignment horizontal="center" vertical="center" wrapText="1"/>
    </xf>
    <xf numFmtId="166" fontId="19" fillId="29" borderId="66" xfId="0" applyFont="1" applyFill="1" applyBorder="1" applyAlignment="1" applyProtection="1">
      <alignment horizontal="center" vertical="center" wrapText="1"/>
    </xf>
    <xf numFmtId="38" fontId="0" fillId="0" borderId="92" xfId="0" applyNumberFormat="1" applyFill="1" applyBorder="1" applyProtection="1">
      <protection locked="0"/>
    </xf>
    <xf numFmtId="170" fontId="19" fillId="29" borderId="92" xfId="204" applyNumberFormat="1" applyFont="1" applyFill="1" applyBorder="1" applyProtection="1"/>
    <xf numFmtId="166" fontId="20" fillId="29" borderId="42" xfId="0" applyFont="1" applyFill="1" applyBorder="1" applyProtection="1"/>
    <xf numFmtId="170" fontId="19" fillId="29" borderId="80" xfId="204" applyNumberFormat="1" applyFont="1" applyFill="1" applyBorder="1" applyProtection="1"/>
    <xf numFmtId="170" fontId="19" fillId="29" borderId="93" xfId="204" applyNumberFormat="1" applyFont="1" applyFill="1" applyBorder="1" applyProtection="1"/>
    <xf numFmtId="170" fontId="19" fillId="29" borderId="66" xfId="204" applyNumberFormat="1" applyFont="1" applyFill="1" applyBorder="1" applyProtection="1"/>
    <xf numFmtId="170" fontId="19" fillId="29" borderId="0" xfId="204" applyNumberFormat="1" applyFont="1" applyFill="1" applyBorder="1" applyProtection="1"/>
    <xf numFmtId="170" fontId="11" fillId="30" borderId="44" xfId="204" applyNumberFormat="1" applyFont="1" applyFill="1" applyBorder="1" applyProtection="1"/>
    <xf numFmtId="170" fontId="11" fillId="0" borderId="0" xfId="204" applyNumberFormat="1" applyFont="1" applyFill="1" applyBorder="1" applyProtection="1">
      <protection locked="0"/>
    </xf>
    <xf numFmtId="170" fontId="11" fillId="30" borderId="45" xfId="204" applyNumberFormat="1" applyFont="1" applyFill="1" applyBorder="1" applyProtection="1"/>
    <xf numFmtId="170" fontId="11" fillId="0" borderId="66" xfId="204" applyNumberFormat="1" applyFont="1" applyFill="1" applyBorder="1" applyProtection="1">
      <protection locked="0"/>
    </xf>
    <xf numFmtId="170" fontId="11" fillId="30" borderId="64" xfId="204" applyNumberFormat="1" applyFont="1" applyFill="1" applyBorder="1" applyProtection="1"/>
    <xf numFmtId="170" fontId="11" fillId="34" borderId="77" xfId="204" applyNumberFormat="1" applyFont="1" applyFill="1" applyBorder="1" applyProtection="1"/>
    <xf numFmtId="170" fontId="38" fillId="0" borderId="63" xfId="204" applyNumberFormat="1" applyFont="1" applyFill="1" applyBorder="1" applyProtection="1">
      <protection locked="0"/>
    </xf>
    <xf numFmtId="170" fontId="38" fillId="0" borderId="41" xfId="204" applyNumberFormat="1" applyFont="1" applyFill="1" applyBorder="1" applyProtection="1">
      <protection locked="0"/>
    </xf>
    <xf numFmtId="170" fontId="11" fillId="0" borderId="43" xfId="204" applyNumberFormat="1" applyFont="1" applyFill="1" applyBorder="1" applyProtection="1">
      <protection locked="0"/>
    </xf>
    <xf numFmtId="170" fontId="11" fillId="0" borderId="83" xfId="204" applyNumberFormat="1" applyFont="1" applyFill="1" applyBorder="1" applyProtection="1">
      <protection locked="0"/>
    </xf>
    <xf numFmtId="170" fontId="19" fillId="29" borderId="43" xfId="204" applyNumberFormat="1" applyFont="1" applyFill="1" applyBorder="1" applyProtection="1"/>
    <xf numFmtId="170" fontId="11" fillId="0" borderId="51" xfId="204" applyNumberFormat="1" applyFont="1" applyFill="1" applyBorder="1" applyProtection="1">
      <protection locked="0"/>
    </xf>
    <xf numFmtId="170" fontId="85" fillId="29" borderId="92" xfId="204" quotePrefix="1" applyNumberFormat="1" applyFont="1" applyFill="1" applyBorder="1" applyProtection="1"/>
    <xf numFmtId="170" fontId="11" fillId="34" borderId="77" xfId="204" applyNumberFormat="1" applyFont="1" applyFill="1" applyBorder="1" applyProtection="1">
      <protection locked="0"/>
    </xf>
    <xf numFmtId="166" fontId="11" fillId="0" borderId="0" xfId="0" applyFont="1" applyProtection="1"/>
    <xf numFmtId="170" fontId="12" fillId="0" borderId="0" xfId="204" applyNumberFormat="1" applyFont="1" applyProtection="1"/>
    <xf numFmtId="170" fontId="11" fillId="0" borderId="66" xfId="204" quotePrefix="1" applyNumberFormat="1" applyFont="1" applyFill="1" applyBorder="1" applyAlignment="1" applyProtection="1">
      <alignment horizontal="center"/>
      <protection locked="0"/>
    </xf>
    <xf numFmtId="170" fontId="11" fillId="35" borderId="66" xfId="204" quotePrefix="1" applyNumberFormat="1" applyFont="1" applyFill="1" applyBorder="1" applyAlignment="1" applyProtection="1">
      <alignment horizontal="center"/>
    </xf>
    <xf numFmtId="170" fontId="11" fillId="29" borderId="64" xfId="204" applyNumberFormat="1" applyFont="1" applyFill="1" applyBorder="1" applyProtection="1"/>
    <xf numFmtId="170" fontId="11" fillId="0" borderId="64" xfId="204" quotePrefix="1" applyNumberFormat="1" applyFont="1" applyFill="1" applyBorder="1" applyAlignment="1" applyProtection="1">
      <alignment horizontal="center"/>
      <protection locked="0"/>
    </xf>
    <xf numFmtId="170" fontId="11" fillId="0" borderId="41" xfId="204" quotePrefix="1" applyNumberFormat="1" applyFont="1" applyFill="1" applyBorder="1" applyAlignment="1" applyProtection="1">
      <alignment horizontal="center"/>
      <protection locked="0"/>
    </xf>
    <xf numFmtId="170" fontId="11" fillId="34" borderId="64" xfId="204" applyNumberFormat="1" applyFont="1" applyFill="1" applyBorder="1" applyProtection="1"/>
    <xf numFmtId="170" fontId="11" fillId="0" borderId="78" xfId="204" quotePrefix="1" applyNumberFormat="1" applyFont="1" applyFill="1" applyBorder="1" applyAlignment="1" applyProtection="1">
      <alignment horizontal="center"/>
      <protection locked="0"/>
    </xf>
    <xf numFmtId="170" fontId="11" fillId="35" borderId="64" xfId="204" applyNumberFormat="1" applyFont="1" applyFill="1" applyBorder="1" applyProtection="1"/>
    <xf numFmtId="170" fontId="11" fillId="29" borderId="66" xfId="204" applyNumberFormat="1" applyFont="1" applyFill="1" applyBorder="1" applyProtection="1"/>
    <xf numFmtId="170" fontId="11" fillId="29" borderId="43" xfId="204" applyNumberFormat="1" applyFont="1" applyFill="1" applyBorder="1" applyProtection="1"/>
    <xf numFmtId="170" fontId="11" fillId="30" borderId="41" xfId="204" applyNumberFormat="1" applyFont="1" applyFill="1" applyBorder="1" applyProtection="1"/>
    <xf numFmtId="170" fontId="11" fillId="35" borderId="66" xfId="204" applyNumberFormat="1" applyFont="1" applyFill="1" applyBorder="1" applyProtection="1"/>
    <xf numFmtId="170" fontId="11" fillId="34" borderId="46" xfId="204" applyNumberFormat="1" applyFont="1" applyFill="1" applyBorder="1" applyProtection="1"/>
    <xf numFmtId="170" fontId="11" fillId="29" borderId="41" xfId="204" applyNumberFormat="1" applyFont="1" applyFill="1" applyBorder="1" applyProtection="1"/>
    <xf numFmtId="170" fontId="19" fillId="29" borderId="52" xfId="204" applyNumberFormat="1" applyFont="1" applyFill="1" applyBorder="1" applyProtection="1"/>
    <xf numFmtId="166" fontId="25" fillId="29" borderId="40" xfId="0" applyFont="1" applyFill="1" applyBorder="1" applyProtection="1"/>
    <xf numFmtId="166" fontId="11" fillId="29" borderId="40" xfId="0" applyFont="1" applyFill="1" applyBorder="1" applyAlignment="1" applyProtection="1">
      <alignment wrapText="1"/>
    </xf>
    <xf numFmtId="166" fontId="0" fillId="29" borderId="40" xfId="0" applyFont="1" applyFill="1" applyBorder="1" applyProtection="1"/>
    <xf numFmtId="166" fontId="107" fillId="29" borderId="40" xfId="0" applyFont="1" applyFill="1" applyBorder="1" applyAlignment="1" applyProtection="1">
      <alignment wrapText="1"/>
    </xf>
    <xf numFmtId="166" fontId="0" fillId="3" borderId="40" xfId="13" applyFont="1" applyFill="1" applyBorder="1" applyAlignment="1" applyProtection="1">
      <alignment horizontal="left"/>
      <protection locked="0"/>
    </xf>
    <xf numFmtId="166" fontId="21" fillId="34" borderId="0" xfId="0" applyFont="1" applyFill="1" applyBorder="1" applyProtection="1">
      <protection locked="0"/>
    </xf>
    <xf numFmtId="166" fontId="21" fillId="34" borderId="0" xfId="0" applyFont="1" applyFill="1" applyBorder="1" applyAlignment="1" applyProtection="1">
      <alignment horizontal="center"/>
      <protection locked="0"/>
    </xf>
    <xf numFmtId="0" fontId="11" fillId="34" borderId="88" xfId="8" quotePrefix="1" applyFont="1" applyFill="1" applyBorder="1" applyAlignment="1" applyProtection="1"/>
    <xf numFmtId="166" fontId="19" fillId="29" borderId="88" xfId="0" applyFont="1" applyFill="1" applyBorder="1" applyProtection="1"/>
    <xf numFmtId="166" fontId="21" fillId="34" borderId="8" xfId="11" applyFont="1" applyFill="1" applyBorder="1" applyProtection="1"/>
    <xf numFmtId="170" fontId="21" fillId="0" borderId="33" xfId="204" applyNumberFormat="1" applyFont="1" applyBorder="1" applyAlignment="1" applyProtection="1">
      <alignment horizontal="right"/>
      <protection locked="0"/>
    </xf>
    <xf numFmtId="38" fontId="27" fillId="0" borderId="64" xfId="0" applyNumberFormat="1" applyFont="1" applyFill="1" applyBorder="1" applyProtection="1">
      <protection locked="0"/>
    </xf>
    <xf numFmtId="38" fontId="27" fillId="29" borderId="64" xfId="0" applyNumberFormat="1" applyFont="1" applyFill="1" applyBorder="1" applyProtection="1"/>
    <xf numFmtId="170" fontId="27" fillId="0" borderId="64" xfId="204" applyNumberFormat="1" applyFont="1" applyFill="1" applyBorder="1" applyProtection="1">
      <protection locked="0"/>
    </xf>
    <xf numFmtId="170" fontId="26" fillId="29" borderId="37" xfId="204" applyNumberFormat="1" applyFont="1" applyFill="1" applyBorder="1" applyProtection="1"/>
    <xf numFmtId="170" fontId="26" fillId="29" borderId="68" xfId="204" applyNumberFormat="1" applyFont="1" applyFill="1" applyBorder="1" applyProtection="1"/>
    <xf numFmtId="170" fontId="21" fillId="34" borderId="68" xfId="204" applyNumberFormat="1" applyFont="1" applyFill="1" applyBorder="1" applyProtection="1"/>
    <xf numFmtId="170" fontId="21" fillId="0" borderId="68" xfId="204" applyNumberFormat="1" applyFont="1" applyFill="1" applyBorder="1" applyProtection="1">
      <protection locked="0"/>
    </xf>
    <xf numFmtId="170" fontId="69" fillId="0" borderId="68" xfId="204" applyNumberFormat="1" applyFont="1" applyFill="1" applyBorder="1" applyProtection="1">
      <protection locked="0"/>
    </xf>
    <xf numFmtId="170" fontId="69" fillId="0" borderId="66" xfId="204" applyNumberFormat="1" applyFont="1" applyFill="1" applyBorder="1" applyProtection="1">
      <protection locked="0"/>
    </xf>
    <xf numFmtId="170" fontId="26" fillId="29" borderId="66" xfId="204" applyNumberFormat="1" applyFont="1" applyFill="1" applyBorder="1" applyProtection="1"/>
    <xf numFmtId="170" fontId="21" fillId="0" borderId="0" xfId="204" applyNumberFormat="1" applyFont="1" applyProtection="1"/>
    <xf numFmtId="170" fontId="27" fillId="0" borderId="41" xfId="204" applyNumberFormat="1" applyFont="1" applyFill="1" applyBorder="1" applyProtection="1">
      <protection locked="0"/>
    </xf>
    <xf numFmtId="170" fontId="27" fillId="29" borderId="64" xfId="204" applyNumberFormat="1" applyFont="1" applyFill="1" applyBorder="1" applyProtection="1"/>
    <xf numFmtId="170" fontId="27" fillId="0" borderId="43" xfId="204" applyNumberFormat="1" applyFont="1" applyFill="1" applyBorder="1" applyProtection="1">
      <protection locked="0"/>
    </xf>
    <xf numFmtId="170" fontId="26" fillId="29" borderId="43" xfId="204" applyNumberFormat="1" applyFont="1" applyFill="1" applyBorder="1" applyProtection="1"/>
    <xf numFmtId="170" fontId="21" fillId="0" borderId="63" xfId="204" applyNumberFormat="1" applyFont="1" applyFill="1" applyBorder="1" applyProtection="1">
      <protection locked="0"/>
    </xf>
    <xf numFmtId="170" fontId="69" fillId="0" borderId="43" xfId="204" applyNumberFormat="1" applyFont="1" applyFill="1" applyBorder="1" applyProtection="1">
      <protection locked="0"/>
    </xf>
    <xf numFmtId="170" fontId="12" fillId="34" borderId="0" xfId="204" applyNumberFormat="1" applyFont="1" applyFill="1" applyProtection="1"/>
    <xf numFmtId="166" fontId="82" fillId="29" borderId="0" xfId="0" applyFont="1" applyFill="1" applyBorder="1" applyAlignment="1" applyProtection="1"/>
    <xf numFmtId="166" fontId="19" fillId="29" borderId="0" xfId="0" applyFont="1" applyFill="1" applyAlignment="1" applyProtection="1"/>
    <xf numFmtId="166" fontId="79" fillId="29" borderId="0" xfId="0" applyFont="1" applyFill="1" applyAlignment="1" applyProtection="1"/>
    <xf numFmtId="38" fontId="27" fillId="29" borderId="41" xfId="0" applyNumberFormat="1" applyFont="1" applyFill="1" applyBorder="1" applyProtection="1"/>
    <xf numFmtId="170" fontId="26" fillId="29" borderId="60" xfId="204" applyNumberFormat="1" applyFont="1" applyFill="1" applyBorder="1" applyProtection="1"/>
    <xf numFmtId="170" fontId="69" fillId="0" borderId="64" xfId="204" applyNumberFormat="1" applyFont="1" applyFill="1" applyBorder="1" applyProtection="1">
      <protection locked="0"/>
    </xf>
    <xf numFmtId="170" fontId="20" fillId="30" borderId="64" xfId="204" applyNumberFormat="1" applyFont="1" applyFill="1" applyBorder="1" applyProtection="1"/>
    <xf numFmtId="170" fontId="0" fillId="0" borderId="64" xfId="204" applyNumberFormat="1" applyFont="1" applyBorder="1" applyProtection="1">
      <protection locked="0"/>
    </xf>
    <xf numFmtId="170" fontId="0" fillId="34" borderId="64" xfId="204" applyNumberFormat="1" applyFont="1" applyFill="1" applyBorder="1" applyProtection="1"/>
    <xf numFmtId="49" fontId="21" fillId="0" borderId="5" xfId="2" applyNumberFormat="1" applyFont="1" applyBorder="1" applyAlignment="1" applyProtection="1">
      <alignment horizontal="center"/>
      <protection locked="0"/>
    </xf>
    <xf numFmtId="49" fontId="21" fillId="0" borderId="8" xfId="2" applyNumberFormat="1" applyFont="1" applyBorder="1" applyAlignment="1" applyProtection="1">
      <alignment horizontal="center"/>
      <protection locked="0"/>
    </xf>
    <xf numFmtId="49" fontId="21" fillId="0" borderId="11" xfId="2" applyNumberFormat="1" applyFont="1" applyBorder="1" applyAlignment="1" applyProtection="1">
      <alignment horizontal="center"/>
      <protection locked="0"/>
    </xf>
    <xf numFmtId="49" fontId="21" fillId="0" borderId="0" xfId="2" applyNumberFormat="1" applyFont="1" applyBorder="1" applyAlignment="1" applyProtection="1">
      <alignment horizontal="center"/>
      <protection locked="0"/>
    </xf>
    <xf numFmtId="3" fontId="118" fillId="29" borderId="88" xfId="0" applyNumberFormat="1" applyFont="1" applyFill="1" applyBorder="1" applyAlignment="1" applyProtection="1">
      <alignment horizontal="center" vertical="top" wrapText="1"/>
      <protection locked="0"/>
    </xf>
    <xf numFmtId="166" fontId="20" fillId="29" borderId="88" xfId="0" applyFont="1" applyFill="1" applyBorder="1" applyProtection="1">
      <protection locked="0"/>
    </xf>
    <xf numFmtId="49" fontId="21" fillId="0" borderId="5" xfId="8" applyNumberFormat="1" applyFont="1" applyBorder="1" applyProtection="1">
      <protection locked="0"/>
    </xf>
    <xf numFmtId="49" fontId="21" fillId="0" borderId="8" xfId="8" applyNumberFormat="1" applyFont="1" applyBorder="1" applyProtection="1">
      <protection locked="0"/>
    </xf>
    <xf numFmtId="49" fontId="21" fillId="2" borderId="11" xfId="8" applyNumberFormat="1" applyFont="1" applyFill="1" applyBorder="1" applyProtection="1">
      <protection locked="0"/>
    </xf>
    <xf numFmtId="166" fontId="20" fillId="34" borderId="88" xfId="0" applyFont="1" applyFill="1" applyBorder="1" applyProtection="1">
      <protection locked="0"/>
    </xf>
    <xf numFmtId="49" fontId="21" fillId="2" borderId="62" xfId="8" applyNumberFormat="1" applyFont="1" applyFill="1" applyBorder="1" applyProtection="1">
      <protection locked="0"/>
    </xf>
    <xf numFmtId="166" fontId="20" fillId="35" borderId="76" xfId="0" applyFont="1" applyFill="1" applyBorder="1" applyProtection="1"/>
    <xf numFmtId="166" fontId="26" fillId="29" borderId="40" xfId="0" applyFont="1" applyFill="1" applyBorder="1" applyProtection="1"/>
    <xf numFmtId="166" fontId="21" fillId="29" borderId="40" xfId="0" applyFont="1" applyFill="1" applyBorder="1" applyAlignment="1" applyProtection="1">
      <alignment horizontal="left" wrapText="1"/>
    </xf>
    <xf numFmtId="166" fontId="20" fillId="31" borderId="40" xfId="0" applyFont="1" applyFill="1" applyBorder="1" applyAlignment="1" applyProtection="1">
      <alignment wrapText="1"/>
    </xf>
    <xf numFmtId="166" fontId="27" fillId="29" borderId="40" xfId="0" applyFont="1" applyFill="1" applyBorder="1" applyProtection="1"/>
    <xf numFmtId="0" fontId="21" fillId="34" borderId="72" xfId="2" applyFont="1" applyFill="1" applyBorder="1" applyAlignment="1" applyProtection="1">
      <alignment horizontal="left"/>
    </xf>
    <xf numFmtId="0" fontId="21" fillId="34" borderId="73" xfId="2" applyFont="1" applyFill="1" applyBorder="1" applyAlignment="1" applyProtection="1">
      <alignment horizontal="left"/>
    </xf>
    <xf numFmtId="0" fontId="21" fillId="34" borderId="74" xfId="2" applyFont="1" applyFill="1" applyBorder="1" applyAlignment="1" applyProtection="1">
      <alignment horizontal="left"/>
    </xf>
    <xf numFmtId="166" fontId="123" fillId="29" borderId="75" xfId="0" applyFont="1" applyFill="1" applyBorder="1" applyProtection="1"/>
    <xf numFmtId="166" fontId="27" fillId="29" borderId="42" xfId="0" applyFont="1" applyFill="1" applyBorder="1" applyProtection="1"/>
    <xf numFmtId="166" fontId="123" fillId="29" borderId="76" xfId="0" applyFont="1" applyFill="1" applyBorder="1" applyProtection="1"/>
    <xf numFmtId="0" fontId="86" fillId="34" borderId="0" xfId="8" applyFont="1" applyFill="1" applyBorder="1" applyProtection="1"/>
    <xf numFmtId="0" fontId="21" fillId="34" borderId="0" xfId="8" applyFont="1" applyFill="1" applyBorder="1" applyAlignment="1" applyProtection="1"/>
    <xf numFmtId="0" fontId="20" fillId="34" borderId="0" xfId="3" applyFont="1" applyFill="1" applyAlignment="1" applyProtection="1">
      <alignment horizontal="left"/>
    </xf>
    <xf numFmtId="0" fontId="21" fillId="0" borderId="0" xfId="8" applyFont="1" applyBorder="1" applyProtection="1">
      <protection locked="0"/>
    </xf>
    <xf numFmtId="166" fontId="27" fillId="29" borderId="45" xfId="0" applyFont="1" applyFill="1" applyBorder="1" applyProtection="1">
      <protection locked="0"/>
    </xf>
    <xf numFmtId="166" fontId="0" fillId="34" borderId="0" xfId="0" applyFont="1" applyFill="1"/>
    <xf numFmtId="166" fontId="41" fillId="34" borderId="0" xfId="0" applyFont="1" applyFill="1" applyAlignment="1" applyProtection="1">
      <alignment horizontal="left"/>
    </xf>
    <xf numFmtId="170" fontId="20" fillId="30" borderId="44" xfId="204" applyNumberFormat="1" applyFont="1" applyFill="1" applyBorder="1" applyProtection="1"/>
    <xf numFmtId="170" fontId="20" fillId="34" borderId="0" xfId="204" applyNumberFormat="1" applyFont="1" applyFill="1" applyBorder="1" applyProtection="1"/>
    <xf numFmtId="170" fontId="21" fillId="0" borderId="82" xfId="204" applyNumberFormat="1" applyFont="1" applyBorder="1" applyProtection="1">
      <protection locked="0"/>
    </xf>
    <xf numFmtId="170" fontId="20" fillId="30" borderId="0" xfId="204" applyNumberFormat="1" applyFont="1" applyFill="1" applyBorder="1" applyProtection="1"/>
    <xf numFmtId="49" fontId="21" fillId="34" borderId="0" xfId="12" applyNumberFormat="1" applyFont="1" applyFill="1" applyProtection="1"/>
    <xf numFmtId="166" fontId="20" fillId="34" borderId="0" xfId="12" applyFont="1" applyFill="1" applyBorder="1" applyAlignment="1" applyProtection="1"/>
    <xf numFmtId="49" fontId="20" fillId="34" borderId="0" xfId="12" applyNumberFormat="1" applyFont="1" applyFill="1" applyBorder="1" applyAlignment="1" applyProtection="1">
      <alignment horizontal="center"/>
    </xf>
    <xf numFmtId="166" fontId="20" fillId="34" borderId="47" xfId="12" applyFont="1" applyFill="1" applyBorder="1" applyAlignment="1" applyProtection="1"/>
    <xf numFmtId="166" fontId="20" fillId="34" borderId="32" xfId="12" applyFont="1" applyFill="1" applyBorder="1" applyProtection="1"/>
    <xf numFmtId="166" fontId="21" fillId="34" borderId="0" xfId="12" applyFont="1" applyFill="1" applyBorder="1" applyProtection="1"/>
    <xf numFmtId="166" fontId="21" fillId="34" borderId="5" xfId="12" applyFont="1" applyFill="1" applyBorder="1" applyProtection="1"/>
    <xf numFmtId="166" fontId="20" fillId="34" borderId="67" xfId="12" applyFont="1" applyFill="1" applyBorder="1" applyAlignment="1" applyProtection="1">
      <alignment horizontal="left"/>
    </xf>
    <xf numFmtId="166" fontId="21" fillId="34" borderId="37" xfId="12" applyFont="1" applyFill="1" applyBorder="1" applyProtection="1"/>
    <xf numFmtId="166" fontId="20" fillId="34" borderId="32" xfId="12" applyFont="1" applyFill="1" applyBorder="1" applyAlignment="1" applyProtection="1">
      <alignment horizontal="left"/>
    </xf>
    <xf numFmtId="166" fontId="21" fillId="34" borderId="67" xfId="12" applyFont="1" applyFill="1" applyBorder="1" applyProtection="1"/>
    <xf numFmtId="166" fontId="21" fillId="34" borderId="45" xfId="12" applyFont="1" applyFill="1" applyBorder="1" applyProtection="1"/>
    <xf numFmtId="166" fontId="21" fillId="34" borderId="32" xfId="12" applyFont="1" applyFill="1" applyBorder="1" applyProtection="1"/>
    <xf numFmtId="166" fontId="31" fillId="34" borderId="32" xfId="12" applyFont="1" applyFill="1" applyBorder="1" applyProtection="1"/>
    <xf numFmtId="166" fontId="21" fillId="34" borderId="0" xfId="12" applyFont="1" applyFill="1" applyBorder="1" applyAlignment="1" applyProtection="1">
      <alignment horizontal="left"/>
    </xf>
    <xf numFmtId="166" fontId="20" fillId="34" borderId="54" xfId="12" applyFont="1" applyFill="1" applyBorder="1" applyAlignment="1" applyProtection="1">
      <alignment horizontal="left"/>
    </xf>
    <xf numFmtId="166" fontId="120" fillId="34" borderId="0" xfId="211" applyNumberFormat="1" applyFont="1" applyFill="1" applyBorder="1" applyAlignment="1" applyProtection="1">
      <alignment horizontal="left"/>
    </xf>
    <xf numFmtId="166" fontId="20" fillId="34" borderId="0" xfId="12" applyFont="1" applyFill="1" applyBorder="1" applyProtection="1"/>
    <xf numFmtId="166" fontId="120" fillId="34" borderId="0" xfId="211" applyNumberFormat="1" applyFont="1" applyFill="1" applyBorder="1" applyAlignment="1" applyProtection="1"/>
    <xf numFmtId="166" fontId="21" fillId="34" borderId="54" xfId="12" applyFont="1" applyFill="1" applyBorder="1" applyProtection="1"/>
    <xf numFmtId="166" fontId="120" fillId="34" borderId="0" xfId="211" quotePrefix="1" applyNumberFormat="1" applyFont="1" applyFill="1" applyBorder="1" applyAlignment="1" applyProtection="1"/>
    <xf numFmtId="166" fontId="120" fillId="34" borderId="45" xfId="211" quotePrefix="1" applyNumberFormat="1" applyFont="1" applyFill="1" applyBorder="1" applyAlignment="1" applyProtection="1"/>
    <xf numFmtId="166" fontId="21" fillId="34" borderId="43" xfId="0" applyFont="1" applyFill="1" applyBorder="1" applyProtection="1"/>
    <xf numFmtId="166" fontId="21" fillId="34" borderId="0" xfId="0" applyFont="1" applyFill="1" applyBorder="1" applyAlignment="1" applyProtection="1">
      <alignment horizontal="centerContinuous"/>
    </xf>
    <xf numFmtId="166" fontId="21" fillId="34" borderId="0" xfId="0" applyFont="1" applyFill="1" applyAlignment="1" applyProtection="1">
      <alignment vertical="top"/>
    </xf>
    <xf numFmtId="166" fontId="0" fillId="34" borderId="0" xfId="0" applyFont="1" applyFill="1" applyAlignment="1" applyProtection="1">
      <alignment horizontal="left" vertical="top"/>
    </xf>
    <xf numFmtId="166" fontId="0" fillId="34" borderId="0" xfId="0" applyFont="1" applyFill="1" applyAlignment="1" applyProtection="1">
      <alignment vertical="top"/>
    </xf>
    <xf numFmtId="166" fontId="14" fillId="34" borderId="0" xfId="0" applyFont="1" applyFill="1" applyAlignment="1" applyProtection="1">
      <alignment horizontal="centerContinuous" vertical="top"/>
    </xf>
    <xf numFmtId="166" fontId="0" fillId="34" borderId="0" xfId="0" applyFont="1" applyFill="1" applyAlignment="1" applyProtection="1">
      <alignment horizontal="centerContinuous" vertical="top"/>
    </xf>
    <xf numFmtId="49" fontId="21" fillId="34" borderId="0" xfId="0" applyNumberFormat="1" applyFont="1" applyFill="1" applyAlignment="1" applyProtection="1">
      <alignment horizontal="center"/>
    </xf>
    <xf numFmtId="166" fontId="21" fillId="34" borderId="0" xfId="0" applyFont="1" applyFill="1" applyBorder="1" applyAlignment="1" applyProtection="1">
      <alignment horizontal="centerContinuous" vertical="top"/>
    </xf>
    <xf numFmtId="166" fontId="104" fillId="34" borderId="0" xfId="0" applyFont="1" applyFill="1"/>
    <xf numFmtId="166" fontId="21" fillId="0" borderId="0" xfId="0" applyFont="1" applyProtection="1"/>
    <xf numFmtId="49" fontId="104" fillId="34" borderId="0" xfId="0" quotePrefix="1" applyNumberFormat="1" applyFont="1" applyFill="1" applyAlignment="1" applyProtection="1">
      <alignment horizontal="center"/>
    </xf>
    <xf numFmtId="0" fontId="34" fillId="34" borderId="0" xfId="14" applyFont="1" applyFill="1" applyBorder="1" applyProtection="1"/>
    <xf numFmtId="0" fontId="20" fillId="34" borderId="0" xfId="14" applyFont="1" applyFill="1" applyProtection="1"/>
    <xf numFmtId="0" fontId="20" fillId="34" borderId="0" xfId="14" applyFont="1" applyFill="1" applyBorder="1" applyAlignment="1" applyProtection="1">
      <alignment horizontal="right"/>
    </xf>
    <xf numFmtId="166" fontId="21" fillId="34" borderId="0" xfId="0" applyFont="1" applyFill="1" applyAlignment="1" applyProtection="1">
      <alignment horizontal="center"/>
      <protection locked="0"/>
    </xf>
    <xf numFmtId="0" fontId="21" fillId="34" borderId="0" xfId="0" applyNumberFormat="1" applyFont="1" applyFill="1" applyAlignment="1" applyProtection="1">
      <alignment horizontal="right"/>
    </xf>
    <xf numFmtId="166" fontId="21" fillId="0" borderId="0" xfId="0" applyFont="1" applyBorder="1"/>
    <xf numFmtId="166" fontId="20" fillId="34" borderId="38" xfId="0" applyFont="1" applyFill="1" applyBorder="1" applyAlignment="1">
      <alignment horizontal="center"/>
    </xf>
    <xf numFmtId="166" fontId="20" fillId="34" borderId="39" xfId="0" applyFont="1" applyFill="1" applyBorder="1" applyAlignment="1">
      <alignment horizontal="center" wrapText="1"/>
    </xf>
    <xf numFmtId="166" fontId="20" fillId="34" borderId="65" xfId="0" applyFont="1" applyFill="1" applyBorder="1" applyAlignment="1">
      <alignment horizontal="center" wrapText="1"/>
    </xf>
    <xf numFmtId="43" fontId="21" fillId="0" borderId="0" xfId="204" applyFont="1"/>
    <xf numFmtId="49" fontId="21" fillId="0" borderId="0" xfId="0" applyNumberFormat="1" applyFont="1"/>
    <xf numFmtId="166" fontId="93" fillId="34" borderId="45" xfId="211" applyNumberFormat="1" applyFill="1" applyBorder="1" applyAlignment="1" applyProtection="1"/>
    <xf numFmtId="166" fontId="86" fillId="34" borderId="0" xfId="0" applyFont="1" applyFill="1" applyBorder="1" applyProtection="1"/>
    <xf numFmtId="166" fontId="34" fillId="34" borderId="0" xfId="0" applyFont="1" applyFill="1" applyBorder="1" applyProtection="1"/>
    <xf numFmtId="49" fontId="21" fillId="0" borderId="0" xfId="0" applyNumberFormat="1" applyFont="1" applyProtection="1"/>
    <xf numFmtId="49" fontId="20" fillId="34" borderId="0" xfId="0" applyNumberFormat="1" applyFont="1" applyFill="1" applyAlignment="1" applyProtection="1"/>
    <xf numFmtId="49" fontId="31" fillId="34" borderId="0" xfId="0" applyNumberFormat="1" applyFont="1" applyFill="1" applyAlignment="1" applyProtection="1">
      <alignment horizontal="center"/>
    </xf>
    <xf numFmtId="49" fontId="20" fillId="34" borderId="0" xfId="0" applyNumberFormat="1" applyFont="1" applyFill="1" applyAlignment="1" applyProtection="1">
      <alignment horizontal="centerContinuous"/>
    </xf>
    <xf numFmtId="49" fontId="20" fillId="34" borderId="0" xfId="0" applyNumberFormat="1" applyFont="1" applyFill="1" applyAlignment="1" applyProtection="1">
      <alignment horizontal="right"/>
    </xf>
    <xf numFmtId="166" fontId="104" fillId="34" borderId="0" xfId="0" applyFont="1" applyFill="1" applyAlignment="1" applyProtection="1">
      <alignment horizontal="left" vertical="top" wrapText="1"/>
    </xf>
    <xf numFmtId="166" fontId="21" fillId="34" borderId="0" xfId="0" quotePrefix="1" applyFont="1" applyFill="1" applyAlignment="1" applyProtection="1">
      <alignment horizontal="center" vertical="top" wrapText="1"/>
    </xf>
    <xf numFmtId="49" fontId="21" fillId="34" borderId="0" xfId="0" applyNumberFormat="1" applyFont="1" applyFill="1" applyAlignment="1" applyProtection="1">
      <alignment horizontal="right"/>
    </xf>
    <xf numFmtId="166" fontId="20" fillId="34" borderId="0" xfId="0" applyFont="1" applyFill="1" applyAlignment="1" applyProtection="1">
      <alignment horizontal="right"/>
    </xf>
    <xf numFmtId="166" fontId="20" fillId="34" borderId="0" xfId="0" quotePrefix="1" applyFont="1" applyFill="1" applyAlignment="1" applyProtection="1">
      <alignment horizontal="right"/>
    </xf>
    <xf numFmtId="49" fontId="21" fillId="34" borderId="0" xfId="0" quotePrefix="1" applyNumberFormat="1" applyFont="1" applyFill="1" applyAlignment="1" applyProtection="1">
      <alignment horizontal="right" vertical="top"/>
    </xf>
    <xf numFmtId="49" fontId="21" fillId="34" borderId="0" xfId="0" applyNumberFormat="1" applyFont="1" applyFill="1" applyBorder="1" applyAlignment="1" applyProtection="1">
      <alignment horizontal="center"/>
    </xf>
    <xf numFmtId="166" fontId="21" fillId="34" borderId="0" xfId="0" applyFont="1" applyFill="1" applyBorder="1" applyAlignment="1" applyProtection="1">
      <alignment horizontal="right"/>
    </xf>
    <xf numFmtId="166" fontId="20" fillId="34" borderId="0" xfId="0" quotePrefix="1" applyFont="1" applyFill="1" applyBorder="1" applyAlignment="1" applyProtection="1">
      <alignment horizontal="right"/>
    </xf>
    <xf numFmtId="14" fontId="21" fillId="34" borderId="0" xfId="0" applyNumberFormat="1" applyFont="1" applyFill="1" applyProtection="1"/>
    <xf numFmtId="166" fontId="104" fillId="34" borderId="0" xfId="0" applyFont="1" applyFill="1" applyBorder="1" applyProtection="1"/>
    <xf numFmtId="166" fontId="20" fillId="34" borderId="0" xfId="0" applyFont="1" applyFill="1" applyBorder="1" applyAlignment="1" applyProtection="1">
      <alignment horizontal="right"/>
    </xf>
    <xf numFmtId="166" fontId="34" fillId="34" borderId="0" xfId="0" applyFont="1" applyFill="1" applyProtection="1"/>
    <xf numFmtId="0" fontId="86" fillId="34" borderId="0" xfId="9" applyFont="1" applyFill="1" applyBorder="1" applyAlignment="1" applyProtection="1"/>
    <xf numFmtId="49" fontId="21" fillId="34" borderId="0" xfId="0" quotePrefix="1" applyNumberFormat="1" applyFont="1" applyFill="1" applyAlignment="1" applyProtection="1">
      <alignment horizontal="center"/>
    </xf>
    <xf numFmtId="49" fontId="20" fillId="34" borderId="0" xfId="0" applyNumberFormat="1" applyFont="1" applyFill="1" applyAlignment="1" applyProtection="1">
      <alignment horizontal="left"/>
    </xf>
    <xf numFmtId="166" fontId="21" fillId="34" borderId="0" xfId="0" quotePrefix="1" applyFont="1" applyFill="1" applyAlignment="1" applyProtection="1">
      <alignment horizontal="left"/>
    </xf>
    <xf numFmtId="166" fontId="21" fillId="34" borderId="0" xfId="0" quotePrefix="1" applyFont="1" applyFill="1" applyProtection="1"/>
    <xf numFmtId="49" fontId="21" fillId="0" borderId="0" xfId="0" applyNumberFormat="1" applyFont="1" applyAlignment="1" applyProtection="1">
      <alignment horizontal="centerContinuous"/>
    </xf>
    <xf numFmtId="166" fontId="21" fillId="0" borderId="0" xfId="0" applyFont="1" applyAlignment="1" applyProtection="1">
      <alignment horizontal="centerContinuous"/>
    </xf>
    <xf numFmtId="49" fontId="21" fillId="34" borderId="0" xfId="0" quotePrefix="1" applyNumberFormat="1" applyFont="1" applyFill="1" applyAlignment="1" applyProtection="1">
      <alignment horizontal="left"/>
    </xf>
    <xf numFmtId="49" fontId="21" fillId="34" borderId="0" xfId="0" applyNumberFormat="1" applyFont="1" applyFill="1" applyAlignment="1" applyProtection="1">
      <alignment horizontal="centerContinuous"/>
    </xf>
    <xf numFmtId="166" fontId="86" fillId="34" borderId="0" xfId="0" applyFont="1" applyFill="1" applyBorder="1" applyAlignment="1" applyProtection="1">
      <alignment horizontal="right"/>
    </xf>
    <xf numFmtId="166" fontId="126" fillId="34" borderId="0" xfId="0" applyFont="1" applyFill="1" applyProtection="1"/>
    <xf numFmtId="166" fontId="21" fillId="0" borderId="64" xfId="0" applyFont="1" applyBorder="1" applyProtection="1">
      <protection locked="0"/>
    </xf>
    <xf numFmtId="170" fontId="20" fillId="0" borderId="0" xfId="0" applyNumberFormat="1" applyFont="1" applyProtection="1">
      <protection locked="0"/>
    </xf>
    <xf numFmtId="166" fontId="21" fillId="34" borderId="66" xfId="0" applyFont="1" applyFill="1" applyBorder="1" applyProtection="1"/>
    <xf numFmtId="166" fontId="21" fillId="34" borderId="68" xfId="0" applyFont="1" applyFill="1" applyBorder="1" applyProtection="1"/>
    <xf numFmtId="166" fontId="21" fillId="0" borderId="66" xfId="0" applyFont="1" applyBorder="1" applyProtection="1">
      <protection locked="0"/>
    </xf>
    <xf numFmtId="49" fontId="21" fillId="34" borderId="0" xfId="0" applyNumberFormat="1" applyFont="1" applyFill="1" applyAlignment="1" applyProtection="1"/>
    <xf numFmtId="166" fontId="20" fillId="34" borderId="0" xfId="0" applyFont="1" applyFill="1" applyAlignment="1" applyProtection="1">
      <alignment horizontal="centerContinuous"/>
    </xf>
    <xf numFmtId="166" fontId="21" fillId="34" borderId="38" xfId="0" applyFont="1" applyFill="1" applyBorder="1" applyAlignment="1" applyProtection="1">
      <alignment wrapText="1"/>
    </xf>
    <xf numFmtId="166" fontId="26" fillId="34" borderId="39" xfId="0" applyFont="1" applyFill="1" applyBorder="1" applyProtection="1"/>
    <xf numFmtId="166" fontId="20" fillId="34" borderId="39" xfId="0" applyFont="1" applyFill="1" applyBorder="1" applyAlignment="1" applyProtection="1">
      <alignment horizontal="center" wrapText="1"/>
    </xf>
    <xf numFmtId="166" fontId="20" fillId="34" borderId="65" xfId="0" applyFont="1" applyFill="1" applyBorder="1" applyAlignment="1" applyProtection="1">
      <alignment horizontal="center" wrapText="1"/>
    </xf>
    <xf numFmtId="166" fontId="21" fillId="34" borderId="4" xfId="11" quotePrefix="1" applyFont="1" applyFill="1" applyBorder="1" applyAlignment="1" applyProtection="1">
      <alignment horizontal="left"/>
    </xf>
    <xf numFmtId="49" fontId="21" fillId="0" borderId="34" xfId="0" applyNumberFormat="1" applyFont="1" applyFill="1" applyBorder="1" applyAlignment="1" applyProtection="1">
      <alignment horizontal="center"/>
      <protection locked="0"/>
    </xf>
    <xf numFmtId="166" fontId="21" fillId="34" borderId="40" xfId="0" applyFont="1" applyFill="1" applyBorder="1" applyProtection="1"/>
    <xf numFmtId="166" fontId="21" fillId="34" borderId="7" xfId="0" quotePrefix="1" applyFont="1" applyFill="1" applyBorder="1" applyAlignment="1" applyProtection="1">
      <alignment horizontal="left"/>
    </xf>
    <xf numFmtId="49" fontId="21" fillId="0" borderId="35" xfId="0" applyNumberFormat="1" applyFont="1" applyBorder="1" applyAlignment="1" applyProtection="1">
      <alignment horizontal="center"/>
      <protection locked="0"/>
    </xf>
    <xf numFmtId="170" fontId="21" fillId="0" borderId="41" xfId="204" applyNumberFormat="1" applyFont="1" applyBorder="1" applyProtection="1">
      <protection locked="0"/>
    </xf>
    <xf numFmtId="166" fontId="21" fillId="34" borderId="7" xfId="0" applyFont="1" applyFill="1" applyBorder="1" applyAlignment="1" applyProtection="1"/>
    <xf numFmtId="166" fontId="21" fillId="34" borderId="4" xfId="0" applyFont="1" applyFill="1" applyBorder="1" applyAlignment="1" applyProtection="1">
      <alignment horizontal="left" wrapText="1"/>
    </xf>
    <xf numFmtId="166" fontId="21" fillId="34" borderId="7" xfId="11" applyFont="1" applyFill="1" applyBorder="1" applyAlignment="1" applyProtection="1">
      <alignment horizontal="left"/>
    </xf>
    <xf numFmtId="49" fontId="21" fillId="0" borderId="35" xfId="0" applyNumberFormat="1" applyFont="1" applyFill="1" applyBorder="1" applyAlignment="1" applyProtection="1">
      <alignment horizontal="center"/>
      <protection locked="0"/>
    </xf>
    <xf numFmtId="49" fontId="20" fillId="0" borderId="35" xfId="0" quotePrefix="1" applyNumberFormat="1" applyFont="1" applyFill="1" applyBorder="1" applyAlignment="1" applyProtection="1">
      <alignment horizontal="center"/>
      <protection locked="0"/>
    </xf>
    <xf numFmtId="170" fontId="21" fillId="0" borderId="66" xfId="204" applyNumberFormat="1" applyFont="1" applyFill="1" applyBorder="1" applyProtection="1">
      <protection locked="0"/>
    </xf>
    <xf numFmtId="170" fontId="21" fillId="0" borderId="43" xfId="204" applyNumberFormat="1" applyFont="1" applyBorder="1" applyProtection="1">
      <protection locked="0"/>
    </xf>
    <xf numFmtId="166" fontId="21" fillId="34" borderId="7" xfId="0" applyFont="1" applyFill="1" applyBorder="1" applyAlignment="1" applyProtection="1">
      <alignment horizontal="left"/>
    </xf>
    <xf numFmtId="166" fontId="21" fillId="34" borderId="12" xfId="0" applyFont="1" applyFill="1" applyBorder="1" applyAlignment="1" applyProtection="1">
      <alignment horizontal="left"/>
    </xf>
    <xf numFmtId="49" fontId="21" fillId="0" borderId="36" xfId="0" applyNumberFormat="1" applyFont="1" applyBorder="1" applyAlignment="1" applyProtection="1">
      <alignment horizontal="center"/>
      <protection locked="0"/>
    </xf>
    <xf numFmtId="170" fontId="20" fillId="33" borderId="82" xfId="204" applyNumberFormat="1" applyFont="1" applyFill="1" applyBorder="1" applyProtection="1"/>
    <xf numFmtId="166" fontId="21" fillId="0" borderId="12" xfId="0" applyFont="1" applyFill="1" applyBorder="1" applyAlignment="1" applyProtection="1">
      <alignment horizontal="left"/>
      <protection locked="0"/>
    </xf>
    <xf numFmtId="49" fontId="21" fillId="34" borderId="9" xfId="0" applyNumberFormat="1" applyFont="1" applyFill="1" applyBorder="1" applyAlignment="1" applyProtection="1">
      <alignment horizontal="center"/>
    </xf>
    <xf numFmtId="166" fontId="21" fillId="34" borderId="75" xfId="0" applyFont="1" applyFill="1" applyBorder="1" applyProtection="1"/>
    <xf numFmtId="166" fontId="21" fillId="34" borderId="31" xfId="0" applyFont="1" applyFill="1" applyBorder="1" applyProtection="1"/>
    <xf numFmtId="170" fontId="19" fillId="29" borderId="41" xfId="204" applyNumberFormat="1" applyFont="1" applyFill="1" applyBorder="1" applyAlignment="1" applyProtection="1">
      <alignment horizontal="center" vertical="center" wrapText="1"/>
    </xf>
    <xf numFmtId="170" fontId="19" fillId="0" borderId="41" xfId="204" applyNumberFormat="1" applyFont="1" applyFill="1" applyBorder="1" applyAlignment="1" applyProtection="1">
      <alignment horizontal="center" vertical="center" wrapText="1"/>
      <protection locked="0"/>
    </xf>
    <xf numFmtId="170" fontId="19" fillId="29" borderId="64" xfId="204" applyNumberFormat="1" applyFont="1" applyFill="1" applyBorder="1" applyAlignment="1" applyProtection="1">
      <alignment horizontal="center" vertical="center" wrapText="1"/>
    </xf>
    <xf numFmtId="170" fontId="98" fillId="29" borderId="66" xfId="204" applyNumberFormat="1" applyFont="1" applyFill="1" applyBorder="1" applyProtection="1"/>
    <xf numFmtId="170" fontId="11" fillId="29" borderId="64" xfId="204" applyNumberFormat="1" applyFont="1" applyFill="1" applyBorder="1" applyAlignment="1" applyProtection="1">
      <alignment horizontal="center" vertical="center" wrapText="1"/>
    </xf>
    <xf numFmtId="170" fontId="11" fillId="34" borderId="64" xfId="204" applyNumberFormat="1" applyFont="1" applyFill="1" applyBorder="1" applyAlignment="1" applyProtection="1">
      <alignment horizontal="right" vertical="center" wrapText="1"/>
    </xf>
    <xf numFmtId="170" fontId="21" fillId="34" borderId="64" xfId="204" applyNumberFormat="1" applyFont="1" applyFill="1" applyBorder="1" applyProtection="1">
      <protection locked="0"/>
    </xf>
    <xf numFmtId="170" fontId="21" fillId="35" borderId="66" xfId="204" applyNumberFormat="1" applyFont="1" applyFill="1" applyBorder="1" applyProtection="1"/>
    <xf numFmtId="170" fontId="21" fillId="34" borderId="63" xfId="204" applyNumberFormat="1" applyFont="1" applyFill="1" applyBorder="1" applyProtection="1"/>
    <xf numFmtId="170" fontId="21" fillId="34" borderId="41" xfId="204" applyNumberFormat="1" applyFont="1" applyFill="1" applyBorder="1" applyProtection="1"/>
    <xf numFmtId="166" fontId="21" fillId="34" borderId="37" xfId="0" applyFont="1" applyFill="1" applyBorder="1" applyProtection="1"/>
    <xf numFmtId="0" fontId="21" fillId="34" borderId="66" xfId="235" applyFont="1" applyFill="1" applyBorder="1" applyProtection="1"/>
    <xf numFmtId="170" fontId="19" fillId="30" borderId="64" xfId="204" applyNumberFormat="1" applyFont="1" applyFill="1" applyBorder="1" applyProtection="1"/>
    <xf numFmtId="166" fontId="21" fillId="34" borderId="40" xfId="0" quotePrefix="1" applyFont="1" applyFill="1" applyBorder="1" applyProtection="1"/>
    <xf numFmtId="170" fontId="21" fillId="37" borderId="41" xfId="204" applyNumberFormat="1" applyFont="1" applyFill="1" applyBorder="1" applyAlignment="1" applyProtection="1">
      <alignment horizontal="right"/>
    </xf>
    <xf numFmtId="166" fontId="20" fillId="29" borderId="47" xfId="0" applyFont="1" applyFill="1" applyBorder="1" applyAlignment="1" applyProtection="1">
      <alignment horizontal="center" vertical="center" wrapText="1"/>
    </xf>
    <xf numFmtId="166" fontId="20" fillId="29" borderId="65" xfId="0" applyFont="1" applyFill="1" applyBorder="1" applyAlignment="1" applyProtection="1">
      <alignment horizontal="center" wrapText="1"/>
    </xf>
    <xf numFmtId="3" fontId="21" fillId="34" borderId="0" xfId="7" applyNumberFormat="1" applyFont="1" applyFill="1" applyAlignment="1" applyProtection="1">
      <alignment horizontal="right"/>
    </xf>
    <xf numFmtId="49" fontId="21" fillId="34" borderId="40" xfId="0" applyNumberFormat="1" applyFont="1" applyFill="1" applyBorder="1" applyAlignment="1" applyProtection="1">
      <alignment horizontal="center"/>
    </xf>
    <xf numFmtId="49" fontId="21" fillId="0" borderId="34" xfId="11" quotePrefix="1" applyNumberFormat="1" applyFont="1" applyFill="1" applyBorder="1" applyAlignment="1" applyProtection="1">
      <alignment horizontal="center"/>
      <protection locked="0"/>
    </xf>
    <xf numFmtId="49" fontId="21" fillId="34" borderId="40" xfId="0" quotePrefix="1" applyNumberFormat="1" applyFont="1" applyFill="1" applyBorder="1" applyAlignment="1" applyProtection="1">
      <alignment horizontal="center"/>
    </xf>
    <xf numFmtId="166" fontId="21" fillId="34" borderId="11" xfId="0" quotePrefix="1" applyFont="1" applyFill="1" applyBorder="1" applyAlignment="1" applyProtection="1">
      <alignment horizontal="left"/>
    </xf>
    <xf numFmtId="49" fontId="21" fillId="0" borderId="36" xfId="0" applyNumberFormat="1" applyFont="1" applyFill="1" applyBorder="1" applyAlignment="1" applyProtection="1">
      <alignment horizontal="center"/>
      <protection locked="0"/>
    </xf>
    <xf numFmtId="167" fontId="21" fillId="34" borderId="0" xfId="0" applyNumberFormat="1" applyFont="1" applyFill="1" applyBorder="1" applyProtection="1"/>
    <xf numFmtId="0" fontId="20" fillId="34" borderId="0" xfId="1" quotePrefix="1" applyFont="1" applyFill="1" applyBorder="1" applyAlignment="1" applyProtection="1">
      <alignment horizontal="left"/>
    </xf>
    <xf numFmtId="49" fontId="21" fillId="34" borderId="40" xfId="11" applyNumberFormat="1" applyFont="1" applyFill="1" applyBorder="1" applyAlignment="1" applyProtection="1">
      <alignment horizontal="center"/>
    </xf>
    <xf numFmtId="170" fontId="21" fillId="34" borderId="0" xfId="204" applyNumberFormat="1" applyFont="1" applyFill="1" applyBorder="1" applyProtection="1"/>
    <xf numFmtId="171" fontId="20" fillId="34" borderId="0" xfId="0" applyNumberFormat="1" applyFont="1" applyFill="1" applyBorder="1" applyProtection="1"/>
    <xf numFmtId="49" fontId="21" fillId="34" borderId="0" xfId="11" applyNumberFormat="1" applyFont="1" applyFill="1" applyAlignment="1" applyProtection="1">
      <alignment horizontal="center"/>
    </xf>
    <xf numFmtId="166" fontId="20" fillId="34" borderId="0" xfId="11" applyFont="1" applyFill="1" applyBorder="1" applyAlignment="1" applyProtection="1">
      <alignment horizontal="left"/>
    </xf>
    <xf numFmtId="166" fontId="21" fillId="34" borderId="0" xfId="11" applyFont="1" applyFill="1" applyBorder="1" applyProtection="1"/>
    <xf numFmtId="166" fontId="21" fillId="34" borderId="0" xfId="11" applyFont="1" applyFill="1" applyProtection="1"/>
    <xf numFmtId="166" fontId="21" fillId="34" borderId="0" xfId="11" applyFont="1" applyFill="1" applyAlignment="1" applyProtection="1">
      <alignment horizontal="centerContinuous"/>
    </xf>
    <xf numFmtId="166" fontId="20" fillId="0" borderId="92" xfId="0" applyFont="1" applyFill="1" applyBorder="1" applyAlignment="1" applyProtection="1">
      <alignment horizontal="center"/>
    </xf>
    <xf numFmtId="166" fontId="21" fillId="0" borderId="63" xfId="0" applyFont="1" applyFill="1" applyBorder="1" applyAlignment="1" applyProtection="1">
      <alignment wrapText="1"/>
      <protection locked="0"/>
    </xf>
    <xf numFmtId="170" fontId="21" fillId="0" borderId="43" xfId="204" applyNumberFormat="1" applyFont="1" applyFill="1" applyBorder="1" applyProtection="1">
      <protection locked="0"/>
    </xf>
    <xf numFmtId="166" fontId="21" fillId="31" borderId="42" xfId="0" applyFont="1" applyFill="1" applyBorder="1" applyAlignment="1" applyProtection="1">
      <alignment wrapText="1"/>
    </xf>
    <xf numFmtId="166" fontId="21" fillId="0" borderId="68" xfId="0" applyFont="1" applyFill="1" applyBorder="1" applyAlignment="1" applyProtection="1">
      <alignment wrapText="1"/>
      <protection locked="0"/>
    </xf>
    <xf numFmtId="166" fontId="20" fillId="0" borderId="92" xfId="0" applyFont="1" applyFill="1" applyBorder="1" applyAlignment="1" applyProtection="1">
      <alignment wrapText="1"/>
      <protection locked="0"/>
    </xf>
    <xf numFmtId="166" fontId="20" fillId="31" borderId="66" xfId="0" applyFont="1" applyFill="1" applyBorder="1" applyAlignment="1" applyProtection="1">
      <alignment horizontal="left" wrapText="1" indent="1"/>
    </xf>
    <xf numFmtId="166" fontId="20" fillId="31" borderId="43" xfId="0" applyFont="1" applyFill="1" applyBorder="1" applyAlignment="1" applyProtection="1">
      <alignment horizontal="left" wrapText="1" indent="1"/>
    </xf>
    <xf numFmtId="170" fontId="21" fillId="0" borderId="41" xfId="204" applyNumberFormat="1" applyFont="1" applyFill="1" applyBorder="1" applyAlignment="1" applyProtection="1">
      <alignment wrapText="1"/>
      <protection locked="0"/>
    </xf>
    <xf numFmtId="170" fontId="69" fillId="0" borderId="41" xfId="204" applyNumberFormat="1" applyFont="1" applyFill="1" applyBorder="1" applyAlignment="1" applyProtection="1">
      <alignment wrapText="1"/>
      <protection locked="0"/>
    </xf>
    <xf numFmtId="166" fontId="21" fillId="29" borderId="40" xfId="0" applyFont="1" applyFill="1" applyBorder="1" applyAlignment="1" applyProtection="1">
      <alignment horizontal="left"/>
    </xf>
    <xf numFmtId="170" fontId="21" fillId="29" borderId="66" xfId="204" applyNumberFormat="1" applyFont="1" applyFill="1" applyBorder="1" applyProtection="1"/>
    <xf numFmtId="170" fontId="21" fillId="29" borderId="43" xfId="204" applyNumberFormat="1" applyFont="1" applyFill="1" applyBorder="1" applyProtection="1"/>
    <xf numFmtId="166" fontId="21" fillId="0" borderId="63" xfId="0" applyFont="1" applyFill="1" applyBorder="1" applyProtection="1">
      <protection locked="0"/>
    </xf>
    <xf numFmtId="170" fontId="21" fillId="29" borderId="64" xfId="204" applyNumberFormat="1" applyFont="1" applyFill="1" applyBorder="1" applyProtection="1"/>
    <xf numFmtId="170" fontId="21" fillId="29" borderId="41" xfId="204" applyNumberFormat="1" applyFont="1" applyFill="1" applyBorder="1" applyProtection="1"/>
    <xf numFmtId="170" fontId="69" fillId="0" borderId="41" xfId="204" applyNumberFormat="1" applyFont="1" applyFill="1" applyBorder="1" applyProtection="1">
      <protection locked="0"/>
    </xf>
    <xf numFmtId="166" fontId="20" fillId="29" borderId="40" xfId="0" applyFont="1" applyFill="1" applyBorder="1" applyAlignment="1" applyProtection="1">
      <alignment horizontal="left" wrapText="1"/>
    </xf>
    <xf numFmtId="166" fontId="20" fillId="29" borderId="42" xfId="0" applyFont="1" applyFill="1" applyBorder="1" applyAlignment="1" applyProtection="1">
      <alignment wrapText="1"/>
    </xf>
    <xf numFmtId="170" fontId="21" fillId="29" borderId="66" xfId="204" applyNumberFormat="1" applyFont="1" applyFill="1" applyBorder="1" applyAlignment="1" applyProtection="1">
      <alignment horizontal="left"/>
    </xf>
    <xf numFmtId="170" fontId="21" fillId="29" borderId="43" xfId="204" applyNumberFormat="1" applyFont="1" applyFill="1" applyBorder="1" applyAlignment="1" applyProtection="1">
      <alignment horizontal="left"/>
    </xf>
    <xf numFmtId="166" fontId="20" fillId="29" borderId="40" xfId="0" applyFont="1" applyFill="1" applyBorder="1" applyAlignment="1" applyProtection="1">
      <alignment wrapText="1"/>
    </xf>
    <xf numFmtId="166" fontId="21" fillId="29" borderId="42" xfId="0" applyFont="1" applyFill="1" applyBorder="1" applyAlignment="1" applyProtection="1">
      <alignment wrapText="1"/>
    </xf>
    <xf numFmtId="166" fontId="21" fillId="29" borderId="40" xfId="0" applyFont="1" applyFill="1" applyBorder="1" applyAlignment="1" applyProtection="1">
      <alignment wrapText="1"/>
    </xf>
    <xf numFmtId="166" fontId="21" fillId="29" borderId="46" xfId="0" applyFont="1" applyFill="1" applyBorder="1" applyAlignment="1" applyProtection="1">
      <alignment wrapText="1"/>
    </xf>
    <xf numFmtId="166" fontId="21" fillId="34" borderId="0" xfId="11" quotePrefix="1" applyFont="1" applyFill="1" applyAlignment="1" applyProtection="1">
      <alignment horizontal="left"/>
    </xf>
    <xf numFmtId="49" fontId="86" fillId="34" borderId="0" xfId="0" applyNumberFormat="1" applyFont="1" applyFill="1" applyBorder="1" applyAlignment="1" applyProtection="1"/>
    <xf numFmtId="166" fontId="26" fillId="34" borderId="31" xfId="0" applyFont="1" applyFill="1" applyBorder="1" applyProtection="1"/>
    <xf numFmtId="49" fontId="20" fillId="0" borderId="34" xfId="7" quotePrefix="1" applyNumberFormat="1" applyFont="1" applyBorder="1" applyAlignment="1" applyProtection="1">
      <alignment horizontal="center"/>
      <protection locked="0"/>
    </xf>
    <xf numFmtId="166" fontId="21" fillId="34" borderId="32" xfId="0" applyFont="1" applyFill="1" applyBorder="1" applyProtection="1"/>
    <xf numFmtId="166" fontId="26" fillId="34" borderId="0" xfId="0" applyFont="1" applyFill="1" applyBorder="1" applyAlignment="1" applyProtection="1"/>
    <xf numFmtId="166" fontId="26" fillId="34" borderId="0" xfId="0" applyFont="1" applyFill="1" applyBorder="1" applyProtection="1">
      <protection locked="0"/>
    </xf>
    <xf numFmtId="38" fontId="27" fillId="34" borderId="0" xfId="0" applyNumberFormat="1" applyFont="1" applyFill="1" applyBorder="1" applyProtection="1"/>
    <xf numFmtId="166" fontId="26" fillId="29" borderId="31" xfId="0" applyFont="1" applyFill="1" applyBorder="1" applyProtection="1"/>
    <xf numFmtId="166" fontId="20" fillId="29" borderId="39" xfId="0" applyFont="1" applyFill="1" applyBorder="1" applyAlignment="1" applyProtection="1">
      <alignment horizontal="center" wrapText="1"/>
      <protection locked="0"/>
    </xf>
    <xf numFmtId="49" fontId="21" fillId="34" borderId="0" xfId="7" applyNumberFormat="1" applyFont="1" applyFill="1" applyProtection="1"/>
    <xf numFmtId="49" fontId="101" fillId="34" borderId="0" xfId="7" applyNumberFormat="1" applyFont="1" applyFill="1" applyBorder="1" applyAlignment="1" applyProtection="1">
      <alignment horizontal="center"/>
    </xf>
    <xf numFmtId="3" fontId="21" fillId="34" borderId="0" xfId="0" applyNumberFormat="1" applyFont="1" applyFill="1" applyBorder="1" applyAlignment="1" applyProtection="1">
      <alignment horizontal="center"/>
    </xf>
    <xf numFmtId="171" fontId="20" fillId="34" borderId="0" xfId="205" applyNumberFormat="1" applyFont="1" applyFill="1" applyProtection="1"/>
    <xf numFmtId="3" fontId="21" fillId="34" borderId="0" xfId="0" quotePrefix="1" applyNumberFormat="1" applyFont="1" applyFill="1" applyBorder="1" applyAlignment="1" applyProtection="1">
      <alignment horizontal="center"/>
    </xf>
    <xf numFmtId="166" fontId="21" fillId="34" borderId="0" xfId="216" applyFont="1" applyFill="1" applyProtection="1"/>
    <xf numFmtId="166" fontId="21" fillId="34" borderId="47" xfId="216" applyFont="1" applyFill="1" applyBorder="1" applyProtection="1"/>
    <xf numFmtId="166" fontId="20" fillId="34" borderId="32" xfId="216" applyFont="1" applyFill="1" applyBorder="1" applyProtection="1"/>
    <xf numFmtId="166" fontId="21" fillId="34" borderId="5" xfId="216" applyFont="1" applyFill="1" applyBorder="1" applyProtection="1"/>
    <xf numFmtId="166" fontId="21" fillId="0" borderId="34" xfId="216" applyFont="1" applyFill="1" applyBorder="1" applyProtection="1">
      <protection locked="0"/>
    </xf>
    <xf numFmtId="166" fontId="21" fillId="34" borderId="8" xfId="216" applyFont="1" applyFill="1" applyBorder="1" applyProtection="1"/>
    <xf numFmtId="166" fontId="21" fillId="0" borderId="35" xfId="216" applyFont="1" applyFill="1" applyBorder="1" applyProtection="1">
      <protection locked="0"/>
    </xf>
    <xf numFmtId="166" fontId="21" fillId="34" borderId="49" xfId="216" applyFont="1" applyFill="1" applyBorder="1" applyProtection="1"/>
    <xf numFmtId="166" fontId="21" fillId="34" borderId="8" xfId="216" quotePrefix="1" applyFont="1" applyFill="1" applyBorder="1" applyProtection="1"/>
    <xf numFmtId="166" fontId="21" fillId="34" borderId="54" xfId="216" applyFont="1" applyFill="1" applyBorder="1" applyProtection="1"/>
    <xf numFmtId="166" fontId="21" fillId="34" borderId="0" xfId="216" applyFont="1" applyFill="1" applyBorder="1" applyProtection="1"/>
    <xf numFmtId="166" fontId="21" fillId="34" borderId="46" xfId="216" applyFont="1" applyFill="1" applyBorder="1" applyProtection="1"/>
    <xf numFmtId="166" fontId="21" fillId="34" borderId="48" xfId="216" applyFont="1" applyFill="1" applyBorder="1" applyProtection="1"/>
    <xf numFmtId="166" fontId="21" fillId="34" borderId="67" xfId="0" applyFont="1" applyFill="1" applyBorder="1" applyProtection="1"/>
    <xf numFmtId="166" fontId="21" fillId="0" borderId="66" xfId="0" applyFont="1" applyFill="1" applyBorder="1" applyProtection="1">
      <protection locked="0"/>
    </xf>
    <xf numFmtId="170" fontId="21" fillId="34" borderId="46" xfId="204" quotePrefix="1" applyNumberFormat="1" applyFont="1" applyFill="1" applyBorder="1" applyAlignment="1" applyProtection="1">
      <alignment horizontal="center"/>
    </xf>
    <xf numFmtId="166" fontId="21" fillId="34" borderId="48" xfId="0" applyFont="1" applyFill="1" applyBorder="1" applyProtection="1"/>
    <xf numFmtId="166" fontId="21" fillId="34" borderId="5" xfId="0" applyFont="1" applyFill="1" applyBorder="1" applyProtection="1"/>
    <xf numFmtId="166" fontId="21" fillId="34" borderId="50" xfId="0" applyFont="1" applyFill="1" applyBorder="1" applyProtection="1"/>
    <xf numFmtId="166" fontId="21" fillId="34" borderId="11" xfId="0" applyFont="1" applyFill="1" applyBorder="1" applyProtection="1"/>
    <xf numFmtId="166" fontId="21" fillId="34" borderId="62" xfId="0" applyFont="1" applyFill="1" applyBorder="1" applyProtection="1"/>
    <xf numFmtId="3" fontId="21" fillId="34" borderId="0" xfId="0" applyNumberFormat="1" applyFont="1" applyFill="1" applyProtection="1"/>
    <xf numFmtId="166" fontId="31" fillId="34" borderId="0" xfId="11" applyFont="1" applyFill="1" applyAlignment="1" applyProtection="1"/>
    <xf numFmtId="166" fontId="20" fillId="29" borderId="39" xfId="0" applyFont="1" applyFill="1" applyBorder="1" applyAlignment="1" applyProtection="1">
      <alignment horizontal="center" wrapText="1"/>
    </xf>
    <xf numFmtId="49" fontId="11" fillId="34" borderId="0" xfId="0" applyNumberFormat="1" applyFont="1" applyFill="1" applyAlignment="1" applyProtection="1"/>
    <xf numFmtId="166" fontId="19" fillId="34" borderId="0" xfId="0" applyFont="1" applyFill="1" applyBorder="1" applyAlignment="1" applyProtection="1"/>
    <xf numFmtId="0" fontId="86" fillId="34" borderId="0" xfId="9" applyFont="1" applyFill="1" applyBorder="1" applyAlignment="1" applyProtection="1">
      <alignment horizontal="left"/>
    </xf>
    <xf numFmtId="166" fontId="86" fillId="34" borderId="0" xfId="0" applyFont="1" applyFill="1" applyBorder="1" applyAlignment="1" applyProtection="1">
      <alignment horizontal="left"/>
    </xf>
    <xf numFmtId="49" fontId="86" fillId="34" borderId="0" xfId="0" applyNumberFormat="1" applyFont="1" applyFill="1" applyBorder="1" applyAlignment="1" applyProtection="1">
      <alignment horizontal="left"/>
    </xf>
    <xf numFmtId="166" fontId="20" fillId="34" borderId="44" xfId="0" applyFont="1" applyFill="1" applyBorder="1" applyProtection="1"/>
    <xf numFmtId="166" fontId="86" fillId="34" borderId="45" xfId="0" applyFont="1" applyFill="1" applyBorder="1" applyAlignment="1" applyProtection="1">
      <alignment horizontal="left"/>
    </xf>
    <xf numFmtId="166" fontId="25" fillId="34" borderId="0" xfId="0" applyFont="1" applyFill="1" applyBorder="1" applyAlignment="1" applyProtection="1">
      <alignment horizontal="left"/>
    </xf>
    <xf numFmtId="49" fontId="25" fillId="34" borderId="0" xfId="0" applyNumberFormat="1" applyFont="1" applyFill="1" applyBorder="1" applyAlignment="1" applyProtection="1"/>
    <xf numFmtId="166" fontId="11" fillId="34" borderId="0" xfId="0" applyFont="1" applyFill="1" applyBorder="1" applyAlignment="1" applyProtection="1">
      <alignment horizontal="left"/>
    </xf>
    <xf numFmtId="166" fontId="11" fillId="34" borderId="63" xfId="0" quotePrefix="1" applyFont="1" applyFill="1" applyBorder="1" applyProtection="1"/>
    <xf numFmtId="166" fontId="11" fillId="34" borderId="63" xfId="0" applyFont="1" applyFill="1" applyBorder="1" applyProtection="1"/>
    <xf numFmtId="0" fontId="11" fillId="34" borderId="63" xfId="235" applyFont="1" applyFill="1" applyBorder="1" applyProtection="1"/>
    <xf numFmtId="166" fontId="115" fillId="34" borderId="63" xfId="0" applyFont="1" applyFill="1" applyBorder="1" applyAlignment="1" applyProtection="1">
      <alignment horizontal="left"/>
    </xf>
    <xf numFmtId="166" fontId="11" fillId="34" borderId="37" xfId="0" applyFont="1" applyFill="1" applyBorder="1" applyProtection="1"/>
    <xf numFmtId="166" fontId="11" fillId="34" borderId="44" xfId="0" applyFont="1" applyFill="1" applyBorder="1" applyProtection="1"/>
    <xf numFmtId="170" fontId="19" fillId="0" borderId="46" xfId="204" applyNumberFormat="1" applyFont="1" applyFill="1" applyBorder="1" applyAlignment="1" applyProtection="1">
      <alignment horizontal="left"/>
      <protection locked="0"/>
    </xf>
    <xf numFmtId="166" fontId="11" fillId="29" borderId="0" xfId="0" applyFont="1" applyFill="1" applyProtection="1"/>
    <xf numFmtId="3" fontId="11" fillId="34" borderId="0" xfId="0" applyNumberFormat="1" applyFont="1" applyFill="1" applyProtection="1"/>
    <xf numFmtId="0" fontId="20" fillId="34" borderId="0" xfId="6" applyFont="1" applyFill="1" applyBorder="1" applyProtection="1"/>
    <xf numFmtId="0" fontId="20" fillId="34" borderId="0" xfId="6" applyFont="1" applyFill="1" applyProtection="1"/>
    <xf numFmtId="170" fontId="21" fillId="30" borderId="46" xfId="204" applyNumberFormat="1" applyFont="1" applyFill="1" applyBorder="1" applyProtection="1"/>
    <xf numFmtId="166" fontId="21" fillId="0" borderId="64" xfId="0" applyFont="1" applyBorder="1" applyAlignment="1" applyProtection="1">
      <protection locked="0"/>
    </xf>
    <xf numFmtId="166" fontId="21" fillId="0" borderId="51" xfId="0" applyFont="1" applyBorder="1" applyAlignment="1" applyProtection="1">
      <protection locked="0"/>
    </xf>
    <xf numFmtId="0" fontId="20" fillId="34" borderId="0" xfId="8" applyFont="1" applyFill="1" applyBorder="1" applyAlignment="1" applyProtection="1"/>
    <xf numFmtId="166" fontId="86" fillId="34" borderId="0" xfId="11" applyFont="1" applyFill="1" applyBorder="1" applyProtection="1"/>
    <xf numFmtId="0" fontId="86" fillId="34" borderId="0" xfId="7" applyFont="1" applyFill="1" applyBorder="1" applyAlignment="1" applyProtection="1"/>
    <xf numFmtId="49" fontId="86" fillId="34" borderId="0" xfId="7" applyNumberFormat="1" applyFont="1" applyFill="1" applyBorder="1" applyAlignment="1" applyProtection="1"/>
    <xf numFmtId="0" fontId="21" fillId="34" borderId="0" xfId="6" quotePrefix="1" applyFont="1" applyFill="1" applyAlignment="1" applyProtection="1">
      <alignment horizontal="center"/>
    </xf>
    <xf numFmtId="0" fontId="21" fillId="34" borderId="0" xfId="6" applyFont="1" applyFill="1" applyProtection="1"/>
    <xf numFmtId="0" fontId="21" fillId="34" borderId="0" xfId="6" applyFont="1" applyFill="1" applyAlignment="1" applyProtection="1">
      <alignment horizontal="center"/>
    </xf>
    <xf numFmtId="0" fontId="21" fillId="34" borderId="48" xfId="6" applyFont="1" applyFill="1" applyBorder="1" applyAlignment="1" applyProtection="1">
      <alignment horizontal="left" vertical="center"/>
    </xf>
    <xf numFmtId="49" fontId="21" fillId="0" borderId="34" xfId="6" applyNumberFormat="1" applyFont="1" applyBorder="1" applyAlignment="1" applyProtection="1">
      <alignment horizontal="center"/>
      <protection locked="0"/>
    </xf>
    <xf numFmtId="49" fontId="21" fillId="0" borderId="35" xfId="6" applyNumberFormat="1" applyFont="1" applyBorder="1" applyAlignment="1" applyProtection="1">
      <alignment horizontal="center"/>
      <protection locked="0"/>
    </xf>
    <xf numFmtId="0" fontId="21" fillId="34" borderId="50" xfId="6" applyFont="1" applyFill="1" applyBorder="1" applyAlignment="1" applyProtection="1">
      <alignment horizontal="left" vertical="center"/>
    </xf>
    <xf numFmtId="49" fontId="21" fillId="0" borderId="36" xfId="6" applyNumberFormat="1" applyFont="1" applyBorder="1" applyAlignment="1" applyProtection="1">
      <alignment horizontal="center"/>
      <protection locked="0"/>
    </xf>
    <xf numFmtId="0" fontId="20" fillId="34" borderId="32" xfId="6" applyFont="1" applyFill="1" applyBorder="1" applyAlignment="1" applyProtection="1">
      <alignment horizontal="left" vertical="center"/>
    </xf>
    <xf numFmtId="0" fontId="21" fillId="34" borderId="6" xfId="6" applyFont="1" applyFill="1" applyBorder="1" applyProtection="1"/>
    <xf numFmtId="0" fontId="21" fillId="34" borderId="13" xfId="6" applyFont="1" applyFill="1" applyBorder="1" applyProtection="1"/>
    <xf numFmtId="0" fontId="21" fillId="34" borderId="0" xfId="6" applyFont="1" applyFill="1" applyBorder="1" applyProtection="1"/>
    <xf numFmtId="0" fontId="21" fillId="34" borderId="67" xfId="6" applyFont="1" applyFill="1" applyBorder="1" applyAlignment="1" applyProtection="1">
      <alignment horizontal="left" vertical="center"/>
    </xf>
    <xf numFmtId="0" fontId="21" fillId="34" borderId="37" xfId="6" applyFont="1" applyFill="1" applyBorder="1" applyProtection="1"/>
    <xf numFmtId="0" fontId="20" fillId="34" borderId="49" xfId="6" applyFont="1" applyFill="1" applyBorder="1" applyAlignment="1" applyProtection="1">
      <alignment horizontal="left" vertical="center" indent="1"/>
    </xf>
    <xf numFmtId="49" fontId="21" fillId="34" borderId="0" xfId="6" applyNumberFormat="1" applyFont="1" applyFill="1" applyBorder="1" applyAlignment="1" applyProtection="1">
      <alignment horizontal="center"/>
    </xf>
    <xf numFmtId="0" fontId="86" fillId="34" borderId="0" xfId="6" applyFont="1" applyFill="1" applyBorder="1" applyProtection="1"/>
    <xf numFmtId="0" fontId="34" fillId="34" borderId="0" xfId="6" applyFont="1" applyFill="1" applyBorder="1" applyProtection="1"/>
    <xf numFmtId="0" fontId="33" fillId="34" borderId="0" xfId="14" applyFont="1" applyFill="1" applyBorder="1" applyProtection="1"/>
    <xf numFmtId="0" fontId="33" fillId="34" borderId="0" xfId="14" applyFont="1" applyFill="1" applyBorder="1" applyAlignment="1" applyProtection="1">
      <alignment horizontal="right"/>
    </xf>
    <xf numFmtId="0" fontId="12" fillId="34" borderId="0" xfId="14" applyFont="1" applyFill="1" applyBorder="1" applyAlignment="1" applyProtection="1">
      <alignment horizontal="center" wrapText="1"/>
    </xf>
    <xf numFmtId="167" fontId="0" fillId="34" borderId="0" xfId="14" applyNumberFormat="1" applyFont="1" applyFill="1" applyBorder="1" applyAlignment="1" applyProtection="1">
      <alignment vertical="top"/>
    </xf>
    <xf numFmtId="167" fontId="12" fillId="34" borderId="0" xfId="14" applyNumberFormat="1" applyFont="1" applyFill="1" applyBorder="1" applyAlignment="1" applyProtection="1">
      <alignment vertical="top"/>
    </xf>
    <xf numFmtId="0" fontId="19" fillId="34" borderId="0" xfId="14" quotePrefix="1" applyFont="1" applyFill="1" applyAlignment="1" applyProtection="1">
      <alignment horizontal="right"/>
    </xf>
    <xf numFmtId="0" fontId="21" fillId="34" borderId="0" xfId="8" applyFont="1" applyFill="1" applyBorder="1" applyProtection="1"/>
    <xf numFmtId="0" fontId="20" fillId="34" borderId="0" xfId="8" applyFont="1" applyFill="1" applyBorder="1" applyProtection="1"/>
    <xf numFmtId="0" fontId="21" fillId="34" borderId="0" xfId="14" applyFont="1" applyFill="1" applyProtection="1"/>
    <xf numFmtId="0" fontId="20" fillId="34" borderId="0" xfId="14" quotePrefix="1" applyFont="1" applyFill="1" applyAlignment="1" applyProtection="1">
      <alignment horizontal="center" vertical="top"/>
    </xf>
    <xf numFmtId="0" fontId="21" fillId="34" borderId="0" xfId="14" applyFont="1" applyFill="1" applyBorder="1" applyProtection="1"/>
    <xf numFmtId="49" fontId="20" fillId="34" borderId="0" xfId="14" applyNumberFormat="1" applyFont="1" applyFill="1" applyAlignment="1" applyProtection="1">
      <alignment horizontal="right"/>
    </xf>
    <xf numFmtId="0" fontId="20" fillId="34" borderId="0" xfId="14" applyFont="1" applyFill="1" applyAlignment="1" applyProtection="1">
      <alignment horizontal="right"/>
    </xf>
    <xf numFmtId="0" fontId="21" fillId="34" borderId="0" xfId="14" quotePrefix="1" applyFont="1" applyFill="1" applyBorder="1" applyProtection="1"/>
    <xf numFmtId="0" fontId="21" fillId="34" borderId="0" xfId="14" quotePrefix="1" applyFont="1" applyFill="1" applyAlignment="1" applyProtection="1">
      <alignment horizontal="right" vertical="top"/>
    </xf>
    <xf numFmtId="0" fontId="21" fillId="34" borderId="0" xfId="14" applyFont="1" applyFill="1" applyAlignment="1" applyProtection="1">
      <alignment vertical="top"/>
    </xf>
    <xf numFmtId="0" fontId="21" fillId="34" borderId="0" xfId="14" applyFont="1" applyFill="1" applyAlignment="1" applyProtection="1">
      <alignment horizontal="right"/>
    </xf>
    <xf numFmtId="0" fontId="21" fillId="34" borderId="0" xfId="14" applyFont="1" applyFill="1" applyAlignment="1" applyProtection="1">
      <alignment horizontal="right" vertical="top"/>
    </xf>
    <xf numFmtId="0" fontId="21" fillId="34" borderId="0" xfId="14" quotePrefix="1" applyFont="1" applyFill="1" applyProtection="1"/>
    <xf numFmtId="14" fontId="21" fillId="34" borderId="0" xfId="14" applyNumberFormat="1" applyFont="1" applyFill="1" applyAlignment="1" applyProtection="1">
      <alignment horizontal="centerContinuous"/>
    </xf>
    <xf numFmtId="166" fontId="21" fillId="34" borderId="0" xfId="13" applyFont="1" applyFill="1" applyProtection="1"/>
    <xf numFmtId="0" fontId="19" fillId="34" borderId="32" xfId="6" applyFont="1" applyFill="1" applyBorder="1" applyProtection="1"/>
    <xf numFmtId="166" fontId="20" fillId="29" borderId="47" xfId="0" applyFont="1" applyFill="1" applyBorder="1" applyAlignment="1" applyProtection="1">
      <alignment horizontal="center" wrapText="1"/>
    </xf>
    <xf numFmtId="170" fontId="20" fillId="34" borderId="32" xfId="204" applyNumberFormat="1" applyFont="1" applyFill="1" applyBorder="1" applyAlignment="1" applyProtection="1">
      <alignment horizontal="left" vertical="center"/>
    </xf>
    <xf numFmtId="170" fontId="11" fillId="0" borderId="64" xfId="204" applyNumberFormat="1" applyFont="1" applyBorder="1" applyAlignment="1" applyProtection="1">
      <alignment horizontal="center"/>
      <protection locked="0"/>
    </xf>
    <xf numFmtId="170" fontId="21" fillId="34" borderId="54" xfId="204" applyNumberFormat="1" applyFont="1" applyFill="1" applyBorder="1" applyAlignment="1" applyProtection="1">
      <alignment horizontal="left" vertical="center"/>
    </xf>
    <xf numFmtId="170" fontId="21" fillId="34" borderId="32" xfId="204" applyNumberFormat="1" applyFont="1" applyFill="1" applyBorder="1" applyAlignment="1" applyProtection="1">
      <alignment horizontal="left" vertical="center"/>
    </xf>
    <xf numFmtId="170" fontId="11" fillId="34" borderId="0" xfId="204" applyNumberFormat="1" applyFont="1" applyFill="1" applyProtection="1"/>
    <xf numFmtId="170" fontId="19" fillId="29" borderId="31" xfId="204" applyNumberFormat="1" applyFont="1" applyFill="1" applyBorder="1" applyAlignment="1" applyProtection="1">
      <alignment horizontal="center" wrapText="1"/>
    </xf>
    <xf numFmtId="170" fontId="19" fillId="34" borderId="0" xfId="204" applyNumberFormat="1" applyFont="1" applyFill="1" applyAlignment="1" applyProtection="1">
      <alignment horizontal="left"/>
    </xf>
    <xf numFmtId="170" fontId="19" fillId="34" borderId="54" xfId="204" applyNumberFormat="1" applyFont="1" applyFill="1" applyBorder="1" applyProtection="1"/>
    <xf numFmtId="170" fontId="11" fillId="0" borderId="64" xfId="204" applyNumberFormat="1" applyFont="1" applyFill="1" applyBorder="1" applyAlignment="1" applyProtection="1">
      <alignment horizontal="center" wrapText="1"/>
      <protection locked="0"/>
    </xf>
    <xf numFmtId="170" fontId="11" fillId="0" borderId="41" xfId="204" applyNumberFormat="1" applyFont="1" applyFill="1" applyBorder="1" applyAlignment="1" applyProtection="1">
      <alignment horizontal="center" wrapText="1"/>
      <protection locked="0"/>
    </xf>
    <xf numFmtId="170" fontId="11" fillId="29" borderId="46" xfId="204" applyNumberFormat="1" applyFont="1" applyFill="1" applyBorder="1" applyAlignment="1" applyProtection="1">
      <alignment horizontal="center" wrapText="1"/>
    </xf>
    <xf numFmtId="170" fontId="11" fillId="29" borderId="64" xfId="204" applyNumberFormat="1" applyFont="1" applyFill="1" applyBorder="1" applyAlignment="1" applyProtection="1">
      <alignment horizontal="center" wrapText="1"/>
    </xf>
    <xf numFmtId="170" fontId="11" fillId="29" borderId="41" xfId="204" applyNumberFormat="1" applyFont="1" applyFill="1" applyBorder="1" applyAlignment="1" applyProtection="1">
      <alignment horizontal="center" wrapText="1"/>
    </xf>
    <xf numFmtId="49" fontId="20" fillId="34" borderId="0" xfId="0" quotePrefix="1" applyNumberFormat="1" applyFont="1" applyFill="1" applyAlignment="1" applyProtection="1">
      <alignment horizontal="center"/>
    </xf>
    <xf numFmtId="170" fontId="0" fillId="0" borderId="0" xfId="204" applyNumberFormat="1" applyFont="1"/>
    <xf numFmtId="170" fontId="21" fillId="0" borderId="46" xfId="204" applyNumberFormat="1" applyFont="1" applyBorder="1" applyProtection="1">
      <protection locked="0"/>
    </xf>
    <xf numFmtId="166" fontId="118" fillId="34" borderId="0" xfId="0" applyFont="1" applyFill="1" applyBorder="1" applyAlignment="1" applyProtection="1">
      <alignment wrapText="1"/>
    </xf>
    <xf numFmtId="0" fontId="128" fillId="34" borderId="0" xfId="210" applyFont="1" applyFill="1" applyAlignment="1" applyProtection="1">
      <alignment horizontal="center"/>
    </xf>
    <xf numFmtId="0" fontId="20" fillId="34" borderId="0" xfId="57" applyFont="1" applyFill="1" applyAlignment="1" applyProtection="1"/>
    <xf numFmtId="0" fontId="20" fillId="34" borderId="0" xfId="210" applyFont="1" applyFill="1" applyAlignment="1" applyProtection="1">
      <alignment horizontal="left"/>
    </xf>
    <xf numFmtId="0" fontId="84" fillId="34" borderId="0" xfId="210" applyFont="1" applyFill="1" applyAlignment="1" applyProtection="1">
      <alignment horizontal="center"/>
    </xf>
    <xf numFmtId="0" fontId="20" fillId="34" borderId="0" xfId="210" applyFont="1" applyFill="1" applyAlignment="1" applyProtection="1">
      <alignment horizontal="center"/>
    </xf>
    <xf numFmtId="0" fontId="86" fillId="34" borderId="0" xfId="210" applyFont="1" applyFill="1" applyAlignment="1" applyProtection="1">
      <alignment horizontal="left"/>
    </xf>
    <xf numFmtId="0" fontId="84" fillId="34" borderId="0" xfId="210" applyFont="1" applyFill="1" applyProtection="1"/>
    <xf numFmtId="0" fontId="20" fillId="34" borderId="0" xfId="210" applyFont="1" applyFill="1" applyAlignment="1" applyProtection="1">
      <alignment horizontal="centerContinuous"/>
    </xf>
    <xf numFmtId="0" fontId="84" fillId="34" borderId="0" xfId="210" applyFont="1" applyFill="1" applyAlignment="1" applyProtection="1">
      <alignment horizontal="centerContinuous"/>
    </xf>
    <xf numFmtId="0" fontId="84" fillId="34" borderId="0" xfId="210" applyFont="1" applyFill="1" applyBorder="1" applyAlignment="1" applyProtection="1">
      <alignment horizontal="centerContinuous"/>
    </xf>
    <xf numFmtId="0" fontId="20" fillId="34" borderId="0" xfId="210" applyFont="1" applyFill="1" applyProtection="1"/>
    <xf numFmtId="166" fontId="130" fillId="34" borderId="0" xfId="0" applyFont="1" applyFill="1" applyProtection="1"/>
    <xf numFmtId="49" fontId="131" fillId="34" borderId="0" xfId="0" quotePrefix="1" applyNumberFormat="1" applyFont="1" applyFill="1" applyAlignment="1" applyProtection="1">
      <alignment horizontal="center"/>
    </xf>
    <xf numFmtId="166" fontId="131" fillId="34" borderId="0" xfId="0" applyFont="1" applyFill="1" applyProtection="1"/>
    <xf numFmtId="166" fontId="132" fillId="34" borderId="0" xfId="0" applyFont="1" applyFill="1" applyAlignment="1" applyProtection="1">
      <alignment horizontal="left"/>
    </xf>
    <xf numFmtId="170" fontId="77" fillId="0" borderId="46" xfId="204" applyNumberFormat="1" applyFont="1" applyFill="1" applyBorder="1" applyAlignment="1" applyProtection="1">
      <alignment horizontal="center" wrapText="1"/>
      <protection locked="0"/>
    </xf>
    <xf numFmtId="166" fontId="21" fillId="34" borderId="0" xfId="11" applyFont="1" applyFill="1" applyAlignment="1" applyProtection="1">
      <alignment horizontal="center"/>
    </xf>
    <xf numFmtId="166" fontId="20" fillId="34" borderId="0" xfId="11" applyFont="1" applyFill="1" applyAlignment="1" applyProtection="1">
      <alignment horizontal="centerContinuous"/>
    </xf>
    <xf numFmtId="0" fontId="86" fillId="34" borderId="0" xfId="14" applyFont="1" applyFill="1" applyBorder="1" applyProtection="1"/>
    <xf numFmtId="0" fontId="86" fillId="34" borderId="0" xfId="14" applyFont="1" applyFill="1" applyBorder="1" applyAlignment="1" applyProtection="1">
      <alignment horizontal="right"/>
    </xf>
    <xf numFmtId="14" fontId="20" fillId="34" borderId="0" xfId="0" applyNumberFormat="1" applyFont="1" applyFill="1" applyBorder="1" applyAlignment="1" applyProtection="1">
      <alignment horizontal="left"/>
    </xf>
    <xf numFmtId="0" fontId="84" fillId="34" borderId="0" xfId="210" applyFont="1" applyFill="1" applyBorder="1" applyAlignment="1" applyProtection="1"/>
    <xf numFmtId="166" fontId="93" fillId="34" borderId="0" xfId="211" applyNumberFormat="1" applyFill="1" applyBorder="1" applyAlignment="1" applyProtection="1"/>
    <xf numFmtId="49" fontId="12" fillId="0" borderId="95" xfId="14" applyNumberFormat="1" applyFont="1" applyBorder="1" applyAlignment="1" applyProtection="1">
      <alignment horizontal="center"/>
      <protection locked="0"/>
    </xf>
    <xf numFmtId="0" fontId="89" fillId="34" borderId="0" xfId="210" applyFont="1" applyFill="1" applyBorder="1" applyAlignment="1" applyProtection="1"/>
    <xf numFmtId="166" fontId="20" fillId="29" borderId="92" xfId="0" applyFont="1" applyFill="1" applyBorder="1" applyAlignment="1" applyProtection="1">
      <alignment horizontal="center" wrapText="1"/>
      <protection locked="0"/>
    </xf>
    <xf numFmtId="0" fontId="21" fillId="34" borderId="54" xfId="6" applyFont="1" applyFill="1" applyBorder="1" applyAlignment="1" applyProtection="1">
      <alignment horizontal="left" vertical="center"/>
    </xf>
    <xf numFmtId="170" fontId="11" fillId="0" borderId="95" xfId="204" applyNumberFormat="1" applyFont="1" applyFill="1" applyBorder="1" applyProtection="1">
      <protection locked="0"/>
    </xf>
    <xf numFmtId="166" fontId="21" fillId="34" borderId="64" xfId="0" applyFont="1" applyFill="1" applyBorder="1"/>
    <xf numFmtId="166" fontId="21" fillId="0" borderId="64" xfId="0" applyFont="1" applyFill="1" applyBorder="1"/>
    <xf numFmtId="166" fontId="0" fillId="0" borderId="64" xfId="0" applyFill="1" applyBorder="1"/>
    <xf numFmtId="166" fontId="14" fillId="34" borderId="0" xfId="0" applyFont="1" applyFill="1"/>
    <xf numFmtId="178" fontId="95" fillId="29" borderId="0" xfId="204" quotePrefix="1" applyNumberFormat="1" applyFont="1" applyFill="1" applyBorder="1" applyAlignment="1" applyProtection="1">
      <alignment horizontal="center"/>
    </xf>
    <xf numFmtId="178" fontId="38" fillId="29" borderId="0" xfId="204" applyNumberFormat="1" applyFont="1" applyFill="1" applyBorder="1" applyAlignment="1" applyProtection="1"/>
    <xf numFmtId="178" fontId="0" fillId="34" borderId="0" xfId="204" applyNumberFormat="1" applyFont="1" applyFill="1" applyProtection="1"/>
    <xf numFmtId="178" fontId="18" fillId="34" borderId="0" xfId="204" quotePrefix="1" applyNumberFormat="1" applyFont="1" applyFill="1" applyAlignment="1" applyProtection="1">
      <alignment horizontal="right"/>
    </xf>
    <xf numFmtId="166" fontId="130" fillId="34" borderId="0" xfId="0" applyFont="1" applyFill="1" applyAlignment="1" applyProtection="1"/>
    <xf numFmtId="166" fontId="20" fillId="34" borderId="0" xfId="0" applyFont="1" applyFill="1" applyAlignment="1" applyProtection="1"/>
    <xf numFmtId="166" fontId="132" fillId="34" borderId="0" xfId="0" applyFont="1" applyFill="1" applyBorder="1" applyAlignment="1" applyProtection="1"/>
    <xf numFmtId="0" fontId="134" fillId="34" borderId="0" xfId="9" applyFont="1" applyFill="1" applyBorder="1" applyAlignment="1" applyProtection="1">
      <alignment horizontal="left"/>
    </xf>
    <xf numFmtId="166" fontId="0" fillId="0" borderId="66" xfId="0" applyFill="1" applyBorder="1"/>
    <xf numFmtId="166" fontId="21" fillId="34" borderId="96" xfId="0" applyFont="1" applyFill="1" applyBorder="1"/>
    <xf numFmtId="166" fontId="0" fillId="0" borderId="97" xfId="0" applyFill="1" applyBorder="1"/>
    <xf numFmtId="166" fontId="20" fillId="34" borderId="54" xfId="12" applyFont="1" applyFill="1" applyBorder="1" applyProtection="1"/>
    <xf numFmtId="166" fontId="0" fillId="0" borderId="0" xfId="0" applyProtection="1">
      <protection locked="0"/>
    </xf>
    <xf numFmtId="166" fontId="0" fillId="0" borderId="0" xfId="0" applyAlignment="1" applyProtection="1">
      <alignment horizontal="center"/>
      <protection locked="0"/>
    </xf>
    <xf numFmtId="166" fontId="0" fillId="34" borderId="0" xfId="0" applyFill="1" applyProtection="1">
      <protection locked="0"/>
    </xf>
    <xf numFmtId="166" fontId="34" fillId="34" borderId="0" xfId="0" applyFont="1" applyFill="1" applyBorder="1" applyAlignment="1" applyProtection="1"/>
    <xf numFmtId="166" fontId="86" fillId="34" borderId="0" xfId="0" applyFont="1" applyFill="1" applyBorder="1"/>
    <xf numFmtId="166" fontId="34" fillId="34" borderId="0" xfId="0" applyFont="1" applyFill="1" applyBorder="1"/>
    <xf numFmtId="166" fontId="20" fillId="0" borderId="0" xfId="0" applyFont="1"/>
    <xf numFmtId="166" fontId="135" fillId="34" borderId="0" xfId="0" applyFont="1" applyFill="1" applyBorder="1"/>
    <xf numFmtId="0" fontId="86" fillId="34" borderId="0" xfId="9" applyFont="1" applyFill="1" applyBorder="1" applyAlignment="1"/>
    <xf numFmtId="166" fontId="20" fillId="34" borderId="0" xfId="0" applyFont="1" applyFill="1" applyAlignment="1"/>
    <xf numFmtId="49" fontId="20" fillId="34" borderId="0" xfId="0" applyNumberFormat="1" applyFont="1" applyFill="1" applyAlignment="1"/>
    <xf numFmtId="49" fontId="20" fillId="34" borderId="0" xfId="0" applyNumberFormat="1" applyFont="1" applyFill="1" applyBorder="1" applyAlignment="1" applyProtection="1">
      <alignment horizontal="left"/>
    </xf>
    <xf numFmtId="49" fontId="21" fillId="34" borderId="0" xfId="0" applyNumberFormat="1" applyFont="1" applyFill="1" applyBorder="1" applyProtection="1"/>
    <xf numFmtId="170" fontId="14" fillId="34" borderId="37" xfId="204" applyNumberFormat="1" applyFont="1" applyFill="1" applyBorder="1" applyAlignment="1" applyProtection="1"/>
    <xf numFmtId="170" fontId="14" fillId="34" borderId="45" xfId="204" applyNumberFormat="1" applyFont="1" applyFill="1" applyBorder="1" applyAlignment="1" applyProtection="1"/>
    <xf numFmtId="170" fontId="14" fillId="0" borderId="0" xfId="204" applyNumberFormat="1" applyFont="1" applyBorder="1" applyAlignment="1" applyProtection="1">
      <protection locked="0"/>
    </xf>
    <xf numFmtId="170" fontId="19" fillId="29" borderId="37" xfId="204" applyNumberFormat="1" applyFont="1" applyFill="1" applyBorder="1" applyAlignment="1" applyProtection="1">
      <alignment horizontal="center" vertical="center" wrapText="1"/>
    </xf>
    <xf numFmtId="166" fontId="24" fillId="34" borderId="0" xfId="0" applyFont="1" applyFill="1" applyAlignment="1" applyProtection="1">
      <alignment horizontal="center"/>
    </xf>
    <xf numFmtId="0" fontId="21" fillId="34" borderId="37" xfId="235" applyFont="1" applyFill="1" applyBorder="1" applyProtection="1"/>
    <xf numFmtId="38" fontId="21" fillId="34" borderId="0" xfId="0" applyNumberFormat="1" applyFont="1" applyFill="1" applyBorder="1" applyProtection="1"/>
    <xf numFmtId="166" fontId="21" fillId="34" borderId="0" xfId="0" quotePrefix="1" applyFont="1" applyFill="1" applyBorder="1" applyProtection="1"/>
    <xf numFmtId="166" fontId="109" fillId="34" borderId="67" xfId="0" applyFont="1" applyFill="1" applyBorder="1" applyProtection="1"/>
    <xf numFmtId="166" fontId="109" fillId="34" borderId="54" xfId="0" applyFont="1" applyFill="1" applyBorder="1" applyProtection="1"/>
    <xf numFmtId="166" fontId="86" fillId="34" borderId="54" xfId="0" applyFont="1" applyFill="1" applyBorder="1" applyAlignment="1" applyProtection="1">
      <alignment horizontal="left" vertical="center"/>
    </xf>
    <xf numFmtId="166" fontId="31" fillId="34" borderId="54" xfId="0" applyFont="1" applyFill="1" applyBorder="1" applyProtection="1"/>
    <xf numFmtId="166" fontId="109" fillId="34" borderId="54" xfId="0" quotePrefix="1" applyFont="1" applyFill="1" applyBorder="1" applyProtection="1"/>
    <xf numFmtId="166" fontId="109" fillId="34" borderId="32" xfId="0" applyFont="1" applyFill="1" applyBorder="1" applyProtection="1"/>
    <xf numFmtId="166" fontId="114" fillId="34" borderId="32" xfId="0" quotePrefix="1" applyFont="1" applyFill="1" applyBorder="1" applyProtection="1"/>
    <xf numFmtId="166" fontId="114" fillId="34" borderId="32" xfId="0" quotePrefix="1" applyFont="1" applyFill="1" applyBorder="1" applyAlignment="1" applyProtection="1">
      <alignment horizontal="left" vertical="center"/>
    </xf>
    <xf numFmtId="166" fontId="98" fillId="34" borderId="54" xfId="0" applyFont="1" applyFill="1" applyBorder="1" applyAlignment="1" applyProtection="1">
      <alignment wrapText="1"/>
    </xf>
    <xf numFmtId="166" fontId="114" fillId="34" borderId="54" xfId="0" applyFont="1" applyFill="1" applyBorder="1" applyAlignment="1" applyProtection="1">
      <alignment wrapText="1"/>
    </xf>
    <xf numFmtId="166" fontId="110" fillId="34" borderId="54" xfId="0" applyFont="1" applyFill="1" applyBorder="1" applyAlignment="1" applyProtection="1">
      <alignment wrapText="1"/>
    </xf>
    <xf numFmtId="166" fontId="20" fillId="34" borderId="40" xfId="0" applyFont="1" applyFill="1" applyBorder="1" applyAlignment="1" applyProtection="1">
      <alignment horizontal="center" vertical="center"/>
    </xf>
    <xf numFmtId="166" fontId="110" fillId="34" borderId="54" xfId="0" applyFont="1" applyFill="1" applyBorder="1" applyProtection="1"/>
    <xf numFmtId="166" fontId="20" fillId="34" borderId="67" xfId="0" quotePrefix="1" applyFont="1" applyFill="1" applyBorder="1" applyProtection="1"/>
    <xf numFmtId="166" fontId="109" fillId="34" borderId="54" xfId="0" quotePrefix="1" applyFont="1" applyFill="1" applyBorder="1" applyAlignment="1" applyProtection="1">
      <alignment wrapText="1"/>
    </xf>
    <xf numFmtId="166" fontId="20" fillId="34" borderId="32" xfId="0" applyFont="1" applyFill="1" applyBorder="1" applyProtection="1"/>
    <xf numFmtId="166" fontId="20" fillId="34" borderId="54" xfId="0" applyFont="1" applyFill="1" applyBorder="1" applyProtection="1"/>
    <xf numFmtId="38" fontId="0" fillId="0" borderId="66" xfId="0" applyNumberFormat="1" applyFill="1" applyBorder="1" applyProtection="1">
      <protection locked="0"/>
    </xf>
    <xf numFmtId="38" fontId="0" fillId="0" borderId="100" xfId="0" applyNumberFormat="1" applyFill="1" applyBorder="1" applyProtection="1">
      <protection locked="0"/>
    </xf>
    <xf numFmtId="170" fontId="11" fillId="0" borderId="77" xfId="204" applyNumberFormat="1" applyFont="1" applyFill="1" applyBorder="1" applyProtection="1">
      <protection locked="0"/>
    </xf>
    <xf numFmtId="170" fontId="11" fillId="0" borderId="90" xfId="204" applyNumberFormat="1" applyFont="1" applyFill="1" applyBorder="1" applyProtection="1">
      <protection locked="0"/>
    </xf>
    <xf numFmtId="170" fontId="11" fillId="34" borderId="66" xfId="204" applyNumberFormat="1" applyFont="1" applyFill="1" applyBorder="1" applyProtection="1">
      <protection locked="0"/>
    </xf>
    <xf numFmtId="170" fontId="11" fillId="34" borderId="45" xfId="204" applyNumberFormat="1" applyFont="1" applyFill="1" applyBorder="1" applyProtection="1">
      <protection locked="0"/>
    </xf>
    <xf numFmtId="170" fontId="11" fillId="34" borderId="45" xfId="204" applyNumberFormat="1" applyFont="1" applyFill="1" applyBorder="1" applyProtection="1"/>
    <xf numFmtId="170" fontId="11" fillId="34" borderId="43" xfId="204" applyNumberFormat="1" applyFont="1" applyFill="1" applyBorder="1" applyProtection="1">
      <protection locked="0"/>
    </xf>
    <xf numFmtId="166" fontId="0" fillId="0" borderId="64" xfId="0" applyBorder="1"/>
    <xf numFmtId="170" fontId="11" fillId="34" borderId="0" xfId="204" applyNumberFormat="1" applyFont="1" applyFill="1" applyBorder="1" applyProtection="1">
      <protection locked="0"/>
    </xf>
    <xf numFmtId="170" fontId="11" fillId="34" borderId="46" xfId="204" applyNumberFormat="1" applyFont="1" applyFill="1" applyBorder="1" applyProtection="1">
      <protection locked="0"/>
    </xf>
    <xf numFmtId="170" fontId="11" fillId="34" borderId="95" xfId="204" applyNumberFormat="1" applyFont="1" applyFill="1" applyBorder="1" applyProtection="1"/>
    <xf numFmtId="38" fontId="0" fillId="0" borderId="64" xfId="0" applyNumberFormat="1" applyFill="1" applyBorder="1" applyProtection="1">
      <protection locked="0"/>
    </xf>
    <xf numFmtId="170" fontId="24" fillId="34" borderId="66" xfId="204" applyNumberFormat="1" applyFont="1" applyFill="1" applyBorder="1" applyProtection="1">
      <protection locked="0"/>
    </xf>
    <xf numFmtId="170" fontId="24" fillId="34" borderId="45" xfId="204" applyNumberFormat="1" applyFont="1" applyFill="1" applyBorder="1" applyProtection="1">
      <protection locked="0"/>
    </xf>
    <xf numFmtId="170" fontId="24" fillId="34" borderId="43" xfId="204" applyNumberFormat="1" applyFont="1" applyFill="1" applyBorder="1" applyProtection="1">
      <protection locked="0"/>
    </xf>
    <xf numFmtId="166" fontId="0" fillId="0" borderId="66" xfId="0" applyBorder="1"/>
    <xf numFmtId="38" fontId="0" fillId="0" borderId="94" xfId="0" applyNumberFormat="1" applyFill="1" applyBorder="1" applyProtection="1">
      <protection locked="0"/>
    </xf>
    <xf numFmtId="38" fontId="0" fillId="0" borderId="101" xfId="0" applyNumberFormat="1" applyFill="1" applyBorder="1" applyProtection="1">
      <protection locked="0"/>
    </xf>
    <xf numFmtId="166" fontId="0" fillId="0" borderId="101" xfId="0" applyBorder="1" applyProtection="1">
      <protection locked="0"/>
    </xf>
    <xf numFmtId="166" fontId="0" fillId="0" borderId="77" xfId="0" applyBorder="1" applyProtection="1">
      <protection locked="0"/>
    </xf>
    <xf numFmtId="166" fontId="0" fillId="0" borderId="51" xfId="0" applyBorder="1" applyProtection="1">
      <protection locked="0"/>
    </xf>
    <xf numFmtId="166" fontId="0" fillId="0" borderId="66" xfId="0" applyBorder="1" applyProtection="1">
      <protection locked="0"/>
    </xf>
    <xf numFmtId="170" fontId="0" fillId="0" borderId="41" xfId="204" applyNumberFormat="1" applyFont="1" applyBorder="1" applyProtection="1">
      <protection locked="0"/>
    </xf>
    <xf numFmtId="170" fontId="0" fillId="34" borderId="41" xfId="204" applyNumberFormat="1" applyFont="1" applyFill="1" applyBorder="1" applyProtection="1"/>
    <xf numFmtId="166" fontId="114" fillId="34" borderId="67" xfId="0" applyFont="1" applyFill="1" applyBorder="1" applyAlignment="1" applyProtection="1">
      <alignment wrapText="1"/>
    </xf>
    <xf numFmtId="166" fontId="19" fillId="34" borderId="66" xfId="0" applyFont="1" applyFill="1" applyBorder="1" applyProtection="1">
      <protection locked="0"/>
    </xf>
    <xf numFmtId="170" fontId="11" fillId="34" borderId="101" xfId="204" applyNumberFormat="1" applyFont="1" applyFill="1" applyBorder="1" applyProtection="1">
      <protection locked="0"/>
    </xf>
    <xf numFmtId="170" fontId="11" fillId="34" borderId="101" xfId="204" applyNumberFormat="1" applyFont="1" applyFill="1" applyBorder="1" applyProtection="1"/>
    <xf numFmtId="166" fontId="19" fillId="29" borderId="38" xfId="0" applyFont="1" applyFill="1" applyBorder="1" applyAlignment="1" applyProtection="1">
      <alignment horizontal="center" vertical="center"/>
    </xf>
    <xf numFmtId="166" fontId="20" fillId="29" borderId="40" xfId="0" applyFont="1" applyFill="1" applyBorder="1" applyAlignment="1">
      <alignment horizontal="left" vertical="center"/>
    </xf>
    <xf numFmtId="166" fontId="19" fillId="29" borderId="42" xfId="0" applyFont="1" applyFill="1" applyBorder="1" applyAlignment="1">
      <alignment horizontal="center" vertical="center"/>
    </xf>
    <xf numFmtId="166" fontId="19" fillId="0" borderId="92" xfId="0" applyFont="1" applyFill="1" applyBorder="1" applyAlignment="1" applyProtection="1">
      <alignment horizontal="center" vertical="center" wrapText="1"/>
      <protection locked="0"/>
    </xf>
    <xf numFmtId="166" fontId="20" fillId="29" borderId="67" xfId="0" applyFont="1" applyFill="1" applyBorder="1"/>
    <xf numFmtId="166" fontId="110" fillId="29" borderId="67" xfId="0" applyFont="1" applyFill="1" applyBorder="1"/>
    <xf numFmtId="166" fontId="110" fillId="29" borderId="54" xfId="0" applyFont="1" applyFill="1" applyBorder="1"/>
    <xf numFmtId="166" fontId="20" fillId="29" borderId="67" xfId="0" quotePrefix="1" applyFont="1" applyFill="1" applyBorder="1"/>
    <xf numFmtId="166" fontId="110" fillId="29" borderId="54" xfId="0" quotePrefix="1" applyFont="1" applyFill="1" applyBorder="1" applyAlignment="1">
      <alignment wrapText="1"/>
    </xf>
    <xf numFmtId="166" fontId="110" fillId="29" borderId="54" xfId="0" quotePrefix="1" applyFont="1" applyFill="1" applyBorder="1"/>
    <xf numFmtId="166" fontId="0" fillId="29" borderId="32" xfId="0" applyFill="1" applyBorder="1"/>
    <xf numFmtId="170" fontId="11" fillId="29" borderId="0" xfId="204" applyNumberFormat="1" applyFont="1" applyFill="1" applyBorder="1" applyAlignment="1" applyProtection="1">
      <alignment horizontal="center"/>
    </xf>
    <xf numFmtId="166" fontId="12" fillId="0" borderId="0" xfId="0" applyFont="1" applyAlignment="1" applyProtection="1"/>
    <xf numFmtId="49" fontId="87" fillId="34" borderId="0" xfId="0" quotePrefix="1" applyNumberFormat="1" applyFont="1" applyFill="1" applyAlignment="1" applyProtection="1">
      <alignment horizontal="center"/>
    </xf>
    <xf numFmtId="166" fontId="19" fillId="34" borderId="0" xfId="0" quotePrefix="1" applyFont="1" applyFill="1" applyBorder="1" applyAlignment="1" applyProtection="1">
      <alignment horizontal="left"/>
    </xf>
    <xf numFmtId="166" fontId="11" fillId="34" borderId="0" xfId="0" quotePrefix="1" applyFont="1" applyFill="1" applyBorder="1" applyAlignment="1" applyProtection="1">
      <alignment horizontal="left"/>
    </xf>
    <xf numFmtId="166" fontId="11" fillId="0" borderId="0" xfId="0" applyFont="1" applyBorder="1" applyProtection="1"/>
    <xf numFmtId="166" fontId="11" fillId="34" borderId="103" xfId="0" applyFont="1" applyFill="1" applyBorder="1" applyProtection="1"/>
    <xf numFmtId="166" fontId="78" fillId="34" borderId="59" xfId="0" applyFont="1" applyFill="1" applyBorder="1" applyAlignment="1" applyProtection="1">
      <alignment horizontal="center" wrapText="1"/>
    </xf>
    <xf numFmtId="166" fontId="98" fillId="34" borderId="59" xfId="0" applyFont="1" applyFill="1" applyBorder="1" applyAlignment="1" applyProtection="1">
      <alignment horizontal="right"/>
    </xf>
    <xf numFmtId="3" fontId="11" fillId="34" borderId="59" xfId="0" applyNumberFormat="1" applyFont="1" applyFill="1" applyBorder="1" applyProtection="1"/>
    <xf numFmtId="166" fontId="11" fillId="34" borderId="59" xfId="0" applyFont="1" applyFill="1" applyBorder="1" applyProtection="1"/>
    <xf numFmtId="10" fontId="11" fillId="34" borderId="59" xfId="122" applyNumberFormat="1" applyFont="1" applyFill="1" applyBorder="1" applyProtection="1"/>
    <xf numFmtId="166" fontId="11" fillId="34" borderId="59" xfId="0" applyFont="1" applyFill="1" applyBorder="1" applyAlignment="1" applyProtection="1">
      <alignment horizontal="right"/>
    </xf>
    <xf numFmtId="170" fontId="11" fillId="34" borderId="59" xfId="208" applyNumberFormat="1" applyFont="1" applyFill="1" applyBorder="1" applyProtection="1"/>
    <xf numFmtId="166" fontId="98" fillId="34" borderId="57" xfId="0" applyFont="1" applyFill="1" applyBorder="1" applyAlignment="1" applyProtection="1">
      <alignment horizontal="right"/>
    </xf>
    <xf numFmtId="166" fontId="11" fillId="34" borderId="57" xfId="0" applyFont="1" applyFill="1" applyBorder="1" applyProtection="1"/>
    <xf numFmtId="3" fontId="11" fillId="34" borderId="57" xfId="0" applyNumberFormat="1" applyFont="1" applyFill="1" applyBorder="1" applyProtection="1"/>
    <xf numFmtId="166" fontId="11" fillId="0" borderId="0" xfId="0" applyFont="1" applyAlignment="1" applyProtection="1"/>
    <xf numFmtId="166" fontId="19" fillId="34" borderId="0" xfId="0" applyFont="1" applyFill="1" applyBorder="1" applyAlignment="1" applyProtection="1">
      <alignment horizontal="center" wrapText="1"/>
    </xf>
    <xf numFmtId="170" fontId="19" fillId="34" borderId="0" xfId="77" applyNumberFormat="1" applyFont="1" applyFill="1" applyBorder="1" applyAlignment="1" applyProtection="1">
      <alignment horizontal="center"/>
    </xf>
    <xf numFmtId="173" fontId="19" fillId="34" borderId="0" xfId="0" applyNumberFormat="1" applyFont="1" applyFill="1" applyBorder="1" applyAlignment="1" applyProtection="1">
      <alignment horizontal="center"/>
    </xf>
    <xf numFmtId="166" fontId="19" fillId="0" borderId="0" xfId="0" applyFont="1" applyProtection="1"/>
    <xf numFmtId="166" fontId="19" fillId="34" borderId="0" xfId="0" applyFont="1" applyFill="1" applyBorder="1" applyProtection="1"/>
    <xf numFmtId="166" fontId="19" fillId="0" borderId="0" xfId="0" applyFont="1" applyAlignment="1" applyProtection="1">
      <alignment horizontal="center"/>
    </xf>
    <xf numFmtId="166" fontId="11" fillId="0" borderId="0" xfId="0" applyFont="1" applyAlignment="1" applyProtection="1">
      <alignment horizontal="center"/>
    </xf>
    <xf numFmtId="166" fontId="11" fillId="34" borderId="0" xfId="0" quotePrefix="1" applyFont="1" applyFill="1" applyAlignment="1" applyProtection="1">
      <alignment horizontal="center"/>
    </xf>
    <xf numFmtId="166" fontId="11" fillId="0" borderId="0" xfId="0" quotePrefix="1" applyFont="1" applyFill="1" applyAlignment="1" applyProtection="1">
      <alignment horizontal="center"/>
    </xf>
    <xf numFmtId="3" fontId="11" fillId="0" borderId="0" xfId="0" applyNumberFormat="1" applyFont="1" applyFill="1" applyProtection="1"/>
    <xf numFmtId="166" fontId="19" fillId="0" borderId="0" xfId="0" applyFont="1" applyFill="1" applyAlignment="1" applyProtection="1">
      <alignment horizontal="right"/>
    </xf>
    <xf numFmtId="3" fontId="77" fillId="0" borderId="0" xfId="0" applyNumberFormat="1" applyFont="1" applyFill="1" applyBorder="1" applyAlignment="1" applyProtection="1">
      <alignment horizontal="center"/>
    </xf>
    <xf numFmtId="3" fontId="11" fillId="34" borderId="0" xfId="0" applyNumberFormat="1" applyFont="1" applyFill="1" applyBorder="1" applyProtection="1"/>
    <xf numFmtId="9" fontId="11" fillId="34" borderId="0" xfId="122" applyFont="1" applyFill="1" applyBorder="1" applyProtection="1"/>
    <xf numFmtId="170" fontId="11" fillId="34" borderId="0" xfId="206" applyNumberFormat="1" applyFont="1" applyFill="1" applyBorder="1" applyProtection="1"/>
    <xf numFmtId="0" fontId="11" fillId="0" borderId="0" xfId="165" applyFont="1" applyProtection="1"/>
    <xf numFmtId="0" fontId="11" fillId="34" borderId="0" xfId="165" quotePrefix="1" applyFont="1" applyFill="1" applyAlignment="1" applyProtection="1">
      <alignment horizontal="center"/>
    </xf>
    <xf numFmtId="0" fontId="11" fillId="34" borderId="0" xfId="165" applyFont="1" applyFill="1" applyAlignment="1" applyProtection="1">
      <alignment horizontal="center"/>
    </xf>
    <xf numFmtId="0" fontId="19" fillId="34" borderId="0" xfId="165" applyFont="1" applyFill="1" applyProtection="1"/>
    <xf numFmtId="0" fontId="11" fillId="34" borderId="0" xfId="165" applyFont="1" applyFill="1" applyProtection="1"/>
    <xf numFmtId="0" fontId="19" fillId="34" borderId="0" xfId="165" applyFont="1" applyFill="1" applyBorder="1" applyAlignment="1" applyProtection="1">
      <alignment horizontal="center"/>
    </xf>
    <xf numFmtId="171" fontId="19" fillId="34" borderId="0" xfId="205" applyNumberFormat="1" applyFont="1" applyFill="1" applyBorder="1" applyProtection="1"/>
    <xf numFmtId="0" fontId="115" fillId="34" borderId="0" xfId="165" applyFont="1" applyFill="1" applyBorder="1" applyAlignment="1" applyProtection="1">
      <alignment horizontal="center"/>
    </xf>
    <xf numFmtId="0" fontId="19" fillId="34" borderId="95" xfId="165" applyFont="1" applyFill="1" applyBorder="1" applyAlignment="1" applyProtection="1">
      <alignment horizontal="center" wrapText="1"/>
    </xf>
    <xf numFmtId="0" fontId="19" fillId="34" borderId="0" xfId="165" applyFont="1" applyFill="1" applyAlignment="1" applyProtection="1">
      <alignment horizontal="left"/>
    </xf>
    <xf numFmtId="0" fontId="19" fillId="0" borderId="0" xfId="165" applyFont="1" applyProtection="1"/>
    <xf numFmtId="0" fontId="19" fillId="34" borderId="0" xfId="165" applyFont="1" applyFill="1" applyBorder="1" applyProtection="1"/>
    <xf numFmtId="170" fontId="11" fillId="34" borderId="0" xfId="208" applyNumberFormat="1" applyFont="1" applyFill="1" applyBorder="1" applyProtection="1"/>
    <xf numFmtId="170" fontId="19" fillId="34" borderId="0" xfId="208" applyNumberFormat="1" applyFont="1" applyFill="1" applyBorder="1" applyProtection="1"/>
    <xf numFmtId="9" fontId="11" fillId="34" borderId="0" xfId="165" applyNumberFormat="1" applyFont="1" applyFill="1" applyAlignment="1" applyProtection="1">
      <alignment horizontal="left" indent="1"/>
    </xf>
    <xf numFmtId="0" fontId="11" fillId="0" borderId="0" xfId="165" applyFont="1" applyAlignment="1" applyProtection="1">
      <alignment horizontal="center"/>
    </xf>
    <xf numFmtId="14" fontId="19" fillId="0" borderId="0" xfId="205" applyNumberFormat="1" applyFont="1" applyFill="1" applyProtection="1"/>
    <xf numFmtId="0" fontId="11" fillId="0" borderId="0" xfId="165" applyFont="1" applyAlignment="1" applyProtection="1">
      <alignment horizontal="left"/>
    </xf>
    <xf numFmtId="0" fontId="11" fillId="34" borderId="0" xfId="93" applyFont="1" applyFill="1" applyBorder="1" applyProtection="1"/>
    <xf numFmtId="170" fontId="11" fillId="34" borderId="0" xfId="93" applyNumberFormat="1" applyFont="1" applyFill="1" applyBorder="1" applyProtection="1"/>
    <xf numFmtId="0" fontId="11" fillId="34" borderId="0" xfId="93" applyFont="1" applyFill="1" applyBorder="1" applyAlignment="1" applyProtection="1">
      <alignment horizontal="left" indent="1"/>
    </xf>
    <xf numFmtId="0" fontId="11" fillId="34" borderId="0" xfId="93" applyFont="1" applyFill="1" applyProtection="1"/>
    <xf numFmtId="0" fontId="11" fillId="34" borderId="0" xfId="93" applyFont="1" applyFill="1" applyAlignment="1" applyProtection="1">
      <alignment horizontal="center"/>
    </xf>
    <xf numFmtId="0" fontId="11" fillId="34" borderId="0" xfId="93" applyFont="1" applyFill="1" applyAlignment="1" applyProtection="1">
      <alignment horizontal="left" vertical="distributed"/>
    </xf>
    <xf numFmtId="0" fontId="11" fillId="34" borderId="0" xfId="93" applyFont="1" applyFill="1" applyAlignment="1" applyProtection="1">
      <alignment horizontal="center" vertical="distributed"/>
    </xf>
    <xf numFmtId="0" fontId="11" fillId="34" borderId="0" xfId="93" applyFont="1" applyFill="1" applyAlignment="1" applyProtection="1">
      <alignment horizontal="left"/>
    </xf>
    <xf numFmtId="3" fontId="77" fillId="34" borderId="0" xfId="0" applyNumberFormat="1" applyFont="1" applyFill="1" applyBorder="1" applyAlignment="1" applyProtection="1">
      <alignment horizontal="center"/>
    </xf>
    <xf numFmtId="166" fontId="19" fillId="34" borderId="55" xfId="0" applyFont="1" applyFill="1" applyBorder="1" applyProtection="1"/>
    <xf numFmtId="166" fontId="11" fillId="34" borderId="55" xfId="0" applyFont="1" applyFill="1" applyBorder="1" applyProtection="1"/>
    <xf numFmtId="166" fontId="115" fillId="0" borderId="0" xfId="0" applyFont="1" applyFill="1" applyBorder="1" applyAlignment="1" applyProtection="1">
      <alignment horizontal="center"/>
    </xf>
    <xf numFmtId="166" fontId="11" fillId="34" borderId="104" xfId="0" applyFont="1" applyFill="1" applyBorder="1" applyProtection="1"/>
    <xf numFmtId="166" fontId="11" fillId="34" borderId="105" xfId="0" applyFont="1" applyFill="1" applyBorder="1" applyProtection="1"/>
    <xf numFmtId="166" fontId="19" fillId="34" borderId="0" xfId="0" applyFont="1" applyFill="1" applyBorder="1" applyAlignment="1" applyProtection="1">
      <alignment horizontal="left"/>
    </xf>
    <xf numFmtId="166" fontId="11" fillId="34" borderId="58" xfId="0" applyFont="1" applyFill="1" applyBorder="1" applyProtection="1"/>
    <xf numFmtId="166" fontId="11" fillId="34" borderId="106" xfId="0" applyFont="1" applyFill="1" applyBorder="1" applyProtection="1"/>
    <xf numFmtId="166" fontId="19" fillId="34" borderId="0" xfId="0" applyFont="1" applyFill="1" applyAlignment="1" applyProtection="1">
      <alignment horizontal="right"/>
    </xf>
    <xf numFmtId="3" fontId="11" fillId="0" borderId="0" xfId="7" applyNumberFormat="1" applyFont="1" applyAlignment="1" applyProtection="1">
      <alignment horizontal="left"/>
    </xf>
    <xf numFmtId="3" fontId="11" fillId="0" borderId="0" xfId="0" quotePrefix="1" applyNumberFormat="1" applyFont="1" applyFill="1" applyBorder="1" applyAlignment="1" applyProtection="1">
      <alignment horizontal="right"/>
    </xf>
    <xf numFmtId="166" fontId="140" fillId="0" borderId="0" xfId="0" quotePrefix="1" applyFont="1" applyFill="1" applyAlignment="1" applyProtection="1">
      <alignment horizontal="left"/>
    </xf>
    <xf numFmtId="166" fontId="11" fillId="34" borderId="0" xfId="0" applyFont="1" applyFill="1" applyBorder="1" applyAlignment="1" applyProtection="1">
      <alignment horizontal="center" vertical="center"/>
    </xf>
    <xf numFmtId="170" fontId="11" fillId="34" borderId="0" xfId="208" applyNumberFormat="1" applyFont="1" applyFill="1" applyBorder="1" applyAlignment="1" applyProtection="1">
      <alignment horizontal="center" vertical="center"/>
    </xf>
    <xf numFmtId="166" fontId="11" fillId="34" borderId="0" xfId="0" applyFont="1" applyFill="1" applyBorder="1" applyAlignment="1" applyProtection="1">
      <alignment vertical="center"/>
    </xf>
    <xf numFmtId="166" fontId="11" fillId="34" borderId="56" xfId="0" applyFont="1" applyFill="1" applyBorder="1" applyProtection="1"/>
    <xf numFmtId="166" fontId="137" fillId="34" borderId="0" xfId="0" applyFont="1" applyFill="1" applyBorder="1" applyAlignment="1" applyProtection="1">
      <alignment horizontal="left"/>
    </xf>
    <xf numFmtId="166" fontId="137" fillId="34" borderId="0" xfId="0" applyFont="1" applyFill="1" applyBorder="1" applyProtection="1"/>
    <xf numFmtId="166" fontId="21" fillId="34" borderId="0" xfId="0" applyFont="1" applyFill="1" applyAlignment="1">
      <alignment horizontal="left" vertical="center"/>
    </xf>
    <xf numFmtId="166" fontId="41" fillId="34" borderId="0" xfId="0" applyFont="1" applyFill="1" applyAlignment="1">
      <alignment horizontal="justify" vertical="center"/>
    </xf>
    <xf numFmtId="170" fontId="0" fillId="34" borderId="111" xfId="204" applyNumberFormat="1" applyFont="1" applyFill="1" applyBorder="1" applyProtection="1"/>
    <xf numFmtId="170" fontId="0" fillId="34" borderId="112" xfId="204" applyNumberFormat="1" applyFont="1" applyFill="1" applyBorder="1" applyProtection="1"/>
    <xf numFmtId="170" fontId="11" fillId="34" borderId="41" xfId="204" applyNumberFormat="1" applyFont="1" applyFill="1" applyBorder="1" applyProtection="1"/>
    <xf numFmtId="170" fontId="83" fillId="34" borderId="64" xfId="204" applyNumberFormat="1" applyFont="1" applyFill="1" applyBorder="1" applyProtection="1"/>
    <xf numFmtId="170" fontId="83" fillId="35" borderId="64" xfId="204" applyNumberFormat="1" applyFont="1" applyFill="1" applyBorder="1" applyProtection="1"/>
    <xf numFmtId="170" fontId="69" fillId="34" borderId="68" xfId="204" applyNumberFormat="1" applyFont="1" applyFill="1" applyBorder="1" applyProtection="1"/>
    <xf numFmtId="170" fontId="27" fillId="34" borderId="64" xfId="204" applyNumberFormat="1" applyFont="1" applyFill="1" applyBorder="1" applyProtection="1"/>
    <xf numFmtId="166" fontId="80" fillId="29" borderId="52" xfId="0" applyFont="1" applyFill="1" applyBorder="1" applyAlignment="1" applyProtection="1">
      <alignment horizontal="center" vertical="center" wrapText="1"/>
    </xf>
    <xf numFmtId="166" fontId="79" fillId="29" borderId="31" xfId="0" applyFont="1" applyFill="1" applyBorder="1" applyProtection="1"/>
    <xf numFmtId="166" fontId="147" fillId="29" borderId="38" xfId="0" applyFont="1" applyFill="1" applyBorder="1" applyAlignment="1" applyProtection="1">
      <alignment horizontal="center" vertical="center" wrapText="1"/>
    </xf>
    <xf numFmtId="3" fontId="19" fillId="29" borderId="52" xfId="0" applyNumberFormat="1" applyFont="1" applyFill="1" applyBorder="1" applyAlignment="1" applyProtection="1">
      <alignment horizontal="center" wrapText="1"/>
    </xf>
    <xf numFmtId="170" fontId="150" fillId="29" borderId="68" xfId="204" applyNumberFormat="1" applyFont="1" applyFill="1" applyBorder="1" applyProtection="1"/>
    <xf numFmtId="3" fontId="152" fillId="29" borderId="52" xfId="0" applyNumberFormat="1" applyFont="1" applyFill="1" applyBorder="1" applyAlignment="1" applyProtection="1">
      <alignment horizontal="left" vertical="top" wrapText="1"/>
    </xf>
    <xf numFmtId="3" fontId="118" fillId="29" borderId="46" xfId="0" applyNumberFormat="1" applyFont="1" applyFill="1" applyBorder="1" applyAlignment="1" applyProtection="1">
      <alignment horizontal="center" vertical="top" wrapText="1"/>
    </xf>
    <xf numFmtId="170" fontId="26" fillId="30" borderId="46" xfId="204" applyNumberFormat="1" applyFont="1" applyFill="1" applyBorder="1" applyProtection="1"/>
    <xf numFmtId="170" fontId="0" fillId="34" borderId="46" xfId="204" applyNumberFormat="1" applyFont="1" applyFill="1" applyBorder="1" applyProtection="1">
      <protection locked="0"/>
    </xf>
    <xf numFmtId="166" fontId="123" fillId="29" borderId="114" xfId="0" applyFont="1" applyFill="1" applyBorder="1" applyProtection="1"/>
    <xf numFmtId="166" fontId="82" fillId="34" borderId="0" xfId="0" applyFont="1" applyFill="1" applyBorder="1" applyProtection="1"/>
    <xf numFmtId="166" fontId="79" fillId="34" borderId="0" xfId="0" applyFont="1" applyFill="1" applyProtection="1"/>
    <xf numFmtId="166" fontId="79" fillId="34" borderId="0" xfId="0" applyFont="1" applyFill="1" applyAlignment="1" applyProtection="1">
      <alignment horizontal="center"/>
    </xf>
    <xf numFmtId="166" fontId="26" fillId="34" borderId="0" xfId="0" applyFont="1" applyFill="1" applyBorder="1" applyProtection="1"/>
    <xf numFmtId="166" fontId="80" fillId="34" borderId="0" xfId="0" applyFont="1" applyFill="1" applyBorder="1" applyAlignment="1" applyProtection="1">
      <alignment horizontal="center" vertical="center" wrapText="1"/>
    </xf>
    <xf numFmtId="166" fontId="79" fillId="34" borderId="0" xfId="0" applyFont="1" applyFill="1" applyBorder="1" applyProtection="1"/>
    <xf numFmtId="170" fontId="150" fillId="29" borderId="43" xfId="204" applyNumberFormat="1" applyFont="1" applyFill="1" applyBorder="1" applyProtection="1"/>
    <xf numFmtId="170" fontId="20" fillId="33" borderId="64" xfId="204" applyNumberFormat="1" applyFont="1" applyFill="1" applyBorder="1" applyProtection="1"/>
    <xf numFmtId="0" fontId="21" fillId="0" borderId="0" xfId="2" applyFont="1" applyBorder="1" applyProtection="1">
      <protection locked="0"/>
    </xf>
    <xf numFmtId="0" fontId="20" fillId="0" borderId="0" xfId="2" applyFont="1" applyBorder="1" applyAlignment="1" applyProtection="1">
      <alignment horizontal="left"/>
      <protection locked="0"/>
    </xf>
    <xf numFmtId="166" fontId="123" fillId="29" borderId="0" xfId="0" applyFont="1" applyFill="1" applyBorder="1" applyProtection="1">
      <protection locked="0"/>
    </xf>
    <xf numFmtId="166" fontId="20" fillId="34" borderId="39" xfId="13" applyFont="1" applyFill="1" applyBorder="1" applyAlignment="1" applyProtection="1">
      <alignment horizontal="center"/>
    </xf>
    <xf numFmtId="166" fontId="12" fillId="34" borderId="32" xfId="13" applyFont="1" applyFill="1" applyBorder="1" applyProtection="1"/>
    <xf numFmtId="0" fontId="11" fillId="0" borderId="42" xfId="0" applyNumberFormat="1" applyFont="1" applyFill="1" applyBorder="1" applyAlignment="1" applyProtection="1">
      <alignment horizontal="left"/>
      <protection locked="0"/>
    </xf>
    <xf numFmtId="49" fontId="12" fillId="3" borderId="95" xfId="13" applyNumberFormat="1" applyFont="1" applyFill="1" applyBorder="1" applyAlignment="1" applyProtection="1">
      <alignment horizontal="center"/>
      <protection locked="0"/>
    </xf>
    <xf numFmtId="170" fontId="21" fillId="3" borderId="95" xfId="204" applyNumberFormat="1" applyFont="1" applyFill="1" applyBorder="1" applyAlignment="1" applyProtection="1">
      <alignment horizontal="right"/>
      <protection locked="0"/>
    </xf>
    <xf numFmtId="166" fontId="19" fillId="0" borderId="95" xfId="0" applyFont="1" applyFill="1" applyBorder="1" applyAlignment="1" applyProtection="1">
      <alignment horizontal="center" vertical="center" wrapText="1"/>
    </xf>
    <xf numFmtId="170" fontId="19" fillId="34" borderId="32" xfId="204" applyNumberFormat="1" applyFont="1" applyFill="1" applyBorder="1" applyAlignment="1" applyProtection="1">
      <alignment horizontal="left"/>
    </xf>
    <xf numFmtId="170" fontId="27" fillId="34" borderId="0" xfId="204" applyNumberFormat="1" applyFont="1" applyFill="1" applyBorder="1" applyProtection="1"/>
    <xf numFmtId="170" fontId="11" fillId="34" borderId="64" xfId="204" applyNumberFormat="1" applyFont="1" applyFill="1" applyBorder="1" applyAlignment="1" applyProtection="1">
      <alignment horizontal="right" vertical="center" wrapText="1"/>
      <protection locked="0"/>
    </xf>
    <xf numFmtId="166" fontId="20" fillId="29" borderId="33" xfId="0" applyFont="1" applyFill="1" applyBorder="1" applyAlignment="1" applyProtection="1">
      <alignment horizontal="center"/>
    </xf>
    <xf numFmtId="170" fontId="83" fillId="34" borderId="119" xfId="204" applyNumberFormat="1" applyFont="1" applyFill="1" applyBorder="1" applyProtection="1"/>
    <xf numFmtId="170" fontId="83" fillId="34" borderId="120" xfId="204" applyNumberFormat="1" applyFont="1" applyFill="1" applyBorder="1" applyProtection="1"/>
    <xf numFmtId="0" fontId="20" fillId="34" borderId="54" xfId="6" applyFont="1" applyFill="1" applyBorder="1" applyAlignment="1" applyProtection="1">
      <alignment horizontal="left" vertical="center"/>
    </xf>
    <xf numFmtId="0" fontId="20" fillId="34" borderId="116" xfId="6" applyFont="1" applyFill="1" applyBorder="1" applyAlignment="1" applyProtection="1">
      <alignment horizontal="left" vertical="center"/>
    </xf>
    <xf numFmtId="0" fontId="21" fillId="34" borderId="117" xfId="6" applyFont="1" applyFill="1" applyBorder="1" applyProtection="1"/>
    <xf numFmtId="170" fontId="83" fillId="34" borderId="121" xfId="204" applyNumberFormat="1" applyFont="1" applyFill="1" applyBorder="1" applyProtection="1"/>
    <xf numFmtId="166" fontId="20" fillId="34" borderId="117" xfId="0" applyFont="1" applyFill="1" applyBorder="1" applyAlignment="1" applyProtection="1">
      <alignment horizontal="center" wrapText="1"/>
    </xf>
    <xf numFmtId="170" fontId="11" fillId="34" borderId="119" xfId="204" applyNumberFormat="1" applyFont="1" applyFill="1" applyBorder="1" applyProtection="1"/>
    <xf numFmtId="170" fontId="11" fillId="34" borderId="121" xfId="204" applyNumberFormat="1" applyFont="1" applyFill="1" applyBorder="1" applyProtection="1"/>
    <xf numFmtId="170" fontId="83" fillId="30" borderId="64" xfId="204" applyNumberFormat="1" applyFont="1" applyFill="1" applyBorder="1" applyProtection="1"/>
    <xf numFmtId="170" fontId="19" fillId="29" borderId="64" xfId="204" applyNumberFormat="1" applyFont="1" applyFill="1" applyBorder="1" applyAlignment="1" applyProtection="1">
      <alignment horizontal="center" wrapText="1"/>
    </xf>
    <xf numFmtId="170" fontId="19" fillId="29" borderId="41" xfId="204" applyNumberFormat="1" applyFont="1" applyFill="1" applyBorder="1" applyAlignment="1" applyProtection="1">
      <alignment horizontal="center" wrapText="1"/>
    </xf>
    <xf numFmtId="166" fontId="0" fillId="34" borderId="33" xfId="0" applyFill="1" applyBorder="1"/>
    <xf numFmtId="166" fontId="0" fillId="34" borderId="89" xfId="0" applyFill="1" applyBorder="1"/>
    <xf numFmtId="166" fontId="21" fillId="0" borderId="0" xfId="0" applyFont="1" applyFill="1" applyProtection="1">
      <protection locked="0"/>
    </xf>
    <xf numFmtId="170" fontId="11" fillId="0" borderId="77" xfId="204" applyNumberFormat="1" applyFont="1" applyFill="1" applyBorder="1" applyAlignment="1" applyProtection="1">
      <alignment horizontal="center"/>
      <protection locked="0"/>
    </xf>
    <xf numFmtId="170" fontId="11" fillId="0" borderId="66" xfId="204" applyNumberFormat="1" applyFont="1" applyFill="1" applyBorder="1" applyAlignment="1" applyProtection="1">
      <alignment horizontal="center"/>
      <protection locked="0"/>
    </xf>
    <xf numFmtId="170" fontId="11" fillId="0" borderId="64" xfId="204" applyNumberFormat="1" applyFont="1" applyFill="1" applyBorder="1" applyAlignment="1" applyProtection="1">
      <alignment horizontal="center"/>
      <protection locked="0"/>
    </xf>
    <xf numFmtId="170" fontId="78" fillId="0" borderId="66" xfId="204" applyNumberFormat="1" applyFont="1" applyFill="1" applyBorder="1" applyProtection="1">
      <protection locked="0"/>
    </xf>
    <xf numFmtId="170" fontId="19" fillId="0" borderId="66" xfId="204" applyNumberFormat="1" applyFont="1" applyFill="1" applyBorder="1" applyAlignment="1" applyProtection="1">
      <alignment horizontal="center" vertical="center" wrapText="1"/>
      <protection locked="0"/>
    </xf>
    <xf numFmtId="170" fontId="11" fillId="0" borderId="64" xfId="204" applyNumberFormat="1" applyFont="1" applyBorder="1" applyProtection="1">
      <protection locked="0"/>
    </xf>
    <xf numFmtId="170" fontId="11" fillId="0" borderId="64" xfId="204" applyNumberFormat="1" applyFont="1" applyFill="1" applyBorder="1" applyAlignment="1" applyProtection="1">
      <alignment horizontal="center" vertical="center" wrapText="1"/>
      <protection locked="0"/>
    </xf>
    <xf numFmtId="170" fontId="11" fillId="0" borderId="64" xfId="204" applyNumberFormat="1" applyFont="1" applyFill="1" applyBorder="1" applyAlignment="1" applyProtection="1">
      <alignment horizontal="right" vertical="center" wrapText="1"/>
      <protection locked="0"/>
    </xf>
    <xf numFmtId="170" fontId="21" fillId="30" borderId="66" xfId="204" applyNumberFormat="1" applyFont="1" applyFill="1" applyBorder="1" applyProtection="1"/>
    <xf numFmtId="166" fontId="21" fillId="34" borderId="34" xfId="0" applyFont="1" applyFill="1" applyBorder="1" applyAlignment="1" applyProtection="1">
      <alignment horizontal="left"/>
    </xf>
    <xf numFmtId="166" fontId="21" fillId="34" borderId="35" xfId="0" applyFont="1" applyFill="1" applyBorder="1" applyAlignment="1" applyProtection="1">
      <alignment horizontal="left"/>
    </xf>
    <xf numFmtId="170" fontId="19" fillId="0" borderId="43" xfId="204" applyNumberFormat="1" applyFont="1" applyFill="1" applyBorder="1" applyProtection="1">
      <protection locked="0"/>
    </xf>
    <xf numFmtId="166" fontId="21" fillId="34" borderId="0" xfId="0" applyFont="1" applyFill="1" applyAlignment="1"/>
    <xf numFmtId="166" fontId="20" fillId="34" borderId="0" xfId="0" applyFont="1" applyFill="1" applyBorder="1" applyAlignment="1" applyProtection="1">
      <alignment horizontal="center"/>
    </xf>
    <xf numFmtId="166" fontId="84" fillId="34" borderId="0" xfId="0" applyFont="1" applyFill="1" applyAlignment="1" applyProtection="1">
      <alignment horizontal="left"/>
    </xf>
    <xf numFmtId="0" fontId="21" fillId="34" borderId="0" xfId="7" quotePrefix="1" applyFont="1" applyFill="1" applyBorder="1" applyAlignment="1" applyProtection="1">
      <alignment horizontal="left"/>
    </xf>
    <xf numFmtId="166" fontId="0" fillId="34" borderId="8" xfId="0" applyFont="1" applyFill="1" applyBorder="1" applyAlignment="1" applyProtection="1">
      <alignment horizontal="left" wrapText="1"/>
    </xf>
    <xf numFmtId="166" fontId="0" fillId="34" borderId="0" xfId="0" applyFont="1" applyFill="1" applyBorder="1" applyAlignment="1" applyProtection="1">
      <alignment horizontal="left"/>
    </xf>
    <xf numFmtId="166" fontId="21" fillId="34" borderId="8" xfId="11" quotePrefix="1" applyFont="1" applyFill="1" applyBorder="1" applyAlignment="1" applyProtection="1">
      <alignment horizontal="left"/>
    </xf>
    <xf numFmtId="166" fontId="21" fillId="34" borderId="5" xfId="11" applyFont="1" applyFill="1" applyBorder="1" applyAlignment="1" applyProtection="1">
      <alignment horizontal="left"/>
    </xf>
    <xf numFmtId="166" fontId="21" fillId="34" borderId="8" xfId="11" applyFont="1" applyFill="1" applyBorder="1" applyAlignment="1" applyProtection="1">
      <alignment horizontal="left"/>
    </xf>
    <xf numFmtId="166" fontId="20" fillId="34" borderId="113" xfId="0" applyFont="1" applyFill="1" applyBorder="1"/>
    <xf numFmtId="166" fontId="21" fillId="34" borderId="113" xfId="0" applyFont="1" applyFill="1" applyBorder="1"/>
    <xf numFmtId="166" fontId="120" fillId="34" borderId="113" xfId="211" applyNumberFormat="1" applyFont="1" applyFill="1" applyBorder="1" applyAlignment="1" applyProtection="1"/>
    <xf numFmtId="3" fontId="21" fillId="0" borderId="122" xfId="0" applyNumberFormat="1" applyFont="1" applyFill="1" applyBorder="1" applyProtection="1">
      <protection locked="0"/>
    </xf>
    <xf numFmtId="3" fontId="21" fillId="0" borderId="122" xfId="0" applyNumberFormat="1" applyFont="1" applyBorder="1" applyProtection="1">
      <protection locked="0"/>
    </xf>
    <xf numFmtId="44" fontId="20" fillId="34" borderId="95" xfId="213" applyFont="1" applyFill="1" applyBorder="1" applyAlignment="1" applyProtection="1">
      <alignment horizontal="center" wrapText="1"/>
    </xf>
    <xf numFmtId="166" fontId="21" fillId="34" borderId="113" xfId="0" quotePrefix="1" applyFont="1" applyFill="1" applyBorder="1" applyAlignment="1" applyProtection="1">
      <alignment horizontal="left"/>
    </xf>
    <xf numFmtId="166" fontId="21" fillId="0" borderId="113" xfId="0" applyFont="1" applyFill="1" applyBorder="1" applyAlignment="1" applyProtection="1">
      <alignment horizontal="left"/>
      <protection locked="0"/>
    </xf>
    <xf numFmtId="170" fontId="21" fillId="0" borderId="126" xfId="204" applyNumberFormat="1" applyFont="1" applyFill="1" applyBorder="1" applyProtection="1">
      <protection locked="0"/>
    </xf>
    <xf numFmtId="170" fontId="21" fillId="34" borderId="126" xfId="204" applyNumberFormat="1" applyFont="1" applyFill="1" applyBorder="1" applyProtection="1"/>
    <xf numFmtId="170" fontId="21" fillId="0" borderId="126" xfId="204" applyNumberFormat="1" applyFont="1" applyFill="1" applyBorder="1" applyAlignment="1" applyProtection="1">
      <alignment wrapText="1"/>
      <protection locked="0"/>
    </xf>
    <xf numFmtId="170" fontId="21" fillId="0" borderId="124" xfId="204" applyNumberFormat="1" applyFont="1" applyFill="1" applyBorder="1" applyProtection="1">
      <protection locked="0"/>
    </xf>
    <xf numFmtId="49" fontId="21" fillId="0" borderId="128" xfId="0" applyNumberFormat="1" applyFont="1" applyFill="1" applyBorder="1" applyAlignment="1" applyProtection="1">
      <alignment horizontal="center"/>
      <protection locked="0"/>
    </xf>
    <xf numFmtId="167" fontId="21" fillId="34" borderId="124" xfId="0" applyNumberFormat="1" applyFont="1" applyFill="1" applyBorder="1" applyProtection="1"/>
    <xf numFmtId="49" fontId="20" fillId="0" borderId="128" xfId="0" applyNumberFormat="1" applyFont="1" applyFill="1" applyBorder="1" applyAlignment="1" applyProtection="1">
      <alignment horizontal="center"/>
      <protection locked="0"/>
    </xf>
    <xf numFmtId="170" fontId="21" fillId="34" borderId="124" xfId="204" applyNumberFormat="1" applyFont="1" applyFill="1" applyBorder="1" applyProtection="1"/>
    <xf numFmtId="49" fontId="20" fillId="0" borderId="128" xfId="0" quotePrefix="1" applyNumberFormat="1" applyFont="1" applyFill="1" applyBorder="1" applyAlignment="1" applyProtection="1">
      <alignment horizontal="center"/>
      <protection locked="0"/>
    </xf>
    <xf numFmtId="0" fontId="21" fillId="34" borderId="92" xfId="1" quotePrefix="1" applyFont="1" applyFill="1" applyBorder="1" applyAlignment="1" applyProtection="1">
      <alignment horizontal="left"/>
    </xf>
    <xf numFmtId="170" fontId="69" fillId="0" borderId="128" xfId="204" applyNumberFormat="1" applyFont="1" applyFill="1" applyBorder="1" applyProtection="1">
      <protection locked="0"/>
    </xf>
    <xf numFmtId="170" fontId="21" fillId="0" borderId="128" xfId="204" applyNumberFormat="1" applyFont="1" applyFill="1" applyBorder="1" applyProtection="1">
      <protection locked="0"/>
    </xf>
    <xf numFmtId="166" fontId="21" fillId="29" borderId="128" xfId="0" applyFont="1" applyFill="1" applyBorder="1" applyAlignment="1" applyProtection="1">
      <alignment horizontal="left"/>
    </xf>
    <xf numFmtId="166" fontId="21" fillId="0" borderId="92" xfId="0" applyFont="1" applyFill="1" applyBorder="1" applyAlignment="1" applyProtection="1">
      <alignment wrapText="1"/>
      <protection locked="0"/>
    </xf>
    <xf numFmtId="166" fontId="21" fillId="0" borderId="92" xfId="0" applyFont="1" applyBorder="1" applyProtection="1">
      <protection locked="0"/>
    </xf>
    <xf numFmtId="170" fontId="20" fillId="29" borderId="128" xfId="204" applyNumberFormat="1" applyFont="1" applyFill="1" applyBorder="1" applyAlignment="1" applyProtection="1">
      <alignment horizontal="left" wrapText="1"/>
    </xf>
    <xf numFmtId="166" fontId="21" fillId="29" borderId="128" xfId="0" applyFont="1" applyFill="1" applyBorder="1" applyAlignment="1" applyProtection="1">
      <alignment wrapText="1"/>
    </xf>
    <xf numFmtId="0" fontId="20" fillId="0" borderId="128" xfId="7" applyFont="1" applyFill="1" applyBorder="1" applyAlignment="1" applyProtection="1">
      <alignment horizontal="left"/>
      <protection locked="0"/>
    </xf>
    <xf numFmtId="49" fontId="21" fillId="0" borderId="128" xfId="7" applyNumberFormat="1" applyFont="1" applyFill="1" applyBorder="1" applyAlignment="1" applyProtection="1">
      <alignment horizontal="center"/>
      <protection locked="0"/>
    </xf>
    <xf numFmtId="166" fontId="21" fillId="0" borderId="128" xfId="0" applyFont="1" applyBorder="1" applyProtection="1">
      <protection locked="0"/>
    </xf>
    <xf numFmtId="166" fontId="21" fillId="0" borderId="128" xfId="216" applyFont="1" applyFill="1" applyBorder="1" applyProtection="1">
      <protection locked="0"/>
    </xf>
    <xf numFmtId="166" fontId="21" fillId="34" borderId="128" xfId="216" applyFont="1" applyFill="1" applyBorder="1" applyProtection="1"/>
    <xf numFmtId="166" fontId="21" fillId="0" borderId="128" xfId="0" applyFont="1" applyFill="1" applyBorder="1" applyProtection="1">
      <protection locked="0"/>
    </xf>
    <xf numFmtId="170" fontId="21" fillId="0" borderId="128" xfId="204" applyNumberFormat="1" applyFont="1" applyBorder="1" applyProtection="1">
      <protection locked="0"/>
    </xf>
    <xf numFmtId="0" fontId="21" fillId="0" borderId="128" xfId="235" applyFont="1" applyFill="1" applyBorder="1" applyProtection="1">
      <protection locked="0"/>
    </xf>
    <xf numFmtId="170" fontId="21" fillId="0" borderId="128" xfId="204" applyNumberFormat="1" applyFont="1" applyBorder="1" applyAlignment="1" applyProtection="1">
      <alignment horizontal="center"/>
      <protection locked="0"/>
    </xf>
    <xf numFmtId="170" fontId="21" fillId="35" borderId="128" xfId="204" applyNumberFormat="1" applyFont="1" applyFill="1" applyBorder="1" applyProtection="1"/>
    <xf numFmtId="170" fontId="21" fillId="34" borderId="128" xfId="204" applyNumberFormat="1" applyFont="1" applyFill="1" applyBorder="1" applyProtection="1"/>
    <xf numFmtId="166" fontId="19" fillId="29" borderId="128" xfId="0" applyFont="1" applyFill="1" applyBorder="1" applyAlignment="1" applyProtection="1">
      <alignment horizontal="left" vertical="center"/>
    </xf>
    <xf numFmtId="170" fontId="11" fillId="34" borderId="128" xfId="204" applyNumberFormat="1" applyFont="1" applyFill="1" applyBorder="1" applyAlignment="1" applyProtection="1">
      <alignment horizontal="right" vertical="center" wrapText="1"/>
      <protection locked="0"/>
    </xf>
    <xf numFmtId="166" fontId="98" fillId="29" borderId="128" xfId="0" applyFont="1" applyFill="1" applyBorder="1" applyAlignment="1" applyProtection="1">
      <alignment wrapText="1"/>
    </xf>
    <xf numFmtId="49" fontId="12" fillId="0" borderId="128" xfId="0" applyNumberFormat="1" applyFont="1" applyFill="1" applyBorder="1" applyProtection="1">
      <protection locked="0"/>
    </xf>
    <xf numFmtId="166" fontId="20" fillId="34" borderId="129" xfId="0" applyFont="1" applyFill="1" applyBorder="1" applyAlignment="1" applyProtection="1"/>
    <xf numFmtId="166" fontId="0" fillId="34" borderId="113" xfId="0" applyFont="1" applyFill="1" applyBorder="1" applyAlignment="1" applyProtection="1">
      <alignment horizontal="left"/>
    </xf>
    <xf numFmtId="49" fontId="0" fillId="0" borderId="95" xfId="0" applyNumberFormat="1" applyFont="1" applyBorder="1" applyAlignment="1" applyProtection="1">
      <alignment horizontal="center"/>
      <protection locked="0"/>
    </xf>
    <xf numFmtId="170" fontId="21" fillId="34" borderId="122" xfId="204" applyNumberFormat="1" applyFont="1" applyFill="1" applyBorder="1" applyProtection="1"/>
    <xf numFmtId="170" fontId="21" fillId="0" borderId="126" xfId="204" applyNumberFormat="1" applyFont="1" applyBorder="1" applyProtection="1">
      <protection locked="0"/>
    </xf>
    <xf numFmtId="3" fontId="19" fillId="29" borderId="128" xfId="0" applyNumberFormat="1" applyFont="1" applyFill="1" applyBorder="1" applyAlignment="1" applyProtection="1">
      <alignment horizontal="center" vertical="top" wrapText="1"/>
    </xf>
    <xf numFmtId="49" fontId="11" fillId="34" borderId="128" xfId="0" applyNumberFormat="1" applyFont="1" applyFill="1" applyBorder="1" applyAlignment="1" applyProtection="1">
      <alignment horizontal="center"/>
    </xf>
    <xf numFmtId="166" fontId="0" fillId="34" borderId="128" xfId="0" applyFont="1" applyFill="1" applyBorder="1" applyProtection="1"/>
    <xf numFmtId="170" fontId="69" fillId="34" borderId="122" xfId="204" applyNumberFormat="1" applyFont="1" applyFill="1" applyBorder="1" applyProtection="1"/>
    <xf numFmtId="170" fontId="69" fillId="0" borderId="122" xfId="204" applyNumberFormat="1" applyFont="1" applyFill="1" applyBorder="1" applyProtection="1">
      <protection locked="0"/>
    </xf>
    <xf numFmtId="170" fontId="26" fillId="30" borderId="128" xfId="204" applyNumberFormat="1" applyFont="1" applyFill="1" applyBorder="1" applyProtection="1"/>
    <xf numFmtId="49" fontId="11" fillId="34" borderId="128" xfId="11" applyNumberFormat="1" applyFont="1" applyFill="1" applyBorder="1" applyAlignment="1" applyProtection="1">
      <alignment horizontal="center"/>
    </xf>
    <xf numFmtId="0" fontId="21" fillId="34" borderId="92" xfId="7" applyFont="1" applyFill="1" applyBorder="1" applyAlignment="1" applyProtection="1"/>
    <xf numFmtId="0" fontId="21" fillId="0" borderId="128" xfId="7" quotePrefix="1" applyFont="1" applyFill="1" applyBorder="1" applyAlignment="1" applyProtection="1">
      <alignment horizontal="left"/>
      <protection locked="0"/>
    </xf>
    <xf numFmtId="166" fontId="34" fillId="34" borderId="122" xfId="11" applyFont="1" applyFill="1" applyBorder="1" applyProtection="1"/>
    <xf numFmtId="166" fontId="11" fillId="34" borderId="128" xfId="11" applyFont="1" applyFill="1" applyBorder="1" applyAlignment="1" applyProtection="1">
      <alignment horizontal="center"/>
    </xf>
    <xf numFmtId="170" fontId="12" fillId="34" borderId="112" xfId="204" applyNumberFormat="1" applyFont="1" applyFill="1" applyBorder="1" applyProtection="1"/>
    <xf numFmtId="170" fontId="11" fillId="0" borderId="122" xfId="204" applyNumberFormat="1" applyFont="1" applyFill="1" applyBorder="1" applyProtection="1">
      <protection locked="0"/>
    </xf>
    <xf numFmtId="166" fontId="83" fillId="0" borderId="95" xfId="0" applyFont="1" applyFill="1" applyBorder="1" applyProtection="1">
      <protection locked="0"/>
    </xf>
    <xf numFmtId="0" fontId="86" fillId="34" borderId="122" xfId="8" applyFont="1" applyFill="1" applyBorder="1" applyProtection="1"/>
    <xf numFmtId="0" fontId="21" fillId="34" borderId="122" xfId="8" applyFont="1" applyFill="1" applyBorder="1" applyProtection="1"/>
    <xf numFmtId="166" fontId="11" fillId="36" borderId="95" xfId="0" applyFont="1" applyFill="1" applyBorder="1" applyAlignment="1" applyProtection="1">
      <alignment wrapText="1"/>
      <protection locked="0"/>
    </xf>
    <xf numFmtId="170" fontId="15" fillId="34" borderId="95" xfId="204" quotePrefix="1" applyNumberFormat="1" applyFont="1" applyFill="1" applyBorder="1" applyAlignment="1" applyProtection="1">
      <alignment horizontal="center"/>
    </xf>
    <xf numFmtId="170" fontId="77" fillId="0" borderId="95" xfId="204" applyNumberFormat="1" applyFont="1" applyFill="1" applyBorder="1" applyProtection="1">
      <protection locked="0"/>
    </xf>
    <xf numFmtId="170" fontId="20" fillId="32" borderId="115" xfId="204" applyNumberFormat="1" applyFont="1" applyFill="1" applyBorder="1" applyAlignment="1" applyProtection="1">
      <alignment horizontal="right"/>
    </xf>
    <xf numFmtId="176" fontId="103" fillId="34" borderId="88" xfId="0" applyNumberFormat="1" applyFont="1" applyFill="1" applyBorder="1" applyProtection="1"/>
    <xf numFmtId="166" fontId="19" fillId="29" borderId="95" xfId="0" applyFont="1" applyFill="1" applyBorder="1" applyAlignment="1" applyProtection="1">
      <alignment horizontal="center"/>
    </xf>
    <xf numFmtId="166" fontId="21" fillId="0" borderId="95" xfId="0" applyFont="1" applyFill="1" applyBorder="1" applyProtection="1">
      <protection locked="0"/>
    </xf>
    <xf numFmtId="166" fontId="21" fillId="0" borderId="95" xfId="0" applyFont="1" applyFill="1" applyBorder="1" applyAlignment="1" applyProtection="1">
      <alignment horizontal="center"/>
      <protection locked="0"/>
    </xf>
    <xf numFmtId="166" fontId="19" fillId="0" borderId="95" xfId="0" applyFont="1" applyFill="1" applyBorder="1" applyAlignment="1" applyProtection="1">
      <alignment horizontal="center" wrapText="1"/>
      <protection locked="0"/>
    </xf>
    <xf numFmtId="166" fontId="21" fillId="34" borderId="122" xfId="0" applyFont="1" applyFill="1" applyBorder="1" applyProtection="1"/>
    <xf numFmtId="170" fontId="21" fillId="0" borderId="95" xfId="204" applyNumberFormat="1" applyFont="1" applyBorder="1" applyProtection="1">
      <protection locked="0"/>
    </xf>
    <xf numFmtId="170" fontId="20" fillId="0" borderId="95" xfId="204" applyNumberFormat="1" applyFont="1" applyBorder="1" applyAlignment="1" applyProtection="1">
      <protection locked="0"/>
    </xf>
    <xf numFmtId="166" fontId="12" fillId="0" borderId="122" xfId="0" applyFont="1" applyFill="1" applyBorder="1" applyProtection="1"/>
    <xf numFmtId="167" fontId="14" fillId="0" borderId="95" xfId="4" applyNumberFormat="1" applyFont="1" applyBorder="1" applyAlignment="1" applyProtection="1">
      <protection locked="0"/>
    </xf>
    <xf numFmtId="170" fontId="14" fillId="0" borderId="95" xfId="204" applyNumberFormat="1" applyFont="1" applyBorder="1" applyAlignment="1" applyProtection="1">
      <protection locked="0"/>
    </xf>
    <xf numFmtId="167" fontId="14" fillId="0" borderId="95" xfId="4" applyNumberFormat="1" applyFont="1" applyFill="1" applyBorder="1" applyAlignment="1" applyProtection="1">
      <protection locked="0"/>
    </xf>
    <xf numFmtId="49" fontId="14" fillId="34" borderId="95" xfId="4" applyNumberFormat="1" applyFont="1" applyFill="1" applyBorder="1" applyAlignment="1" applyProtection="1">
      <alignment horizontal="left"/>
    </xf>
    <xf numFmtId="166" fontId="0" fillId="34" borderId="11" xfId="0" quotePrefix="1" applyFont="1" applyFill="1" applyBorder="1" applyAlignment="1" applyProtection="1">
      <alignment horizontal="left"/>
    </xf>
    <xf numFmtId="166" fontId="0" fillId="34" borderId="0" xfId="0" applyFill="1" applyBorder="1" applyProtection="1">
      <protection locked="0"/>
    </xf>
    <xf numFmtId="166" fontId="21" fillId="34" borderId="0" xfId="0" applyFont="1" applyFill="1" applyBorder="1" applyAlignment="1" applyProtection="1">
      <protection locked="0"/>
    </xf>
    <xf numFmtId="166" fontId="0" fillId="34" borderId="0" xfId="0" applyFill="1" applyBorder="1" applyAlignment="1"/>
    <xf numFmtId="166" fontId="21" fillId="34" borderId="0" xfId="0" applyFont="1" applyFill="1" applyBorder="1" applyAlignment="1" applyProtection="1">
      <alignment horizontal="left"/>
      <protection locked="0"/>
    </xf>
    <xf numFmtId="166" fontId="71" fillId="34" borderId="0" xfId="0" applyFont="1" applyFill="1" applyProtection="1"/>
    <xf numFmtId="0" fontId="12" fillId="34" borderId="0" xfId="9" applyFont="1" applyFill="1" applyProtection="1"/>
    <xf numFmtId="171" fontId="20" fillId="34" borderId="0" xfId="0" applyNumberFormat="1" applyFont="1" applyFill="1" applyBorder="1"/>
    <xf numFmtId="0" fontId="11" fillId="34" borderId="117" xfId="6" applyFont="1" applyFill="1" applyBorder="1" applyProtection="1"/>
    <xf numFmtId="170" fontId="83" fillId="34" borderId="41" xfId="204" applyNumberFormat="1" applyFont="1" applyFill="1" applyBorder="1" applyProtection="1"/>
    <xf numFmtId="170" fontId="0" fillId="34" borderId="32" xfId="204" applyNumberFormat="1" applyFont="1" applyFill="1" applyBorder="1" applyProtection="1"/>
    <xf numFmtId="170" fontId="0" fillId="34" borderId="0" xfId="204" applyNumberFormat="1" applyFont="1" applyFill="1" applyBorder="1" applyProtection="1"/>
    <xf numFmtId="170" fontId="0" fillId="34" borderId="33" xfId="204" applyNumberFormat="1" applyFont="1" applyFill="1" applyBorder="1" applyProtection="1"/>
    <xf numFmtId="170" fontId="12" fillId="34" borderId="0" xfId="204" applyNumberFormat="1" applyFont="1" applyFill="1" applyBorder="1" applyProtection="1"/>
    <xf numFmtId="170" fontId="12" fillId="34" borderId="33" xfId="204" applyNumberFormat="1" applyFont="1" applyFill="1" applyBorder="1" applyProtection="1"/>
    <xf numFmtId="170" fontId="11" fillId="0" borderId="95" xfId="204" applyNumberFormat="1" applyFont="1" applyBorder="1" applyProtection="1">
      <protection locked="0"/>
    </xf>
    <xf numFmtId="166" fontId="147" fillId="29" borderId="38" xfId="0" applyFont="1" applyFill="1" applyBorder="1" applyAlignment="1" applyProtection="1">
      <alignment horizontal="left" vertical="center" wrapText="1"/>
    </xf>
    <xf numFmtId="166" fontId="123" fillId="29" borderId="152" xfId="0" applyFont="1" applyFill="1" applyBorder="1" applyProtection="1"/>
    <xf numFmtId="3" fontId="118" fillId="29" borderId="84" xfId="0" applyNumberFormat="1" applyFont="1" applyFill="1" applyBorder="1" applyAlignment="1" applyProtection="1">
      <alignment horizontal="center" vertical="top" wrapText="1"/>
    </xf>
    <xf numFmtId="170" fontId="26" fillId="30" borderId="84" xfId="204" applyNumberFormat="1" applyFont="1" applyFill="1" applyBorder="1" applyProtection="1"/>
    <xf numFmtId="170" fontId="123" fillId="29" borderId="152" xfId="204" applyNumberFormat="1" applyFont="1" applyFill="1" applyBorder="1" applyProtection="1"/>
    <xf numFmtId="166" fontId="11" fillId="34" borderId="12" xfId="0" applyFont="1" applyFill="1" applyBorder="1" applyProtection="1"/>
    <xf numFmtId="49" fontId="12" fillId="34" borderId="0" xfId="0" applyNumberFormat="1" applyFont="1" applyFill="1" applyBorder="1" applyAlignment="1" applyProtection="1">
      <alignment horizontal="center"/>
      <protection locked="0"/>
    </xf>
    <xf numFmtId="170" fontId="82" fillId="34" borderId="0" xfId="204" applyNumberFormat="1" applyFont="1" applyFill="1" applyBorder="1" applyAlignment="1" applyProtection="1">
      <alignment horizontal="right"/>
      <protection locked="0"/>
    </xf>
    <xf numFmtId="170" fontId="14" fillId="34" borderId="68" xfId="204" applyNumberFormat="1" applyFont="1" applyFill="1" applyBorder="1" applyAlignment="1" applyProtection="1"/>
    <xf numFmtId="170" fontId="14" fillId="0" borderId="92" xfId="204" applyNumberFormat="1" applyFont="1" applyBorder="1" applyAlignment="1" applyProtection="1">
      <protection locked="0"/>
    </xf>
    <xf numFmtId="170" fontId="12" fillId="34" borderId="46" xfId="204" applyNumberFormat="1" applyFont="1" applyFill="1" applyBorder="1" applyProtection="1"/>
    <xf numFmtId="170" fontId="12" fillId="0" borderId="153" xfId="204" applyNumberFormat="1" applyFont="1" applyBorder="1" applyProtection="1">
      <protection locked="0"/>
    </xf>
    <xf numFmtId="170" fontId="12" fillId="0" borderId="46" xfId="204" applyNumberFormat="1" applyFont="1" applyBorder="1" applyProtection="1">
      <protection locked="0"/>
    </xf>
    <xf numFmtId="166" fontId="21" fillId="0" borderId="63" xfId="0" applyFont="1" applyBorder="1" applyProtection="1">
      <protection locked="0"/>
    </xf>
    <xf numFmtId="166" fontId="154" fillId="34" borderId="0" xfId="0" applyFont="1" applyFill="1" applyBorder="1" applyAlignment="1"/>
    <xf numFmtId="166" fontId="0" fillId="34" borderId="0" xfId="0" applyFill="1" applyBorder="1" applyAlignment="1" applyProtection="1">
      <protection locked="0"/>
    </xf>
    <xf numFmtId="170" fontId="19" fillId="34" borderId="63" xfId="204" applyNumberFormat="1" applyFont="1" applyFill="1" applyBorder="1" applyAlignment="1" applyProtection="1">
      <alignment horizontal="right" vertical="center" wrapText="1"/>
    </xf>
    <xf numFmtId="166" fontId="19" fillId="29" borderId="68" xfId="0" applyFont="1" applyFill="1" applyBorder="1" applyAlignment="1" applyProtection="1">
      <alignment horizontal="center" vertical="center" wrapText="1"/>
    </xf>
    <xf numFmtId="170" fontId="19" fillId="0" borderId="46" xfId="204" applyNumberFormat="1" applyFont="1" applyFill="1" applyBorder="1" applyAlignment="1" applyProtection="1">
      <alignment horizontal="center" vertical="center" wrapText="1"/>
      <protection locked="0"/>
    </xf>
    <xf numFmtId="170" fontId="11" fillId="30" borderId="154" xfId="204" applyNumberFormat="1" applyFont="1" applyFill="1" applyBorder="1" applyProtection="1"/>
    <xf numFmtId="170" fontId="19" fillId="29" borderId="0" xfId="204" applyNumberFormat="1" applyFont="1" applyFill="1" applyBorder="1" applyAlignment="1" applyProtection="1">
      <alignment horizontal="center" vertical="center" wrapText="1"/>
    </xf>
    <xf numFmtId="170" fontId="19" fillId="37" borderId="128" xfId="204" applyNumberFormat="1" applyFont="1" applyFill="1" applyBorder="1" applyAlignment="1" applyProtection="1">
      <alignment horizontal="center" vertical="center" wrapText="1"/>
    </xf>
    <xf numFmtId="170" fontId="19" fillId="34" borderId="41" xfId="204" applyNumberFormat="1" applyFont="1" applyFill="1" applyBorder="1" applyAlignment="1" applyProtection="1">
      <alignment horizontal="right" vertical="center" wrapText="1"/>
    </xf>
    <xf numFmtId="166" fontId="19" fillId="29" borderId="0" xfId="0" applyFont="1" applyFill="1" applyBorder="1" applyAlignment="1" applyProtection="1">
      <alignment horizontal="center" vertical="center" wrapText="1"/>
    </xf>
    <xf numFmtId="170" fontId="19" fillId="0" borderId="41" xfId="204" applyNumberFormat="1" applyFont="1" applyFill="1" applyBorder="1" applyAlignment="1" applyProtection="1">
      <alignment horizontal="right" vertical="center" wrapText="1"/>
      <protection locked="0"/>
    </xf>
    <xf numFmtId="166" fontId="20" fillId="29" borderId="85" xfId="0" applyFont="1" applyFill="1" applyBorder="1" applyAlignment="1" applyProtection="1">
      <alignment horizontal="center" wrapText="1"/>
    </xf>
    <xf numFmtId="49" fontId="21" fillId="0" borderId="34" xfId="0" applyNumberFormat="1" applyFont="1" applyBorder="1" applyAlignment="1" applyProtection="1">
      <alignment horizontal="center"/>
      <protection locked="0"/>
    </xf>
    <xf numFmtId="170" fontId="21" fillId="0" borderId="128" xfId="204" quotePrefix="1" applyNumberFormat="1" applyFont="1" applyBorder="1" applyProtection="1">
      <protection locked="0"/>
    </xf>
    <xf numFmtId="49" fontId="21" fillId="0" borderId="128" xfId="0" applyNumberFormat="1" applyFont="1" applyBorder="1" applyAlignment="1" applyProtection="1">
      <alignment horizontal="center"/>
      <protection locked="0"/>
    </xf>
    <xf numFmtId="166" fontId="20" fillId="34" borderId="0" xfId="0" quotePrefix="1" applyFont="1" applyFill="1" applyBorder="1" applyAlignment="1" applyProtection="1"/>
    <xf numFmtId="170" fontId="0" fillId="34" borderId="0" xfId="204" applyNumberFormat="1" applyFont="1" applyFill="1"/>
    <xf numFmtId="170" fontId="0" fillId="0" borderId="97" xfId="204" applyNumberFormat="1" applyFont="1" applyFill="1" applyBorder="1" applyProtection="1">
      <protection locked="0"/>
    </xf>
    <xf numFmtId="170" fontId="0" fillId="35" borderId="97" xfId="204" applyNumberFormat="1" applyFont="1" applyFill="1" applyBorder="1"/>
    <xf numFmtId="170" fontId="0" fillId="0" borderId="98" xfId="204" applyNumberFormat="1" applyFont="1" applyFill="1" applyBorder="1" applyProtection="1">
      <protection locked="0"/>
    </xf>
    <xf numFmtId="43" fontId="20" fillId="30" borderId="44" xfId="204" applyFont="1" applyFill="1" applyBorder="1" applyProtection="1"/>
    <xf numFmtId="170" fontId="104" fillId="30" borderId="66" xfId="204" applyNumberFormat="1" applyFont="1" applyFill="1" applyBorder="1" applyProtection="1"/>
    <xf numFmtId="170" fontId="104" fillId="30" borderId="64" xfId="204" applyNumberFormat="1" applyFont="1" applyFill="1" applyBorder="1" applyProtection="1"/>
    <xf numFmtId="170" fontId="69" fillId="34" borderId="64" xfId="204" applyNumberFormat="1" applyFont="1" applyFill="1" applyBorder="1" applyProtection="1"/>
    <xf numFmtId="170" fontId="69" fillId="0" borderId="64" xfId="204" applyNumberFormat="1" applyFont="1" applyBorder="1" applyProtection="1">
      <protection locked="0"/>
    </xf>
    <xf numFmtId="170" fontId="21" fillId="0" borderId="66" xfId="204" applyNumberFormat="1" applyFont="1" applyBorder="1" applyProtection="1">
      <protection locked="0"/>
    </xf>
    <xf numFmtId="170" fontId="104" fillId="33" borderId="64" xfId="204" applyNumberFormat="1" applyFont="1" applyFill="1" applyBorder="1" applyProtection="1"/>
    <xf numFmtId="170" fontId="27" fillId="34" borderId="43" xfId="204" applyNumberFormat="1" applyFont="1" applyFill="1" applyBorder="1" applyProtection="1"/>
    <xf numFmtId="170" fontId="69" fillId="34" borderId="43" xfId="204" applyNumberFormat="1" applyFont="1" applyFill="1" applyBorder="1" applyProtection="1"/>
    <xf numFmtId="170" fontId="27" fillId="34" borderId="41" xfId="204" applyNumberFormat="1" applyFont="1" applyFill="1" applyBorder="1" applyProtection="1"/>
    <xf numFmtId="170" fontId="71" fillId="34" borderId="64" xfId="204" applyNumberFormat="1" applyFont="1" applyFill="1" applyBorder="1" applyProtection="1"/>
    <xf numFmtId="170" fontId="71" fillId="34" borderId="41" xfId="204" applyNumberFormat="1" applyFont="1" applyFill="1" applyBorder="1" applyProtection="1"/>
    <xf numFmtId="170" fontId="11" fillId="0" borderId="41" xfId="204" applyNumberFormat="1" applyFont="1" applyBorder="1" applyProtection="1">
      <protection locked="0"/>
    </xf>
    <xf numFmtId="170" fontId="11" fillId="34" borderId="66" xfId="204" applyNumberFormat="1" applyFont="1" applyFill="1" applyBorder="1"/>
    <xf numFmtId="170" fontId="11" fillId="34" borderId="43" xfId="204" applyNumberFormat="1" applyFont="1" applyFill="1" applyBorder="1"/>
    <xf numFmtId="170" fontId="11" fillId="34" borderId="77" xfId="204" applyNumberFormat="1" applyFont="1" applyFill="1" applyBorder="1"/>
    <xf numFmtId="170" fontId="11" fillId="34" borderId="80" xfId="204" applyNumberFormat="1" applyFont="1" applyFill="1" applyBorder="1"/>
    <xf numFmtId="170" fontId="11" fillId="34" borderId="64" xfId="204" applyNumberFormat="1" applyFont="1" applyFill="1" applyBorder="1"/>
    <xf numFmtId="170" fontId="11" fillId="34" borderId="41" xfId="204" applyNumberFormat="1" applyFont="1" applyFill="1" applyBorder="1"/>
    <xf numFmtId="170" fontId="21" fillId="0" borderId="95" xfId="204" applyNumberFormat="1" applyFont="1" applyBorder="1" applyAlignment="1" applyProtection="1">
      <alignment horizontal="center"/>
      <protection locked="0"/>
    </xf>
    <xf numFmtId="170" fontId="11" fillId="34" borderId="66" xfId="204" applyNumberFormat="1" applyFont="1" applyFill="1" applyBorder="1" applyAlignment="1" applyProtection="1"/>
    <xf numFmtId="170" fontId="11" fillId="0" borderId="95" xfId="204" applyNumberFormat="1" applyFont="1" applyBorder="1" applyAlignment="1" applyProtection="1">
      <protection locked="0"/>
    </xf>
    <xf numFmtId="170" fontId="11" fillId="34" borderId="95" xfId="204" applyNumberFormat="1" applyFont="1" applyFill="1" applyBorder="1" applyAlignment="1" applyProtection="1"/>
    <xf numFmtId="170" fontId="11" fillId="34" borderId="0" xfId="204" applyNumberFormat="1" applyFont="1" applyFill="1" applyBorder="1" applyAlignment="1" applyProtection="1"/>
    <xf numFmtId="167" fontId="21" fillId="34" borderId="93" xfId="0" applyNumberFormat="1" applyFont="1" applyFill="1" applyBorder="1" applyProtection="1"/>
    <xf numFmtId="166" fontId="21" fillId="34" borderId="80" xfId="0" applyFont="1" applyFill="1" applyBorder="1" applyProtection="1"/>
    <xf numFmtId="166" fontId="21" fillId="34" borderId="73" xfId="0" quotePrefix="1" applyFont="1" applyFill="1" applyBorder="1" applyAlignment="1" applyProtection="1">
      <alignment horizontal="left"/>
    </xf>
    <xf numFmtId="170" fontId="21" fillId="0" borderId="84" xfId="204" applyNumberFormat="1" applyFont="1" applyBorder="1" applyProtection="1">
      <protection locked="0"/>
    </xf>
    <xf numFmtId="170" fontId="21" fillId="34" borderId="36" xfId="204" applyNumberFormat="1" applyFont="1" applyFill="1" applyBorder="1" applyAlignment="1" applyProtection="1">
      <alignment horizontal="center"/>
    </xf>
    <xf numFmtId="170" fontId="21" fillId="0" borderId="36" xfId="204" applyNumberFormat="1" applyFont="1" applyBorder="1" applyAlignment="1" applyProtection="1">
      <alignment horizontal="center"/>
      <protection locked="0"/>
    </xf>
    <xf numFmtId="170" fontId="21" fillId="0" borderId="12" xfId="204" applyNumberFormat="1" applyFont="1" applyBorder="1" applyAlignment="1" applyProtection="1">
      <alignment horizontal="center"/>
      <protection locked="0"/>
    </xf>
    <xf numFmtId="170" fontId="21" fillId="34" borderId="77" xfId="204" applyNumberFormat="1" applyFont="1" applyFill="1" applyBorder="1" applyAlignment="1" applyProtection="1">
      <alignment horizontal="right"/>
    </xf>
    <xf numFmtId="170" fontId="21" fillId="34" borderId="77" xfId="204" applyNumberFormat="1" applyFont="1" applyFill="1" applyBorder="1" applyProtection="1"/>
    <xf numFmtId="170" fontId="21" fillId="34" borderId="93" xfId="204" applyNumberFormat="1" applyFont="1" applyFill="1" applyBorder="1" applyProtection="1"/>
    <xf numFmtId="170" fontId="21" fillId="0" borderId="95" xfId="204" applyNumberFormat="1" applyFont="1" applyBorder="1" applyAlignment="1" applyProtection="1">
      <alignment horizontal="right"/>
      <protection locked="0"/>
    </xf>
    <xf numFmtId="0" fontId="21" fillId="34" borderId="161" xfId="4" applyFont="1" applyFill="1" applyBorder="1" applyProtection="1"/>
    <xf numFmtId="170" fontId="21" fillId="34" borderId="161" xfId="204" applyNumberFormat="1" applyFont="1" applyFill="1" applyBorder="1" applyAlignment="1" applyProtection="1"/>
    <xf numFmtId="178" fontId="38" fillId="34" borderId="0" xfId="204" quotePrefix="1" applyNumberFormat="1" applyFont="1" applyFill="1" applyBorder="1" applyAlignment="1" applyProtection="1"/>
    <xf numFmtId="178" fontId="38" fillId="34" borderId="0" xfId="204" applyNumberFormat="1" applyFont="1" applyFill="1" applyBorder="1" applyAlignment="1" applyProtection="1"/>
    <xf numFmtId="166" fontId="19" fillId="29" borderId="45" xfId="0" applyFont="1" applyFill="1" applyBorder="1" applyAlignment="1" applyProtection="1">
      <alignment horizontal="center" vertical="center" wrapText="1"/>
    </xf>
    <xf numFmtId="170" fontId="11" fillId="29" borderId="66" xfId="204" applyNumberFormat="1" applyFont="1" applyFill="1" applyBorder="1" applyAlignment="1" applyProtection="1">
      <alignment horizontal="center" vertical="center" wrapText="1"/>
    </xf>
    <xf numFmtId="166" fontId="100" fillId="29" borderId="37" xfId="0" applyFont="1" applyFill="1" applyBorder="1" applyProtection="1"/>
    <xf numFmtId="166" fontId="78" fillId="29" borderId="66" xfId="0" applyFont="1" applyFill="1" applyBorder="1" applyProtection="1"/>
    <xf numFmtId="170" fontId="78" fillId="29" borderId="43" xfId="204" applyNumberFormat="1" applyFont="1" applyFill="1" applyBorder="1" applyProtection="1"/>
    <xf numFmtId="166" fontId="0" fillId="0" borderId="128" xfId="0" applyBorder="1" applyProtection="1">
      <protection locked="0"/>
    </xf>
    <xf numFmtId="170" fontId="11" fillId="34" borderId="128" xfId="204" applyNumberFormat="1" applyFont="1" applyFill="1" applyBorder="1" applyProtection="1">
      <protection locked="0"/>
    </xf>
    <xf numFmtId="170" fontId="11" fillId="34" borderId="92" xfId="204" applyNumberFormat="1" applyFont="1" applyFill="1" applyBorder="1" applyProtection="1">
      <protection locked="0"/>
    </xf>
    <xf numFmtId="166" fontId="0" fillId="34" borderId="63" xfId="0" applyFont="1" applyFill="1" applyBorder="1" applyAlignment="1" applyProtection="1">
      <alignment horizontal="left"/>
    </xf>
    <xf numFmtId="49" fontId="0" fillId="0" borderId="64" xfId="0" applyNumberFormat="1" applyFont="1" applyBorder="1" applyAlignment="1" applyProtection="1">
      <alignment horizontal="center"/>
      <protection locked="0"/>
    </xf>
    <xf numFmtId="170" fontId="12" fillId="0" borderId="0" xfId="204" applyNumberFormat="1" applyFont="1" applyFill="1" applyProtection="1"/>
    <xf numFmtId="170" fontId="38" fillId="0" borderId="64" xfId="204" applyNumberFormat="1" applyFont="1" applyFill="1" applyBorder="1" applyProtection="1">
      <protection locked="0"/>
    </xf>
    <xf numFmtId="170" fontId="19" fillId="34" borderId="0" xfId="204" applyNumberFormat="1" applyFont="1" applyFill="1" applyBorder="1" applyAlignment="1" applyProtection="1">
      <alignment horizontal="left"/>
    </xf>
    <xf numFmtId="170" fontId="19" fillId="0" borderId="128" xfId="204" applyNumberFormat="1" applyFont="1" applyFill="1" applyBorder="1" applyAlignment="1" applyProtection="1">
      <alignment horizontal="center"/>
      <protection locked="0"/>
    </xf>
    <xf numFmtId="170" fontId="11" fillId="0" borderId="128" xfId="204" applyNumberFormat="1" applyFont="1" applyFill="1" applyBorder="1" applyAlignment="1" applyProtection="1">
      <alignment horizontal="center"/>
      <protection locked="0"/>
    </xf>
    <xf numFmtId="170" fontId="19" fillId="35" borderId="66" xfId="204" applyNumberFormat="1" applyFont="1" applyFill="1" applyBorder="1" applyAlignment="1" applyProtection="1">
      <alignment horizontal="center" wrapText="1"/>
    </xf>
    <xf numFmtId="170" fontId="21" fillId="29" borderId="46" xfId="204" applyNumberFormat="1" applyFont="1" applyFill="1" applyBorder="1" applyProtection="1"/>
    <xf numFmtId="166" fontId="19" fillId="29" borderId="0" xfId="0" applyFont="1" applyFill="1" applyBorder="1" applyProtection="1"/>
    <xf numFmtId="0" fontId="21" fillId="34" borderId="0" xfId="4" applyFont="1" applyFill="1" applyBorder="1" applyProtection="1"/>
    <xf numFmtId="170" fontId="11" fillId="29" borderId="0" xfId="204" applyNumberFormat="1" applyFont="1" applyFill="1" applyBorder="1" applyProtection="1"/>
    <xf numFmtId="170" fontId="38" fillId="29" borderId="0" xfId="204" quotePrefix="1" applyNumberFormat="1" applyFont="1" applyFill="1" applyBorder="1" applyAlignment="1" applyProtection="1"/>
    <xf numFmtId="0" fontId="11" fillId="0" borderId="0" xfId="239"/>
    <xf numFmtId="170" fontId="11" fillId="0" borderId="66" xfId="204" applyNumberFormat="1" applyFont="1" applyFill="1" applyBorder="1" applyAlignment="1" applyProtection="1">
      <alignment horizontal="center" vertical="center" wrapText="1"/>
      <protection locked="0"/>
    </xf>
    <xf numFmtId="170" fontId="38" fillId="0" borderId="66" xfId="204" applyNumberFormat="1" applyFont="1" applyFill="1" applyBorder="1" applyProtection="1">
      <protection locked="0"/>
    </xf>
    <xf numFmtId="170" fontId="11" fillId="0" borderId="128" xfId="204" applyNumberFormat="1" applyFont="1" applyFill="1" applyBorder="1" applyProtection="1">
      <protection locked="0"/>
    </xf>
    <xf numFmtId="170" fontId="11" fillId="0" borderId="66" xfId="204" applyNumberFormat="1" applyFont="1" applyBorder="1" applyProtection="1">
      <protection locked="0"/>
    </xf>
    <xf numFmtId="49" fontId="21" fillId="0" borderId="53" xfId="7" applyNumberFormat="1" applyFont="1" applyBorder="1" applyAlignment="1" applyProtection="1">
      <protection locked="0"/>
    </xf>
    <xf numFmtId="0" fontId="20" fillId="0" borderId="64" xfId="7" applyFont="1" applyFill="1" applyBorder="1" applyAlignment="1" applyProtection="1">
      <alignment horizontal="left"/>
      <protection locked="0"/>
    </xf>
    <xf numFmtId="0" fontId="21" fillId="34" borderId="54" xfId="7" applyFont="1" applyFill="1" applyBorder="1" applyAlignment="1" applyProtection="1"/>
    <xf numFmtId="49" fontId="21" fillId="0" borderId="64" xfId="7" applyNumberFormat="1" applyFont="1" applyFill="1" applyBorder="1" applyAlignment="1" applyProtection="1">
      <alignment horizontal="center"/>
      <protection locked="0"/>
    </xf>
    <xf numFmtId="166" fontId="21" fillId="34" borderId="67" xfId="216" applyFont="1" applyFill="1" applyBorder="1" applyProtection="1"/>
    <xf numFmtId="170" fontId="21" fillId="0" borderId="167" xfId="204" applyNumberFormat="1" applyFont="1" applyFill="1" applyBorder="1" applyProtection="1">
      <protection locked="0"/>
    </xf>
    <xf numFmtId="166" fontId="11" fillId="0" borderId="0" xfId="0" applyFont="1"/>
    <xf numFmtId="166" fontId="18" fillId="0" borderId="0" xfId="0" applyFont="1"/>
    <xf numFmtId="166" fontId="21" fillId="34" borderId="124" xfId="0" applyFont="1" applyFill="1" applyBorder="1" applyAlignment="1">
      <alignment horizontal="center"/>
    </xf>
    <xf numFmtId="166" fontId="21" fillId="0" borderId="126" xfId="0" applyFont="1" applyBorder="1" applyProtection="1">
      <protection locked="0"/>
    </xf>
    <xf numFmtId="3" fontId="21" fillId="0" borderId="126" xfId="0" applyNumberFormat="1" applyFont="1" applyBorder="1" applyProtection="1">
      <protection locked="0"/>
    </xf>
    <xf numFmtId="166" fontId="21" fillId="34" borderId="0" xfId="0" quotePrefix="1" applyFont="1" applyFill="1" applyBorder="1" applyAlignment="1">
      <alignment horizontal="left"/>
    </xf>
    <xf numFmtId="37" fontId="21" fillId="34" borderId="0" xfId="0" applyNumberFormat="1" applyFont="1" applyFill="1" applyBorder="1"/>
    <xf numFmtId="14" fontId="21" fillId="34" borderId="0" xfId="0" applyNumberFormat="1" applyFont="1" applyFill="1"/>
    <xf numFmtId="166" fontId="21" fillId="34" borderId="124" xfId="0" quotePrefix="1" applyFont="1" applyFill="1" applyBorder="1" applyAlignment="1">
      <alignment horizontal="center"/>
    </xf>
    <xf numFmtId="166" fontId="21" fillId="41" borderId="124" xfId="0" quotePrefix="1" applyFont="1" applyFill="1" applyBorder="1" applyAlignment="1">
      <alignment horizontal="center"/>
    </xf>
    <xf numFmtId="170" fontId="21" fillId="0" borderId="124" xfId="204" applyNumberFormat="1" applyFont="1" applyBorder="1" applyProtection="1">
      <protection locked="0"/>
    </xf>
    <xf numFmtId="49" fontId="21" fillId="34" borderId="0" xfId="0" applyNumberFormat="1" applyFont="1" applyFill="1"/>
    <xf numFmtId="49" fontId="21" fillId="34" borderId="0" xfId="0" applyNumberFormat="1" applyFont="1" applyFill="1" applyBorder="1" applyAlignment="1">
      <alignment horizontal="center"/>
    </xf>
    <xf numFmtId="166" fontId="20" fillId="34" borderId="0" xfId="0" applyFont="1" applyFill="1" applyBorder="1" applyAlignment="1" applyProtection="1">
      <alignment horizontal="left"/>
      <protection locked="0"/>
    </xf>
    <xf numFmtId="173" fontId="21" fillId="34" borderId="0" xfId="189" applyNumberFormat="1" applyFont="1" applyFill="1" applyBorder="1" applyProtection="1"/>
    <xf numFmtId="166" fontId="21" fillId="0" borderId="124" xfId="0" applyFont="1" applyBorder="1" applyProtection="1">
      <protection locked="0"/>
    </xf>
    <xf numFmtId="166" fontId="11" fillId="0" borderId="0" xfId="0" applyFont="1" applyBorder="1"/>
    <xf numFmtId="49" fontId="21" fillId="34" borderId="52" xfId="0" quotePrefix="1" applyNumberFormat="1" applyFont="1" applyFill="1" applyBorder="1" applyAlignment="1">
      <alignment horizontal="right" vertical="top"/>
    </xf>
    <xf numFmtId="49" fontId="21" fillId="34" borderId="47" xfId="0" applyNumberFormat="1" applyFont="1" applyFill="1" applyBorder="1"/>
    <xf numFmtId="166" fontId="20" fillId="34" borderId="39" xfId="0" applyFont="1" applyFill="1" applyBorder="1" applyAlignment="1">
      <alignment horizontal="left" vertical="top" wrapText="1"/>
    </xf>
    <xf numFmtId="166" fontId="20" fillId="34" borderId="39" xfId="0" applyFont="1" applyFill="1" applyBorder="1" applyAlignment="1">
      <alignment horizontal="center" vertical="top"/>
    </xf>
    <xf numFmtId="166" fontId="20" fillId="34" borderId="39" xfId="0" applyFont="1" applyFill="1" applyBorder="1" applyAlignment="1">
      <alignment horizontal="center" vertical="top" wrapText="1"/>
    </xf>
    <xf numFmtId="166" fontId="20" fillId="34" borderId="39" xfId="0" applyFont="1" applyFill="1" applyBorder="1" applyAlignment="1">
      <alignment horizontal="centerContinuous" vertical="top" wrapText="1"/>
    </xf>
    <xf numFmtId="166" fontId="20" fillId="34" borderId="65" xfId="0" applyFont="1" applyFill="1" applyBorder="1" applyAlignment="1">
      <alignment horizontal="centerContinuous" vertical="top" wrapText="1"/>
    </xf>
    <xf numFmtId="166" fontId="21" fillId="34" borderId="167" xfId="0" applyFont="1" applyFill="1" applyBorder="1"/>
    <xf numFmtId="49" fontId="21" fillId="0" borderId="64" xfId="7" quotePrefix="1" applyNumberFormat="1" applyFont="1" applyBorder="1" applyAlignment="1" applyProtection="1">
      <alignment horizontal="center"/>
      <protection locked="0"/>
    </xf>
    <xf numFmtId="49" fontId="21" fillId="0" borderId="64" xfId="7" quotePrefix="1" applyNumberFormat="1" applyFont="1" applyFill="1" applyBorder="1" applyAlignment="1" applyProtection="1">
      <alignment horizontal="left"/>
      <protection locked="0"/>
    </xf>
    <xf numFmtId="0" fontId="21" fillId="0" borderId="64" xfId="7" applyFont="1" applyFill="1" applyBorder="1" applyAlignment="1" applyProtection="1">
      <alignment horizontal="left"/>
      <protection locked="0"/>
    </xf>
    <xf numFmtId="0" fontId="21" fillId="0" borderId="64" xfId="7" applyFont="1" applyFill="1" applyBorder="1" applyAlignment="1" applyProtection="1">
      <alignment vertical="center"/>
      <protection locked="0"/>
    </xf>
    <xf numFmtId="49" fontId="21" fillId="0" borderId="64" xfId="7" applyNumberFormat="1" applyFont="1" applyFill="1" applyBorder="1" applyAlignment="1" applyProtection="1">
      <alignment horizontal="center" vertical="center"/>
      <protection locked="0"/>
    </xf>
    <xf numFmtId="49" fontId="27" fillId="0" borderId="64" xfId="7" applyNumberFormat="1" applyFont="1" applyBorder="1" applyAlignment="1" applyProtection="1">
      <alignment horizontal="center" vertical="center"/>
      <protection locked="0"/>
    </xf>
    <xf numFmtId="49" fontId="27" fillId="0" borderId="128" xfId="7" applyNumberFormat="1" applyFont="1" applyFill="1" applyBorder="1" applyAlignment="1" applyProtection="1">
      <alignment horizontal="center" vertical="center"/>
      <protection locked="0"/>
    </xf>
    <xf numFmtId="166" fontId="21" fillId="0" borderId="66" xfId="0" applyFont="1" applyBorder="1" applyAlignment="1" applyProtection="1">
      <protection locked="0"/>
    </xf>
    <xf numFmtId="170" fontId="21" fillId="34" borderId="66" xfId="204" applyNumberFormat="1" applyFont="1" applyFill="1" applyBorder="1" applyAlignment="1" applyProtection="1"/>
    <xf numFmtId="170" fontId="21" fillId="34" borderId="68" xfId="204" applyNumberFormat="1" applyFont="1" applyFill="1" applyBorder="1" applyAlignment="1" applyProtection="1"/>
    <xf numFmtId="170" fontId="21" fillId="34" borderId="66" xfId="204" quotePrefix="1" applyNumberFormat="1" applyFont="1" applyFill="1" applyBorder="1" applyAlignment="1" applyProtection="1">
      <alignment horizontal="center"/>
    </xf>
    <xf numFmtId="170" fontId="21" fillId="34" borderId="37" xfId="204" applyNumberFormat="1" applyFont="1" applyFill="1" applyBorder="1" applyAlignment="1" applyProtection="1"/>
    <xf numFmtId="170" fontId="26" fillId="34" borderId="128" xfId="204" applyNumberFormat="1" applyFont="1" applyFill="1" applyBorder="1" applyProtection="1"/>
    <xf numFmtId="9" fontId="21" fillId="34" borderId="63" xfId="189" applyFont="1" applyFill="1" applyBorder="1" applyAlignment="1" applyProtection="1"/>
    <xf numFmtId="178" fontId="21" fillId="34" borderId="46" xfId="204" applyNumberFormat="1" applyFont="1" applyFill="1" applyBorder="1" applyProtection="1"/>
    <xf numFmtId="0" fontId="20" fillId="34" borderId="68" xfId="7" applyFont="1" applyFill="1" applyBorder="1" applyAlignment="1" applyProtection="1"/>
    <xf numFmtId="0" fontId="21" fillId="34" borderId="45" xfId="7" applyFont="1" applyFill="1" applyBorder="1" applyAlignment="1" applyProtection="1"/>
    <xf numFmtId="0" fontId="20" fillId="34" borderId="37" xfId="7" applyFont="1" applyFill="1" applyBorder="1" applyAlignment="1" applyProtection="1">
      <alignment horizontal="left"/>
    </xf>
    <xf numFmtId="0" fontId="21" fillId="34" borderId="68" xfId="7" applyFont="1" applyFill="1" applyBorder="1" applyAlignment="1" applyProtection="1">
      <protection locked="0"/>
    </xf>
    <xf numFmtId="0" fontId="21" fillId="34" borderId="63" xfId="7" applyFont="1" applyFill="1" applyBorder="1" applyAlignment="1" applyProtection="1">
      <protection locked="0"/>
    </xf>
    <xf numFmtId="49" fontId="27" fillId="0" borderId="64" xfId="7" applyNumberFormat="1" applyFont="1" applyFill="1" applyBorder="1" applyAlignment="1" applyProtection="1">
      <alignment horizontal="center" vertical="center"/>
      <protection locked="0"/>
    </xf>
    <xf numFmtId="166" fontId="11" fillId="34" borderId="128" xfId="11" quotePrefix="1" applyFont="1" applyFill="1" applyBorder="1" applyAlignment="1" applyProtection="1">
      <alignment horizontal="center"/>
    </xf>
    <xf numFmtId="166" fontId="0" fillId="0" borderId="63" xfId="11" applyFont="1" applyBorder="1" applyAlignment="1" applyProtection="1">
      <alignment horizontal="left"/>
      <protection locked="0"/>
    </xf>
    <xf numFmtId="166" fontId="21" fillId="0" borderId="63" xfId="11" applyFont="1" applyBorder="1" applyProtection="1">
      <protection locked="0"/>
    </xf>
    <xf numFmtId="166" fontId="11" fillId="29" borderId="128" xfId="0" applyFont="1" applyFill="1" applyBorder="1" applyProtection="1"/>
    <xf numFmtId="166" fontId="11" fillId="29" borderId="46" xfId="0" applyFont="1" applyFill="1" applyBorder="1" applyProtection="1"/>
    <xf numFmtId="170" fontId="0" fillId="0" borderId="41" xfId="237" applyNumberFormat="1" applyFont="1" applyFill="1" applyBorder="1" applyProtection="1">
      <protection locked="0"/>
    </xf>
    <xf numFmtId="166" fontId="0" fillId="29" borderId="64" xfId="0" applyFill="1" applyBorder="1" applyProtection="1"/>
    <xf numFmtId="166" fontId="0" fillId="29" borderId="41" xfId="0" applyFill="1" applyBorder="1" applyProtection="1"/>
    <xf numFmtId="166" fontId="0" fillId="29" borderId="128" xfId="0" applyFill="1" applyBorder="1" applyProtection="1"/>
    <xf numFmtId="170" fontId="11" fillId="34" borderId="128" xfId="206" applyNumberFormat="1" applyFont="1" applyFill="1" applyBorder="1" applyProtection="1"/>
    <xf numFmtId="166" fontId="0" fillId="34" borderId="128" xfId="0" applyFill="1" applyBorder="1" applyProtection="1"/>
    <xf numFmtId="170" fontId="11" fillId="34" borderId="64" xfId="206" applyNumberFormat="1" applyFont="1" applyFill="1" applyBorder="1" applyProtection="1"/>
    <xf numFmtId="170" fontId="11" fillId="0" borderId="128" xfId="204" applyNumberFormat="1" applyFont="1" applyBorder="1" applyAlignment="1" applyProtection="1">
      <alignment horizontal="center"/>
      <protection locked="0"/>
    </xf>
    <xf numFmtId="49" fontId="11" fillId="0" borderId="66" xfId="0" applyNumberFormat="1" applyFont="1" applyFill="1" applyBorder="1" applyProtection="1">
      <protection locked="0"/>
    </xf>
    <xf numFmtId="170" fontId="20" fillId="0" borderId="46" xfId="204" applyNumberFormat="1" applyFont="1" applyFill="1" applyBorder="1" applyProtection="1">
      <protection locked="0"/>
    </xf>
    <xf numFmtId="38" fontId="27" fillId="29" borderId="66" xfId="0" applyNumberFormat="1" applyFont="1" applyFill="1" applyBorder="1" applyProtection="1"/>
    <xf numFmtId="166" fontId="107" fillId="34" borderId="0" xfId="0" applyFont="1" applyFill="1"/>
    <xf numFmtId="166" fontId="12" fillId="34" borderId="128" xfId="0" applyFont="1" applyFill="1" applyBorder="1" applyProtection="1"/>
    <xf numFmtId="166" fontId="21" fillId="0" borderId="64" xfId="0" applyFont="1" applyFill="1" applyBorder="1" applyAlignment="1" applyProtection="1">
      <alignment horizontal="center"/>
      <protection locked="0"/>
    </xf>
    <xf numFmtId="170" fontId="21" fillId="35" borderId="64" xfId="204" quotePrefix="1" applyNumberFormat="1" applyFont="1" applyFill="1" applyBorder="1" applyAlignment="1" applyProtection="1">
      <alignment horizontal="center"/>
    </xf>
    <xf numFmtId="170" fontId="20" fillId="34" borderId="66" xfId="204" applyNumberFormat="1" applyFont="1" applyFill="1" applyBorder="1" applyProtection="1"/>
    <xf numFmtId="170" fontId="21" fillId="34" borderId="33" xfId="204" applyNumberFormat="1" applyFont="1" applyFill="1" applyBorder="1" applyProtection="1"/>
    <xf numFmtId="166" fontId="19" fillId="34" borderId="54" xfId="0" applyFont="1" applyFill="1" applyBorder="1" applyAlignment="1" applyProtection="1">
      <alignment wrapText="1"/>
    </xf>
    <xf numFmtId="166" fontId="19" fillId="29" borderId="54" xfId="0" applyFont="1" applyFill="1" applyBorder="1" applyProtection="1"/>
    <xf numFmtId="166" fontId="19" fillId="29" borderId="67" xfId="0" applyFont="1" applyFill="1" applyBorder="1" applyAlignment="1" applyProtection="1">
      <alignment wrapText="1"/>
    </xf>
    <xf numFmtId="166" fontId="19" fillId="29" borderId="32" xfId="0" applyFont="1" applyFill="1" applyBorder="1" applyAlignment="1" applyProtection="1">
      <alignment wrapText="1"/>
    </xf>
    <xf numFmtId="166" fontId="127" fillId="29" borderId="32" xfId="0" applyFont="1" applyFill="1" applyBorder="1" applyProtection="1"/>
    <xf numFmtId="166" fontId="11" fillId="29" borderId="54" xfId="0" quotePrefix="1" applyFont="1" applyFill="1" applyBorder="1" applyProtection="1"/>
    <xf numFmtId="166" fontId="11" fillId="29" borderId="54" xfId="0" applyFont="1" applyFill="1" applyBorder="1" applyProtection="1"/>
    <xf numFmtId="166" fontId="24" fillId="29" borderId="32" xfId="0" applyFont="1" applyFill="1" applyBorder="1" applyProtection="1"/>
    <xf numFmtId="170" fontId="20" fillId="0" borderId="64" xfId="204" applyNumberFormat="1" applyFont="1" applyFill="1" applyBorder="1" applyProtection="1">
      <protection locked="0"/>
    </xf>
    <xf numFmtId="166" fontId="11" fillId="3" borderId="48" xfId="13" quotePrefix="1" applyFont="1" applyFill="1" applyBorder="1" applyAlignment="1" applyProtection="1">
      <alignment horizontal="left" wrapText="1"/>
      <protection locked="0"/>
    </xf>
    <xf numFmtId="170" fontId="21" fillId="0" borderId="171" xfId="204" applyNumberFormat="1" applyFont="1" applyBorder="1" applyAlignment="1" applyProtection="1">
      <alignment horizontal="right"/>
      <protection locked="0"/>
    </xf>
    <xf numFmtId="166" fontId="11" fillId="29" borderId="42" xfId="0" applyFont="1" applyFill="1" applyBorder="1" applyAlignment="1" applyProtection="1">
      <alignment horizontal="left" wrapText="1"/>
    </xf>
    <xf numFmtId="166" fontId="0" fillId="3" borderId="72" xfId="13" quotePrefix="1" applyFont="1" applyFill="1" applyBorder="1" applyAlignment="1" applyProtection="1">
      <alignment horizontal="left"/>
      <protection locked="0"/>
    </xf>
    <xf numFmtId="166" fontId="0" fillId="3" borderId="42" xfId="13" quotePrefix="1" applyFont="1" applyFill="1" applyBorder="1" applyAlignment="1" applyProtection="1">
      <alignment horizontal="left"/>
      <protection locked="0"/>
    </xf>
    <xf numFmtId="170" fontId="21" fillId="0" borderId="126" xfId="204" applyNumberFormat="1" applyFont="1" applyFill="1" applyBorder="1" applyProtection="1"/>
    <xf numFmtId="0" fontId="21" fillId="34" borderId="38" xfId="235" applyFont="1" applyFill="1" applyBorder="1" applyAlignment="1" applyProtection="1">
      <alignment wrapText="1"/>
    </xf>
    <xf numFmtId="0" fontId="21" fillId="34" borderId="39" xfId="235" applyFont="1" applyFill="1" applyBorder="1" applyAlignment="1" applyProtection="1">
      <alignment wrapText="1"/>
    </xf>
    <xf numFmtId="170" fontId="20" fillId="34" borderId="64" xfId="204" applyNumberFormat="1" applyFont="1" applyFill="1" applyBorder="1" applyProtection="1"/>
    <xf numFmtId="170" fontId="69" fillId="34" borderId="63" xfId="204" applyNumberFormat="1" applyFont="1" applyFill="1" applyBorder="1" applyProtection="1"/>
    <xf numFmtId="49" fontId="11" fillId="0" borderId="64" xfId="0" applyNumberFormat="1" applyFont="1" applyFill="1" applyBorder="1" applyProtection="1">
      <protection locked="0"/>
    </xf>
    <xf numFmtId="170" fontId="69" fillId="0" borderId="63" xfId="204" applyNumberFormat="1" applyFont="1" applyFill="1" applyBorder="1" applyProtection="1">
      <protection locked="0"/>
    </xf>
    <xf numFmtId="166" fontId="90" fillId="34" borderId="0" xfId="0" applyFont="1" applyFill="1" applyAlignment="1">
      <alignment horizontal="center"/>
    </xf>
    <xf numFmtId="170" fontId="20" fillId="34" borderId="0" xfId="8" applyNumberFormat="1" applyFont="1" applyFill="1" applyAlignment="1" applyProtection="1">
      <alignment horizontal="left"/>
    </xf>
    <xf numFmtId="170" fontId="11" fillId="34" borderId="0" xfId="8" quotePrefix="1" applyNumberFormat="1" applyFont="1" applyFill="1" applyBorder="1" applyAlignment="1" applyProtection="1"/>
    <xf numFmtId="170" fontId="21" fillId="34" borderId="0" xfId="8" applyNumberFormat="1" applyFont="1" applyFill="1" applyProtection="1"/>
    <xf numFmtId="166" fontId="21" fillId="0" borderId="86" xfId="11" quotePrefix="1" applyFont="1" applyBorder="1" applyAlignment="1" applyProtection="1">
      <alignment horizontal="left"/>
    </xf>
    <xf numFmtId="170" fontId="20" fillId="30" borderId="66" xfId="204" applyNumberFormat="1" applyFont="1" applyFill="1" applyBorder="1" applyProtection="1"/>
    <xf numFmtId="166" fontId="21" fillId="0" borderId="172" xfId="11" quotePrefix="1" applyFont="1" applyBorder="1" applyAlignment="1" applyProtection="1">
      <alignment horizontal="left"/>
    </xf>
    <xf numFmtId="170" fontId="21" fillId="0" borderId="0" xfId="204" applyNumberFormat="1" applyFont="1" applyProtection="1">
      <protection locked="0"/>
    </xf>
    <xf numFmtId="0" fontId="11" fillId="0" borderId="0" xfId="239" applyProtection="1">
      <protection locked="0"/>
    </xf>
    <xf numFmtId="43" fontId="11" fillId="0" borderId="64" xfId="204" applyNumberFormat="1" applyFont="1" applyFill="1" applyBorder="1" applyAlignment="1" applyProtection="1">
      <alignment horizontal="center" wrapText="1"/>
      <protection locked="0"/>
    </xf>
    <xf numFmtId="166" fontId="19" fillId="0" borderId="0" xfId="0" applyFont="1"/>
    <xf numFmtId="0" fontId="11" fillId="34" borderId="0" xfId="239" applyFill="1"/>
    <xf numFmtId="170" fontId="21" fillId="0" borderId="128" xfId="204" applyNumberFormat="1" applyFont="1" applyFill="1" applyBorder="1" applyAlignment="1" applyProtection="1">
      <alignment horizontal="center"/>
      <protection locked="0"/>
    </xf>
    <xf numFmtId="170" fontId="20" fillId="32" borderId="128" xfId="204" applyNumberFormat="1" applyFont="1" applyFill="1" applyBorder="1" applyProtection="1"/>
    <xf numFmtId="170" fontId="21" fillId="30" borderId="128" xfId="204" applyNumberFormat="1" applyFont="1" applyFill="1" applyBorder="1" applyProtection="1"/>
    <xf numFmtId="170" fontId="11" fillId="0" borderId="174" xfId="204" applyNumberFormat="1" applyFont="1" applyFill="1" applyBorder="1" applyProtection="1">
      <protection locked="0"/>
    </xf>
    <xf numFmtId="166" fontId="21" fillId="34" borderId="67" xfId="0" applyFont="1" applyFill="1" applyBorder="1" applyAlignment="1">
      <alignment horizontal="left"/>
    </xf>
    <xf numFmtId="170" fontId="11" fillId="34" borderId="43" xfId="204" applyNumberFormat="1" applyFont="1" applyFill="1" applyBorder="1" applyProtection="1"/>
    <xf numFmtId="166" fontId="25" fillId="29" borderId="42" xfId="0" applyFont="1" applyFill="1" applyBorder="1" applyAlignment="1">
      <alignment horizontal="left" vertical="center"/>
    </xf>
    <xf numFmtId="170" fontId="11" fillId="29" borderId="128" xfId="204" applyNumberFormat="1" applyFont="1" applyFill="1" applyBorder="1" applyAlignment="1" applyProtection="1">
      <alignment horizontal="center"/>
    </xf>
    <xf numFmtId="170" fontId="92" fillId="30" borderId="64" xfId="204" applyNumberFormat="1" applyFont="1" applyFill="1" applyBorder="1" applyProtection="1"/>
    <xf numFmtId="170" fontId="92" fillId="34" borderId="45" xfId="204" applyNumberFormat="1" applyFont="1" applyFill="1" applyBorder="1" applyProtection="1"/>
    <xf numFmtId="170" fontId="11" fillId="30" borderId="94" xfId="204" applyNumberFormat="1" applyFont="1" applyFill="1" applyBorder="1" applyProtection="1"/>
    <xf numFmtId="166" fontId="19" fillId="0" borderId="64" xfId="0" applyFont="1" applyFill="1" applyBorder="1" applyAlignment="1" applyProtection="1">
      <alignment horizontal="center" vertical="center" wrapText="1"/>
      <protection locked="0"/>
    </xf>
    <xf numFmtId="170" fontId="19" fillId="0" borderId="64" xfId="204" applyNumberFormat="1" applyFont="1" applyFill="1" applyBorder="1" applyAlignment="1" applyProtection="1">
      <alignment horizontal="center" vertical="center" wrapText="1"/>
      <protection locked="0"/>
    </xf>
    <xf numFmtId="166" fontId="19" fillId="0" borderId="63" xfId="0" applyFont="1" applyFill="1" applyBorder="1" applyAlignment="1" applyProtection="1">
      <alignment horizontal="center" vertical="center" wrapText="1"/>
      <protection locked="0"/>
    </xf>
    <xf numFmtId="166" fontId="19" fillId="0" borderId="68" xfId="0" applyFont="1" applyFill="1" applyBorder="1" applyAlignment="1" applyProtection="1">
      <alignment horizontal="center" vertical="center"/>
      <protection locked="0"/>
    </xf>
    <xf numFmtId="166" fontId="19" fillId="0" borderId="63" xfId="0" applyFont="1" applyFill="1" applyBorder="1" applyAlignment="1" applyProtection="1">
      <alignment horizontal="center" vertical="center"/>
      <protection locked="0"/>
    </xf>
    <xf numFmtId="166" fontId="19" fillId="0" borderId="92" xfId="0" applyFont="1" applyFill="1" applyBorder="1" applyAlignment="1" applyProtection="1">
      <alignment horizontal="center" vertical="center"/>
    </xf>
    <xf numFmtId="166" fontId="19" fillId="0" borderId="92" xfId="0" applyFont="1" applyFill="1" applyBorder="1" applyAlignment="1" applyProtection="1">
      <alignment horizontal="center" vertical="center"/>
      <protection locked="0"/>
    </xf>
    <xf numFmtId="166" fontId="0" fillId="0" borderId="63" xfId="0" applyFill="1" applyBorder="1" applyProtection="1"/>
    <xf numFmtId="166" fontId="19" fillId="0" borderId="68" xfId="0" applyFont="1" applyFill="1" applyBorder="1" applyAlignment="1" applyProtection="1">
      <alignment horizontal="center" vertical="center" wrapText="1"/>
      <protection locked="0"/>
    </xf>
    <xf numFmtId="166" fontId="20" fillId="29" borderId="32" xfId="0" applyFont="1" applyFill="1" applyBorder="1" applyAlignment="1" applyProtection="1">
      <alignment horizontal="left"/>
    </xf>
    <xf numFmtId="38" fontId="0" fillId="0" borderId="92" xfId="0" applyNumberFormat="1" applyFill="1" applyBorder="1" applyProtection="1"/>
    <xf numFmtId="166" fontId="0" fillId="33" borderId="31" xfId="0" applyFill="1" applyBorder="1"/>
    <xf numFmtId="166" fontId="0" fillId="34" borderId="0" xfId="0" applyFill="1" applyBorder="1" applyAlignment="1" applyProtection="1">
      <alignment horizontal="center"/>
    </xf>
    <xf numFmtId="166" fontId="0" fillId="34" borderId="0" xfId="0" applyFill="1" applyBorder="1" applyAlignment="1">
      <alignment horizontal="center"/>
    </xf>
    <xf numFmtId="166" fontId="14" fillId="0" borderId="0" xfId="0" applyFont="1"/>
    <xf numFmtId="166" fontId="14" fillId="0" borderId="0" xfId="0" applyFont="1" applyAlignment="1">
      <alignment wrapText="1"/>
    </xf>
    <xf numFmtId="170" fontId="21" fillId="34" borderId="46" xfId="204" applyNumberFormat="1" applyFont="1" applyFill="1" applyBorder="1" applyAlignment="1" applyProtection="1"/>
    <xf numFmtId="49" fontId="27" fillId="0" borderId="64" xfId="7" applyNumberFormat="1" applyFont="1" applyBorder="1" applyAlignment="1" applyProtection="1">
      <alignment horizontal="center"/>
      <protection locked="0"/>
    </xf>
    <xf numFmtId="0" fontId="21" fillId="34" borderId="54" xfId="7" applyFont="1" applyFill="1" applyBorder="1" applyAlignment="1" applyProtection="1">
      <alignment horizontal="left"/>
    </xf>
    <xf numFmtId="0" fontId="21" fillId="34" borderId="54" xfId="7" applyFont="1" applyFill="1" applyBorder="1" applyAlignment="1" applyProtection="1">
      <alignment wrapText="1"/>
    </xf>
    <xf numFmtId="0" fontId="21" fillId="34" borderId="54" xfId="7" quotePrefix="1" applyFont="1" applyFill="1" applyBorder="1" applyAlignment="1" applyProtection="1">
      <alignment horizontal="left"/>
    </xf>
    <xf numFmtId="49" fontId="21" fillId="34" borderId="54" xfId="7" applyNumberFormat="1" applyFont="1" applyFill="1" applyBorder="1" applyAlignment="1" applyProtection="1"/>
    <xf numFmtId="0" fontId="20" fillId="34" borderId="178" xfId="7" applyFont="1" applyFill="1" applyBorder="1" applyAlignment="1" applyProtection="1">
      <alignment horizontal="left"/>
    </xf>
    <xf numFmtId="49" fontId="21" fillId="34" borderId="67" xfId="7" applyNumberFormat="1" applyFont="1" applyFill="1" applyBorder="1" applyAlignment="1" applyProtection="1"/>
    <xf numFmtId="170" fontId="21" fillId="0" borderId="128" xfId="204" applyNumberFormat="1" applyFont="1" applyFill="1" applyBorder="1" applyAlignment="1" applyProtection="1">
      <protection locked="0"/>
    </xf>
    <xf numFmtId="9" fontId="20" fillId="34" borderId="54" xfId="189" applyFont="1" applyFill="1" applyBorder="1" applyAlignment="1" applyProtection="1">
      <alignment horizontal="left"/>
    </xf>
    <xf numFmtId="0" fontId="31" fillId="34" borderId="177" xfId="7" applyFont="1" applyFill="1" applyBorder="1" applyAlignment="1" applyProtection="1">
      <alignment horizontal="left"/>
    </xf>
    <xf numFmtId="0" fontId="20" fillId="34" borderId="179" xfId="7" applyFont="1" applyFill="1" applyBorder="1" applyAlignment="1" applyProtection="1">
      <alignment horizontal="left"/>
    </xf>
    <xf numFmtId="0" fontId="21" fillId="34" borderId="176" xfId="7" applyFont="1" applyFill="1" applyBorder="1" applyAlignment="1" applyProtection="1"/>
    <xf numFmtId="166" fontId="21" fillId="0" borderId="64" xfId="216" applyFont="1" applyFill="1" applyBorder="1" applyProtection="1">
      <protection locked="0"/>
    </xf>
    <xf numFmtId="166" fontId="21" fillId="0" borderId="66" xfId="216" applyFont="1" applyFill="1" applyBorder="1" applyProtection="1">
      <protection locked="0"/>
    </xf>
    <xf numFmtId="166" fontId="21" fillId="34" borderId="50" xfId="216" applyFont="1" applyFill="1" applyBorder="1" applyProtection="1"/>
    <xf numFmtId="166" fontId="21" fillId="34" borderId="11" xfId="216" quotePrefix="1" applyFont="1" applyFill="1" applyBorder="1" applyProtection="1"/>
    <xf numFmtId="0" fontId="27" fillId="34" borderId="54" xfId="7" applyFont="1" applyFill="1" applyBorder="1" applyAlignment="1" applyProtection="1">
      <alignment horizontal="left"/>
    </xf>
    <xf numFmtId="49" fontId="21" fillId="0" borderId="64" xfId="7" applyNumberFormat="1" applyFont="1" applyFill="1" applyBorder="1" applyAlignment="1" applyProtection="1">
      <protection locked="0"/>
    </xf>
    <xf numFmtId="49" fontId="20" fillId="0" borderId="64" xfId="7" applyNumberFormat="1" applyFont="1" applyFill="1" applyBorder="1" applyAlignment="1" applyProtection="1">
      <alignment horizontal="left"/>
      <protection locked="0"/>
    </xf>
    <xf numFmtId="49" fontId="21" fillId="0" borderId="66" xfId="7" applyNumberFormat="1" applyFont="1" applyFill="1" applyBorder="1" applyAlignment="1" applyProtection="1">
      <alignment horizontal="center"/>
      <protection locked="0"/>
    </xf>
    <xf numFmtId="49" fontId="21" fillId="0" borderId="64" xfId="189" applyNumberFormat="1" applyFont="1" applyFill="1" applyBorder="1" applyAlignment="1" applyProtection="1">
      <alignment horizontal="center"/>
      <protection locked="0"/>
    </xf>
    <xf numFmtId="49" fontId="26" fillId="34" borderId="44" xfId="7" applyNumberFormat="1" applyFont="1" applyFill="1" applyBorder="1" applyAlignment="1" applyProtection="1">
      <alignment horizontal="left"/>
    </xf>
    <xf numFmtId="49" fontId="26" fillId="34" borderId="67" xfId="7" applyNumberFormat="1" applyFont="1" applyFill="1" applyBorder="1" applyAlignment="1" applyProtection="1"/>
    <xf numFmtId="49" fontId="26" fillId="34" borderId="32" xfId="7" applyNumberFormat="1" applyFont="1" applyFill="1" applyBorder="1" applyAlignment="1" applyProtection="1"/>
    <xf numFmtId="0" fontId="21" fillId="34" borderId="67" xfId="7" applyFont="1" applyFill="1" applyBorder="1" applyAlignment="1" applyProtection="1"/>
    <xf numFmtId="170" fontId="21" fillId="34" borderId="128" xfId="204" applyNumberFormat="1" applyFont="1" applyFill="1" applyBorder="1" applyAlignment="1" applyProtection="1"/>
    <xf numFmtId="170" fontId="21" fillId="0" borderId="180" xfId="204" applyNumberFormat="1" applyFont="1" applyFill="1" applyBorder="1" applyProtection="1">
      <protection locked="0"/>
    </xf>
    <xf numFmtId="170" fontId="21" fillId="0" borderId="181" xfId="204" applyNumberFormat="1" applyFont="1" applyFill="1" applyBorder="1" applyProtection="1">
      <protection locked="0"/>
    </xf>
    <xf numFmtId="49" fontId="21" fillId="0" borderId="64" xfId="0" applyNumberFormat="1" applyFont="1" applyFill="1" applyBorder="1" applyAlignment="1" applyProtection="1">
      <alignment horizontal="center"/>
      <protection locked="0"/>
    </xf>
    <xf numFmtId="166" fontId="21" fillId="34" borderId="0" xfId="11" applyFont="1" applyFill="1" applyBorder="1" applyAlignment="1" applyProtection="1">
      <alignment horizontal="left"/>
    </xf>
    <xf numFmtId="49" fontId="21" fillId="0" borderId="128" xfId="11" applyNumberFormat="1" applyFont="1" applyFill="1" applyBorder="1" applyAlignment="1" applyProtection="1">
      <alignment horizontal="center"/>
      <protection locked="0"/>
    </xf>
    <xf numFmtId="49" fontId="21" fillId="34" borderId="182" xfId="0" applyNumberFormat="1" applyFont="1" applyFill="1" applyBorder="1" applyAlignment="1" applyProtection="1">
      <alignment horizontal="center"/>
    </xf>
    <xf numFmtId="49" fontId="20" fillId="0" borderId="183" xfId="0" applyNumberFormat="1" applyFont="1" applyFill="1" applyBorder="1" applyAlignment="1" applyProtection="1">
      <alignment horizontal="center"/>
      <protection locked="0"/>
    </xf>
    <xf numFmtId="49" fontId="20" fillId="0" borderId="183" xfId="0" quotePrefix="1" applyNumberFormat="1" applyFont="1" applyFill="1" applyBorder="1" applyAlignment="1" applyProtection="1">
      <alignment horizontal="center"/>
      <protection locked="0"/>
    </xf>
    <xf numFmtId="49" fontId="21" fillId="0" borderId="183" xfId="0" applyNumberFormat="1" applyFont="1" applyFill="1" applyBorder="1" applyAlignment="1" applyProtection="1">
      <alignment horizontal="center"/>
      <protection locked="0"/>
    </xf>
    <xf numFmtId="49" fontId="20" fillId="0" borderId="183" xfId="11" applyNumberFormat="1" applyFont="1" applyFill="1" applyBorder="1" applyAlignment="1" applyProtection="1">
      <alignment horizontal="center"/>
      <protection locked="0"/>
    </xf>
    <xf numFmtId="166" fontId="0" fillId="34" borderId="11" xfId="11" applyFont="1" applyFill="1" applyBorder="1" applyAlignment="1" applyProtection="1">
      <alignment horizontal="left"/>
    </xf>
    <xf numFmtId="166" fontId="0" fillId="34" borderId="169" xfId="0" applyFill="1" applyBorder="1"/>
    <xf numFmtId="166" fontId="0" fillId="0" borderId="32" xfId="0" applyBorder="1"/>
    <xf numFmtId="166" fontId="75" fillId="0" borderId="0" xfId="0" quotePrefix="1" applyFont="1" applyBorder="1" applyAlignment="1">
      <alignment horizontal="left"/>
    </xf>
    <xf numFmtId="166" fontId="75" fillId="0" borderId="32" xfId="0" quotePrefix="1" applyFont="1" applyBorder="1"/>
    <xf numFmtId="166" fontId="12" fillId="0" borderId="32" xfId="0" applyFont="1" applyFill="1" applyBorder="1"/>
    <xf numFmtId="166" fontId="12" fillId="0" borderId="0" xfId="0" applyFont="1" applyFill="1" applyBorder="1"/>
    <xf numFmtId="170" fontId="19" fillId="34" borderId="54" xfId="204" applyNumberFormat="1" applyFont="1" applyFill="1" applyBorder="1" applyAlignment="1" applyProtection="1">
      <alignment horizontal="center" vertical="center"/>
    </xf>
    <xf numFmtId="166" fontId="21" fillId="34" borderId="8" xfId="0" quotePrefix="1" applyFont="1" applyFill="1" applyBorder="1" applyAlignment="1" applyProtection="1">
      <alignment horizontal="left"/>
    </xf>
    <xf numFmtId="166" fontId="21" fillId="34" borderId="185" xfId="0" applyFont="1" applyFill="1" applyBorder="1"/>
    <xf numFmtId="166" fontId="20" fillId="34" borderId="185" xfId="0" applyFont="1" applyFill="1" applyBorder="1" applyAlignment="1" applyProtection="1">
      <alignment horizontal="left"/>
    </xf>
    <xf numFmtId="170" fontId="21" fillId="34" borderId="128" xfId="204" applyNumberFormat="1" applyFont="1" applyFill="1" applyBorder="1" applyProtection="1">
      <protection locked="0"/>
    </xf>
    <xf numFmtId="170" fontId="11" fillId="33" borderId="187" xfId="204" applyNumberFormat="1" applyFont="1" applyFill="1" applyBorder="1" applyAlignment="1" applyProtection="1">
      <alignment horizontal="left"/>
      <protection locked="0"/>
    </xf>
    <xf numFmtId="170" fontId="11" fillId="34" borderId="186" xfId="204" applyNumberFormat="1" applyFont="1" applyFill="1" applyBorder="1" applyAlignment="1" applyProtection="1">
      <alignment horizontal="left"/>
      <protection locked="0"/>
    </xf>
    <xf numFmtId="170" fontId="11" fillId="34" borderId="187" xfId="204" applyNumberFormat="1" applyFont="1" applyFill="1" applyBorder="1" applyAlignment="1" applyProtection="1">
      <alignment horizontal="left"/>
      <protection locked="0"/>
    </xf>
    <xf numFmtId="166" fontId="24" fillId="34" borderId="0" xfId="0" applyFont="1" applyFill="1" applyBorder="1" applyAlignment="1" applyProtection="1">
      <alignment horizontal="left"/>
    </xf>
    <xf numFmtId="49" fontId="21" fillId="34" borderId="171" xfId="235" applyNumberFormat="1" applyFont="1" applyFill="1" applyBorder="1" applyAlignment="1" applyProtection="1">
      <alignment horizontal="center"/>
    </xf>
    <xf numFmtId="170" fontId="21" fillId="0" borderId="33" xfId="204" applyNumberFormat="1" applyFont="1" applyBorder="1" applyAlignment="1" applyProtection="1">
      <alignment horizontal="center"/>
      <protection locked="0"/>
    </xf>
    <xf numFmtId="170" fontId="21" fillId="0" borderId="188" xfId="204" applyNumberFormat="1" applyFont="1" applyFill="1" applyBorder="1" applyProtection="1">
      <protection locked="0"/>
    </xf>
    <xf numFmtId="170" fontId="21" fillId="34" borderId="33" xfId="204" applyNumberFormat="1" applyFont="1" applyFill="1" applyBorder="1" applyProtection="1">
      <protection locked="0"/>
    </xf>
    <xf numFmtId="170" fontId="21" fillId="33" borderId="171" xfId="204" applyNumberFormat="1" applyFont="1" applyFill="1" applyBorder="1" applyProtection="1"/>
    <xf numFmtId="170" fontId="21" fillId="5" borderId="171" xfId="204" applyNumberFormat="1" applyFont="1" applyFill="1" applyBorder="1" applyAlignment="1" applyProtection="1">
      <alignment horizontal="center"/>
    </xf>
    <xf numFmtId="170" fontId="21" fillId="0" borderId="186" xfId="204" applyNumberFormat="1" applyFont="1" applyFill="1" applyBorder="1" applyProtection="1">
      <protection locked="0"/>
    </xf>
    <xf numFmtId="170" fontId="21" fillId="0" borderId="186" xfId="204" applyNumberFormat="1" applyFont="1" applyBorder="1" applyProtection="1">
      <protection locked="0"/>
    </xf>
    <xf numFmtId="170" fontId="21" fillId="34" borderId="171" xfId="204" applyNumberFormat="1" applyFont="1" applyFill="1" applyBorder="1" applyProtection="1"/>
    <xf numFmtId="170" fontId="11" fillId="34" borderId="68" xfId="204" applyNumberFormat="1" applyFont="1" applyFill="1" applyBorder="1" applyProtection="1"/>
    <xf numFmtId="170" fontId="11" fillId="30" borderId="68" xfId="204" applyNumberFormat="1" applyFont="1" applyFill="1" applyBorder="1" applyProtection="1"/>
    <xf numFmtId="170" fontId="11" fillId="34" borderId="63" xfId="204" applyNumberFormat="1" applyFont="1" applyFill="1" applyBorder="1" applyProtection="1"/>
    <xf numFmtId="170" fontId="11" fillId="30" borderId="63" xfId="204" applyNumberFormat="1" applyFont="1" applyFill="1" applyBorder="1" applyProtection="1"/>
    <xf numFmtId="170" fontId="11" fillId="35" borderId="152" xfId="204" applyNumberFormat="1" applyFont="1" applyFill="1" applyBorder="1" applyProtection="1"/>
    <xf numFmtId="170" fontId="11" fillId="35" borderId="154" xfId="204" applyNumberFormat="1" applyFont="1" applyFill="1" applyBorder="1" applyProtection="1"/>
    <xf numFmtId="166" fontId="31" fillId="34" borderId="67" xfId="0" applyFont="1" applyFill="1" applyBorder="1" applyProtection="1"/>
    <xf numFmtId="166" fontId="110" fillId="29" borderId="32" xfId="0" applyFont="1" applyFill="1" applyBorder="1"/>
    <xf numFmtId="166" fontId="20" fillId="29" borderId="67" xfId="0" applyFont="1" applyFill="1" applyBorder="1" applyProtection="1"/>
    <xf numFmtId="166" fontId="0" fillId="34" borderId="31" xfId="0" applyFill="1" applyBorder="1" applyAlignment="1">
      <alignment horizontal="center"/>
    </xf>
    <xf numFmtId="166" fontId="0" fillId="34" borderId="62" xfId="0" applyFill="1" applyBorder="1" applyAlignment="1">
      <alignment horizontal="center"/>
    </xf>
    <xf numFmtId="166" fontId="0" fillId="33" borderId="0" xfId="0" applyFill="1" applyBorder="1" applyAlignment="1">
      <alignment horizontal="center"/>
    </xf>
    <xf numFmtId="166" fontId="0" fillId="0" borderId="0" xfId="0" applyBorder="1" applyAlignment="1">
      <alignment horizontal="center"/>
    </xf>
    <xf numFmtId="166" fontId="12" fillId="0" borderId="0" xfId="0" applyFont="1" applyFill="1" applyBorder="1" applyAlignment="1">
      <alignment horizontal="center"/>
    </xf>
    <xf numFmtId="166" fontId="161" fillId="34" borderId="0" xfId="0" applyFont="1" applyFill="1" applyBorder="1"/>
    <xf numFmtId="166" fontId="20" fillId="34" borderId="189" xfId="0" applyFont="1" applyFill="1" applyBorder="1" applyAlignment="1" applyProtection="1"/>
    <xf numFmtId="166" fontId="20" fillId="34" borderId="97" xfId="0" applyFont="1" applyFill="1" applyBorder="1" applyAlignment="1" applyProtection="1"/>
    <xf numFmtId="166" fontId="20" fillId="34" borderId="190" xfId="0" applyFont="1" applyFill="1" applyBorder="1" applyAlignment="1" applyProtection="1"/>
    <xf numFmtId="166" fontId="21" fillId="29" borderId="159" xfId="0" applyFont="1" applyFill="1" applyBorder="1" applyAlignment="1" applyProtection="1">
      <alignment horizontal="left" wrapText="1"/>
    </xf>
    <xf numFmtId="166" fontId="20" fillId="29" borderId="167" xfId="0" applyFont="1" applyFill="1" applyBorder="1" applyAlignment="1" applyProtection="1">
      <alignment horizontal="center" wrapText="1"/>
    </xf>
    <xf numFmtId="170" fontId="20" fillId="32" borderId="167" xfId="204" applyNumberFormat="1" applyFont="1" applyFill="1" applyBorder="1" applyProtection="1"/>
    <xf numFmtId="170" fontId="20" fillId="32" borderId="187" xfId="204" applyNumberFormat="1" applyFont="1" applyFill="1" applyBorder="1" applyProtection="1"/>
    <xf numFmtId="166" fontId="21" fillId="0" borderId="32" xfId="0" applyFont="1" applyFill="1" applyBorder="1" applyProtection="1">
      <protection locked="0"/>
    </xf>
    <xf numFmtId="49" fontId="21" fillId="0" borderId="128" xfId="0" applyNumberFormat="1" applyFont="1" applyFill="1" applyBorder="1" applyProtection="1">
      <protection locked="0"/>
    </xf>
    <xf numFmtId="181" fontId="21" fillId="0" borderId="128" xfId="0" applyNumberFormat="1" applyFont="1" applyFill="1" applyBorder="1" applyProtection="1">
      <protection locked="0"/>
    </xf>
    <xf numFmtId="170" fontId="21" fillId="0" borderId="187" xfId="204" applyNumberFormat="1" applyFont="1" applyFill="1" applyBorder="1" applyProtection="1">
      <protection locked="0"/>
    </xf>
    <xf numFmtId="166" fontId="20" fillId="34" borderId="191" xfId="0" applyFont="1" applyFill="1" applyBorder="1" applyProtection="1"/>
    <xf numFmtId="49" fontId="21" fillId="34" borderId="192" xfId="0" applyNumberFormat="1" applyFont="1" applyFill="1" applyBorder="1" applyProtection="1">
      <protection locked="0"/>
    </xf>
    <xf numFmtId="170" fontId="21" fillId="34" borderId="192" xfId="204" applyNumberFormat="1" applyFont="1" applyFill="1" applyBorder="1" applyProtection="1">
      <protection locked="0"/>
    </xf>
    <xf numFmtId="49" fontId="21" fillId="34" borderId="193" xfId="0" applyNumberFormat="1" applyFont="1" applyFill="1" applyBorder="1" applyProtection="1">
      <protection locked="0"/>
    </xf>
    <xf numFmtId="170" fontId="21" fillId="34" borderId="194" xfId="204" applyNumberFormat="1" applyFont="1" applyFill="1" applyBorder="1" applyProtection="1">
      <protection locked="0"/>
    </xf>
    <xf numFmtId="170" fontId="21" fillId="34" borderId="195" xfId="204" applyNumberFormat="1" applyFont="1" applyFill="1" applyBorder="1" applyProtection="1">
      <protection locked="0"/>
    </xf>
    <xf numFmtId="170" fontId="21" fillId="0" borderId="129" xfId="204" applyNumberFormat="1" applyFont="1" applyFill="1" applyBorder="1" applyProtection="1">
      <protection locked="0"/>
    </xf>
    <xf numFmtId="181" fontId="21" fillId="0" borderId="128" xfId="0" applyNumberFormat="1" applyFont="1" applyFill="1" applyBorder="1" applyAlignment="1" applyProtection="1">
      <alignment horizontal="center"/>
      <protection locked="0"/>
    </xf>
    <xf numFmtId="166" fontId="20" fillId="29" borderId="40" xfId="0" quotePrefix="1" applyFont="1" applyFill="1" applyBorder="1" applyAlignment="1" applyProtection="1">
      <alignment horizontal="left" wrapText="1"/>
    </xf>
    <xf numFmtId="166" fontId="20" fillId="29" borderId="128" xfId="0" applyFont="1" applyFill="1" applyBorder="1" applyAlignment="1" applyProtection="1">
      <alignment horizontal="center" wrapText="1"/>
    </xf>
    <xf numFmtId="166" fontId="20" fillId="29" borderId="75" xfId="0" applyFont="1" applyFill="1" applyBorder="1" applyAlignment="1" applyProtection="1">
      <alignment horizontal="left" wrapText="1"/>
    </xf>
    <xf numFmtId="170" fontId="26" fillId="30" borderId="154" xfId="204" applyNumberFormat="1" applyFont="1" applyFill="1" applyBorder="1" applyProtection="1"/>
    <xf numFmtId="166" fontId="20" fillId="29" borderId="196" xfId="0" applyFont="1" applyFill="1" applyBorder="1" applyAlignment="1" applyProtection="1">
      <alignment horizontal="center" wrapText="1"/>
    </xf>
    <xf numFmtId="166" fontId="20" fillId="29" borderId="197" xfId="0" applyFont="1" applyFill="1" applyBorder="1" applyAlignment="1" applyProtection="1">
      <alignment horizontal="center" wrapText="1"/>
    </xf>
    <xf numFmtId="166" fontId="20" fillId="34" borderId="198" xfId="0" applyFont="1" applyFill="1" applyBorder="1" applyAlignment="1" applyProtection="1">
      <alignment horizontal="center" wrapText="1"/>
    </xf>
    <xf numFmtId="170" fontId="21" fillId="0" borderId="128" xfId="204" applyNumberFormat="1" applyFont="1" applyFill="1" applyBorder="1" applyAlignment="1" applyProtection="1">
      <alignment horizontal="right"/>
      <protection locked="0"/>
    </xf>
    <xf numFmtId="167" fontId="21" fillId="0" borderId="129" xfId="0" applyNumberFormat="1" applyFont="1" applyFill="1" applyBorder="1" applyAlignment="1" applyProtection="1">
      <alignment horizontal="right"/>
      <protection locked="0"/>
    </xf>
    <xf numFmtId="170" fontId="21" fillId="0" borderId="167" xfId="204" applyNumberFormat="1" applyFont="1" applyFill="1" applyBorder="1" applyAlignment="1" applyProtection="1">
      <alignment horizontal="right"/>
      <protection locked="0"/>
    </xf>
    <xf numFmtId="170" fontId="21" fillId="0" borderId="187" xfId="204" applyNumberFormat="1" applyFont="1" applyFill="1" applyBorder="1" applyAlignment="1" applyProtection="1">
      <alignment horizontal="right"/>
      <protection locked="0"/>
    </xf>
    <xf numFmtId="170" fontId="20" fillId="34" borderId="194" xfId="204" applyNumberFormat="1" applyFont="1" applyFill="1" applyBorder="1" applyAlignment="1" applyProtection="1">
      <alignment horizontal="right"/>
    </xf>
    <xf numFmtId="170" fontId="20" fillId="34" borderId="128" xfId="204" applyNumberFormat="1" applyFont="1" applyFill="1" applyBorder="1" applyAlignment="1" applyProtection="1">
      <alignment horizontal="right"/>
    </xf>
    <xf numFmtId="166" fontId="20" fillId="34" borderId="199" xfId="216" applyFont="1" applyFill="1" applyBorder="1" applyProtection="1"/>
    <xf numFmtId="166" fontId="21" fillId="0" borderId="194" xfId="216" applyFont="1" applyFill="1" applyBorder="1" applyProtection="1">
      <protection locked="0"/>
    </xf>
    <xf numFmtId="170" fontId="20" fillId="37" borderId="128" xfId="204" applyNumberFormat="1" applyFont="1" applyFill="1" applyBorder="1" applyAlignment="1" applyProtection="1">
      <alignment horizontal="right"/>
    </xf>
    <xf numFmtId="166" fontId="20" fillId="34" borderId="202" xfId="0" applyFont="1" applyFill="1" applyBorder="1" applyAlignment="1" applyProtection="1">
      <alignment horizontal="center"/>
    </xf>
    <xf numFmtId="49" fontId="20" fillId="34" borderId="194" xfId="235" applyNumberFormat="1" applyFont="1" applyFill="1" applyBorder="1" applyAlignment="1" applyProtection="1">
      <alignment horizontal="center"/>
    </xf>
    <xf numFmtId="49" fontId="20" fillId="34" borderId="203" xfId="235" applyNumberFormat="1" applyFont="1" applyFill="1" applyBorder="1" applyAlignment="1" applyProtection="1">
      <alignment horizontal="center"/>
    </xf>
    <xf numFmtId="166" fontId="20" fillId="34" borderId="45" xfId="0" applyFont="1" applyFill="1" applyBorder="1" applyProtection="1"/>
    <xf numFmtId="166" fontId="21" fillId="34" borderId="45" xfId="0" quotePrefix="1" applyFont="1" applyFill="1" applyBorder="1" applyProtection="1"/>
    <xf numFmtId="170" fontId="21" fillId="34" borderId="43" xfId="204" applyNumberFormat="1" applyFont="1" applyFill="1" applyBorder="1" applyAlignment="1" applyProtection="1">
      <alignment horizontal="center"/>
    </xf>
    <xf numFmtId="166" fontId="19" fillId="29" borderId="66" xfId="0" applyFont="1" applyFill="1" applyBorder="1" applyAlignment="1" applyProtection="1">
      <alignment horizontal="left" vertical="center"/>
    </xf>
    <xf numFmtId="170" fontId="11" fillId="34" borderId="51" xfId="204" applyNumberFormat="1" applyFont="1" applyFill="1" applyBorder="1" applyAlignment="1" applyProtection="1">
      <alignment horizontal="center" vertical="center" wrapText="1"/>
    </xf>
    <xf numFmtId="170" fontId="11" fillId="0" borderId="51" xfId="204" applyNumberFormat="1" applyFont="1" applyFill="1" applyBorder="1" applyAlignment="1" applyProtection="1">
      <alignment horizontal="center" vertical="center" wrapText="1"/>
      <protection locked="0"/>
    </xf>
    <xf numFmtId="170" fontId="19" fillId="37" borderId="14" xfId="204" applyNumberFormat="1" applyFont="1" applyFill="1" applyBorder="1" applyAlignment="1" applyProtection="1">
      <alignment horizontal="center" vertical="center" wrapText="1"/>
    </xf>
    <xf numFmtId="170" fontId="19" fillId="0" borderId="83" xfId="204" applyNumberFormat="1" applyFont="1" applyFill="1" applyBorder="1" applyAlignment="1" applyProtection="1">
      <alignment horizontal="center" vertical="center" wrapText="1"/>
      <protection locked="0"/>
    </xf>
    <xf numFmtId="166" fontId="20" fillId="34" borderId="97" xfId="0" applyFont="1" applyFill="1" applyBorder="1" applyAlignment="1" applyProtection="1">
      <alignment horizontal="center"/>
    </xf>
    <xf numFmtId="166" fontId="21" fillId="34" borderId="54" xfId="0" applyFont="1" applyFill="1" applyBorder="1" applyProtection="1"/>
    <xf numFmtId="49" fontId="21" fillId="0" borderId="66" xfId="0" applyNumberFormat="1" applyFont="1" applyBorder="1" applyAlignment="1" applyProtection="1">
      <alignment horizontal="center"/>
      <protection locked="0"/>
    </xf>
    <xf numFmtId="170" fontId="21" fillId="0" borderId="128" xfId="204" quotePrefix="1" applyNumberFormat="1" applyFont="1" applyFill="1" applyBorder="1" applyAlignment="1" applyProtection="1">
      <protection locked="0"/>
    </xf>
    <xf numFmtId="170" fontId="21" fillId="0" borderId="128" xfId="204" quotePrefix="1" applyNumberFormat="1" applyFont="1" applyBorder="1" applyAlignment="1" applyProtection="1">
      <protection locked="0"/>
    </xf>
    <xf numFmtId="166" fontId="21" fillId="34" borderId="63" xfId="11" applyFont="1" applyFill="1" applyBorder="1" applyProtection="1"/>
    <xf numFmtId="166" fontId="12" fillId="34" borderId="63" xfId="0" applyFont="1" applyFill="1" applyBorder="1" applyProtection="1"/>
    <xf numFmtId="166" fontId="0" fillId="34" borderId="63" xfId="0" applyFont="1" applyFill="1" applyBorder="1" applyProtection="1"/>
    <xf numFmtId="166" fontId="0" fillId="34" borderId="63" xfId="0" quotePrefix="1" applyFont="1" applyFill="1" applyBorder="1" applyAlignment="1" applyProtection="1">
      <alignment horizontal="left" wrapText="1"/>
    </xf>
    <xf numFmtId="0" fontId="21" fillId="34" borderId="63" xfId="7" applyFont="1" applyFill="1" applyBorder="1" applyAlignment="1" applyProtection="1">
      <alignment wrapText="1"/>
    </xf>
    <xf numFmtId="0" fontId="21" fillId="34" borderId="84" xfId="7" applyFont="1" applyFill="1" applyBorder="1" applyAlignment="1" applyProtection="1"/>
    <xf numFmtId="170" fontId="21" fillId="0" borderId="167" xfId="204" applyNumberFormat="1" applyFont="1" applyBorder="1" applyProtection="1">
      <protection locked="0"/>
    </xf>
    <xf numFmtId="0" fontId="21" fillId="34" borderId="201" xfId="7" applyFont="1" applyFill="1" applyBorder="1" applyAlignment="1" applyProtection="1">
      <alignment horizontal="left"/>
    </xf>
    <xf numFmtId="166" fontId="21" fillId="34" borderId="202" xfId="0" applyFont="1" applyFill="1" applyBorder="1" applyAlignment="1" applyProtection="1"/>
    <xf numFmtId="170" fontId="26" fillId="30" borderId="194" xfId="204" applyNumberFormat="1" applyFont="1" applyFill="1" applyBorder="1" applyProtection="1"/>
    <xf numFmtId="0" fontId="21" fillId="34" borderId="68" xfId="7" applyFont="1" applyFill="1" applyBorder="1" applyAlignment="1" applyProtection="1"/>
    <xf numFmtId="0" fontId="21" fillId="0" borderId="66" xfId="7" applyFont="1" applyFill="1" applyBorder="1" applyAlignment="1" applyProtection="1">
      <alignment vertical="center"/>
      <protection locked="0"/>
    </xf>
    <xf numFmtId="170" fontId="21" fillId="0" borderId="194" xfId="204" applyNumberFormat="1" applyFont="1" applyBorder="1" applyProtection="1">
      <protection locked="0"/>
    </xf>
    <xf numFmtId="166" fontId="15" fillId="34" borderId="204" xfId="11" quotePrefix="1" applyFont="1" applyFill="1" applyBorder="1" applyAlignment="1" applyProtection="1">
      <alignment horizontal="left"/>
    </xf>
    <xf numFmtId="49" fontId="12" fillId="34" borderId="40" xfId="11" applyNumberFormat="1" applyFont="1" applyFill="1" applyBorder="1" applyAlignment="1" applyProtection="1">
      <alignment horizontal="center"/>
    </xf>
    <xf numFmtId="170" fontId="20" fillId="34" borderId="202" xfId="204" applyNumberFormat="1" applyFont="1" applyFill="1" applyBorder="1" applyProtection="1"/>
    <xf numFmtId="170" fontId="20" fillId="34" borderId="205" xfId="204" applyNumberFormat="1" applyFont="1" applyFill="1" applyBorder="1" applyProtection="1"/>
    <xf numFmtId="166" fontId="15" fillId="34" borderId="201" xfId="11" quotePrefix="1" applyFont="1" applyFill="1" applyBorder="1" applyAlignment="1" applyProtection="1">
      <alignment horizontal="left"/>
    </xf>
    <xf numFmtId="49" fontId="12" fillId="0" borderId="194" xfId="11" applyNumberFormat="1" applyFont="1" applyBorder="1" applyAlignment="1" applyProtection="1">
      <alignment horizontal="center"/>
      <protection locked="0"/>
    </xf>
    <xf numFmtId="170" fontId="20" fillId="0" borderId="206" xfId="204" applyNumberFormat="1" applyFont="1" applyBorder="1" applyProtection="1">
      <protection locked="0"/>
    </xf>
    <xf numFmtId="166" fontId="15" fillId="34" borderId="92" xfId="11" quotePrefix="1" applyFont="1" applyFill="1" applyBorder="1" applyAlignment="1" applyProtection="1">
      <alignment horizontal="left"/>
    </xf>
    <xf numFmtId="49" fontId="12" fillId="0" borderId="128" xfId="11" applyNumberFormat="1" applyFont="1" applyBorder="1" applyAlignment="1" applyProtection="1">
      <alignment horizontal="center"/>
      <protection locked="0"/>
    </xf>
    <xf numFmtId="170" fontId="20" fillId="34" borderId="128" xfId="204" applyNumberFormat="1" applyFont="1" applyFill="1" applyBorder="1" applyAlignment="1" applyProtection="1">
      <alignment horizontal="center"/>
    </xf>
    <xf numFmtId="49" fontId="12" fillId="0" borderId="182" xfId="11" applyNumberFormat="1" applyFont="1" applyBorder="1" applyAlignment="1" applyProtection="1">
      <alignment horizontal="center"/>
    </xf>
    <xf numFmtId="49" fontId="12" fillId="0" borderId="63" xfId="11" quotePrefix="1" applyNumberFormat="1" applyFont="1" applyBorder="1" applyAlignment="1">
      <alignment horizontal="left"/>
    </xf>
    <xf numFmtId="49" fontId="0" fillId="0" borderId="63" xfId="11" applyNumberFormat="1" applyFont="1" applyBorder="1" applyAlignment="1">
      <alignment horizontal="left"/>
    </xf>
    <xf numFmtId="49" fontId="0" fillId="0" borderId="63" xfId="11" quotePrefix="1" applyNumberFormat="1" applyFont="1" applyBorder="1" applyAlignment="1"/>
    <xf numFmtId="166" fontId="19" fillId="29" borderId="182" xfId="0" applyFont="1" applyFill="1" applyBorder="1" applyProtection="1"/>
    <xf numFmtId="170" fontId="11" fillId="0" borderId="14" xfId="204" applyNumberFormat="1" applyFont="1" applyFill="1" applyBorder="1" applyProtection="1">
      <protection locked="0"/>
    </xf>
    <xf numFmtId="166" fontId="20" fillId="41" borderId="39" xfId="0" applyFont="1" applyFill="1" applyBorder="1" applyAlignment="1" applyProtection="1">
      <alignment horizontal="center" wrapText="1"/>
      <protection locked="0"/>
    </xf>
    <xf numFmtId="170" fontId="19" fillId="29" borderId="77" xfId="204" applyNumberFormat="1" applyFont="1" applyFill="1" applyBorder="1" applyProtection="1"/>
    <xf numFmtId="49" fontId="21" fillId="0" borderId="34" xfId="6" applyNumberFormat="1" applyFont="1" applyFill="1" applyBorder="1" applyAlignment="1" applyProtection="1">
      <alignment horizontal="center"/>
      <protection locked="0"/>
    </xf>
    <xf numFmtId="49" fontId="21" fillId="0" borderId="35" xfId="6" applyNumberFormat="1" applyFont="1" applyFill="1" applyBorder="1" applyAlignment="1" applyProtection="1">
      <alignment horizontal="center"/>
      <protection locked="0"/>
    </xf>
    <xf numFmtId="49" fontId="21" fillId="0" borderId="36" xfId="6" applyNumberFormat="1" applyFont="1" applyFill="1" applyBorder="1" applyAlignment="1" applyProtection="1">
      <alignment horizontal="center"/>
      <protection locked="0"/>
    </xf>
    <xf numFmtId="166" fontId="20" fillId="0" borderId="92" xfId="0" applyFont="1" applyFill="1" applyBorder="1" applyAlignment="1" applyProtection="1">
      <alignment horizontal="center" wrapText="1"/>
      <protection locked="0"/>
    </xf>
    <xf numFmtId="166" fontId="20" fillId="0" borderId="118" xfId="0" applyFont="1" applyFill="1" applyBorder="1" applyAlignment="1" applyProtection="1">
      <alignment horizontal="center" wrapText="1"/>
      <protection locked="0"/>
    </xf>
    <xf numFmtId="49" fontId="21" fillId="0" borderId="119" xfId="6" applyNumberFormat="1" applyFont="1" applyFill="1" applyBorder="1" applyAlignment="1" applyProtection="1">
      <alignment horizontal="center"/>
      <protection locked="0"/>
    </xf>
    <xf numFmtId="166" fontId="15" fillId="34" borderId="167" xfId="0" applyFont="1" applyFill="1" applyBorder="1"/>
    <xf numFmtId="166" fontId="0" fillId="0" borderId="182" xfId="0" applyFont="1" applyFill="1" applyBorder="1" applyAlignment="1" applyProtection="1">
      <alignment horizontal="left"/>
      <protection locked="0"/>
    </xf>
    <xf numFmtId="166" fontId="12" fillId="0" borderId="182" xfId="0" applyFont="1" applyFill="1" applyBorder="1" applyAlignment="1" applyProtection="1">
      <alignment horizontal="left"/>
      <protection locked="0"/>
    </xf>
    <xf numFmtId="166" fontId="0" fillId="0" borderId="42" xfId="0" applyFont="1" applyFill="1" applyBorder="1" applyAlignment="1" applyProtection="1">
      <alignment horizontal="left"/>
      <protection locked="0"/>
    </xf>
    <xf numFmtId="49" fontId="12" fillId="0" borderId="66" xfId="0" applyNumberFormat="1" applyFont="1" applyFill="1" applyBorder="1" applyAlignment="1" applyProtection="1">
      <alignment horizontal="center"/>
      <protection locked="0"/>
    </xf>
    <xf numFmtId="166" fontId="12" fillId="0" borderId="54" xfId="0" applyFont="1" applyFill="1" applyBorder="1" applyProtection="1">
      <protection locked="0"/>
    </xf>
    <xf numFmtId="166" fontId="12" fillId="0" borderId="54" xfId="0" applyFont="1" applyFill="1" applyBorder="1" applyAlignment="1" applyProtection="1">
      <alignment horizontal="left"/>
      <protection locked="0"/>
    </xf>
    <xf numFmtId="166" fontId="21" fillId="34" borderId="208" xfId="0" applyFont="1" applyFill="1" applyBorder="1" applyProtection="1"/>
    <xf numFmtId="169" fontId="21" fillId="34" borderId="0" xfId="0" applyNumberFormat="1" applyFont="1" applyFill="1" applyProtection="1"/>
    <xf numFmtId="166" fontId="21" fillId="34" borderId="0" xfId="0" applyFont="1" applyFill="1" applyAlignment="1" applyProtection="1">
      <alignment horizontal="center" vertical="center"/>
    </xf>
    <xf numFmtId="49" fontId="21" fillId="34" borderId="0" xfId="0" applyNumberFormat="1" applyFont="1" applyFill="1" applyAlignment="1" applyProtection="1">
      <alignment horizontal="left" vertical="top"/>
    </xf>
    <xf numFmtId="49" fontId="20" fillId="34" borderId="0" xfId="0" applyNumberFormat="1" applyFont="1" applyFill="1" applyAlignment="1" applyProtection="1">
      <alignment horizontal="left" vertical="top"/>
    </xf>
    <xf numFmtId="166" fontId="20" fillId="34" borderId="185" xfId="0" applyFont="1" applyFill="1" applyBorder="1" applyAlignment="1" applyProtection="1">
      <alignment horizontal="center"/>
    </xf>
    <xf numFmtId="166" fontId="21" fillId="0" borderId="185" xfId="0" applyFont="1" applyBorder="1" applyAlignment="1" applyProtection="1">
      <alignment horizontal="left" wrapText="1"/>
      <protection locked="0"/>
    </xf>
    <xf numFmtId="170" fontId="21" fillId="0" borderId="185" xfId="204" applyNumberFormat="1" applyFont="1" applyBorder="1" applyAlignment="1" applyProtection="1">
      <alignment horizontal="left" wrapText="1"/>
      <protection locked="0"/>
    </xf>
    <xf numFmtId="166" fontId="0" fillId="34" borderId="0" xfId="0" applyFill="1" applyBorder="1" applyAlignment="1" applyProtection="1">
      <alignment horizontal="left" vertical="top"/>
    </xf>
    <xf numFmtId="166" fontId="21" fillId="34" borderId="0" xfId="0" applyFont="1" applyFill="1" applyBorder="1" applyAlignment="1">
      <alignment vertical="top"/>
    </xf>
    <xf numFmtId="166" fontId="21" fillId="34" borderId="0" xfId="0" applyFont="1" applyFill="1" applyBorder="1" applyAlignment="1">
      <alignment horizontal="left" vertical="top"/>
    </xf>
    <xf numFmtId="166" fontId="20" fillId="34" borderId="113" xfId="0" applyFont="1" applyFill="1" applyBorder="1" applyAlignment="1">
      <alignment horizontal="left" vertical="top"/>
    </xf>
    <xf numFmtId="166" fontId="21" fillId="34" borderId="113" xfId="0" applyFont="1" applyFill="1" applyBorder="1" applyAlignment="1">
      <alignment horizontal="left" vertical="top"/>
    </xf>
    <xf numFmtId="166" fontId="21" fillId="34" borderId="0" xfId="0" applyFont="1" applyFill="1" applyBorder="1" applyAlignment="1" applyProtection="1">
      <alignment vertical="top"/>
      <protection locked="0"/>
    </xf>
    <xf numFmtId="166" fontId="86" fillId="34" borderId="0" xfId="0" applyFont="1" applyFill="1" applyBorder="1" applyAlignment="1" applyProtection="1">
      <alignment horizontal="left" vertical="top"/>
    </xf>
    <xf numFmtId="166" fontId="34" fillId="34" borderId="0" xfId="0" applyFont="1" applyFill="1" applyBorder="1" applyAlignment="1" applyProtection="1">
      <alignment vertical="top"/>
    </xf>
    <xf numFmtId="166" fontId="0" fillId="0" borderId="0" xfId="0" applyAlignment="1">
      <alignment vertical="top"/>
    </xf>
    <xf numFmtId="49" fontId="21" fillId="34" borderId="0" xfId="0" applyNumberFormat="1" applyFont="1" applyFill="1" applyAlignment="1" applyProtection="1">
      <alignment horizontal="center" vertical="top"/>
    </xf>
    <xf numFmtId="166" fontId="0" fillId="34" borderId="0" xfId="0" applyFont="1" applyFill="1" applyAlignment="1" applyProtection="1">
      <alignment vertical="top"/>
      <protection locked="0"/>
    </xf>
    <xf numFmtId="166" fontId="20" fillId="34" borderId="0" xfId="0" applyFont="1" applyFill="1" applyAlignment="1" applyProtection="1">
      <alignment vertical="top"/>
    </xf>
    <xf numFmtId="166" fontId="21" fillId="34" borderId="0" xfId="0" applyFont="1" applyFill="1" applyAlignment="1" applyProtection="1">
      <alignment horizontal="centerContinuous" vertical="top"/>
    </xf>
    <xf numFmtId="166" fontId="0" fillId="34" borderId="0" xfId="0" applyFill="1" applyAlignment="1">
      <alignment vertical="top"/>
    </xf>
    <xf numFmtId="166" fontId="21" fillId="34" borderId="0" xfId="0" applyFont="1" applyFill="1" applyAlignment="1">
      <alignment horizontal="left" vertical="top"/>
    </xf>
    <xf numFmtId="166" fontId="41" fillId="34" borderId="0" xfId="0" quotePrefix="1" applyFont="1" applyFill="1" applyAlignment="1" applyProtection="1">
      <alignment horizontal="right" vertical="top"/>
    </xf>
    <xf numFmtId="166" fontId="0" fillId="0" borderId="0" xfId="0" applyAlignment="1">
      <alignment horizontal="left" vertical="top"/>
    </xf>
    <xf numFmtId="166" fontId="21" fillId="34" borderId="0" xfId="0" applyFont="1" applyFill="1" applyBorder="1" applyAlignment="1" applyProtection="1">
      <alignment horizontal="left" vertical="top"/>
      <protection locked="0"/>
    </xf>
    <xf numFmtId="166" fontId="20" fillId="34" borderId="0" xfId="0" applyFont="1" applyFill="1" applyBorder="1" applyAlignment="1" applyProtection="1">
      <alignment horizontal="left" vertical="top"/>
      <protection locked="0"/>
    </xf>
    <xf numFmtId="166" fontId="20" fillId="34" borderId="0" xfId="0" applyFont="1" applyFill="1" applyAlignment="1">
      <alignment horizontal="left" vertical="top"/>
    </xf>
    <xf numFmtId="166" fontId="0" fillId="34" borderId="0" xfId="0" applyFill="1" applyAlignment="1">
      <alignment horizontal="left" vertical="top"/>
    </xf>
    <xf numFmtId="166" fontId="0" fillId="34" borderId="0" xfId="0" applyFill="1" applyBorder="1" applyAlignment="1" applyProtection="1">
      <alignment horizontal="left" vertical="top"/>
      <protection locked="0"/>
    </xf>
    <xf numFmtId="166" fontId="0" fillId="34" borderId="0" xfId="0" applyFill="1" applyBorder="1" applyAlignment="1">
      <alignment horizontal="left" vertical="top"/>
    </xf>
    <xf numFmtId="166" fontId="21" fillId="34" borderId="0" xfId="0" applyFont="1" applyFill="1" applyAlignment="1">
      <alignment horizontal="right" vertical="top"/>
    </xf>
    <xf numFmtId="166" fontId="21" fillId="34" borderId="0" xfId="0" applyFont="1" applyFill="1" applyAlignment="1" applyProtection="1">
      <alignment horizontal="right" vertical="top"/>
    </xf>
    <xf numFmtId="49" fontId="21" fillId="34" borderId="125" xfId="0" quotePrefix="1" applyNumberFormat="1" applyFont="1" applyFill="1" applyBorder="1" applyAlignment="1">
      <alignment horizontal="right" vertical="top"/>
    </xf>
    <xf numFmtId="49" fontId="21" fillId="34" borderId="32" xfId="0" applyNumberFormat="1" applyFont="1" applyFill="1" applyBorder="1" applyAlignment="1" applyProtection="1">
      <alignment horizontal="right" vertical="top"/>
    </xf>
    <xf numFmtId="166" fontId="0" fillId="41" borderId="0" xfId="0" applyFill="1" applyAlignment="1">
      <alignment vertical="top"/>
    </xf>
    <xf numFmtId="166" fontId="0" fillId="0" borderId="0" xfId="0" applyBorder="1" applyAlignment="1">
      <alignment vertical="top"/>
    </xf>
    <xf numFmtId="166" fontId="11" fillId="0" borderId="0" xfId="0" applyFont="1" applyBorder="1" applyAlignment="1">
      <alignment vertical="top"/>
    </xf>
    <xf numFmtId="166" fontId="14" fillId="0" borderId="0" xfId="0" applyFont="1" applyAlignment="1">
      <alignment vertical="top"/>
    </xf>
    <xf numFmtId="166" fontId="18" fillId="0" borderId="0" xfId="0" applyFont="1" applyBorder="1" applyAlignment="1">
      <alignment vertical="top"/>
    </xf>
    <xf numFmtId="166" fontId="14" fillId="0" borderId="0" xfId="0" applyFont="1" applyBorder="1" applyAlignment="1">
      <alignment vertical="top"/>
    </xf>
    <xf numFmtId="166" fontId="21" fillId="0" borderId="126" xfId="0" applyFont="1" applyBorder="1" applyAlignment="1" applyProtection="1">
      <alignment vertical="top"/>
      <protection locked="0"/>
    </xf>
    <xf numFmtId="3" fontId="21" fillId="0" borderId="126" xfId="0" applyNumberFormat="1" applyFont="1" applyBorder="1" applyAlignment="1" applyProtection="1">
      <alignment vertical="top"/>
      <protection locked="0"/>
    </xf>
    <xf numFmtId="166" fontId="14" fillId="0" borderId="0" xfId="0" applyFont="1" applyAlignment="1">
      <alignment vertical="top" wrapText="1"/>
    </xf>
    <xf numFmtId="166" fontId="38" fillId="0" borderId="0" xfId="0" applyFont="1" applyBorder="1" applyAlignment="1">
      <alignment vertical="top"/>
    </xf>
    <xf numFmtId="170" fontId="21" fillId="0" borderId="126" xfId="204" applyNumberFormat="1" applyFont="1" applyBorder="1" applyAlignment="1" applyProtection="1">
      <alignment vertical="top"/>
      <protection locked="0"/>
    </xf>
    <xf numFmtId="166" fontId="21" fillId="0" borderId="124" xfId="0" applyFont="1" applyBorder="1" applyAlignment="1" applyProtection="1">
      <alignment vertical="top"/>
      <protection locked="0"/>
    </xf>
    <xf numFmtId="49" fontId="107" fillId="41" borderId="167" xfId="0" applyNumberFormat="1" applyFont="1" applyFill="1" applyBorder="1" applyAlignment="1" applyProtection="1">
      <alignment horizontal="left" vertical="top"/>
      <protection locked="0"/>
    </xf>
    <xf numFmtId="170" fontId="21" fillId="0" borderId="124" xfId="204" applyNumberFormat="1" applyFont="1" applyBorder="1" applyAlignment="1" applyProtection="1">
      <alignment vertical="top"/>
      <protection locked="0"/>
    </xf>
    <xf numFmtId="166" fontId="21" fillId="34" borderId="122" xfId="0" applyFont="1" applyFill="1" applyBorder="1" applyAlignment="1" applyProtection="1">
      <alignment vertical="top"/>
    </xf>
    <xf numFmtId="49" fontId="21" fillId="34" borderId="169" xfId="0" applyNumberFormat="1" applyFont="1" applyFill="1" applyBorder="1" applyAlignment="1" applyProtection="1">
      <alignment horizontal="right" vertical="top"/>
    </xf>
    <xf numFmtId="170" fontId="21" fillId="35" borderId="170" xfId="204" applyNumberFormat="1" applyFont="1" applyFill="1" applyBorder="1" applyAlignment="1" applyProtection="1">
      <alignment vertical="top"/>
    </xf>
    <xf numFmtId="173" fontId="21" fillId="35" borderId="168" xfId="189" applyNumberFormat="1" applyFont="1" applyFill="1" applyBorder="1" applyAlignment="1" applyProtection="1">
      <alignment vertical="top"/>
    </xf>
    <xf numFmtId="166" fontId="84" fillId="34" borderId="202" xfId="0" applyFont="1" applyFill="1" applyBorder="1" applyProtection="1"/>
    <xf numFmtId="166" fontId="20" fillId="41" borderId="39" xfId="0" applyFont="1" applyFill="1" applyBorder="1" applyAlignment="1" applyProtection="1">
      <alignment horizontal="center" vertical="center"/>
    </xf>
    <xf numFmtId="166" fontId="20" fillId="34" borderId="207" xfId="11" applyFont="1" applyFill="1" applyBorder="1" applyAlignment="1" applyProtection="1">
      <alignment horizontal="center" vertical="center" wrapText="1"/>
    </xf>
    <xf numFmtId="166" fontId="21" fillId="34" borderId="208" xfId="0" quotePrefix="1" applyFont="1" applyFill="1" applyBorder="1" applyAlignment="1" applyProtection="1">
      <alignment horizontal="left" vertical="top"/>
    </xf>
    <xf numFmtId="166" fontId="21" fillId="34" borderId="208" xfId="0" applyFont="1" applyFill="1" applyBorder="1" applyAlignment="1" applyProtection="1">
      <alignment horizontal="left" vertical="top"/>
    </xf>
    <xf numFmtId="166" fontId="20" fillId="34" borderId="3" xfId="0" applyFont="1" applyFill="1" applyBorder="1" applyAlignment="1">
      <alignment horizontal="left" vertical="center" wrapText="1"/>
    </xf>
    <xf numFmtId="166" fontId="20" fillId="34" borderId="3" xfId="0" applyFont="1" applyFill="1" applyBorder="1" applyAlignment="1">
      <alignment horizontal="center" vertical="center"/>
    </xf>
    <xf numFmtId="166" fontId="20" fillId="34" borderId="3" xfId="0" applyFont="1" applyFill="1" applyBorder="1" applyAlignment="1">
      <alignment horizontal="center" vertical="center" wrapText="1"/>
    </xf>
    <xf numFmtId="166" fontId="20" fillId="34" borderId="82" xfId="0" applyFont="1" applyFill="1" applyBorder="1" applyAlignment="1">
      <alignment horizontal="center" vertical="center" wrapText="1"/>
    </xf>
    <xf numFmtId="166" fontId="21" fillId="34" borderId="124" xfId="0" applyFont="1" applyFill="1" applyBorder="1" applyAlignment="1" applyProtection="1">
      <alignment horizontal="left" vertical="center"/>
    </xf>
    <xf numFmtId="166" fontId="21" fillId="34" borderId="0" xfId="0" applyFont="1" applyFill="1" applyBorder="1" applyAlignment="1" applyProtection="1">
      <alignment horizontal="left" vertical="center"/>
    </xf>
    <xf numFmtId="166" fontId="154" fillId="34" borderId="0" xfId="0" applyFont="1" applyFill="1" applyBorder="1" applyAlignment="1">
      <alignment horizontal="center"/>
    </xf>
    <xf numFmtId="166" fontId="0" fillId="34" borderId="0" xfId="0" applyFill="1" applyBorder="1" applyAlignment="1" applyProtection="1">
      <alignment horizontal="center"/>
      <protection locked="0"/>
    </xf>
    <xf numFmtId="171" fontId="86" fillId="34" borderId="0" xfId="205" applyNumberFormat="1" applyFont="1" applyFill="1" applyBorder="1" applyProtection="1"/>
    <xf numFmtId="166" fontId="0" fillId="34" borderId="0" xfId="0" applyFill="1" applyAlignment="1">
      <alignment horizontal="center"/>
    </xf>
    <xf numFmtId="0" fontId="87" fillId="34" borderId="0" xfId="165" applyFont="1" applyFill="1" applyProtection="1"/>
    <xf numFmtId="0" fontId="87" fillId="34" borderId="0" xfId="165" applyFont="1" applyFill="1" applyAlignment="1" applyProtection="1">
      <alignment horizontal="right"/>
    </xf>
    <xf numFmtId="0" fontId="97" fillId="34" borderId="0" xfId="165" applyFont="1" applyFill="1" applyProtection="1"/>
    <xf numFmtId="171" fontId="86" fillId="34" borderId="0" xfId="0" applyNumberFormat="1" applyFont="1" applyFill="1" applyBorder="1" applyProtection="1"/>
    <xf numFmtId="166" fontId="21" fillId="34" borderId="0" xfId="0" applyFont="1" applyFill="1" applyBorder="1" applyAlignment="1" applyProtection="1">
      <alignment wrapText="1"/>
      <protection locked="0"/>
    </xf>
    <xf numFmtId="166" fontId="21" fillId="34" borderId="0" xfId="0" applyFont="1" applyFill="1" applyBorder="1" applyAlignment="1" applyProtection="1">
      <alignment horizontal="left" vertical="top" wrapText="1"/>
      <protection locked="0"/>
    </xf>
    <xf numFmtId="0" fontId="21" fillId="34" borderId="230" xfId="9" applyNumberFormat="1" applyFont="1" applyFill="1" applyBorder="1" applyProtection="1"/>
    <xf numFmtId="171" fontId="86" fillId="34" borderId="0" xfId="0" applyNumberFormat="1" applyFont="1" applyFill="1" applyBorder="1"/>
    <xf numFmtId="166" fontId="21" fillId="34" borderId="0" xfId="0" applyFont="1" applyFill="1" applyBorder="1" applyAlignment="1" applyProtection="1">
      <alignment horizontal="left" wrapText="1"/>
      <protection locked="0"/>
    </xf>
    <xf numFmtId="166" fontId="12" fillId="34" borderId="0" xfId="0" applyFont="1" applyFill="1"/>
    <xf numFmtId="0" fontId="87" fillId="34" borderId="0" xfId="165" applyNumberFormat="1" applyFont="1" applyFill="1" applyProtection="1"/>
    <xf numFmtId="0" fontId="38" fillId="34" borderId="0" xfId="165" applyNumberFormat="1" applyFill="1" applyProtection="1"/>
    <xf numFmtId="166" fontId="21" fillId="34" borderId="0" xfId="0" applyFont="1" applyFill="1" applyAlignment="1" applyProtection="1">
      <alignment horizontal="center"/>
    </xf>
    <xf numFmtId="166" fontId="0" fillId="34" borderId="0" xfId="0" applyFont="1" applyFill="1" applyAlignment="1">
      <alignment horizontal="center"/>
    </xf>
    <xf numFmtId="166" fontId="0" fillId="34" borderId="0" xfId="0" applyFill="1" applyAlignment="1"/>
    <xf numFmtId="166" fontId="94" fillId="34" borderId="0" xfId="211" quotePrefix="1" applyNumberFormat="1" applyFont="1" applyFill="1" applyAlignment="1" applyProtection="1">
      <alignment horizontal="center"/>
    </xf>
    <xf numFmtId="166" fontId="20" fillId="34" borderId="0" xfId="0" applyFont="1" applyFill="1" applyBorder="1" applyAlignment="1" applyProtection="1">
      <alignment horizontal="left"/>
    </xf>
    <xf numFmtId="166" fontId="20" fillId="34" borderId="0" xfId="0" applyFont="1" applyFill="1" applyAlignment="1" applyProtection="1">
      <alignment horizontal="center"/>
    </xf>
    <xf numFmtId="166" fontId="21" fillId="34" borderId="0" xfId="0" applyFont="1" applyFill="1" applyAlignment="1" applyProtection="1">
      <alignment horizontal="left" vertical="top"/>
    </xf>
    <xf numFmtId="166" fontId="21" fillId="34" borderId="0" xfId="0" applyFont="1" applyFill="1" applyAlignment="1" applyProtection="1">
      <alignment horizontal="left" vertical="top" wrapText="1"/>
    </xf>
    <xf numFmtId="166" fontId="94" fillId="34" borderId="0" xfId="211" applyNumberFormat="1" applyFont="1" applyFill="1" applyAlignment="1" applyProtection="1">
      <alignment horizontal="center"/>
    </xf>
    <xf numFmtId="166" fontId="21" fillId="34" borderId="0" xfId="0" applyFont="1" applyFill="1" applyAlignment="1" applyProtection="1"/>
    <xf numFmtId="166" fontId="21" fillId="34" borderId="0" xfId="0" applyFont="1" applyFill="1" applyAlignment="1" applyProtection="1">
      <alignment horizontal="left"/>
    </xf>
    <xf numFmtId="166" fontId="0" fillId="34" borderId="0" xfId="0" applyFont="1" applyFill="1" applyAlignment="1" applyProtection="1">
      <alignment horizontal="center"/>
    </xf>
    <xf numFmtId="166" fontId="0" fillId="34" borderId="0" xfId="0" applyFont="1" applyFill="1" applyAlignment="1"/>
    <xf numFmtId="166" fontId="20" fillId="34" borderId="0" xfId="0" applyFont="1" applyFill="1" applyBorder="1" applyAlignment="1">
      <alignment horizontal="left"/>
    </xf>
    <xf numFmtId="166" fontId="21" fillId="34" borderId="0" xfId="0" applyFont="1" applyFill="1" applyAlignment="1">
      <alignment vertical="top" wrapText="1"/>
    </xf>
    <xf numFmtId="166" fontId="21" fillId="34" borderId="0" xfId="0" applyFont="1" applyFill="1" applyAlignment="1">
      <alignment vertical="top"/>
    </xf>
    <xf numFmtId="166" fontId="101" fillId="34" borderId="0" xfId="0" applyFont="1" applyFill="1" applyBorder="1" applyAlignment="1" applyProtection="1">
      <alignment horizontal="center"/>
    </xf>
    <xf numFmtId="166" fontId="21" fillId="34" borderId="0" xfId="0" applyFont="1" applyFill="1" applyBorder="1" applyAlignment="1" applyProtection="1">
      <alignment horizontal="center"/>
    </xf>
    <xf numFmtId="166" fontId="21" fillId="34" borderId="0" xfId="0" applyFont="1" applyFill="1" applyBorder="1" applyAlignment="1"/>
    <xf numFmtId="166" fontId="21" fillId="34" borderId="0" xfId="0" applyFont="1" applyFill="1" applyAlignment="1">
      <alignment horizontal="center"/>
    </xf>
    <xf numFmtId="166" fontId="20" fillId="34" borderId="0" xfId="0" applyFont="1" applyFill="1" applyAlignment="1">
      <alignment horizontal="left"/>
    </xf>
    <xf numFmtId="166" fontId="21" fillId="34" borderId="126" xfId="0" applyFont="1" applyFill="1" applyBorder="1" applyAlignment="1" applyProtection="1">
      <alignment horizontal="left" vertical="top"/>
    </xf>
    <xf numFmtId="166" fontId="21" fillId="34" borderId="122" xfId="0" applyFont="1" applyFill="1" applyBorder="1" applyAlignment="1" applyProtection="1">
      <alignment horizontal="left" vertical="top"/>
    </xf>
    <xf numFmtId="166" fontId="41" fillId="34" borderId="0" xfId="0" applyFont="1" applyFill="1" applyAlignment="1">
      <alignment horizontal="left"/>
    </xf>
    <xf numFmtId="166" fontId="0" fillId="0" borderId="0" xfId="0" applyAlignment="1">
      <alignment vertical="top"/>
    </xf>
    <xf numFmtId="166" fontId="84" fillId="34" borderId="0" xfId="0" applyFont="1" applyFill="1" applyAlignment="1" applyProtection="1">
      <alignment horizontal="center"/>
    </xf>
    <xf numFmtId="166" fontId="41" fillId="34" borderId="0" xfId="0" applyFont="1" applyFill="1" applyAlignment="1" applyProtection="1"/>
    <xf numFmtId="166" fontId="20" fillId="34" borderId="0" xfId="0" applyFont="1" applyFill="1" applyAlignment="1" applyProtection="1">
      <alignment horizontal="left" vertical="top"/>
    </xf>
    <xf numFmtId="166" fontId="21" fillId="34" borderId="0" xfId="0" applyFont="1" applyFill="1" applyBorder="1" applyAlignment="1" applyProtection="1">
      <alignment horizontal="left" vertical="top" wrapText="1"/>
    </xf>
    <xf numFmtId="166" fontId="31" fillId="34" borderId="0" xfId="0" applyFont="1" applyFill="1" applyAlignment="1" applyProtection="1">
      <alignment horizontal="center"/>
    </xf>
    <xf numFmtId="166" fontId="21" fillId="34" borderId="0" xfId="0" applyFont="1" applyFill="1" applyBorder="1" applyAlignment="1" applyProtection="1">
      <alignment horizontal="left" vertical="top"/>
    </xf>
    <xf numFmtId="166" fontId="21" fillId="34" borderId="0" xfId="0" applyFont="1" applyFill="1" applyBorder="1" applyAlignment="1" applyProtection="1">
      <alignment vertical="top"/>
    </xf>
    <xf numFmtId="166" fontId="21" fillId="34" borderId="0" xfId="0" applyFont="1" applyFill="1" applyBorder="1" applyAlignment="1" applyProtection="1">
      <alignment horizontal="left"/>
    </xf>
    <xf numFmtId="166" fontId="20" fillId="34" borderId="0" xfId="0" applyFont="1" applyFill="1" applyAlignment="1" applyProtection="1">
      <alignment horizontal="left"/>
    </xf>
    <xf numFmtId="166" fontId="91" fillId="34" borderId="0" xfId="0" applyFont="1" applyFill="1" applyBorder="1" applyAlignment="1" applyProtection="1">
      <alignment horizontal="center"/>
    </xf>
    <xf numFmtId="166" fontId="84" fillId="34" borderId="0" xfId="0" applyFont="1" applyFill="1" applyBorder="1" applyAlignment="1" applyProtection="1">
      <alignment horizontal="center"/>
    </xf>
    <xf numFmtId="166" fontId="20" fillId="34" borderId="0" xfId="0" quotePrefix="1" applyFont="1" applyFill="1" applyBorder="1" applyAlignment="1" applyProtection="1">
      <alignment horizontal="center"/>
    </xf>
    <xf numFmtId="166" fontId="20" fillId="34" borderId="0" xfId="0" applyFont="1" applyFill="1" applyBorder="1" applyAlignment="1" applyProtection="1"/>
    <xf numFmtId="166" fontId="31" fillId="34" borderId="0" xfId="11" applyFont="1" applyFill="1" applyAlignment="1" applyProtection="1">
      <alignment horizontal="center"/>
    </xf>
    <xf numFmtId="49" fontId="26" fillId="34" borderId="176" xfId="7" applyNumberFormat="1" applyFont="1" applyFill="1" applyBorder="1" applyAlignment="1" applyProtection="1">
      <alignment horizontal="left"/>
    </xf>
    <xf numFmtId="0" fontId="20" fillId="34" borderId="54" xfId="7" applyFont="1" applyFill="1" applyBorder="1" applyAlignment="1" applyProtection="1">
      <alignment horizontal="left"/>
    </xf>
    <xf numFmtId="0" fontId="31" fillId="34" borderId="54" xfId="7" applyFont="1" applyFill="1" applyBorder="1" applyAlignment="1" applyProtection="1">
      <alignment horizontal="left"/>
    </xf>
    <xf numFmtId="49" fontId="94" fillId="34" borderId="0" xfId="211" applyNumberFormat="1" applyFont="1" applyFill="1" applyAlignment="1" applyProtection="1">
      <alignment horizontal="center"/>
    </xf>
    <xf numFmtId="166" fontId="31" fillId="34" borderId="0" xfId="0" applyFont="1" applyFill="1" applyBorder="1" applyAlignment="1" applyProtection="1">
      <alignment horizontal="center"/>
    </xf>
    <xf numFmtId="166" fontId="16" fillId="34" borderId="0" xfId="0" applyFont="1" applyFill="1" applyAlignment="1" applyProtection="1">
      <alignment horizontal="center"/>
    </xf>
    <xf numFmtId="166" fontId="15" fillId="34" borderId="0" xfId="0" applyFont="1" applyFill="1" applyAlignment="1" applyProtection="1">
      <alignment horizontal="center"/>
    </xf>
    <xf numFmtId="166" fontId="21" fillId="34" borderId="63" xfId="11" applyFont="1" applyFill="1" applyBorder="1" applyAlignment="1" applyProtection="1">
      <alignment horizontal="left"/>
    </xf>
    <xf numFmtId="166" fontId="21" fillId="34" borderId="63" xfId="0" applyFont="1" applyFill="1" applyBorder="1" applyAlignment="1" applyProtection="1">
      <alignment horizontal="left"/>
    </xf>
    <xf numFmtId="166" fontId="21" fillId="34" borderId="63" xfId="0" quotePrefix="1" applyFont="1" applyFill="1" applyBorder="1" applyAlignment="1" applyProtection="1">
      <alignment horizontal="left"/>
    </xf>
    <xf numFmtId="166" fontId="0" fillId="34" borderId="8" xfId="0" applyFont="1" applyFill="1" applyBorder="1" applyAlignment="1" applyProtection="1">
      <alignment horizontal="left"/>
    </xf>
    <xf numFmtId="0" fontId="21" fillId="34" borderId="63" xfId="7" applyFont="1" applyFill="1" applyBorder="1" applyAlignment="1" applyProtection="1"/>
    <xf numFmtId="166" fontId="21" fillId="34" borderId="0" xfId="0" applyFont="1" applyFill="1" applyBorder="1" applyAlignment="1" applyProtection="1"/>
    <xf numFmtId="166" fontId="21" fillId="34" borderId="8" xfId="0" applyFont="1" applyFill="1" applyBorder="1" applyAlignment="1" applyProtection="1">
      <alignment horizontal="left" wrapText="1"/>
    </xf>
    <xf numFmtId="166" fontId="21" fillId="34" borderId="8" xfId="0" applyFont="1" applyFill="1" applyBorder="1" applyAlignment="1" applyProtection="1">
      <alignment horizontal="left"/>
    </xf>
    <xf numFmtId="49" fontId="26" fillId="34" borderId="8" xfId="7" applyNumberFormat="1" applyFont="1" applyFill="1" applyBorder="1" applyAlignment="1" applyProtection="1">
      <alignment horizontal="left"/>
    </xf>
    <xf numFmtId="0" fontId="20" fillId="34" borderId="0" xfId="7" applyFont="1" applyFill="1" applyBorder="1" applyAlignment="1" applyProtection="1">
      <alignment horizontal="left"/>
    </xf>
    <xf numFmtId="166" fontId="0" fillId="34" borderId="0" xfId="0" applyFill="1" applyAlignment="1" applyProtection="1">
      <alignment horizontal="center"/>
    </xf>
    <xf numFmtId="166" fontId="0" fillId="34" borderId="0" xfId="0" applyFill="1" applyAlignment="1" applyProtection="1"/>
    <xf numFmtId="166" fontId="133" fillId="34" borderId="0" xfId="0" applyFont="1" applyFill="1" applyAlignment="1" applyProtection="1">
      <alignment horizontal="center"/>
    </xf>
    <xf numFmtId="0" fontId="31" fillId="34" borderId="0" xfId="6" applyFont="1" applyFill="1" applyAlignment="1" applyProtection="1">
      <alignment horizontal="center"/>
    </xf>
    <xf numFmtId="170" fontId="19" fillId="34" borderId="0" xfId="204" applyNumberFormat="1" applyFont="1" applyFill="1" applyAlignment="1" applyProtection="1">
      <alignment horizontal="center"/>
    </xf>
    <xf numFmtId="166" fontId="15" fillId="34" borderId="0" xfId="0" applyFont="1" applyFill="1" applyAlignment="1" applyProtection="1"/>
    <xf numFmtId="166" fontId="11" fillId="34" borderId="0" xfId="0" applyFont="1" applyFill="1" applyAlignment="1" applyProtection="1">
      <alignment wrapText="1"/>
    </xf>
    <xf numFmtId="166" fontId="19" fillId="34" borderId="0" xfId="0" applyFont="1" applyFill="1" applyAlignment="1" applyProtection="1">
      <alignment horizontal="center"/>
    </xf>
    <xf numFmtId="166" fontId="11" fillId="34" borderId="0" xfId="0" applyFont="1" applyFill="1" applyAlignment="1" applyProtection="1"/>
    <xf numFmtId="166" fontId="19" fillId="34" borderId="0" xfId="0" applyFont="1" applyFill="1" applyBorder="1" applyAlignment="1" applyProtection="1">
      <alignment horizontal="center"/>
    </xf>
    <xf numFmtId="166" fontId="115" fillId="34" borderId="0" xfId="0" applyFont="1" applyFill="1" applyBorder="1" applyAlignment="1" applyProtection="1">
      <alignment horizontal="center"/>
    </xf>
    <xf numFmtId="166" fontId="11" fillId="34" borderId="0" xfId="0" applyFont="1" applyFill="1" applyAlignment="1" applyProtection="1">
      <alignment horizontal="center"/>
    </xf>
    <xf numFmtId="166" fontId="19" fillId="34" borderId="0" xfId="0" applyFont="1" applyFill="1" applyBorder="1" applyAlignment="1" applyProtection="1">
      <alignment horizontal="center" vertical="center"/>
    </xf>
    <xf numFmtId="0" fontId="11" fillId="34" borderId="0" xfId="165" applyFont="1" applyFill="1" applyAlignment="1" applyProtection="1">
      <alignment horizontal="left"/>
    </xf>
    <xf numFmtId="0" fontId="19" fillId="34" borderId="0" xfId="165" applyFont="1" applyFill="1" applyAlignment="1" applyProtection="1">
      <alignment horizontal="center"/>
    </xf>
    <xf numFmtId="166" fontId="19" fillId="34" borderId="0" xfId="0" quotePrefix="1" applyFont="1" applyFill="1" applyAlignment="1" applyProtection="1">
      <alignment horizontal="center"/>
    </xf>
    <xf numFmtId="166" fontId="137" fillId="34" borderId="0" xfId="0" applyFont="1" applyFill="1" applyBorder="1" applyAlignment="1" applyProtection="1">
      <alignment horizontal="left"/>
    </xf>
    <xf numFmtId="0" fontId="20" fillId="34" borderId="0" xfId="8" quotePrefix="1" applyFont="1" applyFill="1" applyBorder="1" applyAlignment="1" applyProtection="1">
      <alignment horizontal="center"/>
    </xf>
    <xf numFmtId="0" fontId="31" fillId="34" borderId="0" xfId="8" applyFont="1" applyFill="1" applyAlignment="1" applyProtection="1">
      <alignment horizontal="center"/>
    </xf>
    <xf numFmtId="0" fontId="15" fillId="34" borderId="0" xfId="14" quotePrefix="1" applyFont="1" applyFill="1" applyAlignment="1" applyProtection="1">
      <alignment horizontal="center"/>
    </xf>
    <xf numFmtId="0" fontId="16" fillId="34" borderId="0" xfId="14" applyFont="1" applyFill="1" applyAlignment="1" applyProtection="1">
      <alignment horizontal="center"/>
    </xf>
    <xf numFmtId="0" fontId="31" fillId="34" borderId="0" xfId="14" applyFont="1" applyFill="1" applyAlignment="1" applyProtection="1">
      <alignment horizontal="center"/>
    </xf>
    <xf numFmtId="166" fontId="15" fillId="34" borderId="0" xfId="0" applyFont="1" applyFill="1" applyAlignment="1">
      <alignment horizontal="center"/>
    </xf>
    <xf numFmtId="0" fontId="20" fillId="34" borderId="0" xfId="14" quotePrefix="1" applyFont="1" applyFill="1" applyAlignment="1" applyProtection="1">
      <alignment horizontal="center"/>
    </xf>
    <xf numFmtId="166" fontId="31" fillId="34" borderId="0" xfId="13" applyFont="1" applyFill="1" applyAlignment="1" applyProtection="1">
      <alignment horizontal="center"/>
    </xf>
    <xf numFmtId="166" fontId="16" fillId="34" borderId="0" xfId="13" applyFont="1" applyFill="1" applyAlignment="1" applyProtection="1">
      <alignment horizontal="center"/>
    </xf>
    <xf numFmtId="166" fontId="124" fillId="34" borderId="320" xfId="0" applyFont="1" applyFill="1" applyBorder="1" applyProtection="1"/>
    <xf numFmtId="166" fontId="20" fillId="34" borderId="202" xfId="12" applyFont="1" applyFill="1" applyBorder="1" applyProtection="1"/>
    <xf numFmtId="166" fontId="20" fillId="34" borderId="322" xfId="12" applyFont="1" applyFill="1" applyBorder="1" applyAlignment="1" applyProtection="1"/>
    <xf numFmtId="166" fontId="21" fillId="34" borderId="185" xfId="12" applyFont="1" applyFill="1" applyBorder="1" applyProtection="1"/>
    <xf numFmtId="49" fontId="21" fillId="34" borderId="194" xfId="12" applyNumberFormat="1" applyFont="1" applyFill="1" applyBorder="1" applyAlignment="1" applyProtection="1">
      <alignment horizontal="center"/>
    </xf>
    <xf numFmtId="166" fontId="21" fillId="34" borderId="276" xfId="12" applyFont="1" applyFill="1" applyBorder="1" applyProtection="1"/>
    <xf numFmtId="49" fontId="21" fillId="34" borderId="171" xfId="12" applyNumberFormat="1" applyFont="1" applyFill="1" applyBorder="1" applyAlignment="1" applyProtection="1">
      <alignment horizontal="center"/>
    </xf>
    <xf numFmtId="49" fontId="21" fillId="34" borderId="194" xfId="12" quotePrefix="1" applyNumberFormat="1" applyFont="1" applyFill="1" applyBorder="1" applyAlignment="1" applyProtection="1">
      <alignment horizontal="center"/>
    </xf>
    <xf numFmtId="49" fontId="21" fillId="34" borderId="330" xfId="12" applyNumberFormat="1" applyFont="1" applyFill="1" applyBorder="1" applyAlignment="1" applyProtection="1">
      <alignment horizontal="center"/>
    </xf>
    <xf numFmtId="166" fontId="21" fillId="34" borderId="331" xfId="12" applyFont="1" applyFill="1" applyBorder="1" applyProtection="1"/>
    <xf numFmtId="166" fontId="120" fillId="34" borderId="333" xfId="211" quotePrefix="1" applyNumberFormat="1" applyFont="1" applyFill="1" applyBorder="1" applyAlignment="1" applyProtection="1"/>
    <xf numFmtId="49" fontId="21" fillId="34" borderId="334" xfId="12" applyNumberFormat="1" applyFont="1" applyFill="1" applyBorder="1" applyAlignment="1" applyProtection="1">
      <alignment horizontal="center"/>
    </xf>
    <xf numFmtId="166" fontId="21" fillId="34" borderId="335" xfId="0" applyFont="1" applyFill="1" applyBorder="1" applyProtection="1"/>
    <xf numFmtId="166" fontId="21" fillId="34" borderId="202" xfId="0" applyFont="1" applyFill="1" applyBorder="1"/>
    <xf numFmtId="166" fontId="21" fillId="34" borderId="202" xfId="0" applyFont="1" applyFill="1" applyBorder="1" applyProtection="1">
      <protection locked="0"/>
    </xf>
    <xf numFmtId="166" fontId="0" fillId="34" borderId="202" xfId="0" applyFill="1" applyBorder="1" applyAlignment="1" applyProtection="1"/>
    <xf numFmtId="169" fontId="0" fillId="0" borderId="339" xfId="0" applyNumberFormat="1" applyFill="1" applyBorder="1" applyProtection="1">
      <protection locked="0"/>
    </xf>
    <xf numFmtId="166" fontId="0" fillId="34" borderId="185" xfId="0" applyFill="1" applyBorder="1" applyAlignment="1">
      <alignment horizontal="center"/>
    </xf>
    <xf numFmtId="166" fontId="20" fillId="34" borderId="202" xfId="0" applyFont="1" applyFill="1" applyBorder="1" applyProtection="1">
      <protection locked="0"/>
    </xf>
    <xf numFmtId="169" fontId="0" fillId="0" borderId="339" xfId="0" applyNumberFormat="1" applyFill="1" applyBorder="1" applyAlignment="1" applyProtection="1">
      <alignment horizontal="center"/>
      <protection locked="0"/>
    </xf>
    <xf numFmtId="166" fontId="20" fillId="34" borderId="202" xfId="0" applyFont="1" applyFill="1" applyBorder="1" applyAlignment="1">
      <alignment horizontal="left"/>
    </xf>
    <xf numFmtId="166" fontId="21" fillId="34" borderId="202" xfId="0" applyFont="1" applyFill="1" applyBorder="1" applyAlignment="1">
      <alignment horizontal="center"/>
    </xf>
    <xf numFmtId="166" fontId="20" fillId="34" borderId="202" xfId="0" applyFont="1" applyFill="1" applyBorder="1"/>
    <xf numFmtId="169" fontId="20" fillId="34" borderId="202" xfId="0" applyNumberFormat="1" applyFont="1" applyFill="1" applyBorder="1" applyAlignment="1">
      <alignment horizontal="center" vertical="top" wrapText="1"/>
    </xf>
    <xf numFmtId="166" fontId="20" fillId="34" borderId="202" xfId="0" applyFont="1" applyFill="1" applyBorder="1" applyAlignment="1" applyProtection="1">
      <alignment horizontal="left"/>
      <protection locked="0"/>
    </xf>
    <xf numFmtId="166" fontId="21" fillId="34" borderId="185" xfId="0" applyFont="1" applyFill="1" applyBorder="1" applyAlignment="1" applyProtection="1">
      <alignment horizontal="left"/>
    </xf>
    <xf numFmtId="166" fontId="21" fillId="34" borderId="185" xfId="0" applyFont="1" applyFill="1" applyBorder="1" applyProtection="1"/>
    <xf numFmtId="166" fontId="21" fillId="34" borderId="202" xfId="0" applyFont="1" applyFill="1" applyBorder="1" applyAlignment="1" applyProtection="1">
      <alignment horizontal="left"/>
    </xf>
    <xf numFmtId="166" fontId="21" fillId="0" borderId="339" xfId="0" applyFont="1" applyFill="1" applyBorder="1" applyProtection="1">
      <protection locked="0"/>
    </xf>
    <xf numFmtId="166" fontId="20" fillId="34" borderId="202" xfId="0" applyFont="1" applyFill="1" applyBorder="1" applyProtection="1"/>
    <xf numFmtId="166" fontId="15" fillId="34" borderId="202" xfId="0" applyFont="1" applyFill="1" applyBorder="1"/>
    <xf numFmtId="169" fontId="20" fillId="34" borderId="202" xfId="0" applyNumberFormat="1" applyFont="1" applyFill="1" applyBorder="1" applyAlignment="1" applyProtection="1">
      <alignment horizontal="center" wrapText="1"/>
    </xf>
    <xf numFmtId="166" fontId="21" fillId="0" borderId="339" xfId="0" applyFont="1" applyFill="1" applyBorder="1" applyAlignment="1" applyProtection="1">
      <alignment horizontal="center"/>
      <protection locked="0"/>
    </xf>
    <xf numFmtId="166" fontId="0" fillId="0" borderId="339" xfId="0" applyFill="1" applyBorder="1" applyAlignment="1" applyProtection="1">
      <alignment horizontal="center"/>
      <protection locked="0"/>
    </xf>
    <xf numFmtId="166" fontId="21" fillId="0" borderId="339" xfId="0" applyFont="1" applyFill="1" applyBorder="1" applyAlignment="1" applyProtection="1">
      <alignment horizontal="left" vertical="top"/>
      <protection locked="0"/>
    </xf>
    <xf numFmtId="166" fontId="20" fillId="34" borderId="202" xfId="0" applyFont="1" applyFill="1" applyBorder="1" applyAlignment="1" applyProtection="1">
      <alignment horizontal="left" vertical="top"/>
      <protection locked="0"/>
    </xf>
    <xf numFmtId="166" fontId="21" fillId="34" borderId="202" xfId="0" applyFont="1" applyFill="1" applyBorder="1" applyAlignment="1">
      <alignment horizontal="left" vertical="top"/>
    </xf>
    <xf numFmtId="166" fontId="21" fillId="34" borderId="202" xfId="0" applyFont="1" applyFill="1" applyBorder="1" applyAlignment="1" applyProtection="1">
      <alignment horizontal="left" vertical="top"/>
      <protection locked="0"/>
    </xf>
    <xf numFmtId="166" fontId="21" fillId="34" borderId="202" xfId="0" applyFont="1" applyFill="1" applyBorder="1" applyAlignment="1" applyProtection="1">
      <alignment horizontal="left" vertical="top"/>
    </xf>
    <xf numFmtId="169" fontId="20" fillId="34" borderId="202" xfId="0" applyNumberFormat="1" applyFont="1" applyFill="1" applyBorder="1" applyAlignment="1" applyProtection="1">
      <alignment horizontal="right" vertical="top" wrapText="1"/>
    </xf>
    <xf numFmtId="166" fontId="0" fillId="34" borderId="185" xfId="0" applyFill="1" applyBorder="1" applyAlignment="1">
      <alignment horizontal="center" vertical="top"/>
    </xf>
    <xf numFmtId="169" fontId="20" fillId="0" borderId="337" xfId="9" applyNumberFormat="1" applyFont="1" applyFill="1" applyBorder="1" applyAlignment="1" applyProtection="1">
      <alignment horizontal="center" vertical="top"/>
      <protection locked="0"/>
    </xf>
    <xf numFmtId="182" fontId="21" fillId="0" borderId="346" xfId="165" quotePrefix="1" applyNumberFormat="1" applyFont="1" applyBorder="1" applyAlignment="1" applyProtection="1">
      <alignment horizontal="center"/>
      <protection locked="0"/>
    </xf>
    <xf numFmtId="14" fontId="20" fillId="0" borderId="347" xfId="9" applyNumberFormat="1" applyFont="1" applyFill="1" applyBorder="1" applyAlignment="1" applyProtection="1">
      <alignment vertical="top"/>
      <protection locked="0"/>
    </xf>
    <xf numFmtId="0" fontId="21" fillId="34" borderId="185" xfId="0" applyNumberFormat="1" applyFont="1" applyFill="1" applyBorder="1" applyAlignment="1" applyProtection="1">
      <alignment vertical="top"/>
    </xf>
    <xf numFmtId="166" fontId="20" fillId="34" borderId="348" xfId="0" applyFont="1" applyFill="1" applyBorder="1"/>
    <xf numFmtId="166" fontId="20" fillId="34" borderId="185" xfId="0" applyFont="1" applyFill="1" applyBorder="1"/>
    <xf numFmtId="166" fontId="21" fillId="34" borderId="350" xfId="0" applyFont="1" applyFill="1" applyBorder="1"/>
    <xf numFmtId="166" fontId="21" fillId="34" borderId="276" xfId="0" applyFont="1" applyFill="1" applyBorder="1"/>
    <xf numFmtId="166" fontId="21" fillId="0" borderId="349" xfId="0" applyFont="1" applyFill="1" applyBorder="1" applyProtection="1">
      <protection locked="0"/>
    </xf>
    <xf numFmtId="182" fontId="21" fillId="0" borderId="202" xfId="0" applyNumberFormat="1" applyFont="1" applyBorder="1" applyAlignment="1" applyProtection="1">
      <protection locked="0"/>
    </xf>
    <xf numFmtId="166" fontId="21" fillId="34" borderId="201" xfId="0" applyFont="1" applyFill="1" applyBorder="1"/>
    <xf numFmtId="166" fontId="21" fillId="34" borderId="200" xfId="0" applyFont="1" applyFill="1" applyBorder="1"/>
    <xf numFmtId="166" fontId="20" fillId="34" borderId="351" xfId="0" applyFont="1" applyFill="1" applyBorder="1" applyAlignment="1">
      <alignment horizontal="center"/>
    </xf>
    <xf numFmtId="166" fontId="21" fillId="34" borderId="352" xfId="0" applyFont="1" applyFill="1" applyBorder="1" applyProtection="1"/>
    <xf numFmtId="166" fontId="21" fillId="34" borderId="257" xfId="0" applyFont="1" applyFill="1" applyBorder="1" applyProtection="1"/>
    <xf numFmtId="166" fontId="21" fillId="34" borderId="257" xfId="0" applyFont="1" applyFill="1" applyBorder="1" applyAlignment="1" applyProtection="1">
      <alignment horizontal="center"/>
    </xf>
    <xf numFmtId="166" fontId="20" fillId="34" borderId="257" xfId="0" applyFont="1" applyFill="1" applyBorder="1" applyAlignment="1" applyProtection="1">
      <alignment horizontal="center"/>
    </xf>
    <xf numFmtId="166" fontId="21" fillId="0" borderId="352" xfId="0" applyFont="1" applyBorder="1" applyProtection="1">
      <protection locked="0"/>
    </xf>
    <xf numFmtId="166" fontId="21" fillId="0" borderId="267" xfId="0" applyFont="1" applyBorder="1" applyProtection="1">
      <protection locked="0"/>
    </xf>
    <xf numFmtId="171" fontId="20" fillId="0" borderId="257" xfId="0" applyNumberFormat="1" applyFont="1" applyBorder="1" applyAlignment="1" applyProtection="1">
      <alignment horizontal="center"/>
      <protection locked="0"/>
    </xf>
    <xf numFmtId="170" fontId="21" fillId="0" borderId="257" xfId="204" applyNumberFormat="1" applyFont="1" applyBorder="1" applyProtection="1">
      <protection locked="0"/>
    </xf>
    <xf numFmtId="170" fontId="21" fillId="0" borderId="325" xfId="204" applyNumberFormat="1" applyFont="1" applyBorder="1" applyProtection="1">
      <protection locked="0"/>
    </xf>
    <xf numFmtId="1" fontId="21" fillId="0" borderId="352" xfId="0" applyNumberFormat="1" applyFont="1" applyBorder="1" applyProtection="1">
      <protection locked="0"/>
    </xf>
    <xf numFmtId="1" fontId="21" fillId="0" borderId="267" xfId="0" applyNumberFormat="1" applyFont="1" applyBorder="1" applyProtection="1">
      <protection locked="0"/>
    </xf>
    <xf numFmtId="171" fontId="21" fillId="0" borderId="257" xfId="0" applyNumberFormat="1" applyFont="1" applyBorder="1" applyProtection="1">
      <protection locked="0"/>
    </xf>
    <xf numFmtId="166" fontId="21" fillId="0" borderId="353" xfId="0" applyFont="1" applyBorder="1" applyProtection="1">
      <protection locked="0"/>
    </xf>
    <xf numFmtId="166" fontId="21" fillId="0" borderId="354" xfId="0" applyFont="1" applyBorder="1" applyProtection="1">
      <protection locked="0"/>
    </xf>
    <xf numFmtId="171" fontId="21" fillId="0" borderId="355" xfId="0" applyNumberFormat="1" applyFont="1" applyBorder="1" applyProtection="1">
      <protection locked="0"/>
    </xf>
    <xf numFmtId="170" fontId="21" fillId="0" borderId="355" xfId="204" applyNumberFormat="1" applyFont="1" applyBorder="1" applyProtection="1">
      <protection locked="0"/>
    </xf>
    <xf numFmtId="170" fontId="21" fillId="0" borderId="356" xfId="204" applyNumberFormat="1" applyFont="1" applyBorder="1" applyProtection="1">
      <protection locked="0"/>
    </xf>
    <xf numFmtId="166" fontId="21" fillId="34" borderId="84" xfId="0" applyFont="1" applyFill="1" applyBorder="1"/>
    <xf numFmtId="166" fontId="20" fillId="41" borderId="357" xfId="0" applyFont="1" applyFill="1" applyBorder="1" applyAlignment="1">
      <alignment horizontal="center" vertical="center" wrapText="1"/>
    </xf>
    <xf numFmtId="166" fontId="21" fillId="34" borderId="310" xfId="0" quotePrefix="1" applyFont="1" applyFill="1" applyBorder="1" applyAlignment="1">
      <alignment horizontal="center"/>
    </xf>
    <xf numFmtId="166" fontId="20" fillId="34" borderId="310" xfId="0" applyFont="1" applyFill="1" applyBorder="1" applyAlignment="1">
      <alignment horizontal="left" vertical="center"/>
    </xf>
    <xf numFmtId="166" fontId="20" fillId="34" borderId="310" xfId="0" applyFont="1" applyFill="1" applyBorder="1" applyAlignment="1">
      <alignment horizontal="left"/>
    </xf>
    <xf numFmtId="166" fontId="0" fillId="41" borderId="310" xfId="0" applyFill="1" applyBorder="1"/>
    <xf numFmtId="166" fontId="107" fillId="41" borderId="310" xfId="0" applyFont="1" applyFill="1" applyBorder="1" applyAlignment="1" applyProtection="1">
      <alignment horizontal="left"/>
      <protection locked="0"/>
    </xf>
    <xf numFmtId="166" fontId="107" fillId="41" borderId="310" xfId="0" applyFont="1" applyFill="1" applyBorder="1" applyAlignment="1" applyProtection="1">
      <alignment horizontal="left" wrapText="1"/>
      <protection locked="0"/>
    </xf>
    <xf numFmtId="173" fontId="21" fillId="33" borderId="310" xfId="121" applyNumberFormat="1" applyFont="1" applyFill="1" applyBorder="1" applyAlignment="1" applyProtection="1">
      <alignment wrapText="1"/>
    </xf>
    <xf numFmtId="166" fontId="107" fillId="41" borderId="358" xfId="0" applyFont="1" applyFill="1" applyBorder="1" applyAlignment="1" applyProtection="1">
      <alignment horizontal="left"/>
      <protection locked="0"/>
    </xf>
    <xf numFmtId="166" fontId="21" fillId="0" borderId="310" xfId="0" applyFont="1" applyBorder="1" applyProtection="1">
      <protection locked="0"/>
    </xf>
    <xf numFmtId="170" fontId="21" fillId="0" borderId="310" xfId="204" applyNumberFormat="1" applyFont="1" applyBorder="1" applyProtection="1">
      <protection locked="0"/>
    </xf>
    <xf numFmtId="49" fontId="21" fillId="34" borderId="191" xfId="0" applyNumberFormat="1" applyFont="1" applyFill="1" applyBorder="1" applyAlignment="1" applyProtection="1">
      <alignment horizontal="right" vertical="top"/>
    </xf>
    <xf numFmtId="166" fontId="20" fillId="34" borderId="266" xfId="0" applyFont="1" applyFill="1" applyBorder="1" applyAlignment="1" applyProtection="1">
      <alignment horizontal="left" vertical="center"/>
    </xf>
    <xf numFmtId="166" fontId="21" fillId="34" borderId="346" xfId="0" applyFont="1" applyFill="1" applyBorder="1" applyAlignment="1" applyProtection="1">
      <alignment horizontal="left" vertical="center"/>
    </xf>
    <xf numFmtId="166" fontId="21" fillId="34" borderId="267" xfId="0" applyFont="1" applyFill="1" applyBorder="1" applyAlignment="1" applyProtection="1">
      <alignment horizontal="left" vertical="center"/>
    </xf>
    <xf numFmtId="166" fontId="21" fillId="34" borderId="310" xfId="0" applyFont="1" applyFill="1" applyBorder="1"/>
    <xf numFmtId="170" fontId="21" fillId="35" borderId="310" xfId="204" applyNumberFormat="1" applyFont="1" applyFill="1" applyBorder="1" applyProtection="1"/>
    <xf numFmtId="9" fontId="21" fillId="35" borderId="325" xfId="189" applyFont="1" applyFill="1" applyBorder="1" applyProtection="1"/>
    <xf numFmtId="166" fontId="21" fillId="34" borderId="194" xfId="0" applyFont="1" applyFill="1" applyBorder="1"/>
    <xf numFmtId="170" fontId="21" fillId="33" borderId="310" xfId="204" applyNumberFormat="1" applyFont="1" applyFill="1" applyBorder="1" applyProtection="1"/>
    <xf numFmtId="173" fontId="21" fillId="33" borderId="325" xfId="121" applyNumberFormat="1" applyFont="1" applyFill="1" applyBorder="1" applyAlignment="1" applyProtection="1">
      <alignment wrapText="1"/>
    </xf>
    <xf numFmtId="49" fontId="21" fillId="34" borderId="360" xfId="0" applyNumberFormat="1" applyFont="1" applyFill="1" applyBorder="1" applyAlignment="1" applyProtection="1">
      <alignment horizontal="right" vertical="top"/>
    </xf>
    <xf numFmtId="166" fontId="20" fillId="34" borderId="364" xfId="0" applyFont="1" applyFill="1" applyBorder="1" applyAlignment="1">
      <alignment horizontal="left"/>
    </xf>
    <xf numFmtId="170" fontId="21" fillId="35" borderId="362" xfId="204" applyNumberFormat="1" applyFont="1" applyFill="1" applyBorder="1" applyProtection="1"/>
    <xf numFmtId="173" fontId="21" fillId="35" borderId="365" xfId="189" applyNumberFormat="1" applyFont="1" applyFill="1" applyBorder="1" applyProtection="1"/>
    <xf numFmtId="166" fontId="20" fillId="41" borderId="366" xfId="0" applyFont="1" applyFill="1" applyBorder="1" applyAlignment="1">
      <alignment horizontal="center" vertical="top" wrapText="1"/>
    </xf>
    <xf numFmtId="166" fontId="20" fillId="41" borderId="366" xfId="0" applyFont="1" applyFill="1" applyBorder="1" applyAlignment="1" applyProtection="1">
      <alignment horizontal="center" vertical="top" wrapText="1"/>
    </xf>
    <xf numFmtId="49" fontId="21" fillId="34" borderId="352" xfId="0" applyNumberFormat="1" applyFont="1" applyFill="1" applyBorder="1"/>
    <xf numFmtId="166" fontId="21" fillId="34" borderId="310" xfId="0" applyFont="1" applyFill="1" applyBorder="1" applyAlignment="1">
      <alignment horizontal="center"/>
    </xf>
    <xf numFmtId="166" fontId="21" fillId="41" borderId="310" xfId="0" quotePrefix="1" applyFont="1" applyFill="1" applyBorder="1" applyAlignment="1">
      <alignment horizontal="center"/>
    </xf>
    <xf numFmtId="166" fontId="21" fillId="41" borderId="310" xfId="0" quotePrefix="1" applyFont="1" applyFill="1" applyBorder="1" applyAlignment="1" applyProtection="1">
      <alignment horizontal="center"/>
    </xf>
    <xf numFmtId="166" fontId="21" fillId="34" borderId="325" xfId="0" quotePrefix="1" applyFont="1" applyFill="1" applyBorder="1" applyAlignment="1">
      <alignment horizontal="center"/>
    </xf>
    <xf numFmtId="49" fontId="20" fillId="34" borderId="352" xfId="0" applyNumberFormat="1" applyFont="1" applyFill="1" applyBorder="1" applyAlignment="1">
      <alignment horizontal="left" vertical="top"/>
    </xf>
    <xf numFmtId="49" fontId="20" fillId="34" borderId="310" xfId="0" applyNumberFormat="1" applyFont="1" applyFill="1" applyBorder="1" applyAlignment="1">
      <alignment horizontal="left" vertical="top"/>
    </xf>
    <xf numFmtId="49" fontId="20" fillId="41" borderId="310" xfId="0" applyNumberFormat="1" applyFont="1" applyFill="1" applyBorder="1" applyAlignment="1" applyProtection="1">
      <alignment horizontal="center" vertical="top"/>
      <protection locked="0"/>
    </xf>
    <xf numFmtId="49" fontId="20" fillId="34" borderId="325" xfId="0" applyNumberFormat="1" applyFont="1" applyFill="1" applyBorder="1" applyAlignment="1">
      <alignment horizontal="left" vertical="top"/>
    </xf>
    <xf numFmtId="166" fontId="0" fillId="41" borderId="310" xfId="0" applyFill="1" applyBorder="1" applyAlignment="1">
      <alignment vertical="top"/>
    </xf>
    <xf numFmtId="166" fontId="0" fillId="41" borderId="310" xfId="0" applyFill="1" applyBorder="1" applyAlignment="1">
      <alignment vertical="top" wrapText="1"/>
    </xf>
    <xf numFmtId="49" fontId="107" fillId="41" borderId="310" xfId="0" applyNumberFormat="1" applyFont="1" applyFill="1" applyBorder="1" applyAlignment="1" applyProtection="1">
      <alignment horizontal="left" vertical="top"/>
      <protection locked="0"/>
    </xf>
    <xf numFmtId="166" fontId="21" fillId="0" borderId="310" xfId="0" applyFont="1" applyBorder="1" applyAlignment="1" applyProtection="1">
      <alignment horizontal="center" vertical="top" wrapText="1"/>
      <protection locked="0"/>
    </xf>
    <xf numFmtId="166" fontId="107" fillId="41" borderId="357" xfId="0" applyFont="1" applyFill="1" applyBorder="1" applyAlignment="1" applyProtection="1">
      <alignment vertical="top" wrapText="1"/>
      <protection locked="0"/>
    </xf>
    <xf numFmtId="173" fontId="21" fillId="33" borderId="325" xfId="121" applyNumberFormat="1" applyFont="1" applyFill="1" applyBorder="1" applyAlignment="1" applyProtection="1">
      <alignment vertical="top" wrapText="1"/>
    </xf>
    <xf numFmtId="166" fontId="21" fillId="0" borderId="266" xfId="0" applyFont="1" applyBorder="1" applyAlignment="1" applyProtection="1">
      <alignment vertical="top"/>
      <protection locked="0"/>
    </xf>
    <xf numFmtId="166" fontId="21" fillId="0" borderId="310" xfId="0" applyFont="1" applyBorder="1" applyAlignment="1" applyProtection="1">
      <alignment vertical="top"/>
      <protection locked="0"/>
    </xf>
    <xf numFmtId="170" fontId="21" fillId="0" borderId="310" xfId="204" applyNumberFormat="1" applyFont="1" applyBorder="1" applyAlignment="1" applyProtection="1">
      <alignment vertical="top"/>
      <protection locked="0"/>
    </xf>
    <xf numFmtId="166" fontId="20" fillId="34" borderId="310" xfId="0" applyFont="1" applyFill="1" applyBorder="1" applyAlignment="1" applyProtection="1">
      <alignment vertical="top"/>
    </xf>
    <xf numFmtId="166" fontId="21" fillId="34" borderId="310" xfId="0" applyFont="1" applyFill="1" applyBorder="1" applyAlignment="1" applyProtection="1">
      <alignment vertical="top"/>
    </xf>
    <xf numFmtId="166" fontId="21" fillId="34" borderId="310" xfId="0" applyFont="1" applyFill="1" applyBorder="1" applyAlignment="1" applyProtection="1">
      <alignment horizontal="left" vertical="top"/>
    </xf>
    <xf numFmtId="170" fontId="21" fillId="35" borderId="310" xfId="204" applyNumberFormat="1" applyFont="1" applyFill="1" applyBorder="1" applyAlignment="1" applyProtection="1">
      <alignment vertical="top"/>
    </xf>
    <xf numFmtId="9" fontId="21" fillId="35" borderId="325" xfId="189" applyFont="1" applyFill="1" applyBorder="1" applyAlignment="1" applyProtection="1">
      <alignment vertical="top"/>
    </xf>
    <xf numFmtId="170" fontId="21" fillId="33" borderId="310" xfId="204" applyNumberFormat="1" applyFont="1" applyFill="1" applyBorder="1" applyAlignment="1" applyProtection="1">
      <alignment vertical="top"/>
    </xf>
    <xf numFmtId="166" fontId="21" fillId="34" borderId="266" xfId="0" applyFont="1" applyFill="1" applyBorder="1" applyAlignment="1" applyProtection="1">
      <alignment vertical="top"/>
    </xf>
    <xf numFmtId="166" fontId="20" fillId="34" borderId="62" xfId="0" applyFont="1" applyFill="1" applyBorder="1" applyAlignment="1" applyProtection="1">
      <alignment horizontal="left" vertical="top"/>
    </xf>
    <xf numFmtId="166" fontId="21" fillId="34" borderId="267" xfId="0" applyFont="1" applyFill="1" applyBorder="1"/>
    <xf numFmtId="166" fontId="21" fillId="34" borderId="202" xfId="0" applyFont="1" applyFill="1" applyBorder="1" applyAlignment="1"/>
    <xf numFmtId="166" fontId="21" fillId="34" borderId="200" xfId="0" applyFont="1" applyFill="1" applyBorder="1" applyAlignment="1"/>
    <xf numFmtId="166" fontId="20" fillId="41" borderId="310" xfId="0" applyFont="1" applyFill="1" applyBorder="1" applyAlignment="1" applyProtection="1">
      <alignment horizontal="center"/>
      <protection locked="0"/>
    </xf>
    <xf numFmtId="166" fontId="20" fillId="34" borderId="310" xfId="0" applyFont="1" applyFill="1" applyBorder="1" applyAlignment="1" applyProtection="1">
      <alignment horizontal="center" vertical="center"/>
    </xf>
    <xf numFmtId="166" fontId="20" fillId="34" borderId="310" xfId="0" applyFont="1" applyFill="1" applyBorder="1" applyAlignment="1" applyProtection="1">
      <alignment horizontal="center" vertical="center" wrapText="1"/>
    </xf>
    <xf numFmtId="166" fontId="20" fillId="34" borderId="310" xfId="0" applyFont="1" applyFill="1" applyBorder="1" applyAlignment="1" applyProtection="1">
      <alignment horizontal="center"/>
    </xf>
    <xf numFmtId="166" fontId="20" fillId="34" borderId="310" xfId="0" applyFont="1" applyFill="1" applyBorder="1" applyAlignment="1" applyProtection="1">
      <alignment horizontal="center" wrapText="1"/>
    </xf>
    <xf numFmtId="166" fontId="21" fillId="0" borderId="310" xfId="0" applyFont="1" applyFill="1" applyBorder="1" applyAlignment="1" applyProtection="1">
      <alignment horizontal="left"/>
      <protection locked="0"/>
    </xf>
    <xf numFmtId="166" fontId="21" fillId="0" borderId="310" xfId="0" applyFont="1" applyFill="1" applyBorder="1" applyAlignment="1" applyProtection="1">
      <alignment horizontal="center"/>
      <protection locked="0"/>
    </xf>
    <xf numFmtId="166" fontId="21" fillId="0" borderId="310" xfId="0" applyFont="1" applyFill="1" applyBorder="1" applyAlignment="1" applyProtection="1">
      <alignment horizontal="center" wrapText="1"/>
      <protection locked="0"/>
    </xf>
    <xf numFmtId="170" fontId="21" fillId="0" borderId="310" xfId="204" applyNumberFormat="1" applyFont="1" applyFill="1" applyBorder="1" applyAlignment="1" applyProtection="1">
      <alignment horizontal="center"/>
      <protection locked="0"/>
    </xf>
    <xf numFmtId="166" fontId="20" fillId="0" borderId="310" xfId="0" applyFont="1" applyFill="1" applyBorder="1" applyAlignment="1" applyProtection="1">
      <alignment horizontal="center"/>
      <protection locked="0"/>
    </xf>
    <xf numFmtId="166" fontId="20" fillId="0" borderId="310" xfId="0" applyFont="1" applyFill="1" applyBorder="1" applyAlignment="1" applyProtection="1">
      <alignment horizontal="center" wrapText="1"/>
      <protection locked="0"/>
    </xf>
    <xf numFmtId="166" fontId="21" fillId="0" borderId="310" xfId="0" applyFont="1" applyBorder="1" applyAlignment="1" applyProtection="1">
      <alignment horizontal="left" wrapText="1"/>
      <protection locked="0"/>
    </xf>
    <xf numFmtId="170" fontId="21" fillId="0" borderId="310" xfId="204" applyNumberFormat="1" applyFont="1" applyBorder="1" applyAlignment="1" applyProtection="1">
      <alignment horizontal="left" wrapText="1"/>
      <protection locked="0"/>
    </xf>
    <xf numFmtId="166" fontId="20" fillId="34" borderId="267" xfId="0" applyFont="1" applyFill="1" applyBorder="1" applyAlignment="1" applyProtection="1">
      <alignment horizontal="center" vertical="center" wrapText="1"/>
    </xf>
    <xf numFmtId="166" fontId="20" fillId="34" borderId="264" xfId="0" applyFont="1" applyFill="1" applyBorder="1" applyAlignment="1" applyProtection="1">
      <alignment horizontal="center" wrapText="1"/>
    </xf>
    <xf numFmtId="166" fontId="20" fillId="34" borderId="264" xfId="0" applyFont="1" applyFill="1" applyBorder="1" applyAlignment="1" applyProtection="1">
      <alignment horizontal="left" wrapText="1"/>
    </xf>
    <xf numFmtId="166" fontId="20" fillId="34" borderId="267" xfId="0" applyFont="1" applyFill="1" applyBorder="1" applyAlignment="1" applyProtection="1">
      <alignment horizontal="left" wrapText="1"/>
    </xf>
    <xf numFmtId="166" fontId="21" fillId="0" borderId="264" xfId="0" applyFont="1" applyFill="1" applyBorder="1" applyAlignment="1" applyProtection="1">
      <alignment horizontal="left"/>
      <protection locked="0"/>
    </xf>
    <xf numFmtId="166" fontId="69" fillId="0" borderId="310" xfId="0" applyFont="1" applyFill="1" applyBorder="1" applyAlignment="1" applyProtection="1">
      <alignment horizontal="center"/>
      <protection locked="0"/>
    </xf>
    <xf numFmtId="166" fontId="20" fillId="34" borderId="194" xfId="0" quotePrefix="1" applyFont="1" applyFill="1" applyBorder="1" applyAlignment="1" applyProtection="1">
      <alignment horizontal="center"/>
    </xf>
    <xf numFmtId="166" fontId="21" fillId="0" borderId="202" xfId="0" applyFont="1" applyBorder="1" applyAlignment="1" applyProtection="1">
      <alignment horizontal="left"/>
      <protection locked="0"/>
    </xf>
    <xf numFmtId="166" fontId="69" fillId="0" borderId="194" xfId="0" applyFont="1" applyFill="1" applyBorder="1" applyAlignment="1" applyProtection="1">
      <alignment horizontal="center"/>
      <protection locked="0"/>
    </xf>
    <xf numFmtId="166" fontId="21" fillId="0" borderId="267" xfId="0" applyFont="1" applyBorder="1" applyAlignment="1" applyProtection="1">
      <alignment horizontal="left"/>
      <protection locked="0"/>
    </xf>
    <xf numFmtId="49" fontId="21" fillId="34" borderId="194" xfId="0" applyNumberFormat="1" applyFont="1" applyFill="1" applyBorder="1" applyProtection="1"/>
    <xf numFmtId="166" fontId="20" fillId="34" borderId="201" xfId="0" applyFont="1" applyFill="1" applyBorder="1" applyAlignment="1" applyProtection="1">
      <alignment horizontal="center" vertical="center"/>
    </xf>
    <xf numFmtId="166" fontId="20" fillId="34" borderId="200" xfId="0" quotePrefix="1" applyFont="1" applyFill="1" applyBorder="1" applyAlignment="1" applyProtection="1">
      <alignment horizontal="center" vertical="center" wrapText="1"/>
    </xf>
    <xf numFmtId="166" fontId="20" fillId="34" borderId="194" xfId="0" quotePrefix="1" applyFont="1" applyFill="1" applyBorder="1" applyAlignment="1" applyProtection="1">
      <alignment horizontal="center" wrapText="1"/>
    </xf>
    <xf numFmtId="49" fontId="21" fillId="0" borderId="266" xfId="0" applyNumberFormat="1" applyFont="1" applyFill="1" applyBorder="1" applyAlignment="1" applyProtection="1">
      <alignment horizontal="left"/>
      <protection locked="0"/>
    </xf>
    <xf numFmtId="166" fontId="21" fillId="0" borderId="267" xfId="0" applyFont="1" applyFill="1" applyBorder="1" applyAlignment="1" applyProtection="1">
      <alignment horizontal="left"/>
      <protection locked="0"/>
    </xf>
    <xf numFmtId="170" fontId="21" fillId="0" borderId="310" xfId="204" applyNumberFormat="1" applyFont="1" applyFill="1" applyBorder="1" applyProtection="1">
      <protection locked="0"/>
    </xf>
    <xf numFmtId="49" fontId="21" fillId="0" borderId="266" xfId="0" applyNumberFormat="1" applyFont="1" applyBorder="1" applyAlignment="1" applyProtection="1">
      <alignment horizontal="left"/>
      <protection locked="0"/>
    </xf>
    <xf numFmtId="170" fontId="21" fillId="0" borderId="376" xfId="204" applyNumberFormat="1" applyFont="1" applyBorder="1" applyAlignment="1" applyProtection="1">
      <alignment horizontal="center"/>
      <protection locked="0"/>
    </xf>
    <xf numFmtId="170" fontId="21" fillId="0" borderId="376" xfId="204" applyNumberFormat="1" applyFont="1" applyBorder="1" applyProtection="1">
      <protection locked="0"/>
    </xf>
    <xf numFmtId="166" fontId="20" fillId="34" borderId="310" xfId="0" quotePrefix="1" applyFont="1" applyFill="1" applyBorder="1" applyAlignment="1" applyProtection="1">
      <alignment horizontal="center"/>
    </xf>
    <xf numFmtId="170" fontId="21" fillId="0" borderId="310" xfId="204" applyNumberFormat="1" applyFont="1" applyFill="1" applyBorder="1" applyAlignment="1" applyProtection="1">
      <alignment horizontal="right"/>
      <protection locked="0"/>
    </xf>
    <xf numFmtId="170" fontId="20" fillId="0" borderId="310" xfId="204" quotePrefix="1" applyNumberFormat="1" applyFont="1" applyFill="1" applyBorder="1" applyAlignment="1" applyProtection="1">
      <alignment horizontal="right"/>
      <protection locked="0"/>
    </xf>
    <xf numFmtId="166" fontId="21" fillId="0" borderId="310" xfId="0" applyFont="1" applyFill="1" applyBorder="1" applyProtection="1">
      <protection locked="0"/>
    </xf>
    <xf numFmtId="166" fontId="21" fillId="34" borderId="185" xfId="0" quotePrefix="1" applyFont="1" applyFill="1" applyBorder="1" applyAlignment="1" applyProtection="1">
      <alignment horizontal="center"/>
    </xf>
    <xf numFmtId="166" fontId="20" fillId="34" borderId="310" xfId="0" applyFont="1" applyFill="1" applyBorder="1" applyAlignment="1" applyProtection="1">
      <alignment horizontal="center" vertical="top" wrapText="1"/>
    </xf>
    <xf numFmtId="0" fontId="20" fillId="34" borderId="310" xfId="165" applyFont="1" applyFill="1" applyBorder="1" applyAlignment="1" applyProtection="1">
      <alignment horizontal="center" vertical="top" wrapText="1"/>
    </xf>
    <xf numFmtId="166" fontId="21" fillId="34" borderId="201" xfId="0" quotePrefix="1" applyFont="1" applyFill="1" applyBorder="1" applyAlignment="1" applyProtection="1">
      <alignment horizontal="center"/>
    </xf>
    <xf numFmtId="166" fontId="21" fillId="34" borderId="310" xfId="0" quotePrefix="1" applyFont="1" applyFill="1" applyBorder="1" applyAlignment="1" applyProtection="1">
      <alignment horizontal="center"/>
    </xf>
    <xf numFmtId="166" fontId="21" fillId="34" borderId="202" xfId="0" quotePrefix="1" applyFont="1" applyFill="1" applyBorder="1" applyAlignment="1" applyProtection="1">
      <alignment horizontal="centerContinuous"/>
    </xf>
    <xf numFmtId="166" fontId="20" fillId="34" borderId="194" xfId="0" quotePrefix="1" applyFont="1" applyFill="1" applyBorder="1" applyAlignment="1" applyProtection="1">
      <alignment horizontal="centerContinuous"/>
    </xf>
    <xf numFmtId="170" fontId="21" fillId="0" borderId="192" xfId="204" applyNumberFormat="1" applyFont="1" applyFill="1" applyBorder="1" applyProtection="1">
      <protection locked="0"/>
    </xf>
    <xf numFmtId="166" fontId="21" fillId="0" borderId="310" xfId="0" applyFont="1" applyBorder="1" applyAlignment="1" applyProtection="1">
      <alignment horizontal="center"/>
      <protection locked="0"/>
    </xf>
    <xf numFmtId="170" fontId="21" fillId="0" borderId="192" xfId="204" applyNumberFormat="1" applyFont="1" applyBorder="1" applyProtection="1">
      <protection locked="0"/>
    </xf>
    <xf numFmtId="166" fontId="21" fillId="34" borderId="351" xfId="0" applyFont="1" applyFill="1" applyBorder="1" applyAlignment="1" applyProtection="1">
      <alignment horizontal="left" vertical="center"/>
    </xf>
    <xf numFmtId="166" fontId="20" fillId="34" borderId="324" xfId="0" quotePrefix="1" applyFont="1" applyFill="1" applyBorder="1" applyAlignment="1" applyProtection="1">
      <alignment horizontal="center" vertical="center"/>
    </xf>
    <xf numFmtId="166" fontId="21" fillId="34" borderId="379" xfId="11" applyFont="1" applyFill="1" applyBorder="1" applyAlignment="1" applyProtection="1">
      <alignment horizontal="center" wrapText="1"/>
    </xf>
    <xf numFmtId="166" fontId="21" fillId="34" borderId="380" xfId="0" applyFont="1" applyFill="1" applyBorder="1" applyAlignment="1" applyProtection="1">
      <alignment horizontal="left"/>
    </xf>
    <xf numFmtId="166" fontId="20" fillId="41" borderId="330" xfId="0" applyFont="1" applyFill="1" applyBorder="1" applyAlignment="1" applyProtection="1">
      <alignment horizontal="center"/>
    </xf>
    <xf numFmtId="166" fontId="20" fillId="34" borderId="381" xfId="0" quotePrefix="1" applyFont="1" applyFill="1" applyBorder="1" applyAlignment="1" applyProtection="1">
      <alignment horizontal="center"/>
    </xf>
    <xf numFmtId="166" fontId="21" fillId="34" borderId="326" xfId="0" applyFont="1" applyFill="1" applyBorder="1" applyAlignment="1" applyProtection="1">
      <alignment horizontal="left" vertical="top"/>
    </xf>
    <xf numFmtId="166" fontId="20" fillId="41" borderId="319" xfId="0" applyFont="1" applyFill="1" applyBorder="1" applyAlignment="1" applyProtection="1">
      <alignment horizontal="center" vertical="top"/>
      <protection locked="0"/>
    </xf>
    <xf numFmtId="166" fontId="21" fillId="0" borderId="382" xfId="0" applyFont="1" applyBorder="1" applyAlignment="1" applyProtection="1">
      <alignment vertical="top"/>
      <protection locked="0"/>
    </xf>
    <xf numFmtId="166" fontId="21" fillId="34" borderId="319" xfId="0" applyFont="1" applyFill="1" applyBorder="1" applyAlignment="1" applyProtection="1">
      <alignment vertical="top"/>
    </xf>
    <xf numFmtId="166" fontId="21" fillId="0" borderId="382" xfId="0" quotePrefix="1" applyFont="1" applyBorder="1" applyAlignment="1" applyProtection="1">
      <alignment horizontal="center" vertical="top"/>
      <protection locked="0"/>
    </xf>
    <xf numFmtId="166" fontId="21" fillId="34" borderId="326" xfId="0" applyFont="1" applyFill="1" applyBorder="1" applyAlignment="1" applyProtection="1">
      <alignment vertical="top"/>
    </xf>
    <xf numFmtId="166" fontId="21" fillId="34" borderId="319" xfId="0" applyFont="1" applyFill="1" applyBorder="1" applyProtection="1"/>
    <xf numFmtId="166" fontId="21" fillId="41" borderId="319" xfId="0" applyFont="1" applyFill="1" applyBorder="1" applyAlignment="1" applyProtection="1">
      <alignment horizontal="left"/>
      <protection locked="0"/>
    </xf>
    <xf numFmtId="166" fontId="21" fillId="0" borderId="382" xfId="0" applyFont="1" applyBorder="1" applyProtection="1">
      <protection locked="0"/>
    </xf>
    <xf numFmtId="166" fontId="21" fillId="34" borderId="319" xfId="0" applyFont="1" applyFill="1" applyBorder="1" applyAlignment="1" applyProtection="1">
      <alignment horizontal="left"/>
    </xf>
    <xf numFmtId="166" fontId="21" fillId="34" borderId="326" xfId="0" applyFont="1" applyFill="1" applyBorder="1" applyAlignment="1" applyProtection="1">
      <alignment horizontal="left"/>
    </xf>
    <xf numFmtId="166" fontId="21" fillId="0" borderId="382" xfId="0" quotePrefix="1" applyFont="1" applyBorder="1" applyAlignment="1" applyProtection="1">
      <alignment horizontal="center"/>
      <protection locked="0"/>
    </xf>
    <xf numFmtId="166" fontId="21" fillId="34" borderId="383" xfId="0" applyFont="1" applyFill="1" applyBorder="1" applyProtection="1"/>
    <xf numFmtId="166" fontId="21" fillId="34" borderId="333" xfId="0" applyFont="1" applyFill="1" applyBorder="1" applyAlignment="1" applyProtection="1">
      <alignment horizontal="left"/>
    </xf>
    <xf numFmtId="166" fontId="21" fillId="41" borderId="334" xfId="0" applyFont="1" applyFill="1" applyBorder="1" applyAlignment="1" applyProtection="1">
      <alignment horizontal="left"/>
      <protection locked="0"/>
    </xf>
    <xf numFmtId="166" fontId="21" fillId="0" borderId="384" xfId="0" applyFont="1" applyBorder="1" applyProtection="1">
      <protection locked="0"/>
    </xf>
    <xf numFmtId="166" fontId="102" fillId="34" borderId="310" xfId="0" applyFont="1" applyFill="1" applyBorder="1" applyProtection="1"/>
    <xf numFmtId="166" fontId="21" fillId="34" borderId="310" xfId="0" applyFont="1" applyFill="1" applyBorder="1" applyProtection="1"/>
    <xf numFmtId="166" fontId="20" fillId="34" borderId="200" xfId="0" applyFont="1" applyFill="1" applyBorder="1" applyAlignment="1" applyProtection="1">
      <alignment horizontal="center"/>
    </xf>
    <xf numFmtId="166" fontId="102" fillId="34" borderId="167" xfId="0" applyFont="1" applyFill="1" applyBorder="1" applyProtection="1"/>
    <xf numFmtId="44" fontId="20" fillId="34" borderId="310" xfId="213" applyFont="1" applyFill="1" applyBorder="1" applyAlignment="1" applyProtection="1">
      <alignment horizontal="center" wrapText="1"/>
    </xf>
    <xf numFmtId="44" fontId="20" fillId="34" borderId="276" xfId="213" applyFont="1" applyFill="1" applyBorder="1" applyAlignment="1" applyProtection="1">
      <alignment horizontal="center" wrapText="1"/>
    </xf>
    <xf numFmtId="166" fontId="102" fillId="34" borderId="266" xfId="0" applyFont="1" applyFill="1" applyBorder="1" applyProtection="1"/>
    <xf numFmtId="166" fontId="102" fillId="34" borderId="264" xfId="0" applyFont="1" applyFill="1" applyBorder="1" applyProtection="1"/>
    <xf numFmtId="166" fontId="103" fillId="0" borderId="310" xfId="0" applyFont="1" applyFill="1" applyBorder="1" applyAlignment="1" applyProtection="1">
      <alignment horizontal="center" wrapText="1"/>
      <protection locked="0"/>
    </xf>
    <xf numFmtId="166" fontId="20" fillId="34" borderId="372" xfId="0" applyFont="1" applyFill="1" applyBorder="1" applyProtection="1"/>
    <xf numFmtId="166" fontId="21" fillId="34" borderId="330" xfId="0" applyFont="1" applyFill="1" applyBorder="1" applyProtection="1"/>
    <xf numFmtId="166" fontId="102" fillId="34" borderId="330" xfId="0" applyFont="1" applyFill="1" applyBorder="1" applyProtection="1"/>
    <xf numFmtId="166" fontId="102" fillId="34" borderId="341" xfId="0" applyFont="1" applyFill="1" applyBorder="1" applyProtection="1"/>
    <xf numFmtId="166" fontId="102" fillId="34" borderId="380" xfId="0" applyFont="1" applyFill="1" applyBorder="1" applyProtection="1"/>
    <xf numFmtId="43" fontId="102" fillId="34" borderId="380" xfId="204" applyFont="1" applyFill="1" applyBorder="1" applyProtection="1"/>
    <xf numFmtId="166" fontId="21" fillId="0" borderId="319" xfId="0" applyFont="1" applyBorder="1" applyProtection="1">
      <protection locked="0"/>
    </xf>
    <xf numFmtId="170" fontId="102" fillId="0" borderId="319" xfId="204" applyNumberFormat="1" applyFont="1" applyBorder="1" applyProtection="1">
      <protection locked="0"/>
    </xf>
    <xf numFmtId="170" fontId="102" fillId="0" borderId="327" xfId="0" applyNumberFormat="1" applyFont="1" applyBorder="1" applyProtection="1">
      <protection locked="0"/>
    </xf>
    <xf numFmtId="170" fontId="102" fillId="0" borderId="326" xfId="204" applyNumberFormat="1" applyFont="1" applyBorder="1" applyProtection="1">
      <protection locked="0"/>
    </xf>
    <xf numFmtId="170" fontId="102" fillId="35" borderId="319" xfId="204" applyNumberFormat="1" applyFont="1" applyFill="1" applyBorder="1" applyProtection="1"/>
    <xf numFmtId="166" fontId="102" fillId="34" borderId="385" xfId="0" applyFont="1" applyFill="1" applyBorder="1" applyProtection="1"/>
    <xf numFmtId="166" fontId="21" fillId="0" borderId="386" xfId="0" applyFont="1" applyBorder="1" applyProtection="1">
      <protection locked="0"/>
    </xf>
    <xf numFmtId="170" fontId="102" fillId="34" borderId="387" xfId="0" applyNumberFormat="1" applyFont="1" applyFill="1" applyBorder="1" applyProtection="1"/>
    <xf numFmtId="170" fontId="102" fillId="34" borderId="347" xfId="0" applyNumberFormat="1" applyFont="1" applyFill="1" applyBorder="1" applyProtection="1"/>
    <xf numFmtId="170" fontId="102" fillId="34" borderId="387" xfId="204" applyNumberFormat="1" applyFont="1" applyFill="1" applyBorder="1" applyProtection="1"/>
    <xf numFmtId="170" fontId="102" fillId="34" borderId="388" xfId="0" applyNumberFormat="1" applyFont="1" applyFill="1" applyBorder="1" applyProtection="1"/>
    <xf numFmtId="170" fontId="102" fillId="34" borderId="388" xfId="204" applyNumberFormat="1" applyFont="1" applyFill="1" applyBorder="1" applyProtection="1"/>
    <xf numFmtId="166" fontId="20" fillId="34" borderId="389" xfId="0" applyFont="1" applyFill="1" applyBorder="1" applyProtection="1"/>
    <xf numFmtId="166" fontId="21" fillId="0" borderId="355" xfId="0" applyFont="1" applyBorder="1" applyProtection="1">
      <protection locked="0"/>
    </xf>
    <xf numFmtId="170" fontId="20" fillId="37" borderId="152" xfId="0" applyNumberFormat="1" applyFont="1" applyFill="1" applyBorder="1" applyProtection="1"/>
    <xf numFmtId="170" fontId="102" fillId="0" borderId="355" xfId="0" applyNumberFormat="1" applyFont="1" applyBorder="1" applyProtection="1">
      <protection locked="0"/>
    </xf>
    <xf numFmtId="170" fontId="102" fillId="34" borderId="319" xfId="204" applyNumberFormat="1" applyFont="1" applyFill="1" applyBorder="1" applyProtection="1"/>
    <xf numFmtId="170" fontId="102" fillId="34" borderId="327" xfId="0" applyNumberFormat="1" applyFont="1" applyFill="1" applyBorder="1" applyProtection="1"/>
    <xf numFmtId="170" fontId="102" fillId="34" borderId="326" xfId="0" applyNumberFormat="1" applyFont="1" applyFill="1" applyBorder="1" applyProtection="1"/>
    <xf numFmtId="170" fontId="102" fillId="34" borderId="326" xfId="204" applyNumberFormat="1" applyFont="1" applyFill="1" applyBorder="1" applyProtection="1"/>
    <xf numFmtId="166" fontId="102" fillId="34" borderId="390" xfId="0" applyFont="1" applyFill="1" applyBorder="1" applyProtection="1"/>
    <xf numFmtId="166" fontId="21" fillId="34" borderId="387" xfId="0" applyFont="1" applyFill="1" applyBorder="1" applyProtection="1"/>
    <xf numFmtId="43" fontId="102" fillId="34" borderId="387" xfId="204" applyFont="1" applyFill="1" applyBorder="1" applyProtection="1"/>
    <xf numFmtId="166" fontId="102" fillId="34" borderId="347" xfId="0" applyFont="1" applyFill="1" applyBorder="1" applyProtection="1"/>
    <xf numFmtId="166" fontId="102" fillId="34" borderId="388" xfId="0" applyFont="1" applyFill="1" applyBorder="1" applyProtection="1"/>
    <xf numFmtId="43" fontId="102" fillId="34" borderId="388" xfId="204" applyFont="1" applyFill="1" applyBorder="1" applyProtection="1"/>
    <xf numFmtId="43" fontId="102" fillId="34" borderId="319" xfId="204" applyFont="1" applyFill="1" applyBorder="1" applyProtection="1"/>
    <xf numFmtId="166" fontId="20" fillId="34" borderId="389" xfId="0" applyFont="1" applyFill="1" applyBorder="1" applyAlignment="1" applyProtection="1">
      <alignment wrapText="1"/>
    </xf>
    <xf numFmtId="170" fontId="20" fillId="37" borderId="355" xfId="0" applyNumberFormat="1" applyFont="1" applyFill="1" applyBorder="1" applyProtection="1"/>
    <xf numFmtId="166" fontId="102" fillId="0" borderId="362" xfId="0" applyFont="1" applyBorder="1" applyProtection="1">
      <protection locked="0"/>
    </xf>
    <xf numFmtId="171" fontId="20" fillId="34" borderId="202" xfId="0" applyNumberFormat="1" applyFont="1" applyFill="1" applyBorder="1" applyProtection="1"/>
    <xf numFmtId="166" fontId="26" fillId="34" borderId="351" xfId="0" applyFont="1" applyFill="1" applyBorder="1" applyAlignment="1" applyProtection="1">
      <alignment wrapText="1"/>
    </xf>
    <xf numFmtId="166" fontId="26" fillId="34" borderId="267" xfId="0" applyFont="1" applyFill="1" applyBorder="1" applyAlignment="1" applyProtection="1">
      <alignment wrapText="1"/>
    </xf>
    <xf numFmtId="166" fontId="26" fillId="34" borderId="310" xfId="0" applyFont="1" applyFill="1" applyBorder="1" applyProtection="1"/>
    <xf numFmtId="166" fontId="20" fillId="34" borderId="195" xfId="0" applyFont="1" applyFill="1" applyBorder="1" applyAlignment="1" applyProtection="1">
      <alignment horizontal="center"/>
    </xf>
    <xf numFmtId="166" fontId="21" fillId="34" borderId="200" xfId="0" applyFont="1" applyFill="1" applyBorder="1" applyAlignment="1" applyProtection="1">
      <alignment horizontal="center"/>
    </xf>
    <xf numFmtId="166" fontId="21" fillId="34" borderId="201" xfId="0" applyFont="1" applyFill="1" applyBorder="1" applyProtection="1"/>
    <xf numFmtId="166" fontId="21" fillId="0" borderId="194" xfId="0" applyFont="1" applyBorder="1" applyProtection="1">
      <protection locked="0"/>
    </xf>
    <xf numFmtId="170" fontId="21" fillId="34" borderId="391" xfId="204" quotePrefix="1" applyNumberFormat="1" applyFont="1" applyFill="1" applyBorder="1" applyAlignment="1" applyProtection="1">
      <alignment horizontal="center"/>
      <protection locked="0"/>
    </xf>
    <xf numFmtId="170" fontId="21" fillId="34" borderId="325" xfId="204" applyNumberFormat="1" applyFont="1" applyFill="1" applyBorder="1" applyProtection="1">
      <protection locked="0"/>
    </xf>
    <xf numFmtId="49" fontId="21" fillId="34" borderId="276" xfId="0" quotePrefix="1" applyNumberFormat="1" applyFont="1" applyFill="1" applyBorder="1" applyAlignment="1" applyProtection="1">
      <alignment horizontal="center"/>
    </xf>
    <xf numFmtId="170" fontId="21" fillId="34" borderId="372" xfId="204" applyNumberFormat="1" applyFont="1" applyFill="1" applyBorder="1" applyProtection="1"/>
    <xf numFmtId="170" fontId="21" fillId="34" borderId="392" xfId="204" applyNumberFormat="1" applyFont="1" applyFill="1" applyBorder="1" applyProtection="1"/>
    <xf numFmtId="170" fontId="21" fillId="0" borderId="385" xfId="204" applyNumberFormat="1" applyFont="1" applyFill="1" applyBorder="1" applyProtection="1">
      <protection locked="0"/>
    </xf>
    <xf numFmtId="170" fontId="21" fillId="0" borderId="393" xfId="204" applyNumberFormat="1" applyFont="1" applyBorder="1" applyProtection="1">
      <protection locked="0"/>
    </xf>
    <xf numFmtId="170" fontId="21" fillId="0" borderId="319" xfId="204" applyNumberFormat="1" applyFont="1" applyFill="1" applyBorder="1" applyProtection="1">
      <protection locked="0"/>
    </xf>
    <xf numFmtId="170" fontId="21" fillId="0" borderId="386" xfId="204" applyNumberFormat="1" applyFont="1" applyFill="1" applyBorder="1" applyProtection="1">
      <protection locked="0"/>
    </xf>
    <xf numFmtId="170" fontId="21" fillId="0" borderId="394" xfId="204" applyNumberFormat="1" applyFont="1" applyBorder="1" applyProtection="1">
      <protection locked="0"/>
    </xf>
    <xf numFmtId="166" fontId="20" fillId="34" borderId="266" xfId="0" applyFont="1" applyFill="1" applyBorder="1" applyAlignment="1" applyProtection="1">
      <alignment horizontal="left"/>
    </xf>
    <xf numFmtId="49" fontId="20" fillId="0" borderId="310" xfId="0" applyNumberFormat="1" applyFont="1" applyFill="1" applyBorder="1" applyAlignment="1" applyProtection="1">
      <alignment horizontal="center"/>
      <protection locked="0"/>
    </xf>
    <xf numFmtId="170" fontId="21" fillId="33" borderId="325" xfId="204" applyNumberFormat="1" applyFont="1" applyFill="1" applyBorder="1" applyProtection="1"/>
    <xf numFmtId="170" fontId="21" fillId="0" borderId="372" xfId="204" applyNumberFormat="1" applyFont="1" applyFill="1" applyBorder="1" applyProtection="1">
      <protection locked="0"/>
    </xf>
    <xf numFmtId="170" fontId="21" fillId="0" borderId="392" xfId="204" applyNumberFormat="1" applyFont="1" applyBorder="1" applyProtection="1">
      <protection locked="0"/>
    </xf>
    <xf numFmtId="166" fontId="21" fillId="34" borderId="276" xfId="0" applyFont="1" applyFill="1" applyBorder="1" applyProtection="1"/>
    <xf numFmtId="170" fontId="21" fillId="0" borderId="390" xfId="204" applyNumberFormat="1" applyFont="1" applyFill="1" applyBorder="1" applyProtection="1">
      <protection locked="0"/>
    </xf>
    <xf numFmtId="166" fontId="26" fillId="34" borderId="354" xfId="0" applyFont="1" applyFill="1" applyBorder="1" applyProtection="1"/>
    <xf numFmtId="166" fontId="26" fillId="29" borderId="355" xfId="0" applyFont="1" applyFill="1" applyBorder="1" applyProtection="1"/>
    <xf numFmtId="166" fontId="26" fillId="0" borderId="354" xfId="0" applyFont="1" applyFill="1" applyBorder="1" applyProtection="1">
      <protection locked="0"/>
    </xf>
    <xf numFmtId="170" fontId="26" fillId="30" borderId="355" xfId="204" applyNumberFormat="1" applyFont="1" applyFill="1" applyBorder="1" applyProtection="1"/>
    <xf numFmtId="170" fontId="26" fillId="30" borderId="356" xfId="204" applyNumberFormat="1" applyFont="1" applyFill="1" applyBorder="1" applyProtection="1"/>
    <xf numFmtId="0" fontId="20" fillId="34" borderId="202" xfId="9" applyFont="1" applyFill="1" applyBorder="1" applyAlignment="1" applyProtection="1"/>
    <xf numFmtId="166" fontId="21" fillId="34" borderId="202" xfId="0" applyFont="1" applyFill="1" applyBorder="1" applyProtection="1"/>
    <xf numFmtId="166" fontId="20" fillId="34" borderId="185" xfId="0" applyFont="1" applyFill="1" applyBorder="1" applyAlignment="1" applyProtection="1"/>
    <xf numFmtId="166" fontId="26" fillId="29" borderId="395" xfId="0" applyFont="1" applyFill="1" applyBorder="1" applyProtection="1"/>
    <xf numFmtId="166" fontId="26" fillId="29" borderId="352" xfId="0" applyFont="1" applyFill="1" applyBorder="1" applyAlignment="1" applyProtection="1">
      <alignment wrapText="1"/>
    </xf>
    <xf numFmtId="166" fontId="26" fillId="29" borderId="310" xfId="0" applyFont="1" applyFill="1" applyBorder="1" applyProtection="1"/>
    <xf numFmtId="166" fontId="20" fillId="29" borderId="310" xfId="0" applyFont="1" applyFill="1" applyBorder="1" applyAlignment="1" applyProtection="1">
      <alignment horizontal="center"/>
    </xf>
    <xf numFmtId="166" fontId="20" fillId="29" borderId="325" xfId="0" applyFont="1" applyFill="1" applyBorder="1" applyAlignment="1" applyProtection="1">
      <alignment horizontal="center"/>
    </xf>
    <xf numFmtId="166" fontId="20" fillId="34" borderId="194" xfId="0" applyFont="1" applyFill="1" applyBorder="1" applyProtection="1"/>
    <xf numFmtId="166" fontId="21" fillId="0" borderId="194" xfId="0" applyFont="1" applyFill="1" applyBorder="1" applyAlignment="1" applyProtection="1">
      <alignment horizontal="centerContinuous"/>
      <protection locked="0"/>
    </xf>
    <xf numFmtId="166" fontId="20" fillId="34" borderId="325" xfId="0" applyFont="1" applyFill="1" applyBorder="1" applyAlignment="1" applyProtection="1">
      <alignment horizontal="center"/>
    </xf>
    <xf numFmtId="170" fontId="21" fillId="0" borderId="391" xfId="204" applyNumberFormat="1" applyFont="1" applyFill="1" applyBorder="1" applyProtection="1">
      <protection locked="0"/>
    </xf>
    <xf numFmtId="170" fontId="21" fillId="0" borderId="325" xfId="204" applyNumberFormat="1" applyFont="1" applyFill="1" applyBorder="1" applyProtection="1">
      <protection locked="0"/>
    </xf>
    <xf numFmtId="170" fontId="21" fillId="34" borderId="325" xfId="204" applyNumberFormat="1" applyFont="1" applyFill="1" applyBorder="1" applyProtection="1"/>
    <xf numFmtId="49" fontId="21" fillId="34" borderId="396" xfId="0" applyNumberFormat="1" applyFont="1" applyFill="1" applyBorder="1" applyAlignment="1" applyProtection="1">
      <alignment horizontal="center"/>
    </xf>
    <xf numFmtId="166" fontId="20" fillId="34" borderId="397" xfId="0" applyFont="1" applyFill="1" applyBorder="1" applyAlignment="1" applyProtection="1">
      <alignment horizontal="left"/>
    </xf>
    <xf numFmtId="49" fontId="21" fillId="0" borderId="286" xfId="0" applyNumberFormat="1" applyFont="1" applyFill="1" applyBorder="1" applyAlignment="1" applyProtection="1">
      <alignment horizontal="center"/>
      <protection locked="0"/>
    </xf>
    <xf numFmtId="170" fontId="26" fillId="30" borderId="286" xfId="204" applyNumberFormat="1" applyFont="1" applyFill="1" applyBorder="1" applyProtection="1"/>
    <xf numFmtId="166" fontId="20" fillId="34" borderId="319" xfId="0" applyFont="1" applyFill="1" applyBorder="1" applyAlignment="1" applyProtection="1">
      <alignment horizontal="left"/>
    </xf>
    <xf numFmtId="49" fontId="21" fillId="0" borderId="319" xfId="0" applyNumberFormat="1" applyFont="1" applyFill="1" applyBorder="1" applyAlignment="1" applyProtection="1">
      <alignment horizontal="center"/>
      <protection locked="0"/>
    </xf>
    <xf numFmtId="166" fontId="21" fillId="34" borderId="195" xfId="0" applyFont="1" applyFill="1" applyBorder="1" applyProtection="1"/>
    <xf numFmtId="49" fontId="20" fillId="0" borderId="319" xfId="0" quotePrefix="1" applyNumberFormat="1" applyFont="1" applyFill="1" applyBorder="1" applyAlignment="1" applyProtection="1">
      <alignment horizontal="center"/>
      <protection locked="0"/>
    </xf>
    <xf numFmtId="170" fontId="21" fillId="0" borderId="266" xfId="204" applyNumberFormat="1" applyFont="1" applyFill="1" applyBorder="1" applyProtection="1">
      <protection locked="0"/>
    </xf>
    <xf numFmtId="170" fontId="21" fillId="0" borderId="325" xfId="204" applyNumberFormat="1" applyFont="1" applyFill="1" applyBorder="1" applyProtection="1"/>
    <xf numFmtId="166" fontId="21" fillId="34" borderId="390" xfId="11" applyFont="1" applyFill="1" applyBorder="1" applyAlignment="1" applyProtection="1">
      <alignment horizontal="left"/>
    </xf>
    <xf numFmtId="49" fontId="20" fillId="0" borderId="387" xfId="0" applyNumberFormat="1" applyFont="1" applyFill="1" applyBorder="1" applyAlignment="1" applyProtection="1">
      <alignment horizontal="center"/>
      <protection locked="0"/>
    </xf>
    <xf numFmtId="166" fontId="21" fillId="34" borderId="325" xfId="0" applyFont="1" applyFill="1" applyBorder="1" applyProtection="1"/>
    <xf numFmtId="0" fontId="20" fillId="34" borderId="397" xfId="1" quotePrefix="1" applyFont="1" applyFill="1" applyBorder="1" applyAlignment="1" applyProtection="1">
      <alignment horizontal="left"/>
    </xf>
    <xf numFmtId="49" fontId="20" fillId="0" borderId="286" xfId="0" applyNumberFormat="1" applyFont="1" applyFill="1" applyBorder="1" applyAlignment="1" applyProtection="1">
      <alignment horizontal="center"/>
      <protection locked="0"/>
    </xf>
    <xf numFmtId="170" fontId="27" fillId="30" borderId="397" xfId="204" applyNumberFormat="1" applyFont="1" applyFill="1" applyBorder="1" applyProtection="1"/>
    <xf numFmtId="170" fontId="27" fillId="30" borderId="356" xfId="204" applyNumberFormat="1" applyFont="1" applyFill="1" applyBorder="1" applyProtection="1"/>
    <xf numFmtId="170" fontId="21" fillId="34" borderId="195" xfId="204" applyNumberFormat="1" applyFont="1" applyFill="1" applyBorder="1" applyProtection="1"/>
    <xf numFmtId="170" fontId="21" fillId="34" borderId="266" xfId="204" applyNumberFormat="1" applyFont="1" applyFill="1" applyBorder="1" applyProtection="1"/>
    <xf numFmtId="166" fontId="21" fillId="34" borderId="327" xfId="0" quotePrefix="1" applyFont="1" applyFill="1" applyBorder="1" applyAlignment="1" applyProtection="1">
      <alignment horizontal="left"/>
    </xf>
    <xf numFmtId="166" fontId="21" fillId="34" borderId="327" xfId="11" applyFont="1" applyFill="1" applyBorder="1" applyAlignment="1" applyProtection="1">
      <alignment horizontal="left"/>
    </xf>
    <xf numFmtId="170" fontId="26" fillId="30" borderId="397" xfId="204" applyNumberFormat="1" applyFont="1" applyFill="1" applyBorder="1" applyProtection="1"/>
    <xf numFmtId="170" fontId="26" fillId="30" borderId="398" xfId="204" applyNumberFormat="1" applyFont="1" applyFill="1" applyBorder="1" applyProtection="1"/>
    <xf numFmtId="170" fontId="27" fillId="34" borderId="195" xfId="204" applyNumberFormat="1" applyFont="1" applyFill="1" applyBorder="1" applyProtection="1"/>
    <xf numFmtId="166" fontId="26" fillId="34" borderId="353" xfId="0" applyFont="1" applyFill="1" applyBorder="1" applyProtection="1"/>
    <xf numFmtId="166" fontId="26" fillId="34" borderId="355" xfId="0" applyFont="1" applyFill="1" applyBorder="1" applyProtection="1"/>
    <xf numFmtId="170" fontId="26" fillId="30" borderId="389" xfId="204" applyNumberFormat="1" applyFont="1" applyFill="1" applyBorder="1" applyProtection="1"/>
    <xf numFmtId="166" fontId="20" fillId="34" borderId="185" xfId="11" applyFont="1" applyFill="1" applyBorder="1" applyAlignment="1" applyProtection="1">
      <alignment horizontal="left"/>
    </xf>
    <xf numFmtId="166" fontId="20" fillId="29" borderId="399" xfId="0" applyFont="1" applyFill="1" applyBorder="1" applyAlignment="1" applyProtection="1">
      <alignment horizontal="center" vertical="center" wrapText="1"/>
    </xf>
    <xf numFmtId="166" fontId="20" fillId="29" borderId="323" xfId="0" applyFont="1" applyFill="1" applyBorder="1" applyAlignment="1" applyProtection="1">
      <alignment horizontal="center" vertical="center" wrapText="1"/>
    </xf>
    <xf numFmtId="166" fontId="20" fillId="29" borderId="352" xfId="0" applyFont="1" applyFill="1" applyBorder="1" applyAlignment="1" applyProtection="1">
      <alignment horizontal="center"/>
    </xf>
    <xf numFmtId="166" fontId="20" fillId="29" borderId="266" xfId="0" applyFont="1" applyFill="1" applyBorder="1" applyAlignment="1" applyProtection="1">
      <alignment horizontal="center"/>
    </xf>
    <xf numFmtId="166" fontId="20" fillId="31" borderId="182" xfId="0" applyFont="1" applyFill="1" applyBorder="1" applyAlignment="1" applyProtection="1">
      <alignment wrapText="1"/>
    </xf>
    <xf numFmtId="166" fontId="20" fillId="34" borderId="330" xfId="0" applyFont="1" applyFill="1" applyBorder="1" applyAlignment="1" applyProtection="1">
      <alignment horizontal="center"/>
    </xf>
    <xf numFmtId="166" fontId="20" fillId="31" borderId="352" xfId="0" applyFont="1" applyFill="1" applyBorder="1" applyAlignment="1" applyProtection="1">
      <alignment horizontal="left" wrapText="1" indent="1"/>
    </xf>
    <xf numFmtId="166" fontId="20" fillId="0" borderId="310" xfId="0" applyFont="1" applyFill="1" applyBorder="1" applyAlignment="1" applyProtection="1">
      <alignment wrapText="1"/>
      <protection locked="0"/>
    </xf>
    <xf numFmtId="170" fontId="20" fillId="35" borderId="310" xfId="204" applyNumberFormat="1" applyFont="1" applyFill="1" applyBorder="1" applyProtection="1">
      <protection locked="0"/>
    </xf>
    <xf numFmtId="166" fontId="21" fillId="29" borderId="182" xfId="0" applyFont="1" applyFill="1" applyBorder="1" applyProtection="1"/>
    <xf numFmtId="166" fontId="21" fillId="31" borderId="182" xfId="0" applyFont="1" applyFill="1" applyBorder="1" applyAlignment="1" applyProtection="1">
      <alignment wrapText="1"/>
    </xf>
    <xf numFmtId="166" fontId="21" fillId="0" borderId="385" xfId="0" applyFont="1" applyFill="1" applyBorder="1" applyAlignment="1" applyProtection="1">
      <alignment wrapText="1"/>
      <protection locked="0"/>
    </xf>
    <xf numFmtId="170" fontId="21" fillId="0" borderId="393" xfId="204" applyNumberFormat="1" applyFont="1" applyFill="1" applyBorder="1" applyAlignment="1" applyProtection="1">
      <alignment wrapText="1"/>
      <protection locked="0"/>
    </xf>
    <xf numFmtId="166" fontId="21" fillId="29" borderId="401" xfId="0" applyFont="1" applyFill="1" applyBorder="1" applyProtection="1"/>
    <xf numFmtId="166" fontId="21" fillId="0" borderId="390" xfId="0" applyFont="1" applyFill="1" applyBorder="1" applyAlignment="1" applyProtection="1">
      <alignment wrapText="1"/>
      <protection locked="0"/>
    </xf>
    <xf numFmtId="170" fontId="21" fillId="0" borderId="387" xfId="204" applyNumberFormat="1" applyFont="1" applyFill="1" applyBorder="1" applyProtection="1">
      <protection locked="0"/>
    </xf>
    <xf numFmtId="170" fontId="21" fillId="0" borderId="394" xfId="204" applyNumberFormat="1" applyFont="1" applyFill="1" applyBorder="1" applyAlignment="1" applyProtection="1">
      <alignment wrapText="1"/>
      <protection locked="0"/>
    </xf>
    <xf numFmtId="166" fontId="20" fillId="29" borderId="352" xfId="0" applyFont="1" applyFill="1" applyBorder="1" applyProtection="1"/>
    <xf numFmtId="170" fontId="20" fillId="32" borderId="310" xfId="204" applyNumberFormat="1" applyFont="1" applyFill="1" applyBorder="1" applyProtection="1"/>
    <xf numFmtId="170" fontId="20" fillId="32" borderId="325" xfId="204" applyNumberFormat="1" applyFont="1" applyFill="1" applyBorder="1" applyProtection="1"/>
    <xf numFmtId="166" fontId="20" fillId="29" borderId="352" xfId="0" applyFont="1" applyFill="1" applyBorder="1" applyAlignment="1" applyProtection="1">
      <alignment horizontal="left"/>
    </xf>
    <xf numFmtId="166" fontId="20" fillId="0" borderId="266" xfId="0" applyFont="1" applyFill="1" applyBorder="1" applyProtection="1">
      <protection locked="0"/>
    </xf>
    <xf numFmtId="170" fontId="20" fillId="30" borderId="310" xfId="204" applyNumberFormat="1" applyFont="1" applyFill="1" applyBorder="1" applyProtection="1"/>
    <xf numFmtId="166" fontId="20" fillId="29" borderId="182" xfId="0" applyFont="1" applyFill="1" applyBorder="1" applyAlignment="1" applyProtection="1">
      <alignment horizontal="left"/>
    </xf>
    <xf numFmtId="166" fontId="21" fillId="29" borderId="182" xfId="0" applyFont="1" applyFill="1" applyBorder="1" applyAlignment="1" applyProtection="1">
      <alignment horizontal="left" wrapText="1" indent="1"/>
    </xf>
    <xf numFmtId="166" fontId="21" fillId="29" borderId="182" xfId="0" applyFont="1" applyFill="1" applyBorder="1" applyAlignment="1" applyProtection="1">
      <alignment horizontal="left" wrapText="1"/>
    </xf>
    <xf numFmtId="166" fontId="21" fillId="29" borderId="402" xfId="0" applyFont="1" applyFill="1" applyBorder="1" applyAlignment="1" applyProtection="1">
      <alignment horizontal="left" wrapText="1"/>
    </xf>
    <xf numFmtId="166" fontId="21" fillId="0" borderId="266" xfId="0" applyFont="1" applyFill="1" applyBorder="1" applyAlignment="1" applyProtection="1">
      <alignment wrapText="1"/>
      <protection locked="0"/>
    </xf>
    <xf numFmtId="166" fontId="21" fillId="0" borderId="400" xfId="0" applyFont="1" applyFill="1" applyBorder="1" applyAlignment="1" applyProtection="1">
      <alignment horizontal="left" wrapText="1"/>
      <protection locked="0"/>
    </xf>
    <xf numFmtId="166" fontId="21" fillId="0" borderId="372" xfId="0" applyFont="1" applyFill="1" applyBorder="1" applyAlignment="1" applyProtection="1">
      <alignment wrapText="1"/>
      <protection locked="0"/>
    </xf>
    <xf numFmtId="170" fontId="21" fillId="0" borderId="330" xfId="204" applyNumberFormat="1" applyFont="1" applyFill="1" applyBorder="1" applyProtection="1">
      <protection locked="0"/>
    </xf>
    <xf numFmtId="166" fontId="21" fillId="0" borderId="182" xfId="0" applyFont="1" applyFill="1" applyBorder="1" applyAlignment="1" applyProtection="1">
      <alignment horizontal="left" wrapText="1"/>
      <protection locked="0"/>
    </xf>
    <xf numFmtId="166" fontId="21" fillId="0" borderId="402" xfId="0" applyFont="1" applyFill="1" applyBorder="1" applyAlignment="1" applyProtection="1">
      <alignment horizontal="left" wrapText="1"/>
      <protection locked="0"/>
    </xf>
    <xf numFmtId="166" fontId="21" fillId="0" borderId="401" xfId="0" applyFont="1" applyFill="1" applyBorder="1" applyAlignment="1" applyProtection="1">
      <alignment horizontal="left" wrapText="1"/>
      <protection locked="0"/>
    </xf>
    <xf numFmtId="166" fontId="20" fillId="29" borderId="352" xfId="0" applyFont="1" applyFill="1" applyBorder="1" applyAlignment="1" applyProtection="1">
      <alignment horizontal="left" wrapText="1"/>
    </xf>
    <xf numFmtId="170" fontId="21" fillId="32" borderId="310" xfId="204" applyNumberFormat="1" applyFont="1" applyFill="1" applyBorder="1" applyProtection="1"/>
    <xf numFmtId="170" fontId="21" fillId="34" borderId="167" xfId="204" applyNumberFormat="1" applyFont="1" applyFill="1" applyBorder="1" applyProtection="1"/>
    <xf numFmtId="170" fontId="21" fillId="34" borderId="187" xfId="204" applyNumberFormat="1" applyFont="1" applyFill="1" applyBorder="1" applyProtection="1"/>
    <xf numFmtId="166" fontId="20" fillId="29" borderId="182" xfId="0" applyFont="1" applyFill="1" applyBorder="1" applyAlignment="1" applyProtection="1">
      <alignment horizontal="left" wrapText="1"/>
    </xf>
    <xf numFmtId="166" fontId="20" fillId="29" borderId="194" xfId="0" applyFont="1" applyFill="1" applyBorder="1" applyAlignment="1" applyProtection="1">
      <alignment horizontal="left" wrapText="1"/>
    </xf>
    <xf numFmtId="166" fontId="20" fillId="29" borderId="195" xfId="0" applyFont="1" applyFill="1" applyBorder="1" applyAlignment="1" applyProtection="1">
      <alignment horizontal="left" wrapText="1"/>
    </xf>
    <xf numFmtId="166" fontId="21" fillId="0" borderId="310" xfId="0" applyFont="1" applyFill="1" applyBorder="1" applyAlignment="1" applyProtection="1">
      <alignment wrapText="1"/>
      <protection locked="0"/>
    </xf>
    <xf numFmtId="170" fontId="20" fillId="30" borderId="325" xfId="204" applyNumberFormat="1" applyFont="1" applyFill="1" applyBorder="1" applyProtection="1"/>
    <xf numFmtId="166" fontId="20" fillId="29" borderId="400" xfId="0" applyFont="1" applyFill="1" applyBorder="1" applyAlignment="1" applyProtection="1">
      <alignment horizontal="left" wrapText="1"/>
    </xf>
    <xf numFmtId="166" fontId="21" fillId="0" borderId="330" xfId="0" applyFont="1" applyFill="1" applyBorder="1" applyAlignment="1" applyProtection="1">
      <alignment wrapText="1"/>
      <protection locked="0"/>
    </xf>
    <xf numFmtId="170" fontId="21" fillId="29" borderId="386" xfId="204" applyNumberFormat="1" applyFont="1" applyFill="1" applyBorder="1" applyProtection="1"/>
    <xf numFmtId="166" fontId="21" fillId="34" borderId="182" xfId="0" applyFont="1" applyFill="1" applyBorder="1" applyAlignment="1" applyProtection="1">
      <alignment horizontal="left" wrapText="1"/>
    </xf>
    <xf numFmtId="166" fontId="21" fillId="34" borderId="182" xfId="0" applyFont="1" applyFill="1" applyBorder="1" applyAlignment="1" applyProtection="1">
      <alignment horizontal="left"/>
    </xf>
    <xf numFmtId="166" fontId="21" fillId="34" borderId="402" xfId="0" applyFont="1" applyFill="1" applyBorder="1" applyAlignment="1" applyProtection="1">
      <alignment horizontal="left"/>
    </xf>
    <xf numFmtId="166" fontId="21" fillId="0" borderId="266" xfId="0" applyFont="1" applyBorder="1" applyProtection="1">
      <protection locked="0"/>
    </xf>
    <xf numFmtId="166" fontId="20" fillId="0" borderId="400" xfId="0" applyFont="1" applyFill="1" applyBorder="1" applyAlignment="1" applyProtection="1">
      <alignment horizontal="left" wrapText="1"/>
      <protection locked="0"/>
    </xf>
    <xf numFmtId="166" fontId="21" fillId="0" borderId="372" xfId="0" applyFont="1" applyBorder="1" applyProtection="1">
      <protection locked="0"/>
    </xf>
    <xf numFmtId="166" fontId="20" fillId="0" borderId="182" xfId="0" applyFont="1" applyFill="1" applyBorder="1" applyAlignment="1" applyProtection="1">
      <alignment horizontal="left" wrapText="1"/>
      <protection locked="0"/>
    </xf>
    <xf numFmtId="166" fontId="21" fillId="0" borderId="402" xfId="0" applyFont="1" applyFill="1" applyBorder="1" applyAlignment="1" applyProtection="1">
      <alignment wrapText="1"/>
      <protection locked="0"/>
    </xf>
    <xf numFmtId="166" fontId="21" fillId="0" borderId="385" xfId="0" applyFont="1" applyFill="1" applyBorder="1" applyProtection="1">
      <protection locked="0"/>
    </xf>
    <xf numFmtId="0" fontId="20" fillId="29" borderId="352" xfId="0" applyNumberFormat="1" applyFont="1" applyFill="1" applyBorder="1" applyAlignment="1" applyProtection="1">
      <alignment horizontal="left"/>
    </xf>
    <xf numFmtId="166" fontId="21" fillId="29" borderId="182" xfId="0" applyFont="1" applyFill="1" applyBorder="1" applyAlignment="1" applyProtection="1">
      <alignment wrapText="1"/>
    </xf>
    <xf numFmtId="166" fontId="21" fillId="29" borderId="401" xfId="0" applyFont="1" applyFill="1" applyBorder="1" applyAlignment="1" applyProtection="1">
      <alignment wrapText="1"/>
    </xf>
    <xf numFmtId="166" fontId="20" fillId="29" borderId="352" xfId="0" applyFont="1" applyFill="1" applyBorder="1" applyAlignment="1" applyProtection="1">
      <alignment wrapText="1"/>
    </xf>
    <xf numFmtId="170" fontId="21" fillId="30" borderId="310" xfId="204" applyNumberFormat="1" applyFont="1" applyFill="1" applyBorder="1" applyProtection="1"/>
    <xf numFmtId="0" fontId="20" fillId="29" borderId="167" xfId="0" applyNumberFormat="1" applyFont="1" applyFill="1" applyBorder="1" applyAlignment="1" applyProtection="1">
      <alignment horizontal="left"/>
    </xf>
    <xf numFmtId="0" fontId="20" fillId="29" borderId="187" xfId="0" applyNumberFormat="1" applyFont="1" applyFill="1" applyBorder="1" applyAlignment="1" applyProtection="1">
      <alignment horizontal="left"/>
    </xf>
    <xf numFmtId="166" fontId="21" fillId="29" borderId="402" xfId="0" applyFont="1" applyFill="1" applyBorder="1" applyAlignment="1" applyProtection="1">
      <alignment wrapText="1"/>
    </xf>
    <xf numFmtId="166" fontId="21" fillId="0" borderId="385" xfId="0" applyFont="1" applyBorder="1" applyProtection="1">
      <protection locked="0"/>
    </xf>
    <xf numFmtId="166" fontId="20" fillId="29" borderId="386" xfId="0" applyFont="1" applyFill="1" applyBorder="1" applyAlignment="1" applyProtection="1">
      <alignment wrapText="1"/>
    </xf>
    <xf numFmtId="166" fontId="20" fillId="29" borderId="393" xfId="0" applyFont="1" applyFill="1" applyBorder="1" applyAlignment="1" applyProtection="1">
      <alignment wrapText="1"/>
    </xf>
    <xf numFmtId="170" fontId="21" fillId="30" borderId="325" xfId="204" applyNumberFormat="1" applyFont="1" applyFill="1" applyBorder="1" applyProtection="1"/>
    <xf numFmtId="166" fontId="20" fillId="29" borderId="400" xfId="0" applyFont="1" applyFill="1" applyBorder="1" applyAlignment="1" applyProtection="1">
      <alignment wrapText="1"/>
    </xf>
    <xf numFmtId="170" fontId="21" fillId="29" borderId="330" xfId="204" applyNumberFormat="1" applyFont="1" applyFill="1" applyBorder="1" applyAlignment="1" applyProtection="1">
      <alignment horizontal="left"/>
    </xf>
    <xf numFmtId="170" fontId="21" fillId="29" borderId="392" xfId="204" applyNumberFormat="1" applyFont="1" applyFill="1" applyBorder="1" applyAlignment="1" applyProtection="1">
      <alignment horizontal="left"/>
    </xf>
    <xf numFmtId="170" fontId="21" fillId="29" borderId="194" xfId="204" applyNumberFormat="1" applyFont="1" applyFill="1" applyBorder="1" applyAlignment="1" applyProtection="1">
      <alignment horizontal="left"/>
    </xf>
    <xf numFmtId="170" fontId="21" fillId="29" borderId="195" xfId="204" applyNumberFormat="1" applyFont="1" applyFill="1" applyBorder="1" applyAlignment="1" applyProtection="1">
      <alignment horizontal="left"/>
    </xf>
    <xf numFmtId="166" fontId="20" fillId="29" borderId="353" xfId="0" applyFont="1" applyFill="1" applyBorder="1" applyAlignment="1" applyProtection="1">
      <alignment wrapText="1"/>
    </xf>
    <xf numFmtId="166" fontId="20" fillId="29" borderId="389" xfId="0" applyFont="1" applyFill="1" applyBorder="1" applyAlignment="1" applyProtection="1">
      <alignment wrapText="1"/>
    </xf>
    <xf numFmtId="170" fontId="21" fillId="30" borderId="355" xfId="204" applyNumberFormat="1" applyFont="1" applyFill="1" applyBorder="1" applyProtection="1"/>
    <xf numFmtId="170" fontId="21" fillId="30" borderId="356" xfId="204" applyNumberFormat="1" applyFont="1" applyFill="1" applyBorder="1" applyProtection="1"/>
    <xf numFmtId="166" fontId="26" fillId="34" borderId="320" xfId="0" applyFont="1" applyFill="1" applyBorder="1" applyAlignment="1" applyProtection="1">
      <alignment wrapText="1"/>
    </xf>
    <xf numFmtId="166" fontId="26" fillId="34" borderId="351" xfId="0" applyFont="1" applyFill="1" applyBorder="1" applyProtection="1"/>
    <xf numFmtId="166" fontId="26" fillId="29" borderId="403" xfId="0" applyFont="1" applyFill="1" applyBorder="1" applyProtection="1"/>
    <xf numFmtId="166" fontId="26" fillId="29" borderId="264" xfId="0" applyFont="1" applyFill="1" applyBorder="1" applyProtection="1"/>
    <xf numFmtId="166" fontId="26" fillId="29" borderId="267" xfId="0" applyFont="1" applyFill="1" applyBorder="1" applyProtection="1"/>
    <xf numFmtId="166" fontId="20" fillId="29" borderId="194" xfId="0" applyFont="1" applyFill="1" applyBorder="1" applyAlignment="1" applyProtection="1">
      <alignment horizontal="center"/>
    </xf>
    <xf numFmtId="166" fontId="20" fillId="29" borderId="203" xfId="0" applyFont="1" applyFill="1" applyBorder="1" applyAlignment="1" applyProtection="1">
      <alignment horizontal="center"/>
    </xf>
    <xf numFmtId="0" fontId="20" fillId="34" borderId="404" xfId="7" applyFont="1" applyFill="1" applyBorder="1" applyAlignment="1" applyProtection="1">
      <alignment horizontal="left"/>
    </xf>
    <xf numFmtId="0" fontId="20" fillId="34" borderId="341" xfId="7" applyFont="1" applyFill="1" applyBorder="1" applyAlignment="1" applyProtection="1">
      <alignment horizontal="left"/>
    </xf>
    <xf numFmtId="49" fontId="21" fillId="0" borderId="330" xfId="7" quotePrefix="1" applyNumberFormat="1" applyFont="1" applyBorder="1" applyAlignment="1" applyProtection="1">
      <alignment horizontal="center"/>
      <protection locked="0"/>
    </xf>
    <xf numFmtId="0" fontId="21" fillId="34" borderId="326" xfId="7" applyFont="1" applyFill="1" applyBorder="1" applyAlignment="1" applyProtection="1">
      <alignment horizontal="left" wrapText="1"/>
    </xf>
    <xf numFmtId="170" fontId="21" fillId="34" borderId="310" xfId="204" applyNumberFormat="1" applyFont="1" applyFill="1" applyBorder="1" applyProtection="1"/>
    <xf numFmtId="0" fontId="21" fillId="34" borderId="327" xfId="7" applyFont="1" applyFill="1" applyBorder="1" applyAlignment="1" applyProtection="1">
      <alignment horizontal="left"/>
    </xf>
    <xf numFmtId="0" fontId="21" fillId="34" borderId="326" xfId="7" applyFont="1" applyFill="1" applyBorder="1" applyAlignment="1" applyProtection="1">
      <alignment horizontal="left"/>
    </xf>
    <xf numFmtId="170" fontId="21" fillId="34" borderId="310" xfId="204" applyNumberFormat="1" applyFont="1" applyFill="1" applyBorder="1" applyAlignment="1" applyProtection="1"/>
    <xf numFmtId="170" fontId="21" fillId="34" borderId="325" xfId="204" applyNumberFormat="1" applyFont="1" applyFill="1" applyBorder="1" applyAlignment="1" applyProtection="1"/>
    <xf numFmtId="0" fontId="20" fillId="34" borderId="327" xfId="7" applyFont="1" applyFill="1" applyBorder="1" applyAlignment="1" applyProtection="1">
      <alignment horizontal="left"/>
    </xf>
    <xf numFmtId="0" fontId="20" fillId="34" borderId="326" xfId="7" applyFont="1" applyFill="1" applyBorder="1" applyAlignment="1" applyProtection="1">
      <alignment horizontal="left"/>
    </xf>
    <xf numFmtId="0" fontId="21" fillId="34" borderId="327" xfId="7" applyFont="1" applyFill="1" applyBorder="1" applyAlignment="1" applyProtection="1"/>
    <xf numFmtId="0" fontId="21" fillId="34" borderId="326" xfId="7" quotePrefix="1" applyFont="1" applyFill="1" applyBorder="1" applyAlignment="1" applyProtection="1">
      <alignment horizontal="left"/>
    </xf>
    <xf numFmtId="170" fontId="21" fillId="0" borderId="310" xfId="204" applyNumberFormat="1" applyFont="1" applyFill="1" applyBorder="1" applyAlignment="1" applyProtection="1">
      <protection locked="0"/>
    </xf>
    <xf numFmtId="170" fontId="21" fillId="0" borderId="325" xfId="204" applyNumberFormat="1" applyFont="1" applyFill="1" applyBorder="1" applyAlignment="1" applyProtection="1">
      <protection locked="0"/>
    </xf>
    <xf numFmtId="0" fontId="21" fillId="34" borderId="326" xfId="7" quotePrefix="1" applyFont="1" applyFill="1" applyBorder="1" applyAlignment="1" applyProtection="1"/>
    <xf numFmtId="0" fontId="157" fillId="34" borderId="327" xfId="7" applyFont="1" applyFill="1" applyBorder="1" applyAlignment="1" applyProtection="1">
      <alignment horizontal="left" vertical="center"/>
    </xf>
    <xf numFmtId="0" fontId="158" fillId="34" borderId="326" xfId="7" applyFont="1" applyFill="1" applyBorder="1" applyAlignment="1" applyProtection="1">
      <alignment horizontal="right" vertical="top"/>
    </xf>
    <xf numFmtId="0" fontId="21" fillId="34" borderId="327" xfId="7" applyFont="1" applyFill="1" applyBorder="1" applyAlignment="1" applyProtection="1">
      <alignment horizontal="left" vertical="center"/>
    </xf>
    <xf numFmtId="166" fontId="38" fillId="34" borderId="326" xfId="0" applyFont="1" applyFill="1" applyBorder="1" applyAlignment="1">
      <alignment wrapText="1"/>
    </xf>
    <xf numFmtId="49" fontId="27" fillId="0" borderId="406" xfId="7" applyNumberFormat="1" applyFont="1" applyBorder="1" applyAlignment="1" applyProtection="1">
      <alignment horizontal="center" vertical="center"/>
      <protection locked="0"/>
    </xf>
    <xf numFmtId="170" fontId="21" fillId="0" borderId="167" xfId="204" applyNumberFormat="1" applyFont="1" applyFill="1" applyBorder="1" applyAlignment="1" applyProtection="1">
      <protection locked="0"/>
    </xf>
    <xf numFmtId="49" fontId="21" fillId="34" borderId="266" xfId="7" applyNumberFormat="1" applyFont="1" applyFill="1" applyBorder="1" applyAlignment="1" applyProtection="1"/>
    <xf numFmtId="170" fontId="21" fillId="33" borderId="310" xfId="204" applyNumberFormat="1" applyFont="1" applyFill="1" applyBorder="1" applyAlignment="1" applyProtection="1"/>
    <xf numFmtId="170" fontId="21" fillId="33" borderId="325" xfId="204" applyNumberFormat="1" applyFont="1" applyFill="1" applyBorder="1" applyAlignment="1" applyProtection="1"/>
    <xf numFmtId="170" fontId="21" fillId="0" borderId="194" xfId="204" applyNumberFormat="1" applyFont="1" applyFill="1" applyBorder="1" applyAlignment="1" applyProtection="1">
      <protection locked="0"/>
    </xf>
    <xf numFmtId="49" fontId="21" fillId="34" borderId="407" xfId="7" applyNumberFormat="1" applyFont="1" applyFill="1" applyBorder="1" applyAlignment="1" applyProtection="1"/>
    <xf numFmtId="49" fontId="21" fillId="0" borderId="310" xfId="7" applyNumberFormat="1" applyFont="1" applyFill="1" applyBorder="1" applyAlignment="1" applyProtection="1">
      <alignment horizontal="center"/>
      <protection locked="0"/>
    </xf>
    <xf numFmtId="170" fontId="27" fillId="30" borderId="310" xfId="204" applyNumberFormat="1" applyFont="1" applyFill="1" applyBorder="1" applyProtection="1"/>
    <xf numFmtId="170" fontId="27" fillId="30" borderId="325" xfId="204" applyNumberFormat="1" applyFont="1" applyFill="1" applyBorder="1" applyProtection="1"/>
    <xf numFmtId="0" fontId="20" fillId="0" borderId="330" xfId="7" applyFont="1" applyFill="1" applyBorder="1" applyAlignment="1" applyProtection="1">
      <alignment horizontal="left"/>
      <protection locked="0"/>
    </xf>
    <xf numFmtId="170" fontId="21" fillId="34" borderId="194" xfId="204" applyNumberFormat="1" applyFont="1" applyFill="1" applyBorder="1" applyAlignment="1" applyProtection="1"/>
    <xf numFmtId="170" fontId="21" fillId="34" borderId="195" xfId="204" applyNumberFormat="1" applyFont="1" applyFill="1" applyBorder="1" applyAlignment="1" applyProtection="1"/>
    <xf numFmtId="0" fontId="104" fillId="34" borderId="327" xfId="7" applyFont="1" applyFill="1" applyBorder="1" applyAlignment="1" applyProtection="1">
      <alignment horizontal="left"/>
    </xf>
    <xf numFmtId="0" fontId="69" fillId="34" borderId="343" xfId="7" quotePrefix="1" applyFont="1" applyFill="1" applyBorder="1" applyAlignment="1" applyProtection="1">
      <alignment horizontal="left"/>
    </xf>
    <xf numFmtId="0" fontId="20" fillId="34" borderId="343" xfId="7" quotePrefix="1" applyFont="1" applyFill="1" applyBorder="1" applyAlignment="1" applyProtection="1">
      <alignment horizontal="left"/>
    </xf>
    <xf numFmtId="49" fontId="26" fillId="34" borderId="343" xfId="7" applyNumberFormat="1" applyFont="1" applyFill="1" applyBorder="1" applyAlignment="1" applyProtection="1">
      <alignment horizontal="left"/>
    </xf>
    <xf numFmtId="49" fontId="27" fillId="0" borderId="406" xfId="7" applyNumberFormat="1" applyFont="1" applyFill="1" applyBorder="1" applyAlignment="1" applyProtection="1">
      <alignment horizontal="center" vertical="center"/>
      <protection locked="0"/>
    </xf>
    <xf numFmtId="49" fontId="21" fillId="34" borderId="409" xfId="7" applyNumberFormat="1" applyFont="1" applyFill="1" applyBorder="1" applyAlignment="1" applyProtection="1"/>
    <xf numFmtId="49" fontId="27" fillId="0" borderId="310" xfId="7" applyNumberFormat="1" applyFont="1" applyFill="1" applyBorder="1" applyAlignment="1" applyProtection="1">
      <alignment horizontal="center" vertical="center"/>
      <protection locked="0"/>
    </xf>
    <xf numFmtId="49" fontId="21" fillId="0" borderId="330" xfId="7" applyNumberFormat="1" applyFont="1" applyFill="1" applyBorder="1" applyAlignment="1" applyProtection="1">
      <alignment horizontal="center"/>
      <protection locked="0"/>
    </xf>
    <xf numFmtId="170" fontId="21" fillId="0" borderId="187" xfId="204" applyNumberFormat="1" applyFont="1" applyFill="1" applyBorder="1" applyAlignment="1" applyProtection="1">
      <protection locked="0"/>
    </xf>
    <xf numFmtId="49" fontId="21" fillId="0" borderId="412" xfId="7" applyNumberFormat="1" applyFont="1" applyFill="1" applyBorder="1" applyAlignment="1" applyProtection="1">
      <alignment horizontal="center"/>
      <protection locked="0"/>
    </xf>
    <xf numFmtId="166" fontId="21" fillId="29" borderId="199" xfId="0" applyFont="1" applyFill="1" applyBorder="1" applyAlignment="1" applyProtection="1">
      <alignment horizontal="center" vertical="center" wrapText="1"/>
    </xf>
    <xf numFmtId="166" fontId="21" fillId="29" borderId="202" xfId="0" applyFont="1" applyFill="1" applyBorder="1" applyAlignment="1" applyProtection="1">
      <alignment horizontal="center" vertical="center" wrapText="1"/>
    </xf>
    <xf numFmtId="166" fontId="21" fillId="29" borderId="194" xfId="0" applyFont="1" applyFill="1" applyBorder="1" applyAlignment="1" applyProtection="1">
      <alignment horizontal="center" vertical="center" wrapText="1"/>
      <protection locked="0"/>
    </xf>
    <xf numFmtId="170" fontId="21" fillId="29" borderId="194" xfId="204" applyNumberFormat="1" applyFont="1" applyFill="1" applyBorder="1" applyAlignment="1" applyProtection="1">
      <alignment horizontal="center" vertical="center" wrapText="1"/>
    </xf>
    <xf numFmtId="170" fontId="21" fillId="29" borderId="195" xfId="204" applyNumberFormat="1" applyFont="1" applyFill="1" applyBorder="1" applyAlignment="1" applyProtection="1">
      <alignment horizontal="center" vertical="center" wrapText="1"/>
    </xf>
    <xf numFmtId="170" fontId="27" fillId="0" borderId="310" xfId="204" applyNumberFormat="1" applyFont="1" applyFill="1" applyBorder="1" applyProtection="1">
      <protection locked="0"/>
    </xf>
    <xf numFmtId="170" fontId="27" fillId="0" borderId="325" xfId="204" applyNumberFormat="1" applyFont="1" applyFill="1" applyBorder="1" applyProtection="1">
      <protection locked="0"/>
    </xf>
    <xf numFmtId="0" fontId="20" fillId="34" borderId="360" xfId="7" applyFont="1" applyFill="1" applyBorder="1" applyAlignment="1" applyProtection="1">
      <alignment horizontal="left"/>
    </xf>
    <xf numFmtId="166" fontId="20" fillId="34" borderId="362" xfId="0" applyFont="1" applyFill="1" applyBorder="1" applyAlignment="1" applyProtection="1"/>
    <xf numFmtId="49" fontId="21" fillId="0" borderId="355" xfId="7" applyNumberFormat="1" applyFont="1" applyFill="1" applyBorder="1" applyAlignment="1" applyProtection="1">
      <alignment horizontal="center"/>
      <protection locked="0"/>
    </xf>
    <xf numFmtId="166" fontId="26" fillId="29" borderId="320" xfId="0" applyFont="1" applyFill="1" applyBorder="1" applyAlignment="1" applyProtection="1">
      <alignment wrapText="1"/>
    </xf>
    <xf numFmtId="166" fontId="26" fillId="29" borderId="351" xfId="0" applyFont="1" applyFill="1" applyBorder="1" applyProtection="1"/>
    <xf numFmtId="166" fontId="26" fillId="29" borderId="310" xfId="0" applyFont="1" applyFill="1" applyBorder="1" applyProtection="1">
      <protection locked="0"/>
    </xf>
    <xf numFmtId="166" fontId="20" fillId="29" borderId="200" xfId="0" applyFont="1" applyFill="1" applyBorder="1" applyAlignment="1" applyProtection="1">
      <alignment horizontal="center"/>
    </xf>
    <xf numFmtId="166" fontId="20" fillId="29" borderId="195" xfId="0" applyFont="1" applyFill="1" applyBorder="1" applyAlignment="1" applyProtection="1">
      <alignment horizontal="center"/>
    </xf>
    <xf numFmtId="49" fontId="21" fillId="0" borderId="330" xfId="7" applyNumberFormat="1" applyFont="1" applyFill="1" applyBorder="1" applyAlignment="1" applyProtection="1">
      <protection locked="0"/>
    </xf>
    <xf numFmtId="0" fontId="27" fillId="34" borderId="327" xfId="7" applyFont="1" applyFill="1" applyBorder="1" applyAlignment="1" applyProtection="1">
      <alignment horizontal="left"/>
    </xf>
    <xf numFmtId="170" fontId="21" fillId="34" borderId="310" xfId="204" applyNumberFormat="1" applyFont="1" applyFill="1" applyBorder="1" applyAlignment="1" applyProtection="1">
      <alignment horizontal="center"/>
    </xf>
    <xf numFmtId="170" fontId="21" fillId="34" borderId="325" xfId="204" applyNumberFormat="1" applyFont="1" applyFill="1" applyBorder="1" applyAlignment="1" applyProtection="1">
      <alignment horizontal="center"/>
    </xf>
    <xf numFmtId="0" fontId="27" fillId="34" borderId="327" xfId="7" applyFont="1" applyFill="1" applyBorder="1" applyAlignment="1" applyProtection="1">
      <alignment horizontal="right"/>
    </xf>
    <xf numFmtId="0" fontId="27" fillId="34" borderId="327" xfId="7" quotePrefix="1" applyFont="1" applyFill="1" applyBorder="1" applyAlignment="1" applyProtection="1">
      <alignment horizontal="left"/>
    </xf>
    <xf numFmtId="0" fontId="21" fillId="34" borderId="327" xfId="7" quotePrefix="1" applyFont="1" applyFill="1" applyBorder="1" applyAlignment="1" applyProtection="1">
      <alignment horizontal="left"/>
    </xf>
    <xf numFmtId="0" fontId="21" fillId="34" borderId="328" xfId="7" applyFont="1" applyFill="1" applyBorder="1" applyAlignment="1" applyProtection="1"/>
    <xf numFmtId="49" fontId="21" fillId="0" borderId="406" xfId="7" applyNumberFormat="1" applyFont="1" applyFill="1" applyBorder="1" applyAlignment="1" applyProtection="1">
      <alignment horizontal="center"/>
      <protection locked="0"/>
    </xf>
    <xf numFmtId="49" fontId="26" fillId="34" borderId="266" xfId="7" applyNumberFormat="1" applyFont="1" applyFill="1" applyBorder="1" applyAlignment="1" applyProtection="1"/>
    <xf numFmtId="170" fontId="21" fillId="33" borderId="310" xfId="204" applyNumberFormat="1" applyFont="1" applyFill="1" applyBorder="1" applyAlignment="1" applyProtection="1">
      <protection locked="0"/>
    </xf>
    <xf numFmtId="170" fontId="21" fillId="33" borderId="325" xfId="204" applyNumberFormat="1" applyFont="1" applyFill="1" applyBorder="1" applyAlignment="1" applyProtection="1">
      <protection locked="0"/>
    </xf>
    <xf numFmtId="49" fontId="26" fillId="34" borderId="407" xfId="7" applyNumberFormat="1" applyFont="1" applyFill="1" applyBorder="1" applyAlignment="1" applyProtection="1"/>
    <xf numFmtId="49" fontId="21" fillId="0" borderId="167" xfId="7" applyNumberFormat="1" applyFont="1" applyFill="1" applyBorder="1" applyAlignment="1" applyProtection="1">
      <alignment horizontal="center"/>
      <protection locked="0"/>
    </xf>
    <xf numFmtId="170" fontId="27" fillId="30" borderId="167" xfId="204" applyNumberFormat="1" applyFont="1" applyFill="1" applyBorder="1" applyProtection="1"/>
    <xf numFmtId="170" fontId="27" fillId="30" borderId="187" xfId="204" applyNumberFormat="1" applyFont="1" applyFill="1" applyBorder="1" applyProtection="1"/>
    <xf numFmtId="0" fontId="21" fillId="34" borderId="266" xfId="7" applyFont="1" applyFill="1" applyBorder="1" applyAlignment="1" applyProtection="1"/>
    <xf numFmtId="0" fontId="21" fillId="34" borderId="407" xfId="7" applyFont="1" applyFill="1" applyBorder="1" applyAlignment="1" applyProtection="1"/>
    <xf numFmtId="170" fontId="27" fillId="30" borderId="398" xfId="204" applyNumberFormat="1" applyFont="1" applyFill="1" applyBorder="1" applyProtection="1"/>
    <xf numFmtId="166" fontId="26" fillId="0" borderId="310" xfId="0" applyFont="1" applyFill="1" applyBorder="1" applyProtection="1">
      <protection locked="0"/>
    </xf>
    <xf numFmtId="166" fontId="26" fillId="29" borderId="325" xfId="0" applyFont="1" applyFill="1" applyBorder="1" applyProtection="1"/>
    <xf numFmtId="166" fontId="26" fillId="29" borderId="360" xfId="0" applyFont="1" applyFill="1" applyBorder="1" applyProtection="1"/>
    <xf numFmtId="166" fontId="26" fillId="29" borderId="362" xfId="0" applyFont="1" applyFill="1" applyBorder="1" applyProtection="1"/>
    <xf numFmtId="166" fontId="26" fillId="29" borderId="354" xfId="0" applyFont="1" applyFill="1" applyBorder="1" applyProtection="1"/>
    <xf numFmtId="0" fontId="21" fillId="0" borderId="355" xfId="7" applyFont="1" applyFill="1" applyBorder="1" applyAlignment="1" applyProtection="1">
      <alignment horizontal="left"/>
      <protection locked="0"/>
    </xf>
    <xf numFmtId="170" fontId="27" fillId="30" borderId="355" xfId="204" applyNumberFormat="1" applyFont="1" applyFill="1" applyBorder="1" applyProtection="1"/>
    <xf numFmtId="166" fontId="20" fillId="34" borderId="202" xfId="0" applyFont="1" applyFill="1" applyBorder="1" applyAlignment="1" applyProtection="1">
      <alignment horizontal="left"/>
    </xf>
    <xf numFmtId="166" fontId="21" fillId="34" borderId="322" xfId="216" applyFont="1" applyFill="1" applyBorder="1" applyProtection="1"/>
    <xf numFmtId="166" fontId="21" fillId="34" borderId="324" xfId="216" applyFont="1" applyFill="1" applyBorder="1" applyProtection="1"/>
    <xf numFmtId="166" fontId="20" fillId="29" borderId="199" xfId="0" applyFont="1" applyFill="1" applyBorder="1" applyAlignment="1" applyProtection="1">
      <alignment horizontal="center" vertical="center" wrapText="1"/>
    </xf>
    <xf numFmtId="166" fontId="20" fillId="29" borderId="200" xfId="0" applyFont="1" applyFill="1" applyBorder="1" applyAlignment="1" applyProtection="1">
      <alignment horizontal="center" vertical="center" wrapText="1"/>
    </xf>
    <xf numFmtId="166" fontId="20" fillId="29" borderId="276" xfId="0" applyFont="1" applyFill="1" applyBorder="1" applyAlignment="1" applyProtection="1">
      <alignment horizontal="center" vertical="center" wrapText="1"/>
    </xf>
    <xf numFmtId="166" fontId="20" fillId="29" borderId="203" xfId="0" applyFont="1" applyFill="1" applyBorder="1" applyAlignment="1" applyProtection="1">
      <alignment horizontal="center" vertical="center" wrapText="1"/>
    </xf>
    <xf numFmtId="166" fontId="20" fillId="34" borderId="266" xfId="216" applyFont="1" applyFill="1" applyBorder="1" applyProtection="1"/>
    <xf numFmtId="166" fontId="20" fillId="34" borderId="264" xfId="216" applyFont="1" applyFill="1" applyBorder="1" applyProtection="1"/>
    <xf numFmtId="166" fontId="20" fillId="0" borderId="310" xfId="216" applyFont="1" applyFill="1" applyBorder="1" applyProtection="1"/>
    <xf numFmtId="170" fontId="20" fillId="34" borderId="310" xfId="204" quotePrefix="1" applyNumberFormat="1" applyFont="1" applyFill="1" applyBorder="1" applyAlignment="1" applyProtection="1">
      <alignment horizontal="center"/>
    </xf>
    <xf numFmtId="166" fontId="21" fillId="34" borderId="202" xfId="216" applyFont="1" applyFill="1" applyBorder="1" applyProtection="1"/>
    <xf numFmtId="166" fontId="20" fillId="34" borderId="404" xfId="216" applyFont="1" applyFill="1" applyBorder="1" applyProtection="1"/>
    <xf numFmtId="166" fontId="21" fillId="34" borderId="380" xfId="216" applyFont="1" applyFill="1" applyBorder="1" applyProtection="1"/>
    <xf numFmtId="166" fontId="20" fillId="0" borderId="330" xfId="216" quotePrefix="1" applyFont="1" applyFill="1" applyBorder="1" applyProtection="1">
      <protection locked="0"/>
    </xf>
    <xf numFmtId="170" fontId="21" fillId="34" borderId="310" xfId="204" applyNumberFormat="1" applyFont="1" applyFill="1" applyBorder="1" applyProtection="1">
      <protection locked="0"/>
    </xf>
    <xf numFmtId="170" fontId="21" fillId="37" borderId="310" xfId="204" applyNumberFormat="1" applyFont="1" applyFill="1" applyBorder="1" applyAlignment="1" applyProtection="1">
      <alignment horizontal="right"/>
    </xf>
    <xf numFmtId="166" fontId="21" fillId="34" borderId="326" xfId="216" applyFont="1" applyFill="1" applyBorder="1" applyProtection="1"/>
    <xf numFmtId="166" fontId="21" fillId="34" borderId="326" xfId="216" quotePrefix="1" applyFont="1" applyFill="1" applyBorder="1" applyProtection="1"/>
    <xf numFmtId="166" fontId="21" fillId="34" borderId="328" xfId="216" applyFont="1" applyFill="1" applyBorder="1" applyProtection="1"/>
    <xf numFmtId="166" fontId="21" fillId="34" borderId="329" xfId="216" quotePrefix="1" applyFont="1" applyFill="1" applyBorder="1" applyProtection="1"/>
    <xf numFmtId="166" fontId="21" fillId="0" borderId="406" xfId="0" applyFont="1" applyBorder="1" applyProtection="1">
      <protection locked="0"/>
    </xf>
    <xf numFmtId="166" fontId="20" fillId="34" borderId="267" xfId="216" applyFont="1" applyFill="1" applyBorder="1" applyProtection="1"/>
    <xf numFmtId="166" fontId="20" fillId="0" borderId="310" xfId="216" applyFont="1" applyFill="1" applyBorder="1" applyProtection="1">
      <protection locked="0"/>
    </xf>
    <xf numFmtId="170" fontId="20" fillId="33" borderId="310" xfId="204" applyNumberFormat="1" applyFont="1" applyFill="1" applyBorder="1" applyProtection="1"/>
    <xf numFmtId="166" fontId="21" fillId="0" borderId="326" xfId="216" applyFont="1" applyFill="1" applyBorder="1" applyProtection="1">
      <protection locked="0"/>
    </xf>
    <xf numFmtId="166" fontId="21" fillId="34" borderId="407" xfId="216" applyFont="1" applyFill="1" applyBorder="1" applyProtection="1"/>
    <xf numFmtId="166" fontId="21" fillId="0" borderId="388" xfId="216" applyFont="1" applyFill="1" applyBorder="1" applyProtection="1">
      <protection locked="0"/>
    </xf>
    <xf numFmtId="166" fontId="21" fillId="0" borderId="387" xfId="216" applyFont="1" applyFill="1" applyBorder="1" applyProtection="1">
      <protection locked="0"/>
    </xf>
    <xf numFmtId="166" fontId="21" fillId="29" borderId="355" xfId="0" applyFont="1" applyFill="1" applyBorder="1" applyAlignment="1" applyProtection="1">
      <alignment horizontal="center" vertical="center" wrapText="1"/>
    </xf>
    <xf numFmtId="166" fontId="20" fillId="34" borderId="403" xfId="216" applyFont="1" applyFill="1" applyBorder="1" applyProtection="1"/>
    <xf numFmtId="166" fontId="21" fillId="34" borderId="264" xfId="216" applyFont="1" applyFill="1" applyBorder="1" applyProtection="1"/>
    <xf numFmtId="166" fontId="21" fillId="34" borderId="310" xfId="216" applyFont="1" applyFill="1" applyBorder="1" applyProtection="1"/>
    <xf numFmtId="170" fontId="20" fillId="0" borderId="310" xfId="204" applyNumberFormat="1" applyFont="1" applyFill="1" applyBorder="1" applyProtection="1">
      <protection locked="0"/>
    </xf>
    <xf numFmtId="170" fontId="20" fillId="37" borderId="310" xfId="204" applyNumberFormat="1" applyFont="1" applyFill="1" applyBorder="1" applyProtection="1"/>
    <xf numFmtId="170" fontId="20" fillId="0" borderId="406" xfId="204" applyNumberFormat="1" applyFont="1" applyFill="1" applyBorder="1" applyProtection="1">
      <protection locked="0"/>
    </xf>
    <xf numFmtId="170" fontId="20" fillId="37" borderId="310" xfId="204" applyNumberFormat="1" applyFont="1" applyFill="1" applyBorder="1" applyAlignment="1" applyProtection="1">
      <alignment horizontal="right"/>
    </xf>
    <xf numFmtId="170" fontId="21" fillId="37" borderId="310" xfId="204" applyNumberFormat="1" applyFont="1" applyFill="1" applyBorder="1" applyProtection="1"/>
    <xf numFmtId="166" fontId="20" fillId="0" borderId="310" xfId="0" applyFont="1" applyBorder="1" applyProtection="1">
      <protection locked="0"/>
    </xf>
    <xf numFmtId="166" fontId="21" fillId="34" borderId="404" xfId="216" applyFont="1" applyFill="1" applyBorder="1" applyProtection="1"/>
    <xf numFmtId="166" fontId="21" fillId="0" borderId="380" xfId="216" applyFont="1" applyFill="1" applyBorder="1" applyProtection="1">
      <protection locked="0"/>
    </xf>
    <xf numFmtId="170" fontId="21" fillId="0" borderId="310" xfId="204" applyNumberFormat="1" applyFont="1" applyFill="1" applyBorder="1" applyProtection="1"/>
    <xf numFmtId="170" fontId="20" fillId="30" borderId="355" xfId="204" applyNumberFormat="1" applyFont="1" applyFill="1" applyBorder="1" applyProtection="1"/>
    <xf numFmtId="166" fontId="20" fillId="29" borderId="322" xfId="0" applyFont="1" applyFill="1" applyBorder="1" applyAlignment="1" applyProtection="1">
      <alignment horizontal="center" vertical="center" wrapText="1"/>
    </xf>
    <xf numFmtId="166" fontId="20" fillId="29" borderId="202" xfId="0" applyFont="1" applyFill="1" applyBorder="1" applyAlignment="1" applyProtection="1">
      <alignment horizontal="center" vertical="center" wrapText="1"/>
    </xf>
    <xf numFmtId="166" fontId="20" fillId="29" borderId="194" xfId="0" applyFont="1" applyFill="1" applyBorder="1" applyAlignment="1" applyProtection="1">
      <alignment horizontal="center" vertical="center" wrapText="1"/>
    </xf>
    <xf numFmtId="166" fontId="20" fillId="29" borderId="194" xfId="0" applyFont="1" applyFill="1" applyBorder="1" applyProtection="1"/>
    <xf numFmtId="3" fontId="21" fillId="34" borderId="167" xfId="0" quotePrefix="1" applyNumberFormat="1" applyFont="1" applyFill="1" applyBorder="1" applyAlignment="1" applyProtection="1">
      <alignment horizontal="center"/>
    </xf>
    <xf numFmtId="3" fontId="21" fillId="34" borderId="187" xfId="0" quotePrefix="1" applyNumberFormat="1" applyFont="1" applyFill="1" applyBorder="1" applyAlignment="1" applyProtection="1">
      <alignment horizontal="center"/>
    </xf>
    <xf numFmtId="170" fontId="21" fillId="34" borderId="387" xfId="204" quotePrefix="1" applyNumberFormat="1" applyFont="1" applyFill="1" applyBorder="1" applyAlignment="1" applyProtection="1">
      <alignment horizontal="center"/>
    </xf>
    <xf numFmtId="170" fontId="21" fillId="34" borderId="394" xfId="204" quotePrefix="1" applyNumberFormat="1" applyFont="1" applyFill="1" applyBorder="1" applyAlignment="1" applyProtection="1">
      <alignment horizontal="center"/>
    </xf>
    <xf numFmtId="170" fontId="21" fillId="34" borderId="167" xfId="204" quotePrefix="1" applyNumberFormat="1" applyFont="1" applyFill="1" applyBorder="1" applyAlignment="1" applyProtection="1">
      <alignment horizontal="center"/>
    </xf>
    <xf numFmtId="170" fontId="21" fillId="34" borderId="387" xfId="204" applyNumberFormat="1" applyFont="1" applyFill="1" applyBorder="1" applyProtection="1"/>
    <xf numFmtId="170" fontId="21" fillId="34" borderId="394" xfId="204" applyNumberFormat="1" applyFont="1" applyFill="1" applyBorder="1" applyProtection="1"/>
    <xf numFmtId="49" fontId="21" fillId="0" borderId="406" xfId="0" applyNumberFormat="1" applyFont="1" applyFill="1" applyBorder="1" applyAlignment="1" applyProtection="1">
      <alignment horizontal="center"/>
      <protection locked="0"/>
    </xf>
    <xf numFmtId="170" fontId="21" fillId="34" borderId="330" xfId="204" applyNumberFormat="1" applyFont="1" applyFill="1" applyBorder="1" applyProtection="1"/>
    <xf numFmtId="166" fontId="21" fillId="34" borderId="199" xfId="0" applyFont="1" applyFill="1" applyBorder="1" applyProtection="1"/>
    <xf numFmtId="166" fontId="21" fillId="34" borderId="200" xfId="0" applyFont="1" applyFill="1" applyBorder="1" applyProtection="1"/>
    <xf numFmtId="166" fontId="21" fillId="0" borderId="194" xfId="0" applyFont="1" applyFill="1" applyBorder="1" applyAlignment="1" applyProtection="1">
      <alignment horizontal="center"/>
      <protection locked="0"/>
    </xf>
    <xf numFmtId="170" fontId="21" fillId="0" borderId="194" xfId="204" applyNumberFormat="1" applyFont="1" applyFill="1" applyBorder="1" applyProtection="1">
      <protection locked="0"/>
    </xf>
    <xf numFmtId="170" fontId="21" fillId="0" borderId="195" xfId="204" applyNumberFormat="1" applyFont="1" applyFill="1" applyBorder="1" applyProtection="1">
      <protection locked="0"/>
    </xf>
    <xf numFmtId="166" fontId="20" fillId="34" borderId="169" xfId="0" applyFont="1" applyFill="1" applyBorder="1" applyProtection="1"/>
    <xf numFmtId="166" fontId="21" fillId="0" borderId="152" xfId="0" applyFont="1" applyFill="1" applyBorder="1" applyAlignment="1" applyProtection="1">
      <alignment horizontal="center"/>
      <protection locked="0"/>
    </xf>
    <xf numFmtId="166" fontId="21" fillId="34" borderId="399" xfId="11" applyFont="1" applyFill="1" applyBorder="1" applyAlignment="1" applyProtection="1">
      <alignment horizontal="left" wrapText="1"/>
    </xf>
    <xf numFmtId="166" fontId="20" fillId="29" borderId="395" xfId="0" applyFont="1" applyFill="1" applyBorder="1" applyProtection="1"/>
    <xf numFmtId="44" fontId="20" fillId="34" borderId="325" xfId="213" applyFont="1" applyFill="1" applyBorder="1" applyAlignment="1" applyProtection="1">
      <alignment horizontal="center" wrapText="1"/>
    </xf>
    <xf numFmtId="166" fontId="20" fillId="34" borderId="400" xfId="0" quotePrefix="1" applyFont="1" applyFill="1" applyBorder="1" applyAlignment="1" applyProtection="1">
      <alignment horizontal="centerContinuous"/>
    </xf>
    <xf numFmtId="166" fontId="21" fillId="34" borderId="330" xfId="0" applyFont="1" applyFill="1" applyBorder="1" applyAlignment="1" applyProtection="1">
      <alignment horizontal="centerContinuous"/>
    </xf>
    <xf numFmtId="166" fontId="20" fillId="34" borderId="330" xfId="0" applyFont="1" applyFill="1" applyBorder="1" applyAlignment="1" applyProtection="1">
      <alignment horizontal="left"/>
    </xf>
    <xf numFmtId="166" fontId="21" fillId="34" borderId="392" xfId="0" applyFont="1" applyFill="1" applyBorder="1" applyProtection="1"/>
    <xf numFmtId="166" fontId="20" fillId="34" borderId="182" xfId="0" quotePrefix="1" applyFont="1" applyFill="1" applyBorder="1" applyAlignment="1" applyProtection="1">
      <alignment horizontal="left"/>
    </xf>
    <xf numFmtId="166" fontId="20" fillId="34" borderId="182" xfId="0" quotePrefix="1" applyFont="1" applyFill="1" applyBorder="1" applyAlignment="1" applyProtection="1">
      <alignment horizontal="centerContinuous"/>
    </xf>
    <xf numFmtId="166" fontId="21" fillId="34" borderId="182" xfId="0" applyFont="1" applyFill="1" applyBorder="1" applyProtection="1"/>
    <xf numFmtId="166" fontId="20" fillId="34" borderId="182" xfId="0" quotePrefix="1" applyFont="1" applyFill="1" applyBorder="1" applyAlignment="1" applyProtection="1"/>
    <xf numFmtId="166" fontId="20" fillId="34" borderId="182" xfId="0" applyFont="1" applyFill="1" applyBorder="1" applyProtection="1"/>
    <xf numFmtId="166" fontId="21" fillId="34" borderId="413" xfId="0" applyFont="1" applyFill="1" applyBorder="1" applyProtection="1"/>
    <xf numFmtId="166" fontId="21" fillId="34" borderId="334" xfId="0" applyFont="1" applyFill="1" applyBorder="1" applyProtection="1"/>
    <xf numFmtId="166" fontId="21" fillId="0" borderId="334" xfId="0" applyFont="1" applyFill="1" applyBorder="1" applyAlignment="1" applyProtection="1">
      <alignment horizontal="left"/>
      <protection locked="0"/>
    </xf>
    <xf numFmtId="166" fontId="21" fillId="0" borderId="334" xfId="0" applyFont="1" applyFill="1" applyBorder="1" applyProtection="1">
      <protection locked="0"/>
    </xf>
    <xf numFmtId="170" fontId="21" fillId="0" borderId="334" xfId="204" applyNumberFormat="1" applyFont="1" applyFill="1" applyBorder="1" applyProtection="1">
      <protection locked="0"/>
    </xf>
    <xf numFmtId="170" fontId="21" fillId="0" borderId="335" xfId="204" applyNumberFormat="1" applyFont="1" applyFill="1" applyBorder="1" applyProtection="1">
      <protection locked="0"/>
    </xf>
    <xf numFmtId="171" fontId="20" fillId="34" borderId="202" xfId="205" applyNumberFormat="1" applyFont="1" applyFill="1" applyBorder="1" applyProtection="1"/>
    <xf numFmtId="0" fontId="21" fillId="34" borderId="322" xfId="235" applyFont="1" applyFill="1" applyBorder="1" applyAlignment="1" applyProtection="1">
      <alignment wrapText="1"/>
    </xf>
    <xf numFmtId="0" fontId="21" fillId="34" borderId="351" xfId="235" applyFont="1" applyFill="1" applyBorder="1" applyAlignment="1" applyProtection="1">
      <alignment horizontal="center" wrapText="1"/>
    </xf>
    <xf numFmtId="0" fontId="21" fillId="34" borderId="395" xfId="235" applyFont="1" applyFill="1" applyBorder="1" applyAlignment="1" applyProtection="1">
      <alignment horizontal="center" wrapText="1"/>
    </xf>
    <xf numFmtId="0" fontId="21" fillId="34" borderId="414" xfId="235" applyFont="1" applyFill="1" applyBorder="1" applyAlignment="1" applyProtection="1">
      <alignment horizontal="center" wrapText="1"/>
    </xf>
    <xf numFmtId="49" fontId="21" fillId="34" borderId="352" xfId="235" applyNumberFormat="1" applyFont="1" applyFill="1" applyBorder="1" applyProtection="1"/>
    <xf numFmtId="49" fontId="21" fillId="34" borderId="264" xfId="235" applyNumberFormat="1" applyFont="1" applyFill="1" applyBorder="1" applyProtection="1"/>
    <xf numFmtId="49" fontId="21" fillId="34" borderId="310" xfId="235" applyNumberFormat="1" applyFont="1" applyFill="1" applyBorder="1" applyProtection="1"/>
    <xf numFmtId="49" fontId="21" fillId="34" borderId="310" xfId="235" applyNumberFormat="1" applyFont="1" applyFill="1" applyBorder="1" applyAlignment="1" applyProtection="1">
      <alignment horizontal="center"/>
    </xf>
    <xf numFmtId="49" fontId="21" fillId="34" borderId="266" xfId="235" applyNumberFormat="1" applyFont="1" applyFill="1" applyBorder="1" applyProtection="1"/>
    <xf numFmtId="49" fontId="21" fillId="34" borderId="267" xfId="235" applyNumberFormat="1" applyFont="1" applyFill="1" applyBorder="1" applyProtection="1"/>
    <xf numFmtId="49" fontId="20" fillId="34" borderId="310" xfId="235" applyNumberFormat="1" applyFont="1" applyFill="1" applyBorder="1" applyAlignment="1" applyProtection="1">
      <alignment horizontal="center"/>
    </xf>
    <xf numFmtId="0" fontId="20" fillId="34" borderId="286" xfId="235" applyFont="1" applyFill="1" applyBorder="1" applyProtection="1"/>
    <xf numFmtId="0" fontId="21" fillId="34" borderId="286" xfId="235" applyFont="1" applyFill="1" applyBorder="1" applyProtection="1"/>
    <xf numFmtId="0" fontId="21" fillId="0" borderId="286" xfId="235" applyFont="1" applyFill="1" applyBorder="1" applyProtection="1">
      <protection locked="0"/>
    </xf>
    <xf numFmtId="170" fontId="21" fillId="0" borderId="286" xfId="204" applyNumberFormat="1" applyFont="1" applyBorder="1" applyAlignment="1" applyProtection="1">
      <alignment horizontal="center"/>
      <protection locked="0"/>
    </xf>
    <xf numFmtId="170" fontId="21" fillId="35" borderId="286" xfId="204" applyNumberFormat="1" applyFont="1" applyFill="1" applyBorder="1" applyProtection="1"/>
    <xf numFmtId="170" fontId="21" fillId="0" borderId="286" xfId="204" applyNumberFormat="1" applyFont="1" applyBorder="1" applyProtection="1">
      <protection locked="0"/>
    </xf>
    <xf numFmtId="170" fontId="21" fillId="0" borderId="415" xfId="204" applyNumberFormat="1" applyFont="1" applyBorder="1" applyAlignment="1" applyProtection="1">
      <alignment horizontal="center"/>
      <protection locked="0"/>
    </xf>
    <xf numFmtId="166" fontId="21" fillId="34" borderId="182" xfId="0" applyFont="1" applyFill="1" applyBorder="1" applyAlignment="1" applyProtection="1">
      <alignment horizontal="left" vertical="center"/>
    </xf>
    <xf numFmtId="0" fontId="20" fillId="34" borderId="327" xfId="235" applyFont="1" applyFill="1" applyBorder="1" applyProtection="1"/>
    <xf numFmtId="0" fontId="21" fillId="34" borderId="327" xfId="235" applyFont="1" applyFill="1" applyBorder="1" applyProtection="1"/>
    <xf numFmtId="166" fontId="21" fillId="34" borderId="327" xfId="0" quotePrefix="1" applyFont="1" applyFill="1" applyBorder="1" applyProtection="1"/>
    <xf numFmtId="166" fontId="21" fillId="34" borderId="327" xfId="0" applyFont="1" applyFill="1" applyBorder="1" applyProtection="1"/>
    <xf numFmtId="0" fontId="21" fillId="34" borderId="327" xfId="235" quotePrefix="1" applyFont="1" applyFill="1" applyBorder="1" applyProtection="1"/>
    <xf numFmtId="166" fontId="101" fillId="34" borderId="266" xfId="0" applyFont="1" applyFill="1" applyBorder="1" applyAlignment="1" applyProtection="1">
      <alignment horizontal="left"/>
    </xf>
    <xf numFmtId="166" fontId="21" fillId="34" borderId="264" xfId="0" applyFont="1" applyFill="1" applyBorder="1" applyProtection="1"/>
    <xf numFmtId="0" fontId="21" fillId="0" borderId="310" xfId="235" applyFont="1" applyFill="1" applyBorder="1" applyProtection="1">
      <protection locked="0"/>
    </xf>
    <xf numFmtId="170" fontId="21" fillId="33" borderId="310" xfId="204" applyNumberFormat="1" applyFont="1" applyFill="1" applyBorder="1" applyProtection="1">
      <protection locked="0"/>
    </xf>
    <xf numFmtId="170" fontId="21" fillId="33" borderId="325" xfId="204" applyNumberFormat="1" applyFont="1" applyFill="1" applyBorder="1" applyProtection="1">
      <protection locked="0"/>
    </xf>
    <xf numFmtId="166" fontId="21" fillId="34" borderId="352" xfId="0" applyFont="1" applyFill="1" applyBorder="1" applyAlignment="1" applyProtection="1">
      <alignment horizontal="left" vertical="center"/>
    </xf>
    <xf numFmtId="166" fontId="31" fillId="34" borderId="264" xfId="0" applyFont="1" applyFill="1" applyBorder="1" applyAlignment="1" applyProtection="1">
      <alignment horizontal="left"/>
    </xf>
    <xf numFmtId="170" fontId="21" fillId="34" borderId="330" xfId="204" applyNumberFormat="1" applyFont="1" applyFill="1" applyBorder="1" applyAlignment="1" applyProtection="1">
      <alignment horizontal="center"/>
    </xf>
    <xf numFmtId="170" fontId="21" fillId="34" borderId="381" xfId="204" applyNumberFormat="1" applyFont="1" applyFill="1" applyBorder="1" applyAlignment="1" applyProtection="1">
      <alignment horizontal="center"/>
    </xf>
    <xf numFmtId="166" fontId="20" fillId="34" borderId="347" xfId="0" applyFont="1" applyFill="1" applyBorder="1" applyProtection="1"/>
    <xf numFmtId="0" fontId="21" fillId="0" borderId="387" xfId="235" applyFont="1" applyFill="1" applyBorder="1" applyProtection="1">
      <protection locked="0"/>
    </xf>
    <xf numFmtId="170" fontId="21" fillId="0" borderId="387" xfId="204" applyNumberFormat="1" applyFont="1" applyBorder="1" applyAlignment="1" applyProtection="1">
      <alignment horizontal="center"/>
      <protection locked="0"/>
    </xf>
    <xf numFmtId="170" fontId="21" fillId="35" borderId="387" xfId="204" applyNumberFormat="1" applyFont="1" applyFill="1" applyBorder="1" applyProtection="1"/>
    <xf numFmtId="170" fontId="21" fillId="0" borderId="382" xfId="204" applyNumberFormat="1" applyFont="1" applyBorder="1" applyAlignment="1" applyProtection="1">
      <alignment horizontal="center"/>
      <protection locked="0"/>
    </xf>
    <xf numFmtId="166" fontId="20" fillId="34" borderId="327" xfId="0" applyFont="1" applyFill="1" applyBorder="1" applyProtection="1"/>
    <xf numFmtId="0" fontId="21" fillId="0" borderId="406" xfId="235" applyFont="1" applyFill="1" applyBorder="1" applyProtection="1">
      <protection locked="0"/>
    </xf>
    <xf numFmtId="170" fontId="21" fillId="34" borderId="406" xfId="204" applyNumberFormat="1" applyFont="1" applyFill="1" applyBorder="1" applyAlignment="1" applyProtection="1">
      <alignment horizontal="center"/>
      <protection locked="0"/>
    </xf>
    <xf numFmtId="170" fontId="21" fillId="34" borderId="406" xfId="204" applyNumberFormat="1" applyFont="1" applyFill="1" applyBorder="1" applyProtection="1"/>
    <xf numFmtId="170" fontId="21" fillId="34" borderId="382" xfId="204" applyNumberFormat="1" applyFont="1" applyFill="1" applyBorder="1" applyAlignment="1" applyProtection="1">
      <alignment horizontal="center"/>
      <protection locked="0"/>
    </xf>
    <xf numFmtId="166" fontId="21" fillId="34" borderId="402" xfId="0" applyFont="1" applyFill="1" applyBorder="1" applyAlignment="1" applyProtection="1">
      <alignment horizontal="left" vertical="center"/>
    </xf>
    <xf numFmtId="166" fontId="21" fillId="34" borderId="202" xfId="0" quotePrefix="1" applyFont="1" applyFill="1" applyBorder="1" applyProtection="1"/>
    <xf numFmtId="166" fontId="21" fillId="34" borderId="401" xfId="0" applyFont="1" applyFill="1" applyBorder="1" applyAlignment="1" applyProtection="1">
      <alignment horizontal="left" vertical="center"/>
    </xf>
    <xf numFmtId="0" fontId="21" fillId="0" borderId="194" xfId="235" applyFont="1" applyFill="1" applyBorder="1" applyProtection="1">
      <protection locked="0"/>
    </xf>
    <xf numFmtId="170" fontId="21" fillId="0" borderId="160" xfId="204" applyNumberFormat="1" applyFont="1" applyFill="1" applyBorder="1" applyProtection="1">
      <protection locked="0"/>
    </xf>
    <xf numFmtId="170" fontId="21" fillId="35" borderId="167" xfId="204" applyNumberFormat="1" applyFont="1" applyFill="1" applyBorder="1" applyProtection="1"/>
    <xf numFmtId="166" fontId="21" fillId="34" borderId="390" xfId="0" applyFont="1" applyFill="1" applyBorder="1" applyAlignment="1" applyProtection="1">
      <alignment horizontal="left"/>
    </xf>
    <xf numFmtId="170" fontId="21" fillId="0" borderId="382" xfId="204" applyNumberFormat="1" applyFont="1" applyFill="1" applyBorder="1" applyProtection="1">
      <protection locked="0"/>
    </xf>
    <xf numFmtId="166" fontId="21" fillId="34" borderId="266" xfId="0" applyFont="1" applyFill="1" applyBorder="1" applyAlignment="1" applyProtection="1">
      <alignment horizontal="left"/>
    </xf>
    <xf numFmtId="166" fontId="21" fillId="34" borderId="347" xfId="0" quotePrefix="1" applyFont="1" applyFill="1" applyBorder="1" applyProtection="1"/>
    <xf numFmtId="170" fontId="21" fillId="0" borderId="416" xfId="204" applyNumberFormat="1" applyFont="1" applyFill="1" applyBorder="1" applyProtection="1">
      <protection locked="0"/>
    </xf>
    <xf numFmtId="166" fontId="21" fillId="34" borderId="264" xfId="0" quotePrefix="1" applyFont="1" applyFill="1" applyBorder="1" applyProtection="1"/>
    <xf numFmtId="166" fontId="20" fillId="34" borderId="397" xfId="0" applyFont="1" applyFill="1" applyBorder="1" applyProtection="1"/>
    <xf numFmtId="166" fontId="21" fillId="34" borderId="417" xfId="0" quotePrefix="1" applyFont="1" applyFill="1" applyBorder="1" applyProtection="1"/>
    <xf numFmtId="166" fontId="21" fillId="34" borderId="326" xfId="0" applyFont="1" applyFill="1" applyBorder="1" applyProtection="1"/>
    <xf numFmtId="170" fontId="21" fillId="35" borderId="406" xfId="204" applyNumberFormat="1" applyFont="1" applyFill="1" applyBorder="1" applyProtection="1"/>
    <xf numFmtId="0" fontId="21" fillId="34" borderId="396" xfId="235" applyFont="1" applyFill="1" applyBorder="1" applyProtection="1"/>
    <xf numFmtId="0" fontId="21" fillId="34" borderId="417" xfId="235" applyFont="1" applyFill="1" applyBorder="1" applyProtection="1"/>
    <xf numFmtId="166" fontId="21" fillId="34" borderId="417" xfId="0" applyFont="1" applyFill="1" applyBorder="1" applyProtection="1"/>
    <xf numFmtId="170" fontId="21" fillId="37" borderId="418" xfId="204" applyNumberFormat="1" applyFont="1" applyFill="1" applyBorder="1" applyProtection="1"/>
    <xf numFmtId="170" fontId="21" fillId="37" borderId="415" xfId="204" applyNumberFormat="1" applyFont="1" applyFill="1" applyBorder="1" applyProtection="1"/>
    <xf numFmtId="0" fontId="21" fillId="34" borderId="202" xfId="235" applyFont="1" applyFill="1" applyBorder="1" applyProtection="1"/>
    <xf numFmtId="170" fontId="21" fillId="34" borderId="202" xfId="204" applyNumberFormat="1" applyFont="1" applyFill="1" applyBorder="1" applyAlignment="1" applyProtection="1">
      <alignment horizontal="center"/>
    </xf>
    <xf numFmtId="170" fontId="21" fillId="34" borderId="202" xfId="204" applyNumberFormat="1" applyFont="1" applyFill="1" applyBorder="1" applyProtection="1"/>
    <xf numFmtId="170" fontId="21" fillId="34" borderId="203" xfId="204" applyNumberFormat="1" applyFont="1" applyFill="1" applyBorder="1" applyAlignment="1" applyProtection="1">
      <alignment horizontal="center"/>
    </xf>
    <xf numFmtId="0" fontId="21" fillId="34" borderId="400" xfId="235" applyFont="1" applyFill="1" applyBorder="1" applyProtection="1"/>
    <xf numFmtId="0" fontId="20" fillId="34" borderId="341" xfId="235" applyFont="1" applyFill="1" applyBorder="1" applyProtection="1"/>
    <xf numFmtId="0" fontId="21" fillId="34" borderId="341" xfId="235" applyFont="1" applyFill="1" applyBorder="1" applyProtection="1"/>
    <xf numFmtId="0" fontId="21" fillId="0" borderId="330" xfId="235" applyFont="1" applyFill="1" applyBorder="1" applyProtection="1">
      <protection locked="0"/>
    </xf>
    <xf numFmtId="170" fontId="21" fillId="5" borderId="310" xfId="204" applyNumberFormat="1" applyFont="1" applyFill="1" applyBorder="1" applyProtection="1"/>
    <xf numFmtId="0" fontId="21" fillId="34" borderId="353" xfId="235" applyFont="1" applyFill="1" applyBorder="1" applyProtection="1"/>
    <xf numFmtId="0" fontId="20" fillId="34" borderId="362" xfId="235" applyFont="1" applyFill="1" applyBorder="1" applyProtection="1"/>
    <xf numFmtId="0" fontId="21" fillId="34" borderId="362" xfId="235" applyFont="1" applyFill="1" applyBorder="1" applyProtection="1"/>
    <xf numFmtId="0" fontId="21" fillId="0" borderId="355" xfId="235" applyFont="1" applyFill="1" applyBorder="1" applyProtection="1">
      <protection locked="0"/>
    </xf>
    <xf numFmtId="170" fontId="21" fillId="37" borderId="355" xfId="204" applyNumberFormat="1" applyFont="1" applyFill="1" applyBorder="1" applyProtection="1"/>
    <xf numFmtId="170" fontId="21" fillId="37" borderId="356" xfId="204" applyNumberFormat="1" applyFont="1" applyFill="1" applyBorder="1" applyProtection="1"/>
    <xf numFmtId="171" fontId="19" fillId="34" borderId="202" xfId="205" applyNumberFormat="1" applyFont="1" applyFill="1" applyBorder="1" applyProtection="1"/>
    <xf numFmtId="166" fontId="19" fillId="29" borderId="395" xfId="0" applyFont="1" applyFill="1" applyBorder="1" applyAlignment="1" applyProtection="1">
      <alignment horizontal="center" wrapText="1"/>
    </xf>
    <xf numFmtId="166" fontId="19" fillId="41" borderId="395" xfId="0" applyFont="1" applyFill="1" applyBorder="1" applyAlignment="1" applyProtection="1">
      <alignment horizontal="center" wrapText="1"/>
      <protection locked="0"/>
    </xf>
    <xf numFmtId="166" fontId="19" fillId="29" borderId="351" xfId="0" applyFont="1" applyFill="1" applyBorder="1" applyAlignment="1" applyProtection="1">
      <alignment horizontal="center" wrapText="1"/>
    </xf>
    <xf numFmtId="166" fontId="19" fillId="29" borderId="414" xfId="0" applyFont="1" applyFill="1" applyBorder="1" applyAlignment="1" applyProtection="1">
      <alignment horizontal="center" wrapText="1"/>
    </xf>
    <xf numFmtId="166" fontId="19" fillId="29" borderId="194" xfId="0" applyFont="1" applyFill="1" applyBorder="1" applyAlignment="1" applyProtection="1">
      <alignment horizontal="center" vertical="center"/>
    </xf>
    <xf numFmtId="166" fontId="19" fillId="29" borderId="264" xfId="0" applyFont="1" applyFill="1" applyBorder="1" applyAlignment="1" applyProtection="1">
      <alignment horizontal="center" vertical="center"/>
    </xf>
    <xf numFmtId="166" fontId="19" fillId="29" borderId="310" xfId="0" applyFont="1" applyFill="1" applyBorder="1" applyAlignment="1" applyProtection="1">
      <alignment horizontal="center" vertical="center" wrapText="1"/>
    </xf>
    <xf numFmtId="166" fontId="19" fillId="29" borderId="267" xfId="0" applyFont="1" applyFill="1" applyBorder="1" applyAlignment="1" applyProtection="1">
      <alignment horizontal="center" vertical="center" wrapText="1"/>
    </xf>
    <xf numFmtId="166" fontId="19" fillId="29" borderId="200" xfId="0" applyFont="1" applyFill="1" applyBorder="1" applyAlignment="1" applyProtection="1">
      <alignment horizontal="center" vertical="center" wrapText="1"/>
    </xf>
    <xf numFmtId="166" fontId="19" fillId="29" borderId="325" xfId="0" applyFont="1" applyFill="1" applyBorder="1" applyAlignment="1" applyProtection="1">
      <alignment horizontal="center" vertical="center" wrapText="1"/>
    </xf>
    <xf numFmtId="166" fontId="19" fillId="29" borderId="310" xfId="0" applyFont="1" applyFill="1" applyBorder="1" applyAlignment="1" applyProtection="1">
      <alignment horizontal="center" vertical="center"/>
    </xf>
    <xf numFmtId="0" fontId="21" fillId="34" borderId="326" xfId="235" applyFont="1" applyFill="1" applyBorder="1" applyProtection="1"/>
    <xf numFmtId="0" fontId="21" fillId="34" borderId="326" xfId="235" quotePrefix="1" applyFont="1" applyFill="1" applyBorder="1" applyProtection="1"/>
    <xf numFmtId="0" fontId="21" fillId="34" borderId="329" xfId="235" quotePrefix="1" applyFont="1" applyFill="1" applyBorder="1" applyProtection="1"/>
    <xf numFmtId="170" fontId="11" fillId="34" borderId="406" xfId="204" applyNumberFormat="1" applyFont="1" applyFill="1" applyBorder="1" applyAlignment="1" applyProtection="1">
      <alignment horizontal="right" vertical="center" wrapText="1"/>
    </xf>
    <xf numFmtId="166" fontId="115" fillId="34" borderId="390" xfId="0" applyFont="1" applyFill="1" applyBorder="1" applyAlignment="1" applyProtection="1">
      <alignment horizontal="left"/>
    </xf>
    <xf numFmtId="166" fontId="21" fillId="34" borderId="388" xfId="0" applyFont="1" applyFill="1" applyBorder="1" applyProtection="1"/>
    <xf numFmtId="166" fontId="115" fillId="34" borderId="266" xfId="0" applyFont="1" applyFill="1" applyBorder="1" applyAlignment="1" applyProtection="1">
      <alignment horizontal="left"/>
    </xf>
    <xf numFmtId="170" fontId="11" fillId="33" borderId="310" xfId="204" applyNumberFormat="1" applyFont="1" applyFill="1" applyBorder="1" applyAlignment="1" applyProtection="1">
      <alignment horizontal="right" vertical="center" wrapText="1"/>
    </xf>
    <xf numFmtId="170" fontId="11" fillId="33" borderId="266" xfId="204" applyNumberFormat="1" applyFont="1" applyFill="1" applyBorder="1" applyAlignment="1" applyProtection="1">
      <alignment horizontal="right" vertical="center" wrapText="1"/>
    </xf>
    <xf numFmtId="170" fontId="11" fillId="33" borderId="325" xfId="204" applyNumberFormat="1" applyFont="1" applyFill="1" applyBorder="1" applyAlignment="1" applyProtection="1">
      <alignment horizontal="right" vertical="center" wrapText="1"/>
    </xf>
    <xf numFmtId="170" fontId="11" fillId="0" borderId="194" xfId="204" applyNumberFormat="1" applyFont="1" applyBorder="1" applyProtection="1">
      <protection locked="0"/>
    </xf>
    <xf numFmtId="170" fontId="11" fillId="0" borderId="201" xfId="204" applyNumberFormat="1" applyFont="1" applyBorder="1" applyProtection="1">
      <protection locked="0"/>
    </xf>
    <xf numFmtId="170" fontId="19" fillId="37" borderId="406" xfId="204" applyNumberFormat="1" applyFont="1" applyFill="1" applyBorder="1" applyAlignment="1" applyProtection="1">
      <alignment horizontal="center" vertical="center" wrapText="1"/>
    </xf>
    <xf numFmtId="166" fontId="24" fillId="34" borderId="310" xfId="0" applyFont="1" applyFill="1" applyBorder="1" applyAlignment="1" applyProtection="1">
      <alignment horizontal="left"/>
    </xf>
    <xf numFmtId="170" fontId="11" fillId="33" borderId="310" xfId="204" applyNumberFormat="1" applyFont="1" applyFill="1" applyBorder="1" applyProtection="1"/>
    <xf numFmtId="170" fontId="11" fillId="33" borderId="266" xfId="204" applyNumberFormat="1" applyFont="1" applyFill="1" applyBorder="1" applyProtection="1"/>
    <xf numFmtId="170" fontId="11" fillId="33" borderId="325" xfId="204" applyNumberFormat="1" applyFont="1" applyFill="1" applyBorder="1" applyProtection="1"/>
    <xf numFmtId="166" fontId="24" fillId="34" borderId="372" xfId="0" applyFont="1" applyFill="1" applyBorder="1" applyAlignment="1" applyProtection="1">
      <alignment horizontal="left"/>
    </xf>
    <xf numFmtId="166" fontId="19" fillId="29" borderId="406" xfId="0" applyFont="1" applyFill="1" applyBorder="1" applyAlignment="1" applyProtection="1">
      <alignment horizontal="center" vertical="center" wrapText="1"/>
    </xf>
    <xf numFmtId="166" fontId="19" fillId="29" borderId="419" xfId="0" applyFont="1" applyFill="1" applyBorder="1" applyAlignment="1" applyProtection="1">
      <alignment horizontal="center" vertical="center" wrapText="1"/>
    </xf>
    <xf numFmtId="170" fontId="19" fillId="29" borderId="406" xfId="204" applyNumberFormat="1" applyFont="1" applyFill="1" applyBorder="1" applyAlignment="1" applyProtection="1">
      <alignment horizontal="center" vertical="center" wrapText="1"/>
    </xf>
    <xf numFmtId="166" fontId="19" fillId="29" borderId="327" xfId="0" applyFont="1" applyFill="1" applyBorder="1" applyAlignment="1" applyProtection="1">
      <alignment horizontal="center" vertical="center" wrapText="1"/>
    </xf>
    <xf numFmtId="0" fontId="11" fillId="34" borderId="201" xfId="235" applyFont="1" applyFill="1" applyBorder="1" applyProtection="1"/>
    <xf numFmtId="170" fontId="11" fillId="34" borderId="387" xfId="204" applyNumberFormat="1" applyFont="1" applyFill="1" applyBorder="1" applyProtection="1"/>
    <xf numFmtId="170" fontId="156" fillId="0" borderId="310" xfId="204" applyNumberFormat="1" applyFont="1" applyBorder="1" applyProtection="1">
      <protection locked="0"/>
    </xf>
    <xf numFmtId="170" fontId="19" fillId="30" borderId="390" xfId="204" applyNumberFormat="1" applyFont="1" applyFill="1" applyBorder="1" applyProtection="1"/>
    <xf numFmtId="170" fontId="19" fillId="0" borderId="394" xfId="204" applyNumberFormat="1" applyFont="1" applyFill="1" applyBorder="1" applyAlignment="1" applyProtection="1">
      <alignment horizontal="center" vertical="center" wrapText="1"/>
      <protection locked="0"/>
    </xf>
    <xf numFmtId="166" fontId="11" fillId="34" borderId="327" xfId="0" applyFont="1" applyFill="1" applyBorder="1" applyProtection="1"/>
    <xf numFmtId="166" fontId="11" fillId="34" borderId="390" xfId="0" applyFont="1" applyFill="1" applyBorder="1" applyProtection="1"/>
    <xf numFmtId="166" fontId="21" fillId="34" borderId="388" xfId="0" quotePrefix="1" applyFont="1" applyFill="1" applyBorder="1" applyProtection="1"/>
    <xf numFmtId="166" fontId="98" fillId="29" borderId="406" xfId="0" applyFont="1" applyFill="1" applyBorder="1" applyAlignment="1" applyProtection="1">
      <alignment wrapText="1"/>
    </xf>
    <xf numFmtId="166" fontId="11" fillId="34" borderId="202" xfId="0" applyFont="1" applyFill="1" applyBorder="1" applyProtection="1"/>
    <xf numFmtId="170" fontId="11" fillId="34" borderId="310" xfId="204" applyNumberFormat="1" applyFont="1" applyFill="1" applyBorder="1" applyAlignment="1" applyProtection="1">
      <alignment horizontal="left"/>
      <protection locked="0"/>
    </xf>
    <xf numFmtId="170" fontId="11" fillId="0" borderId="267" xfId="204" applyNumberFormat="1" applyFont="1" applyFill="1" applyBorder="1" applyAlignment="1" applyProtection="1">
      <alignment horizontal="left"/>
      <protection locked="0"/>
    </xf>
    <xf numFmtId="170" fontId="19" fillId="30" borderId="327" xfId="204" applyNumberFormat="1" applyFont="1" applyFill="1" applyBorder="1" applyProtection="1"/>
    <xf numFmtId="166" fontId="24" fillId="34" borderId="264" xfId="0" applyFont="1" applyFill="1" applyBorder="1" applyAlignment="1" applyProtection="1">
      <alignment horizontal="left"/>
    </xf>
    <xf numFmtId="170" fontId="11" fillId="33" borderId="310" xfId="204" applyNumberFormat="1" applyFont="1" applyFill="1" applyBorder="1" applyAlignment="1" applyProtection="1">
      <alignment horizontal="left"/>
      <protection locked="0"/>
    </xf>
    <xf numFmtId="170" fontId="11" fillId="33" borderId="266" xfId="204" applyNumberFormat="1" applyFont="1" applyFill="1" applyBorder="1" applyAlignment="1" applyProtection="1">
      <alignment horizontal="left"/>
      <protection locked="0"/>
    </xf>
    <xf numFmtId="170" fontId="11" fillId="34" borderId="167" xfId="204" applyNumberFormat="1" applyFont="1" applyFill="1" applyBorder="1" applyAlignment="1" applyProtection="1">
      <alignment horizontal="left"/>
      <protection locked="0"/>
    </xf>
    <xf numFmtId="170" fontId="11" fillId="34" borderId="330" xfId="204" applyNumberFormat="1" applyFont="1" applyFill="1" applyBorder="1" applyAlignment="1" applyProtection="1">
      <alignment horizontal="left"/>
    </xf>
    <xf numFmtId="170" fontId="11" fillId="0" borderId="330" xfId="204" applyNumberFormat="1" applyFont="1" applyFill="1" applyBorder="1" applyAlignment="1" applyProtection="1">
      <alignment horizontal="left"/>
      <protection locked="0"/>
    </xf>
    <xf numFmtId="170" fontId="11" fillId="0" borderId="372" xfId="204" applyNumberFormat="1" applyFont="1" applyFill="1" applyBorder="1" applyAlignment="1" applyProtection="1">
      <alignment horizontal="left"/>
      <protection locked="0"/>
    </xf>
    <xf numFmtId="170" fontId="11" fillId="0" borderId="392" xfId="204" applyNumberFormat="1" applyFont="1" applyFill="1" applyBorder="1" applyAlignment="1" applyProtection="1">
      <alignment horizontal="left"/>
      <protection locked="0"/>
    </xf>
    <xf numFmtId="170" fontId="11" fillId="34" borderId="387" xfId="204" applyNumberFormat="1" applyFont="1" applyFill="1" applyBorder="1" applyAlignment="1" applyProtection="1">
      <alignment horizontal="left"/>
    </xf>
    <xf numFmtId="170" fontId="11" fillId="0" borderId="387" xfId="204" applyNumberFormat="1" applyFont="1" applyFill="1" applyBorder="1" applyAlignment="1" applyProtection="1">
      <alignment horizontal="left"/>
      <protection locked="0"/>
    </xf>
    <xf numFmtId="170" fontId="11" fillId="0" borderId="390" xfId="204" applyNumberFormat="1" applyFont="1" applyFill="1" applyBorder="1" applyAlignment="1" applyProtection="1">
      <alignment horizontal="left"/>
      <protection locked="0"/>
    </xf>
    <xf numFmtId="170" fontId="11" fillId="0" borderId="394" xfId="204" applyNumberFormat="1" applyFont="1" applyFill="1" applyBorder="1" applyAlignment="1" applyProtection="1">
      <alignment horizontal="left"/>
      <protection locked="0"/>
    </xf>
    <xf numFmtId="166" fontId="31" fillId="34" borderId="266" xfId="0" applyFont="1" applyFill="1" applyBorder="1" applyAlignment="1" applyProtection="1">
      <alignment horizontal="left"/>
    </xf>
    <xf numFmtId="166" fontId="21" fillId="34" borderId="267" xfId="0" quotePrefix="1" applyFont="1" applyFill="1" applyBorder="1" applyProtection="1"/>
    <xf numFmtId="170" fontId="11" fillId="33" borderId="167" xfId="204" applyNumberFormat="1" applyFont="1" applyFill="1" applyBorder="1" applyAlignment="1" applyProtection="1">
      <alignment horizontal="left"/>
      <protection locked="0"/>
    </xf>
    <xf numFmtId="166" fontId="98" fillId="29" borderId="310" xfId="0" applyFont="1" applyFill="1" applyBorder="1" applyProtection="1"/>
    <xf numFmtId="166" fontId="19" fillId="34" borderId="286" xfId="0" applyFont="1" applyFill="1" applyBorder="1" applyProtection="1"/>
    <xf numFmtId="166" fontId="21" fillId="34" borderId="286" xfId="0" quotePrefix="1" applyFont="1" applyFill="1" applyBorder="1" applyProtection="1"/>
    <xf numFmtId="170" fontId="11" fillId="33" borderId="286" xfId="204" applyNumberFormat="1" applyFont="1" applyFill="1" applyBorder="1" applyProtection="1"/>
    <xf numFmtId="170" fontId="11" fillId="33" borderId="398" xfId="204" applyNumberFormat="1" applyFont="1" applyFill="1" applyBorder="1" applyProtection="1"/>
    <xf numFmtId="166" fontId="19" fillId="29" borderId="194" xfId="0" applyFont="1" applyFill="1" applyBorder="1" applyProtection="1"/>
    <xf numFmtId="166" fontId="19" fillId="29" borderId="390" xfId="0" applyFont="1" applyFill="1" applyBorder="1" applyProtection="1"/>
    <xf numFmtId="166" fontId="19" fillId="29" borderId="200" xfId="0" applyFont="1" applyFill="1" applyBorder="1" applyProtection="1"/>
    <xf numFmtId="170" fontId="11" fillId="34" borderId="388" xfId="204" applyNumberFormat="1" applyFont="1" applyFill="1" applyBorder="1" applyProtection="1"/>
    <xf numFmtId="170" fontId="11" fillId="34" borderId="347" xfId="204" applyNumberFormat="1" applyFont="1" applyFill="1" applyBorder="1" applyProtection="1"/>
    <xf numFmtId="170" fontId="19" fillId="34" borderId="194" xfId="204" applyNumberFormat="1" applyFont="1" applyFill="1" applyBorder="1" applyProtection="1"/>
    <xf numFmtId="170" fontId="19" fillId="34" borderId="394" xfId="204" applyNumberFormat="1" applyFont="1" applyFill="1" applyBorder="1" applyProtection="1"/>
    <xf numFmtId="166" fontId="19" fillId="29" borderId="355" xfId="0" applyFont="1" applyFill="1" applyBorder="1" applyProtection="1"/>
    <xf numFmtId="166" fontId="19" fillId="29" borderId="389" xfId="0" applyFont="1" applyFill="1" applyBorder="1" applyProtection="1"/>
    <xf numFmtId="166" fontId="19" fillId="29" borderId="354" xfId="0" applyFont="1" applyFill="1" applyBorder="1" applyAlignment="1" applyProtection="1">
      <alignment horizontal="center" vertical="center"/>
    </xf>
    <xf numFmtId="170" fontId="11" fillId="30" borderId="354" xfId="204" applyNumberFormat="1" applyFont="1" applyFill="1" applyBorder="1" applyProtection="1"/>
    <xf numFmtId="170" fontId="11" fillId="30" borderId="362" xfId="204" applyNumberFormat="1" applyFont="1" applyFill="1" applyBorder="1" applyProtection="1"/>
    <xf numFmtId="170" fontId="11" fillId="30" borderId="355" xfId="204" applyNumberFormat="1" applyFont="1" applyFill="1" applyBorder="1" applyProtection="1"/>
    <xf numFmtId="171" fontId="84" fillId="34" borderId="202" xfId="205" applyNumberFormat="1" applyFont="1" applyFill="1" applyBorder="1" applyProtection="1"/>
    <xf numFmtId="166" fontId="19" fillId="41" borderId="395" xfId="0" applyFont="1" applyFill="1" applyBorder="1" applyAlignment="1" applyProtection="1">
      <alignment horizontal="center" vertical="center" wrapText="1"/>
      <protection locked="0"/>
    </xf>
    <xf numFmtId="166" fontId="20" fillId="34" borderId="323" xfId="0" applyFont="1" applyFill="1" applyBorder="1" applyAlignment="1" applyProtection="1">
      <alignment horizontal="center" wrapText="1"/>
    </xf>
    <xf numFmtId="166" fontId="20" fillId="34" borderId="351" xfId="0" applyFont="1" applyFill="1" applyBorder="1" applyAlignment="1" applyProtection="1">
      <alignment horizontal="center" wrapText="1"/>
    </xf>
    <xf numFmtId="166" fontId="19" fillId="29" borderId="310" xfId="0" applyFont="1" applyFill="1" applyBorder="1" applyAlignment="1" applyProtection="1">
      <alignment horizontal="center" wrapText="1"/>
    </xf>
    <xf numFmtId="166" fontId="19" fillId="29" borderId="310" xfId="0" applyFont="1" applyFill="1" applyBorder="1" applyAlignment="1" applyProtection="1">
      <alignment horizontal="center"/>
    </xf>
    <xf numFmtId="166" fontId="19" fillId="29" borderId="267" xfId="0" applyFont="1" applyFill="1" applyBorder="1" applyAlignment="1" applyProtection="1">
      <alignment horizontal="center"/>
    </xf>
    <xf numFmtId="166" fontId="19" fillId="29" borderId="200" xfId="0" applyFont="1" applyFill="1" applyBorder="1" applyAlignment="1" applyProtection="1">
      <alignment horizontal="center"/>
    </xf>
    <xf numFmtId="166" fontId="15" fillId="34" borderId="310" xfId="0" applyFont="1" applyFill="1" applyBorder="1" applyAlignment="1" applyProtection="1">
      <alignment horizontal="center"/>
    </xf>
    <xf numFmtId="170" fontId="11" fillId="0" borderId="310" xfId="204" applyNumberFormat="1" applyFont="1" applyFill="1" applyBorder="1" applyAlignment="1" applyProtection="1">
      <alignment horizontal="center" vertical="center" wrapText="1"/>
      <protection locked="0"/>
    </xf>
    <xf numFmtId="170" fontId="21" fillId="0" borderId="267" xfId="204" applyNumberFormat="1" applyFont="1" applyBorder="1" applyAlignment="1" applyProtection="1">
      <alignment horizontal="center"/>
      <protection locked="0"/>
    </xf>
    <xf numFmtId="170" fontId="21" fillId="0" borderId="200" xfId="204" applyNumberFormat="1" applyFont="1" applyFill="1" applyBorder="1" applyProtection="1">
      <protection locked="0"/>
    </xf>
    <xf numFmtId="170" fontId="20" fillId="32" borderId="194" xfId="204" applyNumberFormat="1" applyFont="1" applyFill="1" applyBorder="1" applyProtection="1"/>
    <xf numFmtId="170" fontId="21" fillId="33" borderId="200" xfId="204" applyNumberFormat="1" applyFont="1" applyFill="1" applyBorder="1" applyAlignment="1" applyProtection="1">
      <alignment horizontal="center"/>
    </xf>
    <xf numFmtId="170" fontId="21" fillId="0" borderId="267" xfId="204" applyNumberFormat="1" applyFont="1" applyFill="1" applyBorder="1" applyProtection="1">
      <protection locked="0"/>
    </xf>
    <xf numFmtId="170" fontId="21" fillId="0" borderId="200" xfId="204" applyNumberFormat="1" applyFont="1" applyFill="1" applyBorder="1" applyAlignment="1" applyProtection="1">
      <alignment horizontal="center"/>
      <protection locked="0"/>
    </xf>
    <xf numFmtId="166" fontId="20" fillId="29" borderId="286" xfId="0" applyFont="1" applyFill="1" applyBorder="1" applyAlignment="1" applyProtection="1">
      <alignment horizontal="left" wrapText="1"/>
    </xf>
    <xf numFmtId="166" fontId="19" fillId="29" borderId="286" xfId="0" applyFont="1" applyFill="1" applyBorder="1" applyAlignment="1" applyProtection="1">
      <alignment horizontal="center" wrapText="1"/>
    </xf>
    <xf numFmtId="170" fontId="26" fillId="30" borderId="310" xfId="204" applyNumberFormat="1" applyFont="1" applyFill="1" applyBorder="1" applyProtection="1"/>
    <xf numFmtId="0" fontId="11" fillId="0" borderId="310" xfId="239" applyBorder="1" applyProtection="1">
      <protection locked="0"/>
    </xf>
    <xf numFmtId="170" fontId="21" fillId="33" borderId="310" xfId="204" applyNumberFormat="1" applyFont="1" applyFill="1" applyBorder="1" applyAlignment="1" applyProtection="1">
      <alignment horizontal="center"/>
    </xf>
    <xf numFmtId="170" fontId="21" fillId="0" borderId="200" xfId="204" applyNumberFormat="1" applyFont="1" applyBorder="1" applyProtection="1">
      <protection locked="0"/>
    </xf>
    <xf numFmtId="170" fontId="21" fillId="0" borderId="200" xfId="204" applyNumberFormat="1" applyFont="1" applyBorder="1" applyAlignment="1" applyProtection="1">
      <alignment horizontal="center"/>
      <protection locked="0"/>
    </xf>
    <xf numFmtId="166" fontId="20" fillId="29" borderId="322" xfId="0" applyFont="1" applyFill="1" applyBorder="1" applyAlignment="1" applyProtection="1">
      <alignment horizontal="center" wrapText="1"/>
    </xf>
    <xf numFmtId="166" fontId="20" fillId="29" borderId="351" xfId="0" applyFont="1" applyFill="1" applyBorder="1" applyAlignment="1" applyProtection="1">
      <alignment horizontal="center" wrapText="1"/>
    </xf>
    <xf numFmtId="166" fontId="20" fillId="34" borderId="403" xfId="0" applyFont="1" applyFill="1" applyBorder="1" applyAlignment="1" applyProtection="1">
      <alignment horizontal="center" wrapText="1"/>
    </xf>
    <xf numFmtId="166" fontId="20" fillId="34" borderId="267" xfId="0" applyFont="1" applyFill="1" applyBorder="1" applyAlignment="1" applyProtection="1">
      <alignment horizontal="center" wrapText="1"/>
    </xf>
    <xf numFmtId="166" fontId="20" fillId="29" borderId="267" xfId="0" applyFont="1" applyFill="1" applyBorder="1" applyAlignment="1" applyProtection="1">
      <alignment horizontal="center" wrapText="1"/>
    </xf>
    <xf numFmtId="166" fontId="20" fillId="29" borderId="420" xfId="0" applyFont="1" applyFill="1" applyBorder="1" applyAlignment="1" applyProtection="1">
      <alignment horizontal="center"/>
    </xf>
    <xf numFmtId="49" fontId="21" fillId="0" borderId="330" xfId="0" applyNumberFormat="1" applyFont="1" applyBorder="1" applyAlignment="1" applyProtection="1">
      <alignment horizontal="center"/>
      <protection locked="0"/>
    </xf>
    <xf numFmtId="170" fontId="21" fillId="0" borderId="310" xfId="204" quotePrefix="1" applyNumberFormat="1" applyFont="1" applyBorder="1" applyProtection="1">
      <protection locked="0"/>
    </xf>
    <xf numFmtId="49" fontId="21" fillId="0" borderId="64" xfId="0" applyNumberFormat="1" applyFont="1" applyBorder="1" applyAlignment="1" applyProtection="1">
      <alignment horizontal="center"/>
      <protection locked="0"/>
    </xf>
    <xf numFmtId="170" fontId="21" fillId="0" borderId="194" xfId="204" quotePrefix="1" applyNumberFormat="1" applyFont="1" applyBorder="1" applyProtection="1">
      <protection locked="0"/>
    </xf>
    <xf numFmtId="49" fontId="21" fillId="0" borderId="406" xfId="0" applyNumberFormat="1" applyFont="1" applyBorder="1" applyAlignment="1" applyProtection="1">
      <alignment horizontal="center"/>
      <protection locked="0"/>
    </xf>
    <xf numFmtId="49" fontId="21" fillId="0" borderId="310" xfId="0" applyNumberFormat="1" applyFont="1" applyBorder="1" applyAlignment="1" applyProtection="1">
      <alignment horizontal="center"/>
      <protection locked="0"/>
    </xf>
    <xf numFmtId="170" fontId="21" fillId="33" borderId="310" xfId="204" quotePrefix="1" applyNumberFormat="1" applyFont="1" applyFill="1" applyBorder="1" applyProtection="1"/>
    <xf numFmtId="170" fontId="21" fillId="33" borderId="325" xfId="204" quotePrefix="1" applyNumberFormat="1" applyFont="1" applyFill="1" applyBorder="1" applyProtection="1"/>
    <xf numFmtId="170" fontId="21" fillId="0" borderId="310" xfId="204" quotePrefix="1" applyNumberFormat="1" applyFont="1" applyFill="1" applyBorder="1" applyProtection="1">
      <protection locked="0"/>
    </xf>
    <xf numFmtId="49" fontId="21" fillId="0" borderId="421" xfId="0" applyNumberFormat="1" applyFont="1" applyBorder="1" applyAlignment="1" applyProtection="1">
      <alignment horizontal="center"/>
      <protection locked="0"/>
    </xf>
    <xf numFmtId="170" fontId="21" fillId="0" borderId="167" xfId="204" quotePrefix="1" applyNumberFormat="1" applyFont="1" applyBorder="1" applyProtection="1">
      <protection locked="0"/>
    </xf>
    <xf numFmtId="166" fontId="20" fillId="29" borderId="354" xfId="0" applyFont="1" applyFill="1" applyBorder="1" applyAlignment="1" applyProtection="1">
      <alignment horizontal="center" wrapText="1"/>
    </xf>
    <xf numFmtId="166" fontId="20" fillId="29" borderId="324" xfId="0" applyFont="1" applyFill="1" applyBorder="1" applyAlignment="1" applyProtection="1">
      <alignment horizontal="center" wrapText="1"/>
    </xf>
    <xf numFmtId="166" fontId="20" fillId="29" borderId="403" xfId="0" applyFont="1" applyFill="1" applyBorder="1" applyAlignment="1" applyProtection="1">
      <alignment horizontal="center" wrapText="1"/>
    </xf>
    <xf numFmtId="166" fontId="20" fillId="29" borderId="264" xfId="0" applyFont="1" applyFill="1" applyBorder="1" applyAlignment="1" applyProtection="1">
      <alignment horizontal="center" wrapText="1"/>
    </xf>
    <xf numFmtId="166" fontId="21" fillId="34" borderId="403" xfId="0" applyFont="1" applyFill="1" applyBorder="1" applyProtection="1"/>
    <xf numFmtId="166" fontId="20" fillId="29" borderId="310" xfId="0" applyFont="1" applyFill="1" applyBorder="1" applyAlignment="1" applyProtection="1">
      <alignment horizontal="center" wrapText="1"/>
    </xf>
    <xf numFmtId="166" fontId="20" fillId="29" borderId="325" xfId="0" applyFont="1" applyFill="1" applyBorder="1" applyAlignment="1" applyProtection="1">
      <alignment horizontal="center" wrapText="1"/>
    </xf>
    <xf numFmtId="166" fontId="21" fillId="34" borderId="404" xfId="0" applyFont="1" applyFill="1" applyBorder="1" applyProtection="1"/>
    <xf numFmtId="166" fontId="21" fillId="34" borderId="341" xfId="0" applyFont="1" applyFill="1" applyBorder="1" applyProtection="1"/>
    <xf numFmtId="166" fontId="21" fillId="34" borderId="407" xfId="0" applyFont="1" applyFill="1" applyBorder="1" applyProtection="1"/>
    <xf numFmtId="166" fontId="21" fillId="34" borderId="347" xfId="0" applyFont="1" applyFill="1" applyBorder="1" applyProtection="1"/>
    <xf numFmtId="170" fontId="21" fillId="0" borderId="167" xfId="204" quotePrefix="1" applyNumberFormat="1" applyFont="1" applyFill="1" applyBorder="1" applyProtection="1">
      <protection locked="0"/>
    </xf>
    <xf numFmtId="170" fontId="26" fillId="33" borderId="310" xfId="204" applyNumberFormat="1" applyFont="1" applyFill="1" applyBorder="1" applyProtection="1"/>
    <xf numFmtId="166" fontId="20" fillId="29" borderId="194" xfId="0" applyFont="1" applyFill="1" applyBorder="1" applyAlignment="1" applyProtection="1">
      <alignment horizontal="center" wrapText="1"/>
    </xf>
    <xf numFmtId="170" fontId="21" fillId="0" borderId="194" xfId="204" quotePrefix="1" applyNumberFormat="1" applyFont="1" applyBorder="1" applyAlignment="1" applyProtection="1">
      <protection locked="0"/>
    </xf>
    <xf numFmtId="170" fontId="21" fillId="33" borderId="310" xfId="204" quotePrefix="1" applyNumberFormat="1" applyFont="1" applyFill="1" applyBorder="1" applyAlignment="1" applyProtection="1"/>
    <xf numFmtId="170" fontId="21" fillId="33" borderId="167" xfId="204" quotePrefix="1" applyNumberFormat="1" applyFont="1" applyFill="1" applyBorder="1" applyAlignment="1" applyProtection="1"/>
    <xf numFmtId="170" fontId="21" fillId="0" borderId="167" xfId="204" quotePrefix="1" applyNumberFormat="1" applyFont="1" applyFill="1" applyBorder="1" applyAlignment="1" applyProtection="1">
      <protection locked="0"/>
    </xf>
    <xf numFmtId="170" fontId="21" fillId="35" borderId="325" xfId="204" quotePrefix="1" applyNumberFormat="1" applyFont="1" applyFill="1" applyBorder="1" applyAlignment="1" applyProtection="1"/>
    <xf numFmtId="170" fontId="21" fillId="0" borderId="167" xfId="204" quotePrefix="1" applyNumberFormat="1" applyFont="1" applyBorder="1" applyAlignment="1" applyProtection="1">
      <protection locked="0"/>
    </xf>
    <xf numFmtId="166" fontId="20" fillId="29" borderId="355" xfId="0" applyFont="1" applyFill="1" applyBorder="1" applyAlignment="1" applyProtection="1">
      <alignment horizontal="center" wrapText="1"/>
    </xf>
    <xf numFmtId="166" fontId="20" fillId="34" borderId="352" xfId="0" applyFont="1" applyFill="1" applyBorder="1" applyAlignment="1" applyProtection="1">
      <alignment horizontal="left"/>
    </xf>
    <xf numFmtId="166" fontId="21" fillId="0" borderId="191" xfId="0" applyFont="1" applyFill="1" applyBorder="1" applyProtection="1">
      <protection locked="0"/>
    </xf>
    <xf numFmtId="49" fontId="21" fillId="0" borderId="192" xfId="0" applyNumberFormat="1" applyFont="1" applyFill="1" applyBorder="1" applyProtection="1">
      <protection locked="0"/>
    </xf>
    <xf numFmtId="181" fontId="21" fillId="0" borderId="192" xfId="0" applyNumberFormat="1" applyFont="1" applyFill="1" applyBorder="1" applyProtection="1">
      <protection locked="0"/>
    </xf>
    <xf numFmtId="170" fontId="21" fillId="0" borderId="192" xfId="204" applyNumberFormat="1" applyFont="1" applyFill="1" applyBorder="1" applyAlignment="1" applyProtection="1">
      <alignment horizontal="right"/>
      <protection locked="0"/>
    </xf>
    <xf numFmtId="9" fontId="21" fillId="0" borderId="193" xfId="189" applyFont="1" applyFill="1" applyBorder="1" applyProtection="1">
      <protection locked="0"/>
    </xf>
    <xf numFmtId="166" fontId="21" fillId="0" borderId="195" xfId="0" applyFont="1" applyFill="1" applyBorder="1" applyAlignment="1" applyProtection="1">
      <alignment horizontal="right"/>
      <protection locked="0"/>
    </xf>
    <xf numFmtId="170" fontId="21" fillId="0" borderId="325" xfId="204" applyNumberFormat="1" applyFont="1" applyFill="1" applyBorder="1" applyAlignment="1" applyProtection="1">
      <alignment horizontal="right"/>
      <protection locked="0"/>
    </xf>
    <xf numFmtId="9" fontId="21" fillId="0" borderId="276" xfId="189" applyFont="1" applyFill="1" applyBorder="1" applyProtection="1">
      <protection locked="0"/>
    </xf>
    <xf numFmtId="166" fontId="21" fillId="29" borderId="310" xfId="0" applyFont="1" applyFill="1" applyBorder="1" applyAlignment="1" applyProtection="1">
      <alignment horizontal="left" wrapText="1"/>
    </xf>
    <xf numFmtId="170" fontId="20" fillId="32" borderId="310" xfId="204" applyNumberFormat="1" applyFont="1" applyFill="1" applyBorder="1" applyAlignment="1" applyProtection="1">
      <alignment horizontal="right"/>
    </xf>
    <xf numFmtId="166" fontId="20" fillId="0" borderId="191" xfId="0" applyFont="1" applyFill="1" applyBorder="1" applyProtection="1">
      <protection locked="0"/>
    </xf>
    <xf numFmtId="166" fontId="20" fillId="29" borderId="396" xfId="0" applyFont="1" applyFill="1" applyBorder="1" applyAlignment="1" applyProtection="1">
      <alignment horizontal="left" wrapText="1"/>
    </xf>
    <xf numFmtId="166" fontId="20" fillId="29" borderId="286" xfId="0" applyFont="1" applyFill="1" applyBorder="1" applyAlignment="1" applyProtection="1">
      <alignment horizontal="center" wrapText="1"/>
    </xf>
    <xf numFmtId="49" fontId="21" fillId="0" borderId="192" xfId="0" applyNumberFormat="1" applyFont="1" applyFill="1" applyBorder="1" applyAlignment="1" applyProtection="1">
      <alignment horizontal="center"/>
      <protection locked="0"/>
    </xf>
    <xf numFmtId="181" fontId="21" fillId="0" borderId="192" xfId="0" applyNumberFormat="1" applyFont="1" applyFill="1" applyBorder="1" applyAlignment="1" applyProtection="1">
      <alignment horizontal="center"/>
      <protection locked="0"/>
    </xf>
    <xf numFmtId="170" fontId="21" fillId="0" borderId="192" xfId="204" applyNumberFormat="1" applyFont="1" applyFill="1" applyBorder="1" applyAlignment="1" applyProtection="1">
      <alignment horizontal="center"/>
      <protection locked="0"/>
    </xf>
    <xf numFmtId="9" fontId="21" fillId="0" borderId="193" xfId="189" applyFont="1" applyFill="1" applyBorder="1" applyAlignment="1" applyProtection="1">
      <alignment horizontal="center"/>
      <protection locked="0"/>
    </xf>
    <xf numFmtId="9" fontId="21" fillId="0" borderId="276" xfId="189" applyFont="1" applyFill="1" applyBorder="1" applyAlignment="1" applyProtection="1">
      <alignment horizontal="center"/>
      <protection locked="0"/>
    </xf>
    <xf numFmtId="49" fontId="21" fillId="0" borderId="193" xfId="0" applyNumberFormat="1" applyFont="1" applyFill="1" applyBorder="1" applyProtection="1">
      <protection locked="0"/>
    </xf>
    <xf numFmtId="49" fontId="21" fillId="0" borderId="276" xfId="0" applyNumberFormat="1" applyFont="1" applyFill="1" applyBorder="1" applyProtection="1">
      <protection locked="0"/>
    </xf>
    <xf numFmtId="166" fontId="20" fillId="29" borderId="152" xfId="0" applyFont="1" applyFill="1" applyBorder="1" applyAlignment="1" applyProtection="1">
      <alignment horizontal="center" wrapText="1"/>
    </xf>
    <xf numFmtId="170" fontId="26" fillId="30" borderId="152" xfId="204" applyNumberFormat="1" applyFont="1" applyFill="1" applyBorder="1" applyProtection="1"/>
    <xf numFmtId="3" fontId="98" fillId="29" borderId="422" xfId="0" applyNumberFormat="1" applyFont="1" applyFill="1" applyBorder="1" applyAlignment="1" applyProtection="1">
      <alignment horizontal="center" vertical="top" wrapText="1"/>
    </xf>
    <xf numFmtId="166" fontId="19" fillId="29" borderId="323" xfId="0" applyFont="1" applyFill="1" applyBorder="1" applyProtection="1"/>
    <xf numFmtId="166" fontId="19" fillId="29" borderId="323" xfId="0" applyFont="1" applyFill="1" applyBorder="1" applyAlignment="1" applyProtection="1">
      <alignment horizontal="center" vertical="center" wrapText="1"/>
    </xf>
    <xf numFmtId="3" fontId="11" fillId="29" borderId="352" xfId="0" applyNumberFormat="1" applyFont="1" applyFill="1" applyBorder="1" applyAlignment="1" applyProtection="1">
      <alignment horizontal="center" vertical="top" wrapText="1"/>
    </xf>
    <xf numFmtId="3" fontId="15" fillId="29" borderId="310" xfId="0" applyNumberFormat="1" applyFont="1" applyFill="1" applyBorder="1" applyAlignment="1" applyProtection="1">
      <alignment horizontal="center" vertical="top" wrapText="1"/>
    </xf>
    <xf numFmtId="3" fontId="98" fillId="29" borderId="310" xfId="0" applyNumberFormat="1" applyFont="1" applyFill="1" applyBorder="1" applyAlignment="1" applyProtection="1">
      <alignment horizontal="center" vertical="top" wrapText="1"/>
    </xf>
    <xf numFmtId="166" fontId="19" fillId="29" borderId="325" xfId="0" applyFont="1" applyFill="1" applyBorder="1" applyAlignment="1" applyProtection="1">
      <alignment horizontal="center"/>
    </xf>
    <xf numFmtId="170" fontId="0" fillId="34" borderId="423" xfId="204" applyNumberFormat="1" applyFont="1" applyFill="1" applyBorder="1" applyProtection="1"/>
    <xf numFmtId="170" fontId="0" fillId="34" borderId="310" xfId="204" applyNumberFormat="1" applyFont="1" applyFill="1" applyBorder="1" applyProtection="1"/>
    <xf numFmtId="170" fontId="11" fillId="30" borderId="310" xfId="204" applyNumberFormat="1" applyFont="1" applyFill="1" applyBorder="1" applyProtection="1"/>
    <xf numFmtId="170" fontId="0" fillId="34" borderId="325" xfId="204" applyNumberFormat="1" applyFont="1" applyFill="1" applyBorder="1" applyProtection="1"/>
    <xf numFmtId="170" fontId="12" fillId="34" borderId="325" xfId="204" applyNumberFormat="1" applyFont="1" applyFill="1" applyBorder="1" applyProtection="1"/>
    <xf numFmtId="170" fontId="21" fillId="33" borderId="84" xfId="204" applyNumberFormat="1" applyFont="1" applyFill="1" applyBorder="1" applyProtection="1"/>
    <xf numFmtId="166" fontId="21" fillId="0" borderId="330" xfId="0" applyFont="1" applyFill="1" applyBorder="1" applyAlignment="1" applyProtection="1">
      <alignment horizontal="left"/>
      <protection locked="0"/>
    </xf>
    <xf numFmtId="166" fontId="21" fillId="0" borderId="387" xfId="0" applyFont="1" applyFill="1" applyBorder="1" applyAlignment="1" applyProtection="1">
      <alignment horizontal="left"/>
      <protection locked="0"/>
    </xf>
    <xf numFmtId="170" fontId="21" fillId="0" borderId="201" xfId="204" applyNumberFormat="1" applyFont="1" applyFill="1" applyBorder="1" applyProtection="1">
      <protection locked="0"/>
    </xf>
    <xf numFmtId="170" fontId="21" fillId="0" borderId="201" xfId="204" applyNumberFormat="1" applyFont="1" applyBorder="1" applyProtection="1">
      <protection locked="0"/>
    </xf>
    <xf numFmtId="170" fontId="20" fillId="34" borderId="310" xfId="204" applyNumberFormat="1" applyFont="1" applyFill="1" applyBorder="1" applyProtection="1"/>
    <xf numFmtId="38" fontId="11" fillId="34" borderId="310" xfId="0" applyNumberFormat="1" applyFont="1" applyFill="1" applyBorder="1" applyProtection="1"/>
    <xf numFmtId="170" fontId="20" fillId="34" borderId="325" xfId="204" applyNumberFormat="1" applyFont="1" applyFill="1" applyBorder="1" applyProtection="1"/>
    <xf numFmtId="3" fontId="98" fillId="29" borderId="353" xfId="0" applyNumberFormat="1" applyFont="1" applyFill="1" applyBorder="1" applyAlignment="1" applyProtection="1">
      <alignment horizontal="center" vertical="top" wrapText="1"/>
    </xf>
    <xf numFmtId="3" fontId="15" fillId="29" borderId="355" xfId="0" applyNumberFormat="1" applyFont="1" applyFill="1" applyBorder="1" applyAlignment="1" applyProtection="1">
      <alignment horizontal="left" vertical="top" wrapText="1"/>
    </xf>
    <xf numFmtId="3" fontId="98" fillId="29" borderId="355" xfId="0" applyNumberFormat="1" applyFont="1" applyFill="1" applyBorder="1" applyAlignment="1" applyProtection="1">
      <alignment horizontal="center" vertical="top" wrapText="1"/>
    </xf>
    <xf numFmtId="170" fontId="83" fillId="30" borderId="355" xfId="204" applyNumberFormat="1" applyFont="1" applyFill="1" applyBorder="1" applyProtection="1"/>
    <xf numFmtId="170" fontId="83" fillId="30" borderId="356" xfId="204" applyNumberFormat="1" applyFont="1" applyFill="1" applyBorder="1" applyProtection="1"/>
    <xf numFmtId="3" fontId="78" fillId="29" borderId="351" xfId="0" applyNumberFormat="1" applyFont="1" applyFill="1" applyBorder="1" applyAlignment="1" applyProtection="1">
      <alignment horizontal="center" vertical="top" wrapText="1"/>
    </xf>
    <xf numFmtId="166" fontId="19" fillId="29" borderId="322" xfId="0" applyFont="1" applyFill="1" applyBorder="1" applyAlignment="1" applyProtection="1">
      <alignment horizontal="center" vertical="center" wrapText="1"/>
    </xf>
    <xf numFmtId="3" fontId="19" fillId="29" borderId="352" xfId="0" applyNumberFormat="1" applyFont="1" applyFill="1" applyBorder="1" applyAlignment="1" applyProtection="1">
      <alignment horizontal="center" vertical="top" wrapText="1"/>
    </xf>
    <xf numFmtId="3" fontId="78" fillId="29" borderId="310" xfId="0" applyNumberFormat="1" applyFont="1" applyFill="1" applyBorder="1" applyAlignment="1" applyProtection="1">
      <alignment horizontal="center" vertical="top" wrapText="1"/>
    </xf>
    <xf numFmtId="3" fontId="78" fillId="29" borderId="352" xfId="0" applyNumberFormat="1" applyFont="1" applyFill="1" applyBorder="1" applyAlignment="1" applyProtection="1">
      <alignment horizontal="center" vertical="top" wrapText="1"/>
    </xf>
    <xf numFmtId="3" fontId="15" fillId="29" borderId="310" xfId="0" applyNumberFormat="1" applyFont="1" applyFill="1" applyBorder="1" applyAlignment="1" applyProtection="1">
      <alignment horizontal="left" vertical="top" wrapText="1"/>
    </xf>
    <xf numFmtId="3" fontId="78" fillId="29" borderId="325" xfId="0" applyNumberFormat="1" applyFont="1" applyFill="1" applyBorder="1" applyAlignment="1" applyProtection="1">
      <alignment horizontal="center" vertical="top" wrapText="1"/>
    </xf>
    <xf numFmtId="170" fontId="21" fillId="34" borderId="180" xfId="204" applyNumberFormat="1" applyFont="1" applyFill="1" applyBorder="1" applyProtection="1"/>
    <xf numFmtId="170" fontId="21" fillId="34" borderId="181" xfId="204" applyNumberFormat="1" applyFont="1" applyFill="1" applyBorder="1" applyProtection="1"/>
    <xf numFmtId="170" fontId="21" fillId="34" borderId="181" xfId="204" applyNumberFormat="1" applyFont="1" applyFill="1" applyBorder="1" applyProtection="1">
      <protection locked="0"/>
    </xf>
    <xf numFmtId="170" fontId="21" fillId="0" borderId="180" xfId="204" applyNumberFormat="1" applyFont="1" applyFill="1" applyBorder="1" applyAlignment="1" applyProtection="1">
      <alignment wrapText="1"/>
      <protection locked="0"/>
    </xf>
    <xf numFmtId="170" fontId="21" fillId="0" borderId="180" xfId="204" applyNumberFormat="1" applyFont="1" applyBorder="1" applyProtection="1">
      <protection locked="0"/>
    </xf>
    <xf numFmtId="170" fontId="21" fillId="34" borderId="424" xfId="204" applyNumberFormat="1" applyFont="1" applyFill="1" applyBorder="1" applyProtection="1"/>
    <xf numFmtId="3" fontId="15" fillId="34" borderId="310" xfId="0" applyNumberFormat="1" applyFont="1" applyFill="1" applyBorder="1" applyAlignment="1" applyProtection="1">
      <alignment horizontal="left" vertical="top" wrapText="1"/>
    </xf>
    <xf numFmtId="170" fontId="21" fillId="32" borderId="84" xfId="204" applyNumberFormat="1" applyFont="1" applyFill="1" applyBorder="1" applyProtection="1"/>
    <xf numFmtId="170" fontId="21" fillId="32" borderId="171" xfId="204" applyNumberFormat="1" applyFont="1" applyFill="1" applyBorder="1" applyProtection="1"/>
    <xf numFmtId="170" fontId="118" fillId="29" borderId="194" xfId="204" applyNumberFormat="1" applyFont="1" applyFill="1" applyBorder="1" applyAlignment="1" applyProtection="1">
      <alignment horizontal="center" vertical="top" wrapText="1"/>
    </xf>
    <xf numFmtId="170" fontId="118" fillId="29" borderId="201" xfId="204" applyNumberFormat="1" applyFont="1" applyFill="1" applyBorder="1" applyAlignment="1" applyProtection="1">
      <alignment horizontal="center" vertical="top" wrapText="1"/>
    </xf>
    <xf numFmtId="170" fontId="118" fillId="29" borderId="310" xfId="204" applyNumberFormat="1" applyFont="1" applyFill="1" applyBorder="1" applyAlignment="1" applyProtection="1">
      <alignment horizontal="center" vertical="top" wrapText="1"/>
    </xf>
    <xf numFmtId="170" fontId="118" fillId="29" borderId="203" xfId="204" applyNumberFormat="1" applyFont="1" applyFill="1" applyBorder="1" applyAlignment="1" applyProtection="1">
      <alignment horizontal="center" vertical="top" wrapText="1"/>
    </xf>
    <xf numFmtId="170" fontId="21" fillId="32" borderId="286" xfId="204" applyNumberFormat="1" applyFont="1" applyFill="1" applyBorder="1" applyProtection="1"/>
    <xf numFmtId="170" fontId="21" fillId="30" borderId="418" xfId="204" applyNumberFormat="1" applyFont="1" applyFill="1" applyBorder="1" applyProtection="1"/>
    <xf numFmtId="170" fontId="21" fillId="32" borderId="398" xfId="204" applyNumberFormat="1" applyFont="1" applyFill="1" applyBorder="1" applyProtection="1"/>
    <xf numFmtId="170" fontId="118" fillId="29" borderId="325" xfId="204" applyNumberFormat="1" applyFont="1" applyFill="1" applyBorder="1" applyAlignment="1" applyProtection="1">
      <alignment horizontal="center" vertical="top" wrapText="1"/>
    </xf>
    <xf numFmtId="170" fontId="21" fillId="0" borderId="171" xfId="204" applyNumberFormat="1" applyFont="1" applyBorder="1" applyProtection="1">
      <protection locked="0"/>
    </xf>
    <xf numFmtId="3" fontId="78" fillId="34" borderId="352" xfId="0" applyNumberFormat="1" applyFont="1" applyFill="1" applyBorder="1" applyAlignment="1" applyProtection="1">
      <alignment horizontal="center" vertical="top" wrapText="1"/>
    </xf>
    <xf numFmtId="3" fontId="78" fillId="34" borderId="310" xfId="0" applyNumberFormat="1" applyFont="1" applyFill="1" applyBorder="1" applyAlignment="1" applyProtection="1">
      <alignment horizontal="center" vertical="top" wrapText="1"/>
    </xf>
    <xf numFmtId="49" fontId="11" fillId="34" borderId="353" xfId="0" applyNumberFormat="1" applyFont="1" applyFill="1" applyBorder="1" applyAlignment="1" applyProtection="1">
      <alignment horizontal="center"/>
    </xf>
    <xf numFmtId="3" fontId="15" fillId="34" borderId="355" xfId="0" applyNumberFormat="1" applyFont="1" applyFill="1" applyBorder="1" applyAlignment="1" applyProtection="1">
      <alignment horizontal="left" vertical="top" wrapText="1"/>
    </xf>
    <xf numFmtId="3" fontId="78" fillId="29" borderId="355" xfId="0" applyNumberFormat="1" applyFont="1" applyFill="1" applyBorder="1" applyAlignment="1" applyProtection="1">
      <alignment horizontal="center" vertical="top" wrapText="1"/>
    </xf>
    <xf numFmtId="0" fontId="20" fillId="34" borderId="425" xfId="8" applyFont="1" applyFill="1" applyBorder="1" applyAlignment="1" applyProtection="1"/>
    <xf numFmtId="166" fontId="12" fillId="34" borderId="425" xfId="0" applyFont="1" applyFill="1" applyBorder="1" applyProtection="1"/>
    <xf numFmtId="3" fontId="78" fillId="29" borderId="167" xfId="0" applyNumberFormat="1" applyFont="1" applyFill="1" applyBorder="1" applyAlignment="1" applyProtection="1">
      <alignment horizontal="center" vertical="top" wrapText="1"/>
    </xf>
    <xf numFmtId="3" fontId="78" fillId="29" borderId="264" xfId="0" applyNumberFormat="1" applyFont="1" applyFill="1" applyBorder="1" applyAlignment="1" applyProtection="1">
      <alignment horizontal="center" vertical="top" wrapText="1"/>
    </xf>
    <xf numFmtId="3" fontId="78" fillId="29" borderId="267" xfId="0" applyNumberFormat="1" applyFont="1" applyFill="1" applyBorder="1" applyAlignment="1" applyProtection="1">
      <alignment horizontal="center" vertical="top" wrapText="1"/>
    </xf>
    <xf numFmtId="166" fontId="19" fillId="29" borderId="310" xfId="0" applyFont="1" applyFill="1" applyBorder="1" applyProtection="1"/>
    <xf numFmtId="166" fontId="19" fillId="29" borderId="84" xfId="0" applyFont="1" applyFill="1" applyBorder="1" applyAlignment="1" applyProtection="1">
      <alignment horizontal="center" vertical="center" wrapText="1"/>
    </xf>
    <xf numFmtId="166" fontId="19" fillId="29" borderId="267" xfId="0" applyFont="1" applyFill="1" applyBorder="1" applyAlignment="1" applyProtection="1">
      <alignment horizontal="center" wrapText="1"/>
    </xf>
    <xf numFmtId="3" fontId="19" fillId="29" borderId="267" xfId="0" applyNumberFormat="1" applyFont="1" applyFill="1" applyBorder="1" applyAlignment="1" applyProtection="1">
      <alignment horizontal="center" vertical="top" wrapText="1"/>
    </xf>
    <xf numFmtId="166" fontId="0" fillId="34" borderId="310" xfId="0" applyFont="1" applyFill="1" applyBorder="1" applyProtection="1"/>
    <xf numFmtId="166" fontId="0" fillId="34" borderId="426" xfId="0" applyFont="1" applyFill="1" applyBorder="1" applyProtection="1"/>
    <xf numFmtId="49" fontId="0" fillId="0" borderId="330" xfId="0" quotePrefix="1" applyNumberFormat="1" applyFont="1" applyFill="1" applyBorder="1" applyAlignment="1" applyProtection="1">
      <alignment horizontal="center"/>
      <protection locked="0"/>
    </xf>
    <xf numFmtId="170" fontId="21" fillId="34" borderId="267" xfId="204" applyNumberFormat="1" applyFont="1" applyFill="1" applyBorder="1" applyProtection="1"/>
    <xf numFmtId="49" fontId="0" fillId="0" borderId="387" xfId="0" quotePrefix="1" applyNumberFormat="1" applyFont="1" applyFill="1" applyBorder="1" applyAlignment="1" applyProtection="1">
      <alignment horizontal="center"/>
      <protection locked="0"/>
    </xf>
    <xf numFmtId="170" fontId="69" fillId="34" borderId="310" xfId="204" applyNumberFormat="1" applyFont="1" applyFill="1" applyBorder="1" applyProtection="1"/>
    <xf numFmtId="170" fontId="104" fillId="30" borderId="310" xfId="204" applyNumberFormat="1" applyFont="1" applyFill="1" applyBorder="1" applyProtection="1"/>
    <xf numFmtId="170" fontId="69" fillId="34" borderId="267" xfId="204" applyNumberFormat="1" applyFont="1" applyFill="1" applyBorder="1" applyProtection="1"/>
    <xf numFmtId="3" fontId="78" fillId="0" borderId="310" xfId="0" applyNumberFormat="1" applyFont="1" applyFill="1" applyBorder="1" applyAlignment="1" applyProtection="1">
      <alignment horizontal="center" vertical="top" wrapText="1"/>
      <protection locked="0"/>
    </xf>
    <xf numFmtId="170" fontId="21" fillId="32" borderId="267" xfId="204" applyNumberFormat="1" applyFont="1" applyFill="1" applyBorder="1" applyProtection="1"/>
    <xf numFmtId="3" fontId="78" fillId="0" borderId="167" xfId="0" applyNumberFormat="1" applyFont="1" applyFill="1" applyBorder="1" applyAlignment="1" applyProtection="1">
      <alignment horizontal="center" vertical="top" wrapText="1"/>
      <protection locked="0"/>
    </xf>
    <xf numFmtId="170" fontId="118" fillId="29" borderId="167" xfId="204" applyNumberFormat="1" applyFont="1" applyFill="1" applyBorder="1" applyAlignment="1" applyProtection="1">
      <alignment horizontal="center" vertical="top" wrapText="1"/>
    </xf>
    <xf numFmtId="49" fontId="0" fillId="0" borderId="64" xfId="0" quotePrefix="1" applyNumberFormat="1" applyFont="1" applyFill="1" applyBorder="1" applyAlignment="1" applyProtection="1">
      <alignment horizontal="center"/>
      <protection locked="0"/>
    </xf>
    <xf numFmtId="170" fontId="69" fillId="34" borderId="167" xfId="204" applyNumberFormat="1" applyFont="1" applyFill="1" applyBorder="1" applyProtection="1"/>
    <xf numFmtId="170" fontId="21" fillId="34" borderId="427" xfId="204" applyNumberFormat="1" applyFont="1" applyFill="1" applyBorder="1" applyProtection="1"/>
    <xf numFmtId="49" fontId="0" fillId="0" borderId="64" xfId="0" applyNumberFormat="1" applyFont="1" applyFill="1" applyBorder="1" applyAlignment="1" applyProtection="1">
      <alignment horizontal="center"/>
      <protection locked="0"/>
    </xf>
    <xf numFmtId="49" fontId="0" fillId="0" borderId="387" xfId="0" applyNumberFormat="1" applyFont="1" applyFill="1" applyBorder="1" applyAlignment="1" applyProtection="1">
      <alignment horizontal="center"/>
      <protection locked="0"/>
    </xf>
    <xf numFmtId="170" fontId="21" fillId="34" borderId="423" xfId="204" applyNumberFormat="1" applyFont="1" applyFill="1" applyBorder="1" applyProtection="1"/>
    <xf numFmtId="166" fontId="15" fillId="34" borderId="264" xfId="0" applyFont="1" applyFill="1" applyBorder="1" applyAlignment="1" applyProtection="1">
      <alignment horizontal="left" wrapText="1"/>
    </xf>
    <xf numFmtId="166" fontId="15" fillId="34" borderId="267" xfId="0" applyFont="1" applyFill="1" applyBorder="1" applyAlignment="1" applyProtection="1">
      <alignment horizontal="left"/>
    </xf>
    <xf numFmtId="170" fontId="21" fillId="34" borderId="194" xfId="204" applyNumberFormat="1" applyFont="1" applyFill="1" applyBorder="1" applyProtection="1"/>
    <xf numFmtId="170" fontId="118" fillId="29" borderId="267" xfId="204" applyNumberFormat="1" applyFont="1" applyFill="1" applyBorder="1" applyAlignment="1" applyProtection="1">
      <alignment horizontal="center" vertical="top" wrapText="1"/>
    </xf>
    <xf numFmtId="170" fontId="118" fillId="29" borderId="202" xfId="204" applyNumberFormat="1" applyFont="1" applyFill="1" applyBorder="1" applyAlignment="1" applyProtection="1">
      <alignment horizontal="center" vertical="top" wrapText="1"/>
    </xf>
    <xf numFmtId="49" fontId="0" fillId="0" borderId="330" xfId="0" applyNumberFormat="1" applyFont="1" applyFill="1" applyBorder="1" applyAlignment="1" applyProtection="1">
      <alignment horizontal="center"/>
      <protection locked="0"/>
    </xf>
    <xf numFmtId="170" fontId="69" fillId="34" borderId="180" xfId="204" applyNumberFormat="1" applyFont="1" applyFill="1" applyBorder="1" applyProtection="1"/>
    <xf numFmtId="49" fontId="0" fillId="0" borderId="64" xfId="0" applyNumberFormat="1" applyFont="1" applyFill="1" applyBorder="1" applyProtection="1">
      <protection locked="0"/>
    </xf>
    <xf numFmtId="166" fontId="21" fillId="34" borderId="327" xfId="0" applyFont="1" applyFill="1" applyBorder="1" applyAlignment="1" applyProtection="1">
      <alignment horizontal="left"/>
    </xf>
    <xf numFmtId="49" fontId="30" fillId="0" borderId="64" xfId="0" applyNumberFormat="1" applyFont="1" applyFill="1" applyBorder="1" applyAlignment="1" applyProtection="1">
      <alignment horizontal="center"/>
      <protection locked="0"/>
    </xf>
    <xf numFmtId="170" fontId="28" fillId="34" borderId="310" xfId="204" applyNumberFormat="1" applyFont="1" applyFill="1" applyBorder="1" applyProtection="1"/>
    <xf numFmtId="49" fontId="12" fillId="0" borderId="64" xfId="0" applyNumberFormat="1" applyFont="1" applyFill="1" applyBorder="1" applyAlignment="1" applyProtection="1">
      <alignment horizontal="center"/>
      <protection locked="0"/>
    </xf>
    <xf numFmtId="49" fontId="12" fillId="0" borderId="387" xfId="0" applyNumberFormat="1" applyFont="1" applyFill="1" applyBorder="1" applyAlignment="1" applyProtection="1">
      <alignment horizontal="center"/>
      <protection locked="0"/>
    </xf>
    <xf numFmtId="3" fontId="78" fillId="34" borderId="202" xfId="0" applyNumberFormat="1" applyFont="1" applyFill="1" applyBorder="1" applyAlignment="1" applyProtection="1">
      <alignment horizontal="center" vertical="top" wrapText="1"/>
    </xf>
    <xf numFmtId="3" fontId="78" fillId="34" borderId="267" xfId="0" applyNumberFormat="1" applyFont="1" applyFill="1" applyBorder="1" applyAlignment="1" applyProtection="1">
      <alignment horizontal="center" vertical="top" wrapText="1"/>
    </xf>
    <xf numFmtId="170" fontId="118" fillId="29" borderId="264" xfId="204" applyNumberFormat="1" applyFont="1" applyFill="1" applyBorder="1" applyAlignment="1" applyProtection="1">
      <alignment horizontal="center" vertical="top" wrapText="1"/>
    </xf>
    <xf numFmtId="49" fontId="12" fillId="0" borderId="330" xfId="0" applyNumberFormat="1" applyFont="1" applyFill="1" applyBorder="1" applyAlignment="1" applyProtection="1">
      <alignment horizontal="center"/>
      <protection locked="0"/>
    </xf>
    <xf numFmtId="170" fontId="69" fillId="0" borderId="180" xfId="204" applyNumberFormat="1" applyFont="1" applyFill="1" applyBorder="1" applyProtection="1">
      <protection locked="0"/>
    </xf>
    <xf numFmtId="170" fontId="69" fillId="0" borderId="310" xfId="204" applyNumberFormat="1" applyFont="1" applyBorder="1" applyProtection="1">
      <protection locked="0"/>
    </xf>
    <xf numFmtId="166" fontId="0" fillId="34" borderId="390" xfId="0" applyFont="1" applyFill="1" applyBorder="1" applyProtection="1"/>
    <xf numFmtId="170" fontId="26" fillId="35" borderId="310" xfId="204" applyNumberFormat="1" applyFont="1" applyFill="1" applyBorder="1" applyProtection="1"/>
    <xf numFmtId="49" fontId="12" fillId="0" borderId="310" xfId="0" applyNumberFormat="1" applyFont="1" applyFill="1" applyBorder="1" applyAlignment="1" applyProtection="1">
      <alignment horizontal="center"/>
      <protection locked="0"/>
    </xf>
    <xf numFmtId="170" fontId="21" fillId="0" borderId="428" xfId="204" applyNumberFormat="1" applyFont="1" applyBorder="1" applyProtection="1">
      <protection locked="0"/>
    </xf>
    <xf numFmtId="170" fontId="26" fillId="30" borderId="167" xfId="204" applyNumberFormat="1" applyFont="1" applyFill="1" applyBorder="1" applyProtection="1"/>
    <xf numFmtId="3" fontId="78" fillId="0" borderId="330" xfId="0" applyNumberFormat="1" applyFont="1" applyFill="1" applyBorder="1" applyAlignment="1" applyProtection="1">
      <alignment horizontal="center" vertical="top" wrapText="1"/>
      <protection locked="0"/>
    </xf>
    <xf numFmtId="170" fontId="26" fillId="34" borderId="425" xfId="204" applyNumberFormat="1" applyFont="1" applyFill="1" applyBorder="1" applyProtection="1"/>
    <xf numFmtId="170" fontId="26" fillId="34" borderId="310" xfId="204" applyNumberFormat="1" applyFont="1" applyFill="1" applyBorder="1" applyProtection="1"/>
    <xf numFmtId="170" fontId="119" fillId="0" borderId="428" xfId="204" applyNumberFormat="1" applyFont="1" applyBorder="1" applyProtection="1">
      <protection locked="0"/>
    </xf>
    <xf numFmtId="166" fontId="0" fillId="34" borderId="390" xfId="0" quotePrefix="1" applyFont="1" applyFill="1" applyBorder="1" applyAlignment="1" applyProtection="1">
      <alignment horizontal="left"/>
    </xf>
    <xf numFmtId="49" fontId="12" fillId="0" borderId="387" xfId="11" applyNumberFormat="1" applyFont="1" applyFill="1" applyBorder="1" applyAlignment="1" applyProtection="1">
      <alignment horizontal="center"/>
      <protection locked="0"/>
    </xf>
    <xf numFmtId="170" fontId="69" fillId="0" borderId="267" xfId="204" applyNumberFormat="1" applyFont="1" applyFill="1" applyBorder="1" applyProtection="1">
      <protection locked="0"/>
    </xf>
    <xf numFmtId="49" fontId="11" fillId="34" borderId="194" xfId="11" applyNumberFormat="1" applyFont="1" applyFill="1" applyBorder="1" applyAlignment="1" applyProtection="1">
      <alignment horizontal="center"/>
    </xf>
    <xf numFmtId="3" fontId="118" fillId="29" borderId="264" xfId="0" applyNumberFormat="1" applyFont="1" applyFill="1" applyBorder="1" applyAlignment="1" applyProtection="1">
      <alignment horizontal="center" vertical="top" wrapText="1"/>
    </xf>
    <xf numFmtId="166" fontId="20" fillId="29" borderId="310" xfId="0" applyFont="1" applyFill="1" applyBorder="1" applyProtection="1"/>
    <xf numFmtId="3" fontId="20" fillId="29" borderId="267" xfId="0" applyNumberFormat="1" applyFont="1" applyFill="1" applyBorder="1" applyAlignment="1" applyProtection="1">
      <alignment horizontal="center" vertical="top" wrapText="1"/>
    </xf>
    <xf numFmtId="3" fontId="118" fillId="34" borderId="264" xfId="0" applyNumberFormat="1" applyFont="1" applyFill="1" applyBorder="1" applyAlignment="1" applyProtection="1">
      <alignment horizontal="center" vertical="top" wrapText="1"/>
    </xf>
    <xf numFmtId="3" fontId="118" fillId="29" borderId="310" xfId="0" applyNumberFormat="1" applyFont="1" applyFill="1" applyBorder="1" applyAlignment="1" applyProtection="1">
      <alignment horizontal="center" vertical="top" wrapText="1"/>
    </xf>
    <xf numFmtId="3" fontId="21" fillId="34" borderId="330" xfId="7" applyNumberFormat="1" applyFont="1" applyFill="1" applyBorder="1" applyAlignment="1" applyProtection="1">
      <protection locked="0"/>
    </xf>
    <xf numFmtId="3" fontId="21" fillId="34" borderId="372" xfId="7" applyNumberFormat="1" applyFont="1" applyFill="1" applyBorder="1" applyAlignment="1" applyProtection="1">
      <protection locked="0"/>
    </xf>
    <xf numFmtId="3" fontId="21" fillId="34" borderId="330" xfId="7" quotePrefix="1" applyNumberFormat="1" applyFont="1" applyFill="1" applyBorder="1" applyAlignment="1" applyProtection="1">
      <alignment horizontal="center"/>
      <protection locked="0"/>
    </xf>
    <xf numFmtId="3" fontId="21" fillId="34" borderId="380" xfId="7" applyNumberFormat="1" applyFont="1" applyFill="1" applyBorder="1" applyAlignment="1" applyProtection="1">
      <protection locked="0"/>
    </xf>
    <xf numFmtId="49" fontId="21" fillId="0" borderId="387" xfId="7" quotePrefix="1" applyNumberFormat="1" applyFont="1" applyBorder="1" applyAlignment="1" applyProtection="1">
      <alignment horizontal="center"/>
      <protection locked="0"/>
    </xf>
    <xf numFmtId="170" fontId="20" fillId="0" borderId="194" xfId="204" applyNumberFormat="1" applyFont="1" applyFill="1" applyBorder="1" applyAlignment="1" applyProtection="1">
      <protection locked="0"/>
    </xf>
    <xf numFmtId="170" fontId="20" fillId="0" borderId="194" xfId="204" quotePrefix="1" applyNumberFormat="1" applyFont="1" applyFill="1" applyBorder="1" applyAlignment="1" applyProtection="1">
      <alignment horizontal="center"/>
      <protection locked="0"/>
    </xf>
    <xf numFmtId="170" fontId="20" fillId="30" borderId="195" xfId="204" applyNumberFormat="1" applyFont="1" applyFill="1" applyBorder="1" applyProtection="1"/>
    <xf numFmtId="170" fontId="20" fillId="0" borderId="194" xfId="204" applyNumberFormat="1" applyFont="1" applyBorder="1" applyAlignment="1" applyProtection="1">
      <protection locked="0"/>
    </xf>
    <xf numFmtId="170" fontId="21" fillId="34" borderId="326" xfId="204" applyNumberFormat="1" applyFont="1" applyFill="1" applyBorder="1" applyAlignment="1" applyProtection="1"/>
    <xf numFmtId="0" fontId="20" fillId="34" borderId="327" xfId="7" applyFont="1" applyFill="1" applyBorder="1" applyAlignment="1" applyProtection="1"/>
    <xf numFmtId="49" fontId="21" fillId="34" borderId="326" xfId="7" applyNumberFormat="1" applyFont="1" applyFill="1" applyBorder="1" applyAlignment="1" applyProtection="1">
      <alignment horizontal="center"/>
    </xf>
    <xf numFmtId="49" fontId="21" fillId="34" borderId="326" xfId="7" quotePrefix="1" applyNumberFormat="1" applyFont="1" applyFill="1" applyBorder="1" applyAlignment="1" applyProtection="1">
      <alignment horizontal="left"/>
    </xf>
    <xf numFmtId="0" fontId="21" fillId="34" borderId="327" xfId="7" applyFont="1" applyFill="1" applyBorder="1" applyAlignment="1" applyProtection="1">
      <alignment wrapText="1"/>
    </xf>
    <xf numFmtId="170" fontId="21" fillId="0" borderId="267" xfId="204" applyNumberFormat="1" applyFont="1" applyFill="1" applyBorder="1" applyAlignment="1" applyProtection="1">
      <protection locked="0"/>
    </xf>
    <xf numFmtId="170" fontId="21" fillId="34" borderId="267" xfId="204" applyNumberFormat="1" applyFont="1" applyFill="1" applyBorder="1" applyAlignment="1" applyProtection="1"/>
    <xf numFmtId="0" fontId="158" fillId="34" borderId="327" xfId="7" applyFont="1" applyFill="1" applyBorder="1" applyAlignment="1" applyProtection="1">
      <alignment horizontal="left" vertical="center"/>
    </xf>
    <xf numFmtId="166" fontId="159" fillId="34" borderId="326" xfId="0" applyFont="1" applyFill="1" applyBorder="1" applyAlignment="1">
      <alignment wrapText="1"/>
    </xf>
    <xf numFmtId="49" fontId="21" fillId="0" borderId="406" xfId="7" applyNumberFormat="1" applyFont="1" applyFill="1" applyBorder="1" applyAlignment="1" applyProtection="1">
      <alignment horizontal="center" vertical="center"/>
      <protection locked="0"/>
    </xf>
    <xf numFmtId="49" fontId="21" fillId="34" borderId="326" xfId="7" applyNumberFormat="1" applyFont="1" applyFill="1" applyBorder="1" applyAlignment="1" applyProtection="1">
      <alignment horizontal="left"/>
    </xf>
    <xf numFmtId="170" fontId="21" fillId="30" borderId="194" xfId="204" applyNumberFormat="1" applyFont="1" applyFill="1" applyBorder="1" applyProtection="1"/>
    <xf numFmtId="170" fontId="21" fillId="0" borderId="200" xfId="204" applyNumberFormat="1" applyFont="1" applyFill="1" applyBorder="1" applyAlignment="1" applyProtection="1">
      <protection locked="0"/>
    </xf>
    <xf numFmtId="0" fontId="21" fillId="34" borderId="419" xfId="7" applyFont="1" applyFill="1" applyBorder="1" applyAlignment="1" applyProtection="1"/>
    <xf numFmtId="166" fontId="21" fillId="0" borderId="406" xfId="0" applyFont="1" applyFill="1" applyBorder="1" applyAlignment="1" applyProtection="1">
      <alignment horizontal="center" wrapText="1"/>
    </xf>
    <xf numFmtId="0" fontId="20" fillId="34" borderId="264" xfId="7" quotePrefix="1" applyFont="1" applyFill="1" applyBorder="1" applyAlignment="1" applyProtection="1">
      <alignment horizontal="left"/>
    </xf>
    <xf numFmtId="49" fontId="21" fillId="34" borderId="267" xfId="7" applyNumberFormat="1" applyFont="1" applyFill="1" applyBorder="1" applyAlignment="1" applyProtection="1">
      <alignment horizontal="center"/>
      <protection locked="0"/>
    </xf>
    <xf numFmtId="170" fontId="21" fillId="33" borderId="194" xfId="204" applyNumberFormat="1" applyFont="1" applyFill="1" applyBorder="1" applyAlignment="1" applyProtection="1"/>
    <xf numFmtId="170" fontId="21" fillId="0" borderId="201" xfId="204" applyNumberFormat="1" applyFont="1" applyFill="1" applyBorder="1" applyAlignment="1" applyProtection="1">
      <protection locked="0"/>
    </xf>
    <xf numFmtId="0" fontId="21" fillId="34" borderId="390" xfId="7" applyFont="1" applyFill="1" applyBorder="1" applyAlignment="1" applyProtection="1">
      <protection locked="0"/>
    </xf>
    <xf numFmtId="170" fontId="21" fillId="0" borderId="194" xfId="204" quotePrefix="1" applyNumberFormat="1" applyFont="1" applyFill="1" applyBorder="1" applyAlignment="1" applyProtection="1">
      <alignment horizontal="center"/>
      <protection locked="0"/>
    </xf>
    <xf numFmtId="166" fontId="21" fillId="0" borderId="310" xfId="0" applyFont="1" applyBorder="1" applyAlignment="1" applyProtection="1">
      <protection locked="0"/>
    </xf>
    <xf numFmtId="170" fontId="21" fillId="34" borderId="330" xfId="204" applyNumberFormat="1" applyFont="1" applyFill="1" applyBorder="1" applyAlignment="1" applyProtection="1"/>
    <xf numFmtId="170" fontId="21" fillId="34" borderId="330" xfId="204" quotePrefix="1" applyNumberFormat="1" applyFont="1" applyFill="1" applyBorder="1" applyAlignment="1" applyProtection="1">
      <alignment horizontal="center"/>
    </xf>
    <xf numFmtId="170" fontId="21" fillId="34" borderId="380" xfId="204" applyNumberFormat="1" applyFont="1" applyFill="1" applyBorder="1" applyAlignment="1" applyProtection="1"/>
    <xf numFmtId="170" fontId="21" fillId="34" borderId="406" xfId="204" applyNumberFormat="1" applyFont="1" applyFill="1" applyBorder="1" applyAlignment="1" applyProtection="1"/>
    <xf numFmtId="170" fontId="20" fillId="0" borderId="310" xfId="204" applyNumberFormat="1" applyFont="1" applyFill="1" applyBorder="1" applyAlignment="1" applyProtection="1">
      <alignment horizontal="left"/>
      <protection locked="0"/>
    </xf>
    <xf numFmtId="170" fontId="26" fillId="0" borderId="310" xfId="204" applyNumberFormat="1" applyFont="1" applyFill="1" applyBorder="1" applyAlignment="1" applyProtection="1">
      <alignment horizontal="left"/>
      <protection locked="0"/>
    </xf>
    <xf numFmtId="49" fontId="21" fillId="34" borderId="264" xfId="7" applyNumberFormat="1" applyFont="1" applyFill="1" applyBorder="1" applyAlignment="1" applyProtection="1">
      <alignment horizontal="center"/>
    </xf>
    <xf numFmtId="0" fontId="21" fillId="0" borderId="406" xfId="7" applyFont="1" applyFill="1" applyBorder="1" applyAlignment="1" applyProtection="1">
      <alignment vertical="center"/>
      <protection locked="0"/>
    </xf>
    <xf numFmtId="0" fontId="21" fillId="34" borderId="186" xfId="7" applyFont="1" applyFill="1" applyBorder="1" applyAlignment="1" applyProtection="1">
      <alignment horizontal="left"/>
    </xf>
    <xf numFmtId="166" fontId="21" fillId="34" borderId="425" xfId="0" applyFont="1" applyFill="1" applyBorder="1" applyAlignment="1" applyProtection="1"/>
    <xf numFmtId="166" fontId="21" fillId="0" borderId="406" xfId="0" applyFont="1" applyBorder="1" applyAlignment="1" applyProtection="1">
      <protection locked="0"/>
    </xf>
    <xf numFmtId="0" fontId="20" fillId="34" borderId="397" xfId="7" applyFont="1" applyFill="1" applyBorder="1" applyAlignment="1" applyProtection="1">
      <alignment horizontal="left"/>
    </xf>
    <xf numFmtId="166" fontId="21" fillId="34" borderId="417" xfId="0" applyFont="1" applyFill="1" applyBorder="1" applyAlignment="1" applyProtection="1"/>
    <xf numFmtId="166" fontId="21" fillId="0" borderId="286" xfId="0" applyFont="1" applyBorder="1" applyAlignment="1" applyProtection="1">
      <protection locked="0"/>
    </xf>
    <xf numFmtId="0" fontId="20" fillId="34" borderId="202" xfId="7" applyFont="1" applyFill="1" applyBorder="1" applyAlignment="1" applyProtection="1"/>
    <xf numFmtId="0" fontId="21" fillId="34" borderId="202" xfId="7" quotePrefix="1" applyFont="1" applyFill="1" applyBorder="1" applyAlignment="1" applyProtection="1">
      <alignment horizontal="left"/>
    </xf>
    <xf numFmtId="49" fontId="21" fillId="34" borderId="202" xfId="7" applyNumberFormat="1" applyFont="1" applyFill="1" applyBorder="1" applyAlignment="1" applyProtection="1"/>
    <xf numFmtId="3" fontId="21" fillId="34" borderId="202" xfId="7" applyNumberFormat="1" applyFont="1" applyFill="1" applyBorder="1" applyAlignment="1" applyProtection="1"/>
    <xf numFmtId="3" fontId="118" fillId="29" borderId="267" xfId="0" applyNumberFormat="1" applyFont="1" applyFill="1" applyBorder="1" applyAlignment="1" applyProtection="1">
      <alignment horizontal="center" vertical="top" wrapText="1"/>
    </xf>
    <xf numFmtId="3" fontId="118" fillId="29" borderId="186" xfId="0" applyNumberFormat="1" applyFont="1" applyFill="1" applyBorder="1" applyAlignment="1" applyProtection="1">
      <alignment horizontal="center" vertical="top" wrapText="1"/>
    </xf>
    <xf numFmtId="3" fontId="118" fillId="29" borderId="425" xfId="0" applyNumberFormat="1" applyFont="1" applyFill="1" applyBorder="1" applyAlignment="1" applyProtection="1">
      <alignment horizontal="center" vertical="top" wrapText="1"/>
    </xf>
    <xf numFmtId="3" fontId="118" fillId="29" borderId="350" xfId="0" applyNumberFormat="1" applyFont="1" applyFill="1" applyBorder="1" applyAlignment="1" applyProtection="1">
      <alignment horizontal="center" vertical="top" wrapText="1"/>
    </xf>
    <xf numFmtId="3" fontId="118" fillId="29" borderId="200" xfId="0" applyNumberFormat="1" applyFont="1" applyFill="1" applyBorder="1" applyAlignment="1" applyProtection="1">
      <alignment horizontal="center" vertical="top" wrapText="1"/>
    </xf>
    <xf numFmtId="166" fontId="21" fillId="0" borderId="330" xfId="0" applyFont="1" applyBorder="1" applyAlignment="1" applyProtection="1">
      <protection locked="0"/>
    </xf>
    <xf numFmtId="3" fontId="21" fillId="34" borderId="326" xfId="7" applyNumberFormat="1" applyFont="1" applyFill="1" applyBorder="1" applyAlignment="1" applyProtection="1"/>
    <xf numFmtId="49" fontId="21" fillId="34" borderId="326" xfId="7" quotePrefix="1" applyNumberFormat="1" applyFont="1" applyFill="1" applyBorder="1" applyAlignment="1" applyProtection="1">
      <alignment horizontal="center"/>
    </xf>
    <xf numFmtId="3" fontId="21" fillId="34" borderId="326" xfId="7" applyNumberFormat="1" applyFont="1" applyFill="1" applyBorder="1" applyAlignment="1" applyProtection="1">
      <alignment horizontal="center"/>
    </xf>
    <xf numFmtId="170" fontId="21" fillId="0" borderId="194" xfId="204" applyNumberFormat="1" applyFont="1" applyFill="1" applyBorder="1" applyAlignment="1" applyProtection="1">
      <alignment horizontal="center"/>
      <protection locked="0"/>
    </xf>
    <xf numFmtId="49" fontId="69" fillId="34" borderId="326" xfId="7" quotePrefix="1" applyNumberFormat="1" applyFont="1" applyFill="1" applyBorder="1" applyAlignment="1" applyProtection="1">
      <alignment horizontal="left"/>
    </xf>
    <xf numFmtId="49" fontId="21" fillId="34" borderId="267" xfId="7" applyNumberFormat="1" applyFont="1" applyFill="1" applyBorder="1" applyAlignment="1" applyProtection="1">
      <alignment horizontal="center"/>
    </xf>
    <xf numFmtId="170" fontId="21" fillId="33" borderId="310" xfId="204" applyNumberFormat="1" applyFont="1" applyFill="1" applyBorder="1" applyAlignment="1" applyProtection="1">
      <alignment horizontal="center"/>
      <protection locked="0"/>
    </xf>
    <xf numFmtId="0" fontId="21" fillId="34" borderId="419" xfId="7" applyFont="1" applyFill="1" applyBorder="1" applyAlignment="1" applyProtection="1">
      <protection locked="0"/>
    </xf>
    <xf numFmtId="166" fontId="21" fillId="0" borderId="310" xfId="0" applyFont="1" applyBorder="1" applyAlignment="1" applyProtection="1">
      <alignment wrapText="1"/>
      <protection locked="0"/>
    </xf>
    <xf numFmtId="9" fontId="21" fillId="34" borderId="327" xfId="189" quotePrefix="1" applyFont="1" applyFill="1" applyBorder="1" applyAlignment="1" applyProtection="1">
      <alignment horizontal="left"/>
    </xf>
    <xf numFmtId="0" fontId="69" fillId="34" borderId="326" xfId="7" quotePrefix="1" applyFont="1" applyFill="1" applyBorder="1" applyAlignment="1" applyProtection="1">
      <alignment horizontal="left"/>
    </xf>
    <xf numFmtId="170" fontId="21" fillId="0" borderId="310" xfId="204" quotePrefix="1" applyNumberFormat="1" applyFont="1" applyFill="1" applyBorder="1" applyAlignment="1" applyProtection="1">
      <alignment horizontal="center"/>
      <protection locked="0"/>
    </xf>
    <xf numFmtId="166" fontId="20" fillId="34" borderId="202" xfId="11" applyFont="1" applyFill="1" applyBorder="1" applyProtection="1"/>
    <xf numFmtId="166" fontId="20" fillId="34" borderId="425" xfId="0" applyFont="1" applyFill="1" applyBorder="1" applyAlignment="1" applyProtection="1"/>
    <xf numFmtId="166" fontId="23" fillId="29" borderId="429" xfId="0" applyFont="1" applyFill="1" applyBorder="1" applyProtection="1"/>
    <xf numFmtId="166" fontId="23" fillId="29" borderId="399" xfId="0" applyFont="1" applyFill="1" applyBorder="1" applyProtection="1"/>
    <xf numFmtId="166" fontId="23" fillId="29" borderId="325" xfId="0" applyFont="1" applyFill="1" applyBorder="1" applyProtection="1"/>
    <xf numFmtId="166" fontId="23" fillId="29" borderId="430" xfId="0" applyFont="1" applyFill="1" applyBorder="1" applyProtection="1"/>
    <xf numFmtId="166" fontId="23" fillId="29" borderId="352" xfId="0" applyFont="1" applyFill="1" applyBorder="1" applyProtection="1"/>
    <xf numFmtId="166" fontId="19" fillId="29" borderId="194" xfId="0" applyFont="1" applyFill="1" applyBorder="1" applyAlignment="1" applyProtection="1">
      <alignment horizontal="center"/>
    </xf>
    <xf numFmtId="166" fontId="19" fillId="29" borderId="195" xfId="0" applyFont="1" applyFill="1" applyBorder="1" applyAlignment="1" applyProtection="1">
      <alignment horizontal="center"/>
    </xf>
    <xf numFmtId="166" fontId="11" fillId="34" borderId="392" xfId="11" applyFont="1" applyFill="1" applyBorder="1" applyAlignment="1" applyProtection="1">
      <alignment horizontal="center"/>
    </xf>
    <xf numFmtId="166" fontId="15" fillId="34" borderId="431" xfId="11" applyFont="1" applyFill="1" applyBorder="1" applyProtection="1"/>
    <xf numFmtId="166" fontId="12" fillId="34" borderId="400" xfId="11" applyFont="1" applyFill="1" applyBorder="1" applyProtection="1"/>
    <xf numFmtId="166" fontId="12" fillId="34" borderId="330" xfId="11" applyFont="1" applyFill="1" applyBorder="1" applyProtection="1"/>
    <xf numFmtId="166" fontId="12" fillId="34" borderId="392" xfId="11" applyFont="1" applyFill="1" applyBorder="1" applyProtection="1"/>
    <xf numFmtId="166" fontId="15" fillId="34" borderId="432" xfId="11" quotePrefix="1" applyFont="1" applyFill="1" applyBorder="1" applyAlignment="1" applyProtection="1">
      <alignment horizontal="left"/>
    </xf>
    <xf numFmtId="49" fontId="12" fillId="34" borderId="401" xfId="11" applyNumberFormat="1" applyFont="1" applyFill="1" applyBorder="1" applyAlignment="1" applyProtection="1">
      <alignment horizontal="center"/>
    </xf>
    <xf numFmtId="170" fontId="21" fillId="0" borderId="387" xfId="204" applyNumberFormat="1" applyFont="1" applyFill="1" applyBorder="1" applyAlignment="1" applyProtection="1">
      <alignment horizontal="center"/>
      <protection locked="0"/>
    </xf>
    <xf numFmtId="170" fontId="20" fillId="35" borderId="387" xfId="204" applyNumberFormat="1" applyFont="1" applyFill="1" applyBorder="1" applyProtection="1"/>
    <xf numFmtId="170" fontId="12" fillId="0" borderId="394" xfId="204" applyNumberFormat="1" applyFont="1" applyFill="1" applyBorder="1" applyProtection="1">
      <protection locked="0"/>
    </xf>
    <xf numFmtId="170" fontId="21" fillId="34" borderId="128" xfId="204" applyNumberFormat="1" applyFont="1" applyFill="1" applyBorder="1" applyAlignment="1" applyProtection="1">
      <alignment horizontal="center"/>
    </xf>
    <xf numFmtId="170" fontId="20" fillId="34" borderId="128" xfId="204" applyNumberFormat="1" applyFont="1" applyFill="1" applyBorder="1" applyProtection="1"/>
    <xf numFmtId="166" fontId="11" fillId="34" borderId="419" xfId="11" applyFont="1" applyFill="1" applyBorder="1" applyAlignment="1" applyProtection="1">
      <alignment horizontal="center"/>
    </xf>
    <xf numFmtId="166" fontId="16" fillId="34" borderId="325" xfId="11" quotePrefix="1" applyFont="1" applyFill="1" applyBorder="1" applyAlignment="1" applyProtection="1"/>
    <xf numFmtId="49" fontId="12" fillId="34" borderId="352" xfId="11" applyNumberFormat="1" applyFont="1" applyFill="1" applyBorder="1" applyAlignment="1" applyProtection="1">
      <alignment horizontal="center"/>
    </xf>
    <xf numFmtId="170" fontId="20" fillId="33" borderId="310" xfId="204" applyNumberFormat="1" applyFont="1" applyFill="1" applyBorder="1" applyAlignment="1" applyProtection="1">
      <alignment horizontal="center"/>
    </xf>
    <xf numFmtId="49" fontId="12" fillId="0" borderId="400" xfId="11" applyNumberFormat="1" applyFont="1" applyBorder="1" applyAlignment="1" applyProtection="1">
      <alignment horizontal="center"/>
    </xf>
    <xf numFmtId="170" fontId="21" fillId="0" borderId="194" xfId="204" applyNumberFormat="1" applyFont="1" applyBorder="1" applyAlignment="1" applyProtection="1">
      <alignment horizontal="center"/>
      <protection locked="0"/>
    </xf>
    <xf numFmtId="170" fontId="21" fillId="0" borderId="310" xfId="204" applyNumberFormat="1" applyFont="1" applyBorder="1" applyAlignment="1" applyProtection="1">
      <alignment horizontal="center"/>
      <protection locked="0"/>
    </xf>
    <xf numFmtId="170" fontId="12" fillId="0" borderId="325" xfId="204" applyNumberFormat="1" applyFont="1" applyBorder="1" applyProtection="1">
      <protection locked="0"/>
    </xf>
    <xf numFmtId="166" fontId="11" fillId="34" borderId="394" xfId="11" quotePrefix="1" applyFont="1" applyFill="1" applyBorder="1" applyAlignment="1" applyProtection="1">
      <alignment horizontal="center"/>
    </xf>
    <xf numFmtId="166" fontId="21" fillId="0" borderId="432" xfId="11" quotePrefix="1" applyFont="1" applyBorder="1" applyAlignment="1" applyProtection="1">
      <alignment horizontal="left"/>
    </xf>
    <xf numFmtId="49" fontId="12" fillId="0" borderId="401" xfId="11" applyNumberFormat="1" applyFont="1" applyBorder="1" applyAlignment="1" applyProtection="1">
      <alignment horizontal="center"/>
    </xf>
    <xf numFmtId="166" fontId="23" fillId="29" borderId="398" xfId="0" applyFont="1" applyFill="1" applyBorder="1" applyProtection="1"/>
    <xf numFmtId="166" fontId="23" fillId="29" borderId="396" xfId="0" applyFont="1" applyFill="1" applyBorder="1" applyProtection="1"/>
    <xf numFmtId="170" fontId="82" fillId="30" borderId="398" xfId="204" applyNumberFormat="1" applyFont="1" applyFill="1" applyBorder="1" applyProtection="1"/>
    <xf numFmtId="166" fontId="23" fillId="34" borderId="310" xfId="0" applyFont="1" applyFill="1" applyBorder="1" applyProtection="1"/>
    <xf numFmtId="166" fontId="23" fillId="29" borderId="310" xfId="0" applyFont="1" applyFill="1" applyBorder="1" applyProtection="1"/>
    <xf numFmtId="166" fontId="19" fillId="29" borderId="171" xfId="0" applyFont="1" applyFill="1" applyBorder="1" applyAlignment="1" applyProtection="1">
      <alignment horizontal="center"/>
    </xf>
    <xf numFmtId="166" fontId="11" fillId="34" borderId="128" xfId="11" applyFont="1" applyFill="1" applyBorder="1" applyProtection="1"/>
    <xf numFmtId="166" fontId="12" fillId="0" borderId="128" xfId="11" applyFont="1" applyBorder="1" applyProtection="1">
      <protection locked="0"/>
    </xf>
    <xf numFmtId="170" fontId="20" fillId="0" borderId="310" xfId="204" applyNumberFormat="1" applyFont="1" applyBorder="1" applyAlignment="1" applyProtection="1">
      <alignment horizontal="center"/>
      <protection locked="0"/>
    </xf>
    <xf numFmtId="170" fontId="20" fillId="0" borderId="310" xfId="204" applyNumberFormat="1" applyFont="1" applyBorder="1" applyAlignment="1" applyProtection="1">
      <alignment horizontal="right"/>
      <protection locked="0"/>
    </xf>
    <xf numFmtId="170" fontId="20" fillId="30" borderId="264" xfId="204" applyNumberFormat="1" applyFont="1" applyFill="1" applyBorder="1" applyProtection="1"/>
    <xf numFmtId="166" fontId="16" fillId="34" borderId="266" xfId="11" quotePrefix="1" applyFont="1" applyFill="1" applyBorder="1" applyAlignment="1" applyProtection="1">
      <alignment horizontal="left"/>
    </xf>
    <xf numFmtId="49" fontId="12" fillId="0" borderId="310" xfId="11" applyNumberFormat="1" applyFont="1" applyBorder="1" applyAlignment="1" applyProtection="1">
      <alignment horizontal="center"/>
      <protection locked="0"/>
    </xf>
    <xf numFmtId="170" fontId="21" fillId="33" borderId="194" xfId="204" applyNumberFormat="1" applyFont="1" applyFill="1" applyBorder="1" applyAlignment="1" applyProtection="1">
      <alignment horizontal="center"/>
    </xf>
    <xf numFmtId="170" fontId="21" fillId="33" borderId="195" xfId="204" applyNumberFormat="1" applyFont="1" applyFill="1" applyBorder="1" applyAlignment="1" applyProtection="1">
      <alignment horizontal="center"/>
    </xf>
    <xf numFmtId="49" fontId="12" fillId="0" borderId="372" xfId="11" quotePrefix="1" applyNumberFormat="1" applyFont="1" applyBorder="1" applyAlignment="1">
      <alignment horizontal="left"/>
    </xf>
    <xf numFmtId="49" fontId="12" fillId="0" borderId="330" xfId="11" quotePrefix="1" applyNumberFormat="1" applyFont="1" applyBorder="1" applyAlignment="1">
      <alignment horizontal="left"/>
    </xf>
    <xf numFmtId="170" fontId="21" fillId="0" borderId="167" xfId="204" applyNumberFormat="1" applyFont="1" applyBorder="1" applyAlignment="1" applyProtection="1">
      <alignment horizontal="right"/>
      <protection locked="0"/>
    </xf>
    <xf numFmtId="49" fontId="12" fillId="0" borderId="64" xfId="11" quotePrefix="1" applyNumberFormat="1" applyFont="1" applyBorder="1" applyAlignment="1">
      <alignment horizontal="left"/>
    </xf>
    <xf numFmtId="170" fontId="21" fillId="0" borderId="310" xfId="204" applyNumberFormat="1" applyFont="1" applyBorder="1" applyAlignment="1" applyProtection="1">
      <alignment horizontal="right"/>
      <protection locked="0"/>
    </xf>
    <xf numFmtId="43" fontId="20" fillId="30" borderId="310" xfId="204" applyFont="1" applyFill="1" applyBorder="1" applyProtection="1"/>
    <xf numFmtId="49" fontId="12" fillId="0" borderId="64" xfId="11" applyNumberFormat="1" applyFont="1" applyBorder="1" applyAlignment="1">
      <alignment horizontal="left"/>
    </xf>
    <xf numFmtId="170" fontId="21" fillId="34" borderId="310" xfId="204" applyNumberFormat="1" applyFont="1" applyFill="1" applyBorder="1" applyAlignment="1" applyProtection="1">
      <alignment horizontal="center"/>
      <protection locked="0"/>
    </xf>
    <xf numFmtId="170" fontId="21" fillId="34" borderId="310" xfId="204" applyNumberFormat="1" applyFont="1" applyFill="1" applyBorder="1" applyAlignment="1" applyProtection="1">
      <alignment horizontal="right"/>
      <protection locked="0"/>
    </xf>
    <xf numFmtId="43" fontId="20" fillId="34" borderId="310" xfId="204" applyFont="1" applyFill="1" applyBorder="1" applyProtection="1"/>
    <xf numFmtId="49" fontId="12" fillId="0" borderId="64" xfId="11" applyNumberFormat="1" applyFont="1" applyBorder="1" applyAlignment="1" applyProtection="1">
      <alignment horizontal="center"/>
      <protection locked="0"/>
    </xf>
    <xf numFmtId="166" fontId="21" fillId="0" borderId="390" xfId="11" applyFont="1" applyBorder="1" applyProtection="1">
      <protection locked="0"/>
    </xf>
    <xf numFmtId="49" fontId="12" fillId="0" borderId="387" xfId="11" applyNumberFormat="1" applyFont="1" applyBorder="1" applyAlignment="1" applyProtection="1">
      <alignment horizontal="center"/>
      <protection locked="0"/>
    </xf>
    <xf numFmtId="166" fontId="23" fillId="29" borderId="286" xfId="0" applyFont="1" applyFill="1" applyBorder="1" applyProtection="1"/>
    <xf numFmtId="166" fontId="31" fillId="29" borderId="320" xfId="0" applyFont="1" applyFill="1" applyBorder="1" applyProtection="1"/>
    <xf numFmtId="166" fontId="11" fillId="29" borderId="199" xfId="0" applyFont="1" applyFill="1" applyBorder="1" applyProtection="1"/>
    <xf numFmtId="38" fontId="11" fillId="29" borderId="202" xfId="0" applyNumberFormat="1" applyFont="1" applyFill="1" applyBorder="1" applyProtection="1"/>
    <xf numFmtId="166" fontId="19" fillId="29" borderId="200" xfId="0" applyFont="1" applyFill="1" applyBorder="1" applyAlignment="1" applyProtection="1">
      <alignment horizontal="center" wrapText="1"/>
    </xf>
    <xf numFmtId="166" fontId="19" fillId="29" borderId="195" xfId="0" applyFont="1" applyFill="1" applyBorder="1" applyAlignment="1" applyProtection="1">
      <alignment horizontal="center" wrapText="1"/>
    </xf>
    <xf numFmtId="166" fontId="19" fillId="29" borderId="266" xfId="0" applyFont="1" applyFill="1" applyBorder="1" applyProtection="1"/>
    <xf numFmtId="166" fontId="24" fillId="29" borderId="310" xfId="0" applyFont="1" applyFill="1" applyBorder="1" applyProtection="1"/>
    <xf numFmtId="38" fontId="19" fillId="29" borderId="310" xfId="0" applyNumberFormat="1" applyFont="1" applyFill="1" applyBorder="1" applyAlignment="1" applyProtection="1">
      <alignment horizontal="center"/>
    </xf>
    <xf numFmtId="38" fontId="19" fillId="29" borderId="325" xfId="0" applyNumberFormat="1" applyFont="1" applyFill="1" applyBorder="1" applyAlignment="1" applyProtection="1">
      <alignment horizontal="center"/>
    </xf>
    <xf numFmtId="166" fontId="19" fillId="29" borderId="266" xfId="0" applyFont="1" applyFill="1" applyBorder="1" applyAlignment="1" applyProtection="1">
      <alignment wrapText="1"/>
    </xf>
    <xf numFmtId="170" fontId="20" fillId="34" borderId="330" xfId="204" applyNumberFormat="1" applyFont="1" applyFill="1" applyBorder="1" applyProtection="1"/>
    <xf numFmtId="170" fontId="20" fillId="34" borderId="167" xfId="204" applyNumberFormat="1" applyFont="1" applyFill="1" applyBorder="1" applyProtection="1"/>
    <xf numFmtId="166" fontId="19" fillId="29" borderId="397" xfId="0" applyFont="1" applyFill="1" applyBorder="1" applyAlignment="1" applyProtection="1">
      <alignment wrapText="1"/>
    </xf>
    <xf numFmtId="170" fontId="20" fillId="35" borderId="286" xfId="204" applyNumberFormat="1" applyFont="1" applyFill="1" applyBorder="1" applyProtection="1"/>
    <xf numFmtId="170" fontId="20" fillId="34" borderId="395" xfId="204" applyNumberFormat="1" applyFont="1" applyFill="1" applyBorder="1" applyProtection="1"/>
    <xf numFmtId="170" fontId="20" fillId="35" borderId="355" xfId="204" applyNumberFormat="1" applyFont="1" applyFill="1" applyBorder="1" applyProtection="1"/>
    <xf numFmtId="166" fontId="24" fillId="29" borderId="435" xfId="0" applyFont="1" applyFill="1" applyBorder="1" applyProtection="1"/>
    <xf numFmtId="170" fontId="21" fillId="29" borderId="436" xfId="204" applyNumberFormat="1" applyFont="1" applyFill="1" applyBorder="1" applyProtection="1"/>
    <xf numFmtId="170" fontId="21" fillId="29" borderId="437" xfId="204" applyNumberFormat="1" applyFont="1" applyFill="1" applyBorder="1" applyProtection="1"/>
    <xf numFmtId="170" fontId="21" fillId="29" borderId="406" xfId="204" applyNumberFormat="1" applyFont="1" applyFill="1" applyBorder="1" applyProtection="1"/>
    <xf numFmtId="166" fontId="92" fillId="29" borderId="341" xfId="0" applyFont="1" applyFill="1" applyBorder="1" applyProtection="1"/>
    <xf numFmtId="170" fontId="11" fillId="34" borderId="380" xfId="206" applyNumberFormat="1" applyFont="1" applyFill="1" applyBorder="1" applyProtection="1"/>
    <xf numFmtId="170" fontId="21" fillId="29" borderId="276" xfId="204" applyNumberFormat="1" applyFont="1" applyFill="1" applyBorder="1" applyProtection="1"/>
    <xf numFmtId="170" fontId="21" fillId="34" borderId="326" xfId="204" applyNumberFormat="1" applyFont="1" applyFill="1" applyBorder="1" applyProtection="1"/>
    <xf numFmtId="170" fontId="21" fillId="0" borderId="326" xfId="204" applyNumberFormat="1" applyFont="1" applyFill="1" applyBorder="1" applyProtection="1">
      <protection locked="0"/>
    </xf>
    <xf numFmtId="166" fontId="19" fillId="29" borderId="328" xfId="0" applyFont="1" applyFill="1" applyBorder="1" applyProtection="1"/>
    <xf numFmtId="170" fontId="21" fillId="29" borderId="329" xfId="204" applyNumberFormat="1" applyFont="1" applyFill="1" applyBorder="1" applyProtection="1"/>
    <xf numFmtId="166" fontId="19" fillId="29" borderId="403" xfId="0" applyFont="1" applyFill="1" applyBorder="1" applyProtection="1"/>
    <xf numFmtId="166" fontId="24" fillId="29" borderId="438" xfId="0" applyFont="1" applyFill="1" applyBorder="1" applyProtection="1"/>
    <xf numFmtId="170" fontId="21" fillId="29" borderId="418" xfId="204" applyNumberFormat="1" applyFont="1" applyFill="1" applyBorder="1" applyProtection="1"/>
    <xf numFmtId="170" fontId="21" fillId="29" borderId="398" xfId="204" applyNumberFormat="1" applyFont="1" applyFill="1" applyBorder="1" applyProtection="1"/>
    <xf numFmtId="166" fontId="19" fillId="34" borderId="182" xfId="0" applyFont="1" applyFill="1" applyBorder="1" applyProtection="1"/>
    <xf numFmtId="166" fontId="19" fillId="34" borderId="328" xfId="0" applyFont="1" applyFill="1" applyBorder="1" applyProtection="1"/>
    <xf numFmtId="166" fontId="19" fillId="34" borderId="328" xfId="0" quotePrefix="1" applyFont="1" applyFill="1" applyBorder="1" applyProtection="1"/>
    <xf numFmtId="166" fontId="24" fillId="29" borderId="328" xfId="0" applyFont="1" applyFill="1" applyBorder="1" applyProtection="1"/>
    <xf numFmtId="170" fontId="21" fillId="29" borderId="394" xfId="204" applyNumberFormat="1" applyFont="1" applyFill="1" applyBorder="1" applyProtection="1"/>
    <xf numFmtId="166" fontId="19" fillId="29" borderId="360" xfId="0" applyFont="1" applyFill="1" applyBorder="1" applyProtection="1"/>
    <xf numFmtId="166" fontId="11" fillId="34" borderId="182" xfId="0" applyFont="1" applyFill="1" applyBorder="1" applyProtection="1"/>
    <xf numFmtId="166" fontId="11" fillId="34" borderId="401" xfId="0" applyFont="1" applyFill="1" applyBorder="1" applyProtection="1"/>
    <xf numFmtId="0" fontId="20" fillId="34" borderId="202" xfId="9" applyFont="1" applyFill="1" applyBorder="1" applyAlignment="1" applyProtection="1">
      <alignment horizontal="left"/>
    </xf>
    <xf numFmtId="166" fontId="21" fillId="34" borderId="425" xfId="0" applyFont="1" applyFill="1" applyBorder="1" applyProtection="1"/>
    <xf numFmtId="14" fontId="0" fillId="34" borderId="323" xfId="0" applyNumberFormat="1" applyFill="1" applyBorder="1" applyAlignment="1" applyProtection="1">
      <alignment horizontal="center"/>
    </xf>
    <xf numFmtId="166" fontId="19" fillId="29" borderId="352" xfId="0" applyFont="1" applyFill="1" applyBorder="1" applyAlignment="1" applyProtection="1">
      <alignment horizontal="center" vertical="center"/>
    </xf>
    <xf numFmtId="166" fontId="19" fillId="29" borderId="186" xfId="0" applyFont="1" applyFill="1" applyBorder="1" applyAlignment="1" applyProtection="1">
      <alignment horizontal="center" vertical="center"/>
    </xf>
    <xf numFmtId="170" fontId="19" fillId="29" borderId="167" xfId="204" applyNumberFormat="1" applyFont="1" applyFill="1" applyBorder="1" applyAlignment="1" applyProtection="1">
      <alignment horizontal="center" vertical="center" wrapText="1"/>
    </xf>
    <xf numFmtId="170" fontId="19" fillId="29" borderId="425" xfId="204" applyNumberFormat="1" applyFont="1" applyFill="1" applyBorder="1" applyAlignment="1" applyProtection="1">
      <alignment horizontal="center" vertical="center" wrapText="1"/>
    </xf>
    <xf numFmtId="166" fontId="86" fillId="34" borderId="404" xfId="0" applyFont="1" applyFill="1" applyBorder="1"/>
    <xf numFmtId="166" fontId="19" fillId="29" borderId="186" xfId="0" applyFont="1" applyFill="1" applyBorder="1" applyAlignment="1" applyProtection="1">
      <alignment horizontal="center" vertical="center" wrapText="1"/>
    </xf>
    <xf numFmtId="170" fontId="19" fillId="29" borderId="330" xfId="204" applyNumberFormat="1" applyFont="1" applyFill="1" applyBorder="1" applyAlignment="1" applyProtection="1">
      <alignment horizontal="center" vertical="center" wrapText="1"/>
    </xf>
    <xf numFmtId="170" fontId="19" fillId="29" borderId="392" xfId="204" applyNumberFormat="1" applyFont="1" applyFill="1" applyBorder="1" applyAlignment="1" applyProtection="1">
      <alignment horizontal="center" vertical="center" wrapText="1"/>
    </xf>
    <xf numFmtId="166" fontId="20" fillId="34" borderId="435" xfId="0" applyFont="1" applyFill="1" applyBorder="1" applyProtection="1"/>
    <xf numFmtId="38" fontId="0" fillId="0" borderId="439" xfId="0" applyNumberFormat="1" applyFill="1" applyBorder="1" applyProtection="1">
      <protection locked="0"/>
    </xf>
    <xf numFmtId="166" fontId="20" fillId="34" borderId="328" xfId="0" applyFont="1" applyFill="1" applyBorder="1" applyProtection="1"/>
    <xf numFmtId="170" fontId="11" fillId="35" borderId="314" xfId="204" applyNumberFormat="1" applyFont="1" applyFill="1" applyBorder="1" applyProtection="1"/>
    <xf numFmtId="170" fontId="11" fillId="35" borderId="437" xfId="204" applyNumberFormat="1" applyFont="1" applyFill="1" applyBorder="1" applyProtection="1"/>
    <xf numFmtId="166" fontId="109" fillId="34" borderId="328" xfId="0" applyFont="1" applyFill="1" applyBorder="1" applyProtection="1"/>
    <xf numFmtId="38" fontId="0" fillId="0" borderId="419" xfId="0" applyNumberFormat="1" applyFill="1" applyBorder="1" applyProtection="1">
      <protection locked="0"/>
    </xf>
    <xf numFmtId="170" fontId="11" fillId="0" borderId="406" xfId="204" applyNumberFormat="1" applyFont="1" applyFill="1" applyBorder="1" applyAlignment="1" applyProtection="1">
      <alignment horizontal="center" vertical="center" wrapText="1"/>
      <protection locked="0"/>
    </xf>
    <xf numFmtId="170" fontId="11" fillId="0" borderId="406" xfId="204" applyNumberFormat="1" applyFont="1" applyFill="1" applyBorder="1" applyProtection="1">
      <protection locked="0"/>
    </xf>
    <xf numFmtId="170" fontId="11" fillId="30" borderId="92" xfId="204" applyNumberFormat="1" applyFont="1" applyFill="1" applyBorder="1" applyProtection="1"/>
    <xf numFmtId="166" fontId="21" fillId="34" borderId="438" xfId="0" applyFont="1" applyFill="1" applyBorder="1" applyAlignment="1">
      <alignment horizontal="left"/>
    </xf>
    <xf numFmtId="38" fontId="0" fillId="0" borderId="397" xfId="0" applyNumberFormat="1" applyFill="1" applyBorder="1" applyProtection="1">
      <protection locked="0"/>
    </xf>
    <xf numFmtId="170" fontId="11" fillId="0" borderId="286" xfId="204" applyNumberFormat="1" applyFont="1" applyFill="1" applyBorder="1" applyProtection="1">
      <protection locked="0"/>
    </xf>
    <xf numFmtId="170" fontId="11" fillId="30" borderId="397" xfId="204" applyNumberFormat="1" applyFont="1" applyFill="1" applyBorder="1" applyProtection="1"/>
    <xf numFmtId="170" fontId="11" fillId="0" borderId="398" xfId="204" applyNumberFormat="1" applyFont="1" applyFill="1" applyBorder="1" applyProtection="1">
      <protection locked="0"/>
    </xf>
    <xf numFmtId="170" fontId="11" fillId="34" borderId="327" xfId="204" applyNumberFormat="1" applyFont="1" applyFill="1" applyBorder="1" applyProtection="1"/>
    <xf numFmtId="170" fontId="11" fillId="30" borderId="406" xfId="204" applyNumberFormat="1" applyFont="1" applyFill="1" applyBorder="1" applyProtection="1"/>
    <xf numFmtId="170" fontId="11" fillId="0" borderId="420" xfId="204" applyNumberFormat="1" applyFont="1" applyFill="1" applyBorder="1" applyProtection="1">
      <protection locked="0"/>
    </xf>
    <xf numFmtId="166" fontId="101" fillId="34" borderId="403" xfId="0" applyFont="1" applyFill="1" applyBorder="1" applyAlignment="1" applyProtection="1">
      <alignment horizontal="left"/>
    </xf>
    <xf numFmtId="38" fontId="0" fillId="0" borderId="266" xfId="0" applyNumberFormat="1" applyFill="1" applyBorder="1" applyProtection="1">
      <protection locked="0"/>
    </xf>
    <xf numFmtId="170" fontId="11" fillId="34" borderId="128" xfId="204" applyNumberFormat="1" applyFont="1" applyFill="1" applyBorder="1" applyProtection="1"/>
    <xf numFmtId="170" fontId="11" fillId="34" borderId="92" xfId="204" applyNumberFormat="1" applyFont="1" applyFill="1" applyBorder="1" applyProtection="1"/>
    <xf numFmtId="170" fontId="11" fillId="30" borderId="419" xfId="204" applyNumberFormat="1" applyFont="1" applyFill="1" applyBorder="1" applyProtection="1"/>
    <xf numFmtId="170" fontId="11" fillId="0" borderId="406" xfId="204" applyNumberFormat="1" applyFont="1" applyBorder="1" applyProtection="1">
      <protection locked="0"/>
    </xf>
    <xf numFmtId="170" fontId="11" fillId="0" borderId="420" xfId="204" applyNumberFormat="1" applyFont="1" applyBorder="1" applyProtection="1">
      <protection locked="0"/>
    </xf>
    <xf numFmtId="170" fontId="85" fillId="29" borderId="330" xfId="204" quotePrefix="1" applyNumberFormat="1" applyFont="1" applyFill="1" applyBorder="1" applyProtection="1"/>
    <xf numFmtId="170" fontId="85" fillId="29" borderId="392" xfId="204" quotePrefix="1" applyNumberFormat="1" applyFont="1" applyFill="1" applyBorder="1" applyProtection="1"/>
    <xf numFmtId="38" fontId="0" fillId="0" borderId="128" xfId="0" applyNumberFormat="1" applyFill="1" applyBorder="1" applyProtection="1">
      <protection locked="0"/>
    </xf>
    <xf numFmtId="170" fontId="11" fillId="0" borderId="387" xfId="204" applyNumberFormat="1" applyFont="1" applyFill="1" applyBorder="1" applyProtection="1">
      <protection locked="0"/>
    </xf>
    <xf numFmtId="170" fontId="11" fillId="0" borderId="194" xfId="204" applyNumberFormat="1" applyFont="1" applyFill="1" applyBorder="1" applyProtection="1">
      <protection locked="0"/>
    </xf>
    <xf numFmtId="170" fontId="11" fillId="30" borderId="387" xfId="204" applyNumberFormat="1" applyFont="1" applyFill="1" applyBorder="1" applyProtection="1"/>
    <xf numFmtId="170" fontId="11" fillId="0" borderId="394" xfId="204" applyNumberFormat="1" applyFont="1" applyFill="1" applyBorder="1" applyProtection="1">
      <protection locked="0"/>
    </xf>
    <xf numFmtId="38" fontId="0" fillId="0" borderId="310" xfId="0" applyNumberFormat="1" applyFill="1" applyBorder="1" applyProtection="1">
      <protection locked="0"/>
    </xf>
    <xf numFmtId="166" fontId="109" fillId="34" borderId="328" xfId="0" quotePrefix="1" applyFont="1" applyFill="1" applyBorder="1" applyProtection="1"/>
    <xf numFmtId="166" fontId="101" fillId="34" borderId="266" xfId="0" applyFont="1" applyFill="1" applyBorder="1" applyProtection="1"/>
    <xf numFmtId="166" fontId="0" fillId="0" borderId="310" xfId="0" applyBorder="1" applyProtection="1">
      <protection locked="0"/>
    </xf>
    <xf numFmtId="166" fontId="20" fillId="34" borderId="438" xfId="0" applyFont="1" applyFill="1" applyBorder="1" applyProtection="1"/>
    <xf numFmtId="170" fontId="11" fillId="35" borderId="286" xfId="204" applyNumberFormat="1" applyFont="1" applyFill="1" applyBorder="1" applyProtection="1"/>
    <xf numFmtId="170" fontId="11" fillId="35" borderId="398" xfId="204" applyNumberFormat="1" applyFont="1" applyFill="1" applyBorder="1" applyProtection="1"/>
    <xf numFmtId="166" fontId="110" fillId="34" borderId="407" xfId="0" applyFont="1" applyFill="1" applyBorder="1" applyAlignment="1" applyProtection="1">
      <alignment horizontal="left" wrapText="1"/>
    </xf>
    <xf numFmtId="166" fontId="20" fillId="34" borderId="396" xfId="0" applyFont="1" applyFill="1" applyBorder="1" applyProtection="1"/>
    <xf numFmtId="38" fontId="0" fillId="0" borderId="286" xfId="0" applyNumberFormat="1" applyFill="1" applyBorder="1" applyProtection="1">
      <protection locked="0"/>
    </xf>
    <xf numFmtId="170" fontId="11" fillId="30" borderId="286" xfId="204" applyNumberFormat="1" applyFont="1" applyFill="1" applyBorder="1" applyProtection="1"/>
    <xf numFmtId="170" fontId="11" fillId="30" borderId="398" xfId="204" applyNumberFormat="1" applyFont="1" applyFill="1" applyBorder="1" applyProtection="1"/>
    <xf numFmtId="166" fontId="20" fillId="34" borderId="440" xfId="0" applyFont="1" applyFill="1" applyBorder="1" applyProtection="1"/>
    <xf numFmtId="38" fontId="0" fillId="0" borderId="314" xfId="0" applyNumberFormat="1" applyFill="1" applyBorder="1" applyProtection="1">
      <protection locked="0"/>
    </xf>
    <xf numFmtId="170" fontId="11" fillId="0" borderId="314" xfId="204" applyNumberFormat="1" applyFont="1" applyBorder="1" applyProtection="1">
      <protection locked="0"/>
    </xf>
    <xf numFmtId="170" fontId="11" fillId="0" borderId="437" xfId="204" applyNumberFormat="1" applyFont="1" applyBorder="1" applyProtection="1">
      <protection locked="0"/>
    </xf>
    <xf numFmtId="166" fontId="110" fillId="34" borderId="328" xfId="0" applyFont="1" applyFill="1" applyBorder="1" applyProtection="1"/>
    <xf numFmtId="166" fontId="0" fillId="0" borderId="406" xfId="0" applyBorder="1"/>
    <xf numFmtId="166" fontId="20" fillId="34" borderId="438" xfId="0" applyFont="1" applyFill="1" applyBorder="1" applyAlignment="1" applyProtection="1">
      <alignment horizontal="left"/>
    </xf>
    <xf numFmtId="170" fontId="11" fillId="0" borderId="327" xfId="204" applyNumberFormat="1" applyFont="1" applyFill="1" applyBorder="1" applyProtection="1">
      <protection locked="0"/>
    </xf>
    <xf numFmtId="166" fontId="109" fillId="34" borderId="407" xfId="0" quotePrefix="1" applyFont="1" applyFill="1" applyBorder="1" applyProtection="1"/>
    <xf numFmtId="170" fontId="19" fillId="35" borderId="286" xfId="204" applyNumberFormat="1" applyFont="1" applyFill="1" applyBorder="1" applyProtection="1"/>
    <xf numFmtId="170" fontId="19" fillId="35" borderId="398" xfId="204" applyNumberFormat="1" applyFont="1" applyFill="1" applyBorder="1" applyProtection="1"/>
    <xf numFmtId="166" fontId="109" fillId="34" borderId="407" xfId="0" applyFont="1" applyFill="1" applyBorder="1" applyProtection="1"/>
    <xf numFmtId="170" fontId="11" fillId="35" borderId="406" xfId="204" applyNumberFormat="1" applyFont="1" applyFill="1" applyBorder="1" applyProtection="1"/>
    <xf numFmtId="166" fontId="0" fillId="0" borderId="397" xfId="0" applyBorder="1" applyProtection="1">
      <protection locked="0"/>
    </xf>
    <xf numFmtId="170" fontId="11" fillId="34" borderId="276" xfId="204" applyNumberFormat="1" applyFont="1" applyFill="1" applyBorder="1" applyProtection="1">
      <protection locked="0"/>
    </xf>
    <xf numFmtId="166" fontId="0" fillId="0" borderId="314" xfId="0" applyBorder="1" applyProtection="1">
      <protection locked="0"/>
    </xf>
    <xf numFmtId="170" fontId="11" fillId="0" borderId="436" xfId="204" applyNumberFormat="1" applyFont="1" applyBorder="1" applyProtection="1">
      <protection locked="0"/>
    </xf>
    <xf numFmtId="166" fontId="0" fillId="0" borderId="406" xfId="0" applyBorder="1" applyProtection="1">
      <protection locked="0"/>
    </xf>
    <xf numFmtId="166" fontId="0" fillId="0" borderId="330" xfId="0" applyBorder="1" applyProtection="1">
      <protection locked="0"/>
    </xf>
    <xf numFmtId="166" fontId="0" fillId="0" borderId="286" xfId="0" applyBorder="1" applyProtection="1">
      <protection locked="0"/>
    </xf>
    <xf numFmtId="170" fontId="11" fillId="0" borderId="314" xfId="204" applyNumberFormat="1" applyFont="1" applyFill="1" applyBorder="1" applyProtection="1">
      <protection locked="0"/>
    </xf>
    <xf numFmtId="170" fontId="11" fillId="0" borderId="441" xfId="204" applyNumberFormat="1" applyFont="1" applyFill="1" applyBorder="1" applyProtection="1">
      <protection locked="0"/>
    </xf>
    <xf numFmtId="170" fontId="11" fillId="0" borderId="439" xfId="204" applyNumberFormat="1" applyFont="1" applyFill="1" applyBorder="1" applyProtection="1">
      <protection locked="0"/>
    </xf>
    <xf numFmtId="170" fontId="11" fillId="30" borderId="314" xfId="204" applyNumberFormat="1" applyFont="1" applyFill="1" applyBorder="1" applyProtection="1"/>
    <xf numFmtId="170" fontId="11" fillId="0" borderId="437" xfId="204" applyNumberFormat="1" applyFont="1" applyFill="1" applyBorder="1" applyProtection="1">
      <protection locked="0"/>
    </xf>
    <xf numFmtId="166" fontId="21" fillId="34" borderId="64" xfId="0" applyFont="1" applyFill="1" applyBorder="1" applyAlignment="1" applyProtection="1">
      <alignment horizontal="left"/>
      <protection locked="0"/>
    </xf>
    <xf numFmtId="170" fontId="19" fillId="34" borderId="387" xfId="204" applyNumberFormat="1" applyFont="1" applyFill="1" applyBorder="1" applyProtection="1">
      <protection locked="0"/>
    </xf>
    <xf numFmtId="170" fontId="19" fillId="34" borderId="394" xfId="204" applyNumberFormat="1" applyFont="1" applyFill="1" applyBorder="1" applyProtection="1">
      <protection locked="0"/>
    </xf>
    <xf numFmtId="166" fontId="20" fillId="34" borderId="360" xfId="0" applyFont="1" applyFill="1" applyBorder="1" applyAlignment="1" applyProtection="1">
      <alignment horizontal="center" vertical="center"/>
    </xf>
    <xf numFmtId="166" fontId="0" fillId="0" borderId="355" xfId="0" applyBorder="1" applyProtection="1">
      <protection locked="0"/>
    </xf>
    <xf numFmtId="171" fontId="132" fillId="34" borderId="202" xfId="0" applyNumberFormat="1" applyFont="1" applyFill="1" applyBorder="1" applyProtection="1"/>
    <xf numFmtId="166" fontId="11" fillId="29" borderId="310" xfId="0" applyFont="1" applyFill="1" applyBorder="1" applyAlignment="1" applyProtection="1">
      <alignment horizontal="center"/>
    </xf>
    <xf numFmtId="166" fontId="20" fillId="29" borderId="440" xfId="0" applyFont="1" applyFill="1" applyBorder="1"/>
    <xf numFmtId="166" fontId="19" fillId="0" borderId="439" xfId="0" applyFont="1" applyFill="1" applyBorder="1" applyAlignment="1" applyProtection="1">
      <alignment horizontal="center" vertical="center"/>
      <protection locked="0"/>
    </xf>
    <xf numFmtId="170" fontId="11" fillId="0" borderId="314" xfId="204" applyNumberFormat="1" applyFont="1" applyFill="1" applyBorder="1" applyAlignment="1" applyProtection="1">
      <alignment horizontal="center"/>
      <protection locked="0"/>
    </xf>
    <xf numFmtId="170" fontId="11" fillId="35" borderId="314" xfId="204" applyNumberFormat="1" applyFont="1" applyFill="1" applyBorder="1" applyAlignment="1" applyProtection="1">
      <alignment horizontal="center"/>
    </xf>
    <xf numFmtId="166" fontId="19" fillId="0" borderId="419" xfId="0" applyFont="1" applyFill="1" applyBorder="1" applyAlignment="1" applyProtection="1">
      <alignment horizontal="center" vertical="center"/>
      <protection locked="0"/>
    </xf>
    <xf numFmtId="170" fontId="11" fillId="0" borderId="406" xfId="204" applyNumberFormat="1" applyFont="1" applyFill="1" applyBorder="1" applyAlignment="1" applyProtection="1">
      <alignment horizontal="center"/>
      <protection locked="0"/>
    </xf>
    <xf numFmtId="166" fontId="19" fillId="0" borderId="397" xfId="0" applyFont="1" applyFill="1" applyBorder="1" applyAlignment="1" applyProtection="1">
      <alignment horizontal="center" vertical="center"/>
      <protection locked="0"/>
    </xf>
    <xf numFmtId="170" fontId="11" fillId="0" borderId="286" xfId="204" applyNumberFormat="1" applyFont="1" applyFill="1" applyBorder="1" applyAlignment="1" applyProtection="1">
      <alignment horizontal="center"/>
      <protection locked="0"/>
    </xf>
    <xf numFmtId="166" fontId="19" fillId="0" borderId="419" xfId="0" applyFont="1" applyFill="1" applyBorder="1" applyAlignment="1" applyProtection="1">
      <alignment horizontal="center" vertical="center" wrapText="1"/>
    </xf>
    <xf numFmtId="166" fontId="0" fillId="0" borderId="201" xfId="0" applyFill="1" applyBorder="1" applyProtection="1"/>
    <xf numFmtId="166" fontId="101" fillId="29" borderId="352" xfId="0" applyFont="1" applyFill="1" applyBorder="1" applyAlignment="1">
      <alignment horizontal="left"/>
    </xf>
    <xf numFmtId="170" fontId="92" fillId="33" borderId="310" xfId="204" applyNumberFormat="1" applyFont="1" applyFill="1" applyBorder="1" applyProtection="1"/>
    <xf numFmtId="170" fontId="11" fillId="0" borderId="128" xfId="204" applyNumberFormat="1" applyFont="1" applyFill="1" applyBorder="1" applyAlignment="1" applyProtection="1">
      <alignment horizontal="center" vertical="center" wrapText="1"/>
      <protection locked="0"/>
    </xf>
    <xf numFmtId="170" fontId="11" fillId="30" borderId="327" xfId="204" applyNumberFormat="1" applyFont="1" applyFill="1" applyBorder="1" applyProtection="1"/>
    <xf numFmtId="170" fontId="19" fillId="32" borderId="310" xfId="204" applyNumberFormat="1" applyFont="1" applyFill="1" applyBorder="1" applyProtection="1"/>
    <xf numFmtId="38" fontId="0" fillId="0" borderId="167" xfId="0" applyNumberFormat="1" applyFill="1" applyBorder="1" applyProtection="1"/>
    <xf numFmtId="170" fontId="85" fillId="29" borderId="128" xfId="204" quotePrefix="1" applyNumberFormat="1" applyFont="1" applyFill="1" applyBorder="1" applyProtection="1"/>
    <xf numFmtId="38" fontId="0" fillId="0" borderId="390" xfId="0" applyNumberFormat="1" applyFill="1" applyBorder="1" applyProtection="1">
      <protection locked="0"/>
    </xf>
    <xf numFmtId="166" fontId="85" fillId="0" borderId="310" xfId="0" quotePrefix="1" applyFont="1" applyFill="1" applyBorder="1" applyProtection="1">
      <protection locked="0"/>
    </xf>
    <xf numFmtId="170" fontId="19" fillId="32" borderId="194" xfId="204" applyNumberFormat="1" applyFont="1" applyFill="1" applyBorder="1" applyProtection="1"/>
    <xf numFmtId="170" fontId="85" fillId="29" borderId="167" xfId="204" quotePrefix="1" applyNumberFormat="1" applyFont="1" applyFill="1" applyBorder="1" applyProtection="1"/>
    <xf numFmtId="170" fontId="85" fillId="29" borderId="341" xfId="204" quotePrefix="1" applyNumberFormat="1" applyFont="1" applyFill="1" applyBorder="1" applyProtection="1"/>
    <xf numFmtId="170" fontId="11" fillId="0" borderId="310" xfId="204" applyNumberFormat="1" applyFont="1" applyFill="1" applyBorder="1" applyProtection="1">
      <protection locked="0"/>
    </xf>
    <xf numFmtId="166" fontId="20" fillId="34" borderId="403" xfId="0" applyFont="1" applyFill="1" applyBorder="1" applyProtection="1"/>
    <xf numFmtId="166" fontId="19" fillId="0" borderId="310" xfId="0" applyFont="1" applyFill="1" applyBorder="1" applyAlignment="1" applyProtection="1">
      <alignment horizontal="center" vertical="center" wrapText="1"/>
      <protection locked="0"/>
    </xf>
    <xf numFmtId="170" fontId="19" fillId="33" borderId="310" xfId="204" applyNumberFormat="1" applyFont="1" applyFill="1" applyBorder="1" applyAlignment="1" applyProtection="1">
      <alignment horizontal="center" vertical="center" wrapText="1"/>
    </xf>
    <xf numFmtId="166" fontId="20" fillId="29" borderId="396" xfId="0" applyFont="1" applyFill="1" applyBorder="1"/>
    <xf numFmtId="166" fontId="78" fillId="29" borderId="286" xfId="0" applyFont="1" applyFill="1" applyBorder="1" applyProtection="1">
      <protection locked="0"/>
    </xf>
    <xf numFmtId="170" fontId="92" fillId="35" borderId="286" xfId="204" applyNumberFormat="1" applyFont="1" applyFill="1" applyBorder="1" applyProtection="1"/>
    <xf numFmtId="166" fontId="98" fillId="29" borderId="182" xfId="0" applyFont="1" applyFill="1" applyBorder="1" applyAlignment="1">
      <alignment wrapText="1"/>
    </xf>
    <xf numFmtId="166" fontId="98" fillId="29" borderId="402" xfId="0" applyFont="1" applyFill="1" applyBorder="1" applyAlignment="1">
      <alignment horizontal="left" wrapText="1"/>
    </xf>
    <xf numFmtId="166" fontId="19" fillId="29" borderId="438" xfId="0" applyFont="1" applyFill="1" applyBorder="1"/>
    <xf numFmtId="170" fontId="19" fillId="29" borderId="128" xfId="204" applyNumberFormat="1" applyFont="1" applyFill="1" applyBorder="1" applyProtection="1"/>
    <xf numFmtId="166" fontId="19" fillId="34" borderId="435" xfId="0" applyFont="1" applyFill="1" applyBorder="1" applyProtection="1"/>
    <xf numFmtId="166" fontId="19" fillId="0" borderId="439" xfId="0" applyFont="1" applyFill="1" applyBorder="1" applyProtection="1">
      <protection locked="0"/>
    </xf>
    <xf numFmtId="166" fontId="25" fillId="29" borderId="404" xfId="0" applyFont="1" applyFill="1" applyBorder="1" applyAlignment="1">
      <alignment horizontal="left" vertical="center"/>
    </xf>
    <xf numFmtId="170" fontId="11" fillId="30" borderId="128" xfId="204" applyNumberFormat="1" applyFont="1" applyFill="1" applyBorder="1" applyProtection="1"/>
    <xf numFmtId="166" fontId="20" fillId="29" borderId="438" xfId="0" applyFont="1" applyFill="1" applyBorder="1" applyAlignment="1">
      <alignment horizontal="left"/>
    </xf>
    <xf numFmtId="166" fontId="110" fillId="29" borderId="328" xfId="0" quotePrefix="1" applyFont="1" applyFill="1" applyBorder="1"/>
    <xf numFmtId="170" fontId="11" fillId="35" borderId="286" xfId="204" applyNumberFormat="1" applyFont="1" applyFill="1" applyBorder="1"/>
    <xf numFmtId="170" fontId="11" fillId="0" borderId="327" xfId="204" applyNumberFormat="1" applyFont="1" applyBorder="1" applyProtection="1">
      <protection locked="0"/>
    </xf>
    <xf numFmtId="170" fontId="92" fillId="30" borderId="441" xfId="204" applyNumberFormat="1" applyFont="1" applyFill="1" applyBorder="1" applyProtection="1"/>
    <xf numFmtId="170" fontId="19" fillId="0" borderId="314" xfId="204" applyNumberFormat="1" applyFont="1" applyFill="1" applyBorder="1" applyProtection="1">
      <protection locked="0"/>
    </xf>
    <xf numFmtId="38" fontId="0" fillId="0" borderId="389" xfId="0" applyNumberFormat="1" applyFill="1" applyBorder="1" applyProtection="1">
      <protection locked="0"/>
    </xf>
    <xf numFmtId="170" fontId="19" fillId="30" borderId="355" xfId="204" applyNumberFormat="1" applyFont="1" applyFill="1" applyBorder="1" applyProtection="1"/>
    <xf numFmtId="166" fontId="20" fillId="29" borderId="323" xfId="0" applyFont="1" applyFill="1" applyBorder="1" applyAlignment="1" applyProtection="1">
      <alignment horizontal="center" wrapText="1"/>
    </xf>
    <xf numFmtId="166" fontId="20" fillId="29" borderId="195" xfId="0" applyFont="1" applyFill="1" applyBorder="1" applyAlignment="1" applyProtection="1">
      <alignment horizontal="center" wrapText="1"/>
    </xf>
    <xf numFmtId="166" fontId="20" fillId="29" borderId="276" xfId="0" applyFont="1" applyFill="1" applyBorder="1" applyAlignment="1" applyProtection="1">
      <alignment horizontal="center"/>
    </xf>
    <xf numFmtId="0" fontId="20" fillId="34" borderId="404" xfId="6" applyFont="1" applyFill="1" applyBorder="1" applyAlignment="1" applyProtection="1">
      <alignment horizontal="left" vertical="center"/>
    </xf>
    <xf numFmtId="166" fontId="0" fillId="34" borderId="380" xfId="0" applyFill="1" applyBorder="1" applyAlignment="1">
      <alignment vertical="center"/>
    </xf>
    <xf numFmtId="0" fontId="21" fillId="34" borderId="330" xfId="6" applyFont="1" applyFill="1" applyBorder="1" applyAlignment="1" applyProtection="1">
      <alignment vertical="center"/>
    </xf>
    <xf numFmtId="0" fontId="21" fillId="34" borderId="330" xfId="6" quotePrefix="1" applyFont="1" applyFill="1" applyBorder="1" applyAlignment="1" applyProtection="1">
      <alignment horizontal="center"/>
    </xf>
    <xf numFmtId="0" fontId="21" fillId="34" borderId="380" xfId="6" quotePrefix="1" applyFont="1" applyFill="1" applyBorder="1" applyAlignment="1" applyProtection="1">
      <alignment horizontal="center"/>
    </xf>
    <xf numFmtId="0" fontId="21" fillId="34" borderId="381" xfId="6" quotePrefix="1" applyFont="1" applyFill="1" applyBorder="1" applyAlignment="1" applyProtection="1">
      <alignment horizontal="center"/>
    </xf>
    <xf numFmtId="170" fontId="11" fillId="0" borderId="200" xfId="204" applyNumberFormat="1" applyFont="1" applyBorder="1" applyProtection="1">
      <protection locked="0"/>
    </xf>
    <xf numFmtId="170" fontId="11" fillId="35" borderId="200" xfId="204" applyNumberFormat="1" applyFont="1" applyFill="1" applyBorder="1" applyProtection="1"/>
    <xf numFmtId="170" fontId="11" fillId="0" borderId="195" xfId="204" applyNumberFormat="1" applyFont="1" applyBorder="1" applyProtection="1">
      <protection locked="0"/>
    </xf>
    <xf numFmtId="170" fontId="77" fillId="0" borderId="350" xfId="204" applyNumberFormat="1" applyFont="1" applyBorder="1" applyProtection="1">
      <protection locked="0"/>
    </xf>
    <xf numFmtId="170" fontId="77" fillId="0" borderId="310" xfId="204" applyNumberFormat="1" applyFont="1" applyBorder="1" applyProtection="1">
      <protection locked="0"/>
    </xf>
    <xf numFmtId="170" fontId="77" fillId="35" borderId="200" xfId="204" applyNumberFormat="1" applyFont="1" applyFill="1" applyBorder="1" applyProtection="1"/>
    <xf numFmtId="170" fontId="77" fillId="0" borderId="325" xfId="204" applyNumberFormat="1" applyFont="1" applyBorder="1" applyProtection="1">
      <protection locked="0"/>
    </xf>
    <xf numFmtId="166" fontId="20" fillId="0" borderId="266" xfId="0" applyFont="1" applyFill="1" applyBorder="1" applyAlignment="1" applyProtection="1">
      <alignment horizontal="center" wrapText="1"/>
      <protection locked="0"/>
    </xf>
    <xf numFmtId="170" fontId="11" fillId="32" borderId="310" xfId="204" applyNumberFormat="1" applyFont="1" applyFill="1" applyBorder="1" applyProtection="1"/>
    <xf numFmtId="170" fontId="11" fillId="32" borderId="325" xfId="204" applyNumberFormat="1" applyFont="1" applyFill="1" applyBorder="1" applyProtection="1"/>
    <xf numFmtId="0" fontId="21" fillId="34" borderId="276" xfId="6" applyFont="1" applyFill="1" applyBorder="1" applyProtection="1"/>
    <xf numFmtId="170" fontId="11" fillId="34" borderId="330" xfId="204" applyNumberFormat="1" applyFont="1" applyFill="1" applyBorder="1" applyProtection="1"/>
    <xf numFmtId="170" fontId="11" fillId="34" borderId="381" xfId="204" applyNumberFormat="1" applyFont="1" applyFill="1" applyBorder="1" applyProtection="1"/>
    <xf numFmtId="170" fontId="19" fillId="32" borderId="325" xfId="204" applyNumberFormat="1" applyFont="1" applyFill="1" applyBorder="1" applyProtection="1"/>
    <xf numFmtId="49" fontId="21" fillId="0" borderId="128" xfId="6" applyNumberFormat="1" applyFont="1" applyFill="1" applyBorder="1" applyAlignment="1" applyProtection="1">
      <alignment horizontal="center"/>
      <protection locked="0"/>
    </xf>
    <xf numFmtId="170" fontId="11" fillId="34" borderId="276" xfId="204" applyNumberFormat="1" applyFont="1" applyFill="1" applyBorder="1" applyProtection="1"/>
    <xf numFmtId="170" fontId="11" fillId="34" borderId="380" xfId="204" applyNumberFormat="1" applyFont="1" applyFill="1" applyBorder="1" applyProtection="1"/>
    <xf numFmtId="170" fontId="11" fillId="34" borderId="392" xfId="204" applyNumberFormat="1" applyFont="1" applyFill="1" applyBorder="1" applyProtection="1"/>
    <xf numFmtId="0" fontId="19" fillId="34" borderId="404" xfId="6" applyFont="1" applyFill="1" applyBorder="1" applyProtection="1"/>
    <xf numFmtId="0" fontId="21" fillId="34" borderId="380" xfId="6" applyFont="1" applyFill="1" applyBorder="1" applyProtection="1"/>
    <xf numFmtId="0" fontId="21" fillId="0" borderId="167" xfId="6" applyFont="1" applyFill="1" applyBorder="1" applyProtection="1">
      <protection locked="0"/>
    </xf>
    <xf numFmtId="170" fontId="19" fillId="34" borderId="276" xfId="204" quotePrefix="1" applyNumberFormat="1" applyFont="1" applyFill="1" applyBorder="1" applyAlignment="1" applyProtection="1">
      <alignment horizontal="left"/>
    </xf>
    <xf numFmtId="170" fontId="11" fillId="0" borderId="167" xfId="204" applyNumberFormat="1" applyFont="1" applyFill="1" applyBorder="1" applyAlignment="1" applyProtection="1">
      <alignment horizontal="center"/>
      <protection locked="0"/>
    </xf>
    <xf numFmtId="170" fontId="19" fillId="34" borderId="128" xfId="204" applyNumberFormat="1" applyFont="1" applyFill="1" applyBorder="1" applyAlignment="1" applyProtection="1">
      <alignment horizontal="center" wrapText="1"/>
    </xf>
    <xf numFmtId="170" fontId="19" fillId="34" borderId="276" xfId="204" applyNumberFormat="1" applyFont="1" applyFill="1" applyBorder="1" applyAlignment="1" applyProtection="1">
      <alignment horizontal="center" wrapText="1"/>
    </xf>
    <xf numFmtId="170" fontId="19" fillId="34" borderId="187" xfId="204" applyNumberFormat="1" applyFont="1" applyFill="1" applyBorder="1" applyAlignment="1" applyProtection="1">
      <alignment horizontal="center" wrapText="1"/>
    </xf>
    <xf numFmtId="170" fontId="21" fillId="34" borderId="327" xfId="204" applyNumberFormat="1" applyFont="1" applyFill="1" applyBorder="1" applyProtection="1"/>
    <xf numFmtId="170" fontId="11" fillId="35" borderId="326" xfId="204" applyNumberFormat="1" applyFont="1" applyFill="1" applyBorder="1" applyAlignment="1" applyProtection="1">
      <alignment horizontal="center" wrapText="1"/>
    </xf>
    <xf numFmtId="170" fontId="77" fillId="35" borderId="326" xfId="204" applyNumberFormat="1" applyFont="1" applyFill="1" applyBorder="1" applyAlignment="1" applyProtection="1">
      <alignment horizontal="center" wrapText="1"/>
    </xf>
    <xf numFmtId="170" fontId="20" fillId="34" borderId="403" xfId="204" applyNumberFormat="1" applyFont="1" applyFill="1" applyBorder="1" applyAlignment="1" applyProtection="1">
      <alignment horizontal="center" wrapText="1"/>
    </xf>
    <xf numFmtId="170" fontId="20" fillId="34" borderId="267" xfId="204" applyNumberFormat="1" applyFont="1" applyFill="1" applyBorder="1" applyAlignment="1" applyProtection="1">
      <alignment horizontal="center" wrapText="1"/>
    </xf>
    <xf numFmtId="170" fontId="11" fillId="0" borderId="310" xfId="204" applyNumberFormat="1" applyFont="1" applyFill="1" applyBorder="1" applyAlignment="1" applyProtection="1">
      <alignment horizontal="center"/>
      <protection locked="0"/>
    </xf>
    <xf numFmtId="170" fontId="11" fillId="33" borderId="310" xfId="204" applyNumberFormat="1" applyFont="1" applyFill="1" applyBorder="1" applyAlignment="1" applyProtection="1">
      <alignment horizontal="center" wrapText="1"/>
    </xf>
    <xf numFmtId="170" fontId="11" fillId="33" borderId="325" xfId="204" applyNumberFormat="1" applyFont="1" applyFill="1" applyBorder="1" applyAlignment="1" applyProtection="1">
      <alignment horizontal="center" wrapText="1"/>
    </xf>
    <xf numFmtId="170" fontId="11" fillId="29" borderId="128" xfId="204" applyNumberFormat="1" applyFont="1" applyFill="1" applyBorder="1" applyAlignment="1" applyProtection="1">
      <alignment horizontal="center" wrapText="1"/>
    </xf>
    <xf numFmtId="170" fontId="11" fillId="29" borderId="276" xfId="204" applyNumberFormat="1" applyFont="1" applyFill="1" applyBorder="1" applyAlignment="1" applyProtection="1">
      <alignment horizontal="center" wrapText="1"/>
    </xf>
    <xf numFmtId="170" fontId="21" fillId="34" borderId="328" xfId="204" applyNumberFormat="1" applyFont="1" applyFill="1" applyBorder="1" applyAlignment="1" applyProtection="1">
      <alignment horizontal="left" vertical="center"/>
    </xf>
    <xf numFmtId="170" fontId="21" fillId="34" borderId="329" xfId="204" applyNumberFormat="1" applyFont="1" applyFill="1" applyBorder="1" applyProtection="1"/>
    <xf numFmtId="0" fontId="21" fillId="34" borderId="326" xfId="6" applyFont="1" applyFill="1" applyBorder="1" applyProtection="1"/>
    <xf numFmtId="170" fontId="11" fillId="35" borderId="388" xfId="204" applyNumberFormat="1" applyFont="1" applyFill="1" applyBorder="1" applyProtection="1"/>
    <xf numFmtId="49" fontId="21" fillId="0" borderId="330" xfId="6" applyNumberFormat="1" applyFont="1" applyFill="1" applyBorder="1" applyAlignment="1" applyProtection="1">
      <alignment horizontal="center"/>
      <protection locked="0"/>
    </xf>
    <xf numFmtId="170" fontId="77" fillId="34" borderId="387" xfId="204" applyNumberFormat="1" applyFont="1" applyFill="1" applyBorder="1" applyProtection="1"/>
    <xf numFmtId="170" fontId="83" fillId="30" borderId="387" xfId="204" applyNumberFormat="1" applyFont="1" applyFill="1" applyBorder="1" applyProtection="1"/>
    <xf numFmtId="166" fontId="20" fillId="34" borderId="360" xfId="0" applyFont="1" applyFill="1" applyBorder="1" applyAlignment="1" applyProtection="1">
      <alignment horizontal="center" wrapText="1"/>
    </xf>
    <xf numFmtId="166" fontId="20" fillId="34" borderId="354" xfId="0" applyFont="1" applyFill="1" applyBorder="1" applyAlignment="1" applyProtection="1">
      <alignment horizontal="center" wrapText="1"/>
    </xf>
    <xf numFmtId="166" fontId="20" fillId="0" borderId="389" xfId="0" applyFont="1" applyFill="1" applyBorder="1" applyAlignment="1" applyProtection="1">
      <alignment horizontal="center" wrapText="1"/>
      <protection locked="0"/>
    </xf>
    <xf numFmtId="166" fontId="20" fillId="34" borderId="326" xfId="0" applyFont="1" applyFill="1" applyBorder="1" applyAlignment="1" applyProtection="1">
      <alignment horizontal="center" wrapText="1"/>
    </xf>
    <xf numFmtId="170" fontId="83" fillId="34" borderId="382" xfId="204" applyNumberFormat="1" applyFont="1" applyFill="1" applyBorder="1" applyProtection="1"/>
    <xf numFmtId="170" fontId="77" fillId="0" borderId="187" xfId="204" applyNumberFormat="1" applyFont="1" applyBorder="1" applyProtection="1">
      <protection locked="0"/>
    </xf>
    <xf numFmtId="170" fontId="11" fillId="34" borderId="200" xfId="204" applyNumberFormat="1" applyFont="1" applyFill="1" applyBorder="1" applyProtection="1">
      <protection locked="0"/>
    </xf>
    <xf numFmtId="170" fontId="77" fillId="34" borderId="200" xfId="204" applyNumberFormat="1" applyFont="1" applyFill="1" applyBorder="1" applyProtection="1">
      <protection locked="0"/>
    </xf>
    <xf numFmtId="170" fontId="83" fillId="34" borderId="194" xfId="204" applyNumberFormat="1" applyFont="1" applyFill="1" applyBorder="1" applyProtection="1"/>
    <xf numFmtId="170" fontId="83" fillId="30" borderId="194" xfId="204" applyNumberFormat="1" applyFont="1" applyFill="1" applyBorder="1" applyProtection="1"/>
    <xf numFmtId="0" fontId="21" fillId="34" borderId="200" xfId="6" applyFont="1" applyFill="1" applyBorder="1" applyProtection="1"/>
    <xf numFmtId="170" fontId="83" fillId="34" borderId="310" xfId="204" applyNumberFormat="1" applyFont="1" applyFill="1" applyBorder="1" applyProtection="1"/>
    <xf numFmtId="170" fontId="83" fillId="30" borderId="310" xfId="204" applyNumberFormat="1" applyFont="1" applyFill="1" applyBorder="1" applyProtection="1"/>
    <xf numFmtId="0" fontId="20" fillId="34" borderId="442" xfId="6" applyFont="1" applyFill="1" applyBorder="1" applyProtection="1"/>
    <xf numFmtId="0" fontId="21" fillId="34" borderId="350" xfId="6" applyFont="1" applyFill="1" applyBorder="1" applyProtection="1"/>
    <xf numFmtId="49" fontId="21" fillId="0" borderId="167" xfId="6" applyNumberFormat="1" applyFont="1" applyFill="1" applyBorder="1" applyAlignment="1" applyProtection="1">
      <alignment horizontal="center"/>
      <protection locked="0"/>
    </xf>
    <xf numFmtId="170" fontId="83" fillId="30" borderId="167" xfId="204" applyNumberFormat="1" applyFont="1" applyFill="1" applyBorder="1" applyProtection="1"/>
    <xf numFmtId="0" fontId="21" fillId="34" borderId="388" xfId="6" applyFont="1" applyFill="1" applyBorder="1" applyProtection="1"/>
    <xf numFmtId="49" fontId="21" fillId="0" borderId="387" xfId="6" applyNumberFormat="1" applyFont="1" applyFill="1" applyBorder="1" applyAlignment="1" applyProtection="1">
      <alignment horizontal="center"/>
      <protection locked="0"/>
    </xf>
    <xf numFmtId="170" fontId="77" fillId="30" borderId="387" xfId="204" applyNumberFormat="1" applyFont="1" applyFill="1" applyBorder="1" applyProtection="1"/>
    <xf numFmtId="170" fontId="82" fillId="30" borderId="355" xfId="204" applyNumberFormat="1" applyFont="1" applyFill="1" applyBorder="1" applyProtection="1"/>
    <xf numFmtId="170" fontId="82" fillId="30" borderId="356" xfId="204" applyNumberFormat="1" applyFont="1" applyFill="1" applyBorder="1" applyProtection="1"/>
    <xf numFmtId="0" fontId="20" fillId="34" borderId="202" xfId="6" applyFont="1" applyFill="1" applyBorder="1" applyProtection="1"/>
    <xf numFmtId="0" fontId="11" fillId="34" borderId="202" xfId="6" applyFont="1" applyFill="1" applyBorder="1" applyProtection="1"/>
    <xf numFmtId="166" fontId="19" fillId="29" borderId="320" xfId="0" applyFont="1" applyFill="1" applyBorder="1" applyAlignment="1" applyProtection="1">
      <alignment horizontal="center" wrapText="1"/>
    </xf>
    <xf numFmtId="166" fontId="19" fillId="29" borderId="422" xfId="0" applyFont="1" applyFill="1" applyBorder="1" applyAlignment="1" applyProtection="1">
      <alignment horizontal="center" wrapText="1"/>
    </xf>
    <xf numFmtId="166" fontId="19" fillId="29" borderId="194" xfId="0" applyFont="1" applyFill="1" applyBorder="1" applyAlignment="1" applyProtection="1">
      <alignment horizontal="center" wrapText="1"/>
    </xf>
    <xf numFmtId="49" fontId="21" fillId="0" borderId="128" xfId="6" applyNumberFormat="1" applyFont="1" applyBorder="1" applyAlignment="1" applyProtection="1">
      <alignment horizontal="center"/>
      <protection locked="0"/>
    </xf>
    <xf numFmtId="170" fontId="11" fillId="29" borderId="326" xfId="204" applyNumberFormat="1" applyFont="1" applyFill="1" applyBorder="1" applyAlignment="1" applyProtection="1">
      <alignment horizontal="center" wrapText="1"/>
    </xf>
    <xf numFmtId="170" fontId="77" fillId="0" borderId="128" xfId="204" applyNumberFormat="1" applyFont="1" applyFill="1" applyBorder="1" applyAlignment="1" applyProtection="1">
      <alignment horizontal="center" wrapText="1"/>
      <protection locked="0"/>
    </xf>
    <xf numFmtId="170" fontId="11" fillId="0" borderId="310" xfId="204" applyNumberFormat="1" applyFont="1" applyBorder="1" applyAlignment="1" applyProtection="1">
      <alignment horizontal="center"/>
      <protection locked="0"/>
    </xf>
    <xf numFmtId="170" fontId="20" fillId="34" borderId="276" xfId="204" applyNumberFormat="1" applyFont="1" applyFill="1" applyBorder="1" applyAlignment="1" applyProtection="1">
      <alignment horizontal="center" wrapText="1"/>
    </xf>
    <xf numFmtId="170" fontId="11" fillId="35" borderId="326" xfId="204" applyNumberFormat="1" applyFont="1" applyFill="1" applyBorder="1" applyProtection="1"/>
    <xf numFmtId="170" fontId="11" fillId="34" borderId="382" xfId="204" applyNumberFormat="1" applyFont="1" applyFill="1" applyBorder="1" applyProtection="1"/>
    <xf numFmtId="0" fontId="21" fillId="34" borderId="407" xfId="6" applyFont="1" applyFill="1" applyBorder="1" applyAlignment="1" applyProtection="1">
      <alignment horizontal="left" vertical="center"/>
    </xf>
    <xf numFmtId="170" fontId="11" fillId="34" borderId="200" xfId="204" applyNumberFormat="1" applyFont="1" applyFill="1" applyBorder="1" applyProtection="1"/>
    <xf numFmtId="170" fontId="11" fillId="34" borderId="203" xfId="204" applyNumberFormat="1" applyFont="1" applyFill="1" applyBorder="1" applyProtection="1"/>
    <xf numFmtId="49" fontId="21" fillId="0" borderId="167" xfId="6" applyNumberFormat="1" applyFont="1" applyBorder="1" applyAlignment="1" applyProtection="1">
      <alignment horizontal="center"/>
      <protection locked="0"/>
    </xf>
    <xf numFmtId="170" fontId="83" fillId="30" borderId="325" xfId="204" applyNumberFormat="1" applyFont="1" applyFill="1" applyBorder="1" applyProtection="1"/>
    <xf numFmtId="170" fontId="77" fillId="35" borderId="267" xfId="204" applyNumberFormat="1" applyFont="1" applyFill="1" applyBorder="1" applyProtection="1"/>
    <xf numFmtId="166" fontId="19" fillId="0" borderId="355" xfId="0" applyFont="1" applyFill="1" applyBorder="1" applyAlignment="1" applyProtection="1">
      <alignment horizontal="center" wrapText="1"/>
      <protection locked="0"/>
    </xf>
    <xf numFmtId="170" fontId="11" fillId="35" borderId="355" xfId="204" applyNumberFormat="1" applyFont="1" applyFill="1" applyBorder="1"/>
    <xf numFmtId="170" fontId="11" fillId="35" borderId="356" xfId="204" applyNumberFormat="1" applyFont="1" applyFill="1" applyBorder="1"/>
    <xf numFmtId="0" fontId="11" fillId="34" borderId="320" xfId="6" applyFont="1" applyFill="1" applyBorder="1" applyProtection="1"/>
    <xf numFmtId="0" fontId="11" fillId="34" borderId="395" xfId="6" applyFont="1" applyFill="1" applyBorder="1" applyProtection="1"/>
    <xf numFmtId="0" fontId="11" fillId="34" borderId="414" xfId="6" applyFont="1" applyFill="1" applyBorder="1" applyProtection="1"/>
    <xf numFmtId="170" fontId="19" fillId="0" borderId="406" xfId="204" applyNumberFormat="1" applyFont="1" applyFill="1" applyBorder="1" applyAlignment="1" applyProtection="1">
      <alignment horizontal="center" wrapText="1"/>
      <protection locked="0"/>
    </xf>
    <xf numFmtId="170" fontId="11" fillId="34" borderId="326" xfId="204" applyNumberFormat="1" applyFont="1" applyFill="1" applyBorder="1" applyProtection="1"/>
    <xf numFmtId="170" fontId="19" fillId="0" borderId="128" xfId="204" applyNumberFormat="1" applyFont="1" applyFill="1" applyBorder="1" applyAlignment="1" applyProtection="1">
      <alignment horizontal="center" wrapText="1"/>
      <protection locked="0"/>
    </xf>
    <xf numFmtId="170" fontId="19" fillId="34" borderId="407" xfId="204" applyNumberFormat="1" applyFont="1" applyFill="1" applyBorder="1" applyAlignment="1" applyProtection="1">
      <alignment horizontal="left" vertical="center" indent="1"/>
    </xf>
    <xf numFmtId="170" fontId="83" fillId="35" borderId="128" xfId="204" applyNumberFormat="1" applyFont="1" applyFill="1" applyBorder="1" applyProtection="1"/>
    <xf numFmtId="170" fontId="83" fillId="35" borderId="310" xfId="204" applyNumberFormat="1" applyFont="1" applyFill="1" applyBorder="1" applyProtection="1"/>
    <xf numFmtId="170" fontId="83" fillId="35" borderId="325" xfId="204" applyNumberFormat="1" applyFont="1" applyFill="1" applyBorder="1" applyProtection="1"/>
    <xf numFmtId="170" fontId="82" fillId="34" borderId="310" xfId="204" applyNumberFormat="1" applyFont="1" applyFill="1" applyBorder="1" applyProtection="1"/>
    <xf numFmtId="170" fontId="82" fillId="34" borderId="325" xfId="204" applyNumberFormat="1" applyFont="1" applyFill="1" applyBorder="1" applyProtection="1"/>
    <xf numFmtId="170" fontId="77" fillId="34" borderId="167" xfId="204" applyNumberFormat="1" applyFont="1" applyFill="1" applyBorder="1" applyProtection="1"/>
    <xf numFmtId="170" fontId="77" fillId="35" borderId="167" xfId="204" applyNumberFormat="1" applyFont="1" applyFill="1" applyBorder="1" applyProtection="1"/>
    <xf numFmtId="170" fontId="77" fillId="34" borderId="187" xfId="204" applyNumberFormat="1" applyFont="1" applyFill="1" applyBorder="1" applyProtection="1"/>
    <xf numFmtId="170" fontId="19" fillId="0" borderId="355" xfId="204" applyNumberFormat="1" applyFont="1" applyFill="1" applyBorder="1" applyAlignment="1" applyProtection="1">
      <alignment horizontal="center" wrapText="1"/>
      <protection locked="0"/>
    </xf>
    <xf numFmtId="166" fontId="0" fillId="34" borderId="321" xfId="0" applyFill="1" applyBorder="1"/>
    <xf numFmtId="170" fontId="19" fillId="29" borderId="320" xfId="204" applyNumberFormat="1" applyFont="1" applyFill="1" applyBorder="1" applyAlignment="1" applyProtection="1">
      <alignment horizontal="center" wrapText="1"/>
    </xf>
    <xf numFmtId="170" fontId="19" fillId="29" borderId="310" xfId="204" applyNumberFormat="1" applyFont="1" applyFill="1" applyBorder="1" applyAlignment="1" applyProtection="1">
      <alignment horizontal="center" wrapText="1"/>
    </xf>
    <xf numFmtId="170" fontId="19" fillId="29" borderId="310" xfId="204" applyNumberFormat="1" applyFont="1" applyFill="1" applyBorder="1" applyAlignment="1" applyProtection="1">
      <alignment horizontal="center"/>
    </xf>
    <xf numFmtId="170" fontId="19" fillId="29" borderId="325" xfId="204" applyNumberFormat="1" applyFont="1" applyFill="1" applyBorder="1" applyAlignment="1" applyProtection="1">
      <alignment horizontal="center"/>
    </xf>
    <xf numFmtId="170" fontId="11" fillId="0" borderId="310" xfId="204" applyNumberFormat="1" applyFont="1" applyBorder="1" applyProtection="1">
      <protection locked="0"/>
    </xf>
    <xf numFmtId="170" fontId="11" fillId="0" borderId="202" xfId="204" applyNumberFormat="1" applyFont="1" applyBorder="1" applyProtection="1">
      <protection locked="0"/>
    </xf>
    <xf numFmtId="170" fontId="19" fillId="35" borderId="310" xfId="204" applyNumberFormat="1" applyFont="1" applyFill="1" applyBorder="1" applyAlignment="1" applyProtection="1">
      <alignment horizontal="center" wrapText="1"/>
    </xf>
    <xf numFmtId="170" fontId="11" fillId="0" borderId="203" xfId="204" applyNumberFormat="1" applyFont="1" applyBorder="1" applyProtection="1">
      <protection locked="0"/>
    </xf>
    <xf numFmtId="170" fontId="11" fillId="0" borderId="443" xfId="204" applyNumberFormat="1" applyFont="1" applyBorder="1" applyProtection="1">
      <protection locked="0"/>
    </xf>
    <xf numFmtId="170" fontId="11" fillId="0" borderId="192" xfId="204" applyNumberFormat="1" applyFont="1" applyFill="1" applyBorder="1" applyProtection="1">
      <protection locked="0"/>
    </xf>
    <xf numFmtId="170" fontId="11" fillId="0" borderId="181" xfId="204" applyNumberFormat="1" applyFont="1" applyFill="1" applyBorder="1" applyProtection="1">
      <protection locked="0"/>
    </xf>
    <xf numFmtId="170" fontId="11" fillId="0" borderId="443" xfId="204" applyNumberFormat="1" applyFont="1" applyFill="1" applyBorder="1" applyProtection="1">
      <protection locked="0"/>
    </xf>
    <xf numFmtId="170" fontId="11" fillId="0" borderId="202" xfId="204" applyNumberFormat="1" applyFont="1" applyFill="1" applyBorder="1" applyProtection="1">
      <protection locked="0"/>
    </xf>
    <xf numFmtId="170" fontId="11" fillId="0" borderId="203" xfId="204" applyNumberFormat="1" applyFont="1" applyFill="1" applyBorder="1" applyProtection="1">
      <protection locked="0"/>
    </xf>
    <xf numFmtId="170" fontId="11" fillId="33" borderId="310" xfId="204" applyNumberFormat="1" applyFont="1" applyFill="1" applyBorder="1" applyProtection="1">
      <protection locked="0"/>
    </xf>
    <xf numFmtId="170" fontId="11" fillId="33" borderId="267" xfId="204" applyNumberFormat="1" applyFont="1" applyFill="1" applyBorder="1" applyProtection="1">
      <protection locked="0"/>
    </xf>
    <xf numFmtId="170" fontId="11" fillId="33" borderId="325" xfId="204" applyNumberFormat="1" applyFont="1" applyFill="1" applyBorder="1" applyProtection="1">
      <protection locked="0"/>
    </xf>
    <xf numFmtId="170" fontId="11" fillId="0" borderId="267" xfId="204" applyNumberFormat="1" applyFont="1" applyBorder="1" applyProtection="1">
      <protection locked="0"/>
    </xf>
    <xf numFmtId="170" fontId="11" fillId="0" borderId="325" xfId="204" applyNumberFormat="1" applyFont="1" applyBorder="1" applyProtection="1">
      <protection locked="0"/>
    </xf>
    <xf numFmtId="170" fontId="19" fillId="29" borderId="360" xfId="204" applyNumberFormat="1" applyFont="1" applyFill="1" applyBorder="1" applyAlignment="1" applyProtection="1">
      <alignment horizontal="center" wrapText="1"/>
    </xf>
    <xf numFmtId="170" fontId="19" fillId="29" borderId="362" xfId="204" applyNumberFormat="1" applyFont="1" applyFill="1" applyBorder="1" applyAlignment="1" applyProtection="1">
      <alignment horizontal="center" wrapText="1"/>
    </xf>
    <xf numFmtId="170" fontId="19" fillId="29" borderId="355" xfId="204" applyNumberFormat="1" applyFont="1" applyFill="1" applyBorder="1" applyAlignment="1" applyProtection="1">
      <alignment horizontal="center" wrapText="1"/>
    </xf>
    <xf numFmtId="170" fontId="19" fillId="29" borderId="403" xfId="204" applyNumberFormat="1" applyFont="1" applyFill="1" applyBorder="1" applyAlignment="1" applyProtection="1">
      <alignment horizontal="center" wrapText="1"/>
    </xf>
    <xf numFmtId="170" fontId="19" fillId="29" borderId="264" xfId="204" applyNumberFormat="1" applyFont="1" applyFill="1" applyBorder="1" applyAlignment="1" applyProtection="1">
      <alignment horizontal="center" wrapText="1"/>
    </xf>
    <xf numFmtId="170" fontId="11" fillId="34" borderId="310" xfId="204" applyNumberFormat="1" applyFont="1" applyFill="1" applyBorder="1" applyProtection="1"/>
    <xf numFmtId="170" fontId="11" fillId="34" borderId="325" xfId="204" applyNumberFormat="1" applyFont="1" applyFill="1" applyBorder="1" applyProtection="1"/>
    <xf numFmtId="170" fontId="19" fillId="0" borderId="310" xfId="204" applyNumberFormat="1" applyFont="1" applyFill="1" applyBorder="1" applyAlignment="1" applyProtection="1">
      <alignment horizontal="center"/>
      <protection locked="0"/>
    </xf>
    <xf numFmtId="170" fontId="19" fillId="34" borderId="167" xfId="204" applyNumberFormat="1" applyFont="1" applyFill="1" applyBorder="1" applyProtection="1"/>
    <xf numFmtId="170" fontId="19" fillId="34" borderId="187" xfId="204" applyNumberFormat="1" applyFont="1" applyFill="1" applyBorder="1" applyProtection="1"/>
    <xf numFmtId="166" fontId="20" fillId="34" borderId="310" xfId="0" applyFont="1" applyFill="1" applyBorder="1" applyAlignment="1">
      <alignment horizontal="center"/>
    </xf>
    <xf numFmtId="166" fontId="15" fillId="34" borderId="310" xfId="0" applyFont="1" applyFill="1" applyBorder="1" applyAlignment="1">
      <alignment horizontal="center"/>
    </xf>
    <xf numFmtId="166" fontId="15" fillId="34" borderId="310" xfId="0" applyFont="1" applyFill="1" applyBorder="1"/>
    <xf numFmtId="166" fontId="20" fillId="34" borderId="310" xfId="0" applyFont="1" applyFill="1" applyBorder="1" applyAlignment="1">
      <alignment wrapText="1"/>
    </xf>
    <xf numFmtId="166" fontId="21" fillId="34" borderId="330" xfId="0" applyFont="1" applyFill="1" applyBorder="1"/>
    <xf numFmtId="166" fontId="21" fillId="0" borderId="330" xfId="0" applyFont="1" applyFill="1" applyBorder="1"/>
    <xf numFmtId="170" fontId="21" fillId="35" borderId="310" xfId="204" applyNumberFormat="1" applyFont="1" applyFill="1" applyBorder="1"/>
    <xf numFmtId="170" fontId="0" fillId="0" borderId="310" xfId="204" applyNumberFormat="1" applyFont="1" applyFill="1" applyBorder="1" applyProtection="1">
      <protection locked="0"/>
    </xf>
    <xf numFmtId="166" fontId="0" fillId="0" borderId="406" xfId="0" applyFill="1" applyBorder="1"/>
    <xf numFmtId="170" fontId="0" fillId="35" borderId="310" xfId="204" applyNumberFormat="1" applyFont="1" applyFill="1" applyBorder="1"/>
    <xf numFmtId="166" fontId="0" fillId="0" borderId="310" xfId="0" applyFill="1" applyBorder="1"/>
    <xf numFmtId="170" fontId="0" fillId="33" borderId="310" xfId="204" applyNumberFormat="1" applyFont="1" applyFill="1" applyBorder="1"/>
    <xf numFmtId="170" fontId="0" fillId="34" borderId="310" xfId="204" applyNumberFormat="1" applyFont="1" applyFill="1" applyBorder="1"/>
    <xf numFmtId="166" fontId="20" fillId="34" borderId="286" xfId="0" applyFont="1" applyFill="1" applyBorder="1"/>
    <xf numFmtId="166" fontId="0" fillId="0" borderId="286" xfId="0" applyFill="1" applyBorder="1"/>
    <xf numFmtId="170" fontId="20" fillId="35" borderId="286" xfId="204" applyNumberFormat="1" applyFont="1" applyFill="1" applyBorder="1"/>
    <xf numFmtId="166" fontId="21" fillId="34" borderId="444" xfId="0" applyFont="1" applyFill="1" applyBorder="1"/>
    <xf numFmtId="170" fontId="0" fillId="0" borderId="286" xfId="204" applyNumberFormat="1" applyFont="1" applyFill="1" applyBorder="1" applyProtection="1">
      <protection locked="0"/>
    </xf>
    <xf numFmtId="170" fontId="0" fillId="35" borderId="286" xfId="204" applyNumberFormat="1" applyFont="1" applyFill="1" applyBorder="1"/>
    <xf numFmtId="170" fontId="0" fillId="0" borderId="445" xfId="204" applyNumberFormat="1" applyFont="1" applyFill="1" applyBorder="1" applyProtection="1">
      <protection locked="0"/>
    </xf>
    <xf numFmtId="166" fontId="19" fillId="29" borderId="399" xfId="0" applyFont="1" applyFill="1" applyBorder="1" applyAlignment="1" applyProtection="1">
      <alignment horizontal="center" wrapText="1"/>
    </xf>
    <xf numFmtId="166" fontId="19" fillId="29" borderId="352" xfId="0" applyFont="1" applyFill="1" applyBorder="1" applyAlignment="1" applyProtection="1">
      <alignment horizontal="center" wrapText="1"/>
    </xf>
    <xf numFmtId="49" fontId="12" fillId="34" borderId="310" xfId="0" applyNumberFormat="1" applyFont="1" applyFill="1" applyBorder="1" applyAlignment="1" applyProtection="1">
      <alignment horizontal="center"/>
    </xf>
    <xf numFmtId="170" fontId="12" fillId="34" borderId="310" xfId="204" applyNumberFormat="1" applyFont="1" applyFill="1" applyBorder="1" applyAlignment="1" applyProtection="1">
      <alignment horizontal="center"/>
    </xf>
    <xf numFmtId="170" fontId="12" fillId="0" borderId="310" xfId="204" applyNumberFormat="1" applyFont="1" applyFill="1" applyBorder="1" applyAlignment="1" applyProtection="1">
      <alignment horizontal="center"/>
      <protection locked="0"/>
    </xf>
    <xf numFmtId="170" fontId="82" fillId="30" borderId="310" xfId="204" applyNumberFormat="1" applyFont="1" applyFill="1" applyBorder="1" applyProtection="1"/>
    <xf numFmtId="170" fontId="12" fillId="0" borderId="310" xfId="204" applyNumberFormat="1" applyFont="1" applyFill="1" applyBorder="1" applyProtection="1">
      <protection locked="0"/>
    </xf>
    <xf numFmtId="166" fontId="12" fillId="0" borderId="401" xfId="0" applyFont="1" applyFill="1" applyBorder="1" applyAlignment="1" applyProtection="1">
      <alignment horizontal="left"/>
      <protection locked="0"/>
    </xf>
    <xf numFmtId="166" fontId="19" fillId="0" borderId="310" xfId="0" applyFont="1" applyFill="1" applyBorder="1" applyAlignment="1" applyProtection="1">
      <alignment horizontal="center" wrapText="1"/>
    </xf>
    <xf numFmtId="170" fontId="83" fillId="33" borderId="310" xfId="204" applyNumberFormat="1" applyFont="1" applyFill="1" applyBorder="1" applyProtection="1"/>
    <xf numFmtId="49" fontId="12" fillId="0" borderId="310" xfId="0" applyNumberFormat="1" applyFont="1" applyFill="1" applyBorder="1" applyAlignment="1" applyProtection="1">
      <alignment horizontal="center"/>
    </xf>
    <xf numFmtId="49" fontId="12" fillId="34" borderId="167" xfId="0" applyNumberFormat="1" applyFont="1" applyFill="1" applyBorder="1" applyAlignment="1" applyProtection="1">
      <alignment horizontal="center"/>
    </xf>
    <xf numFmtId="38" fontId="82" fillId="34" borderId="310" xfId="0" applyNumberFormat="1" applyFont="1" applyFill="1" applyBorder="1" applyProtection="1"/>
    <xf numFmtId="167" fontId="12" fillId="34" borderId="325" xfId="0" applyNumberFormat="1" applyFont="1" applyFill="1" applyBorder="1" applyProtection="1"/>
    <xf numFmtId="166" fontId="0" fillId="0" borderId="404" xfId="0" applyFont="1" applyFill="1" applyBorder="1" applyAlignment="1" applyProtection="1">
      <alignment horizontal="left"/>
      <protection locked="0"/>
    </xf>
    <xf numFmtId="170" fontId="12" fillId="0" borderId="443" xfId="204" applyNumberFormat="1" applyFont="1" applyFill="1" applyBorder="1" applyAlignment="1" applyProtection="1">
      <alignment horizontal="center"/>
      <protection locked="0"/>
    </xf>
    <xf numFmtId="170" fontId="0" fillId="0" borderId="310" xfId="204" applyNumberFormat="1" applyFont="1" applyFill="1" applyBorder="1" applyAlignment="1" applyProtection="1">
      <alignment horizontal="center"/>
      <protection locked="0"/>
    </xf>
    <xf numFmtId="166" fontId="0" fillId="0" borderId="401" xfId="0" applyFont="1" applyFill="1" applyBorder="1" applyAlignment="1" applyProtection="1">
      <alignment horizontal="left"/>
      <protection locked="0"/>
    </xf>
    <xf numFmtId="170" fontId="12" fillId="33" borderId="310" xfId="204" applyNumberFormat="1" applyFont="1" applyFill="1" applyBorder="1" applyAlignment="1" applyProtection="1">
      <alignment horizontal="center"/>
    </xf>
    <xf numFmtId="49" fontId="12" fillId="34" borderId="443" xfId="0" applyNumberFormat="1" applyFont="1" applyFill="1" applyBorder="1" applyAlignment="1" applyProtection="1">
      <alignment horizontal="center"/>
    </xf>
    <xf numFmtId="170" fontId="12" fillId="34" borderId="167" xfId="204" applyNumberFormat="1" applyFont="1" applyFill="1" applyBorder="1" applyAlignment="1" applyProtection="1">
      <alignment horizontal="center"/>
    </xf>
    <xf numFmtId="166" fontId="19" fillId="29" borderId="355" xfId="0" applyFont="1" applyFill="1" applyBorder="1" applyAlignment="1" applyProtection="1">
      <alignment horizontal="center" wrapText="1"/>
    </xf>
    <xf numFmtId="166" fontId="19" fillId="34" borderId="310" xfId="0" applyFont="1" applyFill="1" applyBorder="1" applyAlignment="1" applyProtection="1">
      <alignment horizontal="center"/>
    </xf>
    <xf numFmtId="166" fontId="19" fillId="34" borderId="310" xfId="0" applyFont="1" applyFill="1" applyBorder="1" applyProtection="1"/>
    <xf numFmtId="166" fontId="11" fillId="34" borderId="310" xfId="0" applyFont="1" applyFill="1" applyBorder="1" applyAlignment="1" applyProtection="1">
      <alignment horizontal="center"/>
    </xf>
    <xf numFmtId="166" fontId="11" fillId="34" borderId="310" xfId="0" applyFont="1" applyFill="1" applyBorder="1" applyProtection="1"/>
    <xf numFmtId="166" fontId="11" fillId="34" borderId="310" xfId="0" applyFont="1" applyFill="1" applyBorder="1" applyAlignment="1" applyProtection="1">
      <alignment horizontal="left" indent="1"/>
    </xf>
    <xf numFmtId="166" fontId="19" fillId="34" borderId="310" xfId="0" applyFont="1" applyFill="1" applyBorder="1" applyAlignment="1" applyProtection="1">
      <alignment horizontal="left"/>
    </xf>
    <xf numFmtId="170" fontId="11" fillId="35" borderId="310" xfId="204" applyNumberFormat="1" applyFont="1" applyFill="1" applyBorder="1" applyProtection="1"/>
    <xf numFmtId="170" fontId="12" fillId="33" borderId="310" xfId="204" applyNumberFormat="1" applyFont="1" applyFill="1" applyBorder="1" applyProtection="1"/>
    <xf numFmtId="170" fontId="11" fillId="0" borderId="310" xfId="204" applyNumberFormat="1" applyFont="1" applyFill="1" applyBorder="1" applyAlignment="1" applyProtection="1">
      <alignment horizontal="left" indent="1"/>
      <protection locked="0"/>
    </xf>
    <xf numFmtId="170" fontId="11" fillId="33" borderId="310" xfId="209" applyNumberFormat="1" applyFont="1" applyFill="1" applyBorder="1" applyProtection="1"/>
    <xf numFmtId="170" fontId="11" fillId="34" borderId="310" xfId="209" applyNumberFormat="1" applyFont="1" applyFill="1" applyBorder="1" applyProtection="1"/>
    <xf numFmtId="170" fontId="11" fillId="33" borderId="310" xfId="0" applyNumberFormat="1" applyFont="1" applyFill="1" applyBorder="1" applyProtection="1"/>
    <xf numFmtId="166" fontId="11" fillId="34" borderId="310" xfId="0" applyFont="1" applyFill="1" applyBorder="1" applyAlignment="1" applyProtection="1">
      <alignment horizontal="right"/>
    </xf>
    <xf numFmtId="170" fontId="11" fillId="35" borderId="310" xfId="0" applyNumberFormat="1" applyFont="1" applyFill="1" applyBorder="1" applyProtection="1"/>
    <xf numFmtId="170" fontId="11" fillId="34" borderId="310" xfId="0" applyNumberFormat="1" applyFont="1" applyFill="1" applyBorder="1" applyProtection="1"/>
    <xf numFmtId="170" fontId="11" fillId="35" borderId="310" xfId="209" applyNumberFormat="1" applyFont="1" applyFill="1" applyBorder="1" applyProtection="1"/>
    <xf numFmtId="166" fontId="19" fillId="34" borderId="310" xfId="0" applyFont="1" applyFill="1" applyBorder="1" applyAlignment="1" applyProtection="1">
      <alignment wrapText="1"/>
    </xf>
    <xf numFmtId="170" fontId="11" fillId="0" borderId="310" xfId="209" applyNumberFormat="1" applyFont="1" applyBorder="1" applyProtection="1">
      <protection locked="0"/>
    </xf>
    <xf numFmtId="166" fontId="11" fillId="34" borderId="446" xfId="0" applyFont="1" applyFill="1" applyBorder="1" applyProtection="1"/>
    <xf numFmtId="166" fontId="11" fillId="34" borderId="447" xfId="0" applyFont="1" applyFill="1" applyBorder="1" applyProtection="1"/>
    <xf numFmtId="166" fontId="11" fillId="34" borderId="447" xfId="0" applyFont="1" applyFill="1" applyBorder="1" applyAlignment="1" applyProtection="1">
      <alignment horizontal="right"/>
    </xf>
    <xf numFmtId="166" fontId="11" fillId="34" borderId="448" xfId="0" applyFont="1" applyFill="1" applyBorder="1" applyProtection="1"/>
    <xf numFmtId="166" fontId="11" fillId="34" borderId="257" xfId="0" applyFont="1" applyFill="1" applyBorder="1" applyAlignment="1" applyProtection="1">
      <alignment horizontal="left" indent="2"/>
    </xf>
    <xf numFmtId="166" fontId="11" fillId="0" borderId="257" xfId="0" applyFont="1" applyFill="1" applyBorder="1" applyAlignment="1" applyProtection="1">
      <alignment horizontal="left" indent="1"/>
      <protection locked="0"/>
    </xf>
    <xf numFmtId="170" fontId="11" fillId="0" borderId="257" xfId="0" applyNumberFormat="1" applyFont="1" applyFill="1" applyBorder="1" applyProtection="1">
      <protection locked="0"/>
    </xf>
    <xf numFmtId="166" fontId="11" fillId="34" borderId="257" xfId="0" applyFont="1" applyFill="1" applyBorder="1" applyAlignment="1" applyProtection="1">
      <alignment horizontal="left" wrapText="1" indent="1"/>
    </xf>
    <xf numFmtId="166" fontId="11" fillId="34" borderId="257" xfId="0" applyFont="1" applyFill="1" applyBorder="1" applyAlignment="1" applyProtection="1">
      <alignment horizontal="left"/>
    </xf>
    <xf numFmtId="170" fontId="19" fillId="35" borderId="257" xfId="209" applyNumberFormat="1" applyFont="1" applyFill="1" applyBorder="1" applyProtection="1"/>
    <xf numFmtId="166" fontId="19" fillId="34" borderId="310" xfId="0" applyFont="1" applyFill="1" applyBorder="1" applyAlignment="1" applyProtection="1">
      <alignment horizontal="center" wrapText="1"/>
    </xf>
    <xf numFmtId="170" fontId="19" fillId="34" borderId="310" xfId="208" applyNumberFormat="1" applyFont="1" applyFill="1" applyBorder="1" applyAlignment="1" applyProtection="1">
      <alignment horizontal="center" wrapText="1"/>
    </xf>
    <xf numFmtId="170" fontId="19" fillId="34" borderId="310" xfId="208" applyNumberFormat="1" applyFont="1" applyFill="1" applyBorder="1" applyAlignment="1" applyProtection="1">
      <alignment horizontal="center"/>
    </xf>
    <xf numFmtId="10" fontId="19" fillId="34" borderId="310" xfId="122" applyNumberFormat="1" applyFont="1" applyFill="1" applyBorder="1" applyProtection="1"/>
    <xf numFmtId="10" fontId="11" fillId="34" borderId="310" xfId="122" applyNumberFormat="1" applyFont="1" applyFill="1" applyBorder="1" applyProtection="1"/>
    <xf numFmtId="170" fontId="11" fillId="34" borderId="310" xfId="208" applyNumberFormat="1" applyFont="1" applyFill="1" applyBorder="1" applyProtection="1"/>
    <xf numFmtId="166" fontId="11" fillId="34" borderId="310" xfId="0" applyFont="1" applyFill="1" applyBorder="1" applyAlignment="1" applyProtection="1">
      <alignment wrapText="1"/>
    </xf>
    <xf numFmtId="170" fontId="11" fillId="33" borderId="310" xfId="208" applyNumberFormat="1" applyFont="1" applyFill="1" applyBorder="1" applyProtection="1"/>
    <xf numFmtId="166" fontId="11" fillId="34" borderId="310" xfId="0" applyFont="1" applyFill="1" applyBorder="1" applyAlignment="1" applyProtection="1">
      <alignment horizontal="left" vertical="center" wrapText="1"/>
    </xf>
    <xf numFmtId="10" fontId="11" fillId="34" borderId="310" xfId="122" applyNumberFormat="1" applyFont="1" applyFill="1" applyBorder="1" applyAlignment="1" applyProtection="1">
      <alignment horizontal="right"/>
    </xf>
    <xf numFmtId="170" fontId="11" fillId="0" borderId="310" xfId="208" applyNumberFormat="1" applyFont="1" applyFill="1" applyBorder="1" applyProtection="1">
      <protection locked="0"/>
    </xf>
    <xf numFmtId="170" fontId="11" fillId="0" borderId="310" xfId="208" applyNumberFormat="1" applyFont="1" applyBorder="1" applyProtection="1">
      <protection locked="0"/>
    </xf>
    <xf numFmtId="170" fontId="11" fillId="35" borderId="310" xfId="208" applyNumberFormat="1" applyFont="1" applyFill="1" applyBorder="1" applyProtection="1"/>
    <xf numFmtId="166" fontId="19" fillId="0" borderId="310" xfId="0" applyFont="1" applyFill="1" applyBorder="1" applyProtection="1">
      <protection locked="0"/>
    </xf>
    <xf numFmtId="10" fontId="11" fillId="0" borderId="310" xfId="122" applyNumberFormat="1" applyFont="1" applyFill="1" applyBorder="1" applyProtection="1">
      <protection locked="0"/>
    </xf>
    <xf numFmtId="10" fontId="11" fillId="34" borderId="310" xfId="0" applyNumberFormat="1" applyFont="1" applyFill="1" applyBorder="1" applyProtection="1"/>
    <xf numFmtId="166" fontId="11" fillId="0" borderId="310" xfId="0" applyFont="1" applyFill="1" applyBorder="1" applyProtection="1">
      <protection locked="0"/>
    </xf>
    <xf numFmtId="10" fontId="11" fillId="0" borderId="310" xfId="0" applyNumberFormat="1" applyFont="1" applyFill="1" applyBorder="1" applyProtection="1">
      <protection locked="0"/>
    </xf>
    <xf numFmtId="166" fontId="11" fillId="0" borderId="310" xfId="0" applyFont="1" applyFill="1" applyBorder="1" applyAlignment="1" applyProtection="1">
      <alignment horizontal="left" indent="1"/>
      <protection locked="0"/>
    </xf>
    <xf numFmtId="166" fontId="11" fillId="0" borderId="310" xfId="0" applyFont="1" applyFill="1" applyBorder="1" applyAlignment="1" applyProtection="1">
      <alignment horizontal="left" indent="4"/>
      <protection locked="0"/>
    </xf>
    <xf numFmtId="166" fontId="11" fillId="34" borderId="310" xfId="0" applyFont="1" applyFill="1" applyBorder="1" applyAlignment="1" applyProtection="1">
      <alignment horizontal="left" wrapText="1" indent="1"/>
    </xf>
    <xf numFmtId="166" fontId="11" fillId="34" borderId="310" xfId="0" applyFont="1" applyFill="1" applyBorder="1" applyAlignment="1" applyProtection="1">
      <alignment horizontal="left" wrapText="1" indent="4"/>
    </xf>
    <xf numFmtId="10" fontId="11" fillId="34" borderId="310" xfId="122" applyNumberFormat="1" applyFont="1" applyFill="1" applyBorder="1" applyProtection="1">
      <protection locked="0"/>
    </xf>
    <xf numFmtId="3" fontId="19" fillId="34" borderId="310" xfId="0" applyNumberFormat="1" applyFont="1" applyFill="1" applyBorder="1" applyProtection="1"/>
    <xf numFmtId="3" fontId="11" fillId="34" borderId="310" xfId="0" applyNumberFormat="1" applyFont="1" applyFill="1" applyBorder="1" applyProtection="1"/>
    <xf numFmtId="170" fontId="11" fillId="34" borderId="310" xfId="208" applyNumberFormat="1" applyFont="1" applyFill="1" applyBorder="1" applyProtection="1">
      <protection locked="0"/>
    </xf>
    <xf numFmtId="10" fontId="11" fillId="34" borderId="310" xfId="0" applyNumberFormat="1" applyFont="1" applyFill="1" applyBorder="1" applyAlignment="1" applyProtection="1">
      <alignment horizontal="right" vertical="center" wrapText="1"/>
    </xf>
    <xf numFmtId="10" fontId="11" fillId="34" borderId="310" xfId="0" applyNumberFormat="1" applyFont="1" applyFill="1" applyBorder="1" applyAlignment="1" applyProtection="1">
      <alignment vertical="center" wrapText="1"/>
    </xf>
    <xf numFmtId="43" fontId="11" fillId="33" borderId="310" xfId="208" applyNumberFormat="1" applyFont="1" applyFill="1" applyBorder="1" applyProtection="1"/>
    <xf numFmtId="170" fontId="11" fillId="34" borderId="310" xfId="122" applyNumberFormat="1" applyFont="1" applyFill="1" applyBorder="1" applyProtection="1"/>
    <xf numFmtId="10" fontId="19" fillId="34" borderId="310" xfId="122" applyNumberFormat="1" applyFont="1" applyFill="1" applyBorder="1" applyAlignment="1" applyProtection="1">
      <alignment wrapText="1"/>
    </xf>
    <xf numFmtId="170" fontId="19" fillId="34" borderId="310" xfId="122" applyNumberFormat="1" applyFont="1" applyFill="1" applyBorder="1" applyProtection="1"/>
    <xf numFmtId="170" fontId="19" fillId="35" borderId="310" xfId="208" applyNumberFormat="1" applyFont="1" applyFill="1" applyBorder="1" applyProtection="1"/>
    <xf numFmtId="10" fontId="77" fillId="34" borderId="310" xfId="122" applyNumberFormat="1" applyFont="1" applyFill="1" applyBorder="1" applyProtection="1"/>
    <xf numFmtId="3" fontId="19" fillId="34" borderId="310" xfId="0" applyNumberFormat="1" applyFont="1" applyFill="1" applyBorder="1" applyAlignment="1" applyProtection="1">
      <alignment horizontal="center" wrapText="1"/>
    </xf>
    <xf numFmtId="3" fontId="19" fillId="34" borderId="310" xfId="0" applyNumberFormat="1" applyFont="1" applyFill="1" applyBorder="1" applyAlignment="1" applyProtection="1">
      <alignment horizontal="center"/>
    </xf>
    <xf numFmtId="9" fontId="11" fillId="34" borderId="310" xfId="122" applyFont="1" applyFill="1" applyBorder="1" applyProtection="1"/>
    <xf numFmtId="3" fontId="11" fillId="34" borderId="310" xfId="122" applyNumberFormat="1" applyFont="1" applyFill="1" applyBorder="1" applyProtection="1"/>
    <xf numFmtId="3" fontId="11" fillId="34" borderId="310" xfId="189" applyNumberFormat="1" applyFont="1" applyFill="1" applyBorder="1" applyProtection="1"/>
    <xf numFmtId="9" fontId="11" fillId="34" borderId="310" xfId="122" applyFont="1" applyFill="1" applyBorder="1" applyAlignment="1" applyProtection="1">
      <alignment horizontal="center"/>
    </xf>
    <xf numFmtId="3" fontId="11" fillId="0" borderId="310" xfId="0" applyNumberFormat="1" applyFont="1" applyBorder="1" applyProtection="1">
      <protection locked="0"/>
    </xf>
    <xf numFmtId="170" fontId="11" fillId="33" borderId="310" xfId="77" applyNumberFormat="1" applyFont="1" applyFill="1" applyBorder="1" applyProtection="1"/>
    <xf numFmtId="170" fontId="11" fillId="35" borderId="310" xfId="77" applyNumberFormat="1" applyFont="1" applyFill="1" applyBorder="1" applyProtection="1"/>
    <xf numFmtId="170" fontId="11" fillId="34" borderId="310" xfId="77" applyNumberFormat="1" applyFont="1" applyFill="1" applyBorder="1" applyProtection="1"/>
    <xf numFmtId="9" fontId="11" fillId="0" borderId="310" xfId="122" applyFont="1" applyFill="1" applyBorder="1" applyProtection="1">
      <protection locked="0"/>
    </xf>
    <xf numFmtId="3" fontId="11" fillId="0" borderId="310" xfId="0" applyNumberFormat="1" applyFont="1" applyFill="1" applyBorder="1" applyProtection="1">
      <protection locked="0"/>
    </xf>
    <xf numFmtId="166" fontId="11" fillId="0" borderId="310" xfId="0" applyFont="1" applyBorder="1" applyAlignment="1" applyProtection="1">
      <alignment horizontal="left" indent="1"/>
      <protection locked="0"/>
    </xf>
    <xf numFmtId="170" fontId="19" fillId="35" borderId="310" xfId="209" applyNumberFormat="1" applyFont="1" applyFill="1" applyBorder="1" applyProtection="1"/>
    <xf numFmtId="170" fontId="19" fillId="35" borderId="310" xfId="204" applyNumberFormat="1" applyFont="1" applyFill="1" applyBorder="1" applyProtection="1"/>
    <xf numFmtId="9" fontId="19" fillId="34" borderId="310" xfId="122" applyFont="1" applyFill="1" applyBorder="1" applyAlignment="1" applyProtection="1">
      <alignment horizontal="center"/>
    </xf>
    <xf numFmtId="170" fontId="19" fillId="34" borderId="310" xfId="207" applyNumberFormat="1" applyFont="1" applyFill="1" applyBorder="1" applyAlignment="1" applyProtection="1">
      <alignment horizontal="center"/>
    </xf>
    <xf numFmtId="166" fontId="11" fillId="34" borderId="310" xfId="0" applyFont="1" applyFill="1" applyBorder="1" applyAlignment="1" applyProtection="1">
      <alignment horizontal="left" indent="3"/>
    </xf>
    <xf numFmtId="170" fontId="11" fillId="34" borderId="310" xfId="207" applyNumberFormat="1" applyFont="1" applyFill="1" applyBorder="1" applyProtection="1"/>
    <xf numFmtId="166" fontId="11" fillId="0" borderId="310" xfId="0" applyFont="1" applyBorder="1" applyAlignment="1" applyProtection="1">
      <alignment horizontal="left" indent="2"/>
      <protection locked="0"/>
    </xf>
    <xf numFmtId="9" fontId="11" fillId="0" borderId="310" xfId="189" applyFont="1" applyBorder="1" applyAlignment="1" applyProtection="1">
      <alignment horizontal="left" indent="3"/>
      <protection locked="0"/>
    </xf>
    <xf numFmtId="170" fontId="11" fillId="33" borderId="310" xfId="207" applyNumberFormat="1" applyFont="1" applyFill="1" applyBorder="1" applyProtection="1"/>
    <xf numFmtId="166" fontId="11" fillId="0" borderId="310" xfId="0" applyFont="1" applyBorder="1" applyAlignment="1" applyProtection="1">
      <alignment horizontal="left" indent="3"/>
      <protection locked="0"/>
    </xf>
    <xf numFmtId="9" fontId="11" fillId="0" borderId="310" xfId="189" applyFont="1" applyBorder="1" applyProtection="1">
      <protection locked="0"/>
    </xf>
    <xf numFmtId="170" fontId="19" fillId="34" borderId="310" xfId="204" applyNumberFormat="1" applyFont="1" applyFill="1" applyBorder="1" applyProtection="1"/>
    <xf numFmtId="170" fontId="19" fillId="35" borderId="310" xfId="204" applyNumberFormat="1" applyFont="1" applyFill="1" applyBorder="1" applyAlignment="1" applyProtection="1">
      <alignment horizontal="center"/>
      <protection locked="0"/>
    </xf>
    <xf numFmtId="170" fontId="19" fillId="35" borderId="310" xfId="207" applyNumberFormat="1" applyFont="1" applyFill="1" applyBorder="1" applyProtection="1"/>
    <xf numFmtId="166" fontId="19" fillId="34" borderId="310" xfId="0" applyFont="1" applyFill="1" applyBorder="1" applyAlignment="1" applyProtection="1">
      <alignment horizontal="left" wrapText="1"/>
    </xf>
    <xf numFmtId="166" fontId="83" fillId="34" borderId="310" xfId="0" applyFont="1" applyFill="1" applyBorder="1" applyProtection="1"/>
    <xf numFmtId="166" fontId="11" fillId="0" borderId="310" xfId="0" applyFont="1" applyFill="1" applyBorder="1" applyAlignment="1" applyProtection="1">
      <alignment horizontal="left" wrapText="1"/>
      <protection locked="0"/>
    </xf>
    <xf numFmtId="173" fontId="19" fillId="34" borderId="310" xfId="0" applyNumberFormat="1" applyFont="1" applyFill="1" applyBorder="1" applyAlignment="1" applyProtection="1">
      <alignment horizontal="center"/>
    </xf>
    <xf numFmtId="170" fontId="19" fillId="33" borderId="310" xfId="77" applyNumberFormat="1" applyFont="1" applyFill="1" applyBorder="1" applyAlignment="1" applyProtection="1">
      <alignment horizontal="center"/>
    </xf>
    <xf numFmtId="166" fontId="11" fillId="0" borderId="310" xfId="0" applyFont="1" applyBorder="1" applyAlignment="1" applyProtection="1">
      <alignment horizontal="left" wrapText="1"/>
      <protection locked="0"/>
    </xf>
    <xf numFmtId="166" fontId="11" fillId="0" borderId="310" xfId="0" applyFont="1" applyBorder="1" applyAlignment="1" applyProtection="1">
      <alignment wrapText="1"/>
      <protection locked="0"/>
    </xf>
    <xf numFmtId="166" fontId="11" fillId="0" borderId="310" xfId="0" applyFont="1" applyBorder="1" applyAlignment="1" applyProtection="1">
      <alignment horizontal="left"/>
      <protection locked="0"/>
    </xf>
    <xf numFmtId="170" fontId="19" fillId="34" borderId="310" xfId="77" applyNumberFormat="1" applyFont="1" applyFill="1" applyBorder="1" applyAlignment="1" applyProtection="1">
      <alignment horizontal="center"/>
    </xf>
    <xf numFmtId="170" fontId="19" fillId="35" borderId="310" xfId="204" applyNumberFormat="1" applyFont="1" applyFill="1" applyBorder="1" applyAlignment="1" applyProtection="1">
      <alignment horizontal="center"/>
    </xf>
    <xf numFmtId="166" fontId="19" fillId="34" borderId="310" xfId="0" applyFont="1" applyFill="1" applyBorder="1" applyAlignment="1" applyProtection="1"/>
    <xf numFmtId="170" fontId="19" fillId="35" borderId="310" xfId="77" applyNumberFormat="1" applyFont="1" applyFill="1" applyBorder="1" applyProtection="1"/>
    <xf numFmtId="166" fontId="19" fillId="34" borderId="167" xfId="0" applyFont="1" applyFill="1" applyBorder="1" applyAlignment="1" applyProtection="1">
      <alignment horizontal="center" vertical="center" wrapText="1"/>
    </xf>
    <xf numFmtId="166" fontId="19" fillId="34" borderId="310" xfId="0" applyFont="1" applyFill="1" applyBorder="1" applyAlignment="1" applyProtection="1">
      <alignment horizontal="center" vertical="center" wrapText="1"/>
    </xf>
    <xf numFmtId="166" fontId="19" fillId="34" borderId="167" xfId="0" applyFont="1" applyFill="1" applyBorder="1" applyAlignment="1" applyProtection="1">
      <alignment horizontal="center" vertical="center"/>
    </xf>
    <xf numFmtId="166" fontId="19" fillId="0" borderId="310" xfId="0" applyFont="1" applyFill="1" applyBorder="1" applyAlignment="1" applyProtection="1">
      <alignment horizontal="left" wrapText="1"/>
      <protection locked="0"/>
    </xf>
    <xf numFmtId="170" fontId="11" fillId="0" borderId="310" xfId="204" applyNumberFormat="1" applyFont="1" applyFill="1" applyBorder="1" applyAlignment="1" applyProtection="1">
      <alignment horizontal="center" wrapText="1"/>
      <protection locked="0"/>
    </xf>
    <xf numFmtId="170" fontId="19" fillId="33" borderId="310" xfId="77" applyNumberFormat="1" applyFont="1" applyFill="1" applyBorder="1" applyAlignment="1" applyProtection="1">
      <alignment horizontal="left" wrapText="1"/>
    </xf>
    <xf numFmtId="170" fontId="11" fillId="0" borderId="310" xfId="204" applyNumberFormat="1" applyFont="1" applyBorder="1" applyAlignment="1" applyProtection="1">
      <alignment horizontal="left" wrapText="1"/>
      <protection locked="0"/>
    </xf>
    <xf numFmtId="170" fontId="19" fillId="35" borderId="310" xfId="0" applyNumberFormat="1" applyFont="1" applyFill="1" applyBorder="1" applyAlignment="1" applyProtection="1">
      <alignment horizontal="left" wrapText="1"/>
    </xf>
    <xf numFmtId="3" fontId="11" fillId="34" borderId="310" xfId="0" applyNumberFormat="1" applyFont="1" applyFill="1" applyBorder="1" applyAlignment="1" applyProtection="1">
      <alignment horizontal="center"/>
    </xf>
    <xf numFmtId="170" fontId="11" fillId="0" borderId="310" xfId="204" applyNumberFormat="1" applyFont="1" applyFill="1" applyBorder="1" applyAlignment="1" applyProtection="1">
      <alignment horizontal="left"/>
      <protection locked="0"/>
    </xf>
    <xf numFmtId="179" fontId="19" fillId="34" borderId="310" xfId="204" applyNumberFormat="1" applyFont="1" applyFill="1" applyBorder="1" applyAlignment="1" applyProtection="1">
      <alignment horizontal="center"/>
    </xf>
    <xf numFmtId="3" fontId="19" fillId="35" borderId="310" xfId="0" applyNumberFormat="1" applyFont="1" applyFill="1" applyBorder="1" applyAlignment="1" applyProtection="1">
      <alignment horizontal="center"/>
    </xf>
    <xf numFmtId="174" fontId="19" fillId="35" borderId="310" xfId="0" applyNumberFormat="1" applyFont="1" applyFill="1" applyBorder="1" applyAlignment="1" applyProtection="1">
      <alignment horizontal="center"/>
    </xf>
    <xf numFmtId="166" fontId="19" fillId="35" borderId="310" xfId="0" applyFont="1" applyFill="1" applyBorder="1" applyAlignment="1" applyProtection="1">
      <alignment horizontal="center"/>
    </xf>
    <xf numFmtId="166" fontId="11" fillId="34" borderId="310" xfId="0" applyFont="1" applyFill="1" applyBorder="1" applyAlignment="1" applyProtection="1">
      <alignment horizontal="left"/>
    </xf>
    <xf numFmtId="170" fontId="11" fillId="34" borderId="310" xfId="204" applyNumberFormat="1" applyFont="1" applyFill="1" applyBorder="1" applyAlignment="1" applyProtection="1">
      <alignment horizontal="left"/>
    </xf>
    <xf numFmtId="170" fontId="11" fillId="2" borderId="310" xfId="204" applyNumberFormat="1" applyFont="1" applyFill="1" applyBorder="1" applyProtection="1">
      <protection locked="0"/>
    </xf>
    <xf numFmtId="174" fontId="19" fillId="34" borderId="310" xfId="204" applyNumberFormat="1" applyFont="1" applyFill="1" applyBorder="1" applyAlignment="1" applyProtection="1">
      <alignment horizontal="center"/>
    </xf>
    <xf numFmtId="170" fontId="11" fillId="0" borderId="310" xfId="77" applyNumberFormat="1" applyFont="1" applyBorder="1" applyProtection="1">
      <protection locked="0"/>
    </xf>
    <xf numFmtId="174" fontId="11" fillId="34" borderId="310" xfId="204" applyNumberFormat="1" applyFont="1" applyFill="1" applyBorder="1" applyAlignment="1" applyProtection="1">
      <alignment horizontal="center"/>
    </xf>
    <xf numFmtId="165" fontId="11" fillId="33" borderId="310" xfId="77" applyFont="1" applyFill="1" applyBorder="1" applyProtection="1"/>
    <xf numFmtId="179" fontId="11" fillId="34" borderId="310" xfId="204" applyNumberFormat="1" applyFont="1" applyFill="1" applyBorder="1" applyAlignment="1" applyProtection="1">
      <alignment horizontal="center"/>
    </xf>
    <xf numFmtId="166" fontId="11" fillId="35" borderId="310" xfId="0" applyFont="1" applyFill="1" applyBorder="1" applyAlignment="1" applyProtection="1">
      <alignment horizontal="center"/>
    </xf>
    <xf numFmtId="172" fontId="19" fillId="34" borderId="310" xfId="0" applyNumberFormat="1" applyFont="1" applyFill="1" applyBorder="1" applyAlignment="1" applyProtection="1">
      <alignment horizontal="center"/>
    </xf>
    <xf numFmtId="166" fontId="11" fillId="34" borderId="310" xfId="0" applyFont="1" applyFill="1" applyBorder="1" applyAlignment="1" applyProtection="1">
      <alignment horizontal="left" wrapText="1"/>
    </xf>
    <xf numFmtId="174" fontId="19" fillId="34" borderId="310" xfId="0" applyNumberFormat="1" applyFont="1" applyFill="1" applyBorder="1" applyAlignment="1" applyProtection="1">
      <alignment horizontal="center"/>
    </xf>
    <xf numFmtId="166" fontId="11" fillId="0" borderId="310" xfId="0" applyFont="1" applyBorder="1" applyProtection="1">
      <protection locked="0"/>
    </xf>
    <xf numFmtId="0" fontId="19" fillId="34" borderId="310" xfId="83" applyFont="1" applyFill="1" applyBorder="1" applyAlignment="1" applyProtection="1">
      <alignment horizontal="center"/>
    </xf>
    <xf numFmtId="166" fontId="11" fillId="34" borderId="310" xfId="0" applyFont="1" applyFill="1" applyBorder="1" applyAlignment="1" applyProtection="1">
      <alignment vertical="top" wrapText="1"/>
    </xf>
    <xf numFmtId="170" fontId="11" fillId="33" borderId="310" xfId="83" applyNumberFormat="1" applyFont="1" applyFill="1" applyBorder="1" applyProtection="1"/>
    <xf numFmtId="166" fontId="11" fillId="34" borderId="310" xfId="0" applyFont="1" applyFill="1" applyBorder="1" applyAlignment="1" applyProtection="1">
      <alignment horizontal="left" vertical="top"/>
    </xf>
    <xf numFmtId="170" fontId="11" fillId="0" borderId="310" xfId="77" applyNumberFormat="1" applyFont="1" applyFill="1" applyBorder="1" applyProtection="1">
      <protection locked="0"/>
    </xf>
    <xf numFmtId="170" fontId="19" fillId="35" borderId="310" xfId="0" applyNumberFormat="1" applyFont="1" applyFill="1" applyBorder="1" applyAlignment="1" applyProtection="1"/>
    <xf numFmtId="170" fontId="19" fillId="34" borderId="310" xfId="0" applyNumberFormat="1" applyFont="1" applyFill="1" applyBorder="1" applyAlignment="1" applyProtection="1"/>
    <xf numFmtId="170" fontId="19" fillId="35" borderId="310" xfId="218" applyNumberFormat="1" applyFont="1" applyFill="1" applyBorder="1" applyProtection="1"/>
    <xf numFmtId="172" fontId="19" fillId="34" borderId="310" xfId="77" applyNumberFormat="1" applyFont="1" applyFill="1" applyBorder="1" applyAlignment="1" applyProtection="1">
      <alignment horizontal="center"/>
    </xf>
    <xf numFmtId="170" fontId="11" fillId="0" borderId="310" xfId="204" applyNumberFormat="1" applyFont="1" applyBorder="1" applyAlignment="1" applyProtection="1">
      <alignment horizontal="left" indent="3"/>
      <protection locked="0"/>
    </xf>
    <xf numFmtId="10" fontId="19" fillId="34" borderId="310" xfId="122" applyNumberFormat="1" applyFont="1" applyFill="1" applyBorder="1" applyAlignment="1" applyProtection="1">
      <alignment horizontal="center"/>
    </xf>
    <xf numFmtId="170" fontId="11" fillId="34" borderId="310" xfId="206" applyNumberFormat="1" applyFont="1" applyFill="1" applyBorder="1" applyProtection="1"/>
    <xf numFmtId="3" fontId="11" fillId="0" borderId="310" xfId="0" applyNumberFormat="1" applyFont="1" applyBorder="1" applyAlignment="1" applyProtection="1">
      <alignment horizontal="left" indent="3"/>
      <protection locked="0"/>
    </xf>
    <xf numFmtId="10" fontId="19" fillId="0" borderId="310" xfId="122" applyNumberFormat="1" applyFont="1" applyFill="1" applyBorder="1" applyAlignment="1" applyProtection="1">
      <alignment horizontal="center"/>
      <protection locked="0"/>
    </xf>
    <xf numFmtId="166" fontId="11" fillId="0" borderId="310" xfId="0" applyFont="1" applyFill="1" applyBorder="1" applyAlignment="1" applyProtection="1">
      <alignment horizontal="left" indent="3"/>
      <protection locked="0"/>
    </xf>
    <xf numFmtId="9" fontId="19" fillId="0" borderId="310" xfId="122" applyFont="1" applyFill="1" applyBorder="1" applyProtection="1">
      <protection locked="0"/>
    </xf>
    <xf numFmtId="0" fontId="19" fillId="34" borderId="167" xfId="165" applyFont="1" applyFill="1" applyBorder="1" applyAlignment="1" applyProtection="1">
      <alignment horizontal="center" wrapText="1"/>
    </xf>
    <xf numFmtId="0" fontId="19" fillId="34" borderId="310" xfId="165" applyFont="1" applyFill="1" applyBorder="1" applyAlignment="1" applyProtection="1">
      <alignment horizontal="center" wrapText="1"/>
    </xf>
    <xf numFmtId="0" fontId="19" fillId="34" borderId="443" xfId="165" applyFont="1" applyFill="1" applyBorder="1" applyAlignment="1" applyProtection="1">
      <alignment horizontal="center" wrapText="1"/>
    </xf>
    <xf numFmtId="0" fontId="11" fillId="34" borderId="310" xfId="165" applyFont="1" applyFill="1" applyBorder="1" applyProtection="1"/>
    <xf numFmtId="170" fontId="11" fillId="0" borderId="310" xfId="237" applyNumberFormat="1" applyFont="1" applyBorder="1" applyProtection="1">
      <protection locked="0"/>
    </xf>
    <xf numFmtId="2" fontId="19" fillId="34" borderId="310" xfId="165" applyNumberFormat="1" applyFont="1" applyFill="1" applyBorder="1" applyAlignment="1" applyProtection="1">
      <alignment horizontal="center"/>
    </xf>
    <xf numFmtId="170" fontId="11" fillId="34" borderId="310" xfId="237" applyNumberFormat="1" applyFont="1" applyFill="1" applyBorder="1" applyProtection="1"/>
    <xf numFmtId="0" fontId="19" fillId="34" borderId="266" xfId="165" applyFont="1" applyFill="1" applyBorder="1" applyProtection="1"/>
    <xf numFmtId="170" fontId="11" fillId="37" borderId="310" xfId="237" applyNumberFormat="1" applyFont="1" applyFill="1" applyBorder="1" applyProtection="1"/>
    <xf numFmtId="2" fontId="19" fillId="34" borderId="267" xfId="165" applyNumberFormat="1" applyFont="1" applyFill="1" applyBorder="1" applyAlignment="1" applyProtection="1">
      <alignment horizontal="center"/>
    </xf>
    <xf numFmtId="0" fontId="19" fillId="34" borderId="267" xfId="165" applyFont="1" applyFill="1" applyBorder="1" applyAlignment="1" applyProtection="1">
      <alignment horizontal="center"/>
    </xf>
    <xf numFmtId="170" fontId="11" fillId="37" borderId="310" xfId="208" applyNumberFormat="1" applyFont="1" applyFill="1" applyBorder="1" applyProtection="1"/>
    <xf numFmtId="0" fontId="19" fillId="34" borderId="310" xfId="165" applyFont="1" applyFill="1" applyBorder="1" applyAlignment="1" applyProtection="1">
      <alignment horizontal="center"/>
    </xf>
    <xf numFmtId="0" fontId="11" fillId="34" borderId="310" xfId="93" applyFont="1" applyFill="1" applyBorder="1" applyProtection="1"/>
    <xf numFmtId="0" fontId="19" fillId="34" borderId="167" xfId="93" applyFont="1" applyFill="1" applyBorder="1" applyAlignment="1" applyProtection="1">
      <alignment horizontal="center"/>
    </xf>
    <xf numFmtId="0" fontId="11" fillId="34" borderId="310" xfId="93" applyFont="1" applyFill="1" applyBorder="1" applyAlignment="1" applyProtection="1">
      <alignment horizontal="left" indent="1"/>
    </xf>
    <xf numFmtId="170" fontId="11" fillId="0" borderId="310" xfId="93" applyNumberFormat="1" applyFont="1" applyBorder="1" applyProtection="1">
      <protection locked="0"/>
    </xf>
    <xf numFmtId="9" fontId="11" fillId="0" borderId="310" xfId="122" applyFont="1" applyBorder="1" applyProtection="1">
      <protection locked="0"/>
    </xf>
    <xf numFmtId="170" fontId="11" fillId="37" borderId="310" xfId="93" applyNumberFormat="1" applyFont="1" applyFill="1" applyBorder="1" applyProtection="1"/>
    <xf numFmtId="171" fontId="11" fillId="0" borderId="310" xfId="93" applyNumberFormat="1" applyFont="1" applyBorder="1" applyAlignment="1" applyProtection="1">
      <alignment horizontal="right"/>
      <protection locked="0"/>
    </xf>
    <xf numFmtId="0" fontId="19" fillId="34" borderId="266" xfId="93" applyFont="1" applyFill="1" applyBorder="1" applyAlignment="1" applyProtection="1"/>
    <xf numFmtId="170" fontId="11" fillId="37" borderId="310" xfId="77" applyNumberFormat="1" applyFont="1" applyFill="1" applyBorder="1" applyProtection="1"/>
    <xf numFmtId="166" fontId="19" fillId="34" borderId="310" xfId="0" applyFont="1" applyFill="1" applyBorder="1" applyAlignment="1" applyProtection="1">
      <alignment horizontal="center" vertical="center"/>
    </xf>
    <xf numFmtId="14" fontId="11" fillId="0" borderId="310" xfId="0" applyNumberFormat="1" applyFont="1" applyBorder="1" applyProtection="1">
      <protection locked="0"/>
    </xf>
    <xf numFmtId="0" fontId="38" fillId="0" borderId="310" xfId="228" applyFont="1" applyBorder="1" applyProtection="1">
      <protection locked="0"/>
    </xf>
    <xf numFmtId="0" fontId="38" fillId="0" borderId="310" xfId="238" applyFont="1" applyBorder="1" applyProtection="1">
      <protection locked="0"/>
    </xf>
    <xf numFmtId="14" fontId="38" fillId="0" borderId="310" xfId="238" applyNumberFormat="1" applyFont="1" applyBorder="1" applyProtection="1">
      <protection locked="0"/>
    </xf>
    <xf numFmtId="0" fontId="38" fillId="0" borderId="310" xfId="228" applyFont="1" applyFill="1" applyBorder="1" applyProtection="1">
      <protection locked="0"/>
    </xf>
    <xf numFmtId="0" fontId="38" fillId="0" borderId="266" xfId="228" applyFont="1" applyFill="1" applyBorder="1" applyProtection="1">
      <protection locked="0"/>
    </xf>
    <xf numFmtId="170" fontId="11" fillId="33" borderId="310" xfId="206" applyNumberFormat="1" applyFont="1" applyFill="1" applyBorder="1" applyProtection="1"/>
    <xf numFmtId="170" fontId="19" fillId="35" borderId="310" xfId="206" applyNumberFormat="1" applyFont="1" applyFill="1" applyBorder="1" applyProtection="1"/>
    <xf numFmtId="166" fontId="19" fillId="34" borderId="266" xfId="0" applyFont="1" applyFill="1" applyBorder="1" applyAlignment="1" applyProtection="1">
      <alignment horizontal="left" vertical="center" indent="2"/>
    </xf>
    <xf numFmtId="166" fontId="19" fillId="34" borderId="264" xfId="0" applyFont="1" applyFill="1" applyBorder="1" applyAlignment="1" applyProtection="1">
      <alignment horizontal="center" vertical="center"/>
    </xf>
    <xf numFmtId="166" fontId="11" fillId="34" borderId="264" xfId="0" applyFont="1" applyFill="1" applyBorder="1" applyAlignment="1" applyProtection="1">
      <alignment horizontal="center" vertical="center"/>
    </xf>
    <xf numFmtId="170" fontId="19" fillId="35" borderId="310" xfId="204" applyNumberFormat="1" applyFont="1" applyFill="1" applyBorder="1" applyAlignment="1" applyProtection="1">
      <alignment horizontal="center" vertical="center"/>
    </xf>
    <xf numFmtId="170" fontId="19" fillId="0" borderId="310" xfId="204" applyNumberFormat="1" applyFont="1" applyFill="1" applyBorder="1" applyAlignment="1" applyProtection="1">
      <alignment horizontal="center" vertical="center"/>
      <protection locked="0"/>
    </xf>
    <xf numFmtId="170" fontId="19" fillId="37" borderId="310" xfId="208" applyNumberFormat="1" applyFont="1" applyFill="1" applyBorder="1" applyAlignment="1" applyProtection="1">
      <alignment horizontal="center" vertical="center"/>
    </xf>
    <xf numFmtId="166" fontId="19" fillId="34" borderId="266" xfId="0" applyFont="1" applyFill="1" applyBorder="1" applyAlignment="1" applyProtection="1">
      <alignment vertical="center"/>
    </xf>
    <xf numFmtId="166" fontId="19" fillId="34" borderId="443" xfId="0" applyFont="1" applyFill="1" applyBorder="1" applyAlignment="1" applyProtection="1">
      <alignment vertical="center"/>
    </xf>
    <xf numFmtId="0" fontId="19" fillId="34" borderId="167" xfId="93" applyFont="1" applyFill="1" applyBorder="1" applyAlignment="1" applyProtection="1">
      <alignment horizontal="center" vertical="center" wrapText="1"/>
    </xf>
    <xf numFmtId="0" fontId="82" fillId="34" borderId="310" xfId="93" applyFont="1" applyFill="1" applyBorder="1" applyAlignment="1" applyProtection="1">
      <alignment horizontal="center" vertical="center" wrapText="1"/>
    </xf>
    <xf numFmtId="170" fontId="82" fillId="34" borderId="310" xfId="208" applyNumberFormat="1" applyFont="1" applyFill="1" applyBorder="1" applyAlignment="1" applyProtection="1">
      <alignment horizontal="center" vertical="center" wrapText="1"/>
    </xf>
    <xf numFmtId="166" fontId="19" fillId="34" borderId="443" xfId="0" applyFont="1" applyFill="1" applyBorder="1" applyAlignment="1" applyProtection="1">
      <alignment horizontal="center" vertical="center"/>
    </xf>
    <xf numFmtId="166" fontId="11" fillId="34" borderId="310" xfId="0" applyFont="1" applyFill="1" applyBorder="1" applyAlignment="1" applyProtection="1">
      <alignment vertical="center" wrapText="1"/>
    </xf>
    <xf numFmtId="170" fontId="11" fillId="0" borderId="310" xfId="208" applyNumberFormat="1" applyFont="1" applyFill="1" applyBorder="1" applyAlignment="1" applyProtection="1">
      <alignment horizontal="center" vertical="center"/>
      <protection locked="0"/>
    </xf>
    <xf numFmtId="9" fontId="11" fillId="34" borderId="310" xfId="0" applyNumberFormat="1" applyFont="1" applyFill="1" applyBorder="1" applyAlignment="1" applyProtection="1">
      <alignment horizontal="center" vertical="center" wrapText="1"/>
    </xf>
    <xf numFmtId="170" fontId="11" fillId="34" borderId="310" xfId="208" applyNumberFormat="1" applyFont="1" applyFill="1" applyBorder="1" applyAlignment="1" applyProtection="1">
      <alignment horizontal="center" vertical="center"/>
    </xf>
    <xf numFmtId="170" fontId="11" fillId="34" borderId="310" xfId="208" applyNumberFormat="1" applyFont="1" applyFill="1" applyBorder="1" applyAlignment="1" applyProtection="1">
      <alignment horizontal="center" vertical="center" wrapText="1"/>
    </xf>
    <xf numFmtId="166" fontId="11" fillId="34" borderId="167" xfId="0" applyFont="1" applyFill="1" applyBorder="1" applyAlignment="1" applyProtection="1">
      <alignment vertical="center" wrapText="1"/>
    </xf>
    <xf numFmtId="170" fontId="11" fillId="0" borderId="167" xfId="208" applyNumberFormat="1" applyFont="1" applyFill="1" applyBorder="1" applyAlignment="1" applyProtection="1">
      <alignment horizontal="center" vertical="center"/>
      <protection locked="0"/>
    </xf>
    <xf numFmtId="9" fontId="11" fillId="34" borderId="167" xfId="0" applyNumberFormat="1" applyFont="1" applyFill="1" applyBorder="1" applyAlignment="1" applyProtection="1">
      <alignment horizontal="center" vertical="center" wrapText="1"/>
    </xf>
    <xf numFmtId="166" fontId="11" fillId="34" borderId="186" xfId="0" applyFont="1" applyFill="1" applyBorder="1" applyAlignment="1" applyProtection="1">
      <alignment vertical="center" wrapText="1"/>
    </xf>
    <xf numFmtId="9" fontId="11" fillId="34" borderId="425" xfId="0" applyNumberFormat="1" applyFont="1" applyFill="1" applyBorder="1" applyAlignment="1" applyProtection="1">
      <alignment horizontal="center" vertical="center" wrapText="1"/>
    </xf>
    <xf numFmtId="170" fontId="11" fillId="0" borderId="310" xfId="208" applyNumberFormat="1" applyFont="1" applyFill="1" applyBorder="1" applyAlignment="1" applyProtection="1">
      <alignment horizontal="center" vertical="center" wrapText="1"/>
      <protection locked="0"/>
    </xf>
    <xf numFmtId="0" fontId="19" fillId="37" borderId="266" xfId="93" applyFont="1" applyFill="1" applyBorder="1" applyAlignment="1" applyProtection="1">
      <alignment horizontal="left" vertical="center"/>
    </xf>
    <xf numFmtId="0" fontId="19" fillId="37" borderId="264" xfId="93" applyFont="1" applyFill="1" applyBorder="1" applyAlignment="1" applyProtection="1">
      <alignment horizontal="center" vertical="center"/>
    </xf>
    <xf numFmtId="166" fontId="26" fillId="34" borderId="425" xfId="0" applyFont="1" applyFill="1" applyBorder="1" applyProtection="1"/>
    <xf numFmtId="171" fontId="19" fillId="34" borderId="202" xfId="0" applyNumberFormat="1" applyFont="1" applyFill="1" applyBorder="1" applyProtection="1"/>
    <xf numFmtId="166" fontId="80" fillId="29" borderId="395" xfId="0" applyFont="1" applyFill="1" applyBorder="1" applyAlignment="1" applyProtection="1">
      <alignment horizontal="center" vertical="center" wrapText="1"/>
    </xf>
    <xf numFmtId="166" fontId="80" fillId="29" borderId="266" xfId="0" applyFont="1" applyFill="1" applyBorder="1" applyAlignment="1" applyProtection="1">
      <alignment horizontal="center" vertical="center" wrapText="1"/>
    </xf>
    <xf numFmtId="166" fontId="122" fillId="29" borderId="449" xfId="0" applyFont="1" applyFill="1" applyBorder="1" applyAlignment="1" applyProtection="1">
      <alignment horizontal="center" wrapText="1"/>
    </xf>
    <xf numFmtId="166" fontId="20" fillId="34" borderId="443" xfId="0" applyFont="1" applyFill="1" applyBorder="1" applyAlignment="1" applyProtection="1">
      <alignment horizontal="center" wrapText="1"/>
    </xf>
    <xf numFmtId="166" fontId="122" fillId="29" borderId="310" xfId="0" applyFont="1" applyFill="1" applyBorder="1" applyAlignment="1" applyProtection="1">
      <alignment horizontal="center" wrapText="1"/>
    </xf>
    <xf numFmtId="166" fontId="122" fillId="29" borderId="443" xfId="0" applyFont="1" applyFill="1" applyBorder="1" applyAlignment="1" applyProtection="1">
      <alignment horizontal="left" wrapText="1"/>
    </xf>
    <xf numFmtId="166" fontId="122" fillId="29" borderId="443" xfId="0" applyFont="1" applyFill="1" applyBorder="1" applyAlignment="1" applyProtection="1">
      <alignment horizontal="center" wrapText="1"/>
    </xf>
    <xf numFmtId="166" fontId="20" fillId="34" borderId="325" xfId="0" quotePrefix="1" applyNumberFormat="1" applyFont="1" applyFill="1" applyBorder="1" applyAlignment="1" applyProtection="1">
      <alignment horizontal="center"/>
    </xf>
    <xf numFmtId="166" fontId="82" fillId="29" borderId="352" xfId="0" applyFont="1" applyFill="1" applyBorder="1" applyProtection="1"/>
    <xf numFmtId="166" fontId="82" fillId="29" borderId="167" xfId="0" applyFont="1" applyFill="1" applyBorder="1" applyProtection="1"/>
    <xf numFmtId="166" fontId="19" fillId="29" borderId="203" xfId="0" applyFont="1" applyFill="1" applyBorder="1" applyAlignment="1" applyProtection="1">
      <alignment horizontal="center"/>
    </xf>
    <xf numFmtId="166" fontId="11" fillId="31" borderId="400" xfId="0" applyFont="1" applyFill="1" applyBorder="1" applyAlignment="1" applyProtection="1">
      <alignment wrapText="1"/>
    </xf>
    <xf numFmtId="170" fontId="21" fillId="34" borderId="419" xfId="204" applyNumberFormat="1" applyFont="1" applyFill="1" applyBorder="1" applyProtection="1"/>
    <xf numFmtId="170" fontId="20" fillId="30" borderId="330" xfId="204" applyNumberFormat="1" applyFont="1" applyFill="1" applyBorder="1" applyProtection="1"/>
    <xf numFmtId="170" fontId="21" fillId="34" borderId="187" xfId="204" applyNumberFormat="1" applyFont="1" applyFill="1" applyBorder="1" applyProtection="1">
      <protection locked="0"/>
    </xf>
    <xf numFmtId="166" fontId="21" fillId="31" borderId="401" xfId="0" applyFont="1" applyFill="1" applyBorder="1" applyAlignment="1" applyProtection="1">
      <alignment wrapText="1"/>
    </xf>
    <xf numFmtId="170" fontId="69" fillId="34" borderId="419" xfId="204" applyNumberFormat="1" applyFont="1" applyFill="1" applyBorder="1" applyProtection="1"/>
    <xf numFmtId="170" fontId="69" fillId="34" borderId="420" xfId="204" applyNumberFormat="1" applyFont="1" applyFill="1" applyBorder="1" applyProtection="1">
      <protection locked="0"/>
    </xf>
    <xf numFmtId="166" fontId="20" fillId="31" borderId="352" xfId="0" applyFont="1" applyFill="1" applyBorder="1" applyAlignment="1" applyProtection="1">
      <alignment wrapText="1"/>
    </xf>
    <xf numFmtId="166" fontId="82" fillId="29" borderId="310" xfId="0" applyFont="1" applyFill="1" applyBorder="1" applyProtection="1">
      <protection locked="0"/>
    </xf>
    <xf numFmtId="170" fontId="150" fillId="32" borderId="266" xfId="204" applyNumberFormat="1" applyFont="1" applyFill="1" applyBorder="1" applyProtection="1"/>
    <xf numFmtId="166" fontId="20" fillId="31" borderId="400" xfId="0" applyFont="1" applyFill="1" applyBorder="1" applyAlignment="1" applyProtection="1">
      <alignment wrapText="1"/>
    </xf>
    <xf numFmtId="170" fontId="26" fillId="29" borderId="167" xfId="204" applyNumberFormat="1" applyFont="1" applyFill="1" applyBorder="1" applyProtection="1"/>
    <xf numFmtId="170" fontId="27" fillId="29" borderId="406" xfId="204" applyNumberFormat="1" applyFont="1" applyFill="1" applyBorder="1" applyProtection="1"/>
    <xf numFmtId="170" fontId="27" fillId="29" borderId="329" xfId="204" applyNumberFormat="1" applyFont="1" applyFill="1" applyBorder="1" applyProtection="1"/>
    <xf numFmtId="170" fontId="149" fillId="29" borderId="419" xfId="204" applyNumberFormat="1" applyFont="1" applyFill="1" applyBorder="1" applyProtection="1"/>
    <xf numFmtId="170" fontId="26" fillId="29" borderId="92" xfId="204" applyNumberFormat="1" applyFont="1" applyFill="1" applyBorder="1" applyProtection="1"/>
    <xf numFmtId="170" fontId="27" fillId="29" borderId="420" xfId="204" applyNumberFormat="1" applyFont="1" applyFill="1" applyBorder="1" applyProtection="1"/>
    <xf numFmtId="170" fontId="69" fillId="0" borderId="195" xfId="204" applyNumberFormat="1" applyFont="1" applyFill="1" applyBorder="1" applyProtection="1">
      <protection locked="0"/>
    </xf>
    <xf numFmtId="170" fontId="20" fillId="35" borderId="310" xfId="204" applyNumberFormat="1" applyFont="1" applyFill="1" applyBorder="1" applyProtection="1"/>
    <xf numFmtId="166" fontId="20" fillId="31" borderId="400" xfId="0" quotePrefix="1" applyFont="1" applyFill="1" applyBorder="1" applyAlignment="1" applyProtection="1">
      <alignment wrapText="1"/>
    </xf>
    <xf numFmtId="166" fontId="83" fillId="0" borderId="330" xfId="0" applyFont="1" applyFill="1" applyBorder="1" applyProtection="1">
      <protection locked="0"/>
    </xf>
    <xf numFmtId="170" fontId="20" fillId="0" borderId="167" xfId="204" applyNumberFormat="1" applyFont="1" applyFill="1" applyBorder="1" applyProtection="1">
      <protection locked="0"/>
    </xf>
    <xf numFmtId="170" fontId="20" fillId="0" borderId="95" xfId="204" applyNumberFormat="1" applyFont="1" applyFill="1" applyBorder="1" applyProtection="1">
      <protection locked="0"/>
    </xf>
    <xf numFmtId="170" fontId="20" fillId="0" borderId="276" xfId="204" applyNumberFormat="1" applyFont="1" applyFill="1" applyBorder="1" applyProtection="1">
      <protection locked="0"/>
    </xf>
    <xf numFmtId="170" fontId="20" fillId="0" borderId="325" xfId="204" applyNumberFormat="1" applyFont="1" applyFill="1" applyBorder="1" applyProtection="1">
      <protection locked="0"/>
    </xf>
    <xf numFmtId="170" fontId="27" fillId="29" borderId="326" xfId="204" applyNumberFormat="1" applyFont="1" applyFill="1" applyBorder="1" applyProtection="1"/>
    <xf numFmtId="170" fontId="149" fillId="29" borderId="266" xfId="204" applyNumberFormat="1" applyFont="1" applyFill="1" applyBorder="1" applyProtection="1"/>
    <xf numFmtId="170" fontId="149" fillId="29" borderId="310" xfId="204" applyNumberFormat="1" applyFont="1" applyFill="1" applyBorder="1" applyProtection="1"/>
    <xf numFmtId="170" fontId="26" fillId="29" borderId="310" xfId="204" applyNumberFormat="1" applyFont="1" applyFill="1" applyBorder="1" applyProtection="1"/>
    <xf numFmtId="170" fontId="27" fillId="29" borderId="325" xfId="204" applyNumberFormat="1" applyFont="1" applyFill="1" applyBorder="1" applyProtection="1"/>
    <xf numFmtId="166" fontId="27" fillId="29" borderId="182" xfId="0" applyFont="1" applyFill="1" applyBorder="1" applyProtection="1"/>
    <xf numFmtId="166" fontId="27" fillId="29" borderId="182" xfId="0" quotePrefix="1" applyFont="1" applyFill="1" applyBorder="1" applyAlignment="1" applyProtection="1">
      <alignment wrapText="1"/>
    </xf>
    <xf numFmtId="166" fontId="83" fillId="0" borderId="387" xfId="0" applyFont="1" applyFill="1" applyBorder="1" applyProtection="1">
      <protection locked="0"/>
    </xf>
    <xf numFmtId="170" fontId="27" fillId="34" borderId="443" xfId="204" applyNumberFormat="1" applyFont="1" applyFill="1" applyBorder="1" applyProtection="1"/>
    <xf numFmtId="170" fontId="21" fillId="34" borderId="449" xfId="204" applyNumberFormat="1" applyFont="1" applyFill="1" applyBorder="1" applyProtection="1"/>
    <xf numFmtId="166" fontId="26" fillId="29" borderId="352" xfId="0" quotePrefix="1" applyFont="1" applyFill="1" applyBorder="1" applyProtection="1"/>
    <xf numFmtId="170" fontId="26" fillId="30" borderId="387" xfId="204" applyNumberFormat="1" applyFont="1" applyFill="1" applyBorder="1" applyProtection="1"/>
    <xf numFmtId="49" fontId="11" fillId="0" borderId="326" xfId="0" applyNumberFormat="1" applyFont="1" applyFill="1" applyBorder="1" applyProtection="1">
      <protection locked="0"/>
    </xf>
    <xf numFmtId="166" fontId="27" fillId="34" borderId="401" xfId="0" applyFont="1" applyFill="1" applyBorder="1" applyProtection="1"/>
    <xf numFmtId="49" fontId="11" fillId="0" borderId="329" xfId="0" applyNumberFormat="1" applyFont="1" applyFill="1" applyBorder="1" applyProtection="1">
      <protection locked="0"/>
    </xf>
    <xf numFmtId="166" fontId="121" fillId="29" borderId="352" xfId="0" applyFont="1" applyFill="1" applyBorder="1" applyProtection="1"/>
    <xf numFmtId="166" fontId="26" fillId="34" borderId="400" xfId="0" applyFont="1" applyFill="1" applyBorder="1" applyProtection="1"/>
    <xf numFmtId="49" fontId="11" fillId="34" borderId="380" xfId="0" applyNumberFormat="1" applyFont="1" applyFill="1" applyBorder="1" applyProtection="1">
      <protection locked="0"/>
    </xf>
    <xf numFmtId="166" fontId="21" fillId="34" borderId="182" xfId="0" applyFont="1" applyFill="1" applyBorder="1" applyAlignment="1" applyProtection="1">
      <alignment wrapText="1"/>
    </xf>
    <xf numFmtId="166" fontId="21" fillId="34" borderId="401" xfId="0" applyFont="1" applyFill="1" applyBorder="1" applyAlignment="1" applyProtection="1">
      <alignment wrapText="1"/>
    </xf>
    <xf numFmtId="170" fontId="21" fillId="0" borderId="419" xfId="204" applyNumberFormat="1" applyFont="1" applyFill="1" applyBorder="1" applyProtection="1">
      <protection locked="0"/>
    </xf>
    <xf numFmtId="170" fontId="21" fillId="0" borderId="420" xfId="204" applyNumberFormat="1" applyFont="1" applyFill="1" applyBorder="1" applyProtection="1">
      <protection locked="0"/>
    </xf>
    <xf numFmtId="166" fontId="26" fillId="29" borderId="352" xfId="0" applyFont="1" applyFill="1" applyBorder="1" applyProtection="1"/>
    <xf numFmtId="166" fontId="26" fillId="29" borderId="400" xfId="0" applyFont="1" applyFill="1" applyBorder="1" applyProtection="1"/>
    <xf numFmtId="166" fontId="21" fillId="34" borderId="402" xfId="0" applyFont="1" applyFill="1" applyBorder="1" applyAlignment="1" applyProtection="1">
      <alignment wrapText="1"/>
    </xf>
    <xf numFmtId="49" fontId="11" fillId="0" borderId="406" xfId="0" applyNumberFormat="1" applyFont="1" applyFill="1" applyBorder="1" applyProtection="1">
      <protection locked="0"/>
    </xf>
    <xf numFmtId="166" fontId="21" fillId="31" borderId="182" xfId="0" applyFont="1" applyFill="1" applyBorder="1" applyAlignment="1" applyProtection="1">
      <alignment horizontal="left" wrapText="1" indent="1"/>
    </xf>
    <xf numFmtId="166" fontId="27" fillId="29" borderId="401" xfId="0" applyFont="1" applyFill="1" applyBorder="1" applyProtection="1"/>
    <xf numFmtId="49" fontId="11" fillId="0" borderId="387" xfId="0" applyNumberFormat="1" applyFont="1" applyFill="1" applyBorder="1" applyProtection="1">
      <protection locked="0"/>
    </xf>
    <xf numFmtId="170" fontId="21" fillId="0" borderId="394" xfId="204" applyNumberFormat="1" applyFont="1" applyFill="1" applyBorder="1" applyProtection="1">
      <protection locked="0"/>
    </xf>
    <xf numFmtId="166" fontId="21" fillId="29" borderId="400" xfId="0" applyFont="1" applyFill="1" applyBorder="1" applyProtection="1"/>
    <xf numFmtId="49" fontId="19" fillId="0" borderId="326" xfId="0" applyNumberFormat="1" applyFont="1" applyFill="1" applyBorder="1" applyProtection="1">
      <protection locked="0"/>
    </xf>
    <xf numFmtId="166" fontId="20" fillId="29" borderId="182" xfId="0" applyFont="1" applyFill="1" applyBorder="1" applyProtection="1"/>
    <xf numFmtId="49" fontId="11" fillId="0" borderId="276" xfId="0" applyNumberFormat="1" applyFont="1" applyFill="1" applyBorder="1" applyProtection="1">
      <protection locked="0"/>
    </xf>
    <xf numFmtId="170" fontId="21" fillId="0" borderId="392" xfId="204" applyNumberFormat="1" applyFont="1" applyFill="1" applyBorder="1" applyProtection="1">
      <protection locked="0"/>
    </xf>
    <xf numFmtId="166" fontId="82" fillId="0" borderId="310" xfId="0" applyFont="1" applyFill="1" applyBorder="1" applyProtection="1">
      <protection locked="0"/>
    </xf>
    <xf numFmtId="166" fontId="82" fillId="0" borderId="276" xfId="0" applyFont="1" applyFill="1" applyBorder="1" applyProtection="1">
      <protection locked="0"/>
    </xf>
    <xf numFmtId="166" fontId="26" fillId="29" borderId="353" xfId="0" applyFont="1" applyFill="1" applyBorder="1" applyProtection="1"/>
    <xf numFmtId="166" fontId="82" fillId="0" borderId="355" xfId="0" applyFont="1" applyFill="1" applyBorder="1" applyProtection="1">
      <protection locked="0"/>
    </xf>
    <xf numFmtId="166" fontId="82" fillId="29" borderId="425" xfId="0" applyFont="1" applyFill="1" applyBorder="1" applyProtection="1"/>
    <xf numFmtId="171" fontId="19" fillId="29" borderId="202" xfId="0" applyNumberFormat="1" applyFont="1" applyFill="1" applyBorder="1" applyProtection="1"/>
    <xf numFmtId="166" fontId="147" fillId="29" borderId="399" xfId="0" applyFont="1" applyFill="1" applyBorder="1" applyAlignment="1" applyProtection="1">
      <alignment horizontal="center" vertical="center" wrapText="1"/>
    </xf>
    <xf numFmtId="166" fontId="19" fillId="29" borderId="443" xfId="0" applyFont="1" applyFill="1" applyBorder="1" applyAlignment="1" applyProtection="1">
      <alignment horizontal="center"/>
    </xf>
    <xf numFmtId="170" fontId="20" fillId="33" borderId="330" xfId="204" applyNumberFormat="1" applyFont="1" applyFill="1" applyBorder="1" applyProtection="1"/>
    <xf numFmtId="170" fontId="0" fillId="34" borderId="330" xfId="204" applyNumberFormat="1" applyFont="1" applyFill="1" applyBorder="1" applyProtection="1"/>
    <xf numFmtId="166" fontId="83" fillId="0" borderId="310" xfId="0" applyFont="1" applyFill="1" applyBorder="1" applyProtection="1">
      <protection locked="0"/>
    </xf>
    <xf numFmtId="170" fontId="20" fillId="33" borderId="325" xfId="204" applyNumberFormat="1" applyFont="1" applyFill="1" applyBorder="1" applyProtection="1"/>
    <xf numFmtId="166" fontId="26" fillId="29" borderId="167" xfId="0" applyFont="1" applyFill="1" applyBorder="1" applyProtection="1"/>
    <xf numFmtId="170" fontId="26" fillId="29" borderId="330" xfId="204" applyNumberFormat="1" applyFont="1" applyFill="1" applyBorder="1" applyProtection="1"/>
    <xf numFmtId="166" fontId="26" fillId="29" borderId="187" xfId="0" applyFont="1" applyFill="1" applyBorder="1" applyProtection="1"/>
    <xf numFmtId="166" fontId="26" fillId="29" borderId="182" xfId="0" applyFont="1" applyFill="1" applyBorder="1" applyProtection="1"/>
    <xf numFmtId="170" fontId="20" fillId="33" borderId="387" xfId="204" applyNumberFormat="1" applyFont="1" applyFill="1" applyBorder="1" applyProtection="1"/>
    <xf numFmtId="38" fontId="27" fillId="29" borderId="326" xfId="0" applyNumberFormat="1" applyFont="1" applyFill="1" applyBorder="1" applyProtection="1"/>
    <xf numFmtId="38" fontId="21" fillId="0" borderId="420" xfId="0" applyNumberFormat="1" applyFont="1" applyFill="1" applyBorder="1" applyProtection="1">
      <protection locked="0"/>
    </xf>
    <xf numFmtId="170" fontId="27" fillId="34" borderId="387" xfId="204" applyNumberFormat="1" applyFont="1" applyFill="1" applyBorder="1" applyProtection="1"/>
    <xf numFmtId="166" fontId="21" fillId="31" borderId="352" xfId="0" applyFont="1" applyFill="1" applyBorder="1" applyAlignment="1" applyProtection="1">
      <alignment wrapText="1"/>
    </xf>
    <xf numFmtId="170" fontId="69" fillId="0" borderId="390" xfId="204" applyNumberFormat="1" applyFont="1" applyFill="1" applyBorder="1" applyProtection="1">
      <protection locked="0"/>
    </xf>
    <xf numFmtId="170" fontId="69" fillId="0" borderId="387" xfId="204" applyNumberFormat="1" applyFont="1" applyFill="1" applyBorder="1" applyProtection="1">
      <protection locked="0"/>
    </xf>
    <xf numFmtId="170" fontId="69" fillId="0" borderId="394" xfId="204" applyNumberFormat="1" applyFont="1" applyFill="1" applyBorder="1" applyProtection="1">
      <protection locked="0"/>
    </xf>
    <xf numFmtId="170" fontId="0" fillId="34" borderId="167" xfId="204" applyNumberFormat="1" applyFont="1" applyFill="1" applyBorder="1" applyProtection="1"/>
    <xf numFmtId="49" fontId="11" fillId="0" borderId="329" xfId="0" quotePrefix="1" applyNumberFormat="1" applyFont="1" applyFill="1" applyBorder="1" applyProtection="1">
      <protection locked="0"/>
    </xf>
    <xf numFmtId="49" fontId="11" fillId="0" borderId="167" xfId="0" applyNumberFormat="1" applyFont="1" applyFill="1" applyBorder="1" applyProtection="1">
      <protection locked="0"/>
    </xf>
    <xf numFmtId="170" fontId="26" fillId="30" borderId="325" xfId="204" applyNumberFormat="1" applyFont="1" applyFill="1" applyBorder="1" applyProtection="1"/>
    <xf numFmtId="166" fontId="81" fillId="29" borderId="449" xfId="0" applyFont="1" applyFill="1" applyBorder="1" applyAlignment="1" applyProtection="1">
      <alignment horizontal="center" wrapText="1"/>
    </xf>
    <xf numFmtId="166" fontId="105" fillId="34" borderId="443" xfId="0" applyFont="1" applyFill="1" applyBorder="1" applyAlignment="1" applyProtection="1">
      <alignment horizontal="center" wrapText="1"/>
    </xf>
    <xf numFmtId="166" fontId="81" fillId="29" borderId="310" xfId="0" applyFont="1" applyFill="1" applyBorder="1" applyAlignment="1" applyProtection="1">
      <alignment horizontal="center" wrapText="1"/>
    </xf>
    <xf numFmtId="166" fontId="81" fillId="29" borderId="443" xfId="0" applyFont="1" applyFill="1" applyBorder="1" applyAlignment="1" applyProtection="1">
      <alignment horizontal="center" wrapText="1"/>
    </xf>
    <xf numFmtId="166" fontId="153" fillId="29" borderId="310" xfId="0" applyFont="1" applyFill="1" applyBorder="1" applyAlignment="1" applyProtection="1">
      <alignment horizontal="center" wrapText="1"/>
    </xf>
    <xf numFmtId="166" fontId="153" fillId="34" borderId="325" xfId="0" quotePrefix="1" applyNumberFormat="1" applyFont="1" applyFill="1" applyBorder="1" applyAlignment="1" applyProtection="1">
      <alignment horizontal="center"/>
    </xf>
    <xf numFmtId="166" fontId="19" fillId="29" borderId="449" xfId="0" applyFont="1" applyFill="1" applyBorder="1" applyAlignment="1" applyProtection="1">
      <alignment horizontal="center"/>
    </xf>
    <xf numFmtId="166" fontId="19" fillId="29" borderId="325" xfId="0" applyFont="1" applyFill="1" applyBorder="1" applyProtection="1"/>
    <xf numFmtId="170" fontId="21" fillId="0" borderId="310" xfId="204" quotePrefix="1" applyNumberFormat="1" applyFont="1" applyBorder="1" applyAlignment="1" applyProtection="1">
      <alignment horizontal="center"/>
      <protection locked="0"/>
    </xf>
    <xf numFmtId="170" fontId="21" fillId="35" borderId="266" xfId="204" applyNumberFormat="1" applyFont="1" applyFill="1" applyBorder="1" applyProtection="1"/>
    <xf numFmtId="166" fontId="0" fillId="0" borderId="325" xfId="0" applyBorder="1" applyProtection="1">
      <protection locked="0"/>
    </xf>
    <xf numFmtId="170" fontId="21" fillId="0" borderId="167" xfId="204" quotePrefix="1" applyNumberFormat="1" applyFont="1" applyBorder="1" applyAlignment="1" applyProtection="1">
      <alignment horizontal="center"/>
      <protection locked="0"/>
    </xf>
    <xf numFmtId="3" fontId="118" fillId="33" borderId="264" xfId="0" applyNumberFormat="1" applyFont="1" applyFill="1" applyBorder="1" applyAlignment="1" applyProtection="1">
      <alignment horizontal="center" vertical="top" wrapText="1"/>
      <protection locked="0"/>
    </xf>
    <xf numFmtId="3" fontId="118" fillId="29" borderId="264" xfId="0" applyNumberFormat="1" applyFont="1" applyFill="1" applyBorder="1" applyAlignment="1" applyProtection="1">
      <alignment horizontal="center" vertical="top" wrapText="1"/>
      <protection locked="0"/>
    </xf>
    <xf numFmtId="3" fontId="78" fillId="29" borderId="266" xfId="0" applyNumberFormat="1" applyFont="1" applyFill="1" applyBorder="1" applyAlignment="1" applyProtection="1">
      <alignment horizontal="center" vertical="top" wrapText="1"/>
    </xf>
    <xf numFmtId="170" fontId="69" fillId="34" borderId="310" xfId="204" applyNumberFormat="1" applyFont="1" applyFill="1" applyBorder="1" applyAlignment="1" applyProtection="1">
      <alignment horizontal="center"/>
    </xf>
    <xf numFmtId="170" fontId="104" fillId="33" borderId="310" xfId="204" applyNumberFormat="1" applyFont="1" applyFill="1" applyBorder="1" applyProtection="1"/>
    <xf numFmtId="170" fontId="69" fillId="35" borderId="266" xfId="204" applyNumberFormat="1" applyFont="1" applyFill="1" applyBorder="1" applyProtection="1"/>
    <xf numFmtId="166" fontId="71" fillId="0" borderId="325" xfId="0" applyFont="1" applyBorder="1" applyProtection="1">
      <protection locked="0"/>
    </xf>
    <xf numFmtId="170" fontId="20" fillId="32" borderId="266" xfId="204" applyNumberFormat="1" applyFont="1" applyFill="1" applyBorder="1" applyProtection="1"/>
    <xf numFmtId="3" fontId="118" fillId="35" borderId="264" xfId="0" applyNumberFormat="1" applyFont="1" applyFill="1" applyBorder="1" applyAlignment="1" applyProtection="1">
      <alignment horizontal="center" vertical="top" wrapText="1"/>
      <protection locked="0"/>
    </xf>
    <xf numFmtId="3" fontId="103" fillId="34" borderId="352" xfId="0" applyNumberFormat="1" applyFont="1" applyFill="1" applyBorder="1" applyAlignment="1" applyProtection="1">
      <alignment horizontal="left" vertical="top" wrapText="1"/>
    </xf>
    <xf numFmtId="170" fontId="20" fillId="29" borderId="310" xfId="204" applyNumberFormat="1" applyFont="1" applyFill="1" applyBorder="1" applyProtection="1"/>
    <xf numFmtId="49" fontId="21" fillId="33" borderId="310" xfId="2" applyNumberFormat="1" applyFont="1" applyFill="1" applyBorder="1" applyAlignment="1" applyProtection="1">
      <alignment horizontal="center"/>
      <protection locked="0"/>
    </xf>
    <xf numFmtId="49" fontId="21" fillId="34" borderId="310" xfId="2" applyNumberFormat="1" applyFont="1" applyFill="1" applyBorder="1" applyAlignment="1" applyProtection="1">
      <alignment horizontal="center"/>
      <protection locked="0"/>
    </xf>
    <xf numFmtId="170" fontId="21" fillId="34" borderId="310" xfId="204" quotePrefix="1" applyNumberFormat="1" applyFont="1" applyFill="1" applyBorder="1" applyAlignment="1" applyProtection="1">
      <alignment horizontal="center"/>
      <protection locked="0"/>
    </xf>
    <xf numFmtId="170" fontId="21" fillId="34" borderId="266" xfId="204" applyNumberFormat="1" applyFont="1" applyFill="1" applyBorder="1" applyProtection="1">
      <protection locked="0"/>
    </xf>
    <xf numFmtId="170" fontId="21" fillId="34" borderId="310" xfId="204" quotePrefix="1" applyNumberFormat="1" applyFont="1" applyFill="1" applyBorder="1" applyAlignment="1" applyProtection="1">
      <alignment horizontal="center"/>
    </xf>
    <xf numFmtId="170" fontId="69" fillId="34" borderId="310" xfId="204" quotePrefix="1" applyNumberFormat="1" applyFont="1" applyFill="1" applyBorder="1" applyAlignment="1" applyProtection="1">
      <alignment horizontal="center"/>
    </xf>
    <xf numFmtId="170" fontId="69" fillId="0" borderId="310" xfId="204" quotePrefix="1" applyNumberFormat="1" applyFont="1" applyBorder="1" applyAlignment="1" applyProtection="1">
      <alignment horizontal="center"/>
      <protection locked="0"/>
    </xf>
    <xf numFmtId="166" fontId="71" fillId="0" borderId="310" xfId="0" applyFont="1" applyBorder="1" applyProtection="1">
      <protection locked="0"/>
    </xf>
    <xf numFmtId="49" fontId="21" fillId="35" borderId="264" xfId="2" applyNumberFormat="1" applyFont="1" applyFill="1" applyBorder="1" applyAlignment="1" applyProtection="1">
      <alignment horizontal="center"/>
      <protection locked="0"/>
    </xf>
    <xf numFmtId="166" fontId="21" fillId="31" borderId="264" xfId="0" applyFont="1" applyFill="1" applyBorder="1" applyAlignment="1" applyProtection="1">
      <alignment wrapText="1"/>
      <protection locked="0"/>
    </xf>
    <xf numFmtId="170" fontId="21" fillId="31" borderId="310" xfId="204" applyNumberFormat="1" applyFont="1" applyFill="1" applyBorder="1" applyAlignment="1" applyProtection="1">
      <alignment wrapText="1"/>
    </xf>
    <xf numFmtId="170" fontId="21" fillId="31" borderId="266" xfId="204" applyNumberFormat="1" applyFont="1" applyFill="1" applyBorder="1" applyAlignment="1" applyProtection="1">
      <alignment wrapText="1"/>
    </xf>
    <xf numFmtId="170" fontId="21" fillId="31" borderId="325" xfId="204" applyNumberFormat="1" applyFont="1" applyFill="1" applyBorder="1" applyAlignment="1" applyProtection="1">
      <alignment wrapText="1"/>
    </xf>
    <xf numFmtId="49" fontId="21" fillId="35" borderId="417" xfId="2" applyNumberFormat="1" applyFont="1" applyFill="1" applyBorder="1" applyAlignment="1" applyProtection="1">
      <alignment horizontal="center"/>
      <protection locked="0"/>
    </xf>
    <xf numFmtId="166" fontId="20" fillId="29" borderId="443" xfId="0" applyFont="1" applyFill="1" applyBorder="1" applyProtection="1"/>
    <xf numFmtId="166" fontId="19" fillId="29" borderId="449" xfId="0" applyFont="1" applyFill="1" applyBorder="1" applyProtection="1"/>
    <xf numFmtId="166" fontId="19" fillId="29" borderId="195" xfId="0" applyFont="1" applyFill="1" applyBorder="1" applyProtection="1"/>
    <xf numFmtId="170" fontId="21" fillId="2" borderId="310" xfId="204" applyNumberFormat="1" applyFont="1" applyFill="1" applyBorder="1" applyProtection="1">
      <protection locked="0"/>
    </xf>
    <xf numFmtId="166" fontId="20" fillId="35" borderId="267" xfId="0" applyFont="1" applyFill="1" applyBorder="1" applyProtection="1">
      <protection locked="0"/>
    </xf>
    <xf numFmtId="38" fontId="20" fillId="34" borderId="310" xfId="0" applyNumberFormat="1" applyFont="1" applyFill="1" applyBorder="1" applyProtection="1"/>
    <xf numFmtId="170" fontId="26" fillId="34" borderId="266" xfId="204" applyNumberFormat="1" applyFont="1" applyFill="1" applyBorder="1" applyProtection="1"/>
    <xf numFmtId="170" fontId="26" fillId="34" borderId="325" xfId="204" applyNumberFormat="1" applyFont="1" applyFill="1" applyBorder="1" applyProtection="1"/>
    <xf numFmtId="170" fontId="69" fillId="2" borderId="355" xfId="204" applyNumberFormat="1" applyFont="1" applyFill="1" applyBorder="1" applyProtection="1">
      <protection locked="0"/>
    </xf>
    <xf numFmtId="170" fontId="26" fillId="35" borderId="152" xfId="204" applyNumberFormat="1" applyFont="1" applyFill="1" applyBorder="1" applyProtection="1"/>
    <xf numFmtId="170" fontId="26" fillId="35" borderId="154" xfId="204" applyNumberFormat="1" applyFont="1" applyFill="1" applyBorder="1" applyProtection="1"/>
    <xf numFmtId="3" fontId="19" fillId="29" borderId="310" xfId="0" applyNumberFormat="1" applyFont="1" applyFill="1" applyBorder="1" applyAlignment="1" applyProtection="1">
      <alignment horizontal="center" vertical="top" wrapText="1"/>
    </xf>
    <xf numFmtId="166" fontId="11" fillId="31" borderId="310" xfId="0" applyFont="1" applyFill="1" applyBorder="1" applyAlignment="1" applyProtection="1">
      <alignment wrapText="1"/>
    </xf>
    <xf numFmtId="166" fontId="11" fillId="31" borderId="171" xfId="0" applyFont="1" applyFill="1" applyBorder="1" applyAlignment="1" applyProtection="1">
      <alignment wrapText="1"/>
    </xf>
    <xf numFmtId="170" fontId="19" fillId="33" borderId="310" xfId="204" applyNumberFormat="1" applyFont="1" applyFill="1" applyBorder="1" applyProtection="1"/>
    <xf numFmtId="166" fontId="11" fillId="43" borderId="310" xfId="0" applyFont="1" applyFill="1" applyBorder="1" applyAlignment="1" applyProtection="1">
      <alignment wrapText="1"/>
      <protection locked="0"/>
    </xf>
    <xf numFmtId="166" fontId="11" fillId="31" borderId="310" xfId="0" applyFont="1" applyFill="1" applyBorder="1" applyAlignment="1" applyProtection="1">
      <alignment wrapText="1"/>
      <protection locked="0"/>
    </xf>
    <xf numFmtId="166" fontId="19" fillId="31" borderId="310" xfId="0" applyFont="1" applyFill="1" applyBorder="1" applyAlignment="1" applyProtection="1">
      <alignment wrapText="1"/>
    </xf>
    <xf numFmtId="166" fontId="11" fillId="31" borderId="325" xfId="0" applyFont="1" applyFill="1" applyBorder="1" applyAlignment="1" applyProtection="1">
      <alignment wrapText="1"/>
    </xf>
    <xf numFmtId="170" fontId="11" fillId="0" borderId="310" xfId="204" applyNumberFormat="1" applyFont="1" applyFill="1" applyBorder="1" applyAlignment="1" applyProtection="1">
      <alignment wrapText="1"/>
      <protection locked="0"/>
    </xf>
    <xf numFmtId="166" fontId="11" fillId="0" borderId="310" xfId="0" applyFont="1" applyFill="1" applyBorder="1" applyAlignment="1" applyProtection="1">
      <alignment wrapText="1"/>
      <protection locked="0"/>
    </xf>
    <xf numFmtId="170" fontId="69" fillId="0" borderId="310" xfId="204" applyNumberFormat="1" applyFont="1" applyFill="1" applyBorder="1" applyProtection="1">
      <protection locked="0"/>
    </xf>
    <xf numFmtId="170" fontId="87" fillId="33" borderId="310" xfId="204" applyNumberFormat="1" applyFont="1" applyFill="1" applyBorder="1" applyProtection="1"/>
    <xf numFmtId="170" fontId="104" fillId="0" borderId="310" xfId="204" applyNumberFormat="1" applyFont="1" applyFill="1" applyBorder="1" applyProtection="1">
      <protection locked="0"/>
    </xf>
    <xf numFmtId="166" fontId="11" fillId="42" borderId="310" xfId="0" applyFont="1" applyFill="1" applyBorder="1" applyAlignment="1" applyProtection="1">
      <alignment wrapText="1"/>
      <protection locked="0"/>
    </xf>
    <xf numFmtId="170" fontId="19" fillId="42" borderId="310" xfId="204" applyNumberFormat="1" applyFont="1" applyFill="1" applyBorder="1" applyAlignment="1" applyProtection="1">
      <alignment wrapText="1"/>
      <protection locked="0"/>
    </xf>
    <xf numFmtId="166" fontId="11" fillId="42" borderId="286" xfId="0" applyFont="1" applyFill="1" applyBorder="1" applyAlignment="1" applyProtection="1">
      <alignment wrapText="1"/>
      <protection locked="0"/>
    </xf>
    <xf numFmtId="166" fontId="11" fillId="31" borderId="443" xfId="0" applyFont="1" applyFill="1" applyBorder="1" applyAlignment="1" applyProtection="1">
      <alignment wrapText="1"/>
      <protection locked="0"/>
    </xf>
    <xf numFmtId="166" fontId="11" fillId="31" borderId="443" xfId="0" applyFont="1" applyFill="1" applyBorder="1" applyAlignment="1" applyProtection="1">
      <alignment wrapText="1"/>
    </xf>
    <xf numFmtId="166" fontId="19" fillId="31" borderId="443" xfId="0" applyFont="1" applyFill="1" applyBorder="1" applyAlignment="1" applyProtection="1">
      <alignment wrapText="1"/>
    </xf>
    <xf numFmtId="166" fontId="11" fillId="31" borderId="195" xfId="0" applyFont="1" applyFill="1" applyBorder="1" applyAlignment="1" applyProtection="1">
      <alignment wrapText="1"/>
    </xf>
    <xf numFmtId="166" fontId="11" fillId="42" borderId="355" xfId="0" applyFont="1" applyFill="1" applyBorder="1" applyAlignment="1" applyProtection="1">
      <alignment wrapText="1"/>
    </xf>
    <xf numFmtId="170" fontId="26" fillId="30" borderId="354" xfId="204" applyNumberFormat="1" applyFont="1" applyFill="1" applyBorder="1" applyProtection="1"/>
    <xf numFmtId="0" fontId="12" fillId="0" borderId="276" xfId="2" applyFont="1" applyBorder="1" applyProtection="1"/>
    <xf numFmtId="170" fontId="21" fillId="0" borderId="310" xfId="204" quotePrefix="1" applyNumberFormat="1" applyFont="1" applyBorder="1" applyAlignment="1" applyProtection="1">
      <alignment horizontal="right"/>
      <protection locked="0"/>
    </xf>
    <xf numFmtId="170" fontId="20" fillId="30" borderId="266" xfId="204" applyNumberFormat="1" applyFont="1" applyFill="1" applyBorder="1" applyProtection="1"/>
    <xf numFmtId="166" fontId="79" fillId="29" borderId="267" xfId="0" applyFont="1" applyFill="1" applyBorder="1" applyProtection="1">
      <protection locked="0"/>
    </xf>
    <xf numFmtId="0" fontId="15" fillId="0" borderId="276" xfId="2" applyFont="1" applyBorder="1" applyAlignment="1" applyProtection="1">
      <alignment horizontal="left"/>
      <protection locked="0"/>
    </xf>
    <xf numFmtId="170" fontId="104" fillId="30" borderId="266" xfId="204" applyNumberFormat="1" applyFont="1" applyFill="1" applyBorder="1" applyProtection="1"/>
    <xf numFmtId="49" fontId="12" fillId="0" borderId="276" xfId="2" applyNumberFormat="1" applyFont="1" applyBorder="1" applyAlignment="1" applyProtection="1">
      <alignment horizontal="center"/>
      <protection locked="0"/>
    </xf>
    <xf numFmtId="166" fontId="79" fillId="29" borderId="418" xfId="0" applyFont="1" applyFill="1" applyBorder="1" applyProtection="1">
      <protection locked="0"/>
    </xf>
    <xf numFmtId="170" fontId="26" fillId="30" borderId="418" xfId="204" applyNumberFormat="1" applyFont="1" applyFill="1" applyBorder="1" applyProtection="1"/>
    <xf numFmtId="166" fontId="79" fillId="29" borderId="276" xfId="0" applyFont="1" applyFill="1" applyBorder="1" applyProtection="1">
      <protection locked="0"/>
    </xf>
    <xf numFmtId="170" fontId="11" fillId="0" borderId="325" xfId="204" applyNumberFormat="1" applyFont="1" applyFill="1" applyBorder="1" applyProtection="1">
      <protection locked="0"/>
    </xf>
    <xf numFmtId="0" fontId="12" fillId="0" borderId="264" xfId="8" applyFont="1" applyBorder="1" applyProtection="1">
      <protection locked="0"/>
    </xf>
    <xf numFmtId="170" fontId="26" fillId="30" borderId="266" xfId="204" applyNumberFormat="1" applyFont="1" applyFill="1" applyBorder="1" applyProtection="1"/>
    <xf numFmtId="170" fontId="78" fillId="29" borderId="310" xfId="204" applyNumberFormat="1" applyFont="1" applyFill="1" applyBorder="1" applyAlignment="1" applyProtection="1">
      <alignment horizontal="center" vertical="top" wrapText="1"/>
    </xf>
    <xf numFmtId="170" fontId="69" fillId="0" borderId="167" xfId="204" applyNumberFormat="1" applyFont="1" applyFill="1" applyBorder="1" applyProtection="1">
      <protection locked="0"/>
    </xf>
    <xf numFmtId="0" fontId="12" fillId="0" borderId="276" xfId="8" applyFont="1" applyBorder="1" applyProtection="1">
      <protection locked="0"/>
    </xf>
    <xf numFmtId="0" fontId="12" fillId="0" borderId="443" xfId="8" applyFont="1" applyBorder="1" applyProtection="1">
      <protection locked="0"/>
    </xf>
    <xf numFmtId="3" fontId="103" fillId="29" borderId="353" xfId="0" applyNumberFormat="1" applyFont="1" applyFill="1" applyBorder="1" applyAlignment="1" applyProtection="1">
      <alignment horizontal="left" vertical="top" wrapText="1"/>
    </xf>
    <xf numFmtId="166" fontId="79" fillId="29" borderId="76" xfId="0" applyFont="1" applyFill="1" applyBorder="1" applyProtection="1"/>
    <xf numFmtId="170" fontId="82" fillId="30" borderId="354" xfId="204" applyNumberFormat="1" applyFont="1" applyFill="1" applyBorder="1" applyProtection="1"/>
    <xf numFmtId="166" fontId="80" fillId="29" borderId="434" xfId="0" applyFont="1" applyFill="1" applyBorder="1" applyAlignment="1" applyProtection="1">
      <alignment horizontal="center" vertical="center" wrapText="1"/>
    </xf>
    <xf numFmtId="3" fontId="118" fillId="29" borderId="266" xfId="0" applyNumberFormat="1" applyFont="1" applyFill="1" applyBorder="1" applyAlignment="1" applyProtection="1">
      <alignment horizontal="center" vertical="top" wrapText="1"/>
    </xf>
    <xf numFmtId="3" fontId="118" fillId="29" borderId="325" xfId="0" applyNumberFormat="1" applyFont="1" applyFill="1" applyBorder="1" applyAlignment="1" applyProtection="1">
      <alignment horizontal="center" vertical="top" wrapText="1"/>
    </xf>
    <xf numFmtId="170" fontId="21" fillId="0" borderId="266" xfId="204" quotePrefix="1" applyNumberFormat="1" applyFont="1" applyBorder="1" applyAlignment="1" applyProtection="1">
      <alignment horizontal="right"/>
      <protection locked="0"/>
    </xf>
    <xf numFmtId="170" fontId="21" fillId="0" borderId="267" xfId="204" quotePrefix="1" applyNumberFormat="1" applyFont="1" applyBorder="1" applyAlignment="1" applyProtection="1">
      <alignment horizontal="right"/>
      <protection locked="0"/>
    </xf>
    <xf numFmtId="166" fontId="123" fillId="29" borderId="264" xfId="0" applyFont="1" applyFill="1" applyBorder="1" applyProtection="1">
      <protection locked="0"/>
    </xf>
    <xf numFmtId="170" fontId="26" fillId="30" borderId="267" xfId="204" applyNumberFormat="1" applyFont="1" applyFill="1" applyBorder="1" applyProtection="1"/>
    <xf numFmtId="170" fontId="118" fillId="29" borderId="266" xfId="204" applyNumberFormat="1" applyFont="1" applyFill="1" applyBorder="1" applyAlignment="1" applyProtection="1">
      <alignment horizontal="center" vertical="top" wrapText="1"/>
    </xf>
    <xf numFmtId="170" fontId="69" fillId="0" borderId="266" xfId="204" quotePrefix="1" applyNumberFormat="1" applyFont="1" applyBorder="1" applyAlignment="1" applyProtection="1">
      <alignment horizontal="center"/>
      <protection locked="0"/>
    </xf>
    <xf numFmtId="170" fontId="69" fillId="0" borderId="267" xfId="204" quotePrefix="1" applyNumberFormat="1" applyFont="1" applyBorder="1" applyAlignment="1" applyProtection="1">
      <alignment horizontal="center"/>
      <protection locked="0"/>
    </xf>
    <xf numFmtId="170" fontId="20" fillId="34" borderId="266" xfId="204" applyNumberFormat="1" applyFont="1" applyFill="1" applyBorder="1" applyProtection="1"/>
    <xf numFmtId="166" fontId="123" fillId="29" borderId="362" xfId="0" applyFont="1" applyFill="1" applyBorder="1" applyProtection="1">
      <protection locked="0"/>
    </xf>
    <xf numFmtId="166" fontId="123" fillId="29" borderId="166" xfId="0" applyFont="1" applyFill="1" applyBorder="1" applyProtection="1">
      <protection locked="0"/>
    </xf>
    <xf numFmtId="170" fontId="123" fillId="29" borderId="154" xfId="204" applyNumberFormat="1" applyFont="1" applyFill="1" applyBorder="1" applyProtection="1"/>
    <xf numFmtId="0" fontId="21" fillId="0" borderId="264" xfId="8" applyFont="1" applyBorder="1" applyProtection="1">
      <protection locked="0"/>
    </xf>
    <xf numFmtId="166" fontId="123" fillId="29" borderId="166" xfId="0" applyFont="1" applyFill="1" applyBorder="1" applyProtection="1"/>
    <xf numFmtId="170" fontId="26" fillId="30" borderId="353" xfId="204" applyNumberFormat="1" applyFont="1" applyFill="1" applyBorder="1" applyProtection="1"/>
    <xf numFmtId="3" fontId="78" fillId="29" borderId="320" xfId="0" applyNumberFormat="1" applyFont="1" applyFill="1" applyBorder="1" applyAlignment="1" applyProtection="1">
      <alignment horizontal="center" vertical="top" wrapText="1"/>
    </xf>
    <xf numFmtId="3" fontId="78" fillId="29" borderId="422" xfId="0" applyNumberFormat="1" applyFont="1" applyFill="1" applyBorder="1" applyAlignment="1" applyProtection="1">
      <alignment horizontal="center" vertical="top" wrapText="1"/>
    </xf>
    <xf numFmtId="166" fontId="19" fillId="29" borderId="267" xfId="0" applyFont="1" applyFill="1" applyBorder="1" applyProtection="1"/>
    <xf numFmtId="0" fontId="12" fillId="34" borderId="330" xfId="14" applyFont="1" applyFill="1" applyBorder="1" applyProtection="1"/>
    <xf numFmtId="170" fontId="12" fillId="34" borderId="330" xfId="204" applyNumberFormat="1" applyFont="1" applyFill="1" applyBorder="1" applyProtection="1"/>
    <xf numFmtId="0" fontId="15" fillId="34" borderId="392" xfId="14" quotePrefix="1" applyFont="1" applyFill="1" applyBorder="1" applyAlignment="1" applyProtection="1">
      <alignment horizontal="center"/>
    </xf>
    <xf numFmtId="170" fontId="21" fillId="0" borderId="443" xfId="204" applyNumberFormat="1" applyFont="1" applyBorder="1" applyAlignment="1" applyProtection="1">
      <alignment horizontal="center"/>
      <protection locked="0"/>
    </xf>
    <xf numFmtId="49" fontId="12" fillId="34" borderId="310" xfId="14" applyNumberFormat="1" applyFont="1" applyFill="1" applyBorder="1" applyAlignment="1" applyProtection="1">
      <alignment horizontal="center"/>
    </xf>
    <xf numFmtId="170" fontId="21" fillId="0" borderId="187" xfId="204" applyNumberFormat="1" applyFont="1" applyBorder="1" applyProtection="1">
      <protection locked="0"/>
    </xf>
    <xf numFmtId="49" fontId="15" fillId="34" borderId="286" xfId="14" applyNumberFormat="1" applyFont="1" applyFill="1" applyBorder="1" applyAlignment="1" applyProtection="1">
      <alignment horizontal="center"/>
    </xf>
    <xf numFmtId="166" fontId="19" fillId="29" borderId="325" xfId="0" quotePrefix="1" applyNumberFormat="1" applyFont="1" applyFill="1" applyBorder="1" applyAlignment="1" applyProtection="1">
      <alignment horizontal="center"/>
    </xf>
    <xf numFmtId="49" fontId="12" fillId="34" borderId="330" xfId="14" applyNumberFormat="1" applyFont="1" applyFill="1" applyBorder="1" applyAlignment="1" applyProtection="1">
      <alignment horizontal="center"/>
    </xf>
    <xf numFmtId="170" fontId="20" fillId="0" borderId="330" xfId="204" applyNumberFormat="1" applyFont="1" applyFill="1" applyBorder="1" applyProtection="1">
      <protection locked="0"/>
    </xf>
    <xf numFmtId="170" fontId="11" fillId="35" borderId="341" xfId="204" applyNumberFormat="1" applyFont="1" applyFill="1" applyBorder="1" applyProtection="1"/>
    <xf numFmtId="170" fontId="20" fillId="35" borderId="330" xfId="204" applyNumberFormat="1" applyFont="1" applyFill="1" applyBorder="1" applyProtection="1"/>
    <xf numFmtId="166" fontId="19" fillId="34" borderId="326" xfId="0" applyFont="1" applyFill="1" applyBorder="1" applyProtection="1"/>
    <xf numFmtId="166" fontId="19" fillId="29" borderId="326" xfId="0" applyFont="1" applyFill="1" applyBorder="1" applyProtection="1"/>
    <xf numFmtId="170" fontId="12" fillId="0" borderId="95" xfId="204" applyNumberFormat="1" applyFont="1" applyBorder="1" applyAlignment="1" applyProtection="1">
      <alignment horizontal="center"/>
      <protection locked="0"/>
    </xf>
    <xf numFmtId="170" fontId="12" fillId="0" borderId="310" xfId="204" applyNumberFormat="1" applyFont="1" applyBorder="1" applyAlignment="1" applyProtection="1">
      <alignment horizontal="center"/>
      <protection locked="0"/>
    </xf>
    <xf numFmtId="170" fontId="12" fillId="0" borderId="443" xfId="204" applyNumberFormat="1" applyFont="1" applyBorder="1" applyAlignment="1" applyProtection="1">
      <alignment horizontal="center"/>
      <protection locked="0"/>
    </xf>
    <xf numFmtId="170" fontId="11" fillId="30" borderId="443" xfId="204" applyNumberFormat="1" applyFont="1" applyFill="1" applyBorder="1" applyProtection="1"/>
    <xf numFmtId="170" fontId="12" fillId="0" borderId="310" xfId="204" applyNumberFormat="1" applyFont="1" applyBorder="1" applyProtection="1">
      <protection locked="0"/>
    </xf>
    <xf numFmtId="49" fontId="12" fillId="0" borderId="310" xfId="14" applyNumberFormat="1" applyFont="1" applyBorder="1" applyAlignment="1" applyProtection="1">
      <alignment horizontal="center"/>
      <protection locked="0"/>
    </xf>
    <xf numFmtId="49" fontId="12" fillId="0" borderId="330" xfId="14" quotePrefix="1" applyNumberFormat="1" applyFont="1" applyBorder="1" applyAlignment="1" applyProtection="1">
      <alignment horizontal="center"/>
      <protection locked="0"/>
    </xf>
    <xf numFmtId="170" fontId="19" fillId="29" borderId="310" xfId="204" applyNumberFormat="1" applyFont="1" applyFill="1" applyBorder="1" applyProtection="1"/>
    <xf numFmtId="49" fontId="15" fillId="0" borderId="310" xfId="14" applyNumberFormat="1" applyFont="1" applyBorder="1" applyAlignment="1" applyProtection="1">
      <alignment horizontal="center"/>
      <protection locked="0"/>
    </xf>
    <xf numFmtId="0" fontId="19" fillId="34" borderId="310" xfId="14" applyFont="1" applyFill="1" applyBorder="1" applyAlignment="1" applyProtection="1">
      <alignment horizontal="center"/>
    </xf>
    <xf numFmtId="0" fontId="19" fillId="34" borderId="310" xfId="14" applyFont="1" applyFill="1" applyBorder="1" applyAlignment="1" applyProtection="1">
      <alignment horizontal="center" vertical="top" wrapText="1"/>
    </xf>
    <xf numFmtId="170" fontId="77" fillId="0" borderId="443" xfId="204" applyNumberFormat="1" applyFont="1" applyFill="1" applyBorder="1" applyProtection="1">
      <protection locked="0"/>
    </xf>
    <xf numFmtId="170" fontId="19" fillId="30" borderId="310" xfId="204" applyNumberFormat="1" applyFont="1" applyFill="1" applyBorder="1" applyProtection="1"/>
    <xf numFmtId="166" fontId="19" fillId="29" borderId="286" xfId="0" applyFont="1" applyFill="1" applyBorder="1" applyProtection="1"/>
    <xf numFmtId="170" fontId="82" fillId="30" borderId="286" xfId="204" applyNumberFormat="1" applyFont="1" applyFill="1" applyBorder="1" applyProtection="1"/>
    <xf numFmtId="170" fontId="87" fillId="30" borderId="286" xfId="204" applyNumberFormat="1" applyFont="1" applyFill="1" applyBorder="1" applyProtection="1"/>
    <xf numFmtId="0" fontId="15" fillId="41" borderId="310" xfId="14" applyFont="1" applyFill="1" applyBorder="1" applyAlignment="1" applyProtection="1">
      <alignment horizontal="center"/>
      <protection locked="0"/>
    </xf>
    <xf numFmtId="0" fontId="21" fillId="41" borderId="310" xfId="14" applyFont="1" applyFill="1" applyBorder="1" applyProtection="1">
      <protection locked="0"/>
    </xf>
    <xf numFmtId="0" fontId="21" fillId="41" borderId="310" xfId="14" applyFont="1" applyFill="1" applyBorder="1" applyAlignment="1" applyProtection="1">
      <alignment horizontal="center"/>
      <protection locked="0"/>
    </xf>
    <xf numFmtId="166" fontId="20" fillId="34" borderId="403" xfId="13" applyFont="1" applyFill="1" applyBorder="1" applyAlignment="1" applyProtection="1">
      <alignment horizontal="center"/>
    </xf>
    <xf numFmtId="166" fontId="20" fillId="34" borderId="310" xfId="13" applyFont="1" applyFill="1" applyBorder="1" applyAlignment="1" applyProtection="1">
      <alignment horizontal="center"/>
    </xf>
    <xf numFmtId="166" fontId="19" fillId="29" borderId="443" xfId="0" applyFont="1" applyFill="1" applyBorder="1" applyAlignment="1" applyProtection="1">
      <alignment horizontal="center" wrapText="1"/>
    </xf>
    <xf numFmtId="166" fontId="19" fillId="29" borderId="195" xfId="0" quotePrefix="1" applyNumberFormat="1" applyFont="1" applyFill="1" applyBorder="1" applyAlignment="1" applyProtection="1">
      <alignment horizontal="center"/>
    </xf>
    <xf numFmtId="166" fontId="11" fillId="29" borderId="182" xfId="0" quotePrefix="1" applyFont="1" applyFill="1" applyBorder="1" applyAlignment="1" applyProtection="1">
      <alignment wrapText="1"/>
    </xf>
    <xf numFmtId="170" fontId="21" fillId="3" borderId="310" xfId="204" applyNumberFormat="1" applyFont="1" applyFill="1" applyBorder="1" applyAlignment="1" applyProtection="1">
      <alignment horizontal="right"/>
      <protection locked="0"/>
    </xf>
    <xf numFmtId="170" fontId="20" fillId="30" borderId="325" xfId="204" applyNumberFormat="1" applyFont="1" applyFill="1" applyBorder="1" applyAlignment="1" applyProtection="1">
      <alignment horizontal="right"/>
    </xf>
    <xf numFmtId="166" fontId="11" fillId="29" borderId="182" xfId="0" applyFont="1" applyFill="1" applyBorder="1" applyAlignment="1" applyProtection="1">
      <alignment wrapText="1"/>
    </xf>
    <xf numFmtId="170" fontId="21" fillId="3" borderId="443" xfId="204" applyNumberFormat="1" applyFont="1" applyFill="1" applyBorder="1" applyAlignment="1" applyProtection="1">
      <alignment horizontal="right"/>
      <protection locked="0"/>
    </xf>
    <xf numFmtId="170" fontId="21" fillId="0" borderId="203" xfId="204" applyNumberFormat="1" applyFont="1" applyBorder="1" applyAlignment="1" applyProtection="1">
      <alignment horizontal="right"/>
      <protection locked="0"/>
    </xf>
    <xf numFmtId="49" fontId="12" fillId="3" borderId="406" xfId="13" applyNumberFormat="1" applyFont="1" applyFill="1" applyBorder="1" applyAlignment="1" applyProtection="1">
      <alignment horizontal="center"/>
      <protection locked="0"/>
    </xf>
    <xf numFmtId="170" fontId="21" fillId="0" borderId="181" xfId="204" applyNumberFormat="1" applyFont="1" applyBorder="1" applyAlignment="1" applyProtection="1">
      <alignment horizontal="right"/>
      <protection locked="0"/>
    </xf>
    <xf numFmtId="166" fontId="11" fillId="29" borderId="182" xfId="0" applyFont="1" applyFill="1" applyBorder="1" applyAlignment="1" applyProtection="1">
      <alignment horizontal="left" wrapText="1"/>
    </xf>
    <xf numFmtId="170" fontId="21" fillId="32" borderId="266" xfId="204" applyNumberFormat="1" applyFont="1" applyFill="1" applyBorder="1" applyAlignment="1" applyProtection="1">
      <alignment horizontal="right"/>
    </xf>
    <xf numFmtId="170" fontId="21" fillId="32" borderId="325" xfId="204" applyNumberFormat="1" applyFont="1" applyFill="1" applyBorder="1" applyAlignment="1" applyProtection="1">
      <alignment horizontal="right"/>
    </xf>
    <xf numFmtId="0" fontId="11" fillId="0" borderId="182" xfId="0" applyNumberFormat="1" applyFont="1" applyFill="1" applyBorder="1" applyAlignment="1" applyProtection="1">
      <alignment horizontal="left"/>
      <protection locked="0"/>
    </xf>
    <xf numFmtId="170" fontId="21" fillId="3" borderId="325" xfId="204" applyNumberFormat="1" applyFont="1" applyFill="1" applyBorder="1" applyAlignment="1" applyProtection="1">
      <alignment horizontal="right"/>
      <protection locked="0"/>
    </xf>
    <xf numFmtId="170" fontId="21" fillId="3" borderId="171" xfId="204" applyNumberFormat="1" applyFont="1" applyFill="1" applyBorder="1" applyAlignment="1" applyProtection="1">
      <alignment horizontal="right"/>
      <protection locked="0"/>
    </xf>
    <xf numFmtId="170" fontId="20" fillId="30" borderId="325" xfId="204" applyNumberFormat="1" applyFont="1" applyFill="1" applyBorder="1" applyAlignment="1" applyProtection="1">
      <alignment horizontal="right"/>
      <protection locked="0"/>
    </xf>
    <xf numFmtId="170" fontId="21" fillId="0" borderId="171" xfId="204" applyNumberFormat="1" applyFont="1" applyFill="1" applyBorder="1" applyAlignment="1" applyProtection="1">
      <alignment horizontal="right"/>
      <protection locked="0"/>
    </xf>
    <xf numFmtId="170" fontId="26" fillId="30" borderId="355" xfId="204" applyNumberFormat="1" applyFont="1" applyFill="1" applyBorder="1" applyAlignment="1" applyProtection="1">
      <alignment horizontal="right"/>
    </xf>
    <xf numFmtId="166" fontId="12" fillId="34" borderId="395" xfId="13" applyFont="1" applyFill="1" applyBorder="1" applyProtection="1"/>
    <xf numFmtId="166" fontId="12" fillId="34" borderId="310" xfId="13" applyFont="1" applyFill="1" applyBorder="1" applyProtection="1"/>
    <xf numFmtId="170" fontId="21" fillId="30" borderId="325" xfId="204" applyNumberFormat="1" applyFont="1" applyFill="1" applyBorder="1" applyAlignment="1" applyProtection="1">
      <alignment horizontal="right"/>
    </xf>
    <xf numFmtId="166" fontId="11" fillId="3" borderId="450" xfId="13" quotePrefix="1" applyFont="1" applyFill="1" applyBorder="1" applyAlignment="1" applyProtection="1">
      <alignment horizontal="left" wrapText="1"/>
      <protection locked="0"/>
    </xf>
    <xf numFmtId="170" fontId="20" fillId="32" borderId="443" xfId="204" applyNumberFormat="1" applyFont="1" applyFill="1" applyBorder="1" applyAlignment="1" applyProtection="1">
      <alignment horizontal="right"/>
    </xf>
    <xf numFmtId="170" fontId="20" fillId="32" borderId="195" xfId="204" applyNumberFormat="1" applyFont="1" applyFill="1" applyBorder="1" applyAlignment="1" applyProtection="1">
      <alignment horizontal="right"/>
    </xf>
    <xf numFmtId="166" fontId="12" fillId="3" borderId="182" xfId="13" applyFont="1" applyFill="1" applyBorder="1" applyAlignment="1" applyProtection="1">
      <alignment horizontal="left"/>
      <protection locked="0"/>
    </xf>
    <xf numFmtId="166" fontId="12" fillId="3" borderId="401" xfId="13" applyFont="1" applyFill="1" applyBorder="1" applyAlignment="1" applyProtection="1">
      <alignment horizontal="left"/>
      <protection locked="0"/>
    </xf>
    <xf numFmtId="170" fontId="82" fillId="30" borderId="355" xfId="204" applyNumberFormat="1" applyFont="1" applyFill="1" applyBorder="1" applyAlignment="1" applyProtection="1">
      <alignment horizontal="right"/>
    </xf>
    <xf numFmtId="170" fontId="82" fillId="30" borderId="356" xfId="204" applyNumberFormat="1" applyFont="1" applyFill="1" applyBorder="1" applyAlignment="1" applyProtection="1">
      <alignment horizontal="right"/>
    </xf>
    <xf numFmtId="170" fontId="82" fillId="30" borderId="377" xfId="204" applyNumberFormat="1" applyFont="1" applyFill="1" applyBorder="1" applyAlignment="1" applyProtection="1">
      <alignment horizontal="right"/>
    </xf>
    <xf numFmtId="166" fontId="20" fillId="29" borderId="399" xfId="0" applyFont="1" applyFill="1" applyBorder="1" applyAlignment="1" applyProtection="1">
      <alignment horizontal="center" wrapText="1"/>
    </xf>
    <xf numFmtId="170" fontId="0" fillId="0" borderId="451" xfId="204" applyNumberFormat="1" applyFont="1" applyBorder="1" applyProtection="1">
      <protection locked="0"/>
    </xf>
    <xf numFmtId="170" fontId="0" fillId="0" borderId="452" xfId="204" applyNumberFormat="1" applyFont="1" applyBorder="1" applyProtection="1">
      <protection locked="0"/>
    </xf>
    <xf numFmtId="170" fontId="0" fillId="0" borderId="153" xfId="204" applyNumberFormat="1" applyFont="1" applyBorder="1" applyProtection="1">
      <protection locked="0"/>
    </xf>
    <xf numFmtId="170" fontId="0" fillId="0" borderId="325" xfId="204" applyNumberFormat="1" applyFont="1" applyBorder="1" applyProtection="1">
      <protection locked="0"/>
    </xf>
    <xf numFmtId="166" fontId="15" fillId="29" borderId="353" xfId="0" applyFont="1" applyFill="1" applyBorder="1" applyAlignment="1" applyProtection="1">
      <alignment horizontal="left" wrapText="1"/>
    </xf>
    <xf numFmtId="166" fontId="0" fillId="29" borderId="352" xfId="0" applyFont="1" applyFill="1" applyBorder="1" applyProtection="1"/>
    <xf numFmtId="166" fontId="20" fillId="0" borderId="310" xfId="0" applyFont="1" applyFill="1" applyBorder="1" applyProtection="1">
      <protection locked="0"/>
    </xf>
    <xf numFmtId="166" fontId="19" fillId="0" borderId="310" xfId="0" quotePrefix="1" applyFont="1" applyFill="1" applyBorder="1" applyAlignment="1" applyProtection="1">
      <alignment horizontal="center"/>
    </xf>
    <xf numFmtId="166" fontId="19" fillId="0" borderId="453" xfId="0" quotePrefix="1" applyFont="1" applyFill="1" applyBorder="1" applyAlignment="1" applyProtection="1">
      <alignment horizontal="center"/>
    </xf>
    <xf numFmtId="166" fontId="19" fillId="0" borderId="325" xfId="0" quotePrefix="1" applyFont="1" applyFill="1" applyBorder="1" applyAlignment="1" applyProtection="1">
      <alignment horizontal="center"/>
    </xf>
    <xf numFmtId="166" fontId="21" fillId="0" borderId="167" xfId="0" applyFont="1" applyFill="1" applyBorder="1" applyProtection="1">
      <protection locked="0"/>
    </xf>
    <xf numFmtId="170" fontId="11" fillId="0" borderId="443" xfId="204" quotePrefix="1" applyNumberFormat="1" applyFont="1" applyFill="1" applyBorder="1" applyAlignment="1" applyProtection="1">
      <alignment horizontal="center"/>
      <protection locked="0"/>
    </xf>
    <xf numFmtId="170" fontId="11" fillId="0" borderId="195" xfId="204" quotePrefix="1" applyNumberFormat="1" applyFont="1" applyFill="1" applyBorder="1" applyAlignment="1" applyProtection="1">
      <alignment horizontal="center"/>
      <protection locked="0"/>
    </xf>
    <xf numFmtId="166" fontId="19" fillId="29" borderId="352" xfId="0" applyFont="1" applyFill="1" applyBorder="1" applyProtection="1"/>
    <xf numFmtId="170" fontId="11" fillId="30" borderId="325" xfId="204" applyNumberFormat="1" applyFont="1" applyFill="1" applyBorder="1" applyProtection="1"/>
    <xf numFmtId="170" fontId="11" fillId="29" borderId="406" xfId="204" applyNumberFormat="1" applyFont="1" applyFill="1" applyBorder="1" applyProtection="1"/>
    <xf numFmtId="170" fontId="11" fillId="29" borderId="387" xfId="204" applyNumberFormat="1" applyFont="1" applyFill="1" applyBorder="1" applyProtection="1"/>
    <xf numFmtId="170" fontId="11" fillId="29" borderId="443" xfId="204" applyNumberFormat="1" applyFont="1" applyFill="1" applyBorder="1" applyProtection="1"/>
    <xf numFmtId="170" fontId="11" fillId="34" borderId="443" xfId="204" applyNumberFormat="1" applyFont="1" applyFill="1" applyBorder="1" applyProtection="1"/>
    <xf numFmtId="170" fontId="11" fillId="29" borderId="195" xfId="204" applyNumberFormat="1" applyFont="1" applyFill="1" applyBorder="1" applyProtection="1"/>
    <xf numFmtId="166" fontId="107" fillId="29" borderId="352" xfId="0" applyFont="1" applyFill="1" applyBorder="1" applyProtection="1"/>
    <xf numFmtId="170" fontId="11" fillId="34" borderId="406" xfId="204" applyNumberFormat="1" applyFont="1" applyFill="1" applyBorder="1" applyProtection="1"/>
    <xf numFmtId="166" fontId="107" fillId="29" borderId="352" xfId="0" applyFont="1" applyFill="1" applyBorder="1" applyAlignment="1" applyProtection="1">
      <alignment wrapText="1"/>
    </xf>
    <xf numFmtId="170" fontId="11" fillId="0" borderId="330" xfId="204" applyNumberFormat="1" applyFont="1" applyFill="1" applyBorder="1" applyProtection="1">
      <protection locked="0"/>
    </xf>
    <xf numFmtId="170" fontId="11" fillId="35" borderId="167" xfId="204" applyNumberFormat="1" applyFont="1" applyFill="1" applyBorder="1" applyProtection="1"/>
    <xf numFmtId="170" fontId="11" fillId="0" borderId="392" xfId="204" applyNumberFormat="1" applyFont="1" applyFill="1" applyBorder="1" applyProtection="1">
      <protection locked="0"/>
    </xf>
    <xf numFmtId="166" fontId="19" fillId="29" borderId="400" xfId="0" applyFont="1" applyFill="1" applyBorder="1" applyProtection="1"/>
    <xf numFmtId="166" fontId="11" fillId="29" borderId="182" xfId="0" applyFont="1" applyFill="1" applyBorder="1" applyProtection="1"/>
    <xf numFmtId="170" fontId="11" fillId="35" borderId="330" xfId="204" applyNumberFormat="1" applyFont="1" applyFill="1" applyBorder="1" applyProtection="1"/>
    <xf numFmtId="170" fontId="11" fillId="35" borderId="387" xfId="204" applyNumberFormat="1" applyFont="1" applyFill="1" applyBorder="1" applyProtection="1"/>
    <xf numFmtId="170" fontId="11" fillId="0" borderId="195" xfId="204" applyNumberFormat="1" applyFont="1" applyFill="1" applyBorder="1" applyProtection="1">
      <protection locked="0"/>
    </xf>
    <xf numFmtId="166" fontId="21" fillId="0" borderId="355" xfId="0" applyFont="1" applyFill="1" applyBorder="1" applyProtection="1">
      <protection locked="0"/>
    </xf>
    <xf numFmtId="170" fontId="11" fillId="30" borderId="356" xfId="204" applyNumberFormat="1" applyFont="1" applyFill="1" applyBorder="1" applyProtection="1"/>
    <xf numFmtId="176" fontId="103" fillId="34" borderId="202" xfId="0" applyNumberFormat="1" applyFont="1" applyFill="1" applyBorder="1" applyProtection="1"/>
    <xf numFmtId="166" fontId="19" fillId="29" borderId="453" xfId="0" applyFont="1" applyFill="1" applyBorder="1" applyAlignment="1" applyProtection="1">
      <alignment horizontal="center"/>
    </xf>
    <xf numFmtId="166" fontId="19" fillId="29" borderId="360" xfId="0" applyFont="1" applyFill="1" applyBorder="1" applyAlignment="1" applyProtection="1">
      <alignment horizontal="left" wrapText="1"/>
    </xf>
    <xf numFmtId="166" fontId="19" fillId="29" borderId="399" xfId="0" applyFont="1" applyFill="1" applyBorder="1" applyAlignment="1" applyProtection="1">
      <alignment horizontal="center"/>
    </xf>
    <xf numFmtId="166" fontId="19" fillId="29" borderId="395" xfId="0" applyFont="1" applyFill="1" applyBorder="1" applyAlignment="1" applyProtection="1">
      <alignment horizontal="center"/>
    </xf>
    <xf numFmtId="166" fontId="19" fillId="0" borderId="267" xfId="0" quotePrefix="1" applyFont="1" applyFill="1" applyBorder="1" applyAlignment="1" applyProtection="1">
      <alignment horizontal="center"/>
    </xf>
    <xf numFmtId="166" fontId="21" fillId="0" borderId="161" xfId="0" applyFont="1" applyFill="1" applyBorder="1" applyProtection="1">
      <protection locked="0"/>
    </xf>
    <xf numFmtId="170" fontId="0" fillId="30" borderId="310" xfId="204" applyNumberFormat="1" applyFont="1" applyFill="1" applyBorder="1" applyProtection="1"/>
    <xf numFmtId="170" fontId="0" fillId="30" borderId="325" xfId="204" applyNumberFormat="1" applyFont="1" applyFill="1" applyBorder="1" applyProtection="1"/>
    <xf numFmtId="170" fontId="0" fillId="29" borderId="406" xfId="204" applyNumberFormat="1" applyFont="1" applyFill="1" applyBorder="1" applyProtection="1"/>
    <xf numFmtId="170" fontId="0" fillId="29" borderId="330" xfId="204" applyNumberFormat="1" applyFont="1" applyFill="1" applyBorder="1" applyProtection="1"/>
    <xf numFmtId="170" fontId="0" fillId="29" borderId="443" xfId="204" applyNumberFormat="1" applyFont="1" applyFill="1" applyBorder="1" applyProtection="1"/>
    <xf numFmtId="170" fontId="0" fillId="29" borderId="195" xfId="204" applyNumberFormat="1" applyFont="1" applyFill="1" applyBorder="1" applyProtection="1"/>
    <xf numFmtId="170" fontId="0" fillId="29" borderId="387" xfId="204" applyNumberFormat="1" applyFont="1" applyFill="1" applyBorder="1" applyProtection="1"/>
    <xf numFmtId="166" fontId="11" fillId="0" borderId="310" xfId="0" applyFont="1" applyFill="1" applyBorder="1" applyAlignment="1" applyProtection="1">
      <alignment horizontal="center"/>
      <protection locked="0"/>
    </xf>
    <xf numFmtId="170" fontId="0" fillId="0" borderId="330" xfId="204" applyNumberFormat="1" applyFont="1" applyFill="1" applyBorder="1" applyProtection="1">
      <protection locked="0"/>
    </xf>
    <xf numFmtId="170" fontId="0" fillId="0" borderId="95" xfId="204" applyNumberFormat="1" applyFont="1" applyFill="1" applyBorder="1" applyProtection="1">
      <protection locked="0"/>
    </xf>
    <xf numFmtId="166" fontId="0" fillId="3" borderId="182" xfId="13" applyFont="1" applyFill="1" applyBorder="1" applyAlignment="1" applyProtection="1">
      <alignment horizontal="left"/>
      <protection locked="0"/>
    </xf>
    <xf numFmtId="166" fontId="0" fillId="0" borderId="182" xfId="0" applyFont="1" applyFill="1" applyBorder="1" applyProtection="1">
      <protection locked="0"/>
    </xf>
    <xf numFmtId="170" fontId="21" fillId="35" borderId="387" xfId="204" quotePrefix="1" applyNumberFormat="1" applyFont="1" applyFill="1" applyBorder="1" applyAlignment="1" applyProtection="1">
      <alignment horizontal="center"/>
    </xf>
    <xf numFmtId="170" fontId="0" fillId="35" borderId="330" xfId="204" applyNumberFormat="1" applyFont="1" applyFill="1" applyBorder="1" applyProtection="1"/>
    <xf numFmtId="170" fontId="0" fillId="0" borderId="387" xfId="204" applyNumberFormat="1" applyFont="1" applyFill="1" applyBorder="1" applyProtection="1">
      <protection locked="0"/>
    </xf>
    <xf numFmtId="170" fontId="0" fillId="0" borderId="394" xfId="204" applyNumberFormat="1" applyFont="1" applyFill="1" applyBorder="1" applyProtection="1">
      <protection locked="0"/>
    </xf>
    <xf numFmtId="170" fontId="107" fillId="29" borderId="352" xfId="204" applyNumberFormat="1" applyFont="1" applyFill="1" applyBorder="1" applyProtection="1"/>
    <xf numFmtId="170" fontId="107" fillId="29" borderId="310" xfId="204" applyNumberFormat="1" applyFont="1" applyFill="1" applyBorder="1" applyProtection="1"/>
    <xf numFmtId="166" fontId="41" fillId="0" borderId="355" xfId="0" applyFont="1" applyFill="1" applyBorder="1" applyProtection="1">
      <protection locked="0"/>
    </xf>
    <xf numFmtId="170" fontId="0" fillId="30" borderId="355" xfId="204" applyNumberFormat="1" applyFont="1" applyFill="1" applyBorder="1" applyProtection="1"/>
    <xf numFmtId="170" fontId="0" fillId="30" borderId="356" xfId="204" applyNumberFormat="1" applyFont="1" applyFill="1" applyBorder="1" applyProtection="1"/>
    <xf numFmtId="170" fontId="77" fillId="30" borderId="443" xfId="204" applyNumberFormat="1" applyFont="1" applyFill="1" applyBorder="1" applyProtection="1"/>
    <xf numFmtId="3" fontId="78" fillId="29" borderId="161" xfId="0" applyNumberFormat="1" applyFont="1" applyFill="1" applyBorder="1" applyAlignment="1" applyProtection="1">
      <alignment horizontal="center" vertical="top" wrapText="1"/>
    </xf>
    <xf numFmtId="170" fontId="82" fillId="30" borderId="161" xfId="204" applyNumberFormat="1" applyFont="1" applyFill="1" applyBorder="1" applyAlignment="1" applyProtection="1">
      <alignment horizontal="right"/>
    </xf>
    <xf numFmtId="3" fontId="78" fillId="29" borderId="286" xfId="0" applyNumberFormat="1" applyFont="1" applyFill="1" applyBorder="1" applyAlignment="1" applyProtection="1">
      <alignment horizontal="center" vertical="top" wrapText="1"/>
    </xf>
    <xf numFmtId="170" fontId="82" fillId="30" borderId="286" xfId="204" applyNumberFormat="1" applyFont="1" applyFill="1" applyBorder="1" applyAlignment="1" applyProtection="1">
      <alignment horizontal="right"/>
    </xf>
    <xf numFmtId="3" fontId="15" fillId="29" borderId="267" xfId="0" applyNumberFormat="1" applyFont="1" applyFill="1" applyBorder="1" applyAlignment="1" applyProtection="1">
      <alignment horizontal="center" vertical="top" wrapText="1"/>
    </xf>
    <xf numFmtId="170" fontId="21" fillId="4" borderId="194" xfId="204" applyNumberFormat="1" applyFont="1" applyFill="1" applyBorder="1" applyProtection="1">
      <protection locked="0"/>
    </xf>
    <xf numFmtId="170" fontId="21" fillId="6" borderId="310" xfId="204" applyNumberFormat="1" applyFont="1" applyFill="1" applyBorder="1" applyProtection="1"/>
    <xf numFmtId="170" fontId="21" fillId="6" borderId="325" xfId="204" applyNumberFormat="1" applyFont="1" applyFill="1" applyBorder="1" applyProtection="1"/>
    <xf numFmtId="170" fontId="21" fillId="4" borderId="310" xfId="204" applyNumberFormat="1" applyFont="1" applyFill="1" applyBorder="1" applyProtection="1">
      <protection locked="0"/>
    </xf>
    <xf numFmtId="170" fontId="21" fillId="0" borderId="161" xfId="204" applyNumberFormat="1" applyFont="1" applyBorder="1" applyProtection="1">
      <protection locked="0"/>
    </xf>
    <xf numFmtId="170" fontId="26" fillId="30" borderId="310" xfId="204" applyNumberFormat="1" applyFont="1" applyFill="1" applyBorder="1" applyAlignment="1" applyProtection="1">
      <alignment horizontal="right"/>
    </xf>
    <xf numFmtId="170" fontId="26" fillId="30" borderId="325" xfId="204" applyNumberFormat="1" applyFont="1" applyFill="1" applyBorder="1" applyAlignment="1" applyProtection="1">
      <alignment horizontal="right"/>
    </xf>
    <xf numFmtId="170" fontId="104" fillId="0" borderId="310" xfId="204" applyNumberFormat="1" applyFont="1" applyBorder="1" applyAlignment="1" applyProtection="1">
      <protection locked="0"/>
    </xf>
    <xf numFmtId="170" fontId="104" fillId="0" borderId="325" xfId="204" applyNumberFormat="1" applyFont="1" applyBorder="1" applyAlignment="1" applyProtection="1">
      <protection locked="0"/>
    </xf>
    <xf numFmtId="170" fontId="21" fillId="0" borderId="195" xfId="204" applyNumberFormat="1" applyFont="1" applyBorder="1" applyProtection="1">
      <protection locked="0"/>
    </xf>
    <xf numFmtId="170" fontId="26" fillId="30" borderId="286" xfId="204" applyNumberFormat="1" applyFont="1" applyFill="1" applyBorder="1" applyAlignment="1" applyProtection="1">
      <alignment horizontal="right"/>
    </xf>
    <xf numFmtId="170" fontId="20" fillId="0" borderId="443" xfId="204" applyNumberFormat="1" applyFont="1" applyBorder="1" applyAlignment="1" applyProtection="1">
      <alignment horizontal="right"/>
      <protection locked="0"/>
    </xf>
    <xf numFmtId="170" fontId="20" fillId="4" borderId="443" xfId="204" applyNumberFormat="1" applyFont="1" applyFill="1" applyBorder="1" applyProtection="1">
      <protection locked="0"/>
    </xf>
    <xf numFmtId="170" fontId="20" fillId="0" borderId="449" xfId="204" applyNumberFormat="1" applyFont="1" applyBorder="1" applyProtection="1">
      <protection locked="0"/>
    </xf>
    <xf numFmtId="170" fontId="20" fillId="0" borderId="325" xfId="204" applyNumberFormat="1" applyFont="1" applyBorder="1" applyAlignment="1" applyProtection="1">
      <alignment horizontal="center"/>
      <protection locked="0"/>
    </xf>
    <xf numFmtId="170" fontId="21" fillId="0" borderId="443" xfId="204" applyNumberFormat="1" applyFont="1" applyBorder="1" applyAlignment="1" applyProtection="1">
      <alignment horizontal="right"/>
      <protection locked="0"/>
    </xf>
    <xf numFmtId="170" fontId="21" fillId="4" borderId="443" xfId="204" applyNumberFormat="1" applyFont="1" applyFill="1" applyBorder="1" applyProtection="1">
      <protection locked="0"/>
    </xf>
    <xf numFmtId="170" fontId="21" fillId="0" borderId="449" xfId="204" applyNumberFormat="1" applyFont="1" applyBorder="1" applyProtection="1">
      <protection locked="0"/>
    </xf>
    <xf numFmtId="170" fontId="21" fillId="0" borderId="310" xfId="204" applyNumberFormat="1" applyFont="1" applyBorder="1" applyAlignment="1" applyProtection="1">
      <protection locked="0"/>
    </xf>
    <xf numFmtId="170" fontId="21" fillId="0" borderId="325" xfId="204" applyNumberFormat="1" applyFont="1" applyBorder="1" applyAlignment="1" applyProtection="1">
      <protection locked="0"/>
    </xf>
    <xf numFmtId="170" fontId="21" fillId="0" borderId="266" xfId="204" applyNumberFormat="1" applyFont="1" applyBorder="1" applyProtection="1">
      <protection locked="0"/>
    </xf>
    <xf numFmtId="166" fontId="21" fillId="0" borderId="325" xfId="0" applyFont="1" applyBorder="1" applyProtection="1">
      <protection locked="0"/>
    </xf>
    <xf numFmtId="170" fontId="21" fillId="0" borderId="443" xfId="204" applyNumberFormat="1" applyFont="1" applyBorder="1" applyProtection="1">
      <protection locked="0"/>
    </xf>
    <xf numFmtId="170" fontId="21" fillId="34" borderId="443" xfId="204" applyNumberFormat="1" applyFont="1" applyFill="1" applyBorder="1" applyAlignment="1" applyProtection="1">
      <alignment horizontal="right"/>
      <protection locked="0"/>
    </xf>
    <xf numFmtId="170" fontId="21" fillId="34" borderId="449" xfId="204" applyNumberFormat="1" applyFont="1" applyFill="1" applyBorder="1" applyAlignment="1" applyProtection="1">
      <alignment horizontal="right"/>
      <protection locked="0"/>
    </xf>
    <xf numFmtId="170" fontId="21" fillId="0" borderId="443" xfId="204" applyNumberFormat="1" applyFont="1" applyBorder="1" applyAlignment="1" applyProtection="1">
      <protection locked="0"/>
    </xf>
    <xf numFmtId="170" fontId="21" fillId="0" borderId="449" xfId="204" applyNumberFormat="1" applyFont="1" applyBorder="1" applyAlignment="1" applyProtection="1">
      <protection locked="0"/>
    </xf>
    <xf numFmtId="170" fontId="20" fillId="0" borderId="310" xfId="204" applyNumberFormat="1" applyFont="1" applyBorder="1" applyAlignment="1" applyProtection="1">
      <protection locked="0"/>
    </xf>
    <xf numFmtId="170" fontId="20" fillId="0" borderId="266" xfId="204" applyNumberFormat="1" applyFont="1" applyBorder="1" applyAlignment="1" applyProtection="1">
      <protection locked="0"/>
    </xf>
    <xf numFmtId="170" fontId="21" fillId="34" borderId="443" xfId="204" applyNumberFormat="1" applyFont="1" applyFill="1" applyBorder="1" applyAlignment="1" applyProtection="1">
      <alignment horizontal="right"/>
    </xf>
    <xf numFmtId="170" fontId="20" fillId="34" borderId="310" xfId="204" applyNumberFormat="1" applyFont="1" applyFill="1" applyBorder="1" applyAlignment="1" applyProtection="1"/>
    <xf numFmtId="170" fontId="20" fillId="34" borderId="266" xfId="204" applyNumberFormat="1" applyFont="1" applyFill="1" applyBorder="1" applyAlignment="1" applyProtection="1"/>
    <xf numFmtId="170" fontId="20" fillId="34" borderId="325" xfId="204" applyNumberFormat="1" applyFont="1" applyFill="1" applyBorder="1" applyAlignment="1" applyProtection="1"/>
    <xf numFmtId="170" fontId="69" fillId="0" borderId="443" xfId="204" applyNumberFormat="1" applyFont="1" applyBorder="1" applyAlignment="1" applyProtection="1">
      <alignment horizontal="right"/>
      <protection locked="0"/>
    </xf>
    <xf numFmtId="170" fontId="69" fillId="0" borderId="310" xfId="204" applyNumberFormat="1" applyFont="1" applyBorder="1" applyAlignment="1" applyProtection="1">
      <protection locked="0"/>
    </xf>
    <xf numFmtId="170" fontId="69" fillId="0" borderId="266" xfId="204" applyNumberFormat="1" applyFont="1" applyBorder="1" applyAlignment="1" applyProtection="1">
      <protection locked="0"/>
    </xf>
    <xf numFmtId="166" fontId="69" fillId="0" borderId="310" xfId="0" applyFont="1" applyBorder="1" applyProtection="1">
      <protection locked="0"/>
    </xf>
    <xf numFmtId="166" fontId="69" fillId="0" borderId="325" xfId="0" applyFont="1" applyBorder="1" applyProtection="1">
      <protection locked="0"/>
    </xf>
    <xf numFmtId="166" fontId="21" fillId="0" borderId="443" xfId="0" applyFont="1" applyBorder="1" applyProtection="1"/>
    <xf numFmtId="166" fontId="21" fillId="0" borderId="195" xfId="0" applyFont="1" applyBorder="1" applyProtection="1"/>
    <xf numFmtId="170" fontId="26" fillId="0" borderId="355" xfId="204" applyNumberFormat="1" applyFont="1" applyFill="1" applyBorder="1" applyAlignment="1" applyProtection="1">
      <alignment horizontal="right"/>
      <protection locked="0"/>
    </xf>
    <xf numFmtId="170" fontId="26" fillId="0" borderId="389" xfId="204" applyNumberFormat="1" applyFont="1" applyFill="1" applyBorder="1" applyAlignment="1" applyProtection="1">
      <alignment horizontal="right"/>
      <protection locked="0"/>
    </xf>
    <xf numFmtId="170" fontId="26" fillId="0" borderId="356" xfId="204" applyNumberFormat="1" applyFont="1" applyFill="1" applyBorder="1" applyAlignment="1" applyProtection="1">
      <alignment horizontal="right"/>
      <protection locked="0"/>
    </xf>
    <xf numFmtId="3" fontId="19" fillId="29" borderId="266" xfId="0" applyNumberFormat="1" applyFont="1" applyFill="1" applyBorder="1" applyAlignment="1" applyProtection="1">
      <alignment horizontal="center" vertical="top" wrapText="1"/>
    </xf>
    <xf numFmtId="167" fontId="11" fillId="0" borderId="443" xfId="4" applyNumberFormat="1" applyFont="1" applyBorder="1" applyAlignment="1" applyProtection="1">
      <alignment horizontal="center"/>
      <protection locked="0"/>
    </xf>
    <xf numFmtId="170" fontId="11" fillId="0" borderId="200" xfId="204" applyNumberFormat="1" applyFont="1" applyBorder="1" applyAlignment="1" applyProtection="1">
      <alignment horizontal="center"/>
      <protection locked="0"/>
    </xf>
    <xf numFmtId="170" fontId="11" fillId="0" borderId="202" xfId="204" applyNumberFormat="1" applyFont="1" applyBorder="1" applyAlignment="1" applyProtection="1">
      <alignment horizontal="center"/>
      <protection locked="0"/>
    </xf>
    <xf numFmtId="170" fontId="11" fillId="0" borderId="443" xfId="204" applyNumberFormat="1" applyFont="1" applyBorder="1" applyAlignment="1" applyProtection="1">
      <alignment horizontal="center"/>
      <protection locked="0"/>
    </xf>
    <xf numFmtId="167" fontId="14" fillId="0" borderId="443" xfId="4" applyNumberFormat="1" applyFont="1" applyBorder="1" applyAlignment="1" applyProtection="1">
      <protection locked="0"/>
    </xf>
    <xf numFmtId="170" fontId="14" fillId="0" borderId="443" xfId="204" applyNumberFormat="1" applyFont="1" applyBorder="1" applyAlignment="1" applyProtection="1">
      <protection locked="0"/>
    </xf>
    <xf numFmtId="170" fontId="14" fillId="0" borderId="449" xfId="204" applyNumberFormat="1" applyFont="1" applyBorder="1" applyAlignment="1" applyProtection="1">
      <protection locked="0"/>
    </xf>
    <xf numFmtId="170" fontId="14" fillId="0" borderId="200" xfId="204" applyNumberFormat="1" applyFont="1" applyBorder="1" applyAlignment="1" applyProtection="1">
      <protection locked="0"/>
    </xf>
    <xf numFmtId="170" fontId="14" fillId="0" borderId="202" xfId="204" applyNumberFormat="1" applyFont="1" applyBorder="1" applyAlignment="1" applyProtection="1">
      <protection locked="0"/>
    </xf>
    <xf numFmtId="167" fontId="14" fillId="0" borderId="310" xfId="4" applyNumberFormat="1" applyFont="1" applyBorder="1" applyAlignment="1" applyProtection="1">
      <protection locked="0"/>
    </xf>
    <xf numFmtId="170" fontId="14" fillId="0" borderId="267" xfId="204" applyNumberFormat="1" applyFont="1" applyBorder="1" applyAlignment="1" applyProtection="1">
      <protection locked="0"/>
    </xf>
    <xf numFmtId="170" fontId="14" fillId="0" borderId="264" xfId="204" applyNumberFormat="1" applyFont="1" applyBorder="1" applyAlignment="1" applyProtection="1">
      <protection locked="0"/>
    </xf>
    <xf numFmtId="170" fontId="14" fillId="0" borderId="310" xfId="204" applyNumberFormat="1" applyFont="1" applyBorder="1" applyAlignment="1" applyProtection="1">
      <protection locked="0"/>
    </xf>
    <xf numFmtId="170" fontId="14" fillId="0" borderId="276" xfId="204" applyNumberFormat="1" applyFont="1" applyBorder="1" applyAlignment="1" applyProtection="1">
      <protection locked="0"/>
    </xf>
    <xf numFmtId="3" fontId="78" fillId="29" borderId="266" xfId="0" applyNumberFormat="1" applyFont="1" applyFill="1" applyBorder="1" applyAlignment="1" applyProtection="1">
      <alignment horizontal="center" vertical="top" wrapText="1"/>
      <protection locked="0"/>
    </xf>
    <xf numFmtId="0" fontId="21" fillId="34" borderId="92" xfId="4" applyFont="1" applyFill="1" applyBorder="1" applyProtection="1"/>
    <xf numFmtId="170" fontId="20" fillId="0" borderId="200" xfId="204" applyNumberFormat="1" applyFont="1" applyFill="1" applyBorder="1" applyProtection="1">
      <protection locked="0"/>
    </xf>
    <xf numFmtId="170" fontId="20" fillId="0" borderId="202" xfId="204" applyNumberFormat="1" applyFont="1" applyFill="1" applyBorder="1" applyProtection="1">
      <protection locked="0"/>
    </xf>
    <xf numFmtId="0" fontId="14" fillId="0" borderId="326" xfId="4" applyFont="1" applyFill="1" applyBorder="1" applyProtection="1">
      <protection locked="0"/>
    </xf>
    <xf numFmtId="170" fontId="14" fillId="0" borderId="200" xfId="204" applyNumberFormat="1" applyFont="1" applyFill="1" applyBorder="1" applyAlignment="1" applyProtection="1">
      <protection locked="0"/>
    </xf>
    <xf numFmtId="170" fontId="14" fillId="0" borderId="202" xfId="204" applyNumberFormat="1" applyFont="1" applyFill="1" applyBorder="1" applyAlignment="1" applyProtection="1">
      <protection locked="0"/>
    </xf>
    <xf numFmtId="0" fontId="14" fillId="34" borderId="390" xfId="4" applyFont="1" applyFill="1" applyBorder="1" applyProtection="1"/>
    <xf numFmtId="0" fontId="14" fillId="0" borderId="388" xfId="4" applyFont="1" applyFill="1" applyBorder="1" applyProtection="1">
      <protection locked="0"/>
    </xf>
    <xf numFmtId="167" fontId="14" fillId="0" borderId="161" xfId="4" applyNumberFormat="1" applyFont="1" applyBorder="1" applyAlignment="1" applyProtection="1">
      <protection locked="0"/>
    </xf>
    <xf numFmtId="170" fontId="82" fillId="30" borderId="310" xfId="204" applyNumberFormat="1" applyFont="1" applyFill="1" applyBorder="1" applyAlignment="1" applyProtection="1">
      <alignment horizontal="right"/>
    </xf>
    <xf numFmtId="167" fontId="14" fillId="34" borderId="443" xfId="4" applyNumberFormat="1" applyFont="1" applyFill="1" applyBorder="1" applyAlignment="1" applyProtection="1"/>
    <xf numFmtId="170" fontId="14" fillId="34" borderId="200" xfId="204" applyNumberFormat="1" applyFont="1" applyFill="1" applyBorder="1" applyAlignment="1" applyProtection="1"/>
    <xf numFmtId="170" fontId="14" fillId="34" borderId="310" xfId="204" applyNumberFormat="1" applyFont="1" applyFill="1" applyBorder="1" applyAlignment="1" applyProtection="1"/>
    <xf numFmtId="170" fontId="14" fillId="34" borderId="449" xfId="204" applyNumberFormat="1" applyFont="1" applyFill="1" applyBorder="1" applyAlignment="1" applyProtection="1"/>
    <xf numFmtId="166" fontId="35" fillId="34" borderId="186" xfId="0" applyFont="1" applyFill="1" applyBorder="1" applyProtection="1"/>
    <xf numFmtId="166" fontId="14" fillId="34" borderId="350" xfId="0" applyFont="1" applyFill="1" applyBorder="1" applyProtection="1"/>
    <xf numFmtId="170" fontId="14" fillId="34" borderId="350" xfId="204" applyNumberFormat="1" applyFont="1" applyFill="1" applyBorder="1" applyProtection="1"/>
    <xf numFmtId="170" fontId="14" fillId="34" borderId="425" xfId="204" applyNumberFormat="1" applyFont="1" applyFill="1" applyBorder="1" applyProtection="1"/>
    <xf numFmtId="170" fontId="14" fillId="34" borderId="161" xfId="204" applyNumberFormat="1" applyFont="1" applyFill="1" applyBorder="1" applyProtection="1"/>
    <xf numFmtId="3" fontId="78" fillId="29" borderId="397" xfId="0" applyNumberFormat="1" applyFont="1" applyFill="1" applyBorder="1" applyAlignment="1" applyProtection="1">
      <alignment horizontal="center" vertical="top" wrapText="1"/>
    </xf>
    <xf numFmtId="170" fontId="15" fillId="29" borderId="310" xfId="204" applyNumberFormat="1" applyFont="1" applyFill="1" applyBorder="1" applyAlignment="1" applyProtection="1">
      <alignment horizontal="center" vertical="top" wrapText="1"/>
    </xf>
    <xf numFmtId="170" fontId="19" fillId="29" borderId="310" xfId="204" applyNumberFormat="1" applyFont="1" applyFill="1" applyBorder="1" applyAlignment="1" applyProtection="1">
      <alignment horizontal="center" vertical="top" wrapText="1"/>
    </xf>
    <xf numFmtId="0" fontId="14" fillId="34" borderId="310" xfId="4" applyFont="1" applyFill="1" applyBorder="1" applyProtection="1"/>
    <xf numFmtId="170" fontId="19" fillId="29" borderId="267" xfId="204" applyNumberFormat="1" applyFont="1" applyFill="1" applyBorder="1" applyAlignment="1" applyProtection="1">
      <alignment horizontal="center" vertical="top" wrapText="1"/>
    </xf>
    <xf numFmtId="170" fontId="15" fillId="29" borderId="267" xfId="204" applyNumberFormat="1" applyFont="1" applyFill="1" applyBorder="1" applyAlignment="1" applyProtection="1">
      <alignment horizontal="center"/>
    </xf>
    <xf numFmtId="170" fontId="21" fillId="34" borderId="350" xfId="204" applyNumberFormat="1" applyFont="1" applyFill="1" applyBorder="1" applyAlignment="1" applyProtection="1"/>
    <xf numFmtId="0" fontId="21" fillId="0" borderId="310" xfId="4" applyFont="1" applyBorder="1" applyProtection="1"/>
    <xf numFmtId="170" fontId="21" fillId="34" borderId="200" xfId="204" applyNumberFormat="1" applyFont="1" applyFill="1" applyBorder="1" applyAlignment="1" applyProtection="1"/>
    <xf numFmtId="0" fontId="21" fillId="34" borderId="310" xfId="4" applyFont="1" applyFill="1" applyBorder="1" applyProtection="1"/>
    <xf numFmtId="170" fontId="26" fillId="30" borderId="267" xfId="204" applyNumberFormat="1" applyFont="1" applyFill="1" applyBorder="1" applyAlignment="1" applyProtection="1">
      <alignment horizontal="right"/>
    </xf>
    <xf numFmtId="0" fontId="14" fillId="34" borderId="92" xfId="4" applyFont="1" applyFill="1" applyBorder="1" applyProtection="1"/>
    <xf numFmtId="170" fontId="21" fillId="0" borderId="200" xfId="204" applyNumberFormat="1" applyFont="1" applyBorder="1" applyAlignment="1" applyProtection="1">
      <protection locked="0"/>
    </xf>
    <xf numFmtId="0" fontId="21" fillId="34" borderId="326" xfId="4" applyFont="1" applyFill="1" applyBorder="1" applyProtection="1"/>
    <xf numFmtId="170" fontId="21" fillId="0" borderId="276" xfId="204" applyNumberFormat="1" applyFont="1" applyBorder="1" applyAlignment="1" applyProtection="1">
      <protection locked="0"/>
    </xf>
    <xf numFmtId="170" fontId="20" fillId="32" borderId="267" xfId="204" applyNumberFormat="1" applyFont="1" applyFill="1" applyBorder="1" applyProtection="1"/>
    <xf numFmtId="0" fontId="14" fillId="0" borderId="326" xfId="4" applyFont="1" applyFill="1" applyBorder="1" applyProtection="1"/>
    <xf numFmtId="0" fontId="21" fillId="0" borderId="161" xfId="4" applyFont="1" applyBorder="1" applyProtection="1"/>
    <xf numFmtId="0" fontId="11" fillId="0" borderId="388" xfId="4" applyFont="1" applyFill="1" applyBorder="1" applyProtection="1"/>
    <xf numFmtId="0" fontId="35" fillId="34" borderId="449" xfId="4" applyFont="1" applyFill="1" applyBorder="1" applyProtection="1"/>
    <xf numFmtId="0" fontId="14" fillId="34" borderId="200" xfId="4" applyFont="1" applyFill="1" applyBorder="1" applyProtection="1"/>
    <xf numFmtId="167" fontId="14" fillId="34" borderId="443" xfId="4" applyNumberFormat="1" applyFont="1" applyFill="1" applyBorder="1" applyAlignment="1" applyProtection="1">
      <protection locked="0"/>
    </xf>
    <xf numFmtId="167" fontId="14" fillId="34" borderId="425" xfId="4" applyNumberFormat="1" applyFont="1" applyFill="1" applyBorder="1" applyAlignment="1" applyProtection="1"/>
    <xf numFmtId="3" fontId="78" fillId="29" borderId="449" xfId="0" applyNumberFormat="1" applyFont="1" applyFill="1" applyBorder="1" applyAlignment="1" applyProtection="1">
      <alignment horizontal="center" vertical="top" wrapText="1"/>
    </xf>
    <xf numFmtId="3" fontId="78" fillId="29" borderId="200" xfId="0" applyNumberFormat="1" applyFont="1" applyFill="1" applyBorder="1" applyAlignment="1" applyProtection="1">
      <alignment horizontal="center" vertical="top" wrapText="1"/>
    </xf>
    <xf numFmtId="170" fontId="19" fillId="0" borderId="443" xfId="204" applyNumberFormat="1" applyFont="1" applyBorder="1" applyProtection="1">
      <protection locked="0"/>
    </xf>
    <xf numFmtId="170" fontId="19" fillId="35" borderId="443" xfId="204" applyNumberFormat="1" applyFont="1" applyFill="1" applyBorder="1" applyAlignment="1" applyProtection="1"/>
    <xf numFmtId="170" fontId="19" fillId="0" borderId="443" xfId="204" applyNumberFormat="1" applyFont="1" applyBorder="1" applyAlignment="1" applyProtection="1">
      <protection locked="0"/>
    </xf>
    <xf numFmtId="170" fontId="11" fillId="34" borderId="330" xfId="204" applyNumberFormat="1" applyFont="1" applyFill="1" applyBorder="1" applyAlignment="1" applyProtection="1"/>
    <xf numFmtId="170" fontId="11" fillId="35" borderId="443" xfId="204" applyNumberFormat="1" applyFont="1" applyFill="1" applyBorder="1" applyAlignment="1" applyProtection="1"/>
    <xf numFmtId="170" fontId="11" fillId="0" borderId="443" xfId="204" applyNumberFormat="1" applyFont="1" applyBorder="1" applyAlignment="1" applyProtection="1">
      <protection locked="0"/>
    </xf>
    <xf numFmtId="0" fontId="14" fillId="34" borderId="372" xfId="4" applyFont="1" applyFill="1" applyBorder="1" applyProtection="1"/>
    <xf numFmtId="0" fontId="14" fillId="34" borderId="341" xfId="4" applyFont="1" applyFill="1" applyBorder="1" applyProtection="1"/>
    <xf numFmtId="166" fontId="0" fillId="34" borderId="330" xfId="0" applyFill="1" applyBorder="1" applyProtection="1"/>
    <xf numFmtId="170" fontId="11" fillId="34" borderId="161" xfId="204" applyNumberFormat="1" applyFont="1" applyFill="1" applyBorder="1" applyAlignment="1" applyProtection="1"/>
    <xf numFmtId="170" fontId="11" fillId="34" borderId="443" xfId="204" applyNumberFormat="1" applyFont="1" applyFill="1" applyBorder="1" applyAlignment="1" applyProtection="1"/>
    <xf numFmtId="170" fontId="11" fillId="34" borderId="310" xfId="204" applyNumberFormat="1" applyFont="1" applyFill="1" applyBorder="1" applyAlignment="1" applyProtection="1"/>
    <xf numFmtId="3" fontId="15" fillId="29" borderId="286" xfId="0" applyNumberFormat="1" applyFont="1" applyFill="1" applyBorder="1" applyAlignment="1" applyProtection="1">
      <alignment horizontal="center" vertical="top" wrapText="1"/>
    </xf>
    <xf numFmtId="170" fontId="82" fillId="0" borderId="286" xfId="204" applyNumberFormat="1" applyFont="1" applyFill="1" applyBorder="1" applyAlignment="1" applyProtection="1">
      <alignment horizontal="right"/>
      <protection locked="0"/>
    </xf>
    <xf numFmtId="170" fontId="11" fillId="35" borderId="286" xfId="204" applyNumberFormat="1" applyFont="1" applyFill="1" applyBorder="1" applyAlignment="1" applyProtection="1"/>
    <xf numFmtId="166" fontId="19" fillId="29" borderId="310" xfId="0" applyFont="1" applyFill="1" applyBorder="1" applyAlignment="1" applyProtection="1">
      <alignment horizontal="left" wrapText="1"/>
    </xf>
    <xf numFmtId="1" fontId="15" fillId="29" borderId="310" xfId="0" applyNumberFormat="1" applyFont="1" applyFill="1" applyBorder="1" applyAlignment="1" applyProtection="1">
      <alignment horizontal="center" vertical="top" wrapText="1"/>
    </xf>
    <xf numFmtId="166" fontId="14" fillId="34" borderId="372" xfId="0" applyFont="1" applyFill="1" applyBorder="1" applyProtection="1"/>
    <xf numFmtId="166" fontId="14" fillId="34" borderId="341" xfId="0" applyFont="1" applyFill="1" applyBorder="1" applyProtection="1"/>
    <xf numFmtId="167" fontId="14" fillId="34" borderId="330" xfId="4" applyNumberFormat="1" applyFont="1" applyFill="1" applyBorder="1" applyAlignment="1" applyProtection="1"/>
    <xf numFmtId="167" fontId="14" fillId="34" borderId="330" xfId="5" applyNumberFormat="1" applyFont="1" applyFill="1" applyBorder="1" applyAlignment="1" applyProtection="1"/>
    <xf numFmtId="167" fontId="14" fillId="34" borderId="341" xfId="4" applyNumberFormat="1" applyFont="1" applyFill="1" applyBorder="1" applyAlignment="1" applyProtection="1"/>
    <xf numFmtId="170" fontId="11" fillId="35" borderId="202" xfId="204" applyNumberFormat="1" applyFont="1" applyFill="1" applyBorder="1" applyAlignment="1" applyProtection="1"/>
    <xf numFmtId="170" fontId="11" fillId="34" borderId="341" xfId="204" applyNumberFormat="1" applyFont="1" applyFill="1" applyBorder="1" applyAlignment="1" applyProtection="1"/>
    <xf numFmtId="49" fontId="14" fillId="0" borderId="92" xfId="4" quotePrefix="1" applyNumberFormat="1" applyFont="1" applyBorder="1" applyAlignment="1" applyProtection="1">
      <alignment horizontal="left"/>
      <protection locked="0"/>
    </xf>
    <xf numFmtId="49" fontId="14" fillId="34" borderId="92" xfId="4" applyNumberFormat="1" applyFont="1" applyFill="1" applyBorder="1" applyAlignment="1" applyProtection="1">
      <alignment horizontal="left"/>
    </xf>
    <xf numFmtId="170" fontId="11" fillId="34" borderId="202" xfId="204" applyNumberFormat="1" applyFont="1" applyFill="1" applyBorder="1" applyAlignment="1" applyProtection="1"/>
    <xf numFmtId="0" fontId="35" fillId="34" borderId="92" xfId="4" applyFont="1" applyFill="1" applyBorder="1" applyProtection="1"/>
    <xf numFmtId="170" fontId="11" fillId="34" borderId="425" xfId="204" applyNumberFormat="1" applyFont="1" applyFill="1" applyBorder="1" applyAlignment="1" applyProtection="1"/>
    <xf numFmtId="170" fontId="82" fillId="0" borderId="310" xfId="204" applyNumberFormat="1" applyFont="1" applyFill="1" applyBorder="1" applyAlignment="1" applyProtection="1">
      <alignment horizontal="right"/>
      <protection locked="0"/>
    </xf>
    <xf numFmtId="170" fontId="11" fillId="35" borderId="310" xfId="204" applyNumberFormat="1" applyFont="1" applyFill="1" applyBorder="1" applyAlignment="1" applyProtection="1"/>
    <xf numFmtId="0" fontId="14" fillId="34" borderId="425" xfId="4" applyFont="1" applyFill="1" applyBorder="1" applyProtection="1"/>
    <xf numFmtId="166" fontId="0" fillId="34" borderId="425" xfId="0" applyFill="1" applyBorder="1" applyProtection="1"/>
    <xf numFmtId="166" fontId="21" fillId="34" borderId="310" xfId="0" applyFont="1" applyFill="1" applyBorder="1" applyAlignment="1" applyProtection="1">
      <alignment wrapText="1"/>
      <protection locked="0"/>
    </xf>
    <xf numFmtId="166" fontId="0" fillId="0" borderId="310" xfId="0" applyFill="1" applyBorder="1" applyProtection="1">
      <protection locked="0"/>
    </xf>
    <xf numFmtId="0" fontId="38" fillId="29" borderId="202" xfId="210" applyFont="1" applyFill="1" applyBorder="1" applyProtection="1"/>
    <xf numFmtId="166" fontId="78" fillId="29" borderId="310" xfId="0" applyFont="1" applyFill="1" applyBorder="1" applyProtection="1"/>
    <xf numFmtId="0" fontId="38" fillId="29" borderId="310" xfId="210" applyFont="1" applyFill="1" applyBorder="1" applyProtection="1"/>
    <xf numFmtId="166" fontId="111" fillId="34" borderId="310" xfId="0" applyFont="1" applyFill="1" applyBorder="1" applyAlignment="1" applyProtection="1"/>
    <xf numFmtId="166" fontId="111" fillId="34" borderId="310" xfId="0" applyFont="1" applyFill="1" applyBorder="1" applyAlignment="1" applyProtection="1">
      <alignment horizontal="left" wrapText="1"/>
    </xf>
    <xf numFmtId="166" fontId="111" fillId="34" borderId="310" xfId="11" applyFont="1" applyFill="1" applyBorder="1" applyAlignment="1" applyProtection="1">
      <alignment horizontal="left"/>
    </xf>
    <xf numFmtId="166" fontId="78" fillId="29" borderId="310" xfId="0" applyFont="1" applyFill="1" applyBorder="1" applyAlignment="1" applyProtection="1">
      <alignment wrapText="1"/>
    </xf>
    <xf numFmtId="170" fontId="11" fillId="29" borderId="310" xfId="204" applyNumberFormat="1" applyFont="1" applyFill="1" applyBorder="1" applyProtection="1"/>
    <xf numFmtId="0" fontId="38" fillId="29" borderId="310" xfId="210" applyFont="1" applyFill="1" applyBorder="1" applyAlignment="1" applyProtection="1"/>
    <xf numFmtId="166" fontId="78" fillId="29" borderId="425" xfId="0" applyFont="1" applyFill="1" applyBorder="1" applyProtection="1"/>
    <xf numFmtId="0" fontId="38" fillId="29" borderId="425" xfId="210" applyFont="1" applyFill="1" applyBorder="1" applyProtection="1"/>
    <xf numFmtId="166" fontId="19" fillId="29" borderId="202" xfId="0" applyFont="1" applyFill="1" applyBorder="1" applyAlignment="1" applyProtection="1">
      <alignment wrapText="1"/>
    </xf>
    <xf numFmtId="0" fontId="96" fillId="29" borderId="310" xfId="210" applyFont="1" applyFill="1" applyBorder="1" applyAlignment="1" applyProtection="1"/>
    <xf numFmtId="0" fontId="78" fillId="29" borderId="310" xfId="210" applyFont="1" applyFill="1" applyBorder="1" applyAlignment="1" applyProtection="1"/>
    <xf numFmtId="0" fontId="78" fillId="29" borderId="425" xfId="210" applyFont="1" applyFill="1" applyBorder="1" applyAlignment="1" applyProtection="1"/>
    <xf numFmtId="0" fontId="38" fillId="29" borderId="425" xfId="210" applyFont="1" applyFill="1" applyBorder="1" applyAlignment="1" applyProtection="1"/>
    <xf numFmtId="0" fontId="38" fillId="29" borderId="202" xfId="210" applyFont="1" applyFill="1" applyBorder="1" applyAlignment="1" applyProtection="1"/>
    <xf numFmtId="170" fontId="20" fillId="30" borderId="356" xfId="204" applyNumberFormat="1" applyFont="1" applyFill="1" applyBorder="1" applyProtection="1"/>
    <xf numFmtId="170" fontId="69" fillId="29" borderId="319" xfId="204" applyNumberFormat="1" applyFont="1" applyFill="1" applyBorder="1" applyProtection="1"/>
    <xf numFmtId="170" fontId="11" fillId="34" borderId="382" xfId="206" applyNumberFormat="1" applyFont="1" applyFill="1" applyBorder="1" applyProtection="1"/>
    <xf numFmtId="170" fontId="11" fillId="34" borderId="33" xfId="206" applyNumberFormat="1" applyFont="1" applyFill="1" applyBorder="1" applyProtection="1"/>
    <xf numFmtId="170" fontId="69" fillId="29" borderId="461" xfId="204" applyNumberFormat="1" applyFont="1" applyFill="1" applyBorder="1" applyProtection="1"/>
    <xf numFmtId="170" fontId="21" fillId="29" borderId="382" xfId="204" applyNumberFormat="1" applyFont="1" applyFill="1" applyBorder="1" applyProtection="1"/>
    <xf numFmtId="170" fontId="11" fillId="34" borderId="392" xfId="206" applyNumberFormat="1" applyFont="1" applyFill="1" applyBorder="1" applyProtection="1"/>
    <xf numFmtId="170" fontId="21" fillId="29" borderId="461" xfId="204" applyNumberFormat="1" applyFont="1" applyFill="1" applyBorder="1" applyProtection="1"/>
    <xf numFmtId="178" fontId="71" fillId="0" borderId="41" xfId="204" applyNumberFormat="1" applyFont="1" applyFill="1" applyBorder="1" applyProtection="1">
      <protection locked="0"/>
    </xf>
    <xf numFmtId="170" fontId="20" fillId="35" borderId="356" xfId="204" applyNumberFormat="1" applyFont="1" applyFill="1" applyBorder="1" applyProtection="1"/>
    <xf numFmtId="38" fontId="11" fillId="29" borderId="464" xfId="0" applyNumberFormat="1" applyFont="1" applyFill="1" applyBorder="1" applyProtection="1"/>
    <xf numFmtId="38" fontId="11" fillId="29" borderId="115" xfId="0" applyNumberFormat="1" applyFont="1" applyFill="1" applyBorder="1" applyProtection="1"/>
    <xf numFmtId="170" fontId="20" fillId="34" borderId="33" xfId="204" applyNumberFormat="1" applyFont="1" applyFill="1" applyBorder="1" applyProtection="1"/>
    <xf numFmtId="170" fontId="20" fillId="0" borderId="41" xfId="204" applyNumberFormat="1" applyFont="1" applyFill="1" applyBorder="1" applyProtection="1">
      <protection locked="0"/>
    </xf>
    <xf numFmtId="170" fontId="21" fillId="34" borderId="489" xfId="204" applyNumberFormat="1" applyFont="1" applyFill="1" applyBorder="1" applyProtection="1"/>
    <xf numFmtId="170" fontId="21" fillId="29" borderId="194" xfId="204" applyNumberFormat="1" applyFont="1" applyFill="1" applyBorder="1" applyProtection="1"/>
    <xf numFmtId="170" fontId="21" fillId="29" borderId="460" xfId="204" applyNumberFormat="1" applyFont="1" applyFill="1" applyBorder="1" applyProtection="1"/>
    <xf numFmtId="170" fontId="20" fillId="35" borderId="398" xfId="204" applyNumberFormat="1" applyFont="1" applyFill="1" applyBorder="1" applyProtection="1"/>
    <xf numFmtId="170" fontId="20" fillId="34" borderId="392" xfId="204" applyNumberFormat="1" applyFont="1" applyFill="1" applyBorder="1" applyProtection="1"/>
    <xf numFmtId="170" fontId="20" fillId="34" borderId="60" xfId="204" applyNumberFormat="1" applyFont="1" applyFill="1" applyBorder="1" applyProtection="1"/>
    <xf numFmtId="170" fontId="20" fillId="34" borderId="41" xfId="204" applyNumberFormat="1" applyFont="1" applyFill="1" applyBorder="1" applyProtection="1"/>
    <xf numFmtId="170" fontId="20" fillId="34" borderId="465" xfId="204" applyNumberFormat="1" applyFont="1" applyFill="1" applyBorder="1" applyProtection="1"/>
    <xf numFmtId="170" fontId="20" fillId="0" borderId="461" xfId="204" applyNumberFormat="1" applyFont="1" applyFill="1" applyBorder="1" applyProtection="1">
      <protection locked="0"/>
    </xf>
    <xf numFmtId="166" fontId="11" fillId="34" borderId="42" xfId="0" applyFont="1" applyFill="1" applyBorder="1" applyProtection="1"/>
    <xf numFmtId="166" fontId="11" fillId="34" borderId="400" xfId="13" applyFont="1" applyFill="1" applyBorder="1" applyAlignment="1" applyProtection="1">
      <alignment horizontal="left"/>
    </xf>
    <xf numFmtId="166" fontId="11" fillId="34" borderId="182" xfId="13" applyFont="1" applyFill="1" applyBorder="1" applyProtection="1"/>
    <xf numFmtId="166" fontId="11" fillId="29" borderId="42" xfId="0" applyFont="1" applyFill="1" applyBorder="1" applyProtection="1"/>
    <xf numFmtId="166" fontId="11" fillId="34" borderId="402" xfId="13" applyFont="1" applyFill="1" applyBorder="1" applyAlignment="1" applyProtection="1">
      <alignment horizontal="left" wrapText="1"/>
    </xf>
    <xf numFmtId="170" fontId="11" fillId="0" borderId="310" xfId="204" applyNumberFormat="1" applyFont="1" applyFill="1" applyBorder="1" applyProtection="1"/>
    <xf numFmtId="170" fontId="11" fillId="0" borderId="195" xfId="204" applyNumberFormat="1" applyFont="1" applyFill="1" applyBorder="1" applyProtection="1"/>
    <xf numFmtId="49" fontId="0" fillId="3" borderId="95" xfId="13" applyNumberFormat="1" applyFont="1" applyFill="1" applyBorder="1" applyAlignment="1" applyProtection="1">
      <alignment horizontal="center"/>
      <protection locked="0"/>
    </xf>
    <xf numFmtId="49" fontId="0" fillId="3" borderId="319" xfId="13" applyNumberFormat="1" applyFont="1" applyFill="1" applyBorder="1" applyAlignment="1" applyProtection="1">
      <alignment horizontal="center"/>
      <protection locked="0"/>
    </xf>
    <xf numFmtId="166" fontId="19" fillId="0" borderId="330" xfId="0" applyFont="1" applyFill="1" applyBorder="1" applyAlignment="1" applyProtection="1">
      <alignment horizontal="center" wrapText="1"/>
    </xf>
    <xf numFmtId="170" fontId="11" fillId="0" borderId="392" xfId="204" quotePrefix="1" applyNumberFormat="1" applyFont="1" applyFill="1" applyBorder="1" applyAlignment="1" applyProtection="1">
      <alignment horizontal="center"/>
      <protection locked="0"/>
    </xf>
    <xf numFmtId="170" fontId="11" fillId="29" borderId="461" xfId="204" applyNumberFormat="1" applyFont="1" applyFill="1" applyBorder="1" applyProtection="1"/>
    <xf numFmtId="170" fontId="19" fillId="29" borderId="490" xfId="204" applyNumberFormat="1" applyFont="1" applyFill="1" applyBorder="1" applyProtection="1"/>
    <xf numFmtId="49" fontId="0" fillId="3" borderId="36" xfId="13" applyNumberFormat="1" applyFont="1" applyFill="1" applyBorder="1" applyAlignment="1" applyProtection="1">
      <alignment horizontal="center"/>
      <protection locked="0"/>
    </xf>
    <xf numFmtId="166" fontId="11" fillId="34" borderId="401" xfId="13" applyFont="1" applyFill="1" applyBorder="1" applyAlignment="1" applyProtection="1">
      <alignment horizontal="left" wrapText="1"/>
    </xf>
    <xf numFmtId="166" fontId="0" fillId="0" borderId="48" xfId="13" quotePrefix="1" applyFont="1" applyBorder="1" applyAlignment="1" applyProtection="1">
      <alignment horizontal="left"/>
      <protection locked="0"/>
    </xf>
    <xf numFmtId="166" fontId="11" fillId="0" borderId="491" xfId="0" applyFont="1" applyFill="1" applyBorder="1" applyProtection="1"/>
    <xf numFmtId="166" fontId="0" fillId="0" borderId="182" xfId="13" quotePrefix="1" applyFont="1" applyBorder="1" applyAlignment="1" applyProtection="1">
      <alignment horizontal="left"/>
      <protection locked="0"/>
    </xf>
    <xf numFmtId="166" fontId="11" fillId="34" borderId="400" xfId="0" applyFont="1" applyFill="1" applyBorder="1" applyProtection="1"/>
    <xf numFmtId="170" fontId="0" fillId="29" borderId="461" xfId="204" applyNumberFormat="1" applyFont="1" applyFill="1" applyBorder="1" applyProtection="1"/>
    <xf numFmtId="170" fontId="0" fillId="0" borderId="392" xfId="204" applyNumberFormat="1" applyFont="1" applyFill="1" applyBorder="1" applyProtection="1">
      <protection locked="0"/>
    </xf>
    <xf numFmtId="170" fontId="0" fillId="0" borderId="46" xfId="204" applyNumberFormat="1" applyFont="1" applyFill="1" applyBorder="1" applyProtection="1">
      <protection locked="0"/>
    </xf>
    <xf numFmtId="170" fontId="107" fillId="29" borderId="490" xfId="204" applyNumberFormat="1" applyFont="1" applyFill="1" applyBorder="1" applyProtection="1"/>
    <xf numFmtId="166" fontId="15" fillId="34" borderId="372" xfId="0" applyFont="1" applyFill="1" applyBorder="1" applyAlignment="1" applyProtection="1">
      <alignment horizontal="left"/>
    </xf>
    <xf numFmtId="0" fontId="20" fillId="34" borderId="404" xfId="6" applyFont="1" applyFill="1" applyBorder="1" applyAlignment="1" applyProtection="1">
      <alignment horizontal="left" vertical="center"/>
    </xf>
    <xf numFmtId="166" fontId="0" fillId="0" borderId="0" xfId="0" quotePrefix="1"/>
    <xf numFmtId="170" fontId="21" fillId="35" borderId="418" xfId="204" applyNumberFormat="1" applyFont="1" applyFill="1" applyBorder="1" applyProtection="1"/>
    <xf numFmtId="170" fontId="21" fillId="35" borderId="415" xfId="204" applyNumberFormat="1" applyFont="1" applyFill="1" applyBorder="1" applyProtection="1"/>
    <xf numFmtId="166" fontId="20" fillId="34" borderId="492" xfId="0" applyFont="1" applyFill="1" applyBorder="1" applyAlignment="1" applyProtection="1">
      <alignment horizontal="left"/>
    </xf>
    <xf numFmtId="166" fontId="21" fillId="34" borderId="425" xfId="0" quotePrefix="1" applyFont="1" applyFill="1" applyBorder="1" applyProtection="1"/>
    <xf numFmtId="0" fontId="21" fillId="34" borderId="358" xfId="235" applyFont="1" applyFill="1" applyBorder="1" applyProtection="1">
      <protection locked="0"/>
    </xf>
    <xf numFmtId="170" fontId="21" fillId="34" borderId="493" xfId="204" applyNumberFormat="1" applyFont="1" applyFill="1" applyBorder="1" applyProtection="1">
      <protection locked="0"/>
    </xf>
    <xf numFmtId="170" fontId="21" fillId="34" borderId="494" xfId="204" applyNumberFormat="1" applyFont="1" applyFill="1" applyBorder="1" applyProtection="1">
      <protection locked="0"/>
    </xf>
    <xf numFmtId="0" fontId="21" fillId="34" borderId="199" xfId="6" applyFont="1" applyFill="1" applyBorder="1" applyAlignment="1" applyProtection="1">
      <alignment horizontal="left" vertical="center"/>
    </xf>
    <xf numFmtId="49" fontId="21" fillId="0" borderId="95" xfId="6" applyNumberFormat="1" applyFont="1" applyFill="1" applyBorder="1" applyAlignment="1" applyProtection="1">
      <alignment horizontal="center"/>
      <protection locked="0"/>
    </xf>
    <xf numFmtId="49" fontId="21" fillId="0" borderId="64" xfId="6" applyNumberFormat="1" applyFont="1" applyFill="1" applyBorder="1" applyAlignment="1" applyProtection="1">
      <alignment horizontal="center"/>
      <protection locked="0"/>
    </xf>
    <xf numFmtId="0" fontId="21" fillId="0" borderId="358" xfId="6" applyFont="1" applyFill="1" applyBorder="1" applyProtection="1">
      <protection locked="0"/>
    </xf>
    <xf numFmtId="0" fontId="21" fillId="34" borderId="343" xfId="6" applyFont="1" applyFill="1" applyBorder="1" applyProtection="1"/>
    <xf numFmtId="49" fontId="21" fillId="0" borderId="491" xfId="6" applyNumberFormat="1" applyFont="1" applyFill="1" applyBorder="1" applyAlignment="1" applyProtection="1">
      <alignment horizontal="center"/>
      <protection locked="0"/>
    </xf>
    <xf numFmtId="0" fontId="21" fillId="34" borderId="496" xfId="6" applyFont="1" applyFill="1" applyBorder="1" applyProtection="1"/>
    <xf numFmtId="49" fontId="21" fillId="0" borderId="497" xfId="6" applyNumberFormat="1" applyFont="1" applyFill="1" applyBorder="1" applyAlignment="1" applyProtection="1">
      <alignment horizontal="center"/>
      <protection locked="0"/>
    </xf>
    <xf numFmtId="49" fontId="21" fillId="0" borderId="412" xfId="6" applyNumberFormat="1" applyFont="1" applyFill="1" applyBorder="1" applyAlignment="1" applyProtection="1">
      <alignment horizontal="center"/>
      <protection locked="0"/>
    </xf>
    <xf numFmtId="0" fontId="20" fillId="34" borderId="405" xfId="6" applyFont="1" applyFill="1" applyBorder="1" applyAlignment="1" applyProtection="1">
      <alignment horizontal="left" vertical="center"/>
    </xf>
    <xf numFmtId="0" fontId="20" fillId="34" borderId="329" xfId="6" applyFont="1" applyFill="1" applyBorder="1" applyProtection="1"/>
    <xf numFmtId="170" fontId="21" fillId="34" borderId="407" xfId="204" applyNumberFormat="1" applyFont="1" applyFill="1" applyBorder="1" applyAlignment="1" applyProtection="1">
      <alignment horizontal="left" vertical="center"/>
    </xf>
    <xf numFmtId="170" fontId="21" fillId="34" borderId="408" xfId="204" applyNumberFormat="1" applyFont="1" applyFill="1" applyBorder="1" applyProtection="1"/>
    <xf numFmtId="170" fontId="11" fillId="0" borderId="412" xfId="204" applyNumberFormat="1" applyFont="1" applyFill="1" applyBorder="1" applyAlignment="1" applyProtection="1">
      <alignment horizontal="center"/>
      <protection locked="0"/>
    </xf>
    <xf numFmtId="166" fontId="20" fillId="0" borderId="412" xfId="0" applyFont="1" applyFill="1" applyBorder="1" applyAlignment="1" applyProtection="1">
      <alignment horizontal="center" wrapText="1"/>
      <protection locked="0"/>
    </xf>
    <xf numFmtId="0" fontId="20" fillId="34" borderId="54" xfId="6" applyFont="1" applyFill="1" applyBorder="1" applyAlignment="1" applyProtection="1">
      <alignment horizontal="left" vertical="center" indent="1"/>
    </xf>
    <xf numFmtId="0" fontId="20" fillId="34" borderId="407" xfId="6" applyFont="1" applyFill="1" applyBorder="1" applyAlignment="1" applyProtection="1">
      <alignment horizontal="left" vertical="center" indent="1"/>
    </xf>
    <xf numFmtId="166" fontId="20" fillId="0" borderId="64" xfId="0" applyFont="1" applyFill="1" applyBorder="1" applyAlignment="1" applyProtection="1">
      <alignment horizontal="center" wrapText="1"/>
      <protection locked="0"/>
    </xf>
    <xf numFmtId="170" fontId="19" fillId="0" borderId="95" xfId="204" applyNumberFormat="1" applyFont="1" applyFill="1" applyBorder="1" applyAlignment="1" applyProtection="1">
      <alignment horizontal="center" wrapText="1"/>
      <protection locked="0"/>
    </xf>
    <xf numFmtId="170" fontId="19" fillId="34" borderId="40" xfId="204" applyNumberFormat="1" applyFont="1" applyFill="1" applyBorder="1" applyProtection="1"/>
    <xf numFmtId="170" fontId="19" fillId="0" borderId="358" xfId="204" applyNumberFormat="1" applyFont="1" applyFill="1" applyBorder="1" applyAlignment="1" applyProtection="1">
      <alignment horizontal="center" wrapText="1"/>
      <protection locked="0"/>
    </xf>
    <xf numFmtId="170" fontId="19" fillId="34" borderId="32" xfId="204" applyNumberFormat="1" applyFont="1" applyFill="1" applyBorder="1" applyAlignment="1" applyProtection="1">
      <alignment horizontal="left" vertical="center" indent="1"/>
    </xf>
    <xf numFmtId="170" fontId="19" fillId="34" borderId="54" xfId="204" applyNumberFormat="1" applyFont="1" applyFill="1" applyBorder="1" applyAlignment="1" applyProtection="1">
      <alignment horizontal="left" vertical="center" indent="1"/>
    </xf>
    <xf numFmtId="170" fontId="19" fillId="34" borderId="326" xfId="204" applyNumberFormat="1" applyFont="1" applyFill="1" applyBorder="1" applyAlignment="1" applyProtection="1">
      <alignment horizontal="left" vertical="center" indent="1"/>
    </xf>
    <xf numFmtId="170" fontId="19" fillId="0" borderId="64" xfId="204" applyNumberFormat="1" applyFont="1" applyFill="1" applyBorder="1" applyAlignment="1" applyProtection="1">
      <alignment horizontal="center" wrapText="1"/>
      <protection locked="0"/>
    </xf>
    <xf numFmtId="170" fontId="11" fillId="0" borderId="95" xfId="204" applyNumberFormat="1" applyFont="1" applyBorder="1" applyAlignment="1" applyProtection="1">
      <alignment horizontal="center"/>
      <protection locked="0"/>
    </xf>
    <xf numFmtId="170" fontId="11" fillId="0" borderId="412" xfId="204" applyNumberFormat="1" applyFont="1" applyBorder="1" applyAlignment="1" applyProtection="1">
      <alignment horizontal="center"/>
      <protection locked="0"/>
    </xf>
    <xf numFmtId="170" fontId="11" fillId="0" borderId="330" xfId="204" applyNumberFormat="1" applyFont="1" applyBorder="1" applyAlignment="1" applyProtection="1">
      <alignment horizontal="center"/>
      <protection locked="0"/>
    </xf>
    <xf numFmtId="170" fontId="11" fillId="0" borderId="330" xfId="204" applyNumberFormat="1" applyFont="1" applyFill="1" applyBorder="1" applyAlignment="1" applyProtection="1">
      <alignment horizontal="center"/>
      <protection locked="0"/>
    </xf>
    <xf numFmtId="0" fontId="11" fillId="0" borderId="113" xfId="14" applyFont="1" applyFill="1" applyBorder="1" applyAlignment="1" applyProtection="1">
      <alignment horizontal="left" indent="1"/>
      <protection locked="0"/>
    </xf>
    <xf numFmtId="49" fontId="11" fillId="0" borderId="95" xfId="14" applyNumberFormat="1" applyFont="1" applyFill="1" applyBorder="1" applyAlignment="1" applyProtection="1">
      <alignment horizontal="center"/>
      <protection locked="0"/>
    </xf>
    <xf numFmtId="49" fontId="11" fillId="0" borderId="64" xfId="14" applyNumberFormat="1" applyFont="1" applyFill="1" applyBorder="1" applyAlignment="1" applyProtection="1">
      <alignment horizontal="center"/>
      <protection locked="0"/>
    </xf>
    <xf numFmtId="0" fontId="11" fillId="0" borderId="63" xfId="14" applyFont="1" applyFill="1" applyBorder="1" applyAlignment="1" applyProtection="1">
      <alignment horizontal="left" indent="1"/>
      <protection locked="0"/>
    </xf>
    <xf numFmtId="0" fontId="11" fillId="0" borderId="390" xfId="14" applyFont="1" applyFill="1" applyBorder="1" applyAlignment="1" applyProtection="1">
      <alignment horizontal="left" indent="1"/>
      <protection locked="0"/>
    </xf>
    <xf numFmtId="49" fontId="11" fillId="0" borderId="412" xfId="14" applyNumberFormat="1" applyFont="1" applyFill="1" applyBorder="1" applyAlignment="1" applyProtection="1">
      <alignment horizontal="center"/>
      <protection locked="0"/>
    </xf>
    <xf numFmtId="49" fontId="11" fillId="0" borderId="330" xfId="14" applyNumberFormat="1" applyFont="1" applyFill="1" applyBorder="1" applyAlignment="1" applyProtection="1">
      <alignment horizontal="center"/>
      <protection locked="0"/>
    </xf>
    <xf numFmtId="166" fontId="11" fillId="0" borderId="182" xfId="0" applyFont="1" applyFill="1" applyBorder="1" applyProtection="1"/>
    <xf numFmtId="166" fontId="19" fillId="0" borderId="64" xfId="0" applyFont="1" applyFill="1" applyBorder="1" applyAlignment="1" applyProtection="1">
      <alignment horizontal="center" wrapText="1"/>
    </xf>
    <xf numFmtId="49" fontId="0" fillId="3" borderId="64" xfId="13" applyNumberFormat="1" applyFont="1" applyFill="1" applyBorder="1" applyAlignment="1" applyProtection="1">
      <alignment horizontal="center"/>
      <protection locked="0"/>
    </xf>
    <xf numFmtId="166" fontId="0" fillId="0" borderId="401" xfId="13" quotePrefix="1" applyFont="1" applyBorder="1" applyAlignment="1" applyProtection="1">
      <alignment horizontal="left"/>
      <protection locked="0"/>
    </xf>
    <xf numFmtId="49" fontId="0" fillId="3" borderId="412" xfId="13" applyNumberFormat="1" applyFont="1" applyFill="1" applyBorder="1" applyAlignment="1" applyProtection="1">
      <alignment horizontal="center"/>
      <protection locked="0"/>
    </xf>
    <xf numFmtId="170" fontId="104" fillId="0" borderId="443" xfId="204" applyNumberFormat="1" applyFont="1" applyBorder="1" applyAlignment="1" applyProtection="1">
      <protection locked="0"/>
    </xf>
    <xf numFmtId="170" fontId="20" fillId="0" borderId="95" xfId="204" applyNumberFormat="1" applyFont="1" applyFill="1" applyBorder="1" applyAlignment="1" applyProtection="1">
      <protection locked="0"/>
    </xf>
    <xf numFmtId="170" fontId="21" fillId="0" borderId="365" xfId="204" applyNumberFormat="1" applyFont="1" applyBorder="1" applyProtection="1">
      <protection locked="0"/>
    </xf>
    <xf numFmtId="170" fontId="21" fillId="0" borderId="358" xfId="204" applyNumberFormat="1" applyFont="1" applyBorder="1" applyProtection="1">
      <protection locked="0"/>
    </xf>
    <xf numFmtId="170" fontId="69" fillId="0" borderId="443" xfId="204" applyNumberFormat="1" applyFont="1" applyBorder="1" applyProtection="1">
      <protection locked="0"/>
    </xf>
    <xf numFmtId="0" fontId="11" fillId="34" borderId="380" xfId="4" applyFont="1" applyFill="1" applyBorder="1" applyAlignment="1" applyProtection="1">
      <alignment horizontal="left"/>
    </xf>
    <xf numFmtId="0" fontId="21" fillId="34" borderId="63" xfId="4" applyFont="1" applyFill="1" applyBorder="1" applyProtection="1"/>
    <xf numFmtId="0" fontId="20" fillId="34" borderId="326" xfId="4" applyFont="1" applyFill="1" applyBorder="1" applyProtection="1"/>
    <xf numFmtId="0" fontId="14" fillId="34" borderId="326" xfId="4" applyFont="1" applyFill="1" applyBorder="1" applyProtection="1"/>
    <xf numFmtId="0" fontId="21" fillId="34" borderId="388" xfId="4" applyFont="1" applyFill="1" applyBorder="1" applyProtection="1"/>
    <xf numFmtId="0" fontId="34" fillId="34" borderId="63" xfId="4" applyFont="1" applyFill="1" applyBorder="1" applyProtection="1"/>
    <xf numFmtId="0" fontId="21" fillId="34" borderId="326" xfId="4" quotePrefix="1" applyFont="1" applyFill="1" applyBorder="1" applyProtection="1"/>
    <xf numFmtId="0" fontId="35" fillId="0" borderId="326" xfId="4" applyFont="1" applyFill="1" applyBorder="1" applyProtection="1">
      <protection locked="0"/>
    </xf>
    <xf numFmtId="0" fontId="21" fillId="34" borderId="70" xfId="4" applyFont="1" applyFill="1" applyBorder="1" applyProtection="1"/>
    <xf numFmtId="0" fontId="37" fillId="34" borderId="63" xfId="4" applyFont="1" applyFill="1" applyBorder="1" applyProtection="1"/>
    <xf numFmtId="0" fontId="14" fillId="34" borderId="68" xfId="4" applyFont="1" applyFill="1" applyBorder="1" applyProtection="1"/>
    <xf numFmtId="0" fontId="19" fillId="34" borderId="37" xfId="4" applyFont="1" applyFill="1" applyBorder="1" applyProtection="1"/>
    <xf numFmtId="0" fontId="14" fillId="34" borderId="419" xfId="4" applyFont="1" applyFill="1" applyBorder="1" applyProtection="1"/>
    <xf numFmtId="0" fontId="21" fillId="34" borderId="329" xfId="4" applyFont="1" applyFill="1" applyBorder="1" applyProtection="1"/>
    <xf numFmtId="0" fontId="14" fillId="34" borderId="502" xfId="4" applyFont="1" applyFill="1" applyBorder="1" applyProtection="1"/>
    <xf numFmtId="0" fontId="20" fillId="34" borderId="495" xfId="4" applyFont="1" applyFill="1" applyBorder="1" applyProtection="1"/>
    <xf numFmtId="0" fontId="19" fillId="34" borderId="495" xfId="4" applyFont="1" applyFill="1" applyBorder="1" applyProtection="1"/>
    <xf numFmtId="0" fontId="21" fillId="34" borderId="37" xfId="4" applyFont="1" applyFill="1" applyBorder="1" applyProtection="1"/>
    <xf numFmtId="0" fontId="35" fillId="34" borderId="495" xfId="4" applyFont="1" applyFill="1" applyBorder="1" applyProtection="1"/>
    <xf numFmtId="166" fontId="35" fillId="34" borderId="372" xfId="0" applyFont="1" applyFill="1" applyBorder="1" applyProtection="1"/>
    <xf numFmtId="0" fontId="14" fillId="0" borderId="330" xfId="4" applyNumberFormat="1" applyFont="1" applyBorder="1" applyAlignment="1" applyProtection="1">
      <alignment horizontal="left"/>
      <protection locked="0"/>
    </xf>
    <xf numFmtId="166" fontId="0" fillId="34" borderId="63" xfId="0" applyFill="1" applyBorder="1" applyProtection="1"/>
    <xf numFmtId="0" fontId="14" fillId="34" borderId="327" xfId="4" applyFont="1" applyFill="1" applyBorder="1" applyProtection="1"/>
    <xf numFmtId="49" fontId="14" fillId="34" borderId="64" xfId="4" quotePrefix="1" applyNumberFormat="1" applyFont="1" applyFill="1" applyBorder="1" applyAlignment="1" applyProtection="1">
      <alignment horizontal="left"/>
    </xf>
    <xf numFmtId="0" fontId="14" fillId="0" borderId="64" xfId="4" applyNumberFormat="1" applyFont="1" applyBorder="1" applyAlignment="1" applyProtection="1">
      <alignment horizontal="left"/>
      <protection locked="0"/>
    </xf>
    <xf numFmtId="49" fontId="14" fillId="0" borderId="64" xfId="4" applyNumberFormat="1" applyFont="1" applyBorder="1" applyAlignment="1" applyProtection="1">
      <alignment horizontal="left"/>
      <protection locked="0"/>
    </xf>
    <xf numFmtId="0" fontId="14" fillId="34" borderId="408" xfId="4" applyFont="1" applyFill="1" applyBorder="1" applyProtection="1"/>
    <xf numFmtId="49" fontId="14" fillId="0" borderId="412" xfId="4" applyNumberFormat="1" applyFont="1" applyBorder="1" applyAlignment="1" applyProtection="1">
      <alignment horizontal="left"/>
      <protection locked="0"/>
    </xf>
    <xf numFmtId="166" fontId="0" fillId="34" borderId="408" xfId="0" applyFill="1" applyBorder="1" applyProtection="1"/>
    <xf numFmtId="49" fontId="14" fillId="34" borderId="412" xfId="4" applyNumberFormat="1" applyFont="1" applyFill="1" applyBorder="1" applyAlignment="1" applyProtection="1">
      <alignment horizontal="left"/>
    </xf>
    <xf numFmtId="166" fontId="14" fillId="34" borderId="12" xfId="0" applyFont="1" applyFill="1" applyBorder="1" applyProtection="1"/>
    <xf numFmtId="166" fontId="0" fillId="34" borderId="11" xfId="0" applyFill="1" applyBorder="1" applyProtection="1"/>
    <xf numFmtId="49" fontId="14" fillId="0" borderId="36" xfId="4" applyNumberFormat="1" applyFont="1" applyBorder="1" applyAlignment="1" applyProtection="1">
      <alignment horizontal="left"/>
      <protection locked="0"/>
    </xf>
    <xf numFmtId="166" fontId="35" fillId="34" borderId="113" xfId="0" applyFont="1" applyFill="1" applyBorder="1" applyProtection="1"/>
    <xf numFmtId="49" fontId="14" fillId="0" borderId="113" xfId="4" applyNumberFormat="1" applyFont="1" applyBorder="1" applyAlignment="1" applyProtection="1">
      <alignment horizontal="left"/>
      <protection locked="0"/>
    </xf>
    <xf numFmtId="166" fontId="35" fillId="34" borderId="63" xfId="0" applyFont="1" applyFill="1" applyBorder="1" applyProtection="1"/>
    <xf numFmtId="49" fontId="14" fillId="34" borderId="64" xfId="4" applyNumberFormat="1" applyFont="1" applyFill="1" applyBorder="1" applyAlignment="1" applyProtection="1">
      <alignment horizontal="left"/>
    </xf>
    <xf numFmtId="166" fontId="20" fillId="0" borderId="502" xfId="0" applyFont="1" applyFill="1" applyBorder="1" applyAlignment="1" applyProtection="1">
      <alignment wrapText="1"/>
      <protection locked="0"/>
    </xf>
    <xf numFmtId="170" fontId="20" fillId="32" borderId="503" xfId="204" applyNumberFormat="1" applyFont="1" applyFill="1" applyBorder="1" applyProtection="1"/>
    <xf numFmtId="166" fontId="20" fillId="0" borderId="330" xfId="0" applyFont="1" applyFill="1" applyBorder="1" applyAlignment="1" applyProtection="1">
      <alignment wrapText="1"/>
      <protection locked="0"/>
    </xf>
    <xf numFmtId="166" fontId="20" fillId="34" borderId="392" xfId="0" applyFont="1" applyFill="1" applyBorder="1" applyAlignment="1" applyProtection="1">
      <alignment horizontal="center"/>
    </xf>
    <xf numFmtId="170" fontId="69" fillId="0" borderId="504" xfId="204" applyNumberFormat="1" applyFont="1" applyBorder="1" applyProtection="1">
      <protection locked="0"/>
    </xf>
    <xf numFmtId="170" fontId="69" fillId="0" borderId="504" xfId="204" applyNumberFormat="1" applyFont="1" applyFill="1" applyBorder="1" applyProtection="1">
      <protection locked="0"/>
    </xf>
    <xf numFmtId="170" fontId="20" fillId="35" borderId="325" xfId="204" applyNumberFormat="1" applyFont="1" applyFill="1" applyBorder="1" applyProtection="1">
      <protection locked="0"/>
    </xf>
    <xf numFmtId="166" fontId="21" fillId="31" borderId="40" xfId="0" applyFont="1" applyFill="1" applyBorder="1" applyAlignment="1" applyProtection="1">
      <alignment wrapText="1"/>
    </xf>
    <xf numFmtId="166" fontId="20" fillId="29" borderId="505" xfId="0" applyFont="1" applyFill="1" applyBorder="1" applyAlignment="1" applyProtection="1">
      <alignment horizontal="left" wrapText="1"/>
    </xf>
    <xf numFmtId="170" fontId="21" fillId="0" borderId="461" xfId="204" applyNumberFormat="1" applyFont="1" applyFill="1" applyBorder="1" applyAlignment="1" applyProtection="1">
      <alignment wrapText="1"/>
      <protection locked="0"/>
    </xf>
    <xf numFmtId="166" fontId="21" fillId="29" borderId="504" xfId="0" applyFont="1" applyFill="1" applyBorder="1" applyAlignment="1" applyProtection="1">
      <alignment horizontal="left"/>
    </xf>
    <xf numFmtId="170" fontId="21" fillId="0" borderId="461" xfId="204" applyNumberFormat="1" applyFont="1" applyFill="1" applyBorder="1" applyProtection="1">
      <protection locked="0"/>
    </xf>
    <xf numFmtId="170" fontId="21" fillId="32" borderId="325" xfId="204" applyNumberFormat="1" applyFont="1" applyFill="1" applyBorder="1" applyProtection="1"/>
    <xf numFmtId="170" fontId="21" fillId="34" borderId="490" xfId="204" applyNumberFormat="1" applyFont="1" applyFill="1" applyBorder="1" applyProtection="1"/>
    <xf numFmtId="170" fontId="20" fillId="29" borderId="504" xfId="204" applyNumberFormat="1" applyFont="1" applyFill="1" applyBorder="1" applyAlignment="1" applyProtection="1">
      <alignment horizontal="left" wrapText="1"/>
    </xf>
    <xf numFmtId="166" fontId="93" fillId="34" borderId="45" xfId="211" applyNumberFormat="1" applyFill="1" applyBorder="1" applyAlignment="1" applyProtection="1">
      <alignment horizontal="left"/>
    </xf>
    <xf numFmtId="49" fontId="21" fillId="34" borderId="504" xfId="12" applyNumberFormat="1" applyFont="1" applyFill="1" applyBorder="1" applyAlignment="1" applyProtection="1">
      <alignment horizontal="center"/>
    </xf>
    <xf numFmtId="170" fontId="11" fillId="0" borderId="531" xfId="237" applyNumberFormat="1" applyFont="1" applyBorder="1" applyProtection="1">
      <protection locked="0"/>
    </xf>
    <xf numFmtId="170" fontId="11" fillId="0" borderId="528" xfId="237" applyNumberFormat="1" applyFont="1" applyBorder="1" applyProtection="1">
      <protection locked="0"/>
    </xf>
    <xf numFmtId="170" fontId="11" fillId="33" borderId="528" xfId="237" applyNumberFormat="1" applyFont="1" applyFill="1" applyBorder="1" applyProtection="1"/>
    <xf numFmtId="170" fontId="11" fillId="0" borderId="528" xfId="237" applyNumberFormat="1" applyFont="1" applyFill="1" applyBorder="1" applyProtection="1">
      <protection locked="0"/>
    </xf>
    <xf numFmtId="0" fontId="20" fillId="29" borderId="531" xfId="165" applyFont="1" applyFill="1" applyBorder="1" applyAlignment="1" applyProtection="1">
      <alignment horizontal="center" vertical="center" wrapText="1"/>
    </xf>
    <xf numFmtId="0" fontId="17" fillId="29" borderId="527" xfId="165" applyFont="1" applyFill="1" applyBorder="1" applyAlignment="1" applyProtection="1">
      <alignment horizontal="center" vertical="center" wrapText="1"/>
    </xf>
    <xf numFmtId="0" fontId="17" fillId="29" borderId="531" xfId="165" applyFont="1" applyFill="1" applyBorder="1" applyAlignment="1" applyProtection="1">
      <alignment horizontal="center" vertical="center" wrapText="1"/>
    </xf>
    <xf numFmtId="0" fontId="20" fillId="29" borderId="528" xfId="165" applyFont="1" applyFill="1" applyBorder="1" applyAlignment="1" applyProtection="1">
      <alignment horizontal="center" vertical="center" wrapText="1"/>
    </xf>
    <xf numFmtId="170" fontId="11" fillId="0" borderId="0" xfId="237" applyNumberFormat="1" applyFont="1" applyFill="1" applyBorder="1" applyProtection="1">
      <protection locked="0"/>
    </xf>
    <xf numFmtId="170" fontId="21" fillId="37" borderId="527" xfId="237" quotePrefix="1" applyNumberFormat="1" applyFont="1" applyFill="1" applyBorder="1" applyAlignment="1" applyProtection="1">
      <alignment horizontal="center"/>
    </xf>
    <xf numFmtId="170" fontId="11" fillId="0" borderId="507" xfId="204" applyNumberFormat="1" applyFont="1" applyFill="1" applyBorder="1" applyProtection="1">
      <protection locked="0"/>
    </xf>
    <xf numFmtId="170" fontId="11" fillId="0" borderId="511" xfId="204" applyNumberFormat="1" applyFont="1" applyFill="1" applyBorder="1" applyProtection="1">
      <protection locked="0"/>
    </xf>
    <xf numFmtId="170" fontId="11" fillId="0" borderId="503" xfId="204" applyNumberFormat="1" applyFont="1" applyFill="1" applyBorder="1" applyProtection="1">
      <protection locked="0"/>
    </xf>
    <xf numFmtId="166" fontId="21" fillId="34" borderId="531" xfId="216" applyFont="1" applyFill="1" applyBorder="1" applyProtection="1"/>
    <xf numFmtId="166" fontId="21" fillId="0" borderId="528" xfId="216" applyFont="1" applyFill="1" applyBorder="1" applyProtection="1">
      <protection locked="0"/>
    </xf>
    <xf numFmtId="170" fontId="11" fillId="0" borderId="508" xfId="204" applyNumberFormat="1" applyFont="1" applyFill="1" applyBorder="1" applyProtection="1"/>
    <xf numFmtId="170" fontId="11" fillId="0" borderId="509" xfId="204" applyNumberFormat="1" applyFont="1" applyFill="1" applyBorder="1" applyProtection="1"/>
    <xf numFmtId="170" fontId="11" fillId="0" borderId="509" xfId="237" applyNumberFormat="1" applyFont="1" applyFill="1" applyBorder="1" applyProtection="1">
      <protection locked="0"/>
    </xf>
    <xf numFmtId="166" fontId="20" fillId="34" borderId="92" xfId="216" quotePrefix="1" applyFont="1" applyFill="1" applyBorder="1" applyAlignment="1" applyProtection="1">
      <alignment horizontal="center"/>
    </xf>
    <xf numFmtId="166" fontId="21" fillId="34" borderId="529" xfId="216" applyFont="1" applyFill="1" applyBorder="1" applyProtection="1"/>
    <xf numFmtId="0" fontId="11" fillId="0" borderId="528" xfId="165" applyFont="1" applyBorder="1" applyProtection="1">
      <protection locked="0"/>
    </xf>
    <xf numFmtId="166" fontId="21" fillId="0" borderId="37" xfId="216" applyFont="1" applyFill="1" applyBorder="1" applyProtection="1">
      <protection locked="0"/>
    </xf>
    <xf numFmtId="170" fontId="21" fillId="34" borderId="465" xfId="237" applyNumberFormat="1" applyFont="1" applyFill="1" applyBorder="1" applyProtection="1"/>
    <xf numFmtId="170" fontId="19" fillId="0" borderId="92" xfId="237" applyNumberFormat="1" applyFont="1" applyFill="1" applyBorder="1" applyProtection="1">
      <protection locked="0"/>
    </xf>
    <xf numFmtId="170" fontId="21" fillId="34" borderId="118" xfId="237" applyNumberFormat="1" applyFont="1" applyFill="1" applyBorder="1" applyProtection="1"/>
    <xf numFmtId="170" fontId="11" fillId="0" borderId="529" xfId="237" applyNumberFormat="1" applyFont="1" applyFill="1" applyBorder="1" applyProtection="1">
      <protection locked="0"/>
    </xf>
    <xf numFmtId="0" fontId="19" fillId="29" borderId="39" xfId="165" applyFont="1" applyFill="1" applyBorder="1" applyProtection="1"/>
    <xf numFmtId="0" fontId="11" fillId="0" borderId="128" xfId="165" applyFont="1" applyFill="1" applyBorder="1" applyProtection="1">
      <protection locked="0"/>
    </xf>
    <xf numFmtId="0" fontId="38" fillId="34" borderId="0" xfId="165" applyFill="1"/>
    <xf numFmtId="170" fontId="11" fillId="0" borderId="128" xfId="237" applyNumberFormat="1" applyFont="1" applyFill="1" applyBorder="1" applyProtection="1">
      <protection locked="0"/>
    </xf>
    <xf numFmtId="170" fontId="11" fillId="33" borderId="503" xfId="237" applyNumberFormat="1" applyFont="1" applyFill="1" applyBorder="1" applyProtection="1"/>
    <xf numFmtId="170" fontId="11" fillId="0" borderId="503" xfId="237" applyNumberFormat="1" applyFont="1" applyFill="1" applyBorder="1" applyProtection="1">
      <protection locked="0"/>
    </xf>
    <xf numFmtId="0" fontId="11" fillId="34" borderId="0" xfId="165" applyFont="1" applyFill="1" applyProtection="1"/>
    <xf numFmtId="0" fontId="21" fillId="34" borderId="0" xfId="165" applyFont="1" applyFill="1" applyProtection="1"/>
    <xf numFmtId="0" fontId="21" fillId="34" borderId="0" xfId="165" quotePrefix="1" applyFont="1" applyFill="1" applyAlignment="1" applyProtection="1">
      <alignment horizontal="right"/>
    </xf>
    <xf numFmtId="0" fontId="11" fillId="0" borderId="128" xfId="165" applyFont="1" applyBorder="1" applyProtection="1">
      <protection locked="0"/>
    </xf>
    <xf numFmtId="0" fontId="21" fillId="0" borderId="66" xfId="165" applyFont="1" applyFill="1" applyBorder="1" applyProtection="1">
      <protection locked="0"/>
    </xf>
    <xf numFmtId="49" fontId="21" fillId="0" borderId="34" xfId="165" applyNumberFormat="1" applyFont="1" applyFill="1" applyBorder="1" applyAlignment="1" applyProtection="1">
      <alignment horizontal="center"/>
      <protection locked="0"/>
    </xf>
    <xf numFmtId="0" fontId="21" fillId="0" borderId="152" xfId="165" applyFont="1" applyFill="1" applyBorder="1" applyAlignment="1" applyProtection="1">
      <alignment horizontal="center"/>
      <protection locked="0"/>
    </xf>
    <xf numFmtId="166" fontId="21" fillId="0" borderId="34" xfId="216" applyFont="1" applyFill="1" applyBorder="1" applyProtection="1">
      <protection locked="0"/>
    </xf>
    <xf numFmtId="166" fontId="21" fillId="0" borderId="35" xfId="216" applyFont="1" applyFill="1" applyBorder="1" applyProtection="1">
      <protection locked="0"/>
    </xf>
    <xf numFmtId="166" fontId="21" fillId="0" borderId="128" xfId="216" applyFont="1" applyFill="1" applyBorder="1" applyProtection="1">
      <protection locked="0"/>
    </xf>
    <xf numFmtId="0" fontId="21" fillId="34" borderId="45" xfId="165" applyFont="1" applyFill="1" applyBorder="1" applyProtection="1"/>
    <xf numFmtId="0" fontId="21" fillId="34" borderId="0" xfId="165" applyFont="1" applyFill="1" applyBorder="1" applyAlignment="1" applyProtection="1">
      <alignment horizontal="centerContinuous"/>
    </xf>
    <xf numFmtId="0" fontId="20" fillId="29" borderId="39" xfId="165" applyFont="1" applyFill="1" applyBorder="1" applyAlignment="1" applyProtection="1">
      <alignment horizontal="center" vertical="center" wrapText="1"/>
    </xf>
    <xf numFmtId="0" fontId="17" fillId="29" borderId="47" xfId="165" applyFont="1" applyFill="1" applyBorder="1" applyAlignment="1" applyProtection="1">
      <alignment horizontal="center" vertical="center" wrapText="1"/>
    </xf>
    <xf numFmtId="0" fontId="22" fillId="29" borderId="365" xfId="165" applyFont="1" applyFill="1" applyBorder="1" applyAlignment="1" applyProtection="1">
      <alignment horizontal="center" vertical="center" wrapText="1"/>
    </xf>
    <xf numFmtId="170" fontId="11" fillId="0" borderId="507" xfId="237" applyNumberFormat="1" applyFont="1" applyFill="1" applyBorder="1" applyProtection="1">
      <protection locked="0"/>
    </xf>
    <xf numFmtId="0" fontId="11" fillId="34" borderId="0" xfId="165" applyFont="1" applyFill="1" applyAlignment="1" applyProtection="1">
      <alignment horizontal="center"/>
    </xf>
    <xf numFmtId="0" fontId="17" fillId="29" borderId="199" xfId="165" applyFont="1" applyFill="1" applyBorder="1" applyAlignment="1" applyProtection="1">
      <alignment horizontal="center" vertical="center" wrapText="1"/>
    </xf>
    <xf numFmtId="0" fontId="17" fillId="29" borderId="200" xfId="165" applyFont="1" applyFill="1" applyBorder="1" applyAlignment="1" applyProtection="1">
      <alignment horizontal="center" vertical="center" wrapText="1"/>
    </xf>
    <xf numFmtId="3" fontId="21" fillId="34" borderId="0" xfId="165" quotePrefix="1" applyNumberFormat="1" applyFont="1" applyFill="1" applyBorder="1" applyAlignment="1" applyProtection="1">
      <alignment horizontal="center"/>
    </xf>
    <xf numFmtId="166" fontId="21" fillId="34" borderId="0" xfId="216" applyFont="1" applyFill="1" applyProtection="1"/>
    <xf numFmtId="166" fontId="21" fillId="34" borderId="47" xfId="216" applyFont="1" applyFill="1" applyBorder="1" applyProtection="1"/>
    <xf numFmtId="166" fontId="21" fillId="34" borderId="322" xfId="216" applyFont="1" applyFill="1" applyBorder="1" applyProtection="1"/>
    <xf numFmtId="166" fontId="21" fillId="34" borderId="324" xfId="216" applyFont="1" applyFill="1" applyBorder="1" applyProtection="1"/>
    <xf numFmtId="0" fontId="20" fillId="29" borderId="200" xfId="165" applyFont="1" applyFill="1" applyBorder="1" applyAlignment="1" applyProtection="1">
      <alignment horizontal="center" vertical="center" wrapText="1"/>
    </xf>
    <xf numFmtId="0" fontId="20" fillId="29" borderId="507" xfId="165" applyFont="1" applyFill="1" applyBorder="1" applyAlignment="1" applyProtection="1">
      <alignment horizontal="center" vertical="center" wrapText="1"/>
    </xf>
    <xf numFmtId="0" fontId="20" fillId="29" borderId="508" xfId="165" applyFont="1" applyFill="1" applyBorder="1" applyAlignment="1" applyProtection="1">
      <alignment horizontal="center" vertical="center" wrapText="1"/>
    </xf>
    <xf numFmtId="0" fontId="20" fillId="29" borderId="203" xfId="165" applyFont="1" applyFill="1" applyBorder="1" applyAlignment="1" applyProtection="1">
      <alignment horizontal="center" vertical="center" wrapText="1"/>
    </xf>
    <xf numFmtId="166" fontId="20" fillId="34" borderId="128" xfId="216" quotePrefix="1" applyFont="1" applyFill="1" applyBorder="1" applyAlignment="1" applyProtection="1">
      <alignment horizontal="center"/>
    </xf>
    <xf numFmtId="166" fontId="20" fillId="34" borderId="66" xfId="216" quotePrefix="1" applyFont="1" applyFill="1" applyBorder="1" applyAlignment="1" applyProtection="1">
      <alignment horizontal="center"/>
    </xf>
    <xf numFmtId="166" fontId="20" fillId="34" borderId="48" xfId="216" applyFont="1" applyFill="1" applyBorder="1" applyProtection="1"/>
    <xf numFmtId="166" fontId="21" fillId="34" borderId="5" xfId="216" applyFont="1" applyFill="1" applyBorder="1" applyProtection="1"/>
    <xf numFmtId="166" fontId="20" fillId="34" borderId="49" xfId="216" applyFont="1" applyFill="1" applyBorder="1" applyProtection="1"/>
    <xf numFmtId="166" fontId="21" fillId="34" borderId="8" xfId="216" applyFont="1" applyFill="1" applyBorder="1" applyProtection="1"/>
    <xf numFmtId="166" fontId="21" fillId="34" borderId="49" xfId="216" applyFont="1" applyFill="1" applyBorder="1" applyProtection="1"/>
    <xf numFmtId="166" fontId="21" fillId="34" borderId="8" xfId="216" quotePrefix="1" applyFont="1" applyFill="1" applyBorder="1" applyProtection="1"/>
    <xf numFmtId="166" fontId="21" fillId="34" borderId="67" xfId="216" applyFont="1" applyFill="1" applyBorder="1" applyProtection="1"/>
    <xf numFmtId="166" fontId="21" fillId="34" borderId="54" xfId="216" applyFont="1" applyFill="1" applyBorder="1" applyProtection="1"/>
    <xf numFmtId="166" fontId="21" fillId="34" borderId="48" xfId="216" applyFont="1" applyFill="1" applyBorder="1" applyProtection="1"/>
    <xf numFmtId="166" fontId="12" fillId="34" borderId="0" xfId="216" applyFont="1" applyFill="1" applyProtection="1"/>
    <xf numFmtId="0" fontId="17" fillId="29" borderId="322" xfId="165" applyFont="1" applyFill="1" applyBorder="1" applyAlignment="1" applyProtection="1">
      <alignment horizontal="center" vertical="center" wrapText="1"/>
    </xf>
    <xf numFmtId="0" fontId="21" fillId="34" borderId="67" xfId="165" applyFont="1" applyFill="1" applyBorder="1" applyProtection="1"/>
    <xf numFmtId="0" fontId="21" fillId="34" borderId="48" xfId="165" applyFont="1" applyFill="1" applyBorder="1" applyProtection="1"/>
    <xf numFmtId="0" fontId="21" fillId="34" borderId="5" xfId="165" applyFont="1" applyFill="1" applyBorder="1" applyProtection="1"/>
    <xf numFmtId="0" fontId="20" fillId="34" borderId="169" xfId="165" applyFont="1" applyFill="1" applyBorder="1" applyProtection="1"/>
    <xf numFmtId="0" fontId="21" fillId="34" borderId="62" xfId="165" applyFont="1" applyFill="1" applyBorder="1" applyProtection="1"/>
    <xf numFmtId="166" fontId="20" fillId="34" borderId="330" xfId="216" quotePrefix="1" applyFont="1" applyFill="1" applyBorder="1" applyAlignment="1" applyProtection="1">
      <alignment horizontal="center"/>
    </xf>
    <xf numFmtId="0" fontId="21" fillId="34" borderId="517" xfId="165" applyFont="1" applyFill="1" applyBorder="1" applyProtection="1"/>
    <xf numFmtId="170" fontId="19" fillId="0" borderId="512" xfId="237" applyNumberFormat="1" applyFont="1" applyFill="1" applyBorder="1" applyProtection="1">
      <protection locked="0"/>
    </xf>
    <xf numFmtId="166" fontId="21" fillId="34" borderId="32" xfId="216" applyFont="1" applyFill="1" applyBorder="1" applyProtection="1"/>
    <xf numFmtId="166" fontId="21" fillId="0" borderId="514" xfId="216" applyFont="1" applyFill="1" applyBorder="1" applyProtection="1">
      <protection locked="0"/>
    </xf>
    <xf numFmtId="0" fontId="21" fillId="34" borderId="518" xfId="165" applyFont="1" applyFill="1" applyBorder="1" applyProtection="1"/>
    <xf numFmtId="170" fontId="11" fillId="0" borderId="511" xfId="237" applyNumberFormat="1" applyFont="1" applyFill="1" applyBorder="1" applyProtection="1">
      <protection locked="0"/>
    </xf>
    <xf numFmtId="170" fontId="11" fillId="0" borderId="358" xfId="237" applyNumberFormat="1" applyFont="1" applyFill="1" applyBorder="1" applyProtection="1">
      <protection locked="0"/>
    </xf>
    <xf numFmtId="170" fontId="11" fillId="0" borderId="506" xfId="237" applyNumberFormat="1" applyFont="1" applyFill="1" applyBorder="1" applyProtection="1">
      <protection locked="0"/>
    </xf>
    <xf numFmtId="170" fontId="11" fillId="0" borderId="508" xfId="237" applyNumberFormat="1" applyFont="1" applyFill="1" applyBorder="1" applyProtection="1">
      <protection locked="0"/>
    </xf>
    <xf numFmtId="170" fontId="11" fillId="0" borderId="523" xfId="237" applyNumberFormat="1" applyFont="1" applyFill="1" applyBorder="1" applyProtection="1">
      <protection locked="0"/>
    </xf>
    <xf numFmtId="0" fontId="21" fillId="0" borderId="516" xfId="165" applyFont="1" applyFill="1" applyBorder="1" applyAlignment="1" applyProtection="1">
      <alignment horizontal="center"/>
      <protection locked="0"/>
    </xf>
    <xf numFmtId="170" fontId="19" fillId="30" borderId="365" xfId="237" applyNumberFormat="1" applyFont="1" applyFill="1" applyBorder="1" applyProtection="1"/>
    <xf numFmtId="170" fontId="19" fillId="37" borderId="507" xfId="237" applyNumberFormat="1" applyFont="1" applyFill="1" applyBorder="1" applyAlignment="1" applyProtection="1">
      <alignment horizontal="right"/>
    </xf>
    <xf numFmtId="166" fontId="20" fillId="34" borderId="404" xfId="216" applyFont="1" applyFill="1" applyBorder="1" applyProtection="1"/>
    <xf numFmtId="166" fontId="20" fillId="34" borderId="341" xfId="216" applyFont="1" applyFill="1" applyBorder="1" applyProtection="1"/>
    <xf numFmtId="166" fontId="20" fillId="34" borderId="330" xfId="216" applyFont="1" applyFill="1" applyBorder="1" applyProtection="1"/>
    <xf numFmtId="166" fontId="21" fillId="0" borderId="491" xfId="216" applyFont="1" applyFill="1" applyBorder="1" applyProtection="1">
      <protection locked="0"/>
    </xf>
    <xf numFmtId="0" fontId="21" fillId="0" borderId="491" xfId="165" applyFont="1" applyBorder="1" applyProtection="1">
      <protection locked="0"/>
    </xf>
    <xf numFmtId="166" fontId="21" fillId="0" borderId="515" xfId="216" applyFont="1" applyFill="1" applyBorder="1" applyProtection="1">
      <protection locked="0"/>
    </xf>
    <xf numFmtId="166" fontId="21" fillId="0" borderId="497" xfId="216" applyFont="1" applyFill="1" applyBorder="1" applyProtection="1">
      <protection locked="0"/>
    </xf>
    <xf numFmtId="166" fontId="21" fillId="0" borderId="516" xfId="216" applyFont="1" applyFill="1" applyBorder="1" applyProtection="1">
      <protection locked="0"/>
    </xf>
    <xf numFmtId="170" fontId="11" fillId="0" borderId="200" xfId="237" applyNumberFormat="1" applyFont="1" applyBorder="1" applyProtection="1">
      <protection locked="0"/>
    </xf>
    <xf numFmtId="166" fontId="20" fillId="34" borderId="116" xfId="216" applyFont="1" applyFill="1" applyBorder="1" applyProtection="1"/>
    <xf numFmtId="166" fontId="21" fillId="34" borderId="120" xfId="216" applyFont="1" applyFill="1" applyBorder="1" applyProtection="1"/>
    <xf numFmtId="166" fontId="21" fillId="34" borderId="119" xfId="216" applyFont="1" applyFill="1" applyBorder="1" applyProtection="1"/>
    <xf numFmtId="170" fontId="21" fillId="34" borderId="119" xfId="237" applyNumberFormat="1" applyFont="1" applyFill="1" applyBorder="1" applyProtection="1"/>
    <xf numFmtId="166" fontId="20" fillId="34" borderId="54" xfId="216" applyFont="1" applyFill="1" applyBorder="1" applyProtection="1"/>
    <xf numFmtId="166" fontId="21" fillId="34" borderId="513" xfId="216" applyFont="1" applyFill="1" applyBorder="1" applyProtection="1"/>
    <xf numFmtId="166" fontId="21" fillId="34" borderId="319" xfId="216" applyFont="1" applyFill="1" applyBorder="1" applyProtection="1"/>
    <xf numFmtId="0" fontId="21" fillId="0" borderId="514" xfId="165" applyFont="1" applyBorder="1" applyProtection="1">
      <protection locked="0"/>
    </xf>
    <xf numFmtId="0" fontId="21" fillId="0" borderId="517" xfId="165" applyFont="1" applyBorder="1" applyProtection="1">
      <protection locked="0"/>
    </xf>
    <xf numFmtId="170" fontId="19" fillId="37" borderId="510" xfId="237" applyNumberFormat="1" applyFont="1" applyFill="1" applyBorder="1"/>
    <xf numFmtId="170" fontId="11" fillId="0" borderId="92" xfId="237" applyNumberFormat="1" applyFont="1" applyFill="1" applyBorder="1" applyProtection="1">
      <protection locked="0"/>
    </xf>
    <xf numFmtId="166" fontId="21" fillId="34" borderId="50" xfId="216" applyFont="1" applyFill="1" applyBorder="1" applyProtection="1"/>
    <xf numFmtId="166" fontId="21" fillId="34" borderId="11" xfId="216" quotePrefix="1" applyFont="1" applyFill="1" applyBorder="1" applyProtection="1"/>
    <xf numFmtId="166" fontId="21" fillId="34" borderId="509" xfId="216" applyFont="1" applyFill="1" applyBorder="1" applyProtection="1"/>
    <xf numFmtId="170" fontId="19" fillId="0" borderId="512" xfId="237" applyNumberFormat="1" applyFont="1" applyFill="1" applyBorder="1" applyAlignment="1" applyProtection="1">
      <alignment horizontal="right"/>
      <protection locked="0"/>
    </xf>
    <xf numFmtId="170" fontId="19" fillId="0" borderId="128" xfId="237" applyNumberFormat="1" applyFont="1" applyFill="1" applyBorder="1" applyAlignment="1" applyProtection="1">
      <alignment horizontal="right"/>
      <protection locked="0"/>
    </xf>
    <xf numFmtId="170" fontId="19" fillId="0" borderId="525" xfId="237" applyNumberFormat="1" applyFont="1" applyFill="1" applyBorder="1" applyAlignment="1" applyProtection="1">
      <alignment horizontal="right"/>
      <protection locked="0"/>
    </xf>
    <xf numFmtId="0" fontId="19" fillId="29" borderId="465" xfId="165" applyFont="1" applyFill="1" applyBorder="1" applyAlignment="1" applyProtection="1">
      <alignment horizontal="center" vertical="center" wrapText="1"/>
    </xf>
    <xf numFmtId="170" fontId="19" fillId="34" borderId="319" xfId="237" applyNumberFormat="1" applyFont="1" applyFill="1" applyBorder="1" applyAlignment="1" applyProtection="1">
      <alignment horizontal="right"/>
    </xf>
    <xf numFmtId="170" fontId="20" fillId="34" borderId="508" xfId="237" applyNumberFormat="1" applyFont="1" applyFill="1" applyBorder="1" applyProtection="1"/>
    <xf numFmtId="166" fontId="20" fillId="34" borderId="524" xfId="216" quotePrefix="1" applyFont="1" applyFill="1" applyBorder="1" applyAlignment="1" applyProtection="1">
      <alignment horizontal="center"/>
    </xf>
    <xf numFmtId="170" fontId="20" fillId="37" borderId="526" xfId="237" applyNumberFormat="1" applyFont="1" applyFill="1" applyBorder="1" applyProtection="1"/>
    <xf numFmtId="0" fontId="11" fillId="0" borderId="0" xfId="239"/>
    <xf numFmtId="170" fontId="11" fillId="0" borderId="530" xfId="237" applyNumberFormat="1" applyFont="1" applyFill="1" applyBorder="1" applyProtection="1">
      <protection locked="0"/>
    </xf>
    <xf numFmtId="166" fontId="109" fillId="34" borderId="182" xfId="0" applyFont="1" applyFill="1" applyBorder="1" applyProtection="1"/>
    <xf numFmtId="170" fontId="11" fillId="0" borderId="515" xfId="204" applyNumberFormat="1" applyFont="1" applyFill="1" applyBorder="1" applyProtection="1">
      <protection locked="0"/>
    </xf>
    <xf numFmtId="170" fontId="11" fillId="30" borderId="513" xfId="204" applyNumberFormat="1" applyFont="1" applyFill="1" applyBorder="1" applyProtection="1"/>
    <xf numFmtId="170" fontId="21" fillId="34" borderId="527" xfId="237" quotePrefix="1" applyNumberFormat="1" applyFont="1" applyFill="1" applyBorder="1" applyAlignment="1" applyProtection="1">
      <alignment horizontal="center"/>
    </xf>
    <xf numFmtId="166" fontId="93" fillId="34" borderId="0" xfId="211" applyNumberFormat="1" applyFill="1" applyAlignment="1" applyProtection="1"/>
    <xf numFmtId="166" fontId="87" fillId="34" borderId="0" xfId="0" applyFont="1" applyFill="1" applyAlignment="1" applyProtection="1">
      <alignment horizontal="right"/>
    </xf>
    <xf numFmtId="166" fontId="104" fillId="34" borderId="0" xfId="0" applyFont="1" applyFill="1" applyAlignment="1" applyProtection="1">
      <alignment horizontal="right"/>
    </xf>
    <xf numFmtId="166" fontId="20" fillId="34" borderId="443" xfId="0" applyFont="1" applyFill="1" applyBorder="1" applyAlignment="1" applyProtection="1">
      <alignment horizontal="center" wrapText="1"/>
    </xf>
    <xf numFmtId="166" fontId="19" fillId="34" borderId="310" xfId="0" applyFont="1" applyFill="1" applyBorder="1" applyAlignment="1" applyProtection="1">
      <alignment horizontal="center"/>
    </xf>
    <xf numFmtId="166" fontId="11" fillId="34" borderId="310" xfId="0" applyFont="1" applyFill="1" applyBorder="1" applyAlignment="1" applyProtection="1">
      <alignment horizontal="center"/>
    </xf>
    <xf numFmtId="166" fontId="0" fillId="34" borderId="537" xfId="0" applyFill="1" applyBorder="1"/>
    <xf numFmtId="166" fontId="12" fillId="34" borderId="538" xfId="0" applyFont="1" applyFill="1" applyBorder="1"/>
    <xf numFmtId="166" fontId="0" fillId="33" borderId="539" xfId="0" applyFill="1" applyBorder="1"/>
    <xf numFmtId="166" fontId="12" fillId="33" borderId="538" xfId="0" applyFont="1" applyFill="1" applyBorder="1"/>
    <xf numFmtId="166" fontId="0" fillId="34" borderId="539" xfId="0" applyFill="1" applyBorder="1"/>
    <xf numFmtId="166" fontId="12" fillId="34" borderId="540" xfId="0" applyFont="1" applyFill="1" applyBorder="1"/>
    <xf numFmtId="166" fontId="0" fillId="34" borderId="535" xfId="0" applyFill="1" applyBorder="1"/>
    <xf numFmtId="166" fontId="12" fillId="34" borderId="536" xfId="0" applyFont="1" applyFill="1" applyBorder="1"/>
    <xf numFmtId="166" fontId="17" fillId="0" borderId="542" xfId="0" applyFont="1" applyBorder="1" applyAlignment="1" applyProtection="1">
      <alignment horizontal="center"/>
      <protection locked="0"/>
    </xf>
    <xf numFmtId="166" fontId="0" fillId="34" borderId="543" xfId="0" applyFill="1" applyBorder="1"/>
    <xf numFmtId="166" fontId="0" fillId="34" borderId="14" xfId="0" applyFill="1" applyBorder="1"/>
    <xf numFmtId="166" fontId="0" fillId="34" borderId="14" xfId="0" applyFill="1" applyBorder="1" applyAlignment="1">
      <alignment horizontal="center"/>
    </xf>
    <xf numFmtId="166" fontId="12" fillId="34" borderId="544" xfId="0" applyFont="1" applyFill="1" applyBorder="1"/>
    <xf numFmtId="166" fontId="76" fillId="34" borderId="532" xfId="0" applyFont="1" applyFill="1" applyBorder="1"/>
    <xf numFmtId="166" fontId="0" fillId="34" borderId="533" xfId="0" applyFill="1" applyBorder="1"/>
    <xf numFmtId="166" fontId="0" fillId="34" borderId="533" xfId="0" applyFill="1" applyBorder="1" applyAlignment="1">
      <alignment horizontal="center"/>
    </xf>
    <xf numFmtId="169" fontId="70" fillId="34" borderId="534" xfId="0" applyNumberFormat="1" applyFont="1" applyFill="1" applyBorder="1"/>
    <xf numFmtId="170" fontId="0" fillId="0" borderId="310" xfId="204" applyNumberFormat="1" applyFont="1" applyFill="1" applyBorder="1" applyAlignment="1" applyProtection="1">
      <protection locked="0"/>
    </xf>
    <xf numFmtId="49" fontId="11" fillId="34" borderId="37" xfId="0" quotePrefix="1" applyNumberFormat="1" applyFont="1" applyFill="1" applyBorder="1" applyProtection="1"/>
    <xf numFmtId="49" fontId="11" fillId="34" borderId="37" xfId="0" applyNumberFormat="1" applyFont="1" applyFill="1" applyBorder="1" applyProtection="1"/>
    <xf numFmtId="166" fontId="93" fillId="34" borderId="0" xfId="211" applyNumberFormat="1" applyFont="1" applyFill="1" applyAlignment="1" applyProtection="1">
      <alignment horizontal="center"/>
    </xf>
    <xf numFmtId="166" fontId="83" fillId="29" borderId="0" xfId="0" applyFont="1" applyFill="1" applyBorder="1" applyAlignment="1" applyProtection="1"/>
    <xf numFmtId="166" fontId="83" fillId="29" borderId="0" xfId="0" applyFont="1" applyFill="1" applyBorder="1" applyProtection="1"/>
    <xf numFmtId="166" fontId="165" fillId="29" borderId="0" xfId="0" applyFont="1" applyFill="1" applyBorder="1" applyAlignment="1" applyProtection="1">
      <alignment horizontal="center" vertical="center" wrapText="1"/>
    </xf>
    <xf numFmtId="166" fontId="165" fillId="29" borderId="395" xfId="0" applyFont="1" applyFill="1" applyBorder="1" applyAlignment="1" applyProtection="1">
      <alignment horizontal="center" vertical="center" wrapText="1"/>
    </xf>
    <xf numFmtId="166" fontId="165" fillId="29" borderId="266" xfId="0" applyFont="1" applyFill="1" applyBorder="1" applyAlignment="1" applyProtection="1">
      <alignment horizontal="center" vertical="center" wrapText="1"/>
    </xf>
    <xf numFmtId="166" fontId="83" fillId="29" borderId="167" xfId="0" applyFont="1" applyFill="1" applyBorder="1" applyProtection="1"/>
    <xf numFmtId="166" fontId="83" fillId="0" borderId="406" xfId="0" quotePrefix="1" applyFont="1" applyFill="1" applyBorder="1" applyProtection="1">
      <protection locked="0"/>
    </xf>
    <xf numFmtId="166" fontId="83" fillId="34" borderId="66" xfId="0" applyFont="1" applyFill="1" applyBorder="1" applyProtection="1"/>
    <xf numFmtId="166" fontId="83" fillId="29" borderId="310" xfId="0" applyFont="1" applyFill="1" applyBorder="1" applyProtection="1">
      <protection locked="0"/>
    </xf>
    <xf numFmtId="166" fontId="83" fillId="29" borderId="355" xfId="0" applyFont="1" applyFill="1" applyBorder="1" applyProtection="1">
      <protection locked="0"/>
    </xf>
    <xf numFmtId="0" fontId="11" fillId="0" borderId="0" xfId="239" applyFont="1"/>
    <xf numFmtId="166" fontId="11" fillId="34" borderId="310" xfId="0" quotePrefix="1" applyFont="1" applyFill="1" applyBorder="1" applyProtection="1"/>
    <xf numFmtId="166" fontId="11" fillId="34" borderId="167" xfId="0" quotePrefix="1" applyFont="1" applyFill="1" applyBorder="1" applyProtection="1"/>
    <xf numFmtId="166" fontId="11" fillId="0" borderId="310" xfId="0" quotePrefix="1" applyFont="1" applyFill="1" applyBorder="1" applyProtection="1">
      <protection locked="0"/>
    </xf>
    <xf numFmtId="166" fontId="11" fillId="0" borderId="443" xfId="0" quotePrefix="1" applyFont="1" applyFill="1" applyBorder="1" applyProtection="1">
      <protection locked="0"/>
    </xf>
    <xf numFmtId="166" fontId="11" fillId="34" borderId="0" xfId="0" applyFont="1" applyFill="1"/>
    <xf numFmtId="166" fontId="27" fillId="29" borderId="182" xfId="0" applyFont="1" applyFill="1" applyBorder="1" applyAlignment="1" applyProtection="1">
      <alignment wrapText="1"/>
    </xf>
    <xf numFmtId="166" fontId="0" fillId="34" borderId="321" xfId="0" applyFont="1" applyFill="1" applyBorder="1"/>
    <xf numFmtId="166" fontId="26" fillId="29" borderId="449" xfId="0" applyFont="1" applyFill="1" applyBorder="1" applyAlignment="1" applyProtection="1">
      <alignment horizontal="center" wrapText="1"/>
    </xf>
    <xf numFmtId="166" fontId="26" fillId="29" borderId="310" xfId="0" applyFont="1" applyFill="1" applyBorder="1" applyAlignment="1" applyProtection="1">
      <alignment horizontal="center" wrapText="1"/>
    </xf>
    <xf numFmtId="166" fontId="26" fillId="29" borderId="443" xfId="0" applyFont="1" applyFill="1" applyBorder="1" applyAlignment="1" applyProtection="1">
      <alignment horizontal="left" wrapText="1"/>
    </xf>
    <xf numFmtId="166" fontId="26" fillId="29" borderId="443" xfId="0" applyFont="1" applyFill="1" applyBorder="1" applyAlignment="1" applyProtection="1">
      <alignment horizontal="center" wrapText="1"/>
    </xf>
    <xf numFmtId="166" fontId="83" fillId="34" borderId="64" xfId="0" applyFont="1" applyFill="1" applyBorder="1" applyProtection="1">
      <protection locked="0"/>
    </xf>
    <xf numFmtId="0" fontId="14" fillId="34" borderId="310" xfId="0" quotePrefix="1" applyNumberFormat="1" applyFont="1" applyFill="1" applyBorder="1" applyAlignment="1" applyProtection="1">
      <alignment horizontal="left"/>
    </xf>
    <xf numFmtId="166" fontId="14" fillId="34" borderId="310" xfId="0" quotePrefix="1" applyFont="1" applyFill="1" applyBorder="1" applyProtection="1"/>
    <xf numFmtId="166" fontId="83" fillId="29" borderId="330" xfId="0" applyFont="1" applyFill="1" applyBorder="1" applyProtection="1">
      <protection locked="0"/>
    </xf>
    <xf numFmtId="166" fontId="83" fillId="0" borderId="387" xfId="0" quotePrefix="1" applyFont="1" applyFill="1" applyBorder="1" applyProtection="1">
      <protection locked="0"/>
    </xf>
    <xf numFmtId="166" fontId="14" fillId="34" borderId="310" xfId="0" quotePrefix="1" applyFont="1" applyFill="1" applyBorder="1" applyProtection="1">
      <protection locked="0"/>
    </xf>
    <xf numFmtId="166" fontId="83" fillId="29" borderId="66" xfId="0" applyFont="1" applyFill="1" applyBorder="1" applyProtection="1">
      <protection locked="0"/>
    </xf>
    <xf numFmtId="166" fontId="14" fillId="34" borderId="443" xfId="0" quotePrefix="1" applyFont="1" applyFill="1" applyBorder="1" applyProtection="1"/>
    <xf numFmtId="166" fontId="11" fillId="34" borderId="310" xfId="0" quotePrefix="1" applyFont="1" applyFill="1" applyBorder="1" applyAlignment="1" applyProtection="1">
      <alignment horizontal="center"/>
    </xf>
    <xf numFmtId="170" fontId="17" fillId="34" borderId="531" xfId="0" applyNumberFormat="1" applyFont="1" applyFill="1" applyBorder="1" applyAlignment="1" applyProtection="1">
      <alignment horizontal="center"/>
    </xf>
    <xf numFmtId="170" fontId="19" fillId="34" borderId="310" xfId="0" applyNumberFormat="1" applyFont="1" applyFill="1" applyBorder="1" applyAlignment="1" applyProtection="1">
      <alignment horizontal="left"/>
    </xf>
    <xf numFmtId="170" fontId="11" fillId="34" borderId="310" xfId="0" applyNumberFormat="1" applyFont="1" applyFill="1" applyBorder="1" applyAlignment="1" applyProtection="1">
      <alignment horizontal="center"/>
    </xf>
    <xf numFmtId="170" fontId="11" fillId="34" borderId="528" xfId="0" applyNumberFormat="1" applyFont="1" applyFill="1" applyBorder="1" applyAlignment="1" applyProtection="1">
      <alignment horizontal="center"/>
    </xf>
    <xf numFmtId="170" fontId="166" fillId="34" borderId="310" xfId="0" applyNumberFormat="1" applyFont="1" applyFill="1" applyBorder="1" applyAlignment="1" applyProtection="1">
      <alignment horizontal="left"/>
    </xf>
    <xf numFmtId="9" fontId="166" fillId="35" borderId="310" xfId="189" applyNumberFormat="1" applyFont="1" applyFill="1" applyBorder="1" applyProtection="1"/>
    <xf numFmtId="166" fontId="21" fillId="34" borderId="498" xfId="12" applyFont="1" applyFill="1" applyBorder="1" applyProtection="1"/>
    <xf numFmtId="49" fontId="21" fillId="34" borderId="527" xfId="12" applyNumberFormat="1" applyFont="1" applyFill="1" applyBorder="1" applyAlignment="1" applyProtection="1">
      <alignment horizontal="center"/>
    </xf>
    <xf numFmtId="49" fontId="20" fillId="34" borderId="511" xfId="12" applyNumberFormat="1" applyFont="1" applyFill="1" applyBorder="1" applyAlignment="1" applyProtection="1">
      <alignment horizontal="center"/>
    </xf>
    <xf numFmtId="49" fontId="20" fillId="34" borderId="504" xfId="12" applyNumberFormat="1" applyFont="1" applyFill="1" applyBorder="1" applyAlignment="1" applyProtection="1">
      <alignment horizontal="center"/>
    </xf>
    <xf numFmtId="49" fontId="21" fillId="34" borderId="528" xfId="12" applyNumberFormat="1" applyFont="1" applyFill="1" applyBorder="1" applyAlignment="1" applyProtection="1">
      <alignment horizontal="center"/>
    </xf>
    <xf numFmtId="49" fontId="21" fillId="34" borderId="511" xfId="12" applyNumberFormat="1" applyFont="1" applyFill="1" applyBorder="1" applyAlignment="1" applyProtection="1">
      <alignment horizontal="center"/>
    </xf>
    <xf numFmtId="166" fontId="21" fillId="34" borderId="514" xfId="12" applyFont="1" applyFill="1" applyBorder="1" applyProtection="1"/>
    <xf numFmtId="166" fontId="93" fillId="34" borderId="513" xfId="211" applyNumberFormat="1" applyFill="1" applyBorder="1" applyAlignment="1" applyProtection="1"/>
    <xf numFmtId="166" fontId="93" fillId="34" borderId="514" xfId="211" applyNumberFormat="1" applyFill="1" applyBorder="1" applyAlignment="1" applyProtection="1"/>
    <xf numFmtId="166" fontId="12" fillId="34" borderId="32" xfId="12" applyFont="1" applyFill="1" applyBorder="1" applyProtection="1"/>
    <xf numFmtId="166" fontId="12" fillId="34" borderId="0" xfId="12" applyFont="1" applyFill="1" applyBorder="1" applyProtection="1"/>
    <xf numFmtId="166" fontId="12" fillId="34" borderId="128" xfId="12" applyFont="1" applyFill="1" applyBorder="1" applyProtection="1"/>
    <xf numFmtId="166" fontId="12" fillId="34" borderId="33" xfId="12" applyFont="1" applyFill="1" applyBorder="1" applyProtection="1"/>
    <xf numFmtId="49" fontId="21" fillId="34" borderId="528" xfId="12" quotePrefix="1" applyNumberFormat="1" applyFont="1" applyFill="1" applyBorder="1" applyAlignment="1" applyProtection="1">
      <alignment horizontal="center"/>
    </xf>
    <xf numFmtId="49" fontId="21" fillId="34" borderId="128" xfId="12" applyNumberFormat="1" applyFont="1" applyFill="1" applyBorder="1" applyAlignment="1" applyProtection="1">
      <alignment horizontal="center"/>
    </xf>
    <xf numFmtId="0" fontId="21" fillId="34" borderId="528" xfId="12" quotePrefix="1" applyNumberFormat="1" applyFont="1" applyFill="1" applyBorder="1" applyAlignment="1" applyProtection="1">
      <alignment horizontal="center"/>
    </xf>
    <xf numFmtId="0" fontId="21" fillId="34" borderId="527" xfId="12" quotePrefix="1" applyNumberFormat="1" applyFont="1" applyFill="1" applyBorder="1" applyAlignment="1" applyProtection="1">
      <alignment horizontal="center"/>
    </xf>
    <xf numFmtId="0" fontId="21" fillId="34" borderId="128" xfId="12" quotePrefix="1" applyNumberFormat="1" applyFont="1" applyFill="1" applyBorder="1" applyAlignment="1" applyProtection="1">
      <alignment horizontal="center"/>
    </xf>
    <xf numFmtId="0" fontId="21" fillId="34" borderId="504" xfId="12" quotePrefix="1" applyNumberFormat="1" applyFont="1" applyFill="1" applyBorder="1" applyAlignment="1" applyProtection="1">
      <alignment horizontal="center"/>
    </xf>
    <xf numFmtId="49" fontId="21" fillId="34" borderId="527" xfId="12" quotePrefix="1" applyNumberFormat="1" applyFont="1" applyFill="1" applyBorder="1" applyAlignment="1" applyProtection="1">
      <alignment horizontal="center"/>
    </xf>
    <xf numFmtId="166" fontId="93" fillId="34" borderId="513" xfId="211" applyNumberFormat="1" applyFill="1" applyBorder="1" applyAlignment="1" applyProtection="1">
      <alignment horizontal="left"/>
    </xf>
    <xf numFmtId="49" fontId="21" fillId="34" borderId="524" xfId="12" applyNumberFormat="1" applyFont="1" applyFill="1" applyBorder="1" applyAlignment="1" applyProtection="1">
      <alignment horizontal="center"/>
    </xf>
    <xf numFmtId="166" fontId="0" fillId="34" borderId="514" xfId="0" applyFill="1" applyBorder="1"/>
    <xf numFmtId="166" fontId="21" fillId="34" borderId="504" xfId="0" applyFont="1" applyFill="1" applyBorder="1" applyProtection="1"/>
    <xf numFmtId="166" fontId="21" fillId="34" borderId="513" xfId="12" applyFont="1" applyFill="1" applyBorder="1" applyProtection="1"/>
    <xf numFmtId="166" fontId="93" fillId="34" borderId="514" xfId="211" quotePrefix="1" applyNumberFormat="1" applyFill="1" applyBorder="1" applyAlignment="1" applyProtection="1"/>
    <xf numFmtId="49" fontId="21" fillId="34" borderId="128" xfId="12" quotePrefix="1" applyNumberFormat="1" applyFont="1" applyFill="1" applyBorder="1" applyAlignment="1" applyProtection="1">
      <alignment horizontal="center"/>
    </xf>
    <xf numFmtId="166" fontId="93" fillId="34" borderId="513" xfId="211" applyNumberFormat="1" applyFont="1" applyFill="1" applyBorder="1" applyAlignment="1" applyProtection="1"/>
    <xf numFmtId="166" fontId="93" fillId="34" borderId="0" xfId="211" applyNumberFormat="1" applyFont="1" applyFill="1" applyBorder="1" applyAlignment="1" applyProtection="1"/>
    <xf numFmtId="166" fontId="11" fillId="34" borderId="54" xfId="12" applyFont="1" applyFill="1" applyBorder="1" applyProtection="1"/>
    <xf numFmtId="166" fontId="93" fillId="34" borderId="45" xfId="211" applyNumberFormat="1" applyFont="1" applyFill="1" applyBorder="1" applyAlignment="1" applyProtection="1"/>
    <xf numFmtId="166" fontId="18" fillId="0" borderId="126" xfId="0" applyFont="1" applyBorder="1" applyAlignment="1" applyProtection="1">
      <alignment wrapText="1"/>
      <protection locked="0"/>
    </xf>
    <xf numFmtId="166" fontId="18" fillId="0" borderId="124" xfId="0" applyFont="1" applyBorder="1" applyAlignment="1" applyProtection="1">
      <alignment wrapText="1"/>
      <protection locked="0"/>
    </xf>
    <xf numFmtId="166" fontId="18" fillId="0" borderId="310" xfId="0" applyFont="1" applyBorder="1" applyAlignment="1" applyProtection="1">
      <alignment wrapText="1"/>
      <protection locked="0"/>
    </xf>
    <xf numFmtId="166" fontId="14" fillId="0" borderId="0" xfId="0" applyFont="1" applyAlignment="1"/>
    <xf numFmtId="166" fontId="20" fillId="34" borderId="0" xfId="0" applyFont="1" applyFill="1" applyBorder="1" applyAlignment="1" applyProtection="1">
      <alignment horizontal="left"/>
    </xf>
    <xf numFmtId="166" fontId="21" fillId="34" borderId="0" xfId="0" applyFont="1" applyFill="1" applyAlignment="1" applyProtection="1">
      <alignment horizontal="center"/>
    </xf>
    <xf numFmtId="166" fontId="0" fillId="0" borderId="0" xfId="0" applyFont="1" applyAlignment="1">
      <alignment horizontal="center"/>
    </xf>
    <xf numFmtId="166" fontId="21" fillId="34" borderId="0" xfId="0" applyFont="1" applyFill="1" applyAlignment="1" applyProtection="1"/>
    <xf numFmtId="166" fontId="21" fillId="34" borderId="0" xfId="0" applyFont="1" applyFill="1" applyAlignment="1" applyProtection="1">
      <alignment horizontal="left"/>
    </xf>
    <xf numFmtId="166" fontId="20" fillId="34" borderId="0" xfId="0" applyFont="1" applyFill="1" applyAlignment="1">
      <alignment horizontal="center"/>
    </xf>
    <xf numFmtId="166" fontId="21" fillId="34" borderId="0" xfId="0" applyFont="1" applyFill="1" applyAlignment="1">
      <alignment horizontal="center"/>
    </xf>
    <xf numFmtId="166" fontId="20" fillId="34" borderId="0" xfId="0" applyFont="1" applyFill="1" applyAlignment="1">
      <alignment horizontal="left"/>
    </xf>
    <xf numFmtId="166" fontId="21" fillId="34" borderId="0" xfId="0" quotePrefix="1" applyFont="1" applyFill="1" applyAlignment="1">
      <alignment horizontal="center"/>
    </xf>
    <xf numFmtId="166" fontId="21" fillId="34" borderId="264" xfId="0" applyFont="1" applyFill="1" applyBorder="1" applyAlignment="1">
      <alignment horizontal="center"/>
    </xf>
    <xf numFmtId="166" fontId="21" fillId="34" borderId="0" xfId="0" applyFont="1" applyFill="1" applyAlignment="1">
      <alignment horizontal="left" vertical="top" wrapText="1"/>
    </xf>
    <xf numFmtId="170" fontId="21" fillId="0" borderId="310" xfId="204" applyNumberFormat="1" applyFont="1" applyBorder="1" applyAlignment="1" applyProtection="1">
      <alignment horizontal="center"/>
      <protection locked="0"/>
    </xf>
    <xf numFmtId="166" fontId="21" fillId="0" borderId="266" xfId="0" applyFont="1" applyFill="1" applyBorder="1" applyAlignment="1" applyProtection="1">
      <alignment horizontal="left"/>
      <protection locked="0"/>
    </xf>
    <xf numFmtId="166" fontId="20" fillId="34" borderId="310" xfId="0" applyFont="1" applyFill="1" applyBorder="1" applyAlignment="1" applyProtection="1">
      <alignment horizontal="center" vertical="center" wrapText="1"/>
    </xf>
    <xf numFmtId="166" fontId="21" fillId="34" borderId="0" xfId="0" applyFont="1" applyFill="1" applyBorder="1" applyAlignment="1" applyProtection="1">
      <alignment horizontal="left" vertical="top" wrapText="1"/>
    </xf>
    <xf numFmtId="166" fontId="31" fillId="34" borderId="0" xfId="0" applyFont="1" applyFill="1" applyAlignment="1" applyProtection="1">
      <alignment horizontal="center"/>
    </xf>
    <xf numFmtId="166" fontId="21" fillId="34" borderId="0" xfId="0" applyFont="1" applyFill="1" applyBorder="1" applyAlignment="1" applyProtection="1">
      <alignment vertical="top"/>
    </xf>
    <xf numFmtId="166" fontId="20" fillId="34" borderId="0" xfId="0" applyFont="1" applyFill="1" applyAlignment="1" applyProtection="1">
      <alignment horizontal="left"/>
    </xf>
    <xf numFmtId="166" fontId="21" fillId="34" borderId="0" xfId="0" applyFont="1" applyFill="1" applyBorder="1" applyAlignment="1" applyProtection="1">
      <alignment horizontal="left"/>
    </xf>
    <xf numFmtId="166" fontId="20" fillId="34" borderId="310" xfId="0" applyFont="1" applyFill="1" applyBorder="1" applyAlignment="1" applyProtection="1">
      <alignment horizontal="center" wrapText="1"/>
    </xf>
    <xf numFmtId="166" fontId="31" fillId="34" borderId="0" xfId="0" applyFont="1" applyFill="1" applyBorder="1" applyAlignment="1" applyProtection="1">
      <alignment horizontal="center"/>
    </xf>
    <xf numFmtId="166" fontId="21" fillId="34" borderId="0" xfId="0" applyFont="1" applyFill="1" applyBorder="1" applyAlignment="1" applyProtection="1"/>
    <xf numFmtId="166" fontId="19" fillId="34" borderId="0" xfId="0" applyFont="1" applyFill="1" applyAlignment="1" applyProtection="1"/>
    <xf numFmtId="0" fontId="34" fillId="34" borderId="0" xfId="9" applyFont="1" applyFill="1" applyBorder="1" applyAlignment="1" applyProtection="1"/>
    <xf numFmtId="0" fontId="21" fillId="34" borderId="0" xfId="9" applyFont="1" applyFill="1" applyBorder="1" applyAlignment="1" applyProtection="1"/>
    <xf numFmtId="0" fontId="20" fillId="34" borderId="0" xfId="9" applyFont="1" applyFill="1" applyBorder="1" applyAlignment="1" applyProtection="1">
      <alignment horizontal="left"/>
    </xf>
    <xf numFmtId="0" fontId="20" fillId="34" borderId="0" xfId="9" quotePrefix="1" applyFont="1" applyFill="1" applyAlignment="1" applyProtection="1">
      <alignment horizontal="left"/>
    </xf>
    <xf numFmtId="0" fontId="20" fillId="34" borderId="0" xfId="9" applyFont="1" applyFill="1" applyBorder="1" applyAlignment="1" applyProtection="1">
      <alignment horizontal="center"/>
    </xf>
    <xf numFmtId="0" fontId="20" fillId="34" borderId="0" xfId="9" applyFont="1" applyFill="1" applyAlignment="1" applyProtection="1">
      <alignment horizontal="left"/>
    </xf>
    <xf numFmtId="0" fontId="21" fillId="34" borderId="0" xfId="9" applyFont="1" applyFill="1" applyBorder="1" applyAlignment="1" applyProtection="1">
      <alignment horizontal="centerContinuous"/>
    </xf>
    <xf numFmtId="0" fontId="21" fillId="34" borderId="0" xfId="9" applyFont="1" applyFill="1" applyBorder="1" applyAlignment="1" applyProtection="1">
      <alignment horizontal="right"/>
    </xf>
    <xf numFmtId="0" fontId="20" fillId="34" borderId="186" xfId="9" applyFont="1" applyFill="1" applyBorder="1" applyAlignment="1" applyProtection="1">
      <alignment horizontal="left"/>
    </xf>
    <xf numFmtId="0" fontId="21" fillId="34" borderId="185" xfId="9" quotePrefix="1" applyFont="1" applyFill="1" applyBorder="1" applyAlignment="1" applyProtection="1">
      <alignment horizontal="center"/>
    </xf>
    <xf numFmtId="0" fontId="21" fillId="34" borderId="185" xfId="9" applyFont="1" applyFill="1" applyBorder="1" applyAlignment="1" applyProtection="1">
      <alignment horizontal="center"/>
    </xf>
    <xf numFmtId="0" fontId="21" fillId="34" borderId="185" xfId="9" applyFont="1" applyFill="1" applyBorder="1" applyProtection="1"/>
    <xf numFmtId="0" fontId="21" fillId="34" borderId="160" xfId="9" applyFont="1" applyFill="1" applyBorder="1" applyProtection="1"/>
    <xf numFmtId="0" fontId="20" fillId="34" borderId="113" xfId="9" applyFont="1" applyFill="1" applyBorder="1" applyAlignment="1" applyProtection="1">
      <alignment horizontal="left" vertical="top"/>
    </xf>
    <xf numFmtId="0" fontId="21" fillId="34" borderId="0" xfId="9" applyFont="1" applyFill="1" applyBorder="1" applyAlignment="1" applyProtection="1">
      <alignment vertical="top"/>
    </xf>
    <xf numFmtId="0" fontId="21" fillId="34" borderId="276" xfId="9" applyFont="1" applyFill="1" applyBorder="1" applyAlignment="1" applyProtection="1">
      <alignment vertical="top"/>
    </xf>
    <xf numFmtId="0" fontId="21" fillId="34" borderId="201" xfId="9" applyFont="1" applyFill="1" applyBorder="1" applyAlignment="1" applyProtection="1">
      <alignment vertical="top"/>
    </xf>
    <xf numFmtId="0" fontId="21" fillId="34" borderId="202" xfId="9" applyFont="1" applyFill="1" applyBorder="1" applyAlignment="1" applyProtection="1">
      <alignment vertical="top"/>
    </xf>
    <xf numFmtId="0" fontId="21" fillId="34" borderId="200" xfId="9" applyFont="1" applyFill="1" applyBorder="1" applyAlignment="1" applyProtection="1">
      <alignment vertical="top"/>
    </xf>
    <xf numFmtId="0" fontId="20" fillId="34" borderId="0" xfId="9" applyFont="1" applyFill="1" applyAlignment="1" applyProtection="1">
      <alignment horizontal="centerContinuous" vertical="top"/>
    </xf>
    <xf numFmtId="0" fontId="21" fillId="34" borderId="0" xfId="9" applyFont="1" applyFill="1" applyAlignment="1" applyProtection="1">
      <alignment horizontal="centerContinuous" vertical="top"/>
    </xf>
    <xf numFmtId="0" fontId="20" fillId="34" borderId="186" xfId="9" applyFont="1" applyFill="1" applyBorder="1" applyAlignment="1" applyProtection="1">
      <alignment horizontal="centerContinuous" vertical="top"/>
    </xf>
    <xf numFmtId="0" fontId="21" fillId="34" borderId="185" xfId="9" applyFont="1" applyFill="1" applyBorder="1" applyAlignment="1" applyProtection="1">
      <alignment horizontal="centerContinuous" vertical="top"/>
    </xf>
    <xf numFmtId="0" fontId="21" fillId="34" borderId="160" xfId="9" applyFont="1" applyFill="1" applyBorder="1" applyAlignment="1" applyProtection="1">
      <alignment horizontal="centerContinuous" vertical="top"/>
    </xf>
    <xf numFmtId="0" fontId="20" fillId="34" borderId="68" xfId="9" applyFont="1" applyFill="1" applyBorder="1" applyAlignment="1" applyProtection="1">
      <alignment horizontal="left" vertical="top"/>
    </xf>
    <xf numFmtId="0" fontId="21" fillId="34" borderId="45" xfId="9" applyFont="1" applyFill="1" applyBorder="1" applyAlignment="1" applyProtection="1">
      <alignment vertical="top"/>
    </xf>
    <xf numFmtId="0" fontId="21" fillId="34" borderId="37" xfId="9" applyFont="1" applyFill="1" applyBorder="1" applyAlignment="1" applyProtection="1">
      <alignment vertical="top"/>
    </xf>
    <xf numFmtId="0" fontId="21" fillId="34" borderId="63" xfId="9" applyFont="1" applyFill="1" applyBorder="1" applyAlignment="1" applyProtection="1">
      <alignment horizontal="left" vertical="top"/>
    </xf>
    <xf numFmtId="0" fontId="21" fillId="34" borderId="63" xfId="9" applyFont="1" applyFill="1" applyBorder="1" applyAlignment="1" applyProtection="1">
      <alignment vertical="top"/>
    </xf>
    <xf numFmtId="166" fontId="12" fillId="34" borderId="0" xfId="0" applyFont="1" applyFill="1" applyBorder="1" applyAlignment="1" applyProtection="1">
      <alignment horizontal="center" vertical="top"/>
    </xf>
    <xf numFmtId="0" fontId="21" fillId="34" borderId="0" xfId="9" applyFont="1" applyFill="1" applyBorder="1" applyAlignment="1" applyProtection="1">
      <alignment vertical="top"/>
      <protection locked="0"/>
    </xf>
    <xf numFmtId="0" fontId="21" fillId="34" borderId="201" xfId="9" applyFont="1" applyFill="1" applyBorder="1" applyAlignment="1" applyProtection="1">
      <alignment horizontal="left" vertical="top"/>
    </xf>
    <xf numFmtId="0" fontId="21" fillId="34" borderId="0" xfId="9" applyFont="1" applyFill="1" applyBorder="1" applyAlignment="1" applyProtection="1">
      <alignment horizontal="left" vertical="top"/>
    </xf>
    <xf numFmtId="0" fontId="20" fillId="34" borderId="348" xfId="9" applyFont="1" applyFill="1" applyBorder="1" applyAlignment="1" applyProtection="1">
      <alignment vertical="top"/>
    </xf>
    <xf numFmtId="0" fontId="21" fillId="34" borderId="185" xfId="9" applyFont="1" applyFill="1" applyBorder="1" applyAlignment="1" applyProtection="1">
      <alignment vertical="top"/>
    </xf>
    <xf numFmtId="0" fontId="21" fillId="34" borderId="68" xfId="9" applyFont="1" applyFill="1" applyBorder="1" applyAlignment="1" applyProtection="1">
      <alignment vertical="top"/>
    </xf>
    <xf numFmtId="0" fontId="21" fillId="0" borderId="347" xfId="9" applyFont="1" applyFill="1" applyBorder="1" applyAlignment="1" applyProtection="1">
      <alignment vertical="top"/>
      <protection locked="0"/>
    </xf>
    <xf numFmtId="0" fontId="21" fillId="0" borderId="346" xfId="9" applyFont="1" applyFill="1" applyBorder="1" applyAlignment="1" applyProtection="1">
      <alignment vertical="top"/>
      <protection locked="0"/>
    </xf>
    <xf numFmtId="0" fontId="21" fillId="34" borderId="327" xfId="9" applyFont="1" applyFill="1" applyBorder="1" applyAlignment="1" applyProtection="1">
      <alignment vertical="top"/>
    </xf>
    <xf numFmtId="0" fontId="21" fillId="0" borderId="202" xfId="9" applyFont="1" applyFill="1" applyBorder="1" applyAlignment="1" applyProtection="1">
      <alignment vertical="top"/>
      <protection locked="0"/>
    </xf>
    <xf numFmtId="0" fontId="21" fillId="0" borderId="349" xfId="9" applyFont="1" applyFill="1" applyBorder="1" applyAlignment="1" applyProtection="1">
      <alignment vertical="top"/>
      <protection locked="0"/>
    </xf>
    <xf numFmtId="0" fontId="20" fillId="34" borderId="348" xfId="9" applyFont="1" applyFill="1" applyBorder="1" applyAlignment="1" applyProtection="1">
      <alignment horizontal="left" vertical="top"/>
    </xf>
    <xf numFmtId="0" fontId="21" fillId="34" borderId="350" xfId="9" applyFont="1" applyFill="1" applyBorder="1" applyAlignment="1" applyProtection="1">
      <alignment vertical="top"/>
    </xf>
    <xf numFmtId="0" fontId="21" fillId="34" borderId="68" xfId="9" applyFont="1" applyFill="1" applyBorder="1" applyAlignment="1" applyProtection="1">
      <alignment horizontal="left" vertical="top"/>
    </xf>
    <xf numFmtId="0" fontId="21" fillId="0" borderId="0" xfId="9" applyFont="1" applyFill="1" applyBorder="1" applyAlignment="1" applyProtection="1">
      <alignment vertical="top"/>
      <protection locked="0"/>
    </xf>
    <xf numFmtId="182" fontId="21" fillId="0" borderId="346" xfId="9" applyNumberFormat="1" applyFont="1" applyFill="1" applyBorder="1" applyAlignment="1" applyProtection="1">
      <alignment vertical="top"/>
      <protection locked="0"/>
    </xf>
    <xf numFmtId="0" fontId="21" fillId="34" borderId="113" xfId="9" applyFont="1" applyFill="1" applyBorder="1" applyAlignment="1" applyProtection="1">
      <alignment horizontal="left"/>
    </xf>
    <xf numFmtId="0" fontId="21" fillId="34" borderId="0" xfId="9" applyFont="1" applyFill="1" applyBorder="1" applyProtection="1"/>
    <xf numFmtId="0" fontId="21" fillId="34" borderId="276" xfId="9" applyFont="1" applyFill="1" applyBorder="1" applyProtection="1"/>
    <xf numFmtId="0" fontId="21" fillId="34" borderId="0" xfId="9" applyFont="1" applyFill="1" applyBorder="1" applyAlignment="1" applyProtection="1">
      <alignment horizontal="left"/>
    </xf>
    <xf numFmtId="49" fontId="20" fillId="34" borderId="0" xfId="0" applyNumberFormat="1" applyFont="1" applyFill="1" applyAlignment="1">
      <alignment horizontal="centerContinuous"/>
    </xf>
    <xf numFmtId="166" fontId="0" fillId="0" borderId="0" xfId="0" applyFont="1"/>
    <xf numFmtId="166" fontId="21" fillId="34" borderId="0" xfId="0" quotePrefix="1" applyFont="1" applyFill="1" applyAlignment="1">
      <alignment horizontal="right" vertical="top"/>
    </xf>
    <xf numFmtId="166" fontId="21" fillId="34" borderId="0" xfId="0" quotePrefix="1" applyFont="1" applyFill="1" applyBorder="1" applyAlignment="1">
      <alignment horizontal="right"/>
    </xf>
    <xf numFmtId="166" fontId="21" fillId="34" borderId="0" xfId="0" quotePrefix="1" applyFont="1" applyFill="1" applyBorder="1" applyAlignment="1">
      <alignment horizontal="right" vertical="top"/>
    </xf>
    <xf numFmtId="166" fontId="21" fillId="34" borderId="0" xfId="0" quotePrefix="1" applyFont="1" applyFill="1" applyAlignment="1">
      <alignment horizontal="left" vertical="top"/>
    </xf>
    <xf numFmtId="166" fontId="21" fillId="34" borderId="0" xfId="0" quotePrefix="1" applyFont="1" applyFill="1" applyAlignment="1">
      <alignment horizontal="center" vertical="top" wrapText="1"/>
    </xf>
    <xf numFmtId="166" fontId="20" fillId="34" borderId="0" xfId="0" applyFont="1" applyFill="1" applyBorder="1" applyAlignment="1">
      <alignment horizontal="center"/>
    </xf>
    <xf numFmtId="166" fontId="20" fillId="34" borderId="0" xfId="0" quotePrefix="1" applyFont="1" applyFill="1" applyAlignment="1">
      <alignment horizontal="right"/>
    </xf>
    <xf numFmtId="166" fontId="20" fillId="34" borderId="0" xfId="0" applyFont="1" applyFill="1" applyBorder="1" applyAlignment="1">
      <alignment horizontal="right"/>
    </xf>
    <xf numFmtId="166" fontId="20" fillId="0" borderId="186" xfId="0" applyFont="1" applyFill="1" applyBorder="1" applyProtection="1">
      <protection locked="0"/>
    </xf>
    <xf numFmtId="166" fontId="21" fillId="0" borderId="201" xfId="0" quotePrefix="1" applyFont="1" applyFill="1" applyBorder="1" applyAlignment="1" applyProtection="1">
      <alignment horizontal="center"/>
      <protection locked="0"/>
    </xf>
    <xf numFmtId="166" fontId="21" fillId="0" borderId="372" xfId="0" applyFont="1" applyFill="1" applyBorder="1" applyProtection="1">
      <protection locked="0"/>
    </xf>
    <xf numFmtId="166" fontId="21" fillId="0" borderId="194" xfId="0" applyFont="1" applyFill="1" applyBorder="1" applyProtection="1">
      <protection locked="0"/>
    </xf>
    <xf numFmtId="166" fontId="21" fillId="0" borderId="200" xfId="0" applyFont="1" applyFill="1" applyBorder="1" applyProtection="1">
      <protection locked="0"/>
    </xf>
    <xf numFmtId="166" fontId="21" fillId="0" borderId="373" xfId="0" applyFont="1" applyFill="1" applyBorder="1" applyProtection="1">
      <protection locked="0"/>
    </xf>
    <xf numFmtId="166" fontId="0" fillId="0" borderId="0" xfId="0" applyFont="1" applyAlignment="1"/>
    <xf numFmtId="49" fontId="20" fillId="34" borderId="0" xfId="0" applyNumberFormat="1" applyFont="1" applyFill="1" applyAlignment="1">
      <alignment horizontal="left"/>
    </xf>
    <xf numFmtId="166" fontId="21" fillId="34" borderId="0" xfId="0" quotePrefix="1" applyFont="1" applyFill="1" applyAlignment="1">
      <alignment horizontal="left"/>
    </xf>
    <xf numFmtId="166" fontId="20" fillId="34" borderId="0" xfId="0" applyFont="1" applyFill="1" applyAlignment="1">
      <alignment horizontal="right"/>
    </xf>
    <xf numFmtId="49" fontId="20" fillId="34" borderId="0" xfId="0" applyNumberFormat="1" applyFont="1" applyFill="1" applyAlignment="1">
      <alignment horizontal="right"/>
    </xf>
    <xf numFmtId="49" fontId="21" fillId="34" borderId="0" xfId="0" applyNumberFormat="1" applyFont="1" applyFill="1" applyAlignment="1">
      <alignment horizontal="right" vertical="top"/>
    </xf>
    <xf numFmtId="166" fontId="20" fillId="34" borderId="310" xfId="0" applyFont="1" applyFill="1" applyBorder="1" applyAlignment="1">
      <alignment horizontal="center" wrapText="1"/>
    </xf>
    <xf numFmtId="166" fontId="21" fillId="34" borderId="266" xfId="0" applyFont="1" applyFill="1" applyBorder="1"/>
    <xf numFmtId="166" fontId="21" fillId="34" borderId="264" xfId="0" applyFont="1" applyFill="1" applyBorder="1"/>
    <xf numFmtId="166" fontId="21" fillId="34" borderId="264" xfId="0" quotePrefix="1" applyFont="1" applyFill="1" applyBorder="1" applyAlignment="1">
      <alignment horizontal="center"/>
    </xf>
    <xf numFmtId="166" fontId="20" fillId="34" borderId="194" xfId="0" quotePrefix="1" applyFont="1" applyFill="1" applyBorder="1" applyAlignment="1">
      <alignment horizontal="center"/>
    </xf>
    <xf numFmtId="166" fontId="21" fillId="34" borderId="113" xfId="0" applyFont="1" applyFill="1" applyBorder="1" applyAlignment="1"/>
    <xf numFmtId="170" fontId="21" fillId="0" borderId="167" xfId="204" applyNumberFormat="1" applyFont="1" applyBorder="1" applyAlignment="1" applyProtection="1">
      <protection locked="0"/>
    </xf>
    <xf numFmtId="166" fontId="21" fillId="34" borderId="4" xfId="0" quotePrefix="1" applyFont="1" applyFill="1" applyBorder="1" applyAlignment="1">
      <alignment horizontal="left"/>
    </xf>
    <xf numFmtId="166" fontId="21" fillId="34" borderId="45" xfId="0" quotePrefix="1" applyFont="1" applyFill="1" applyBorder="1" applyAlignment="1">
      <alignment horizontal="left"/>
    </xf>
    <xf numFmtId="166" fontId="21" fillId="34" borderId="45" xfId="0" quotePrefix="1" applyFont="1" applyFill="1" applyBorder="1" applyAlignment="1">
      <alignment horizontal="center"/>
    </xf>
    <xf numFmtId="166" fontId="21" fillId="34" borderId="37" xfId="0" applyFont="1" applyFill="1" applyBorder="1" applyAlignment="1">
      <alignment horizontal="center"/>
    </xf>
    <xf numFmtId="166" fontId="21" fillId="34" borderId="7" xfId="0" quotePrefix="1" applyFont="1" applyFill="1" applyBorder="1" applyAlignment="1">
      <alignment horizontal="left"/>
    </xf>
    <xf numFmtId="166" fontId="21" fillId="34" borderId="327" xfId="0" quotePrefix="1" applyFont="1" applyFill="1" applyBorder="1" applyAlignment="1">
      <alignment horizontal="left"/>
    </xf>
    <xf numFmtId="166" fontId="21" fillId="34" borderId="327" xfId="0" quotePrefix="1" applyFont="1" applyFill="1" applyBorder="1" applyAlignment="1">
      <alignment horizontal="center"/>
    </xf>
    <xf numFmtId="166" fontId="21" fillId="34" borderId="326" xfId="0" applyFont="1" applyFill="1" applyBorder="1" applyAlignment="1">
      <alignment horizontal="center"/>
    </xf>
    <xf numFmtId="166" fontId="21" fillId="34" borderId="327" xfId="0" applyFont="1" applyFill="1" applyBorder="1" applyAlignment="1"/>
    <xf numFmtId="166" fontId="21" fillId="34" borderId="327" xfId="0" applyFont="1" applyFill="1" applyBorder="1" applyAlignment="1">
      <alignment horizontal="center"/>
    </xf>
    <xf numFmtId="166" fontId="21" fillId="34" borderId="326" xfId="0" applyFont="1" applyFill="1" applyBorder="1" applyAlignment="1"/>
    <xf numFmtId="166" fontId="21" fillId="34" borderId="12" xfId="0" quotePrefix="1" applyFont="1" applyFill="1" applyBorder="1" applyAlignment="1">
      <alignment horizontal="left"/>
    </xf>
    <xf numFmtId="166" fontId="21" fillId="34" borderId="44" xfId="0" quotePrefix="1" applyFont="1" applyFill="1" applyBorder="1" applyAlignment="1">
      <alignment horizontal="left"/>
    </xf>
    <xf numFmtId="166" fontId="21" fillId="34" borderId="44" xfId="0" quotePrefix="1" applyFont="1" applyFill="1" applyBorder="1" applyAlignment="1">
      <alignment horizontal="center"/>
    </xf>
    <xf numFmtId="166" fontId="21" fillId="34" borderId="329" xfId="0" applyFont="1" applyFill="1" applyBorder="1" applyAlignment="1">
      <alignment horizontal="center"/>
    </xf>
    <xf numFmtId="170" fontId="21" fillId="0" borderId="167" xfId="204" applyNumberFormat="1" applyFont="1" applyBorder="1" applyAlignment="1" applyProtection="1">
      <alignment horizontal="center"/>
      <protection locked="0"/>
    </xf>
    <xf numFmtId="166" fontId="20" fillId="34" borderId="266" xfId="0" quotePrefix="1" applyFont="1" applyFill="1" applyBorder="1" applyAlignment="1">
      <alignment horizontal="left"/>
    </xf>
    <xf numFmtId="166" fontId="20" fillId="34" borderId="264" xfId="0" quotePrefix="1" applyFont="1" applyFill="1" applyBorder="1" applyAlignment="1">
      <alignment horizontal="left"/>
    </xf>
    <xf numFmtId="175" fontId="20" fillId="35" borderId="310" xfId="213" applyNumberFormat="1" applyFont="1" applyFill="1" applyBorder="1" applyAlignment="1">
      <alignment horizontal="center"/>
    </xf>
    <xf numFmtId="166" fontId="21" fillId="34" borderId="201" xfId="0" quotePrefix="1" applyFont="1" applyFill="1" applyBorder="1" applyAlignment="1">
      <alignment horizontal="left"/>
    </xf>
    <xf numFmtId="166" fontId="21" fillId="34" borderId="202" xfId="0" quotePrefix="1" applyFont="1" applyFill="1" applyBorder="1" applyAlignment="1">
      <alignment horizontal="left"/>
    </xf>
    <xf numFmtId="49" fontId="21" fillId="34" borderId="267" xfId="0" applyNumberFormat="1" applyFont="1" applyFill="1" applyBorder="1" applyAlignment="1">
      <alignment horizontal="center"/>
    </xf>
    <xf numFmtId="166" fontId="20" fillId="34" borderId="0" xfId="0" applyFont="1" applyFill="1" applyBorder="1" applyAlignment="1">
      <alignment horizontal="left" wrapText="1"/>
    </xf>
    <xf numFmtId="166" fontId="20" fillId="34" borderId="266" xfId="0" applyFont="1" applyFill="1" applyBorder="1" applyAlignment="1" applyProtection="1">
      <alignment horizontal="center" wrapText="1"/>
    </xf>
    <xf numFmtId="166" fontId="20" fillId="34" borderId="200" xfId="0" applyFont="1" applyFill="1" applyBorder="1" applyAlignment="1" applyProtection="1">
      <alignment horizontal="center" wrapText="1"/>
    </xf>
    <xf numFmtId="170" fontId="20" fillId="0" borderId="310" xfId="204" quotePrefix="1" applyNumberFormat="1" applyFont="1" applyBorder="1" applyAlignment="1" applyProtection="1">
      <alignment horizontal="center"/>
      <protection locked="0"/>
    </xf>
    <xf numFmtId="170" fontId="20" fillId="0" borderId="200" xfId="204" applyNumberFormat="1" applyFont="1" applyBorder="1" applyAlignment="1" applyProtection="1">
      <alignment horizontal="center"/>
      <protection locked="0"/>
    </xf>
    <xf numFmtId="166" fontId="21" fillId="34" borderId="0" xfId="0" applyFont="1" applyFill="1" applyBorder="1" applyAlignment="1">
      <alignment horizontal="center"/>
    </xf>
    <xf numFmtId="166" fontId="20" fillId="34" borderId="201" xfId="0" applyFont="1" applyFill="1" applyBorder="1" applyAlignment="1">
      <alignment horizontal="center"/>
    </xf>
    <xf numFmtId="170" fontId="21" fillId="0" borderId="192" xfId="204" quotePrefix="1" applyNumberFormat="1" applyFont="1" applyBorder="1" applyAlignment="1" applyProtection="1">
      <alignment horizontal="center"/>
      <protection locked="0"/>
    </xf>
    <xf numFmtId="170" fontId="21" fillId="0" borderId="374" xfId="204" applyNumberFormat="1" applyFont="1" applyBorder="1" applyAlignment="1" applyProtection="1">
      <alignment horizontal="center"/>
      <protection locked="0"/>
    </xf>
    <xf numFmtId="166" fontId="21" fillId="34" borderId="267" xfId="0" applyFont="1" applyFill="1" applyBorder="1" applyAlignment="1">
      <alignment horizontal="center"/>
    </xf>
    <xf numFmtId="175" fontId="20" fillId="35" borderId="375" xfId="213" applyNumberFormat="1" applyFont="1" applyFill="1" applyBorder="1" applyAlignment="1">
      <alignment horizontal="center"/>
    </xf>
    <xf numFmtId="166" fontId="104" fillId="34" borderId="0" xfId="0" applyFont="1" applyFill="1" applyAlignment="1">
      <alignment horizontal="right"/>
    </xf>
    <xf numFmtId="166" fontId="31" fillId="34" borderId="0" xfId="0" applyFont="1" applyFill="1" applyAlignment="1">
      <alignment horizontal="center"/>
    </xf>
    <xf numFmtId="166" fontId="21" fillId="34" borderId="0" xfId="0" quotePrefix="1" applyFont="1" applyFill="1" applyBorder="1" applyAlignment="1" applyProtection="1">
      <alignment horizontal="right"/>
    </xf>
    <xf numFmtId="166" fontId="21" fillId="34" borderId="0" xfId="0" quotePrefix="1" applyFont="1" applyFill="1" applyBorder="1" applyAlignment="1" applyProtection="1">
      <alignment horizontal="center"/>
      <protection locked="0"/>
    </xf>
    <xf numFmtId="170" fontId="20" fillId="0" borderId="310" xfId="204" applyNumberFormat="1" applyFont="1" applyFill="1" applyBorder="1" applyAlignment="1" applyProtection="1">
      <alignment horizontal="right"/>
      <protection locked="0"/>
    </xf>
    <xf numFmtId="166" fontId="20" fillId="34" borderId="201" xfId="0" quotePrefix="1" applyFont="1" applyFill="1" applyBorder="1" applyAlignment="1" applyProtection="1">
      <alignment horizontal="center"/>
    </xf>
    <xf numFmtId="170" fontId="21" fillId="0" borderId="266" xfId="204" applyNumberFormat="1" applyFont="1" applyFill="1" applyBorder="1" applyAlignment="1" applyProtection="1">
      <alignment horizontal="center"/>
      <protection locked="0"/>
    </xf>
    <xf numFmtId="166" fontId="21" fillId="34" borderId="0" xfId="0" quotePrefix="1" applyFont="1" applyFill="1" applyBorder="1" applyAlignment="1" applyProtection="1">
      <alignment horizontal="center"/>
    </xf>
    <xf numFmtId="166" fontId="20" fillId="34" borderId="194" xfId="0" applyFont="1" applyFill="1" applyBorder="1" applyAlignment="1" applyProtection="1">
      <alignment horizontal="center"/>
    </xf>
    <xf numFmtId="166" fontId="20" fillId="34" borderId="194" xfId="0" applyFont="1" applyFill="1" applyBorder="1" applyAlignment="1" applyProtection="1">
      <alignment horizontal="center" wrapText="1"/>
    </xf>
    <xf numFmtId="181" fontId="21" fillId="0" borderId="310" xfId="0" quotePrefix="1" applyNumberFormat="1" applyFont="1" applyFill="1" applyBorder="1" applyAlignment="1" applyProtection="1">
      <alignment horizontal="center"/>
      <protection locked="0"/>
    </xf>
    <xf numFmtId="170" fontId="21" fillId="0" borderId="194" xfId="204" quotePrefix="1" applyNumberFormat="1" applyFont="1" applyFill="1" applyBorder="1" applyAlignment="1" applyProtection="1">
      <alignment horizontal="left" wrapText="1"/>
      <protection locked="0"/>
    </xf>
    <xf numFmtId="181" fontId="21" fillId="0" borderId="310" xfId="0" applyNumberFormat="1" applyFont="1" applyFill="1" applyBorder="1" applyAlignment="1" applyProtection="1">
      <alignment horizontal="center"/>
      <protection locked="0"/>
    </xf>
    <xf numFmtId="170" fontId="21" fillId="0" borderId="310" xfId="204" applyNumberFormat="1" applyFont="1" applyFill="1" applyBorder="1" applyAlignment="1" applyProtection="1">
      <alignment horizontal="left"/>
      <protection locked="0"/>
    </xf>
    <xf numFmtId="170" fontId="21" fillId="34" borderId="0" xfId="204" applyNumberFormat="1" applyFont="1" applyFill="1" applyBorder="1" applyAlignment="1" applyProtection="1">
      <alignment horizontal="center"/>
      <protection locked="0"/>
    </xf>
    <xf numFmtId="3" fontId="21" fillId="34" borderId="0" xfId="0" quotePrefix="1" applyNumberFormat="1" applyFont="1" applyFill="1" applyBorder="1" applyAlignment="1" applyProtection="1">
      <alignment horizontal="centerContinuous"/>
    </xf>
    <xf numFmtId="166" fontId="20" fillId="34" borderId="202" xfId="0" applyFont="1" applyFill="1" applyBorder="1" applyAlignment="1" applyProtection="1">
      <alignment horizontal="center" wrapText="1"/>
    </xf>
    <xf numFmtId="166" fontId="20" fillId="34" borderId="201" xfId="0" applyFont="1" applyFill="1" applyBorder="1" applyProtection="1"/>
    <xf numFmtId="166" fontId="20" fillId="34" borderId="266" xfId="0" applyFont="1" applyFill="1" applyBorder="1" applyAlignment="1" applyProtection="1">
      <alignment horizontal="center" vertical="center" wrapText="1"/>
    </xf>
    <xf numFmtId="166" fontId="21" fillId="34" borderId="310" xfId="0" quotePrefix="1" applyFont="1" applyFill="1" applyBorder="1" applyAlignment="1" applyProtection="1">
      <alignment horizontal="center" vertical="center"/>
    </xf>
    <xf numFmtId="166" fontId="21" fillId="34" borderId="266" xfId="0" quotePrefix="1" applyFont="1" applyFill="1" applyBorder="1" applyAlignment="1" applyProtection="1">
      <alignment horizontal="center" vertical="center" wrapText="1"/>
    </xf>
    <xf numFmtId="166" fontId="21" fillId="34" borderId="310" xfId="0" quotePrefix="1" applyFont="1" applyFill="1" applyBorder="1" applyAlignment="1" applyProtection="1">
      <alignment horizontal="center" vertical="center" wrapText="1"/>
    </xf>
    <xf numFmtId="166" fontId="21" fillId="0" borderId="266" xfId="0" applyFont="1" applyFill="1" applyBorder="1" applyProtection="1">
      <protection locked="0"/>
    </xf>
    <xf numFmtId="166" fontId="21" fillId="0" borderId="267" xfId="0" applyFont="1" applyFill="1" applyBorder="1" applyProtection="1">
      <protection locked="0"/>
    </xf>
    <xf numFmtId="166" fontId="21" fillId="44" borderId="194" xfId="0" applyFont="1" applyFill="1" applyBorder="1" applyProtection="1"/>
    <xf numFmtId="166" fontId="21" fillId="44" borderId="201" xfId="0" applyFont="1" applyFill="1" applyBorder="1" applyProtection="1"/>
    <xf numFmtId="170" fontId="21" fillId="37" borderId="194" xfId="204" applyNumberFormat="1" applyFont="1" applyFill="1" applyBorder="1" applyProtection="1"/>
    <xf numFmtId="166" fontId="21" fillId="44" borderId="267" xfId="0" applyFont="1" applyFill="1" applyBorder="1" applyAlignment="1" applyProtection="1">
      <alignment horizontal="center"/>
    </xf>
    <xf numFmtId="166" fontId="20" fillId="34" borderId="276" xfId="0" applyFont="1" applyFill="1" applyBorder="1" applyProtection="1"/>
    <xf numFmtId="166" fontId="20" fillId="34" borderId="202" xfId="0" applyFont="1" applyFill="1" applyBorder="1" applyAlignment="1" applyProtection="1">
      <alignment horizontal="right"/>
    </xf>
    <xf numFmtId="166" fontId="20" fillId="34" borderId="200" xfId="0" applyFont="1" applyFill="1" applyBorder="1" applyProtection="1"/>
    <xf numFmtId="166" fontId="21" fillId="34" borderId="266" xfId="0" applyFont="1" applyFill="1" applyBorder="1" applyProtection="1"/>
    <xf numFmtId="166" fontId="21" fillId="34" borderId="348" xfId="0" quotePrefix="1" applyFont="1" applyFill="1" applyBorder="1" applyAlignment="1" applyProtection="1">
      <alignment horizontal="right"/>
    </xf>
    <xf numFmtId="166" fontId="21" fillId="34" borderId="185" xfId="0" applyFont="1" applyFill="1" applyBorder="1" applyAlignment="1" applyProtection="1"/>
    <xf numFmtId="166" fontId="21" fillId="34" borderId="350" xfId="0" applyFont="1" applyFill="1" applyBorder="1" applyAlignment="1" applyProtection="1"/>
    <xf numFmtId="166" fontId="21" fillId="34" borderId="113" xfId="0" applyFont="1" applyFill="1" applyBorder="1" applyAlignment="1" applyProtection="1">
      <alignment horizontal="right"/>
    </xf>
    <xf numFmtId="166" fontId="21" fillId="34" borderId="276" xfId="0" applyFont="1" applyFill="1" applyBorder="1" applyAlignment="1" applyProtection="1"/>
    <xf numFmtId="166" fontId="21" fillId="34" borderId="68" xfId="0" applyFont="1" applyFill="1" applyBorder="1" applyAlignment="1" applyProtection="1">
      <alignment horizontal="right"/>
    </xf>
    <xf numFmtId="166" fontId="21" fillId="34" borderId="45" xfId="0" quotePrefix="1" applyFont="1" applyFill="1" applyBorder="1" applyAlignment="1" applyProtection="1">
      <alignment horizontal="left"/>
    </xf>
    <xf numFmtId="166" fontId="21" fillId="34" borderId="45" xfId="0" applyFont="1" applyFill="1" applyBorder="1" applyAlignment="1" applyProtection="1"/>
    <xf numFmtId="166" fontId="21" fillId="34" borderId="37" xfId="0" applyFont="1" applyFill="1" applyBorder="1" applyAlignment="1" applyProtection="1"/>
    <xf numFmtId="166" fontId="21" fillId="0" borderId="113" xfId="0" quotePrefix="1" applyFont="1" applyBorder="1" applyAlignment="1" applyProtection="1">
      <alignment horizontal="right"/>
      <protection locked="0"/>
    </xf>
    <xf numFmtId="166" fontId="21" fillId="0" borderId="201" xfId="0" applyFont="1" applyBorder="1" applyProtection="1">
      <protection locked="0"/>
    </xf>
    <xf numFmtId="166" fontId="124" fillId="34" borderId="0" xfId="0" applyFont="1" applyFill="1" applyAlignment="1" applyProtection="1">
      <alignment horizontal="center"/>
    </xf>
    <xf numFmtId="166" fontId="31" fillId="34" borderId="0" xfId="0" applyFont="1" applyFill="1" applyBorder="1" applyAlignment="1" applyProtection="1"/>
    <xf numFmtId="166" fontId="16" fillId="34" borderId="0" xfId="0" applyFont="1" applyFill="1" applyBorder="1" applyAlignment="1" applyProtection="1"/>
    <xf numFmtId="49" fontId="104" fillId="34" borderId="0" xfId="0" quotePrefix="1" applyNumberFormat="1" applyFont="1" applyFill="1" applyAlignment="1" applyProtection="1">
      <alignment horizontal="right"/>
    </xf>
    <xf numFmtId="49" fontId="104" fillId="34" borderId="0" xfId="11" applyNumberFormat="1" applyFont="1" applyFill="1" applyAlignment="1" applyProtection="1">
      <alignment horizontal="left"/>
    </xf>
    <xf numFmtId="166" fontId="87" fillId="34" borderId="182" xfId="0" applyFont="1" applyFill="1" applyBorder="1" applyProtection="1"/>
    <xf numFmtId="166" fontId="11" fillId="34" borderId="0" xfId="11" quotePrefix="1" applyFont="1" applyFill="1" applyAlignment="1" applyProtection="1">
      <alignment horizontal="left"/>
    </xf>
    <xf numFmtId="166" fontId="110" fillId="34" borderId="67" xfId="0" applyFont="1" applyFill="1" applyBorder="1" applyAlignment="1" applyProtection="1">
      <alignment wrapText="1"/>
    </xf>
    <xf numFmtId="166" fontId="98" fillId="34" borderId="67" xfId="0" applyFont="1" applyFill="1" applyBorder="1" applyAlignment="1" applyProtection="1">
      <alignment wrapText="1"/>
    </xf>
    <xf numFmtId="166" fontId="110" fillId="34" borderId="67" xfId="0" applyFont="1" applyFill="1" applyBorder="1" applyAlignment="1" applyProtection="1">
      <alignment horizontal="left"/>
    </xf>
    <xf numFmtId="166" fontId="110" fillId="34" borderId="67" xfId="0" quotePrefix="1" applyFont="1" applyFill="1" applyBorder="1" applyProtection="1"/>
    <xf numFmtId="166" fontId="110" fillId="34" borderId="328" xfId="0" quotePrefix="1" applyFont="1" applyFill="1" applyBorder="1" applyProtection="1"/>
    <xf numFmtId="166" fontId="110" fillId="34" borderId="67" xfId="0" applyFont="1" applyFill="1" applyBorder="1" applyProtection="1"/>
    <xf numFmtId="166" fontId="110" fillId="34" borderId="182" xfId="0" applyFont="1" applyFill="1" applyBorder="1" applyProtection="1"/>
    <xf numFmtId="166" fontId="110" fillId="34" borderId="32" xfId="0" applyFont="1" applyFill="1" applyBorder="1" applyProtection="1"/>
    <xf numFmtId="166" fontId="110" fillId="34" borderId="407" xfId="0" applyFont="1" applyFill="1" applyBorder="1" applyProtection="1"/>
    <xf numFmtId="166" fontId="110" fillId="34" borderId="54" xfId="0" quotePrefix="1" applyFont="1" applyFill="1" applyBorder="1" applyProtection="1"/>
    <xf numFmtId="166" fontId="110" fillId="34" borderId="79" xfId="0" applyFont="1" applyFill="1" applyBorder="1" applyProtection="1"/>
    <xf numFmtId="166" fontId="11" fillId="34" borderId="438" xfId="0" applyFont="1" applyFill="1" applyBorder="1" applyAlignment="1">
      <alignment horizontal="left"/>
    </xf>
    <xf numFmtId="166" fontId="104" fillId="34" borderId="0" xfId="0" applyFont="1" applyFill="1" applyAlignment="1" applyProtection="1">
      <alignment horizontal="left"/>
    </xf>
    <xf numFmtId="0" fontId="21" fillId="34" borderId="0" xfId="6" applyFont="1" applyFill="1" applyAlignment="1" applyProtection="1">
      <alignment horizontal="left"/>
    </xf>
    <xf numFmtId="0" fontId="31" fillId="34" borderId="0" xfId="6" applyFont="1" applyFill="1" applyAlignment="1" applyProtection="1"/>
    <xf numFmtId="166" fontId="21" fillId="34" borderId="52" xfId="0" applyFont="1" applyFill="1" applyBorder="1" applyAlignment="1" applyProtection="1">
      <alignment horizontal="left"/>
    </xf>
    <xf numFmtId="166" fontId="20" fillId="29" borderId="353" xfId="0" applyFont="1" applyFill="1" applyBorder="1" applyAlignment="1" applyProtection="1">
      <alignment horizontal="left" wrapText="1"/>
    </xf>
    <xf numFmtId="171" fontId="20" fillId="34" borderId="122" xfId="9" applyNumberFormat="1" applyFont="1" applyFill="1" applyBorder="1" applyAlignment="1" applyProtection="1">
      <alignment horizontal="centerContinuous"/>
    </xf>
    <xf numFmtId="170" fontId="38" fillId="0" borderId="68" xfId="204" applyNumberFormat="1" applyFont="1" applyFill="1" applyBorder="1" applyProtection="1">
      <protection locked="0"/>
    </xf>
    <xf numFmtId="170" fontId="38" fillId="0" borderId="43" xfId="204" applyNumberFormat="1" applyFont="1" applyFill="1" applyBorder="1" applyProtection="1">
      <protection locked="0"/>
    </xf>
    <xf numFmtId="170" fontId="21" fillId="0" borderId="310" xfId="204" applyNumberFormat="1" applyFont="1" applyBorder="1" applyAlignment="1" applyProtection="1">
      <alignment horizontal="center"/>
      <protection locked="0"/>
    </xf>
    <xf numFmtId="170" fontId="11" fillId="0" borderId="504" xfId="204" applyNumberFormat="1" applyFont="1" applyFill="1" applyBorder="1" applyProtection="1">
      <protection locked="0"/>
    </xf>
    <xf numFmtId="170" fontId="11" fillId="30" borderId="515" xfId="204" applyNumberFormat="1" applyFont="1" applyFill="1" applyBorder="1" applyProtection="1"/>
    <xf numFmtId="166" fontId="20" fillId="34" borderId="102" xfId="0" applyFont="1" applyFill="1" applyBorder="1" applyProtection="1"/>
    <xf numFmtId="170" fontId="92" fillId="30" borderId="14" xfId="204" applyNumberFormat="1" applyFont="1" applyFill="1" applyBorder="1" applyProtection="1"/>
    <xf numFmtId="170" fontId="11" fillId="0" borderId="197" xfId="204" applyNumberFormat="1" applyFont="1" applyFill="1" applyBorder="1" applyProtection="1">
      <protection locked="0"/>
    </xf>
    <xf numFmtId="170" fontId="92" fillId="30" borderId="546" xfId="204" applyNumberFormat="1" applyFont="1" applyFill="1" applyBorder="1" applyProtection="1"/>
    <xf numFmtId="170" fontId="11" fillId="0" borderId="547" xfId="204" applyNumberFormat="1" applyFont="1" applyFill="1" applyBorder="1" applyProtection="1">
      <protection locked="0"/>
    </xf>
    <xf numFmtId="170" fontId="11" fillId="34" borderId="512" xfId="204" applyNumberFormat="1" applyFont="1" applyFill="1" applyBorder="1" applyProtection="1"/>
    <xf numFmtId="170" fontId="11" fillId="35" borderId="510" xfId="204" applyNumberFormat="1" applyFont="1" applyFill="1" applyBorder="1" applyProtection="1"/>
    <xf numFmtId="166" fontId="12" fillId="0" borderId="310" xfId="0" applyFont="1" applyBorder="1" applyProtection="1">
      <protection locked="0"/>
    </xf>
    <xf numFmtId="166" fontId="12" fillId="0" borderId="325" xfId="0" applyFont="1" applyBorder="1" applyProtection="1">
      <protection locked="0"/>
    </xf>
    <xf numFmtId="166" fontId="27" fillId="29" borderId="42" xfId="0" applyFont="1" applyFill="1" applyBorder="1" applyAlignment="1" applyProtection="1">
      <alignment wrapText="1"/>
    </xf>
    <xf numFmtId="166" fontId="27" fillId="29" borderId="402" xfId="0" applyFont="1" applyFill="1" applyBorder="1" applyAlignment="1" applyProtection="1">
      <alignment wrapText="1"/>
    </xf>
    <xf numFmtId="166" fontId="26" fillId="29" borderId="42" xfId="0" applyFont="1" applyFill="1" applyBorder="1" applyAlignment="1" applyProtection="1">
      <alignment wrapText="1"/>
    </xf>
    <xf numFmtId="0" fontId="20" fillId="34" borderId="40" xfId="2" applyFont="1" applyFill="1" applyBorder="1" applyAlignment="1" applyProtection="1">
      <alignment horizontal="left" wrapText="1"/>
    </xf>
    <xf numFmtId="166" fontId="21" fillId="34" borderId="0" xfId="0" applyFont="1" applyFill="1" applyAlignment="1" applyProtection="1">
      <alignment horizontal="center"/>
    </xf>
    <xf numFmtId="166" fontId="20" fillId="34" borderId="0" xfId="0" applyFont="1" applyFill="1" applyAlignment="1" applyProtection="1">
      <alignment horizontal="center"/>
    </xf>
    <xf numFmtId="166" fontId="21" fillId="34" borderId="0" xfId="0" applyFont="1" applyFill="1" applyAlignment="1" applyProtection="1"/>
    <xf numFmtId="166" fontId="21" fillId="34" borderId="0" xfId="0" applyFont="1" applyFill="1" applyAlignment="1" applyProtection="1">
      <alignment horizontal="left"/>
    </xf>
    <xf numFmtId="166" fontId="20" fillId="34" borderId="0" xfId="0" applyFont="1" applyFill="1" applyAlignment="1">
      <alignment horizontal="center"/>
    </xf>
    <xf numFmtId="166" fontId="21" fillId="34" borderId="0" xfId="0" applyFont="1" applyFill="1" applyAlignment="1">
      <alignment horizontal="left"/>
    </xf>
    <xf numFmtId="166" fontId="20" fillId="34" borderId="0" xfId="0" applyFont="1" applyFill="1" applyAlignment="1" applyProtection="1">
      <alignment horizontal="left"/>
    </xf>
    <xf numFmtId="166" fontId="21" fillId="34" borderId="0" xfId="0" applyFont="1" applyFill="1" applyAlignment="1" applyProtection="1">
      <alignment horizontal="left"/>
    </xf>
    <xf numFmtId="166" fontId="20" fillId="34" borderId="0" xfId="0" applyFont="1" applyFill="1" applyAlignment="1" applyProtection="1">
      <alignment wrapText="1"/>
    </xf>
    <xf numFmtId="166" fontId="0" fillId="34" borderId="0" xfId="0" applyFill="1" applyAlignment="1"/>
    <xf numFmtId="166" fontId="93" fillId="34" borderId="513" xfId="211" applyNumberFormat="1" applyFill="1" applyBorder="1" applyAlignment="1" applyProtection="1"/>
    <xf numFmtId="166" fontId="20" fillId="34" borderId="0" xfId="0" applyFont="1" applyFill="1" applyAlignment="1" applyProtection="1">
      <alignment horizontal="left"/>
    </xf>
    <xf numFmtId="166" fontId="20" fillId="34" borderId="0" xfId="0" applyFont="1" applyFill="1" applyBorder="1" applyAlignment="1" applyProtection="1">
      <alignment horizontal="left"/>
    </xf>
    <xf numFmtId="166" fontId="20" fillId="34" borderId="0" xfId="0" applyFont="1" applyFill="1" applyAlignment="1" applyProtection="1">
      <alignment horizontal="center"/>
    </xf>
    <xf numFmtId="171" fontId="86" fillId="34" borderId="0" xfId="0" applyNumberFormat="1" applyFont="1" applyFill="1" applyBorder="1" applyAlignment="1" applyProtection="1">
      <alignment vertical="top"/>
    </xf>
    <xf numFmtId="166" fontId="20" fillId="34" borderId="0" xfId="0" applyFont="1" applyFill="1" applyAlignment="1" applyProtection="1">
      <alignment horizontal="left" vertical="top"/>
    </xf>
    <xf numFmtId="166" fontId="86" fillId="34" borderId="511" xfId="0" applyFont="1" applyFill="1" applyBorder="1" applyAlignment="1" applyProtection="1">
      <alignment horizontal="center"/>
    </xf>
    <xf numFmtId="166" fontId="86" fillId="34" borderId="530" xfId="0" applyFont="1" applyFill="1" applyBorder="1" applyAlignment="1" applyProtection="1">
      <alignment horizontal="center"/>
    </xf>
    <xf numFmtId="166" fontId="21" fillId="34" borderId="528" xfId="0" quotePrefix="1" applyFont="1" applyFill="1" applyBorder="1" applyAlignment="1" applyProtection="1">
      <alignment horizontal="center"/>
    </xf>
    <xf numFmtId="166" fontId="21" fillId="34" borderId="531" xfId="0" quotePrefix="1" applyFont="1" applyFill="1" applyBorder="1" applyAlignment="1" applyProtection="1">
      <alignment horizontal="center"/>
    </xf>
    <xf numFmtId="49" fontId="104" fillId="34" borderId="0" xfId="0" quotePrefix="1" applyNumberFormat="1" applyFont="1" applyFill="1" applyAlignment="1" applyProtection="1">
      <alignment horizontal="left"/>
    </xf>
    <xf numFmtId="166" fontId="93" fillId="34" borderId="513" xfId="211" applyNumberFormat="1" applyFill="1" applyBorder="1" applyAlignment="1" applyProtection="1"/>
    <xf numFmtId="166" fontId="21" fillId="34" borderId="0" xfId="0" applyFont="1" applyFill="1" applyAlignment="1" applyProtection="1"/>
    <xf numFmtId="171" fontId="161" fillId="34" borderId="0" xfId="0" applyNumberFormat="1" applyFont="1" applyFill="1" applyAlignment="1">
      <alignment vertical="top"/>
    </xf>
    <xf numFmtId="166" fontId="19" fillId="34" borderId="0" xfId="0" applyFont="1" applyFill="1" applyAlignment="1" applyProtection="1"/>
    <xf numFmtId="166" fontId="93" fillId="34" borderId="513" xfId="211" applyNumberFormat="1" applyFont="1" applyFill="1" applyBorder="1" applyAlignment="1" applyProtection="1">
      <alignment horizontal="left"/>
    </xf>
    <xf numFmtId="166" fontId="104" fillId="34" borderId="54" xfId="12" applyFont="1" applyFill="1" applyBorder="1" applyAlignment="1" applyProtection="1">
      <alignment horizontal="left"/>
    </xf>
    <xf numFmtId="166" fontId="167" fillId="34" borderId="513" xfId="211" applyNumberFormat="1" applyFont="1" applyFill="1" applyBorder="1" applyAlignment="1" applyProtection="1"/>
    <xf numFmtId="166" fontId="167" fillId="34" borderId="513" xfId="211" applyNumberFormat="1" applyFont="1" applyFill="1" applyBorder="1" applyAlignment="1" applyProtection="1">
      <alignment horizontal="left"/>
    </xf>
    <xf numFmtId="166" fontId="167" fillId="34" borderId="513" xfId="211" quotePrefix="1" applyNumberFormat="1" applyFont="1" applyFill="1" applyBorder="1" applyAlignment="1" applyProtection="1">
      <alignment horizontal="left"/>
    </xf>
    <xf numFmtId="166" fontId="93" fillId="34" borderId="513" xfId="211" quotePrefix="1" applyNumberFormat="1" applyFill="1" applyBorder="1" applyAlignment="1" applyProtection="1"/>
    <xf numFmtId="166" fontId="93" fillId="34" borderId="513" xfId="211" quotePrefix="1" applyNumberFormat="1" applyFill="1" applyBorder="1" applyAlignment="1" applyProtection="1">
      <alignment horizontal="left"/>
    </xf>
    <xf numFmtId="166" fontId="11" fillId="34" borderId="514" xfId="0" quotePrefix="1" applyFont="1" applyFill="1" applyBorder="1"/>
    <xf numFmtId="166" fontId="93" fillId="34" borderId="513" xfId="211" applyNumberFormat="1" applyFill="1" applyBorder="1" applyAlignment="1" applyProtection="1"/>
    <xf numFmtId="166" fontId="21" fillId="34" borderId="326" xfId="0" applyFont="1" applyFill="1" applyBorder="1" applyAlignment="1" applyProtection="1">
      <alignment horizontal="left"/>
    </xf>
    <xf numFmtId="166" fontId="21" fillId="34" borderId="347" xfId="0" applyFont="1" applyFill="1" applyBorder="1" applyAlignment="1" applyProtection="1">
      <alignment horizontal="left"/>
    </xf>
    <xf numFmtId="166" fontId="21" fillId="34" borderId="327" xfId="0" quotePrefix="1" applyFont="1" applyFill="1" applyBorder="1" applyAlignment="1" applyProtection="1">
      <alignment horizontal="left"/>
    </xf>
    <xf numFmtId="49" fontId="87" fillId="34" borderId="0" xfId="0" quotePrefix="1" applyNumberFormat="1" applyFont="1" applyFill="1" applyAlignment="1" applyProtection="1">
      <alignment horizontal="right"/>
    </xf>
    <xf numFmtId="166" fontId="21" fillId="34" borderId="326" xfId="0" quotePrefix="1" applyFont="1" applyFill="1" applyBorder="1" applyAlignment="1" applyProtection="1">
      <alignment horizontal="left" wrapText="1"/>
    </xf>
    <xf numFmtId="166" fontId="21" fillId="34" borderId="388" xfId="0" quotePrefix="1" applyFont="1" applyFill="1" applyBorder="1" applyAlignment="1" applyProtection="1">
      <alignment horizontal="left"/>
    </xf>
    <xf numFmtId="166" fontId="82" fillId="29" borderId="414" xfId="0" applyFont="1" applyFill="1" applyBorder="1" applyAlignment="1" applyProtection="1">
      <alignment horizontal="center" wrapText="1"/>
    </xf>
    <xf numFmtId="166" fontId="23" fillId="29" borderId="433" xfId="0" quotePrefix="1" applyFont="1" applyFill="1" applyBorder="1" applyProtection="1"/>
    <xf numFmtId="166" fontId="93" fillId="34" borderId="549" xfId="211" applyNumberFormat="1" applyFill="1" applyBorder="1" applyAlignment="1" applyProtection="1"/>
    <xf numFmtId="166" fontId="0" fillId="34" borderId="548" xfId="0" applyFill="1" applyBorder="1"/>
    <xf numFmtId="166" fontId="93" fillId="34" borderId="549" xfId="211" quotePrefix="1" applyNumberFormat="1" applyFill="1" applyBorder="1" applyAlignment="1" applyProtection="1"/>
    <xf numFmtId="0" fontId="21" fillId="0" borderId="0" xfId="6" applyFont="1" applyFill="1" applyProtection="1"/>
    <xf numFmtId="166" fontId="19" fillId="29" borderId="32" xfId="0" applyFont="1" applyFill="1" applyBorder="1" applyProtection="1"/>
    <xf numFmtId="166" fontId="21" fillId="34" borderId="0" xfId="0" applyFont="1" applyFill="1" applyAlignment="1" applyProtection="1">
      <alignment horizontal="center"/>
    </xf>
    <xf numFmtId="166" fontId="21" fillId="34" borderId="0" xfId="0" applyFont="1" applyFill="1" applyAlignment="1" applyProtection="1"/>
    <xf numFmtId="166" fontId="11" fillId="34" borderId="0" xfId="0" applyFont="1" applyFill="1" applyAlignment="1" applyProtection="1">
      <alignment horizontal="center"/>
    </xf>
    <xf numFmtId="0" fontId="19" fillId="34" borderId="0" xfId="93" applyFont="1" applyFill="1" applyBorder="1" applyAlignment="1" applyProtection="1">
      <alignment horizontal="center"/>
    </xf>
    <xf numFmtId="166" fontId="21" fillId="34" borderId="406" xfId="0" applyFont="1" applyFill="1" applyBorder="1"/>
    <xf numFmtId="166" fontId="20" fillId="34" borderId="310" xfId="0" applyFont="1" applyFill="1" applyBorder="1"/>
    <xf numFmtId="166" fontId="21" fillId="34" borderId="66" xfId="0" quotePrefix="1" applyFont="1" applyFill="1" applyBorder="1"/>
    <xf numFmtId="166" fontId="21" fillId="34" borderId="64" xfId="0" quotePrefix="1" applyFont="1" applyFill="1" applyBorder="1"/>
    <xf numFmtId="170" fontId="21" fillId="0" borderId="310" xfId="204" applyNumberFormat="1" applyFont="1" applyBorder="1" applyAlignment="1" applyProtection="1">
      <alignment horizontal="center"/>
      <protection locked="0"/>
    </xf>
    <xf numFmtId="166" fontId="21" fillId="34" borderId="54" xfId="0" applyFont="1" applyFill="1" applyBorder="1" applyAlignment="1" applyProtection="1">
      <alignment horizontal="left"/>
    </xf>
    <xf numFmtId="166" fontId="19" fillId="34" borderId="443" xfId="0" applyFont="1" applyFill="1" applyBorder="1" applyAlignment="1" applyProtection="1">
      <alignment horizontal="center" wrapText="1"/>
    </xf>
    <xf numFmtId="166" fontId="19" fillId="34" borderId="310" xfId="0" applyFont="1" applyFill="1" applyBorder="1" applyAlignment="1" applyProtection="1">
      <alignment horizontal="center" wrapText="1"/>
    </xf>
    <xf numFmtId="0" fontId="31" fillId="34" borderId="0" xfId="14" applyFont="1" applyFill="1" applyAlignment="1" applyProtection="1">
      <alignment horizontal="center"/>
    </xf>
    <xf numFmtId="0" fontId="19" fillId="34" borderId="310" xfId="83" applyFont="1" applyFill="1" applyBorder="1" applyAlignment="1" applyProtection="1">
      <alignment horizontal="center" vertical="center" wrapText="1"/>
    </xf>
    <xf numFmtId="49" fontId="87" fillId="34" borderId="0" xfId="0" quotePrefix="1" applyNumberFormat="1" applyFont="1" applyFill="1" applyAlignment="1" applyProtection="1">
      <alignment horizontal="left"/>
    </xf>
    <xf numFmtId="166" fontId="19" fillId="34" borderId="0" xfId="0" applyFont="1" applyFill="1"/>
    <xf numFmtId="0" fontId="11" fillId="34" borderId="72" xfId="2" quotePrefix="1" applyFont="1" applyFill="1" applyBorder="1" applyAlignment="1" applyProtection="1">
      <alignment horizontal="left"/>
    </xf>
    <xf numFmtId="0" fontId="11" fillId="34" borderId="73" xfId="2" quotePrefix="1" applyFont="1" applyFill="1" applyBorder="1" applyAlignment="1" applyProtection="1">
      <alignment horizontal="left"/>
    </xf>
    <xf numFmtId="0" fontId="11" fillId="34" borderId="74" xfId="2" quotePrefix="1" applyFont="1" applyFill="1" applyBorder="1" applyAlignment="1" applyProtection="1">
      <alignment horizontal="left"/>
    </xf>
    <xf numFmtId="3" fontId="152" fillId="33" borderId="352" xfId="0" applyNumberFormat="1" applyFont="1" applyFill="1" applyBorder="1" applyAlignment="1" applyProtection="1">
      <alignment horizontal="left" vertical="top" wrapText="1"/>
    </xf>
    <xf numFmtId="3" fontId="19" fillId="34" borderId="352" xfId="0" applyNumberFormat="1" applyFont="1" applyFill="1" applyBorder="1" applyAlignment="1" applyProtection="1">
      <alignment horizontal="left" vertical="top" wrapText="1"/>
    </xf>
    <xf numFmtId="166" fontId="11" fillId="34" borderId="182" xfId="0" applyFont="1" applyFill="1" applyBorder="1" applyAlignment="1" applyProtection="1">
      <alignment horizontal="left" wrapText="1" indent="1"/>
    </xf>
    <xf numFmtId="166" fontId="11" fillId="34" borderId="182" xfId="0" applyFont="1" applyFill="1" applyBorder="1" applyAlignment="1" applyProtection="1">
      <alignment wrapText="1"/>
    </xf>
    <xf numFmtId="3" fontId="78" fillId="34" borderId="52" xfId="0" applyNumberFormat="1" applyFont="1" applyFill="1" applyBorder="1" applyAlignment="1" applyProtection="1">
      <alignment horizontal="center" vertical="top" wrapText="1"/>
    </xf>
    <xf numFmtId="166" fontId="19" fillId="42" borderId="352" xfId="0" applyFont="1" applyFill="1" applyBorder="1" applyAlignment="1" applyProtection="1">
      <alignment wrapText="1"/>
    </xf>
    <xf numFmtId="3" fontId="152" fillId="34" borderId="352" xfId="0" applyNumberFormat="1" applyFont="1" applyFill="1" applyBorder="1" applyAlignment="1" applyProtection="1">
      <alignment horizontal="left" vertical="top" wrapText="1"/>
    </xf>
    <xf numFmtId="166" fontId="19" fillId="43" borderId="352" xfId="0" applyFont="1" applyFill="1" applyBorder="1" applyAlignment="1" applyProtection="1">
      <alignment wrapText="1"/>
    </xf>
    <xf numFmtId="166" fontId="11" fillId="34" borderId="182" xfId="0" applyFont="1" applyFill="1" applyBorder="1" applyAlignment="1" applyProtection="1">
      <alignment horizontal="left" wrapText="1"/>
    </xf>
    <xf numFmtId="166" fontId="11" fillId="34" borderId="402" xfId="0" applyFont="1" applyFill="1" applyBorder="1" applyAlignment="1" applyProtection="1">
      <alignment horizontal="left" wrapText="1"/>
    </xf>
    <xf numFmtId="3" fontId="152" fillId="35" borderId="352" xfId="0" applyNumberFormat="1" applyFont="1" applyFill="1" applyBorder="1" applyAlignment="1" applyProtection="1">
      <alignment horizontal="left" vertical="top" wrapText="1"/>
    </xf>
    <xf numFmtId="166" fontId="11" fillId="36" borderId="159" xfId="0" applyFont="1" applyFill="1" applyBorder="1" applyAlignment="1" applyProtection="1">
      <alignment wrapText="1"/>
    </xf>
    <xf numFmtId="0" fontId="19" fillId="35" borderId="396" xfId="2" applyFont="1" applyFill="1" applyBorder="1" applyAlignment="1" applyProtection="1">
      <alignment horizontal="left"/>
    </xf>
    <xf numFmtId="166" fontId="19" fillId="34" borderId="52" xfId="0" applyFont="1" applyFill="1" applyBorder="1" applyProtection="1"/>
    <xf numFmtId="166" fontId="19" fillId="35" borderId="352" xfId="0" applyFont="1" applyFill="1" applyBorder="1" applyProtection="1"/>
    <xf numFmtId="0" fontId="11" fillId="34" borderId="72" xfId="8" applyFont="1" applyFill="1" applyBorder="1" applyAlignment="1" applyProtection="1">
      <alignment horizontal="left" wrapText="1"/>
    </xf>
    <xf numFmtId="0" fontId="11" fillId="34" borderId="75" xfId="8" applyFont="1" applyFill="1" applyBorder="1" applyAlignment="1" applyProtection="1">
      <alignment horizontal="left" wrapText="1"/>
    </xf>
    <xf numFmtId="166" fontId="152" fillId="42" borderId="75" xfId="0" applyFont="1" applyFill="1" applyBorder="1" applyAlignment="1" applyProtection="1">
      <alignment wrapText="1"/>
    </xf>
    <xf numFmtId="166" fontId="82" fillId="29" borderId="449" xfId="0" applyFont="1" applyFill="1" applyBorder="1" applyAlignment="1" applyProtection="1">
      <alignment horizontal="center" wrapText="1"/>
    </xf>
    <xf numFmtId="166" fontId="82" fillId="29" borderId="310" xfId="0" applyFont="1" applyFill="1" applyBorder="1" applyAlignment="1" applyProtection="1">
      <alignment horizontal="center" wrapText="1"/>
    </xf>
    <xf numFmtId="166" fontId="82" fillId="29" borderId="443" xfId="0" applyFont="1" applyFill="1" applyBorder="1" applyAlignment="1" applyProtection="1">
      <alignment horizontal="left" wrapText="1"/>
    </xf>
    <xf numFmtId="166" fontId="82" fillId="29" borderId="443" xfId="0" applyFont="1" applyFill="1" applyBorder="1" applyAlignment="1" applyProtection="1">
      <alignment horizontal="center" wrapText="1"/>
    </xf>
    <xf numFmtId="166" fontId="82" fillId="29" borderId="32" xfId="0" applyFont="1" applyFill="1" applyBorder="1" applyProtection="1"/>
    <xf numFmtId="0" fontId="11" fillId="34" borderId="400" xfId="2" quotePrefix="1" applyFont="1" applyFill="1" applyBorder="1" applyAlignment="1" applyProtection="1">
      <alignment horizontal="left"/>
    </xf>
    <xf numFmtId="49" fontId="11" fillId="0" borderId="330" xfId="2" applyNumberFormat="1" applyFont="1" applyBorder="1" applyAlignment="1" applyProtection="1">
      <alignment horizontal="center"/>
      <protection locked="0"/>
    </xf>
    <xf numFmtId="170" fontId="11" fillId="0" borderId="310" xfId="204" quotePrefix="1" applyNumberFormat="1" applyFont="1" applyBorder="1" applyAlignment="1" applyProtection="1">
      <alignment horizontal="center"/>
      <protection locked="0"/>
    </xf>
    <xf numFmtId="170" fontId="19" fillId="35" borderId="310" xfId="204" applyNumberFormat="1" applyFont="1" applyFill="1" applyBorder="1" applyProtection="1">
      <protection locked="0"/>
    </xf>
    <xf numFmtId="166" fontId="11" fillId="0" borderId="325" xfId="0" applyFont="1" applyBorder="1" applyProtection="1">
      <protection locked="0"/>
    </xf>
    <xf numFmtId="0" fontId="11" fillId="34" borderId="182" xfId="2" quotePrefix="1" applyFont="1" applyFill="1" applyBorder="1" applyAlignment="1" applyProtection="1">
      <alignment horizontal="left"/>
    </xf>
    <xf numFmtId="49" fontId="11" fillId="0" borderId="64" xfId="2" applyNumberFormat="1" applyFont="1" applyBorder="1" applyAlignment="1" applyProtection="1">
      <alignment horizontal="center"/>
      <protection locked="0"/>
    </xf>
    <xf numFmtId="0" fontId="11" fillId="34" borderId="401" xfId="2" quotePrefix="1" applyFont="1" applyFill="1" applyBorder="1" applyAlignment="1" applyProtection="1">
      <alignment horizontal="left"/>
    </xf>
    <xf numFmtId="49" fontId="11" fillId="0" borderId="412" xfId="2" applyNumberFormat="1" applyFont="1" applyBorder="1" applyAlignment="1" applyProtection="1">
      <alignment horizontal="center"/>
      <protection locked="0"/>
    </xf>
    <xf numFmtId="170" fontId="19" fillId="33" borderId="325" xfId="204" applyNumberFormat="1" applyFont="1" applyFill="1" applyBorder="1" applyProtection="1"/>
    <xf numFmtId="0" fontId="11" fillId="34" borderId="404" xfId="2" quotePrefix="1" applyFont="1" applyFill="1" applyBorder="1" applyAlignment="1" applyProtection="1">
      <alignment horizontal="left"/>
    </xf>
    <xf numFmtId="0" fontId="11" fillId="34" borderId="54" xfId="2" quotePrefix="1" applyFont="1" applyFill="1" applyBorder="1" applyAlignment="1" applyProtection="1">
      <alignment horizontal="left"/>
    </xf>
    <xf numFmtId="170" fontId="83" fillId="0" borderId="310" xfId="204" applyNumberFormat="1" applyFont="1" applyFill="1" applyBorder="1" applyProtection="1">
      <protection locked="0"/>
    </xf>
    <xf numFmtId="170" fontId="82" fillId="0" borderId="310" xfId="204" applyNumberFormat="1" applyFont="1" applyFill="1" applyBorder="1" applyProtection="1">
      <protection locked="0"/>
    </xf>
    <xf numFmtId="170" fontId="77" fillId="0" borderId="310" xfId="204" applyNumberFormat="1" applyFont="1" applyFill="1" applyBorder="1" applyProtection="1">
      <protection locked="0"/>
    </xf>
    <xf numFmtId="170" fontId="87" fillId="0" borderId="310" xfId="204" applyNumberFormat="1" applyFont="1" applyFill="1" applyBorder="1" applyProtection="1">
      <protection locked="0"/>
    </xf>
    <xf numFmtId="166" fontId="77" fillId="0" borderId="310" xfId="0" applyFont="1" applyBorder="1" applyProtection="1">
      <protection locked="0"/>
    </xf>
    <xf numFmtId="170" fontId="87" fillId="35" borderId="310" xfId="204" applyNumberFormat="1" applyFont="1" applyFill="1" applyBorder="1" applyProtection="1">
      <protection locked="0"/>
    </xf>
    <xf numFmtId="166" fontId="77" fillId="0" borderId="325" xfId="0" applyFont="1" applyBorder="1" applyProtection="1">
      <protection locked="0"/>
    </xf>
    <xf numFmtId="166" fontId="11" fillId="34" borderId="401" xfId="0" applyFont="1" applyFill="1" applyBorder="1" applyAlignment="1" applyProtection="1">
      <alignment wrapText="1"/>
    </xf>
    <xf numFmtId="170" fontId="87" fillId="34" borderId="310" xfId="204" applyNumberFormat="1" applyFont="1" applyFill="1" applyBorder="1" applyProtection="1"/>
    <xf numFmtId="3" fontId="152" fillId="34" borderId="403" xfId="0" applyNumberFormat="1" applyFont="1" applyFill="1" applyBorder="1" applyAlignment="1" applyProtection="1">
      <alignment horizontal="left" vertical="top" wrapText="1"/>
    </xf>
    <xf numFmtId="166" fontId="19" fillId="42" borderId="403" xfId="0" applyFont="1" applyFill="1" applyBorder="1" applyAlignment="1" applyProtection="1">
      <alignment wrapText="1"/>
    </xf>
    <xf numFmtId="170" fontId="82" fillId="30" borderId="325" xfId="204" applyNumberFormat="1" applyFont="1" applyFill="1" applyBorder="1" applyProtection="1"/>
    <xf numFmtId="170" fontId="77" fillId="0" borderId="310" xfId="204" quotePrefix="1" applyNumberFormat="1" applyFont="1" applyBorder="1" applyAlignment="1" applyProtection="1">
      <alignment horizontal="center"/>
      <protection locked="0"/>
    </xf>
    <xf numFmtId="0" fontId="11" fillId="34" borderId="407" xfId="2" quotePrefix="1" applyFont="1" applyFill="1" applyBorder="1" applyAlignment="1" applyProtection="1">
      <alignment horizontal="left"/>
    </xf>
    <xf numFmtId="166" fontId="19" fillId="43" borderId="403" xfId="0" applyFont="1" applyFill="1" applyBorder="1" applyAlignment="1" applyProtection="1">
      <alignment wrapText="1"/>
    </xf>
    <xf numFmtId="170" fontId="77" fillId="34" borderId="310" xfId="204" quotePrefix="1" applyNumberFormat="1" applyFont="1" applyFill="1" applyBorder="1" applyAlignment="1" applyProtection="1">
      <alignment horizontal="center"/>
    </xf>
    <xf numFmtId="3" fontId="152" fillId="35" borderId="403" xfId="0" applyNumberFormat="1" applyFont="1" applyFill="1" applyBorder="1" applyAlignment="1" applyProtection="1">
      <alignment horizontal="left" vertical="top" wrapText="1"/>
    </xf>
    <xf numFmtId="166" fontId="11" fillId="36" borderId="352" xfId="0" applyFont="1" applyFill="1" applyBorder="1" applyAlignment="1" applyProtection="1">
      <alignment wrapText="1"/>
    </xf>
    <xf numFmtId="170" fontId="11" fillId="31" borderId="310" xfId="204" applyNumberFormat="1" applyFont="1" applyFill="1" applyBorder="1" applyAlignment="1" applyProtection="1">
      <alignment wrapText="1"/>
    </xf>
    <xf numFmtId="170" fontId="19" fillId="31" borderId="310" xfId="204" applyNumberFormat="1" applyFont="1" applyFill="1" applyBorder="1" applyAlignment="1" applyProtection="1">
      <alignment wrapText="1"/>
    </xf>
    <xf numFmtId="170" fontId="11" fillId="31" borderId="325" xfId="204" applyNumberFormat="1" applyFont="1" applyFill="1" applyBorder="1" applyAlignment="1" applyProtection="1">
      <alignment wrapText="1"/>
    </xf>
    <xf numFmtId="166" fontId="152" fillId="42" borderId="396" xfId="0" applyFont="1" applyFill="1" applyBorder="1" applyAlignment="1" applyProtection="1">
      <alignment wrapText="1"/>
    </xf>
    <xf numFmtId="166" fontId="11" fillId="36" borderId="52" xfId="0" applyFont="1" applyFill="1" applyBorder="1" applyAlignment="1" applyProtection="1">
      <alignment wrapText="1"/>
    </xf>
    <xf numFmtId="49" fontId="11" fillId="0" borderId="330" xfId="8" applyNumberFormat="1" applyFont="1" applyBorder="1" applyProtection="1">
      <protection locked="0"/>
    </xf>
    <xf numFmtId="49" fontId="11" fillId="0" borderId="64" xfId="8" applyNumberFormat="1" applyFont="1" applyBorder="1" applyProtection="1">
      <protection locked="0"/>
    </xf>
    <xf numFmtId="49" fontId="11" fillId="2" borderId="412" xfId="8" applyNumberFormat="1" applyFont="1" applyFill="1" applyBorder="1" applyProtection="1">
      <protection locked="0"/>
    </xf>
    <xf numFmtId="166" fontId="19" fillId="36" borderId="52" xfId="0" applyFont="1" applyFill="1" applyBorder="1" applyAlignment="1" applyProtection="1">
      <alignment wrapText="1"/>
    </xf>
    <xf numFmtId="0" fontId="11" fillId="34" borderId="404" xfId="8" applyFont="1" applyFill="1" applyBorder="1" applyAlignment="1" applyProtection="1">
      <alignment horizontal="left" wrapText="1"/>
    </xf>
    <xf numFmtId="0" fontId="11" fillId="34" borderId="407" xfId="8" applyFont="1" applyFill="1" applyBorder="1" applyAlignment="1" applyProtection="1">
      <alignment horizontal="left" wrapText="1"/>
    </xf>
    <xf numFmtId="170" fontId="77" fillId="2" borderId="310" xfId="204" applyNumberFormat="1" applyFont="1" applyFill="1" applyBorder="1" applyProtection="1">
      <protection locked="0"/>
    </xf>
    <xf numFmtId="166" fontId="152" fillId="42" borderId="353" xfId="0" applyFont="1" applyFill="1" applyBorder="1" applyAlignment="1" applyProtection="1">
      <alignment wrapText="1"/>
    </xf>
    <xf numFmtId="170" fontId="82" fillId="30" borderId="377" xfId="204" applyNumberFormat="1" applyFont="1" applyFill="1" applyBorder="1" applyProtection="1"/>
    <xf numFmtId="3" fontId="20" fillId="29" borderId="310" xfId="0" applyNumberFormat="1" applyFont="1" applyFill="1" applyBorder="1" applyAlignment="1" applyProtection="1">
      <alignment horizontal="center" vertical="top" wrapText="1"/>
    </xf>
    <xf numFmtId="171" fontId="19" fillId="34" borderId="88" xfId="205" applyNumberFormat="1" applyFont="1" applyFill="1" applyBorder="1" applyProtection="1"/>
    <xf numFmtId="166" fontId="11" fillId="34" borderId="401" xfId="0" applyFont="1" applyFill="1" applyBorder="1" applyAlignment="1" applyProtection="1">
      <alignment horizontal="left" wrapText="1"/>
    </xf>
    <xf numFmtId="0" fontId="21" fillId="34" borderId="74" xfId="2" applyFont="1" applyFill="1" applyBorder="1" applyAlignment="1" applyProtection="1">
      <alignment horizontal="left"/>
      <protection locked="0"/>
    </xf>
    <xf numFmtId="166" fontId="19" fillId="34" borderId="40" xfId="0" applyFont="1" applyFill="1" applyBorder="1" applyAlignment="1" applyProtection="1">
      <alignment wrapText="1"/>
    </xf>
    <xf numFmtId="166" fontId="19" fillId="29" borderId="38" xfId="0" applyFont="1" applyFill="1" applyBorder="1" applyProtection="1"/>
    <xf numFmtId="0" fontId="11" fillId="34" borderId="72" xfId="2" applyFont="1" applyFill="1" applyBorder="1" applyAlignment="1" applyProtection="1">
      <alignment horizontal="left" wrapText="1"/>
    </xf>
    <xf numFmtId="0" fontId="11" fillId="34" borderId="73" xfId="2" applyFont="1" applyFill="1" applyBorder="1" applyAlignment="1" applyProtection="1">
      <alignment horizontal="left" wrapText="1"/>
    </xf>
    <xf numFmtId="0" fontId="11" fillId="34" borderId="74" xfId="2" applyFont="1" applyFill="1" applyBorder="1" applyAlignment="1" applyProtection="1">
      <alignment horizontal="left" wrapText="1"/>
    </xf>
    <xf numFmtId="0" fontId="19" fillId="34" borderId="40" xfId="2" applyFont="1" applyFill="1" applyBorder="1" applyAlignment="1" applyProtection="1">
      <alignment horizontal="left" wrapText="1"/>
    </xf>
    <xf numFmtId="166" fontId="19" fillId="34" borderId="38" xfId="0" applyFont="1" applyFill="1" applyBorder="1" applyAlignment="1" applyProtection="1">
      <alignment wrapText="1"/>
    </xf>
    <xf numFmtId="166" fontId="79" fillId="34" borderId="71" xfId="0" applyFont="1" applyFill="1" applyBorder="1" applyAlignment="1" applyProtection="1">
      <alignment wrapText="1"/>
    </xf>
    <xf numFmtId="166" fontId="83" fillId="29" borderId="42" xfId="0" applyFont="1" applyFill="1" applyBorder="1" applyAlignment="1" applyProtection="1">
      <alignment wrapText="1"/>
    </xf>
    <xf numFmtId="166" fontId="83" fillId="29" borderId="182" xfId="0" applyFont="1" applyFill="1" applyBorder="1" applyAlignment="1" applyProtection="1">
      <alignment wrapText="1"/>
    </xf>
    <xf numFmtId="166" fontId="83" fillId="29" borderId="402" xfId="0" applyFont="1" applyFill="1" applyBorder="1" applyAlignment="1" applyProtection="1">
      <alignment wrapText="1"/>
    </xf>
    <xf numFmtId="166" fontId="82" fillId="34" borderId="352" xfId="0" applyFont="1" applyFill="1" applyBorder="1" applyAlignment="1" applyProtection="1">
      <alignment wrapText="1"/>
    </xf>
    <xf numFmtId="166" fontId="82" fillId="34" borderId="42" xfId="0" applyFont="1" applyFill="1" applyBorder="1" applyAlignment="1" applyProtection="1">
      <alignment wrapText="1"/>
    </xf>
    <xf numFmtId="166" fontId="83" fillId="34" borderId="182" xfId="0" applyFont="1" applyFill="1" applyBorder="1" applyAlignment="1" applyProtection="1">
      <alignment wrapText="1"/>
    </xf>
    <xf numFmtId="166" fontId="83" fillId="34" borderId="402" xfId="0" applyFont="1" applyFill="1" applyBorder="1" applyAlignment="1" applyProtection="1">
      <alignment wrapText="1"/>
    </xf>
    <xf numFmtId="3" fontId="152" fillId="34" borderId="353" xfId="0" applyNumberFormat="1" applyFont="1" applyFill="1" applyBorder="1" applyAlignment="1" applyProtection="1">
      <alignment horizontal="left" vertical="top" wrapText="1"/>
    </xf>
    <xf numFmtId="0" fontId="21" fillId="34" borderId="4" xfId="14" applyFont="1" applyFill="1" applyBorder="1" applyAlignment="1" applyProtection="1">
      <alignment horizontal="left"/>
    </xf>
    <xf numFmtId="0" fontId="21" fillId="34" borderId="5" xfId="14" applyFont="1" applyFill="1" applyBorder="1" applyAlignment="1" applyProtection="1">
      <alignment horizontal="left"/>
    </xf>
    <xf numFmtId="0" fontId="21" fillId="34" borderId="7" xfId="14" applyFont="1" applyFill="1" applyBorder="1" applyAlignment="1" applyProtection="1">
      <alignment horizontal="left"/>
    </xf>
    <xf numFmtId="0" fontId="21" fillId="34" borderId="8" xfId="14" applyFont="1" applyFill="1" applyBorder="1" applyAlignment="1" applyProtection="1">
      <alignment horizontal="left"/>
    </xf>
    <xf numFmtId="0" fontId="21" fillId="34" borderId="5" xfId="14" applyFont="1" applyFill="1" applyBorder="1" applyAlignment="1" applyProtection="1">
      <alignment horizontal="left" wrapText="1"/>
    </xf>
    <xf numFmtId="0" fontId="21" fillId="34" borderId="12" xfId="14" applyFont="1" applyFill="1" applyBorder="1" applyAlignment="1" applyProtection="1">
      <alignment horizontal="left"/>
    </xf>
    <xf numFmtId="0" fontId="21" fillId="34" borderId="11" xfId="14" applyFont="1" applyFill="1" applyBorder="1" applyAlignment="1" applyProtection="1">
      <alignment horizontal="left"/>
    </xf>
    <xf numFmtId="0" fontId="21" fillId="34" borderId="266" xfId="14" quotePrefix="1" applyFont="1" applyFill="1" applyBorder="1" applyAlignment="1" applyProtection="1">
      <alignment horizontal="left"/>
    </xf>
    <xf numFmtId="0" fontId="20" fillId="34" borderId="267" xfId="14" quotePrefix="1" applyFont="1" applyFill="1" applyBorder="1" applyAlignment="1" applyProtection="1">
      <alignment horizontal="left"/>
    </xf>
    <xf numFmtId="0" fontId="21" fillId="34" borderId="92" xfId="14" quotePrefix="1" applyFont="1" applyFill="1" applyBorder="1" applyAlignment="1" applyProtection="1">
      <alignment horizontal="left"/>
    </xf>
    <xf numFmtId="0" fontId="21" fillId="0" borderId="0" xfId="14" quotePrefix="1" applyFont="1" applyFill="1" applyBorder="1" applyAlignment="1" applyProtection="1">
      <alignment horizontal="left"/>
      <protection locked="0"/>
    </xf>
    <xf numFmtId="0" fontId="21" fillId="34" borderId="12" xfId="14" quotePrefix="1" applyFont="1" applyFill="1" applyBorder="1" applyAlignment="1" applyProtection="1">
      <alignment horizontal="left"/>
    </xf>
    <xf numFmtId="0" fontId="21" fillId="0" borderId="11" xfId="14" quotePrefix="1" applyFont="1" applyFill="1" applyBorder="1" applyAlignment="1" applyProtection="1">
      <alignment horizontal="left"/>
      <protection locked="0"/>
    </xf>
    <xf numFmtId="0" fontId="21" fillId="34" borderId="4" xfId="14" applyFont="1" applyFill="1" applyBorder="1" applyAlignment="1" applyProtection="1">
      <alignment horizontal="left" indent="1"/>
    </xf>
    <xf numFmtId="0" fontId="21" fillId="34" borderId="7" xfId="14" applyFont="1" applyFill="1" applyBorder="1" applyAlignment="1" applyProtection="1">
      <alignment horizontal="left" indent="1"/>
    </xf>
    <xf numFmtId="0" fontId="21" fillId="34" borderId="7" xfId="14" quotePrefix="1" applyFont="1" applyFill="1" applyBorder="1" applyAlignment="1" applyProtection="1">
      <alignment horizontal="left" indent="1"/>
    </xf>
    <xf numFmtId="0" fontId="20" fillId="34" borderId="8" xfId="14" quotePrefix="1" applyFont="1" applyFill="1" applyBorder="1" applyAlignment="1" applyProtection="1">
      <alignment horizontal="left"/>
    </xf>
    <xf numFmtId="0" fontId="21" fillId="34" borderId="12" xfId="14" quotePrefix="1" applyFont="1" applyFill="1" applyBorder="1" applyAlignment="1" applyProtection="1">
      <alignment horizontal="left" indent="1"/>
    </xf>
    <xf numFmtId="0" fontId="20" fillId="0" borderId="8" xfId="14" quotePrefix="1" applyFont="1" applyFill="1" applyBorder="1" applyAlignment="1" applyProtection="1">
      <alignment horizontal="left"/>
      <protection locked="0"/>
    </xf>
    <xf numFmtId="3" fontId="20" fillId="29" borderId="264" xfId="0" applyNumberFormat="1" applyFont="1" applyFill="1" applyBorder="1" applyAlignment="1" applyProtection="1">
      <alignment horizontal="left" vertical="top" wrapText="1"/>
    </xf>
    <xf numFmtId="0" fontId="21" fillId="34" borderId="4" xfId="14" quotePrefix="1" applyFont="1" applyFill="1" applyBorder="1" applyAlignment="1" applyProtection="1">
      <alignment horizontal="left" indent="1"/>
    </xf>
    <xf numFmtId="0" fontId="21" fillId="34" borderId="5" xfId="14" quotePrefix="1" applyFont="1" applyFill="1" applyBorder="1" applyAlignment="1" applyProtection="1">
      <alignment horizontal="left"/>
    </xf>
    <xf numFmtId="0" fontId="21" fillId="34" borderId="8" xfId="14" quotePrefix="1" applyFont="1" applyFill="1" applyBorder="1" applyAlignment="1" applyProtection="1">
      <alignment horizontal="left"/>
    </xf>
    <xf numFmtId="0" fontId="21" fillId="34" borderId="12" xfId="14" applyFont="1" applyFill="1" applyBorder="1" applyAlignment="1" applyProtection="1">
      <alignment horizontal="left" indent="1"/>
    </xf>
    <xf numFmtId="0" fontId="21" fillId="34" borderId="310" xfId="14" quotePrefix="1" applyFont="1" applyFill="1" applyBorder="1" applyAlignment="1" applyProtection="1">
      <alignment horizontal="left" indent="1"/>
    </xf>
    <xf numFmtId="0" fontId="21" fillId="34" borderId="310" xfId="14" quotePrefix="1" applyFont="1" applyFill="1" applyBorder="1" applyAlignment="1" applyProtection="1">
      <alignment horizontal="left"/>
    </xf>
    <xf numFmtId="0" fontId="21" fillId="34" borderId="92" xfId="14" quotePrefix="1" applyFont="1" applyFill="1" applyBorder="1" applyAlignment="1" applyProtection="1">
      <alignment horizontal="left" indent="1"/>
    </xf>
    <xf numFmtId="0" fontId="21" fillId="0" borderId="0" xfId="14" quotePrefix="1" applyFont="1" applyBorder="1" applyAlignment="1" applyProtection="1">
      <alignment horizontal="left"/>
      <protection locked="0"/>
    </xf>
    <xf numFmtId="0" fontId="21" fillId="0" borderId="11" xfId="14" quotePrefix="1" applyFont="1" applyBorder="1" applyAlignment="1" applyProtection="1">
      <alignment horizontal="left"/>
      <protection locked="0"/>
    </xf>
    <xf numFmtId="0" fontId="169" fillId="34" borderId="186" xfId="14" applyFont="1" applyFill="1" applyBorder="1" applyAlignment="1" applyProtection="1">
      <alignment horizontal="center" vertical="top"/>
    </xf>
    <xf numFmtId="166" fontId="19" fillId="29" borderId="310" xfId="0" applyFont="1" applyFill="1" applyBorder="1" applyAlignment="1" applyProtection="1">
      <alignment horizontal="center" vertical="top"/>
    </xf>
    <xf numFmtId="0" fontId="11" fillId="0" borderId="372" xfId="14" applyFont="1" applyFill="1" applyBorder="1" applyAlignment="1" applyProtection="1">
      <alignment horizontal="left" indent="1"/>
      <protection locked="0"/>
    </xf>
    <xf numFmtId="166" fontId="20" fillId="29" borderId="286" xfId="0" applyFont="1" applyFill="1" applyBorder="1" applyProtection="1"/>
    <xf numFmtId="166" fontId="169" fillId="29" borderId="47" xfId="0" applyFont="1" applyFill="1" applyBorder="1" applyAlignment="1" applyProtection="1">
      <alignment horizontal="center" wrapText="1"/>
    </xf>
    <xf numFmtId="166" fontId="20" fillId="29" borderId="360" xfId="0" applyFont="1" applyFill="1" applyBorder="1" applyAlignment="1" applyProtection="1">
      <alignment horizontal="left" wrapText="1"/>
    </xf>
    <xf numFmtId="166" fontId="169" fillId="34" borderId="320" xfId="0" applyFont="1" applyFill="1" applyBorder="1" applyAlignment="1" applyProtection="1">
      <alignment horizontal="center" wrapText="1"/>
    </xf>
    <xf numFmtId="166" fontId="20" fillId="34" borderId="0" xfId="13" applyFont="1" applyFill="1" applyProtection="1"/>
    <xf numFmtId="166" fontId="19" fillId="29" borderId="353" xfId="0" applyFont="1" applyFill="1" applyBorder="1" applyProtection="1"/>
    <xf numFmtId="166" fontId="169" fillId="29" borderId="40" xfId="0" applyFont="1" applyFill="1" applyBorder="1" applyAlignment="1" applyProtection="1">
      <alignment horizontal="center" wrapText="1"/>
    </xf>
    <xf numFmtId="166" fontId="19" fillId="29" borderId="352" xfId="0" applyFont="1" applyFill="1" applyBorder="1" applyAlignment="1" applyProtection="1">
      <alignment wrapText="1"/>
    </xf>
    <xf numFmtId="166" fontId="19" fillId="29" borderId="40" xfId="0" applyFont="1" applyFill="1" applyBorder="1" applyAlignment="1" applyProtection="1">
      <alignment wrapText="1"/>
    </xf>
    <xf numFmtId="166" fontId="11" fillId="3" borderId="72" xfId="13" applyFont="1" applyFill="1" applyBorder="1" applyAlignment="1" applyProtection="1">
      <alignment horizontal="left"/>
      <protection locked="0"/>
    </xf>
    <xf numFmtId="166" fontId="11" fillId="3" borderId="40" xfId="13" applyFont="1" applyFill="1" applyBorder="1" applyAlignment="1" applyProtection="1">
      <alignment horizontal="left"/>
      <protection locked="0"/>
    </xf>
    <xf numFmtId="166" fontId="11" fillId="3" borderId="87" xfId="13" applyFont="1" applyFill="1" applyBorder="1" applyAlignment="1" applyProtection="1">
      <alignment horizontal="left"/>
      <protection locked="0"/>
    </xf>
    <xf numFmtId="166" fontId="11" fillId="0" borderId="40" xfId="0" applyFont="1" applyFill="1" applyBorder="1" applyProtection="1">
      <protection locked="0"/>
    </xf>
    <xf numFmtId="166" fontId="11" fillId="0" borderId="400" xfId="0" applyFont="1" applyFill="1" applyBorder="1" applyProtection="1">
      <protection locked="0"/>
    </xf>
    <xf numFmtId="166" fontId="11" fillId="0" borderId="42" xfId="0" applyFont="1" applyFill="1" applyBorder="1" applyProtection="1">
      <protection locked="0"/>
    </xf>
    <xf numFmtId="166" fontId="11" fillId="0" borderId="73" xfId="13" quotePrefix="1" applyFont="1" applyBorder="1" applyAlignment="1" applyProtection="1">
      <alignment horizontal="left"/>
      <protection locked="0"/>
    </xf>
    <xf numFmtId="166" fontId="0" fillId="0" borderId="0" xfId="0" applyFill="1"/>
    <xf numFmtId="166" fontId="169" fillId="29" borderId="399" xfId="0" applyFont="1" applyFill="1" applyBorder="1" applyAlignment="1" applyProtection="1">
      <alignment horizontal="center" wrapText="1"/>
    </xf>
    <xf numFmtId="3" fontId="169" fillId="29" borderId="310" xfId="0" applyNumberFormat="1" applyFont="1" applyFill="1" applyBorder="1" applyAlignment="1" applyProtection="1">
      <alignment horizontal="center" vertical="top" wrapText="1"/>
    </xf>
    <xf numFmtId="166" fontId="11" fillId="34" borderId="34" xfId="0" applyFont="1" applyFill="1" applyBorder="1" applyProtection="1"/>
    <xf numFmtId="166" fontId="11" fillId="34" borderId="5" xfId="0" applyFont="1" applyFill="1" applyBorder="1" applyAlignment="1" applyProtection="1">
      <alignment horizontal="left"/>
    </xf>
    <xf numFmtId="166" fontId="11" fillId="34" borderId="35" xfId="0" applyFont="1" applyFill="1" applyBorder="1" applyProtection="1"/>
    <xf numFmtId="166" fontId="11" fillId="34" borderId="8" xfId="0" applyFont="1" applyFill="1" applyBorder="1" applyAlignment="1" applyProtection="1">
      <alignment horizontal="left"/>
    </xf>
    <xf numFmtId="166" fontId="11" fillId="34" borderId="36" xfId="0" applyFont="1" applyFill="1" applyBorder="1" applyProtection="1"/>
    <xf numFmtId="166" fontId="11" fillId="34" borderId="11" xfId="0" applyFont="1" applyFill="1" applyBorder="1" applyAlignment="1" applyProtection="1">
      <alignment horizontal="left"/>
    </xf>
    <xf numFmtId="166" fontId="19" fillId="29" borderId="417" xfId="0" applyFont="1" applyFill="1" applyBorder="1" applyAlignment="1" applyProtection="1">
      <alignment horizontal="left" wrapText="1"/>
    </xf>
    <xf numFmtId="166" fontId="11" fillId="34" borderId="61" xfId="0" applyFont="1" applyFill="1" applyBorder="1" applyProtection="1"/>
    <xf numFmtId="166" fontId="11" fillId="34" borderId="10" xfId="0" applyFont="1" applyFill="1" applyBorder="1" applyAlignment="1" applyProtection="1">
      <alignment horizontal="left"/>
    </xf>
    <xf numFmtId="166" fontId="19" fillId="29" borderId="397" xfId="0" applyFont="1" applyFill="1" applyBorder="1" applyAlignment="1" applyProtection="1">
      <alignment horizontal="left" wrapText="1"/>
    </xf>
    <xf numFmtId="170" fontId="11" fillId="0" borderId="180" xfId="204" applyNumberFormat="1" applyFont="1" applyFill="1" applyBorder="1" applyProtection="1">
      <protection locked="0"/>
    </xf>
    <xf numFmtId="170" fontId="11" fillId="0" borderId="131" xfId="204" applyNumberFormat="1" applyFont="1" applyFill="1" applyBorder="1" applyProtection="1">
      <protection locked="0"/>
    </xf>
    <xf numFmtId="170" fontId="11" fillId="0" borderId="132" xfId="204" applyNumberFormat="1" applyFont="1" applyFill="1" applyBorder="1" applyProtection="1">
      <protection locked="0"/>
    </xf>
    <xf numFmtId="170" fontId="11" fillId="4" borderId="180" xfId="204" applyNumberFormat="1" applyFont="1" applyFill="1" applyBorder="1" applyProtection="1">
      <protection locked="0"/>
    </xf>
    <xf numFmtId="170" fontId="11" fillId="4" borderId="131" xfId="204" applyNumberFormat="1" applyFont="1" applyFill="1" applyBorder="1" applyProtection="1">
      <protection locked="0"/>
    </xf>
    <xf numFmtId="170" fontId="11" fillId="4" borderId="132" xfId="204" applyNumberFormat="1" applyFont="1" applyFill="1" applyBorder="1" applyProtection="1">
      <protection locked="0"/>
    </xf>
    <xf numFmtId="170" fontId="77" fillId="0" borderId="180" xfId="204" applyNumberFormat="1" applyFont="1" applyBorder="1" applyProtection="1">
      <protection locked="0"/>
    </xf>
    <xf numFmtId="170" fontId="77" fillId="0" borderId="131" xfId="204" applyNumberFormat="1" applyFont="1" applyBorder="1" applyProtection="1">
      <protection locked="0"/>
    </xf>
    <xf numFmtId="170" fontId="77" fillId="0" borderId="132" xfId="204" applyNumberFormat="1" applyFont="1" applyBorder="1" applyProtection="1">
      <protection locked="0"/>
    </xf>
    <xf numFmtId="170" fontId="11" fillId="0" borderId="131" xfId="204" applyNumberFormat="1" applyFont="1" applyBorder="1" applyProtection="1">
      <protection locked="0"/>
    </xf>
    <xf numFmtId="170" fontId="11" fillId="0" borderId="132" xfId="204" applyNumberFormat="1" applyFont="1" applyBorder="1" applyProtection="1">
      <protection locked="0"/>
    </xf>
    <xf numFmtId="170" fontId="77" fillId="0" borderId="454" xfId="204" applyNumberFormat="1" applyFont="1" applyBorder="1" applyProtection="1">
      <protection locked="0"/>
    </xf>
    <xf numFmtId="170" fontId="77" fillId="0" borderId="133" xfId="204" applyNumberFormat="1" applyFont="1" applyBorder="1" applyProtection="1">
      <protection locked="0"/>
    </xf>
    <xf numFmtId="170" fontId="77" fillId="0" borderId="134" xfId="204" applyNumberFormat="1" applyFont="1" applyBorder="1" applyProtection="1">
      <protection locked="0"/>
    </xf>
    <xf numFmtId="3" fontId="118" fillId="29" borderId="47" xfId="0" applyNumberFormat="1" applyFont="1" applyFill="1" applyBorder="1" applyAlignment="1" applyProtection="1">
      <alignment horizontal="center" vertical="top" wrapText="1"/>
    </xf>
    <xf numFmtId="3" fontId="118" fillId="29" borderId="351" xfId="0" applyNumberFormat="1" applyFont="1" applyFill="1" applyBorder="1" applyAlignment="1" applyProtection="1">
      <alignment horizontal="center" vertical="top" wrapText="1"/>
    </xf>
    <xf numFmtId="3" fontId="118" fillId="29" borderId="39" xfId="0" applyNumberFormat="1" applyFont="1" applyFill="1" applyBorder="1" applyAlignment="1" applyProtection="1">
      <alignment horizontal="center" vertical="top" wrapText="1"/>
    </xf>
    <xf numFmtId="3" fontId="118" fillId="29" borderId="403" xfId="0" applyNumberFormat="1" applyFont="1" applyFill="1" applyBorder="1" applyAlignment="1" applyProtection="1">
      <alignment horizontal="center" vertical="top" wrapText="1"/>
    </xf>
    <xf numFmtId="166" fontId="20" fillId="29" borderId="267" xfId="0" applyFont="1" applyFill="1" applyBorder="1" applyAlignment="1" applyProtection="1">
      <alignment horizontal="center"/>
    </xf>
    <xf numFmtId="166" fontId="20" fillId="29" borderId="171" xfId="0" applyFont="1" applyFill="1" applyBorder="1" applyAlignment="1" applyProtection="1">
      <alignment horizontal="center"/>
    </xf>
    <xf numFmtId="49" fontId="21" fillId="0" borderId="95" xfId="0" applyNumberFormat="1" applyFont="1" applyBorder="1" applyAlignment="1" applyProtection="1">
      <alignment horizontal="center"/>
      <protection locked="0"/>
    </xf>
    <xf numFmtId="49" fontId="21" fillId="0" borderId="412" xfId="0" applyNumberFormat="1" applyFont="1" applyBorder="1" applyAlignment="1" applyProtection="1">
      <alignment horizontal="center"/>
      <protection locked="0"/>
    </xf>
    <xf numFmtId="166" fontId="21" fillId="34" borderId="408" xfId="0" applyFont="1" applyFill="1" applyBorder="1" applyProtection="1"/>
    <xf numFmtId="166" fontId="20" fillId="34" borderId="264" xfId="0" applyFont="1" applyFill="1" applyBorder="1" applyProtection="1"/>
    <xf numFmtId="166" fontId="21" fillId="0" borderId="341" xfId="0" applyFont="1" applyFill="1" applyBorder="1" applyProtection="1">
      <protection locked="0"/>
    </xf>
    <xf numFmtId="166" fontId="21" fillId="0" borderId="327" xfId="0" applyFont="1" applyFill="1" applyBorder="1" applyProtection="1">
      <protection locked="0"/>
    </xf>
    <xf numFmtId="166" fontId="21" fillId="34" borderId="405" xfId="0" applyFont="1" applyFill="1" applyBorder="1" applyProtection="1"/>
    <xf numFmtId="166" fontId="21" fillId="0" borderId="44" xfId="0" applyFont="1" applyFill="1" applyBorder="1" applyProtection="1">
      <protection locked="0"/>
    </xf>
    <xf numFmtId="49" fontId="21" fillId="0" borderId="460" xfId="0" applyNumberFormat="1" applyFont="1" applyBorder="1" applyAlignment="1" applyProtection="1">
      <alignment horizontal="center"/>
      <protection locked="0"/>
    </xf>
    <xf numFmtId="166" fontId="21" fillId="34" borderId="499" xfId="0" applyFont="1" applyFill="1" applyBorder="1" applyProtection="1"/>
    <xf numFmtId="3" fontId="118" fillId="29" borderId="310" xfId="0" applyNumberFormat="1" applyFont="1" applyFill="1" applyBorder="1" applyAlignment="1" applyProtection="1">
      <alignment horizontal="center" vertical="top" wrapText="1"/>
      <protection locked="0"/>
    </xf>
    <xf numFmtId="49" fontId="21" fillId="0" borderId="443" xfId="0" applyNumberFormat="1" applyFont="1" applyBorder="1" applyAlignment="1" applyProtection="1">
      <alignment horizontal="center"/>
      <protection locked="0"/>
    </xf>
    <xf numFmtId="3" fontId="118" fillId="29" borderId="286" xfId="0" applyNumberFormat="1" applyFont="1" applyFill="1" applyBorder="1" applyAlignment="1" applyProtection="1">
      <alignment horizontal="center" vertical="top" wrapText="1"/>
      <protection locked="0"/>
    </xf>
    <xf numFmtId="166" fontId="21" fillId="34" borderId="44" xfId="0" applyFont="1" applyFill="1" applyBorder="1" applyProtection="1"/>
    <xf numFmtId="166" fontId="21" fillId="34" borderId="360" xfId="0" applyFont="1" applyFill="1" applyBorder="1" applyProtection="1"/>
    <xf numFmtId="166" fontId="21" fillId="34" borderId="362" xfId="0" applyFont="1" applyFill="1" applyBorder="1" applyProtection="1"/>
    <xf numFmtId="49" fontId="21" fillId="0" borderId="365" xfId="0" applyNumberFormat="1" applyFont="1" applyBorder="1" applyAlignment="1" applyProtection="1">
      <alignment horizontal="center"/>
      <protection locked="0"/>
    </xf>
    <xf numFmtId="3" fontId="20" fillId="29" borderId="325" xfId="0" applyNumberFormat="1" applyFont="1" applyFill="1" applyBorder="1" applyAlignment="1" applyProtection="1">
      <alignment horizontal="center" vertical="top" wrapText="1"/>
    </xf>
    <xf numFmtId="166" fontId="20" fillId="29" borderId="264" xfId="0" applyFont="1" applyFill="1" applyBorder="1" applyAlignment="1" applyProtection="1">
      <alignment horizontal="center"/>
    </xf>
    <xf numFmtId="38" fontId="20" fillId="0" borderId="64" xfId="0" applyNumberFormat="1" applyFont="1" applyFill="1" applyBorder="1" applyProtection="1">
      <protection locked="0"/>
    </xf>
    <xf numFmtId="0" fontId="21" fillId="34" borderId="54" xfId="4" applyFont="1" applyFill="1" applyBorder="1" applyProtection="1"/>
    <xf numFmtId="49" fontId="20" fillId="34" borderId="327" xfId="0" applyNumberFormat="1" applyFont="1" applyFill="1" applyBorder="1" applyAlignment="1" applyProtection="1">
      <alignment horizontal="left"/>
    </xf>
    <xf numFmtId="49" fontId="21" fillId="34" borderId="330" xfId="0" applyNumberFormat="1" applyFont="1" applyFill="1" applyBorder="1" applyAlignment="1" applyProtection="1">
      <alignment horizontal="center"/>
      <protection locked="0"/>
    </xf>
    <xf numFmtId="49" fontId="21" fillId="34" borderId="54" xfId="0" applyNumberFormat="1" applyFont="1" applyFill="1" applyBorder="1" applyProtection="1"/>
    <xf numFmtId="49" fontId="21" fillId="34" borderId="327" xfId="0" applyNumberFormat="1" applyFont="1" applyFill="1" applyBorder="1" applyProtection="1"/>
    <xf numFmtId="0" fontId="21" fillId="34" borderId="327" xfId="4" applyFont="1" applyFill="1" applyBorder="1" applyProtection="1"/>
    <xf numFmtId="0" fontId="21" fillId="34" borderId="327" xfId="4" quotePrefix="1" applyFont="1" applyFill="1" applyBorder="1" applyProtection="1"/>
    <xf numFmtId="49" fontId="21" fillId="34" borderId="54" xfId="0" applyNumberFormat="1" applyFont="1" applyFill="1" applyBorder="1" applyAlignment="1" applyProtection="1"/>
    <xf numFmtId="49" fontId="21" fillId="0" borderId="64" xfId="0" applyNumberFormat="1" applyFont="1" applyBorder="1" applyAlignment="1" applyProtection="1">
      <alignment horizontal="center"/>
    </xf>
    <xf numFmtId="49" fontId="21" fillId="34" borderId="310" xfId="0" applyNumberFormat="1" applyFont="1" applyFill="1" applyBorder="1" applyAlignment="1" applyProtection="1">
      <alignment horizontal="center"/>
    </xf>
    <xf numFmtId="49" fontId="21" fillId="0" borderId="36" xfId="0" applyNumberFormat="1" applyFont="1" applyBorder="1" applyAlignment="1" applyProtection="1">
      <alignment horizontal="center"/>
    </xf>
    <xf numFmtId="3" fontId="118" fillId="29" borderId="286" xfId="0" applyNumberFormat="1" applyFont="1" applyFill="1" applyBorder="1" applyAlignment="1" applyProtection="1">
      <alignment horizontal="center" vertical="top" wrapText="1"/>
    </xf>
    <xf numFmtId="49" fontId="21" fillId="34" borderId="77" xfId="0" applyNumberFormat="1" applyFont="1" applyFill="1" applyBorder="1" applyAlignment="1" applyProtection="1">
      <alignment horizontal="center"/>
    </xf>
    <xf numFmtId="49" fontId="21" fillId="34" borderId="407" xfId="0" applyNumberFormat="1" applyFont="1" applyFill="1" applyBorder="1" applyProtection="1"/>
    <xf numFmtId="49" fontId="21" fillId="34" borderId="169" xfId="0" applyNumberFormat="1" applyFont="1" applyFill="1" applyBorder="1" applyProtection="1"/>
    <xf numFmtId="49" fontId="21" fillId="34" borderId="354" xfId="0" applyNumberFormat="1" applyFont="1" applyFill="1" applyBorder="1" applyProtection="1"/>
    <xf numFmtId="49" fontId="21" fillId="0" borderId="355" xfId="0" applyNumberFormat="1" applyFont="1" applyBorder="1" applyAlignment="1" applyProtection="1">
      <alignment horizontal="center"/>
      <protection locked="0"/>
    </xf>
    <xf numFmtId="166" fontId="20" fillId="29" borderId="264" xfId="0" applyFont="1" applyFill="1" applyBorder="1" applyAlignment="1" applyProtection="1">
      <alignment horizontal="center" vertical="top" wrapText="1"/>
    </xf>
    <xf numFmtId="166" fontId="21" fillId="34" borderId="0" xfId="0" applyFont="1" applyFill="1" applyAlignment="1" applyProtection="1">
      <alignment horizontal="center"/>
    </xf>
    <xf numFmtId="166" fontId="21" fillId="34" borderId="0" xfId="0" applyFont="1" applyFill="1" applyAlignment="1" applyProtection="1">
      <alignment horizontal="left" vertical="top"/>
    </xf>
    <xf numFmtId="166" fontId="21" fillId="34" borderId="202" xfId="0" applyFont="1" applyFill="1" applyBorder="1" applyAlignment="1" applyProtection="1"/>
    <xf numFmtId="166" fontId="21" fillId="34" borderId="0" xfId="0" applyFont="1" applyFill="1" applyAlignment="1" applyProtection="1">
      <alignment horizontal="left"/>
    </xf>
    <xf numFmtId="171" fontId="86" fillId="34" borderId="0" xfId="205" applyNumberFormat="1" applyFont="1" applyFill="1" applyBorder="1" applyAlignment="1" applyProtection="1"/>
    <xf numFmtId="166" fontId="20" fillId="34" borderId="202" xfId="0" applyFont="1" applyFill="1" applyBorder="1" applyAlignment="1" applyProtection="1"/>
    <xf numFmtId="166" fontId="21" fillId="34" borderId="0" xfId="0" applyFont="1" applyFill="1" applyBorder="1" applyAlignment="1" applyProtection="1">
      <alignment horizontal="left"/>
    </xf>
    <xf numFmtId="166" fontId="21" fillId="34" borderId="552" xfId="0" applyFont="1" applyFill="1" applyBorder="1" applyAlignment="1" applyProtection="1">
      <alignment horizontal="center"/>
      <protection locked="0"/>
    </xf>
    <xf numFmtId="166" fontId="0" fillId="34" borderId="202" xfId="0" applyFill="1" applyBorder="1" applyAlignment="1">
      <alignment horizontal="center"/>
    </xf>
    <xf numFmtId="171" fontId="20" fillId="34" borderId="0" xfId="0" applyNumberFormat="1" applyFont="1" applyFill="1" applyBorder="1" applyAlignment="1" applyProtection="1">
      <alignment horizontal="center"/>
      <protection locked="0"/>
    </xf>
    <xf numFmtId="169" fontId="0" fillId="0" borderId="555" xfId="0" applyNumberFormat="1" applyFill="1" applyBorder="1" applyAlignment="1" applyProtection="1">
      <alignment horizontal="center"/>
      <protection locked="0"/>
    </xf>
    <xf numFmtId="166" fontId="20" fillId="34" borderId="0" xfId="0" applyFont="1" applyFill="1" applyBorder="1" applyAlignment="1" applyProtection="1">
      <alignment horizontal="left" vertical="center" wrapText="1"/>
      <protection locked="0"/>
    </xf>
    <xf numFmtId="166" fontId="0" fillId="34" borderId="0" xfId="0" applyFill="1" applyBorder="1" applyAlignment="1" applyProtection="1">
      <alignment wrapText="1"/>
      <protection locked="0"/>
    </xf>
    <xf numFmtId="169" fontId="0" fillId="0" borderId="0" xfId="0" applyNumberFormat="1" applyFill="1" applyBorder="1" applyAlignment="1" applyProtection="1">
      <alignment horizontal="center"/>
      <protection locked="0"/>
    </xf>
    <xf numFmtId="171" fontId="0" fillId="34" borderId="0" xfId="0" applyNumberFormat="1" applyFill="1" applyAlignment="1"/>
    <xf numFmtId="166" fontId="0" fillId="0" borderId="551" xfId="0" applyFill="1" applyBorder="1" applyAlignment="1" applyProtection="1">
      <alignment wrapText="1"/>
      <protection locked="0"/>
    </xf>
    <xf numFmtId="166" fontId="21" fillId="34" borderId="185" xfId="0" applyFont="1" applyFill="1" applyBorder="1" applyAlignment="1">
      <alignment horizontal="center"/>
    </xf>
    <xf numFmtId="0" fontId="20" fillId="34" borderId="352" xfId="111" applyFont="1" applyFill="1" applyBorder="1" applyAlignment="1">
      <alignment vertical="center"/>
    </xf>
    <xf numFmtId="0" fontId="21" fillId="34" borderId="52" xfId="111" applyFont="1" applyFill="1" applyBorder="1"/>
    <xf numFmtId="0" fontId="20" fillId="34" borderId="529" xfId="111" applyFont="1" applyFill="1" applyBorder="1" applyAlignment="1">
      <alignment vertical="center" wrapText="1"/>
    </xf>
    <xf numFmtId="0" fontId="20" fillId="34" borderId="561" xfId="111" applyFont="1" applyFill="1" applyBorder="1" applyAlignment="1">
      <alignment wrapText="1"/>
    </xf>
    <xf numFmtId="0" fontId="21" fillId="34" borderId="352" xfId="111" applyFont="1" applyFill="1" applyBorder="1"/>
    <xf numFmtId="0" fontId="21" fillId="34" borderId="529" xfId="111" applyFont="1" applyFill="1" applyBorder="1" applyAlignment="1">
      <alignment horizontal="left"/>
    </xf>
    <xf numFmtId="0" fontId="21" fillId="34" borderId="561" xfId="111" applyFont="1" applyFill="1" applyBorder="1" applyAlignment="1">
      <alignment horizontal="left"/>
    </xf>
    <xf numFmtId="170" fontId="21" fillId="0" borderId="527" xfId="237" quotePrefix="1" applyNumberFormat="1" applyFont="1" applyFill="1" applyBorder="1" applyAlignment="1" applyProtection="1">
      <alignment horizontal="center"/>
    </xf>
    <xf numFmtId="166" fontId="20" fillId="29" borderId="67" xfId="0" applyFont="1" applyFill="1" applyBorder="1" applyAlignment="1" applyProtection="1">
      <alignment wrapText="1"/>
    </xf>
    <xf numFmtId="166" fontId="11" fillId="29" borderId="54" xfId="0" quotePrefix="1" applyFont="1" applyFill="1" applyBorder="1" applyAlignment="1" applyProtection="1">
      <alignment horizontal="left" wrapText="1" indent="1"/>
    </xf>
    <xf numFmtId="166" fontId="11" fillId="29" borderId="328" xfId="0" quotePrefix="1" applyFont="1" applyFill="1" applyBorder="1" applyAlignment="1" applyProtection="1">
      <alignment horizontal="left" wrapText="1" indent="1"/>
    </xf>
    <xf numFmtId="166" fontId="0" fillId="0" borderId="41" xfId="0" applyFill="1" applyBorder="1" applyProtection="1"/>
    <xf numFmtId="170" fontId="71" fillId="0" borderId="41" xfId="204" applyNumberFormat="1" applyFont="1" applyFill="1" applyBorder="1" applyProtection="1"/>
    <xf numFmtId="166" fontId="19" fillId="29" borderId="562" xfId="0" applyFont="1" applyFill="1" applyBorder="1" applyProtection="1"/>
    <xf numFmtId="166" fontId="19" fillId="29" borderId="562" xfId="0" quotePrefix="1" applyFont="1" applyFill="1" applyBorder="1" applyProtection="1"/>
    <xf numFmtId="166" fontId="19" fillId="29" borderId="32" xfId="0" quotePrefix="1" applyFont="1" applyFill="1" applyBorder="1" applyProtection="1"/>
    <xf numFmtId="166" fontId="11" fillId="29" borderId="182" xfId="0" quotePrefix="1" applyFont="1" applyFill="1" applyBorder="1" applyAlignment="1" applyProtection="1">
      <alignment horizontal="left" indent="1"/>
    </xf>
    <xf numFmtId="166" fontId="19" fillId="29" borderId="182" xfId="0" quotePrefix="1" applyFont="1" applyFill="1" applyBorder="1" applyAlignment="1" applyProtection="1">
      <alignment horizontal="left" indent="1"/>
    </xf>
    <xf numFmtId="185" fontId="20" fillId="34" borderId="0" xfId="0" applyNumberFormat="1" applyFont="1" applyFill="1" applyBorder="1" applyAlignment="1" applyProtection="1">
      <alignment horizontal="center"/>
      <protection locked="0"/>
    </xf>
    <xf numFmtId="184" fontId="11" fillId="0" borderId="310" xfId="0" applyNumberFormat="1" applyFont="1" applyBorder="1" applyProtection="1">
      <protection locked="0"/>
    </xf>
    <xf numFmtId="0" fontId="21" fillId="34" borderId="529" xfId="111" applyFont="1" applyFill="1" applyBorder="1" applyAlignment="1">
      <alignment horizontal="left" wrapText="1"/>
    </xf>
    <xf numFmtId="0" fontId="21" fillId="34" borderId="561" xfId="111" applyFont="1" applyFill="1" applyBorder="1" applyAlignment="1">
      <alignment horizontal="left" wrapText="1"/>
    </xf>
    <xf numFmtId="0" fontId="21" fillId="34" borderId="529" xfId="111" applyFont="1" applyFill="1" applyBorder="1" applyAlignment="1">
      <alignment horizontal="left"/>
    </xf>
    <xf numFmtId="0" fontId="21" fillId="34" borderId="561" xfId="111" applyFont="1" applyFill="1" applyBorder="1" applyAlignment="1">
      <alignment horizontal="left"/>
    </xf>
    <xf numFmtId="170" fontId="11" fillId="33" borderId="310" xfId="204" applyNumberFormat="1" applyFont="1" applyFill="1" applyBorder="1" applyAlignment="1" applyProtection="1">
      <alignment horizontal="left" indent="1"/>
    </xf>
    <xf numFmtId="166" fontId="20" fillId="34" borderId="202" xfId="0" applyNumberFormat="1" applyFont="1" applyFill="1" applyBorder="1" applyAlignment="1" applyProtection="1">
      <alignment horizontal="center"/>
    </xf>
    <xf numFmtId="0" fontId="20" fillId="34" borderId="202" xfId="0" applyNumberFormat="1" applyFont="1" applyFill="1" applyBorder="1" applyAlignment="1" applyProtection="1">
      <alignment horizontal="center"/>
      <protection locked="0"/>
    </xf>
    <xf numFmtId="170" fontId="20" fillId="32" borderId="310" xfId="204" applyNumberFormat="1" applyFont="1" applyFill="1" applyBorder="1" applyProtection="1">
      <protection locked="0"/>
    </xf>
    <xf numFmtId="170" fontId="21" fillId="33" borderId="63" xfId="204" applyNumberFormat="1" applyFont="1" applyFill="1" applyBorder="1" applyProtection="1"/>
    <xf numFmtId="170" fontId="69" fillId="33" borderId="63" xfId="204" applyNumberFormat="1" applyFont="1" applyFill="1" applyBorder="1" applyProtection="1"/>
    <xf numFmtId="170" fontId="21" fillId="33" borderId="64" xfId="204" applyNumberFormat="1" applyFont="1" applyFill="1" applyBorder="1" applyProtection="1"/>
    <xf numFmtId="166" fontId="11" fillId="29" borderId="505" xfId="0" applyFont="1" applyFill="1" applyBorder="1" applyProtection="1"/>
    <xf numFmtId="166" fontId="11" fillId="29" borderId="563" xfId="0" applyFont="1" applyFill="1" applyBorder="1" applyProtection="1"/>
    <xf numFmtId="170" fontId="21" fillId="34" borderId="548" xfId="204" applyNumberFormat="1" applyFont="1" applyFill="1" applyBorder="1" applyProtection="1"/>
    <xf numFmtId="170" fontId="21" fillId="34" borderId="565" xfId="204" applyNumberFormat="1" applyFont="1" applyFill="1" applyBorder="1" applyProtection="1"/>
    <xf numFmtId="166" fontId="19" fillId="34" borderId="566" xfId="0" quotePrefix="1" applyFont="1" applyFill="1" applyBorder="1" applyProtection="1"/>
    <xf numFmtId="170" fontId="69" fillId="29" borderId="568" xfId="204" applyNumberFormat="1" applyFont="1" applyFill="1" applyBorder="1" applyProtection="1"/>
    <xf numFmtId="170" fontId="21" fillId="34" borderId="564" xfId="204" applyNumberFormat="1" applyFont="1" applyFill="1" applyBorder="1" applyProtection="1"/>
    <xf numFmtId="170" fontId="21" fillId="30" borderId="528" xfId="204" applyNumberFormat="1" applyFont="1" applyFill="1" applyBorder="1" applyProtection="1"/>
    <xf numFmtId="170" fontId="21" fillId="0" borderId="531" xfId="204" applyNumberFormat="1" applyFont="1" applyBorder="1" applyProtection="1">
      <protection locked="0"/>
    </xf>
    <xf numFmtId="170" fontId="21" fillId="0" borderId="527" xfId="204" applyNumberFormat="1" applyFont="1" applyBorder="1" applyProtection="1">
      <protection locked="0"/>
    </xf>
    <xf numFmtId="170" fontId="21" fillId="0" borderId="528" xfId="204" applyNumberFormat="1" applyFont="1" applyBorder="1" applyProtection="1">
      <protection locked="0"/>
    </xf>
    <xf numFmtId="170" fontId="21" fillId="29" borderId="64" xfId="0" applyNumberFormat="1" applyFont="1" applyFill="1" applyBorder="1" applyProtection="1"/>
    <xf numFmtId="43" fontId="21" fillId="29" borderId="64" xfId="204" applyFont="1" applyFill="1" applyBorder="1" applyProtection="1"/>
    <xf numFmtId="170" fontId="20" fillId="37" borderId="310" xfId="237" applyNumberFormat="1" applyFont="1" applyFill="1" applyBorder="1" applyProtection="1"/>
    <xf numFmtId="170" fontId="20" fillId="37" borderId="325" xfId="237" applyNumberFormat="1" applyFont="1" applyFill="1" applyBorder="1" applyProtection="1"/>
    <xf numFmtId="170" fontId="21" fillId="0" borderId="41" xfId="237" applyNumberFormat="1" applyFont="1" applyFill="1" applyBorder="1" applyProtection="1">
      <protection locked="0"/>
    </xf>
    <xf numFmtId="170" fontId="21" fillId="0" borderId="406" xfId="237" applyNumberFormat="1" applyFont="1" applyFill="1" applyBorder="1" applyProtection="1">
      <protection locked="0"/>
    </xf>
    <xf numFmtId="166" fontId="21" fillId="0" borderId="41" xfId="0" applyFont="1" applyFill="1" applyBorder="1" applyProtection="1">
      <protection locked="0"/>
    </xf>
    <xf numFmtId="170" fontId="21" fillId="0" borderId="64" xfId="237" applyNumberFormat="1" applyFont="1" applyFill="1" applyBorder="1" applyProtection="1">
      <protection locked="0"/>
    </xf>
    <xf numFmtId="170" fontId="21" fillId="30" borderId="310" xfId="206" applyNumberFormat="1" applyFont="1" applyFill="1" applyBorder="1" applyProtection="1"/>
    <xf numFmtId="170" fontId="21" fillId="30" borderId="325" xfId="206" applyNumberFormat="1" applyFont="1" applyFill="1" applyBorder="1" applyProtection="1"/>
    <xf numFmtId="170" fontId="21" fillId="30" borderId="310" xfId="237" applyNumberFormat="1" applyFont="1" applyFill="1" applyBorder="1" applyProtection="1"/>
    <xf numFmtId="170" fontId="21" fillId="30" borderId="325" xfId="237" applyNumberFormat="1" applyFont="1" applyFill="1" applyBorder="1" applyProtection="1"/>
    <xf numFmtId="170" fontId="21" fillId="30" borderId="355" xfId="237" applyNumberFormat="1" applyFont="1" applyFill="1" applyBorder="1" applyProtection="1"/>
    <xf numFmtId="170" fontId="21" fillId="30" borderId="356" xfId="237" applyNumberFormat="1" applyFont="1" applyFill="1" applyBorder="1" applyProtection="1"/>
    <xf numFmtId="180" fontId="69" fillId="34" borderId="64" xfId="0" applyNumberFormat="1" applyFont="1" applyFill="1" applyBorder="1" applyProtection="1"/>
    <xf numFmtId="180" fontId="69" fillId="34" borderId="41" xfId="0" applyNumberFormat="1" applyFont="1" applyFill="1" applyBorder="1" applyProtection="1"/>
    <xf numFmtId="170" fontId="21" fillId="0" borderId="64" xfId="206" applyNumberFormat="1" applyFont="1" applyFill="1" applyBorder="1" applyProtection="1">
      <protection locked="0"/>
    </xf>
    <xf numFmtId="170" fontId="21" fillId="0" borderId="382" xfId="206" applyNumberFormat="1" applyFont="1" applyFill="1" applyBorder="1" applyProtection="1">
      <protection locked="0"/>
    </xf>
    <xf numFmtId="178" fontId="69" fillId="0" borderId="565" xfId="204" applyNumberFormat="1" applyFont="1" applyFill="1" applyBorder="1" applyProtection="1">
      <protection locked="0"/>
    </xf>
    <xf numFmtId="178" fontId="69" fillId="0" borderId="569" xfId="204" applyNumberFormat="1" applyFont="1" applyFill="1" applyBorder="1" applyProtection="1">
      <protection locked="0"/>
    </xf>
    <xf numFmtId="0" fontId="120" fillId="0" borderId="68" xfId="57" applyFont="1" applyFill="1" applyBorder="1" applyAlignment="1" applyProtection="1">
      <protection locked="0"/>
    </xf>
    <xf numFmtId="0" fontId="120" fillId="0" borderId="63" xfId="57" applyFont="1" applyFill="1" applyBorder="1" applyAlignment="1" applyProtection="1">
      <protection locked="0"/>
    </xf>
    <xf numFmtId="0" fontId="120" fillId="0" borderId="419" xfId="57" applyFont="1" applyFill="1" applyBorder="1" applyAlignment="1" applyProtection="1">
      <protection locked="0"/>
    </xf>
    <xf numFmtId="0" fontId="120" fillId="0" borderId="310" xfId="57" applyFont="1" applyFill="1" applyBorder="1" applyAlignment="1" applyProtection="1">
      <protection locked="0"/>
    </xf>
    <xf numFmtId="0" fontId="120" fillId="0" borderId="330" xfId="57" applyFont="1" applyFill="1" applyBorder="1" applyAlignment="1" applyProtection="1">
      <protection locked="0"/>
    </xf>
    <xf numFmtId="0" fontId="120" fillId="0" borderId="64" xfId="57" applyFont="1" applyFill="1" applyBorder="1" applyAlignment="1" applyProtection="1">
      <protection locked="0"/>
    </xf>
    <xf numFmtId="0" fontId="120" fillId="0" borderId="406" xfId="57" applyFont="1" applyFill="1" applyBorder="1" applyAlignment="1" applyProtection="1">
      <protection locked="0"/>
    </xf>
    <xf numFmtId="0" fontId="120" fillId="0" borderId="128" xfId="57" applyFont="1" applyFill="1" applyBorder="1" applyAlignment="1" applyProtection="1">
      <protection locked="0"/>
    </xf>
    <xf numFmtId="0" fontId="120" fillId="0" borderId="286" xfId="57" applyFont="1" applyFill="1" applyBorder="1" applyAlignment="1" applyProtection="1">
      <protection locked="0"/>
    </xf>
    <xf numFmtId="0" fontId="120" fillId="0" borderId="66" xfId="57" applyFont="1" applyFill="1" applyBorder="1" applyAlignment="1" applyProtection="1">
      <protection locked="0"/>
    </xf>
    <xf numFmtId="0" fontId="120" fillId="0" borderId="314" xfId="57" applyFont="1" applyFill="1" applyBorder="1" applyAlignment="1" applyProtection="1">
      <protection locked="0"/>
    </xf>
    <xf numFmtId="0" fontId="125" fillId="0" borderId="64" xfId="57" applyFont="1" applyFill="1" applyBorder="1" applyAlignment="1" applyProtection="1">
      <alignment horizontal="center"/>
      <protection locked="0"/>
    </xf>
    <xf numFmtId="0" fontId="125" fillId="0" borderId="387" xfId="57" applyFont="1" applyFill="1" applyBorder="1" applyAlignment="1" applyProtection="1">
      <alignment horizontal="center"/>
      <protection locked="0"/>
    </xf>
    <xf numFmtId="0" fontId="125" fillId="0" borderId="310" xfId="57" applyFont="1" applyFill="1" applyBorder="1" applyAlignment="1" applyProtection="1">
      <alignment horizontal="center"/>
      <protection locked="0"/>
    </xf>
    <xf numFmtId="0" fontId="125" fillId="0" borderId="92" xfId="57" applyFont="1" applyFill="1" applyBorder="1" applyAlignment="1" applyProtection="1">
      <alignment horizontal="center"/>
      <protection locked="0"/>
    </xf>
    <xf numFmtId="0" fontId="125" fillId="0" borderId="128" xfId="57" applyFont="1" applyFill="1" applyBorder="1" applyAlignment="1" applyProtection="1">
      <alignment horizontal="center"/>
      <protection locked="0"/>
    </xf>
    <xf numFmtId="0" fontId="20" fillId="0" borderId="63" xfId="57" quotePrefix="1" applyFont="1" applyFill="1" applyBorder="1" applyAlignment="1" applyProtection="1">
      <alignment horizontal="center"/>
      <protection locked="0"/>
    </xf>
    <xf numFmtId="0" fontId="125" fillId="0" borderId="330" xfId="57" applyFont="1" applyFill="1" applyBorder="1" applyAlignment="1" applyProtection="1">
      <alignment horizontal="center"/>
      <protection locked="0"/>
    </xf>
    <xf numFmtId="0" fontId="120" fillId="0" borderId="564" xfId="57" applyFont="1" applyFill="1" applyBorder="1" applyAlignment="1" applyProtection="1">
      <protection locked="0"/>
    </xf>
    <xf numFmtId="0" fontId="120" fillId="0" borderId="387" xfId="57" applyFont="1" applyFill="1" applyBorder="1" applyAlignment="1" applyProtection="1">
      <protection locked="0"/>
    </xf>
    <xf numFmtId="0" fontId="120" fillId="0" borderId="266" xfId="57" applyFont="1" applyFill="1" applyBorder="1" applyAlignment="1" applyProtection="1">
      <protection locked="0"/>
    </xf>
    <xf numFmtId="0" fontId="120" fillId="0" borderId="567" xfId="57" applyFont="1" applyFill="1" applyBorder="1" applyAlignment="1" applyProtection="1">
      <protection locked="0"/>
    </xf>
    <xf numFmtId="0" fontId="120" fillId="0" borderId="389" xfId="57" applyFont="1" applyFill="1" applyBorder="1" applyAlignment="1" applyProtection="1">
      <protection locked="0"/>
    </xf>
    <xf numFmtId="0" fontId="125" fillId="0" borderId="119" xfId="57" applyFont="1" applyFill="1" applyBorder="1" applyAlignment="1" applyProtection="1">
      <alignment horizontal="center"/>
      <protection locked="0"/>
    </xf>
    <xf numFmtId="166" fontId="21" fillId="0" borderId="64" xfId="0" applyFont="1" applyBorder="1" applyProtection="1"/>
    <xf numFmtId="0" fontId="125" fillId="0" borderId="355" xfId="57" applyFont="1" applyFill="1" applyBorder="1" applyAlignment="1" applyProtection="1">
      <alignment horizontal="center"/>
      <protection locked="0"/>
    </xf>
    <xf numFmtId="170" fontId="21" fillId="34" borderId="570" xfId="204" applyNumberFormat="1" applyFont="1" applyFill="1" applyBorder="1" applyProtection="1"/>
    <xf numFmtId="0" fontId="118" fillId="34" borderId="0" xfId="210" applyFont="1" applyFill="1" applyAlignment="1" applyProtection="1">
      <alignment horizontal="center"/>
    </xf>
    <xf numFmtId="0" fontId="78" fillId="29" borderId="202" xfId="210" quotePrefix="1" applyFont="1" applyFill="1" applyBorder="1" applyAlignment="1" applyProtection="1">
      <alignment horizontal="center"/>
    </xf>
    <xf numFmtId="38" fontId="11" fillId="29" borderId="0" xfId="212" applyNumberFormat="1" applyFont="1" applyFill="1" applyBorder="1" applyProtection="1"/>
    <xf numFmtId="0" fontId="11" fillId="29" borderId="0" xfId="210" applyFont="1" applyFill="1" applyBorder="1" applyProtection="1"/>
    <xf numFmtId="3" fontId="78" fillId="29" borderId="0" xfId="210" quotePrefix="1" applyNumberFormat="1" applyFont="1" applyFill="1" applyBorder="1" applyAlignment="1" applyProtection="1">
      <alignment horizontal="center"/>
    </xf>
    <xf numFmtId="38" fontId="11" fillId="29" borderId="0" xfId="210" applyNumberFormat="1" applyFont="1" applyFill="1" applyBorder="1" applyProtection="1"/>
    <xf numFmtId="38" fontId="11" fillId="29" borderId="202" xfId="210" applyNumberFormat="1" applyFont="1" applyFill="1" applyBorder="1" applyProtection="1"/>
    <xf numFmtId="0" fontId="78" fillId="29" borderId="310" xfId="210" quotePrefix="1" applyFont="1" applyFill="1" applyBorder="1" applyAlignment="1" applyProtection="1">
      <alignment horizontal="center"/>
    </xf>
    <xf numFmtId="178" fontId="11" fillId="29" borderId="310" xfId="204" applyNumberFormat="1" applyFont="1" applyFill="1" applyBorder="1" applyProtection="1"/>
    <xf numFmtId="178" fontId="78" fillId="29" borderId="310" xfId="204" quotePrefix="1" applyNumberFormat="1" applyFont="1" applyFill="1" applyBorder="1" applyAlignment="1" applyProtection="1">
      <alignment horizontal="center"/>
    </xf>
    <xf numFmtId="178" fontId="11" fillId="30" borderId="310" xfId="204" applyNumberFormat="1" applyFont="1" applyFill="1" applyBorder="1" applyProtection="1"/>
    <xf numFmtId="0" fontId="78" fillId="29" borderId="0" xfId="210" quotePrefix="1" applyFont="1" applyFill="1" applyBorder="1" applyAlignment="1" applyProtection="1">
      <alignment horizontal="center"/>
    </xf>
    <xf numFmtId="178" fontId="11" fillId="29" borderId="0" xfId="204" applyNumberFormat="1" applyFont="1" applyFill="1" applyBorder="1" applyProtection="1"/>
    <xf numFmtId="178" fontId="78" fillId="29" borderId="0" xfId="204" quotePrefix="1" applyNumberFormat="1" applyFont="1" applyFill="1" applyBorder="1" applyAlignment="1" applyProtection="1">
      <alignment horizontal="center"/>
    </xf>
    <xf numFmtId="170" fontId="11" fillId="29" borderId="202" xfId="204" applyNumberFormat="1" applyFont="1" applyFill="1" applyBorder="1" applyProtection="1"/>
    <xf numFmtId="178" fontId="11" fillId="29" borderId="202" xfId="204" applyNumberFormat="1" applyFont="1" applyFill="1" applyBorder="1" applyProtection="1"/>
    <xf numFmtId="178" fontId="78" fillId="29" borderId="202" xfId="204" quotePrefix="1" applyNumberFormat="1" applyFont="1" applyFill="1" applyBorder="1" applyAlignment="1" applyProtection="1">
      <alignment horizontal="center"/>
    </xf>
    <xf numFmtId="178" fontId="11" fillId="29" borderId="0" xfId="204" applyNumberFormat="1" applyFont="1" applyFill="1" applyProtection="1"/>
    <xf numFmtId="0" fontId="78" fillId="29" borderId="0" xfId="210" quotePrefix="1" applyFont="1" applyFill="1" applyAlignment="1" applyProtection="1">
      <alignment horizontal="center"/>
    </xf>
    <xf numFmtId="170" fontId="11" fillId="29" borderId="0" xfId="204" quotePrefix="1" applyNumberFormat="1" applyFont="1" applyFill="1" applyProtection="1"/>
    <xf numFmtId="178" fontId="78" fillId="29" borderId="0" xfId="204" quotePrefix="1" applyNumberFormat="1" applyFont="1" applyFill="1" applyAlignment="1" applyProtection="1">
      <alignment horizontal="center"/>
    </xf>
    <xf numFmtId="178" fontId="11" fillId="34" borderId="0" xfId="204" applyNumberFormat="1" applyFont="1" applyFill="1" applyBorder="1" applyProtection="1"/>
    <xf numFmtId="170" fontId="11" fillId="29" borderId="310" xfId="204" quotePrefix="1" applyNumberFormat="1" applyFont="1" applyFill="1" applyBorder="1" applyAlignment="1" applyProtection="1"/>
    <xf numFmtId="178" fontId="11" fillId="29" borderId="310" xfId="204" applyNumberFormat="1" applyFont="1" applyFill="1" applyBorder="1" applyAlignment="1" applyProtection="1"/>
    <xf numFmtId="178" fontId="11" fillId="30" borderId="310" xfId="204" applyNumberFormat="1" applyFont="1" applyFill="1" applyBorder="1" applyAlignment="1" applyProtection="1"/>
    <xf numFmtId="170" fontId="11" fillId="29" borderId="0" xfId="204" applyNumberFormat="1" applyFont="1" applyFill="1" applyProtection="1"/>
    <xf numFmtId="0" fontId="78" fillId="29" borderId="425" xfId="210" quotePrefix="1" applyFont="1" applyFill="1" applyBorder="1" applyAlignment="1" applyProtection="1">
      <alignment horizontal="center"/>
    </xf>
    <xf numFmtId="170" fontId="11" fillId="29" borderId="425" xfId="204" applyNumberFormat="1" applyFont="1" applyFill="1" applyBorder="1" applyProtection="1"/>
    <xf numFmtId="178" fontId="11" fillId="29" borderId="425" xfId="204" applyNumberFormat="1" applyFont="1" applyFill="1" applyBorder="1" applyProtection="1"/>
    <xf numFmtId="178" fontId="78" fillId="29" borderId="425" xfId="204" quotePrefix="1" applyNumberFormat="1" applyFont="1" applyFill="1" applyBorder="1" applyAlignment="1" applyProtection="1">
      <alignment horizontal="center"/>
    </xf>
    <xf numFmtId="170" fontId="11" fillId="29" borderId="0" xfId="204" quotePrefix="1" applyNumberFormat="1" applyFont="1" applyFill="1" applyBorder="1" applyProtection="1"/>
    <xf numFmtId="170" fontId="11" fillId="29" borderId="0" xfId="204" quotePrefix="1" applyNumberFormat="1" applyFont="1" applyFill="1" applyAlignment="1" applyProtection="1"/>
    <xf numFmtId="178" fontId="11" fillId="29" borderId="0" xfId="204" applyNumberFormat="1" applyFont="1" applyFill="1" applyAlignment="1" applyProtection="1"/>
    <xf numFmtId="178" fontId="98" fillId="29" borderId="310" xfId="204" applyNumberFormat="1" applyFont="1" applyFill="1" applyBorder="1" applyAlignment="1" applyProtection="1"/>
    <xf numFmtId="170" fontId="11" fillId="29" borderId="0" xfId="204" quotePrefix="1" applyNumberFormat="1" applyFont="1" applyFill="1" applyBorder="1" applyAlignment="1" applyProtection="1"/>
    <xf numFmtId="178" fontId="98" fillId="29" borderId="0" xfId="204" applyNumberFormat="1" applyFont="1" applyFill="1" applyBorder="1" applyAlignment="1" applyProtection="1"/>
    <xf numFmtId="178" fontId="11" fillId="29" borderId="0" xfId="204" quotePrefix="1" applyNumberFormat="1" applyFont="1" applyFill="1" applyBorder="1" applyAlignment="1" applyProtection="1"/>
    <xf numFmtId="170" fontId="12" fillId="34" borderId="0" xfId="0" applyNumberFormat="1" applyFont="1" applyFill="1"/>
    <xf numFmtId="0" fontId="78" fillId="29" borderId="0" xfId="210" applyFont="1" applyFill="1" applyAlignment="1" applyProtection="1">
      <alignment horizontal="center"/>
    </xf>
    <xf numFmtId="170" fontId="11" fillId="29" borderId="425" xfId="204" quotePrefix="1" applyNumberFormat="1" applyFont="1" applyFill="1" applyBorder="1" applyAlignment="1" applyProtection="1"/>
    <xf numFmtId="178" fontId="11" fillId="29" borderId="425" xfId="204" applyNumberFormat="1" applyFont="1" applyFill="1" applyBorder="1" applyAlignment="1" applyProtection="1"/>
    <xf numFmtId="178" fontId="11" fillId="29" borderId="425" xfId="204" quotePrefix="1" applyNumberFormat="1" applyFont="1" applyFill="1" applyBorder="1" applyAlignment="1" applyProtection="1"/>
    <xf numFmtId="170" fontId="11" fillId="29" borderId="202" xfId="204" quotePrefix="1" applyNumberFormat="1" applyFont="1" applyFill="1" applyBorder="1" applyAlignment="1" applyProtection="1"/>
    <xf numFmtId="178" fontId="11" fillId="29" borderId="202" xfId="204" applyNumberFormat="1" applyFont="1" applyFill="1" applyBorder="1" applyAlignment="1" applyProtection="1"/>
    <xf numFmtId="178" fontId="11" fillId="29" borderId="202" xfId="204" quotePrefix="1" applyNumberFormat="1" applyFont="1" applyFill="1" applyBorder="1" applyAlignment="1" applyProtection="1"/>
    <xf numFmtId="171" fontId="20" fillId="34" borderId="202" xfId="210" applyNumberFormat="1" applyFont="1" applyFill="1" applyBorder="1" applyAlignment="1" applyProtection="1">
      <alignment horizontal="centerContinuous"/>
    </xf>
    <xf numFmtId="0" fontId="86" fillId="34" borderId="0" xfId="210" applyFont="1" applyFill="1" applyBorder="1" applyAlignment="1" applyProtection="1"/>
    <xf numFmtId="0" fontId="78" fillId="29" borderId="310" xfId="210" applyFont="1" applyFill="1" applyBorder="1" applyAlignment="1" applyProtection="1">
      <alignment wrapText="1"/>
    </xf>
    <xf numFmtId="166" fontId="19" fillId="29" borderId="0" xfId="0" quotePrefix="1" applyFont="1" applyFill="1" applyAlignment="1" applyProtection="1">
      <alignment horizontal="left" wrapText="1"/>
    </xf>
    <xf numFmtId="3" fontId="78" fillId="34" borderId="528" xfId="210" quotePrefix="1" applyNumberFormat="1" applyFont="1" applyFill="1" applyBorder="1" applyAlignment="1">
      <alignment horizontal="center" wrapText="1"/>
    </xf>
    <xf numFmtId="166" fontId="93" fillId="34" borderId="332" xfId="211" applyNumberFormat="1" applyFill="1" applyBorder="1" applyAlignment="1" applyProtection="1"/>
    <xf numFmtId="166" fontId="17" fillId="0" borderId="175" xfId="0" applyFont="1" applyBorder="1" applyAlignment="1" applyProtection="1">
      <alignment horizontal="center"/>
      <protection locked="0"/>
    </xf>
    <xf numFmtId="166" fontId="85" fillId="34" borderId="539" xfId="0" quotePrefix="1" applyFont="1" applyFill="1" applyBorder="1" applyProtection="1"/>
    <xf numFmtId="166" fontId="115" fillId="34" borderId="540" xfId="0" applyFont="1" applyFill="1" applyBorder="1" applyAlignment="1">
      <alignment horizontal="right"/>
    </xf>
    <xf numFmtId="166" fontId="172" fillId="0" borderId="541" xfId="0" applyFont="1" applyBorder="1" applyAlignment="1" applyProtection="1">
      <alignment horizontal="center" wrapText="1"/>
      <protection locked="0"/>
    </xf>
    <xf numFmtId="166" fontId="22" fillId="0" borderId="166" xfId="0" applyFont="1" applyBorder="1" applyAlignment="1">
      <alignment horizontal="center"/>
    </xf>
    <xf numFmtId="166" fontId="22" fillId="0" borderId="542" xfId="0" applyFont="1" applyBorder="1" applyAlignment="1">
      <alignment horizontal="center"/>
    </xf>
    <xf numFmtId="1" fontId="136" fillId="34" borderId="539" xfId="233" applyFont="1" applyFill="1" applyBorder="1" applyAlignment="1" applyProtection="1">
      <alignment horizontal="center"/>
    </xf>
    <xf numFmtId="1" fontId="136" fillId="34" borderId="0" xfId="233" applyFont="1" applyFill="1" applyBorder="1" applyAlignment="1" applyProtection="1">
      <alignment horizontal="center"/>
    </xf>
    <xf numFmtId="1" fontId="136" fillId="34" borderId="540" xfId="233" applyFont="1" applyFill="1" applyBorder="1" applyAlignment="1" applyProtection="1">
      <alignment horizontal="center"/>
    </xf>
    <xf numFmtId="166" fontId="0" fillId="34" borderId="539" xfId="0" applyFont="1" applyFill="1" applyBorder="1" applyAlignment="1">
      <alignment horizontal="center"/>
    </xf>
    <xf numFmtId="166" fontId="0" fillId="0" borderId="0" xfId="0" applyFont="1" applyBorder="1" applyAlignment="1">
      <alignment horizontal="center"/>
    </xf>
    <xf numFmtId="166" fontId="0" fillId="0" borderId="540" xfId="0" applyFont="1" applyBorder="1" applyAlignment="1">
      <alignment horizontal="center"/>
    </xf>
    <xf numFmtId="166" fontId="72" fillId="0" borderId="541" xfId="0" applyFont="1" applyFill="1" applyBorder="1" applyAlignment="1" applyProtection="1">
      <alignment horizontal="center" vertical="center"/>
      <protection locked="0"/>
    </xf>
    <xf numFmtId="166" fontId="162" fillId="0" borderId="166" xfId="0" applyFont="1" applyBorder="1" applyAlignment="1" applyProtection="1">
      <alignment horizontal="center" vertical="center"/>
      <protection locked="0"/>
    </xf>
    <xf numFmtId="166" fontId="162" fillId="0" borderId="542" xfId="0" applyFont="1" applyBorder="1" applyAlignment="1" applyProtection="1">
      <alignment horizontal="center" vertical="center"/>
      <protection locked="0"/>
    </xf>
    <xf numFmtId="184" fontId="72" fillId="0" borderId="541" xfId="0" applyNumberFormat="1" applyFont="1" applyFill="1" applyBorder="1" applyAlignment="1" applyProtection="1">
      <alignment horizontal="center"/>
      <protection locked="0"/>
    </xf>
    <xf numFmtId="184" fontId="0" fillId="0" borderId="166" xfId="0" applyNumberFormat="1" applyBorder="1" applyAlignment="1" applyProtection="1">
      <alignment horizontal="center"/>
      <protection locked="0"/>
    </xf>
    <xf numFmtId="184" fontId="0" fillId="0" borderId="542" xfId="0" applyNumberFormat="1" applyBorder="1" applyAlignment="1" applyProtection="1">
      <alignment horizontal="center"/>
      <protection locked="0"/>
    </xf>
    <xf numFmtId="184" fontId="163" fillId="0" borderId="541" xfId="227" applyNumberFormat="1" applyFont="1" applyFill="1" applyBorder="1" applyAlignment="1" applyProtection="1">
      <alignment horizontal="center"/>
      <protection locked="0"/>
    </xf>
    <xf numFmtId="184" fontId="162" fillId="0" borderId="166" xfId="0" applyNumberFormat="1" applyFont="1" applyBorder="1" applyAlignment="1" applyProtection="1">
      <alignment horizontal="center"/>
      <protection locked="0"/>
    </xf>
    <xf numFmtId="184" fontId="162" fillId="0" borderId="542" xfId="0" applyNumberFormat="1" applyFont="1" applyBorder="1" applyAlignment="1" applyProtection="1">
      <alignment horizontal="center"/>
      <protection locked="0"/>
    </xf>
    <xf numFmtId="166" fontId="0" fillId="34" borderId="537" xfId="0" applyFont="1" applyFill="1" applyBorder="1" applyAlignment="1" applyProtection="1">
      <alignment horizontal="center" vertical="center"/>
    </xf>
    <xf numFmtId="166" fontId="0" fillId="0" borderId="31" xfId="0" applyFont="1" applyBorder="1" applyAlignment="1">
      <alignment horizontal="center" vertical="center"/>
    </xf>
    <xf numFmtId="166" fontId="0" fillId="0" borderId="538" xfId="0" applyFont="1" applyBorder="1" applyAlignment="1">
      <alignment horizontal="center" vertical="center"/>
    </xf>
    <xf numFmtId="1" fontId="72" fillId="34" borderId="539" xfId="233" applyFont="1" applyFill="1" applyBorder="1" applyAlignment="1" applyProtection="1">
      <alignment horizontal="center"/>
    </xf>
    <xf numFmtId="1" fontId="72" fillId="34" borderId="0" xfId="233" applyFont="1" applyFill="1" applyBorder="1" applyAlignment="1" applyProtection="1">
      <alignment horizontal="center"/>
    </xf>
    <xf numFmtId="1" fontId="72" fillId="34" borderId="540" xfId="233" applyFont="1" applyFill="1" applyBorder="1" applyAlignment="1" applyProtection="1">
      <alignment horizontal="center"/>
    </xf>
    <xf numFmtId="166" fontId="155" fillId="34" borderId="535" xfId="0" applyFont="1" applyFill="1" applyBorder="1" applyAlignment="1">
      <alignment horizontal="center"/>
    </xf>
    <xf numFmtId="166" fontId="155" fillId="0" borderId="62" xfId="0" applyFont="1" applyBorder="1" applyAlignment="1">
      <alignment horizontal="center"/>
    </xf>
    <xf numFmtId="166" fontId="155" fillId="0" borderId="536" xfId="0" applyFont="1" applyBorder="1" applyAlignment="1">
      <alignment horizontal="center"/>
    </xf>
    <xf numFmtId="166" fontId="155" fillId="34" borderId="535" xfId="0" applyFont="1" applyFill="1" applyBorder="1" applyAlignment="1">
      <alignment horizontal="center" vertical="center"/>
    </xf>
    <xf numFmtId="166" fontId="155" fillId="0" borderId="62" xfId="0" applyFont="1" applyBorder="1" applyAlignment="1">
      <alignment horizontal="center" vertical="center"/>
    </xf>
    <xf numFmtId="166" fontId="155" fillId="0" borderId="536" xfId="0" applyFont="1" applyBorder="1" applyAlignment="1">
      <alignment horizontal="center" vertical="center"/>
    </xf>
    <xf numFmtId="1" fontId="155" fillId="34" borderId="539" xfId="233" applyFont="1" applyFill="1" applyBorder="1" applyAlignment="1" applyProtection="1">
      <alignment horizontal="center"/>
    </xf>
    <xf numFmtId="1" fontId="155" fillId="34" borderId="0" xfId="233" applyFont="1" applyFill="1" applyBorder="1" applyAlignment="1" applyProtection="1">
      <alignment horizontal="center"/>
    </xf>
    <xf numFmtId="1" fontId="155" fillId="34" borderId="540" xfId="233" applyFont="1" applyFill="1" applyBorder="1" applyAlignment="1" applyProtection="1">
      <alignment horizontal="center"/>
    </xf>
    <xf numFmtId="166" fontId="0" fillId="34" borderId="571" xfId="0" applyFont="1" applyFill="1" applyBorder="1" applyAlignment="1">
      <alignment horizontal="center"/>
    </xf>
    <xf numFmtId="166" fontId="0" fillId="34" borderId="31" xfId="0" applyFont="1" applyFill="1" applyBorder="1" applyAlignment="1">
      <alignment horizontal="center"/>
    </xf>
    <xf numFmtId="166" fontId="0" fillId="34" borderId="572" xfId="0" applyFont="1" applyFill="1" applyBorder="1" applyAlignment="1">
      <alignment horizontal="center"/>
    </xf>
    <xf numFmtId="166" fontId="170" fillId="34" borderId="539" xfId="0" applyFont="1" applyFill="1" applyBorder="1" applyAlignment="1">
      <alignment horizontal="center" wrapText="1"/>
    </xf>
    <xf numFmtId="166" fontId="170" fillId="0" borderId="0" xfId="0" applyFont="1" applyBorder="1" applyAlignment="1">
      <alignment horizontal="center" wrapText="1"/>
    </xf>
    <xf numFmtId="166" fontId="170" fillId="0" borderId="540" xfId="0" applyFont="1" applyBorder="1" applyAlignment="1">
      <alignment horizontal="center" wrapText="1"/>
    </xf>
    <xf numFmtId="166" fontId="170" fillId="34" borderId="535" xfId="0" applyFont="1" applyFill="1" applyBorder="1" applyAlignment="1">
      <alignment horizontal="center" vertical="center"/>
    </xf>
    <xf numFmtId="166" fontId="170" fillId="0" borderId="62" xfId="0" applyFont="1" applyBorder="1" applyAlignment="1"/>
    <xf numFmtId="166" fontId="170" fillId="0" borderId="536" xfId="0" applyFont="1" applyBorder="1" applyAlignment="1"/>
    <xf numFmtId="166" fontId="72" fillId="34" borderId="535" xfId="0" applyFont="1" applyFill="1" applyBorder="1" applyAlignment="1">
      <alignment horizontal="center" vertical="center"/>
    </xf>
    <xf numFmtId="166" fontId="72" fillId="0" borderId="62" xfId="0" applyFont="1" applyBorder="1" applyAlignment="1">
      <alignment horizontal="center" vertical="center"/>
    </xf>
    <xf numFmtId="166" fontId="72" fillId="0" borderId="536" xfId="0" applyFont="1" applyBorder="1" applyAlignment="1">
      <alignment horizontal="center" vertical="center"/>
    </xf>
    <xf numFmtId="166" fontId="171" fillId="33" borderId="539" xfId="0" applyFont="1" applyFill="1" applyBorder="1" applyAlignment="1">
      <alignment horizontal="center" vertical="center"/>
    </xf>
    <xf numFmtId="166" fontId="155" fillId="0" borderId="0" xfId="0" applyFont="1" applyBorder="1" applyAlignment="1">
      <alignment horizontal="center" vertical="center"/>
    </xf>
    <xf numFmtId="166" fontId="155" fillId="0" borderId="540" xfId="0" applyFont="1" applyBorder="1" applyAlignment="1">
      <alignment horizontal="center" vertical="center"/>
    </xf>
    <xf numFmtId="166" fontId="171" fillId="33" borderId="535" xfId="0" applyFont="1" applyFill="1" applyBorder="1" applyAlignment="1">
      <alignment horizontal="center" vertical="center"/>
    </xf>
    <xf numFmtId="49" fontId="21" fillId="34" borderId="323" xfId="12" applyNumberFormat="1" applyFont="1" applyFill="1" applyBorder="1" applyAlignment="1" applyProtection="1">
      <alignment horizontal="center"/>
    </xf>
    <xf numFmtId="49" fontId="21" fillId="34" borderId="324" xfId="12" applyNumberFormat="1" applyFont="1" applyFill="1" applyBorder="1" applyAlignment="1" applyProtection="1">
      <alignment horizontal="center"/>
    </xf>
    <xf numFmtId="166" fontId="20" fillId="34" borderId="0" xfId="12" applyFont="1" applyFill="1" applyAlignment="1" applyProtection="1">
      <alignment horizontal="left"/>
    </xf>
    <xf numFmtId="166" fontId="93" fillId="34" borderId="513" xfId="211" applyNumberFormat="1" applyFill="1" applyBorder="1" applyAlignment="1" applyProtection="1"/>
    <xf numFmtId="166" fontId="93" fillId="34" borderId="514" xfId="211" applyNumberFormat="1" applyFill="1" applyBorder="1" applyAlignment="1" applyProtection="1"/>
    <xf numFmtId="166" fontId="101" fillId="0" borderId="336" xfId="0" applyFont="1" applyFill="1" applyBorder="1" applyAlignment="1" applyProtection="1">
      <alignment horizontal="center"/>
      <protection locked="0"/>
    </xf>
    <xf numFmtId="166" fontId="101" fillId="0" borderId="408" xfId="0" applyFont="1" applyFill="1" applyBorder="1" applyAlignment="1" applyProtection="1">
      <alignment horizontal="center"/>
      <protection locked="0"/>
    </xf>
    <xf numFmtId="166" fontId="101" fillId="0" borderId="496" xfId="0" applyFont="1" applyFill="1" applyBorder="1" applyAlignment="1" applyProtection="1">
      <alignment horizontal="center"/>
      <protection locked="0"/>
    </xf>
    <xf numFmtId="166" fontId="20" fillId="34" borderId="0" xfId="0" applyFont="1" applyFill="1" applyAlignment="1" applyProtection="1">
      <alignment horizontal="left"/>
    </xf>
    <xf numFmtId="166" fontId="20" fillId="0" borderId="340" xfId="0" applyFont="1" applyFill="1" applyBorder="1" applyAlignment="1" applyProtection="1">
      <alignment horizontal="center"/>
      <protection locked="0"/>
    </xf>
    <xf numFmtId="166" fontId="0" fillId="0" borderId="341" xfId="0" applyFill="1" applyBorder="1" applyAlignment="1" applyProtection="1">
      <protection locked="0"/>
    </xf>
    <xf numFmtId="166" fontId="0" fillId="0" borderId="342" xfId="0" applyFill="1" applyBorder="1" applyAlignment="1" applyProtection="1">
      <protection locked="0"/>
    </xf>
    <xf numFmtId="166" fontId="154" fillId="0" borderId="337" xfId="0" applyFont="1" applyFill="1" applyBorder="1" applyAlignment="1" applyProtection="1">
      <alignment horizontal="center"/>
      <protection locked="0"/>
    </xf>
    <xf numFmtId="166" fontId="154" fillId="0" borderId="338" xfId="0" applyFont="1" applyFill="1" applyBorder="1" applyAlignment="1" applyProtection="1">
      <alignment horizontal="center"/>
      <protection locked="0"/>
    </xf>
    <xf numFmtId="166" fontId="21" fillId="34" borderId="0" xfId="0" applyFont="1" applyFill="1" applyAlignment="1" applyProtection="1">
      <alignment horizontal="center"/>
    </xf>
    <xf numFmtId="166" fontId="0" fillId="0" borderId="0" xfId="0" applyFont="1" applyAlignment="1">
      <alignment horizontal="center"/>
    </xf>
    <xf numFmtId="166" fontId="0" fillId="34" borderId="0" xfId="0" applyFont="1" applyFill="1" applyAlignment="1">
      <alignment horizontal="center"/>
    </xf>
    <xf numFmtId="166" fontId="0" fillId="0" borderId="0" xfId="0" applyAlignment="1">
      <alignment horizontal="center"/>
    </xf>
    <xf numFmtId="166" fontId="0" fillId="34" borderId="0" xfId="0" applyFill="1" applyAlignment="1">
      <alignment horizontal="center"/>
    </xf>
    <xf numFmtId="166" fontId="0" fillId="34" borderId="0" xfId="0" applyFont="1" applyFill="1" applyAlignment="1" applyProtection="1">
      <alignment horizontal="center"/>
    </xf>
    <xf numFmtId="166" fontId="21" fillId="0" borderId="340" xfId="0" applyFont="1" applyFill="1" applyBorder="1" applyAlignment="1" applyProtection="1">
      <alignment horizontal="center"/>
      <protection locked="0"/>
    </xf>
    <xf numFmtId="166" fontId="0" fillId="0" borderId="341" xfId="0" applyFont="1" applyFill="1" applyBorder="1" applyAlignment="1" applyProtection="1">
      <protection locked="0"/>
    </xf>
    <xf numFmtId="166" fontId="0" fillId="0" borderId="342" xfId="0" applyFont="1" applyFill="1" applyBorder="1" applyAlignment="1" applyProtection="1">
      <protection locked="0"/>
    </xf>
    <xf numFmtId="166" fontId="21" fillId="34" borderId="0" xfId="0" applyFont="1" applyFill="1" applyAlignment="1" applyProtection="1">
      <alignment horizontal="left" vertical="top" wrapText="1"/>
    </xf>
    <xf numFmtId="166" fontId="94" fillId="34" borderId="0" xfId="211" quotePrefix="1" applyNumberFormat="1" applyFont="1" applyFill="1" applyAlignment="1" applyProtection="1">
      <alignment horizontal="center"/>
    </xf>
    <xf numFmtId="166" fontId="0" fillId="0" borderId="0" xfId="0" applyAlignment="1"/>
    <xf numFmtId="166" fontId="20" fillId="34" borderId="0" xfId="0" applyFont="1" applyFill="1" applyBorder="1" applyAlignment="1" applyProtection="1">
      <alignment horizontal="left"/>
    </xf>
    <xf numFmtId="166" fontId="20" fillId="34" borderId="0" xfId="0" applyFont="1" applyFill="1" applyAlignment="1" applyProtection="1">
      <alignment horizontal="center"/>
    </xf>
    <xf numFmtId="166" fontId="21" fillId="34" borderId="0" xfId="0" applyFont="1" applyFill="1" applyAlignment="1" applyProtection="1">
      <alignment horizontal="left" vertical="top"/>
    </xf>
    <xf numFmtId="166" fontId="20" fillId="34" borderId="0" xfId="0" applyFont="1" applyFill="1" applyAlignment="1" applyProtection="1">
      <alignment horizontal="center" wrapText="1"/>
    </xf>
    <xf numFmtId="166" fontId="20" fillId="34" borderId="202" xfId="0" applyFont="1" applyFill="1" applyBorder="1" applyAlignment="1" applyProtection="1">
      <protection locked="0"/>
    </xf>
    <xf numFmtId="166" fontId="15" fillId="0" borderId="202" xfId="0" applyFont="1" applyBorder="1" applyAlignment="1"/>
    <xf numFmtId="166" fontId="21" fillId="34" borderId="202" xfId="0" applyFont="1" applyFill="1" applyBorder="1" applyAlignment="1" applyProtection="1"/>
    <xf numFmtId="166" fontId="0" fillId="34" borderId="202" xfId="0" applyFill="1" applyBorder="1" applyAlignment="1" applyProtection="1"/>
    <xf numFmtId="166" fontId="0" fillId="0" borderId="202" xfId="0" applyBorder="1" applyAlignment="1"/>
    <xf numFmtId="171" fontId="86" fillId="34" borderId="0" xfId="0" applyNumberFormat="1" applyFont="1" applyFill="1" applyBorder="1" applyAlignment="1" applyProtection="1"/>
    <xf numFmtId="171" fontId="161" fillId="0" borderId="0" xfId="0" applyNumberFormat="1" applyFont="1" applyAlignment="1"/>
    <xf numFmtId="166" fontId="94" fillId="34" borderId="0" xfId="211" applyNumberFormat="1" applyFont="1" applyFill="1" applyAlignment="1" applyProtection="1">
      <alignment horizontal="center"/>
    </xf>
    <xf numFmtId="166" fontId="21" fillId="0" borderId="336" xfId="0" applyFont="1" applyFill="1" applyBorder="1" applyAlignment="1" applyProtection="1">
      <alignment horizontal="center"/>
      <protection locked="0"/>
    </xf>
    <xf numFmtId="166" fontId="0" fillId="0" borderId="337" xfId="0" applyBorder="1" applyAlignment="1" applyProtection="1">
      <alignment horizontal="center"/>
      <protection locked="0"/>
    </xf>
    <xf numFmtId="166" fontId="0" fillId="0" borderId="338" xfId="0" applyBorder="1" applyAlignment="1" applyProtection="1">
      <alignment horizontal="center"/>
      <protection locked="0"/>
    </xf>
    <xf numFmtId="166" fontId="15" fillId="0" borderId="341" xfId="0" applyFont="1" applyFill="1" applyBorder="1" applyAlignment="1" applyProtection="1">
      <alignment horizontal="center"/>
      <protection locked="0"/>
    </xf>
    <xf numFmtId="166" fontId="15" fillId="0" borderId="341" xfId="0" applyFont="1" applyBorder="1" applyAlignment="1" applyProtection="1">
      <protection locked="0"/>
    </xf>
    <xf numFmtId="166" fontId="15" fillId="0" borderId="342" xfId="0" applyFont="1" applyBorder="1" applyAlignment="1" applyProtection="1">
      <protection locked="0"/>
    </xf>
    <xf numFmtId="166" fontId="21" fillId="34" borderId="0" xfId="0" applyFont="1" applyFill="1" applyAlignment="1" applyProtection="1">
      <alignment wrapText="1"/>
    </xf>
    <xf numFmtId="166" fontId="21" fillId="34" borderId="0" xfId="0" applyFont="1" applyFill="1" applyAlignment="1" applyProtection="1"/>
    <xf numFmtId="166" fontId="21" fillId="34" borderId="0" xfId="0" applyFont="1" applyFill="1" applyAlignment="1" applyProtection="1">
      <alignment horizontal="left"/>
    </xf>
    <xf numFmtId="166" fontId="20" fillId="34" borderId="0" xfId="0" applyFont="1" applyFill="1" applyAlignment="1">
      <alignment horizontal="center"/>
    </xf>
    <xf numFmtId="166" fontId="15" fillId="0" borderId="0" xfId="0" applyFont="1" applyAlignment="1">
      <alignment horizontal="center"/>
    </xf>
    <xf numFmtId="166" fontId="21" fillId="34" borderId="202" xfId="0" applyFont="1" applyFill="1" applyBorder="1" applyAlignment="1" applyProtection="1">
      <alignment horizontal="left"/>
      <protection locked="0"/>
    </xf>
    <xf numFmtId="166" fontId="21" fillId="0" borderId="202" xfId="0" applyFont="1" applyBorder="1" applyAlignment="1"/>
    <xf numFmtId="171" fontId="161" fillId="0" borderId="0" xfId="0" applyNumberFormat="1" applyFont="1" applyBorder="1" applyAlignment="1"/>
    <xf numFmtId="166" fontId="20" fillId="0" borderId="230" xfId="0" applyFont="1" applyFill="1" applyBorder="1" applyAlignment="1" applyProtection="1">
      <alignment horizontal="center"/>
      <protection locked="0"/>
    </xf>
    <xf numFmtId="166" fontId="15" fillId="0" borderId="264" xfId="0" applyFont="1" applyFill="1" applyBorder="1" applyAlignment="1" applyProtection="1">
      <alignment horizontal="center"/>
      <protection locked="0"/>
    </xf>
    <xf numFmtId="166" fontId="15" fillId="0" borderId="264" xfId="0" applyFont="1" applyBorder="1" applyAlignment="1" applyProtection="1">
      <protection locked="0"/>
    </xf>
    <xf numFmtId="166" fontId="15" fillId="0" borderId="156" xfId="0" applyFont="1" applyBorder="1" applyAlignment="1" applyProtection="1">
      <protection locked="0"/>
    </xf>
    <xf numFmtId="166" fontId="0" fillId="34" borderId="0" xfId="0" applyFont="1" applyFill="1" applyAlignment="1"/>
    <xf numFmtId="166" fontId="0" fillId="0" borderId="0" xfId="0" applyAlignment="1">
      <alignment wrapText="1"/>
    </xf>
    <xf numFmtId="166" fontId="20" fillId="34" borderId="11" xfId="0" applyFont="1" applyFill="1" applyBorder="1" applyAlignment="1">
      <alignment horizontal="left"/>
    </xf>
    <xf numFmtId="166" fontId="20" fillId="34" borderId="0" xfId="0" applyFont="1" applyFill="1" applyBorder="1" applyAlignment="1">
      <alignment horizontal="left"/>
    </xf>
    <xf numFmtId="166" fontId="21" fillId="34" borderId="0" xfId="0" applyFont="1" applyFill="1" applyAlignment="1">
      <alignment vertical="top" wrapText="1"/>
    </xf>
    <xf numFmtId="171" fontId="86" fillId="34" borderId="0" xfId="0" applyNumberFormat="1" applyFont="1" applyFill="1" applyBorder="1" applyAlignment="1"/>
    <xf numFmtId="166" fontId="21" fillId="34" borderId="0" xfId="0" applyFont="1" applyFill="1" applyAlignment="1">
      <alignment horizontal="center"/>
    </xf>
    <xf numFmtId="166" fontId="21" fillId="0" borderId="0" xfId="0" applyFont="1" applyAlignment="1">
      <alignment horizontal="center"/>
    </xf>
    <xf numFmtId="166" fontId="0" fillId="0" borderId="202" xfId="0" applyBorder="1" applyAlignment="1">
      <alignment horizontal="left"/>
    </xf>
    <xf numFmtId="166" fontId="21" fillId="34" borderId="44" xfId="0" applyFont="1" applyFill="1" applyBorder="1" applyAlignment="1" applyProtection="1">
      <alignment horizontal="center"/>
    </xf>
    <xf numFmtId="166" fontId="21" fillId="0" borderId="44" xfId="0" applyFont="1" applyBorder="1" applyAlignment="1">
      <alignment horizontal="center"/>
    </xf>
    <xf numFmtId="166" fontId="0" fillId="0" borderId="44" xfId="0" applyBorder="1" applyAlignment="1"/>
    <xf numFmtId="166" fontId="21" fillId="34" borderId="0" xfId="0" applyFont="1" applyFill="1" applyAlignment="1">
      <alignment vertical="top"/>
    </xf>
    <xf numFmtId="166" fontId="20" fillId="0" borderId="157" xfId="0" applyFont="1" applyFill="1" applyBorder="1" applyAlignment="1" applyProtection="1">
      <alignment horizontal="center"/>
      <protection locked="0"/>
    </xf>
    <xf numFmtId="166" fontId="20" fillId="0" borderId="45" xfId="0" applyFont="1" applyFill="1" applyBorder="1" applyAlignment="1" applyProtection="1">
      <alignment horizontal="center"/>
      <protection locked="0"/>
    </xf>
    <xf numFmtId="166" fontId="15" fillId="0" borderId="158" xfId="0" applyFont="1" applyBorder="1" applyAlignment="1" applyProtection="1">
      <protection locked="0"/>
    </xf>
    <xf numFmtId="166" fontId="21" fillId="34" borderId="44" xfId="0" applyFont="1" applyFill="1" applyBorder="1" applyAlignment="1"/>
    <xf numFmtId="166" fontId="20" fillId="34" borderId="157" xfId="0" applyFont="1" applyFill="1" applyBorder="1" applyAlignment="1" applyProtection="1">
      <alignment horizontal="center" vertical="center"/>
    </xf>
    <xf numFmtId="166" fontId="0" fillId="34" borderId="45" xfId="0" applyFill="1" applyBorder="1" applyAlignment="1" applyProtection="1">
      <alignment horizontal="center" vertical="center"/>
    </xf>
    <xf numFmtId="166" fontId="0" fillId="0" borderId="158" xfId="0" applyBorder="1" applyAlignment="1" applyProtection="1">
      <alignment horizontal="center"/>
    </xf>
    <xf numFmtId="166" fontId="21" fillId="34" borderId="549" xfId="0" applyFont="1" applyFill="1" applyBorder="1" applyAlignment="1">
      <alignment horizontal="left"/>
    </xf>
    <xf numFmtId="166" fontId="0" fillId="0" borderId="557" xfId="0" applyBorder="1" applyAlignment="1"/>
    <xf numFmtId="0" fontId="20" fillId="34" borderId="0" xfId="14" applyFont="1" applyFill="1" applyAlignment="1" applyProtection="1">
      <alignment horizontal="center"/>
    </xf>
    <xf numFmtId="166" fontId="103" fillId="34" borderId="0" xfId="0" applyFont="1" applyFill="1" applyAlignment="1" applyProtection="1">
      <alignment horizontal="center"/>
    </xf>
    <xf numFmtId="166" fontId="101" fillId="0" borderId="553" xfId="0" applyFont="1" applyFill="1" applyBorder="1" applyAlignment="1" applyProtection="1">
      <alignment horizontal="center"/>
      <protection locked="0"/>
    </xf>
    <xf numFmtId="166" fontId="154" fillId="0" borderId="44" xfId="0" applyFont="1" applyFill="1" applyBorder="1" applyAlignment="1" applyProtection="1">
      <alignment horizontal="center"/>
      <protection locked="0"/>
    </xf>
    <xf numFmtId="166" fontId="154" fillId="0" borderId="554" xfId="0" applyFont="1" applyBorder="1" applyAlignment="1" applyProtection="1">
      <protection locked="0"/>
    </xf>
    <xf numFmtId="166" fontId="20" fillId="0" borderId="341" xfId="0" applyFont="1" applyFill="1" applyBorder="1" applyAlignment="1" applyProtection="1">
      <alignment horizontal="center"/>
      <protection locked="0"/>
    </xf>
    <xf numFmtId="166" fontId="15" fillId="0" borderId="341" xfId="0" applyFont="1" applyBorder="1" applyAlignment="1" applyProtection="1">
      <alignment horizontal="center"/>
      <protection locked="0"/>
    </xf>
    <xf numFmtId="166" fontId="15" fillId="0" borderId="342" xfId="0" applyFont="1" applyBorder="1" applyAlignment="1" applyProtection="1">
      <alignment horizontal="center"/>
      <protection locked="0"/>
    </xf>
    <xf numFmtId="166" fontId="20" fillId="0" borderId="556" xfId="0" applyFont="1" applyFill="1" applyBorder="1" applyAlignment="1" applyProtection="1">
      <alignment horizontal="left" vertical="center" wrapText="1"/>
      <protection locked="0"/>
    </xf>
    <xf numFmtId="166" fontId="0" fillId="0" borderId="549" xfId="0" applyFill="1" applyBorder="1" applyAlignment="1" applyProtection="1">
      <alignment wrapText="1"/>
      <protection locked="0"/>
    </xf>
    <xf numFmtId="166" fontId="0" fillId="0" borderId="557" xfId="0" applyFill="1" applyBorder="1" applyAlignment="1" applyProtection="1">
      <alignment wrapText="1"/>
      <protection locked="0"/>
    </xf>
    <xf numFmtId="166" fontId="21" fillId="0" borderId="550" xfId="0" applyFont="1" applyFill="1" applyBorder="1" applyAlignment="1" applyProtection="1">
      <alignment horizontal="left" wrapText="1"/>
      <protection locked="0"/>
    </xf>
    <xf numFmtId="166" fontId="0" fillId="0" borderId="551" xfId="0" applyBorder="1" applyAlignment="1">
      <alignment horizontal="left" wrapText="1"/>
    </xf>
    <xf numFmtId="166" fontId="20" fillId="34" borderId="202" xfId="0" applyFont="1" applyFill="1" applyBorder="1" applyAlignment="1" applyProtection="1">
      <alignment horizontal="left"/>
      <protection locked="0"/>
    </xf>
    <xf numFmtId="166" fontId="101" fillId="0" borderId="336" xfId="0" applyFont="1" applyFill="1" applyBorder="1" applyAlignment="1" applyProtection="1">
      <alignment horizontal="center" vertical="center"/>
      <protection locked="0"/>
    </xf>
    <xf numFmtId="166" fontId="154" fillId="0" borderId="338" xfId="0" applyFont="1" applyBorder="1" applyAlignment="1">
      <alignment horizontal="center"/>
    </xf>
    <xf numFmtId="166" fontId="15" fillId="0" borderId="340" xfId="0" applyFont="1" applyFill="1" applyBorder="1" applyAlignment="1">
      <alignment horizontal="center"/>
    </xf>
    <xf numFmtId="166" fontId="15" fillId="0" borderId="342" xfId="0" applyFont="1" applyBorder="1" applyAlignment="1">
      <alignment horizontal="center"/>
    </xf>
    <xf numFmtId="166" fontId="0" fillId="0" borderId="336" xfId="0" applyFill="1" applyBorder="1" applyAlignment="1" applyProtection="1">
      <alignment horizontal="center"/>
      <protection locked="0"/>
    </xf>
    <xf numFmtId="166" fontId="15" fillId="0" borderId="342" xfId="0" applyFont="1" applyFill="1" applyBorder="1" applyAlignment="1" applyProtection="1">
      <protection locked="0"/>
    </xf>
    <xf numFmtId="166" fontId="20" fillId="34" borderId="202" xfId="0" applyFont="1" applyFill="1" applyBorder="1" applyAlignment="1" applyProtection="1"/>
    <xf numFmtId="166" fontId="92" fillId="0" borderId="342" xfId="0" applyFont="1" applyFill="1" applyBorder="1" applyAlignment="1" applyProtection="1">
      <protection locked="0"/>
    </xf>
    <xf numFmtId="166" fontId="21" fillId="0" borderId="336" xfId="0" applyFont="1" applyFill="1" applyBorder="1" applyAlignment="1" applyProtection="1">
      <alignment horizontal="left" vertical="top"/>
      <protection locked="0"/>
    </xf>
    <xf numFmtId="166" fontId="0" fillId="0" borderId="338" xfId="0" applyBorder="1" applyAlignment="1" applyProtection="1">
      <alignment horizontal="left" vertical="top"/>
      <protection locked="0"/>
    </xf>
    <xf numFmtId="166" fontId="101" fillId="0" borderId="176" xfId="0" applyFont="1" applyFill="1" applyBorder="1" applyAlignment="1" applyProtection="1">
      <alignment horizontal="center" vertical="top"/>
      <protection locked="0"/>
    </xf>
    <xf numFmtId="166" fontId="154" fillId="0" borderId="343" xfId="0" applyFont="1" applyFill="1" applyBorder="1" applyAlignment="1" applyProtection="1">
      <alignment horizontal="center" vertical="top"/>
      <protection locked="0"/>
    </xf>
    <xf numFmtId="166" fontId="20" fillId="34" borderId="0" xfId="0" applyFont="1" applyFill="1" applyBorder="1" applyAlignment="1" applyProtection="1">
      <alignment horizontal="left" vertical="top"/>
    </xf>
    <xf numFmtId="166" fontId="20" fillId="34" borderId="0" xfId="0" applyFont="1" applyFill="1" applyAlignment="1" applyProtection="1">
      <alignment horizontal="center" vertical="top"/>
    </xf>
    <xf numFmtId="166" fontId="21" fillId="34" borderId="202" xfId="0" applyFont="1" applyFill="1" applyBorder="1" applyAlignment="1" applyProtection="1">
      <alignment horizontal="left" vertical="top"/>
    </xf>
    <xf numFmtId="166" fontId="0" fillId="0" borderId="202" xfId="0" applyBorder="1" applyAlignment="1">
      <alignment horizontal="left" vertical="top"/>
    </xf>
    <xf numFmtId="171" fontId="86" fillId="34" borderId="0" xfId="0" applyNumberFormat="1" applyFont="1" applyFill="1" applyBorder="1" applyAlignment="1" applyProtection="1">
      <alignment vertical="top"/>
    </xf>
    <xf numFmtId="171" fontId="161" fillId="0" borderId="0" xfId="0" applyNumberFormat="1" applyFont="1" applyAlignment="1">
      <alignment vertical="top"/>
    </xf>
    <xf numFmtId="166" fontId="15" fillId="0" borderId="340" xfId="0" applyFont="1" applyBorder="1" applyAlignment="1" applyProtection="1">
      <alignment horizontal="center" vertical="top"/>
      <protection locked="0"/>
    </xf>
    <xf numFmtId="166" fontId="15" fillId="0" borderId="342" xfId="0" applyFont="1" applyBorder="1" applyAlignment="1" applyProtection="1">
      <alignment horizontal="center" vertical="top"/>
      <protection locked="0"/>
    </xf>
    <xf numFmtId="166" fontId="20" fillId="0" borderId="179" xfId="0" applyFont="1" applyFill="1" applyBorder="1" applyAlignment="1" applyProtection="1">
      <alignment horizontal="center"/>
      <protection locked="0"/>
    </xf>
    <xf numFmtId="166" fontId="20" fillId="0" borderId="0" xfId="0" applyFont="1" applyFill="1" applyBorder="1" applyAlignment="1" applyProtection="1">
      <alignment horizontal="center"/>
      <protection locked="0"/>
    </xf>
    <xf numFmtId="166" fontId="41" fillId="0" borderId="336" xfId="0" applyFont="1" applyFill="1" applyBorder="1" applyAlignment="1" applyProtection="1">
      <alignment horizontal="center"/>
      <protection locked="0"/>
    </xf>
    <xf numFmtId="166" fontId="0" fillId="0" borderId="337" xfId="0" applyFill="1" applyBorder="1" applyAlignment="1" applyProtection="1">
      <alignment horizontal="center"/>
      <protection locked="0"/>
    </xf>
    <xf numFmtId="166" fontId="0" fillId="0" borderId="338" xfId="0" applyBorder="1" applyAlignment="1"/>
    <xf numFmtId="166" fontId="20" fillId="0" borderId="340" xfId="0" applyFont="1" applyBorder="1" applyAlignment="1" applyProtection="1">
      <alignment horizontal="center"/>
    </xf>
    <xf numFmtId="166" fontId="0" fillId="0" borderId="341" xfId="0" applyBorder="1" applyAlignment="1">
      <alignment horizontal="center"/>
    </xf>
    <xf numFmtId="166" fontId="0" fillId="0" borderId="342" xfId="0" applyBorder="1" applyAlignment="1">
      <alignment horizontal="center"/>
    </xf>
    <xf numFmtId="166" fontId="0" fillId="0" borderId="337" xfId="0" applyFill="1" applyBorder="1" applyAlignment="1">
      <alignment horizontal="center"/>
    </xf>
    <xf numFmtId="166" fontId="15" fillId="0" borderId="230" xfId="0" applyFont="1" applyBorder="1" applyAlignment="1" applyProtection="1">
      <alignment horizontal="center"/>
    </xf>
    <xf numFmtId="166" fontId="0" fillId="0" borderId="509" xfId="0" applyBorder="1" applyAlignment="1">
      <alignment horizontal="center"/>
    </xf>
    <xf numFmtId="166" fontId="0" fillId="0" borderId="156" xfId="0" applyBorder="1" applyAlignment="1">
      <alignment horizontal="center"/>
    </xf>
    <xf numFmtId="166" fontId="21" fillId="0" borderId="496" xfId="0" applyFont="1" applyFill="1" applyBorder="1" applyAlignment="1" applyProtection="1">
      <alignment horizontal="center"/>
      <protection locked="0"/>
    </xf>
    <xf numFmtId="0" fontId="21" fillId="0" borderId="346" xfId="9" applyFont="1" applyFill="1" applyBorder="1" applyAlignment="1" applyProtection="1">
      <alignment vertical="top"/>
      <protection locked="0"/>
    </xf>
    <xf numFmtId="166" fontId="12" fillId="0" borderId="346" xfId="0" applyFont="1" applyBorder="1" applyAlignment="1" applyProtection="1">
      <alignment vertical="top"/>
      <protection locked="0"/>
    </xf>
    <xf numFmtId="0" fontId="20" fillId="34" borderId="202" xfId="9" applyFont="1" applyFill="1" applyBorder="1" applyAlignment="1" applyProtection="1">
      <alignment horizontal="center" vertical="top"/>
    </xf>
    <xf numFmtId="0" fontId="20" fillId="34" borderId="264" xfId="9" applyFont="1" applyFill="1" applyBorder="1" applyAlignment="1" applyProtection="1">
      <alignment horizontal="center" vertical="top"/>
    </xf>
    <xf numFmtId="0" fontId="20" fillId="34" borderId="0" xfId="9" applyFont="1" applyFill="1" applyBorder="1" applyAlignment="1" applyProtection="1">
      <alignment horizontal="center"/>
    </xf>
    <xf numFmtId="0" fontId="21" fillId="34" borderId="344" xfId="9" applyFont="1" applyFill="1" applyBorder="1" applyAlignment="1" applyProtection="1">
      <alignment vertical="top"/>
    </xf>
    <xf numFmtId="166" fontId="21" fillId="34" borderId="344" xfId="0" applyFont="1" applyFill="1" applyBorder="1" applyAlignment="1" applyProtection="1">
      <alignment vertical="top"/>
    </xf>
    <xf numFmtId="166" fontId="21" fillId="34" borderId="44" xfId="0" applyFont="1" applyFill="1" applyBorder="1" applyAlignment="1" applyProtection="1">
      <alignment vertical="top"/>
    </xf>
    <xf numFmtId="0" fontId="21" fillId="0" borderId="123" xfId="9" applyFont="1" applyFill="1" applyBorder="1" applyAlignment="1" applyProtection="1">
      <alignment vertical="top"/>
      <protection locked="0"/>
    </xf>
    <xf numFmtId="166" fontId="12" fillId="0" borderId="123" xfId="0" applyFont="1" applyBorder="1" applyAlignment="1">
      <alignment vertical="top"/>
    </xf>
    <xf numFmtId="0" fontId="21" fillId="0" borderId="184" xfId="9" applyFont="1" applyFill="1" applyBorder="1" applyAlignment="1" applyProtection="1">
      <alignment vertical="top"/>
      <protection locked="0"/>
    </xf>
    <xf numFmtId="166" fontId="12" fillId="0" borderId="184" xfId="0" applyFont="1" applyBorder="1" applyAlignment="1" applyProtection="1">
      <alignment vertical="top"/>
      <protection locked="0"/>
    </xf>
    <xf numFmtId="0" fontId="21" fillId="0" borderId="345" xfId="9" applyFont="1" applyFill="1" applyBorder="1" applyAlignment="1" applyProtection="1">
      <alignment vertical="top"/>
      <protection locked="0"/>
    </xf>
    <xf numFmtId="166" fontId="12" fillId="0" borderId="345" xfId="0" applyFont="1" applyBorder="1" applyAlignment="1" applyProtection="1">
      <alignment vertical="top"/>
      <protection locked="0"/>
    </xf>
    <xf numFmtId="166" fontId="12" fillId="0" borderId="123" xfId="0" applyFont="1" applyBorder="1" applyAlignment="1" applyProtection="1">
      <alignment vertical="top"/>
      <protection locked="0"/>
    </xf>
    <xf numFmtId="171" fontId="86" fillId="34" borderId="0" xfId="9" applyNumberFormat="1" applyFont="1" applyFill="1" applyBorder="1" applyAlignment="1" applyProtection="1">
      <alignment horizontal="right"/>
    </xf>
    <xf numFmtId="171" fontId="12" fillId="0" borderId="0" xfId="0" applyNumberFormat="1" applyFont="1" applyAlignment="1">
      <alignment horizontal="right"/>
    </xf>
    <xf numFmtId="166" fontId="21" fillId="0" borderId="347" xfId="0" applyFont="1" applyBorder="1" applyAlignment="1" applyProtection="1">
      <protection locked="0"/>
    </xf>
    <xf numFmtId="166" fontId="0" fillId="0" borderId="347" xfId="0" applyBorder="1" applyAlignment="1"/>
    <xf numFmtId="166" fontId="21" fillId="0" borderId="346" xfId="0" applyFont="1" applyBorder="1" applyAlignment="1" applyProtection="1">
      <protection locked="0"/>
    </xf>
    <xf numFmtId="166" fontId="0" fillId="0" borderId="346" xfId="0" applyBorder="1" applyAlignment="1"/>
    <xf numFmtId="182" fontId="21" fillId="0" borderId="347" xfId="0" applyNumberFormat="1" applyFont="1" applyBorder="1" applyAlignment="1" applyProtection="1">
      <protection locked="0"/>
    </xf>
    <xf numFmtId="182" fontId="0" fillId="0" borderId="347" xfId="0" applyNumberFormat="1" applyBorder="1" applyAlignment="1"/>
    <xf numFmtId="182" fontId="21" fillId="0" borderId="408" xfId="0" applyNumberFormat="1" applyFont="1" applyBorder="1" applyAlignment="1" applyProtection="1">
      <alignment horizontal="center"/>
      <protection locked="0"/>
    </xf>
    <xf numFmtId="182" fontId="21" fillId="0" borderId="509" xfId="0" applyNumberFormat="1" applyFont="1" applyBorder="1" applyAlignment="1" applyProtection="1">
      <alignment horizontal="center"/>
      <protection locked="0"/>
    </xf>
    <xf numFmtId="49" fontId="125" fillId="34" borderId="0" xfId="211" applyNumberFormat="1" applyFont="1" applyFill="1" applyAlignment="1" applyProtection="1">
      <alignment horizontal="center"/>
    </xf>
    <xf numFmtId="166" fontId="20" fillId="34" borderId="0" xfId="0" applyFont="1" applyFill="1" applyAlignment="1" applyProtection="1">
      <alignment wrapText="1"/>
    </xf>
    <xf numFmtId="166" fontId="0" fillId="34" borderId="0" xfId="0" applyFill="1" applyAlignment="1"/>
    <xf numFmtId="166" fontId="21" fillId="34" borderId="126" xfId="0" applyFont="1" applyFill="1" applyBorder="1" applyAlignment="1" applyProtection="1">
      <alignment horizontal="left" vertical="center"/>
    </xf>
    <xf numFmtId="166" fontId="21" fillId="34" borderId="122" xfId="0" applyFont="1" applyFill="1" applyBorder="1" applyAlignment="1" applyProtection="1">
      <alignment horizontal="left" vertical="center"/>
    </xf>
    <xf numFmtId="166" fontId="21" fillId="34" borderId="359" xfId="0" applyFont="1" applyFill="1" applyBorder="1" applyAlignment="1" applyProtection="1">
      <alignment horizontal="left" vertical="center"/>
    </xf>
    <xf numFmtId="166" fontId="21" fillId="34" borderId="345" xfId="0" applyFont="1" applyFill="1" applyBorder="1" applyAlignment="1" applyProtection="1">
      <alignment horizontal="left" vertical="center"/>
    </xf>
    <xf numFmtId="166" fontId="20" fillId="34" borderId="361" xfId="0" applyFont="1" applyFill="1" applyBorder="1" applyAlignment="1" applyProtection="1">
      <alignment horizontal="left"/>
    </xf>
    <xf numFmtId="166" fontId="20" fillId="34" borderId="362" xfId="0" applyFont="1" applyFill="1" applyBorder="1" applyAlignment="1" applyProtection="1">
      <alignment horizontal="left"/>
    </xf>
    <xf numFmtId="166" fontId="20" fillId="34" borderId="363" xfId="0" applyFont="1" applyFill="1" applyBorder="1" applyAlignment="1" applyProtection="1">
      <alignment horizontal="left"/>
    </xf>
    <xf numFmtId="166" fontId="125" fillId="34" borderId="0" xfId="211" applyNumberFormat="1" applyFont="1" applyFill="1" applyAlignment="1" applyProtection="1"/>
    <xf numFmtId="166" fontId="21" fillId="34" borderId="126" xfId="0" applyFont="1" applyFill="1" applyBorder="1" applyAlignment="1" applyProtection="1">
      <alignment horizontal="left" vertical="top"/>
    </xf>
    <xf numFmtId="166" fontId="21" fillId="34" borderId="122" xfId="0" applyFont="1" applyFill="1" applyBorder="1" applyAlignment="1" applyProtection="1">
      <alignment horizontal="left" vertical="top"/>
    </xf>
    <xf numFmtId="166" fontId="20" fillId="34" borderId="367" xfId="0" applyFont="1" applyFill="1" applyBorder="1" applyAlignment="1" applyProtection="1">
      <alignment horizontal="left" vertical="top"/>
    </xf>
    <xf numFmtId="166" fontId="20" fillId="34" borderId="368" xfId="0" applyFont="1" applyFill="1" applyBorder="1" applyAlignment="1" applyProtection="1">
      <alignment horizontal="left" vertical="top"/>
    </xf>
    <xf numFmtId="166" fontId="20" fillId="34" borderId="369" xfId="0" applyFont="1" applyFill="1" applyBorder="1" applyAlignment="1" applyProtection="1">
      <alignment horizontal="left" vertical="top"/>
    </xf>
    <xf numFmtId="166" fontId="21" fillId="34" borderId="359" xfId="0" applyFont="1" applyFill="1" applyBorder="1" applyAlignment="1" applyProtection="1">
      <alignment horizontal="left" vertical="top"/>
    </xf>
    <xf numFmtId="166" fontId="21" fillId="34" borderId="345" xfId="0" applyFont="1" applyFill="1" applyBorder="1" applyAlignment="1" applyProtection="1">
      <alignment horizontal="left" vertical="top"/>
    </xf>
    <xf numFmtId="166" fontId="21" fillId="34" borderId="0" xfId="0" applyFont="1" applyFill="1" applyAlignment="1">
      <alignment horizontal="left"/>
    </xf>
    <xf numFmtId="166" fontId="20" fillId="34" borderId="202" xfId="0" applyFont="1" applyFill="1" applyBorder="1" applyAlignment="1">
      <alignment horizontal="center"/>
    </xf>
    <xf numFmtId="166" fontId="21" fillId="34" borderId="0" xfId="0" applyFont="1" applyFill="1" applyAlignment="1">
      <alignment horizontal="left" wrapText="1"/>
    </xf>
    <xf numFmtId="166" fontId="21" fillId="34" borderId="202" xfId="0" applyFont="1" applyFill="1" applyBorder="1" applyAlignment="1">
      <alignment horizontal="left"/>
    </xf>
    <xf numFmtId="166" fontId="21" fillId="0" borderId="266" xfId="0" applyFont="1" applyBorder="1" applyAlignment="1" applyProtection="1">
      <alignment horizontal="left" wrapText="1"/>
      <protection locked="0"/>
    </xf>
    <xf numFmtId="166" fontId="21" fillId="0" borderId="264" xfId="0" applyFont="1" applyBorder="1" applyAlignment="1" applyProtection="1">
      <alignment horizontal="left" wrapText="1"/>
      <protection locked="0"/>
    </xf>
    <xf numFmtId="166" fontId="21" fillId="0" borderId="267" xfId="0" applyFont="1" applyBorder="1" applyAlignment="1" applyProtection="1">
      <alignment horizontal="left" wrapText="1"/>
      <protection locked="0"/>
    </xf>
    <xf numFmtId="166" fontId="21" fillId="34" borderId="0" xfId="0" applyFont="1" applyFill="1" applyAlignment="1">
      <alignment horizontal="left" vertical="top" wrapText="1"/>
    </xf>
    <xf numFmtId="166" fontId="21" fillId="34" borderId="202" xfId="0" applyFont="1" applyFill="1" applyBorder="1" applyAlignment="1">
      <alignment horizontal="left" wrapText="1"/>
    </xf>
    <xf numFmtId="166" fontId="21" fillId="0" borderId="266" xfId="0" applyFont="1" applyFill="1" applyBorder="1" applyAlignment="1" applyProtection="1">
      <alignment horizontal="left" wrapText="1"/>
      <protection locked="0"/>
    </xf>
    <xf numFmtId="166" fontId="21" fillId="0" borderId="264" xfId="0" applyFont="1" applyFill="1" applyBorder="1" applyAlignment="1" applyProtection="1">
      <alignment horizontal="left" wrapText="1"/>
      <protection locked="0"/>
    </xf>
    <xf numFmtId="166" fontId="21" fillId="0" borderId="267" xfId="0" applyFont="1" applyFill="1" applyBorder="1" applyAlignment="1" applyProtection="1">
      <alignment horizontal="left" wrapText="1"/>
      <protection locked="0"/>
    </xf>
    <xf numFmtId="166" fontId="21" fillId="34" borderId="0" xfId="0" applyFont="1" applyFill="1" applyAlignment="1">
      <alignment horizontal="left" vertical="top"/>
    </xf>
    <xf numFmtId="166" fontId="21" fillId="34" borderId="0" xfId="0" applyFont="1" applyFill="1" applyBorder="1" applyAlignment="1">
      <alignment horizontal="left" vertical="top"/>
    </xf>
    <xf numFmtId="183" fontId="21" fillId="0" borderId="122" xfId="0" applyNumberFormat="1" applyFont="1" applyBorder="1" applyAlignment="1" applyProtection="1">
      <alignment horizontal="center" vertical="top"/>
      <protection locked="0"/>
    </xf>
    <xf numFmtId="183" fontId="21" fillId="0" borderId="345" xfId="0" applyNumberFormat="1" applyFont="1" applyBorder="1" applyAlignment="1" applyProtection="1">
      <alignment horizontal="center" vertical="top"/>
      <protection locked="0"/>
    </xf>
    <xf numFmtId="166" fontId="21" fillId="34" borderId="0" xfId="0" applyFont="1" applyFill="1" applyBorder="1" applyAlignment="1">
      <alignment horizontal="left" vertical="top" wrapText="1"/>
    </xf>
    <xf numFmtId="166" fontId="20" fillId="34" borderId="0" xfId="0" applyFont="1" applyFill="1" applyBorder="1" applyAlignment="1" applyProtection="1">
      <alignment horizontal="center"/>
    </xf>
    <xf numFmtId="166" fontId="0" fillId="0" borderId="0" xfId="0" applyFont="1" applyAlignment="1">
      <alignment vertical="top"/>
    </xf>
    <xf numFmtId="181" fontId="21" fillId="0" borderId="545" xfId="0" applyNumberFormat="1" applyFont="1" applyFill="1" applyBorder="1" applyAlignment="1" applyProtection="1">
      <alignment horizontal="center"/>
      <protection locked="0"/>
    </xf>
    <xf numFmtId="183" fontId="21" fillId="0" borderId="370" xfId="0" applyNumberFormat="1" applyFont="1" applyBorder="1" applyAlignment="1" applyProtection="1">
      <alignment horizontal="center"/>
      <protection locked="0"/>
    </xf>
    <xf numFmtId="183" fontId="21" fillId="0" borderId="371" xfId="0" applyNumberFormat="1" applyFont="1" applyBorder="1" applyAlignment="1" applyProtection="1">
      <alignment horizontal="center" vertical="top"/>
      <protection locked="0"/>
    </xf>
    <xf numFmtId="166" fontId="0" fillId="0" borderId="264" xfId="0" applyFont="1" applyBorder="1" applyAlignment="1">
      <alignment horizontal="left" wrapText="1"/>
    </xf>
    <xf numFmtId="166" fontId="0" fillId="0" borderId="267" xfId="0" applyFont="1" applyBorder="1" applyAlignment="1">
      <alignment horizontal="left" wrapText="1"/>
    </xf>
    <xf numFmtId="166" fontId="21" fillId="34" borderId="0" xfId="0" quotePrefix="1" applyFont="1" applyFill="1" applyAlignment="1">
      <alignment horizontal="center"/>
    </xf>
    <xf numFmtId="183" fontId="0" fillId="0" borderId="370" xfId="0" applyNumberFormat="1" applyFont="1" applyBorder="1" applyAlignment="1">
      <alignment horizontal="center"/>
    </xf>
    <xf numFmtId="166" fontId="21" fillId="0" borderId="345" xfId="0" applyFont="1" applyBorder="1" applyAlignment="1" applyProtection="1">
      <alignment horizontal="left"/>
      <protection locked="0"/>
    </xf>
    <xf numFmtId="166" fontId="20" fillId="34" borderId="0" xfId="0" applyFont="1" applyFill="1" applyAlignment="1">
      <alignment horizontal="left"/>
    </xf>
    <xf numFmtId="166" fontId="21" fillId="34" borderId="276" xfId="0" applyFont="1" applyFill="1" applyBorder="1" applyAlignment="1"/>
    <xf numFmtId="166" fontId="125" fillId="34" borderId="0" xfId="211" applyNumberFormat="1" applyFont="1" applyFill="1" applyAlignment="1" applyProtection="1">
      <alignment horizontal="center"/>
    </xf>
    <xf numFmtId="166" fontId="20" fillId="34" borderId="266" xfId="0" applyFont="1" applyFill="1" applyBorder="1" applyAlignment="1">
      <alignment horizontal="center"/>
    </xf>
    <xf numFmtId="166" fontId="21" fillId="34" borderId="264" xfId="0" applyFont="1" applyFill="1" applyBorder="1" applyAlignment="1">
      <alignment horizontal="center"/>
    </xf>
    <xf numFmtId="166" fontId="21" fillId="34" borderId="264" xfId="0" applyFont="1" applyFill="1" applyBorder="1" applyAlignment="1"/>
    <xf numFmtId="166" fontId="21" fillId="34" borderId="267" xfId="0" applyFont="1" applyFill="1" applyBorder="1" applyAlignment="1"/>
    <xf numFmtId="166" fontId="21" fillId="0" borderId="266" xfId="0" quotePrefix="1" applyFont="1" applyBorder="1" applyAlignment="1" applyProtection="1">
      <alignment horizontal="left"/>
      <protection locked="0"/>
    </xf>
    <xf numFmtId="166" fontId="0" fillId="0" borderId="264" xfId="0" applyFont="1" applyBorder="1" applyAlignment="1"/>
    <xf numFmtId="166" fontId="0" fillId="0" borderId="267" xfId="0" applyFont="1" applyBorder="1" applyAlignment="1"/>
    <xf numFmtId="166" fontId="21" fillId="0" borderId="266" xfId="0" applyFont="1" applyBorder="1" applyAlignment="1" applyProtection="1">
      <alignment horizontal="left"/>
      <protection locked="0"/>
    </xf>
    <xf numFmtId="166" fontId="21" fillId="0" borderId="266" xfId="0" applyFont="1" applyFill="1" applyBorder="1" applyAlignment="1" applyProtection="1">
      <alignment horizontal="left"/>
      <protection locked="0"/>
    </xf>
    <xf numFmtId="166" fontId="21" fillId="0" borderId="267" xfId="0" applyFont="1" applyBorder="1" applyAlignment="1" applyProtection="1">
      <alignment horizontal="left"/>
      <protection locked="0"/>
    </xf>
    <xf numFmtId="49" fontId="21" fillId="0" borderId="266" xfId="0" applyNumberFormat="1" applyFont="1" applyFill="1" applyBorder="1" applyAlignment="1" applyProtection="1">
      <alignment horizontal="left"/>
      <protection locked="0"/>
    </xf>
    <xf numFmtId="49" fontId="21" fillId="0" borderId="267" xfId="0" applyNumberFormat="1" applyFont="1" applyBorder="1" applyAlignment="1" applyProtection="1">
      <alignment horizontal="left"/>
      <protection locked="0"/>
    </xf>
    <xf numFmtId="49" fontId="21" fillId="0" borderId="266" xfId="0" applyNumberFormat="1" applyFont="1" applyFill="1" applyBorder="1" applyAlignment="1" applyProtection="1">
      <alignment horizontal="left" wrapText="1"/>
      <protection locked="0"/>
    </xf>
    <xf numFmtId="49" fontId="21" fillId="0" borderId="267" xfId="0" applyNumberFormat="1" applyFont="1" applyBorder="1" applyAlignment="1" applyProtection="1">
      <alignment horizontal="left" wrapText="1"/>
      <protection locked="0"/>
    </xf>
    <xf numFmtId="49" fontId="21" fillId="0" borderId="266" xfId="0" quotePrefix="1" applyNumberFormat="1" applyFont="1" applyFill="1" applyBorder="1" applyAlignment="1" applyProtection="1">
      <alignment horizontal="left"/>
      <protection locked="0"/>
    </xf>
    <xf numFmtId="166" fontId="20" fillId="34" borderId="0" xfId="0" applyFont="1" applyFill="1" applyAlignment="1" applyProtection="1">
      <alignment horizontal="right"/>
    </xf>
    <xf numFmtId="166" fontId="20" fillId="34" borderId="276" xfId="0" applyFont="1" applyFill="1" applyBorder="1" applyAlignment="1" applyProtection="1">
      <alignment horizontal="right"/>
    </xf>
    <xf numFmtId="166" fontId="20" fillId="34" borderId="266" xfId="0" applyFont="1" applyFill="1" applyBorder="1" applyAlignment="1" applyProtection="1">
      <alignment horizontal="center"/>
    </xf>
    <xf numFmtId="166" fontId="21" fillId="34" borderId="267" xfId="0" applyFont="1" applyFill="1" applyBorder="1" applyAlignment="1" applyProtection="1"/>
    <xf numFmtId="166" fontId="21" fillId="34" borderId="266" xfId="0" applyFont="1" applyFill="1" applyBorder="1" applyAlignment="1" applyProtection="1">
      <alignment horizontal="left"/>
    </xf>
    <xf numFmtId="166" fontId="21" fillId="34" borderId="267" xfId="0" applyFont="1" applyFill="1" applyBorder="1" applyAlignment="1" applyProtection="1">
      <alignment horizontal="left"/>
    </xf>
    <xf numFmtId="166" fontId="20" fillId="34" borderId="348" xfId="0" applyFont="1" applyFill="1" applyBorder="1" applyAlignment="1" applyProtection="1">
      <alignment horizontal="center"/>
    </xf>
    <xf numFmtId="166" fontId="21" fillId="34" borderId="350" xfId="0" applyFont="1" applyFill="1" applyBorder="1" applyAlignment="1" applyProtection="1">
      <alignment horizontal="center"/>
    </xf>
    <xf numFmtId="166" fontId="21" fillId="34" borderId="202" xfId="0" applyFont="1" applyFill="1" applyBorder="1" applyAlignment="1" applyProtection="1">
      <alignment horizontal="left"/>
    </xf>
    <xf numFmtId="166" fontId="20" fillId="34" borderId="0" xfId="0" applyFont="1" applyFill="1" applyBorder="1" applyAlignment="1" applyProtection="1">
      <alignment horizontal="right"/>
    </xf>
    <xf numFmtId="166" fontId="21" fillId="0" borderId="310" xfId="0" applyFont="1" applyFill="1" applyBorder="1" applyAlignment="1" applyProtection="1">
      <alignment horizontal="center"/>
      <protection locked="0"/>
    </xf>
    <xf numFmtId="166" fontId="21" fillId="0" borderId="266" xfId="0" applyFont="1" applyFill="1" applyBorder="1" applyAlignment="1" applyProtection="1">
      <alignment horizontal="center"/>
      <protection locked="0"/>
    </xf>
    <xf numFmtId="166" fontId="21" fillId="0" borderId="264" xfId="0" applyFont="1" applyFill="1" applyBorder="1" applyAlignment="1" applyProtection="1">
      <alignment horizontal="center"/>
      <protection locked="0"/>
    </xf>
    <xf numFmtId="166" fontId="21" fillId="0" borderId="267" xfId="0" applyFont="1" applyFill="1" applyBorder="1" applyAlignment="1" applyProtection="1">
      <alignment horizontal="center"/>
      <protection locked="0"/>
    </xf>
    <xf numFmtId="166" fontId="20" fillId="34" borderId="0" xfId="0" applyFont="1" applyFill="1" applyAlignment="1" applyProtection="1">
      <alignment horizontal="left" vertical="top"/>
    </xf>
    <xf numFmtId="166" fontId="20" fillId="34" borderId="310" xfId="0" applyFont="1" applyFill="1" applyBorder="1" applyAlignment="1" applyProtection="1">
      <alignment horizontal="center"/>
    </xf>
    <xf numFmtId="166" fontId="20" fillId="34" borderId="201" xfId="0" quotePrefix="1" applyFont="1" applyFill="1" applyBorder="1" applyAlignment="1" applyProtection="1">
      <alignment horizontal="center"/>
    </xf>
    <xf numFmtId="166" fontId="20" fillId="34" borderId="202" xfId="0" applyFont="1" applyFill="1" applyBorder="1" applyAlignment="1" applyProtection="1">
      <alignment horizontal="center"/>
    </xf>
    <xf numFmtId="166" fontId="20" fillId="34" borderId="200" xfId="0" applyFont="1" applyFill="1" applyBorder="1" applyAlignment="1" applyProtection="1">
      <alignment horizontal="center"/>
    </xf>
    <xf numFmtId="166" fontId="0" fillId="0" borderId="264" xfId="0" applyFont="1" applyBorder="1" applyAlignment="1">
      <alignment wrapText="1"/>
    </xf>
    <xf numFmtId="166" fontId="0" fillId="0" borderId="267" xfId="0" applyFont="1" applyBorder="1" applyAlignment="1">
      <alignment wrapText="1"/>
    </xf>
    <xf numFmtId="166" fontId="21" fillId="34" borderId="0" xfId="0" applyFont="1" applyFill="1" applyBorder="1" applyAlignment="1" applyProtection="1">
      <alignment horizontal="left"/>
    </xf>
    <xf numFmtId="166" fontId="21" fillId="34" borderId="202" xfId="0" applyFont="1" applyFill="1" applyBorder="1" applyAlignment="1" applyProtection="1">
      <alignment horizontal="left" wrapText="1"/>
    </xf>
    <xf numFmtId="166" fontId="21" fillId="34" borderId="0" xfId="0" applyFont="1" applyFill="1" applyBorder="1" applyAlignment="1" applyProtection="1">
      <alignment horizontal="left" vertical="top" wrapText="1"/>
    </xf>
    <xf numFmtId="166" fontId="21" fillId="0" borderId="266" xfId="0" quotePrefix="1" applyFont="1" applyFill="1" applyBorder="1" applyAlignment="1" applyProtection="1">
      <alignment horizontal="left"/>
      <protection locked="0"/>
    </xf>
    <xf numFmtId="166" fontId="21" fillId="0" borderId="348" xfId="0" applyFont="1" applyFill="1" applyBorder="1" applyAlignment="1" applyProtection="1">
      <alignment horizontal="left"/>
      <protection locked="0"/>
    </xf>
    <xf numFmtId="166" fontId="21" fillId="0" borderId="350" xfId="0" applyFont="1" applyBorder="1" applyAlignment="1" applyProtection="1">
      <alignment horizontal="left"/>
      <protection locked="0"/>
    </xf>
    <xf numFmtId="166" fontId="20" fillId="34" borderId="266" xfId="0" applyFont="1" applyFill="1" applyBorder="1" applyAlignment="1" applyProtection="1">
      <alignment horizontal="left" vertical="center" wrapText="1"/>
    </xf>
    <xf numFmtId="166" fontId="21" fillId="34" borderId="267" xfId="0" applyFont="1" applyFill="1" applyBorder="1" applyAlignment="1" applyProtection="1">
      <alignment horizontal="left" vertical="center" wrapText="1"/>
    </xf>
    <xf numFmtId="166" fontId="20" fillId="34" borderId="185" xfId="0" applyFont="1" applyFill="1" applyBorder="1" applyAlignment="1" applyProtection="1">
      <alignment horizontal="left" vertical="top" wrapText="1"/>
    </xf>
    <xf numFmtId="166" fontId="20" fillId="34" borderId="0" xfId="0" applyFont="1" applyFill="1" applyBorder="1" applyAlignment="1" applyProtection="1">
      <alignment horizontal="left" vertical="center" wrapText="1"/>
    </xf>
    <xf numFmtId="166" fontId="21" fillId="34" borderId="0" xfId="0" applyFont="1" applyFill="1" applyBorder="1" applyAlignment="1" applyProtection="1">
      <alignment horizontal="left" vertical="center" wrapText="1"/>
    </xf>
    <xf numFmtId="170" fontId="21" fillId="0" borderId="310" xfId="204" applyNumberFormat="1" applyFont="1" applyBorder="1" applyAlignment="1" applyProtection="1">
      <alignment horizontal="center"/>
      <protection locked="0"/>
    </xf>
    <xf numFmtId="170" fontId="21" fillId="0" borderId="264" xfId="204" applyNumberFormat="1" applyFont="1" applyFill="1" applyBorder="1" applyAlignment="1" applyProtection="1">
      <alignment horizontal="center" wrapText="1"/>
      <protection locked="0"/>
    </xf>
    <xf numFmtId="170" fontId="21" fillId="0" borderId="267" xfId="204" applyNumberFormat="1" applyFont="1" applyFill="1" applyBorder="1" applyAlignment="1" applyProtection="1">
      <alignment horizontal="center" wrapText="1"/>
      <protection locked="0"/>
    </xf>
    <xf numFmtId="170" fontId="21" fillId="0" borderId="202" xfId="204" applyNumberFormat="1" applyFont="1" applyBorder="1" applyAlignment="1" applyProtection="1">
      <alignment horizontal="center" wrapText="1"/>
      <protection locked="0"/>
    </xf>
    <xf numFmtId="170" fontId="21" fillId="0" borderId="200" xfId="204" applyNumberFormat="1" applyFont="1" applyBorder="1" applyAlignment="1" applyProtection="1">
      <alignment horizontal="center" wrapText="1"/>
      <protection locked="0"/>
    </xf>
    <xf numFmtId="170" fontId="21" fillId="0" borderId="337" xfId="204" applyNumberFormat="1" applyFont="1" applyBorder="1" applyAlignment="1" applyProtection="1">
      <alignment horizontal="center"/>
      <protection locked="0"/>
    </xf>
    <xf numFmtId="170" fontId="21" fillId="0" borderId="264" xfId="204" applyNumberFormat="1" applyFont="1" applyFill="1" applyBorder="1" applyAlignment="1" applyProtection="1">
      <alignment horizontal="center"/>
      <protection locked="0"/>
    </xf>
    <xf numFmtId="166" fontId="0" fillId="0" borderId="264" xfId="0" applyBorder="1" applyAlignment="1">
      <alignment wrapText="1"/>
    </xf>
    <xf numFmtId="166" fontId="0" fillId="0" borderId="267" xfId="0" applyBorder="1" applyAlignment="1">
      <alignment wrapText="1"/>
    </xf>
    <xf numFmtId="166" fontId="21" fillId="0" borderId="267" xfId="0" applyFont="1" applyFill="1" applyBorder="1" applyAlignment="1" applyProtection="1">
      <alignment horizontal="left"/>
      <protection locked="0"/>
    </xf>
    <xf numFmtId="166" fontId="20" fillId="34" borderId="310" xfId="0" applyFont="1" applyFill="1" applyBorder="1" applyAlignment="1" applyProtection="1">
      <alignment horizontal="center" vertical="center" wrapText="1"/>
    </xf>
    <xf numFmtId="166" fontId="20" fillId="34" borderId="266" xfId="0" quotePrefix="1" applyFont="1" applyFill="1" applyBorder="1" applyAlignment="1" applyProtection="1">
      <alignment horizontal="center" vertical="center" wrapText="1"/>
    </xf>
    <xf numFmtId="166" fontId="20" fillId="34" borderId="267" xfId="0" quotePrefix="1" applyFont="1" applyFill="1" applyBorder="1" applyAlignment="1" applyProtection="1">
      <alignment horizontal="center" vertical="center" wrapText="1"/>
    </xf>
    <xf numFmtId="166" fontId="31" fillId="34" borderId="0" xfId="0" applyFont="1" applyFill="1" applyAlignment="1" applyProtection="1">
      <alignment horizontal="center"/>
    </xf>
    <xf numFmtId="166" fontId="21" fillId="34" borderId="0" xfId="0" applyFont="1" applyFill="1" applyBorder="1" applyAlignment="1" applyProtection="1">
      <alignment horizontal="left" vertical="top"/>
    </xf>
    <xf numFmtId="166" fontId="21" fillId="34" borderId="0" xfId="0" applyFont="1" applyFill="1" applyBorder="1" applyAlignment="1" applyProtection="1">
      <alignment vertical="top"/>
    </xf>
    <xf numFmtId="49" fontId="21" fillId="0" borderId="266" xfId="0" quotePrefix="1" applyNumberFormat="1" applyFont="1" applyBorder="1" applyAlignment="1" applyProtection="1">
      <alignment horizontal="left" vertical="top" wrapText="1"/>
      <protection locked="0"/>
    </xf>
    <xf numFmtId="166" fontId="0" fillId="0" borderId="267" xfId="0" applyBorder="1" applyAlignment="1">
      <alignment horizontal="left" vertical="top" wrapText="1"/>
    </xf>
    <xf numFmtId="166" fontId="0" fillId="0" borderId="264" xfId="0" applyBorder="1" applyAlignment="1">
      <alignment horizontal="left" wrapText="1"/>
    </xf>
    <xf numFmtId="166" fontId="0" fillId="0" borderId="267" xfId="0" applyBorder="1" applyAlignment="1">
      <alignment horizontal="left" wrapText="1"/>
    </xf>
    <xf numFmtId="166" fontId="21" fillId="34" borderId="0" xfId="0" applyFont="1" applyFill="1" applyAlignment="1" applyProtection="1">
      <alignment horizontal="left" wrapText="1"/>
    </xf>
    <xf numFmtId="166" fontId="21" fillId="34" borderId="0" xfId="0" applyFont="1" applyFill="1" applyBorder="1" applyAlignment="1" applyProtection="1">
      <alignment horizontal="left" wrapText="1"/>
    </xf>
    <xf numFmtId="49" fontId="125" fillId="34" borderId="0" xfId="211" quotePrefix="1" applyNumberFormat="1" applyFont="1" applyFill="1" applyAlignment="1" applyProtection="1">
      <alignment horizontal="center"/>
    </xf>
    <xf numFmtId="0" fontId="21" fillId="34" borderId="529" xfId="111" applyFont="1" applyFill="1" applyBorder="1" applyAlignment="1">
      <alignment horizontal="left" wrapText="1"/>
    </xf>
    <xf numFmtId="0" fontId="21" fillId="34" borderId="561" xfId="111" applyFont="1" applyFill="1" applyBorder="1" applyAlignment="1">
      <alignment horizontal="left" wrapText="1"/>
    </xf>
    <xf numFmtId="0" fontId="21" fillId="34" borderId="529" xfId="111" applyFont="1" applyFill="1" applyBorder="1" applyAlignment="1">
      <alignment horizontal="left"/>
    </xf>
    <xf numFmtId="0" fontId="21" fillId="34" borderId="561" xfId="111" applyFont="1" applyFill="1" applyBorder="1" applyAlignment="1">
      <alignment horizontal="left"/>
    </xf>
    <xf numFmtId="0" fontId="20" fillId="34" borderId="529" xfId="111" applyFont="1" applyFill="1" applyBorder="1" applyAlignment="1">
      <alignment horizontal="left" vertical="center" wrapText="1"/>
    </xf>
    <xf numFmtId="0" fontId="20" fillId="34" borderId="561" xfId="111" applyFont="1" applyFill="1" applyBorder="1" applyAlignment="1">
      <alignment horizontal="left" vertical="center" wrapText="1"/>
    </xf>
    <xf numFmtId="0" fontId="86" fillId="34" borderId="0" xfId="111" applyFont="1" applyFill="1" applyAlignment="1" applyProtection="1">
      <alignment horizontal="center"/>
    </xf>
    <xf numFmtId="0" fontId="20" fillId="34" borderId="529" xfId="111" applyFont="1" applyFill="1" applyBorder="1" applyAlignment="1">
      <alignment horizontal="left" vertical="center"/>
    </xf>
    <xf numFmtId="0" fontId="20" fillId="34" borderId="561" xfId="111" applyFont="1" applyFill="1" applyBorder="1" applyAlignment="1">
      <alignment horizontal="left" vertical="center"/>
    </xf>
    <xf numFmtId="0" fontId="21" fillId="34" borderId="558" xfId="111" applyFont="1" applyFill="1" applyBorder="1" applyAlignment="1">
      <alignment horizontal="left" vertical="center" wrapText="1"/>
    </xf>
    <xf numFmtId="0" fontId="21" fillId="34" borderId="559" xfId="111" applyFont="1" applyFill="1" applyBorder="1" applyAlignment="1">
      <alignment horizontal="left" vertical="center" wrapText="1"/>
    </xf>
    <xf numFmtId="0" fontId="21" fillId="34" borderId="560" xfId="111" applyFont="1" applyFill="1" applyBorder="1" applyAlignment="1">
      <alignment horizontal="left" vertical="center" wrapText="1"/>
    </xf>
    <xf numFmtId="44" fontId="20" fillId="34" borderId="266" xfId="213" applyFont="1" applyFill="1" applyBorder="1" applyAlignment="1" applyProtection="1">
      <alignment horizontal="center" vertical="center" wrapText="1"/>
    </xf>
    <xf numFmtId="166" fontId="0" fillId="0" borderId="267" xfId="0" applyFont="1" applyBorder="1" applyAlignment="1" applyProtection="1">
      <alignment horizontal="center" vertical="center" wrapText="1"/>
    </xf>
    <xf numFmtId="166" fontId="91" fillId="34" borderId="0" xfId="0" applyFont="1" applyFill="1" applyBorder="1" applyAlignment="1" applyProtection="1">
      <alignment horizontal="center"/>
    </xf>
    <xf numFmtId="166" fontId="20" fillId="34" borderId="202" xfId="0" applyFont="1" applyFill="1" applyBorder="1" applyAlignment="1" applyProtection="1">
      <alignment horizontal="center" wrapText="1"/>
    </xf>
    <xf numFmtId="166" fontId="20" fillId="34" borderId="266" xfId="0" applyFont="1" applyFill="1" applyBorder="1" applyAlignment="1" applyProtection="1">
      <alignment horizontal="center" vertical="center"/>
    </xf>
    <xf numFmtId="166" fontId="20" fillId="34" borderId="267" xfId="0" applyFont="1" applyFill="1" applyBorder="1" applyAlignment="1" applyProtection="1">
      <alignment horizontal="center" vertical="center"/>
    </xf>
    <xf numFmtId="166" fontId="20" fillId="34" borderId="266" xfId="0" applyFont="1" applyFill="1" applyBorder="1" applyAlignment="1" applyProtection="1">
      <alignment horizontal="center" vertical="center" wrapText="1"/>
    </xf>
    <xf numFmtId="166" fontId="20" fillId="34" borderId="267" xfId="0" applyFont="1" applyFill="1" applyBorder="1" applyAlignment="1" applyProtection="1">
      <alignment horizontal="center" vertical="center" wrapText="1"/>
    </xf>
    <xf numFmtId="166" fontId="21" fillId="34" borderId="266" xfId="0" quotePrefix="1" applyFont="1" applyFill="1" applyBorder="1" applyAlignment="1" applyProtection="1">
      <alignment horizontal="center" vertical="center" wrapText="1"/>
    </xf>
    <xf numFmtId="166" fontId="21" fillId="34" borderId="267" xfId="0" quotePrefix="1" applyFont="1" applyFill="1" applyBorder="1" applyAlignment="1" applyProtection="1">
      <alignment horizontal="center" vertical="center" wrapText="1"/>
    </xf>
    <xf numFmtId="166" fontId="20" fillId="34" borderId="266" xfId="0" applyFont="1" applyFill="1" applyBorder="1" applyAlignment="1" applyProtection="1"/>
    <xf numFmtId="166" fontId="0" fillId="34" borderId="267" xfId="0" applyFont="1" applyFill="1" applyBorder="1" applyAlignment="1" applyProtection="1"/>
    <xf numFmtId="166" fontId="21" fillId="0" borderId="266" xfId="0" applyFont="1" applyFill="1" applyBorder="1" applyAlignment="1" applyProtection="1">
      <protection locked="0"/>
    </xf>
    <xf numFmtId="166" fontId="0" fillId="0" borderId="267" xfId="0" applyFont="1" applyBorder="1" applyAlignment="1" applyProtection="1">
      <protection locked="0"/>
    </xf>
    <xf numFmtId="170" fontId="21" fillId="0" borderId="266" xfId="204" applyNumberFormat="1" applyFont="1" applyFill="1" applyBorder="1" applyAlignment="1" applyProtection="1">
      <protection locked="0"/>
    </xf>
    <xf numFmtId="166" fontId="21" fillId="0" borderId="337" xfId="0" applyFont="1" applyBorder="1" applyAlignment="1" applyProtection="1">
      <protection locked="0"/>
    </xf>
    <xf numFmtId="166" fontId="0" fillId="0" borderId="337" xfId="0" applyFont="1" applyBorder="1" applyAlignment="1" applyProtection="1">
      <protection locked="0"/>
    </xf>
    <xf numFmtId="166" fontId="0" fillId="0" borderId="378" xfId="0" applyFont="1" applyBorder="1" applyAlignment="1" applyProtection="1">
      <protection locked="0"/>
    </xf>
    <xf numFmtId="166" fontId="21" fillId="0" borderId="264" xfId="0" applyFont="1" applyBorder="1" applyAlignment="1" applyProtection="1">
      <protection locked="0"/>
    </xf>
    <xf numFmtId="166" fontId="0" fillId="0" borderId="264" xfId="0" applyFont="1" applyBorder="1" applyAlignment="1" applyProtection="1">
      <protection locked="0"/>
    </xf>
    <xf numFmtId="166" fontId="20" fillId="34" borderId="0" xfId="0" quotePrefix="1" applyFont="1" applyFill="1" applyBorder="1" applyAlignment="1" applyProtection="1">
      <alignment horizontal="center"/>
    </xf>
    <xf numFmtId="166" fontId="20" fillId="34" borderId="0" xfId="0" applyFont="1" applyFill="1" applyBorder="1" applyAlignment="1" applyProtection="1">
      <alignment wrapText="1"/>
    </xf>
    <xf numFmtId="166" fontId="20" fillId="34" borderId="0" xfId="0" applyFont="1" applyFill="1" applyBorder="1" applyAlignment="1" applyProtection="1"/>
    <xf numFmtId="166" fontId="20" fillId="34" borderId="310" xfId="0" applyFont="1" applyFill="1" applyBorder="1" applyAlignment="1" applyProtection="1">
      <alignment horizontal="center" wrapText="1"/>
    </xf>
    <xf numFmtId="166" fontId="21" fillId="34" borderId="310" xfId="0" applyFont="1" applyFill="1" applyBorder="1" applyAlignment="1" applyProtection="1">
      <alignment horizontal="center" wrapText="1"/>
    </xf>
    <xf numFmtId="166" fontId="20" fillId="34" borderId="264" xfId="0" applyFont="1" applyFill="1" applyBorder="1" applyAlignment="1" applyProtection="1">
      <alignment horizontal="center" vertical="center"/>
    </xf>
    <xf numFmtId="166" fontId="21" fillId="34" borderId="264" xfId="0" applyFont="1" applyFill="1" applyBorder="1" applyAlignment="1" applyProtection="1">
      <alignment horizontal="center" vertical="center"/>
    </xf>
    <xf numFmtId="166" fontId="21" fillId="34" borderId="267" xfId="0" applyFont="1" applyFill="1" applyBorder="1" applyAlignment="1" applyProtection="1">
      <alignment horizontal="center" vertical="center"/>
    </xf>
    <xf numFmtId="166" fontId="125" fillId="34" borderId="0" xfId="211" quotePrefix="1" applyNumberFormat="1" applyFont="1" applyFill="1" applyAlignment="1" applyProtection="1">
      <alignment horizontal="center"/>
    </xf>
    <xf numFmtId="166" fontId="125" fillId="0" borderId="0" xfId="211" applyNumberFormat="1" applyFont="1" applyAlignment="1" applyProtection="1"/>
    <xf numFmtId="166" fontId="31" fillId="34" borderId="0" xfId="11" applyFont="1" applyFill="1" applyAlignment="1" applyProtection="1">
      <alignment horizontal="center"/>
    </xf>
    <xf numFmtId="0" fontId="20" fillId="34" borderId="0" xfId="205" applyFont="1" applyFill="1" applyAlignment="1" applyProtection="1">
      <alignment horizontal="center"/>
    </xf>
    <xf numFmtId="49" fontId="20" fillId="0" borderId="176" xfId="7" applyNumberFormat="1" applyFont="1" applyFill="1" applyBorder="1" applyAlignment="1" applyProtection="1">
      <alignment horizontal="left"/>
      <protection locked="0"/>
    </xf>
    <xf numFmtId="166" fontId="0" fillId="0" borderId="326" xfId="0" applyBorder="1" applyAlignment="1">
      <alignment horizontal="left"/>
    </xf>
    <xf numFmtId="49" fontId="20" fillId="34" borderId="264" xfId="7" applyNumberFormat="1" applyFont="1" applyFill="1" applyBorder="1" applyAlignment="1" applyProtection="1">
      <alignment horizontal="left"/>
    </xf>
    <xf numFmtId="49" fontId="20" fillId="0" borderId="336" xfId="7" applyNumberFormat="1" applyFont="1" applyFill="1" applyBorder="1" applyAlignment="1" applyProtection="1">
      <alignment horizontal="left"/>
      <protection locked="0"/>
    </xf>
    <xf numFmtId="166" fontId="0" fillId="0" borderId="408" xfId="0" applyBorder="1" applyAlignment="1" applyProtection="1">
      <alignment horizontal="left"/>
      <protection locked="0"/>
    </xf>
    <xf numFmtId="166" fontId="21" fillId="0" borderId="176" xfId="0" applyFont="1" applyFill="1" applyBorder="1" applyAlignment="1" applyProtection="1">
      <protection locked="0"/>
    </xf>
    <xf numFmtId="166" fontId="0" fillId="0" borderId="326" xfId="0" applyBorder="1" applyAlignment="1"/>
    <xf numFmtId="166" fontId="0" fillId="0" borderId="327" xfId="0" applyBorder="1" applyAlignment="1" applyProtection="1">
      <alignment horizontal="left"/>
      <protection locked="0"/>
    </xf>
    <xf numFmtId="0" fontId="20" fillId="34" borderId="343" xfId="7" applyFont="1" applyFill="1" applyBorder="1" applyAlignment="1" applyProtection="1">
      <alignment horizontal="left"/>
    </xf>
    <xf numFmtId="0" fontId="20" fillId="34" borderId="176" xfId="7" applyFont="1" applyFill="1" applyBorder="1" applyAlignment="1" applyProtection="1">
      <alignment horizontal="left"/>
    </xf>
    <xf numFmtId="0" fontId="20" fillId="34" borderId="343" xfId="7" applyFont="1" applyFill="1" applyBorder="1" applyAlignment="1" applyProtection="1">
      <alignment horizontal="left" wrapText="1"/>
    </xf>
    <xf numFmtId="0" fontId="20" fillId="34" borderId="176" xfId="7" applyFont="1" applyFill="1" applyBorder="1" applyAlignment="1" applyProtection="1">
      <alignment horizontal="left" wrapText="1"/>
    </xf>
    <xf numFmtId="49" fontId="20" fillId="34" borderId="310" xfId="7" applyNumberFormat="1" applyFont="1" applyFill="1" applyBorder="1" applyAlignment="1" applyProtection="1">
      <alignment horizontal="left" wrapText="1"/>
    </xf>
    <xf numFmtId="49" fontId="20" fillId="34" borderId="266" xfId="7" applyNumberFormat="1" applyFont="1" applyFill="1" applyBorder="1" applyAlignment="1" applyProtection="1">
      <alignment horizontal="left" wrapText="1"/>
    </xf>
    <xf numFmtId="166" fontId="26" fillId="34" borderId="403" xfId="0" applyFont="1" applyFill="1" applyBorder="1" applyAlignment="1" applyProtection="1"/>
    <xf numFmtId="166" fontId="21" fillId="34" borderId="264" xfId="0" applyFont="1" applyFill="1" applyBorder="1" applyAlignment="1" applyProtection="1"/>
    <xf numFmtId="49" fontId="26" fillId="34" borderId="327" xfId="7" applyNumberFormat="1" applyFont="1" applyFill="1" applyBorder="1" applyAlignment="1" applyProtection="1">
      <alignment horizontal="left"/>
    </xf>
    <xf numFmtId="49" fontId="26" fillId="34" borderId="343" xfId="7" applyNumberFormat="1" applyFont="1" applyFill="1" applyBorder="1" applyAlignment="1" applyProtection="1">
      <alignment horizontal="left"/>
    </xf>
    <xf numFmtId="49" fontId="26" fillId="34" borderId="176" xfId="7" applyNumberFormat="1" applyFont="1" applyFill="1" applyBorder="1" applyAlignment="1" applyProtection="1">
      <alignment horizontal="left"/>
    </xf>
    <xf numFmtId="0" fontId="26" fillId="34" borderId="343" xfId="7" applyFont="1" applyFill="1" applyBorder="1" applyAlignment="1" applyProtection="1">
      <alignment horizontal="left"/>
    </xf>
    <xf numFmtId="0" fontId="26" fillId="34" borderId="176" xfId="7" applyFont="1" applyFill="1" applyBorder="1" applyAlignment="1" applyProtection="1">
      <alignment horizontal="left"/>
    </xf>
    <xf numFmtId="49" fontId="20" fillId="34" borderId="352" xfId="7" applyNumberFormat="1" applyFont="1" applyFill="1" applyBorder="1" applyAlignment="1" applyProtection="1">
      <alignment horizontal="left" wrapText="1"/>
    </xf>
    <xf numFmtId="49" fontId="20" fillId="34" borderId="410" xfId="7" applyNumberFormat="1" applyFont="1" applyFill="1" applyBorder="1" applyAlignment="1" applyProtection="1">
      <alignment horizontal="left"/>
      <protection locked="0"/>
    </xf>
    <xf numFmtId="49" fontId="20" fillId="34" borderId="411" xfId="7" applyNumberFormat="1" applyFont="1" applyFill="1" applyBorder="1" applyAlignment="1" applyProtection="1">
      <alignment horizontal="left"/>
      <protection locked="0"/>
    </xf>
    <xf numFmtId="166" fontId="21" fillId="34" borderId="404" xfId="0" applyFont="1" applyFill="1" applyBorder="1" applyAlignment="1" applyProtection="1"/>
    <xf numFmtId="166" fontId="0" fillId="0" borderId="341" xfId="0" applyBorder="1" applyAlignment="1"/>
    <xf numFmtId="166" fontId="0" fillId="0" borderId="380" xfId="0" applyBorder="1" applyAlignment="1"/>
    <xf numFmtId="0" fontId="21" fillId="34" borderId="327" xfId="7" applyFont="1" applyFill="1" applyBorder="1" applyAlignment="1" applyProtection="1">
      <alignment horizontal="left"/>
    </xf>
    <xf numFmtId="0" fontId="20" fillId="34" borderId="405" xfId="7" applyFont="1" applyFill="1" applyBorder="1" applyAlignment="1" applyProtection="1">
      <alignment horizontal="left" wrapText="1"/>
    </xf>
    <xf numFmtId="166" fontId="0" fillId="0" borderId="44" xfId="0" applyBorder="1" applyAlignment="1">
      <alignment horizontal="left"/>
    </xf>
    <xf numFmtId="166" fontId="0" fillId="0" borderId="329" xfId="0" applyBorder="1" applyAlignment="1">
      <alignment horizontal="left"/>
    </xf>
    <xf numFmtId="49" fontId="20" fillId="0" borderId="157" xfId="7" applyNumberFormat="1" applyFont="1" applyFill="1" applyBorder="1" applyAlignment="1" applyProtection="1">
      <alignment horizontal="left"/>
      <protection locked="0"/>
    </xf>
    <xf numFmtId="166" fontId="0" fillId="0" borderId="45" xfId="0" applyBorder="1" applyAlignment="1" applyProtection="1">
      <alignment horizontal="left"/>
      <protection locked="0"/>
    </xf>
    <xf numFmtId="49" fontId="20" fillId="34" borderId="264" xfId="7" applyNumberFormat="1" applyFont="1" applyFill="1" applyBorder="1" applyAlignment="1" applyProtection="1">
      <alignment horizontal="left"/>
      <protection locked="0"/>
    </xf>
    <xf numFmtId="49" fontId="20" fillId="34" borderId="0" xfId="7" applyNumberFormat="1" applyFont="1" applyFill="1" applyAlignment="1" applyProtection="1">
      <alignment horizontal="center"/>
    </xf>
    <xf numFmtId="0" fontId="21" fillId="34" borderId="327" xfId="7" quotePrefix="1" applyFont="1" applyFill="1" applyBorder="1" applyAlignment="1" applyProtection="1">
      <alignment horizontal="left"/>
    </xf>
    <xf numFmtId="166" fontId="21" fillId="34" borderId="326" xfId="0" applyFont="1" applyFill="1" applyBorder="1" applyAlignment="1" applyProtection="1">
      <alignment horizontal="left"/>
    </xf>
    <xf numFmtId="166" fontId="19" fillId="34" borderId="0" xfId="0" applyFont="1" applyFill="1" applyAlignment="1" applyProtection="1">
      <alignment horizontal="center"/>
    </xf>
    <xf numFmtId="166" fontId="11" fillId="34" borderId="0" xfId="0" applyFont="1" applyFill="1" applyAlignment="1" applyProtection="1"/>
    <xf numFmtId="0" fontId="20" fillId="34" borderId="54" xfId="7" applyFont="1" applyFill="1" applyBorder="1" applyAlignment="1" applyProtection="1">
      <alignment horizontal="left" wrapText="1"/>
    </xf>
    <xf numFmtId="166" fontId="20" fillId="34" borderId="327" xfId="0" applyFont="1" applyFill="1" applyBorder="1" applyAlignment="1" applyProtection="1">
      <alignment horizontal="left" wrapText="1"/>
    </xf>
    <xf numFmtId="0" fontId="104" fillId="34" borderId="327" xfId="7" quotePrefix="1" applyFont="1" applyFill="1" applyBorder="1" applyAlignment="1" applyProtection="1">
      <alignment horizontal="left"/>
    </xf>
    <xf numFmtId="0" fontId="104" fillId="34" borderId="326" xfId="7" quotePrefix="1" applyFont="1" applyFill="1" applyBorder="1" applyAlignment="1" applyProtection="1">
      <alignment horizontal="left"/>
    </xf>
    <xf numFmtId="49" fontId="21" fillId="34" borderId="327" xfId="7" applyNumberFormat="1" applyFont="1" applyFill="1" applyBorder="1" applyAlignment="1" applyProtection="1">
      <alignment horizontal="left" wrapText="1"/>
    </xf>
    <xf numFmtId="0" fontId="20" fillId="34" borderId="54" xfId="7" applyFont="1" applyFill="1" applyBorder="1" applyAlignment="1" applyProtection="1">
      <alignment horizontal="left"/>
    </xf>
    <xf numFmtId="166" fontId="0" fillId="0" borderId="327" xfId="0" applyBorder="1" applyAlignment="1">
      <alignment horizontal="left"/>
    </xf>
    <xf numFmtId="0" fontId="21" fillId="34" borderId="327" xfId="7" applyFont="1" applyFill="1" applyBorder="1" applyAlignment="1" applyProtection="1">
      <alignment horizontal="left" vertical="center" wrapText="1"/>
    </xf>
    <xf numFmtId="166" fontId="38" fillId="0" borderId="326" xfId="0" applyFont="1" applyBorder="1" applyAlignment="1">
      <alignment wrapText="1"/>
    </xf>
    <xf numFmtId="49" fontId="20" fillId="34" borderId="403" xfId="7" applyNumberFormat="1" applyFont="1" applyFill="1" applyBorder="1" applyAlignment="1" applyProtection="1">
      <alignment horizontal="left" wrapText="1"/>
    </xf>
    <xf numFmtId="49" fontId="20" fillId="34" borderId="264" xfId="7" applyNumberFormat="1" applyFont="1" applyFill="1" applyBorder="1" applyAlignment="1" applyProtection="1">
      <alignment horizontal="left" wrapText="1"/>
    </xf>
    <xf numFmtId="49" fontId="31" fillId="34" borderId="54" xfId="7" applyNumberFormat="1" applyFont="1" applyFill="1" applyBorder="1" applyAlignment="1" applyProtection="1">
      <alignment horizontal="left"/>
    </xf>
    <xf numFmtId="166" fontId="101" fillId="34" borderId="327" xfId="0" applyFont="1" applyFill="1" applyBorder="1" applyAlignment="1" applyProtection="1">
      <alignment horizontal="left"/>
    </xf>
    <xf numFmtId="0" fontId="31" fillId="34" borderId="54" xfId="7" applyFont="1" applyFill="1" applyBorder="1" applyAlignment="1" applyProtection="1">
      <alignment horizontal="left"/>
    </xf>
    <xf numFmtId="0" fontId="26" fillId="34" borderId="327" xfId="7" applyFont="1" applyFill="1" applyBorder="1" applyAlignment="1" applyProtection="1">
      <alignment horizontal="left"/>
    </xf>
    <xf numFmtId="0" fontId="20" fillId="34" borderId="327" xfId="7" applyFont="1" applyFill="1" applyBorder="1" applyAlignment="1" applyProtection="1">
      <alignment horizontal="left"/>
    </xf>
    <xf numFmtId="0" fontId="26" fillId="34" borderId="327" xfId="7" applyFont="1" applyFill="1" applyBorder="1" applyAlignment="1" applyProtection="1">
      <alignment horizontal="left" wrapText="1"/>
    </xf>
    <xf numFmtId="0" fontId="26" fillId="34" borderId="44" xfId="7" applyFont="1" applyFill="1" applyBorder="1" applyAlignment="1" applyProtection="1">
      <alignment horizontal="left"/>
    </xf>
    <xf numFmtId="49" fontId="20" fillId="34" borderId="155" xfId="7" applyNumberFormat="1" applyFont="1" applyFill="1" applyBorder="1" applyAlignment="1" applyProtection="1">
      <alignment horizontal="left" wrapText="1"/>
    </xf>
    <xf numFmtId="49" fontId="20" fillId="34" borderId="185" xfId="7" applyNumberFormat="1" applyFont="1" applyFill="1" applyBorder="1" applyAlignment="1" applyProtection="1">
      <alignment horizontal="left" wrapText="1"/>
    </xf>
    <xf numFmtId="0" fontId="20" fillId="34" borderId="327" xfId="7" quotePrefix="1" applyFont="1" applyFill="1" applyBorder="1" applyAlignment="1" applyProtection="1">
      <alignment horizontal="left"/>
    </xf>
    <xf numFmtId="49" fontId="20" fillId="0" borderId="340" xfId="7" applyNumberFormat="1" applyFont="1" applyFill="1" applyBorder="1" applyAlignment="1" applyProtection="1">
      <alignment horizontal="left"/>
      <protection locked="0"/>
    </xf>
    <xf numFmtId="166" fontId="0" fillId="0" borderId="380" xfId="0" applyBorder="1" applyAlignment="1" applyProtection="1">
      <alignment horizontal="left"/>
      <protection locked="0"/>
    </xf>
    <xf numFmtId="166" fontId="0" fillId="0" borderId="388" xfId="0" applyBorder="1" applyAlignment="1" applyProtection="1">
      <alignment horizontal="left"/>
      <protection locked="0"/>
    </xf>
    <xf numFmtId="166" fontId="0" fillId="0" borderId="380" xfId="0" applyBorder="1" applyAlignment="1">
      <alignment horizontal="left"/>
    </xf>
    <xf numFmtId="166" fontId="0" fillId="0" borderId="388" xfId="0" applyBorder="1" applyAlignment="1">
      <alignment horizontal="left"/>
    </xf>
    <xf numFmtId="166" fontId="20" fillId="29" borderId="323" xfId="0" applyFont="1" applyFill="1" applyBorder="1" applyAlignment="1" applyProtection="1">
      <alignment horizontal="center" vertical="center" wrapText="1"/>
    </xf>
    <xf numFmtId="166" fontId="21" fillId="0" borderId="324" xfId="0" applyFont="1" applyBorder="1" applyAlignment="1" applyProtection="1">
      <alignment horizontal="center" vertical="center" wrapText="1"/>
    </xf>
    <xf numFmtId="166" fontId="31" fillId="34" borderId="0" xfId="0" applyFont="1" applyFill="1" applyBorder="1" applyAlignment="1" applyProtection="1">
      <alignment horizontal="center"/>
    </xf>
    <xf numFmtId="166" fontId="20" fillId="34" borderId="0" xfId="0" applyFont="1" applyFill="1" applyAlignment="1" applyProtection="1"/>
    <xf numFmtId="0" fontId="20" fillId="34" borderId="0" xfId="7" applyFont="1" applyFill="1" applyAlignment="1" applyProtection="1">
      <alignment horizontal="center"/>
    </xf>
    <xf numFmtId="166" fontId="20" fillId="34" borderId="323" xfId="0" applyFont="1" applyFill="1" applyBorder="1" applyAlignment="1" applyProtection="1">
      <alignment horizontal="center"/>
    </xf>
    <xf numFmtId="166" fontId="20" fillId="34" borderId="322" xfId="0" applyFont="1" applyFill="1" applyBorder="1" applyAlignment="1" applyProtection="1">
      <alignment horizontal="center"/>
    </xf>
    <xf numFmtId="166" fontId="20" fillId="34" borderId="351" xfId="0" applyFont="1" applyFill="1" applyBorder="1" applyAlignment="1" applyProtection="1">
      <alignment horizontal="center"/>
    </xf>
    <xf numFmtId="166" fontId="20" fillId="29" borderId="360" xfId="0" applyFont="1" applyFill="1" applyBorder="1" applyAlignment="1" applyProtection="1">
      <alignment horizontal="left" vertical="center" wrapText="1"/>
    </xf>
    <xf numFmtId="166" fontId="20" fillId="0" borderId="362" xfId="0" applyFont="1" applyBorder="1" applyAlignment="1" applyProtection="1">
      <alignment horizontal="left" vertical="center" wrapText="1"/>
    </xf>
    <xf numFmtId="0" fontId="31" fillId="34" borderId="0" xfId="235" applyFont="1" applyFill="1" applyAlignment="1" applyProtection="1">
      <alignment horizontal="center"/>
    </xf>
    <xf numFmtId="0" fontId="20" fillId="34" borderId="0" xfId="235" applyFont="1" applyFill="1" applyAlignment="1" applyProtection="1">
      <alignment horizontal="center"/>
    </xf>
    <xf numFmtId="166" fontId="19" fillId="29" borderId="94" xfId="0" applyFont="1" applyFill="1" applyBorder="1" applyAlignment="1" applyProtection="1">
      <alignment horizontal="left" vertical="center"/>
    </xf>
    <xf numFmtId="166" fontId="11" fillId="0" borderId="14" xfId="0" applyFont="1" applyBorder="1" applyAlignment="1" applyProtection="1">
      <alignment horizontal="left" vertical="center"/>
    </xf>
    <xf numFmtId="166" fontId="19" fillId="29" borderId="64" xfId="0" applyFont="1" applyFill="1" applyBorder="1" applyAlignment="1" applyProtection="1">
      <alignment horizontal="left" vertical="center"/>
    </xf>
    <xf numFmtId="166" fontId="11" fillId="0" borderId="64" xfId="0" applyFont="1" applyBorder="1" applyAlignment="1" applyProtection="1">
      <alignment horizontal="left" vertical="center"/>
    </xf>
    <xf numFmtId="49" fontId="20" fillId="34" borderId="0" xfId="0" applyNumberFormat="1" applyFont="1" applyFill="1" applyAlignment="1" applyProtection="1">
      <alignment horizontal="center"/>
    </xf>
    <xf numFmtId="49" fontId="94" fillId="34" borderId="0" xfId="211" applyNumberFormat="1" applyFont="1" applyFill="1" applyAlignment="1" applyProtection="1">
      <alignment horizontal="center"/>
    </xf>
    <xf numFmtId="166" fontId="15" fillId="34" borderId="0" xfId="0" applyFont="1" applyFill="1" applyAlignment="1" applyProtection="1">
      <alignment horizontal="center"/>
    </xf>
    <xf numFmtId="166" fontId="20" fillId="0" borderId="360" xfId="0" applyFont="1" applyBorder="1" applyAlignment="1" applyProtection="1">
      <alignment horizontal="left"/>
    </xf>
    <xf numFmtId="166" fontId="20" fillId="0" borderId="362" xfId="0" applyFont="1" applyBorder="1" applyAlignment="1" applyProtection="1">
      <alignment horizontal="left"/>
    </xf>
    <xf numFmtId="166" fontId="20" fillId="0" borderId="354" xfId="0" applyFont="1" applyBorder="1" applyAlignment="1" applyProtection="1">
      <alignment horizontal="left"/>
    </xf>
    <xf numFmtId="166" fontId="20" fillId="34" borderId="264" xfId="0" applyFont="1" applyFill="1" applyBorder="1" applyAlignment="1" applyProtection="1">
      <alignment horizontal="left"/>
    </xf>
    <xf numFmtId="166" fontId="20" fillId="34" borderId="403" xfId="0" applyFont="1" applyFill="1" applyBorder="1" applyAlignment="1" applyProtection="1">
      <alignment horizontal="left"/>
    </xf>
    <xf numFmtId="166" fontId="20" fillId="34" borderId="267" xfId="0" applyFont="1" applyFill="1" applyBorder="1" applyAlignment="1" applyProtection="1">
      <alignment horizontal="left"/>
    </xf>
    <xf numFmtId="166" fontId="21" fillId="34" borderId="50" xfId="0" applyFont="1" applyFill="1" applyBorder="1" applyAlignment="1" applyProtection="1">
      <alignment horizontal="left"/>
    </xf>
    <xf numFmtId="166" fontId="21" fillId="34" borderId="11" xfId="0" applyFont="1" applyFill="1" applyBorder="1" applyAlignment="1" applyProtection="1">
      <alignment horizontal="left"/>
    </xf>
    <xf numFmtId="166" fontId="20" fillId="40" borderId="403" xfId="0" quotePrefix="1" applyFont="1" applyFill="1" applyBorder="1" applyAlignment="1" applyProtection="1">
      <alignment horizontal="left"/>
    </xf>
    <xf numFmtId="166" fontId="20" fillId="40" borderId="264" xfId="0" quotePrefix="1" applyFont="1" applyFill="1" applyBorder="1" applyAlignment="1" applyProtection="1">
      <alignment horizontal="left"/>
    </xf>
    <xf numFmtId="166" fontId="21" fillId="4" borderId="67" xfId="0" quotePrefix="1" applyFont="1" applyFill="1" applyBorder="1" applyAlignment="1" applyProtection="1">
      <alignment horizontal="left" wrapText="1"/>
      <protection locked="0"/>
    </xf>
    <xf numFmtId="166" fontId="21" fillId="0" borderId="45" xfId="0" applyFont="1" applyBorder="1" applyAlignment="1">
      <alignment horizontal="left" wrapText="1"/>
    </xf>
    <xf numFmtId="166" fontId="21" fillId="0" borderId="37" xfId="0" applyFont="1" applyBorder="1" applyAlignment="1">
      <alignment horizontal="left" wrapText="1"/>
    </xf>
    <xf numFmtId="166" fontId="21" fillId="4" borderId="54" xfId="0" quotePrefix="1" applyFont="1" applyFill="1" applyBorder="1" applyAlignment="1" applyProtection="1">
      <alignment horizontal="left" wrapText="1"/>
      <protection locked="0"/>
    </xf>
    <xf numFmtId="166" fontId="21" fillId="0" borderId="327" xfId="0" applyFont="1" applyBorder="1" applyAlignment="1">
      <alignment horizontal="left" wrapText="1"/>
    </xf>
    <xf numFmtId="166" fontId="21" fillId="0" borderId="326" xfId="0" applyFont="1" applyBorder="1" applyAlignment="1">
      <alignment horizontal="left" wrapText="1"/>
    </xf>
    <xf numFmtId="166" fontId="21" fillId="4" borderId="407" xfId="0" quotePrefix="1" applyFont="1" applyFill="1" applyBorder="1" applyAlignment="1" applyProtection="1">
      <alignment horizontal="left" wrapText="1"/>
      <protection locked="0"/>
    </xf>
    <xf numFmtId="166" fontId="21" fillId="0" borderId="347" xfId="0" applyFont="1" applyBorder="1" applyAlignment="1">
      <alignment horizontal="left" wrapText="1"/>
    </xf>
    <xf numFmtId="166" fontId="21" fillId="0" borderId="388" xfId="0" applyFont="1" applyBorder="1" applyAlignment="1">
      <alignment horizontal="left" wrapText="1"/>
    </xf>
    <xf numFmtId="166" fontId="21" fillId="34" borderId="48" xfId="0" applyFont="1" applyFill="1" applyBorder="1" applyAlignment="1" applyProtection="1">
      <alignment horizontal="left" wrapText="1"/>
    </xf>
    <xf numFmtId="166" fontId="0" fillId="0" borderId="5" xfId="0" applyBorder="1" applyAlignment="1"/>
    <xf numFmtId="166" fontId="0" fillId="0" borderId="6" xfId="0" applyBorder="1" applyAlignment="1"/>
    <xf numFmtId="166" fontId="21" fillId="34" borderId="347" xfId="0" applyFont="1" applyFill="1" applyBorder="1" applyAlignment="1" applyProtection="1">
      <alignment horizontal="left"/>
    </xf>
    <xf numFmtId="166" fontId="21" fillId="34" borderId="388" xfId="0" applyFont="1" applyFill="1" applyBorder="1" applyAlignment="1" applyProtection="1">
      <alignment horizontal="left"/>
    </xf>
    <xf numFmtId="166" fontId="21" fillId="34" borderId="45" xfId="0" applyFont="1" applyFill="1" applyBorder="1" applyAlignment="1" applyProtection="1">
      <alignment horizontal="left"/>
    </xf>
    <xf numFmtId="166" fontId="21" fillId="34" borderId="37" xfId="0" applyFont="1" applyFill="1" applyBorder="1" applyAlignment="1" applyProtection="1">
      <alignment horizontal="left"/>
    </xf>
    <xf numFmtId="166" fontId="21" fillId="34" borderId="328" xfId="0" applyFont="1" applyFill="1" applyBorder="1" applyAlignment="1" applyProtection="1">
      <alignment horizontal="left" wrapText="1"/>
    </xf>
    <xf numFmtId="166" fontId="21" fillId="34" borderId="44" xfId="0" applyFont="1" applyFill="1" applyBorder="1" applyAlignment="1" applyProtection="1">
      <alignment horizontal="left" wrapText="1"/>
    </xf>
    <xf numFmtId="166" fontId="21" fillId="34" borderId="329" xfId="0" applyFont="1" applyFill="1" applyBorder="1" applyAlignment="1" applyProtection="1">
      <alignment horizontal="left" wrapText="1"/>
    </xf>
    <xf numFmtId="166" fontId="21" fillId="34" borderId="54" xfId="0" applyFont="1" applyFill="1" applyBorder="1" applyAlignment="1" applyProtection="1">
      <alignment horizontal="left" wrapText="1"/>
    </xf>
    <xf numFmtId="166" fontId="21" fillId="34" borderId="327" xfId="0" applyFont="1" applyFill="1" applyBorder="1" applyAlignment="1" applyProtection="1">
      <alignment horizontal="left" wrapText="1"/>
    </xf>
    <xf numFmtId="166" fontId="21" fillId="34" borderId="326" xfId="0" applyFont="1" applyFill="1" applyBorder="1" applyAlignment="1" applyProtection="1">
      <alignment horizontal="left" wrapText="1"/>
    </xf>
    <xf numFmtId="166" fontId="21" fillId="34" borderId="341" xfId="0" applyFont="1" applyFill="1" applyBorder="1" applyAlignment="1" applyProtection="1">
      <alignment horizontal="left"/>
    </xf>
    <xf numFmtId="166" fontId="21" fillId="34" borderId="380" xfId="0" applyFont="1" applyFill="1" applyBorder="1" applyAlignment="1" applyProtection="1">
      <alignment horizontal="left"/>
    </xf>
    <xf numFmtId="166" fontId="21" fillId="34" borderId="327" xfId="0" applyFont="1" applyFill="1" applyBorder="1" applyAlignment="1" applyProtection="1">
      <alignment horizontal="left"/>
    </xf>
    <xf numFmtId="166" fontId="20" fillId="40" borderId="266" xfId="0" quotePrefix="1" applyFont="1" applyFill="1" applyBorder="1" applyAlignment="1" applyProtection="1">
      <alignment horizontal="left"/>
    </xf>
    <xf numFmtId="166" fontId="20" fillId="40" borderId="267" xfId="0" quotePrefix="1" applyFont="1" applyFill="1" applyBorder="1" applyAlignment="1" applyProtection="1">
      <alignment horizontal="left"/>
    </xf>
    <xf numFmtId="166" fontId="20" fillId="34" borderId="360" xfId="0" applyFont="1" applyFill="1" applyBorder="1" applyAlignment="1" applyProtection="1">
      <alignment horizontal="left"/>
    </xf>
    <xf numFmtId="166" fontId="21" fillId="4" borderId="404" xfId="0" quotePrefix="1" applyFont="1" applyFill="1" applyBorder="1" applyAlignment="1" applyProtection="1">
      <alignment horizontal="left" wrapText="1"/>
      <protection locked="0"/>
    </xf>
    <xf numFmtId="166" fontId="21" fillId="0" borderId="341" xfId="0" applyFont="1" applyBorder="1" applyAlignment="1" applyProtection="1">
      <alignment horizontal="left" wrapText="1"/>
      <protection locked="0"/>
    </xf>
    <xf numFmtId="166" fontId="21" fillId="0" borderId="380" xfId="0" applyFont="1" applyBorder="1" applyAlignment="1" applyProtection="1">
      <alignment horizontal="left" wrapText="1"/>
      <protection locked="0"/>
    </xf>
    <xf numFmtId="166" fontId="21" fillId="0" borderId="54" xfId="0" applyFont="1" applyFill="1" applyBorder="1" applyAlignment="1" applyProtection="1">
      <alignment horizontal="left" wrapText="1"/>
      <protection locked="0"/>
    </xf>
    <xf numFmtId="166" fontId="21" fillId="0" borderId="327" xfId="0" applyFont="1" applyBorder="1" applyAlignment="1" applyProtection="1">
      <alignment horizontal="left" wrapText="1"/>
      <protection locked="0"/>
    </xf>
    <xf numFmtId="166" fontId="21" fillId="0" borderId="326" xfId="0" applyFont="1" applyBorder="1" applyAlignment="1" applyProtection="1">
      <alignment horizontal="left" wrapText="1"/>
      <protection locked="0"/>
    </xf>
    <xf numFmtId="166" fontId="21" fillId="0" borderId="407" xfId="0" applyFont="1" applyBorder="1" applyAlignment="1" applyProtection="1">
      <alignment wrapText="1"/>
      <protection locked="0"/>
    </xf>
    <xf numFmtId="166" fontId="21" fillId="0" borderId="347" xfId="0" applyFont="1" applyBorder="1" applyAlignment="1" applyProtection="1">
      <alignment wrapText="1"/>
      <protection locked="0"/>
    </xf>
    <xf numFmtId="166" fontId="21" fillId="0" borderId="388" xfId="0" applyFont="1" applyBorder="1" applyAlignment="1" applyProtection="1">
      <alignment wrapText="1"/>
      <protection locked="0"/>
    </xf>
    <xf numFmtId="166" fontId="20" fillId="34" borderId="0" xfId="0" quotePrefix="1" applyFont="1" applyFill="1" applyAlignment="1" applyProtection="1">
      <alignment horizontal="center"/>
    </xf>
    <xf numFmtId="166" fontId="21" fillId="34" borderId="404" xfId="0" applyFont="1" applyFill="1" applyBorder="1" applyAlignment="1" applyProtection="1">
      <alignment horizontal="left"/>
    </xf>
    <xf numFmtId="166" fontId="21" fillId="34" borderId="54" xfId="0" applyFont="1" applyFill="1" applyBorder="1" applyAlignment="1" applyProtection="1">
      <alignment horizontal="left"/>
    </xf>
    <xf numFmtId="166" fontId="20" fillId="34" borderId="199" xfId="0" applyFont="1" applyFill="1" applyBorder="1" applyAlignment="1" applyProtection="1">
      <alignment horizontal="left" wrapText="1"/>
    </xf>
    <xf numFmtId="166" fontId="21" fillId="34" borderId="88" xfId="0" applyFont="1" applyFill="1" applyBorder="1" applyAlignment="1" applyProtection="1"/>
    <xf numFmtId="166" fontId="21" fillId="34" borderId="91" xfId="0" applyFont="1" applyFill="1" applyBorder="1" applyAlignment="1" applyProtection="1"/>
    <xf numFmtId="166" fontId="20" fillId="34" borderId="352" xfId="0" applyFont="1" applyFill="1" applyBorder="1" applyAlignment="1" applyProtection="1">
      <alignment horizontal="left" wrapText="1"/>
    </xf>
    <xf numFmtId="166" fontId="21" fillId="34" borderId="310" xfId="0" applyFont="1" applyFill="1" applyBorder="1" applyAlignment="1" applyProtection="1"/>
    <xf numFmtId="166" fontId="21" fillId="34" borderId="325" xfId="0" applyFont="1" applyFill="1" applyBorder="1" applyAlignment="1" applyProtection="1"/>
    <xf numFmtId="166" fontId="20" fillId="29" borderId="399" xfId="0" applyFont="1" applyFill="1" applyBorder="1" applyAlignment="1" applyProtection="1">
      <alignment horizontal="center" wrapText="1"/>
    </xf>
    <xf numFmtId="166" fontId="21" fillId="0" borderId="52" xfId="0" applyFont="1" applyBorder="1" applyAlignment="1" applyProtection="1">
      <alignment horizontal="center" wrapText="1"/>
    </xf>
    <xf numFmtId="166" fontId="20" fillId="29" borderId="323" xfId="0" applyFont="1" applyFill="1" applyBorder="1" applyAlignment="1" applyProtection="1">
      <alignment horizontal="center" wrapText="1"/>
    </xf>
    <xf numFmtId="166" fontId="21" fillId="0" borderId="351" xfId="0" applyFont="1" applyBorder="1" applyAlignment="1" applyProtection="1">
      <alignment horizontal="center" wrapText="1"/>
    </xf>
    <xf numFmtId="166" fontId="16" fillId="34" borderId="0" xfId="0" applyFont="1" applyFill="1" applyAlignment="1" applyProtection="1">
      <alignment horizontal="center"/>
    </xf>
    <xf numFmtId="166" fontId="157" fillId="31" borderId="403" xfId="0" quotePrefix="1" applyFont="1" applyFill="1" applyBorder="1" applyAlignment="1" applyProtection="1">
      <alignment wrapText="1"/>
    </xf>
    <xf numFmtId="166" fontId="160" fillId="0" borderId="267" xfId="0" applyFont="1" applyBorder="1" applyAlignment="1">
      <alignment wrapText="1"/>
    </xf>
    <xf numFmtId="3" fontId="15" fillId="34" borderId="372" xfId="0" applyNumberFormat="1" applyFont="1" applyFill="1" applyBorder="1" applyAlignment="1" applyProtection="1">
      <alignment horizontal="left" vertical="top" wrapText="1"/>
    </xf>
    <xf numFmtId="166" fontId="0" fillId="0" borderId="380" xfId="0" applyFont="1" applyBorder="1" applyAlignment="1">
      <alignment horizontal="left" vertical="top" wrapText="1"/>
    </xf>
    <xf numFmtId="166" fontId="21" fillId="34" borderId="390" xfId="0" applyFont="1" applyFill="1" applyBorder="1" applyAlignment="1" applyProtection="1">
      <alignment horizontal="left" wrapText="1"/>
    </xf>
    <xf numFmtId="166" fontId="15" fillId="34" borderId="264" xfId="0" applyFont="1" applyFill="1" applyBorder="1" applyAlignment="1" applyProtection="1">
      <alignment horizontal="left" wrapText="1"/>
    </xf>
    <xf numFmtId="166" fontId="15" fillId="34" borderId="267" xfId="0" applyFont="1" applyFill="1" applyBorder="1" applyAlignment="1" applyProtection="1">
      <alignment horizontal="left"/>
    </xf>
    <xf numFmtId="3" fontId="15" fillId="34" borderId="264" xfId="0" applyNumberFormat="1" applyFont="1" applyFill="1" applyBorder="1" applyAlignment="1" applyProtection="1">
      <alignment horizontal="left" vertical="top" wrapText="1"/>
    </xf>
    <xf numFmtId="166" fontId="0" fillId="34" borderId="267" xfId="0" applyFont="1" applyFill="1" applyBorder="1" applyAlignment="1" applyProtection="1">
      <alignment horizontal="left" vertical="top" wrapText="1"/>
    </xf>
    <xf numFmtId="166" fontId="21" fillId="34" borderId="63" xfId="11" applyFont="1" applyFill="1" applyBorder="1" applyAlignment="1" applyProtection="1">
      <alignment horizontal="left"/>
    </xf>
    <xf numFmtId="166" fontId="21" fillId="34" borderId="327" xfId="11" applyFont="1" applyFill="1" applyBorder="1" applyAlignment="1" applyProtection="1">
      <alignment horizontal="left"/>
    </xf>
    <xf numFmtId="166" fontId="21" fillId="34" borderId="63" xfId="0" applyFont="1" applyFill="1" applyBorder="1" applyAlignment="1" applyProtection="1">
      <alignment horizontal="left"/>
    </xf>
    <xf numFmtId="166" fontId="21" fillId="34" borderId="63" xfId="0" quotePrefix="1" applyFont="1" applyFill="1" applyBorder="1" applyAlignment="1" applyProtection="1">
      <alignment horizontal="left"/>
    </xf>
    <xf numFmtId="166" fontId="21" fillId="34" borderId="327" xfId="0" quotePrefix="1" applyFont="1" applyFill="1" applyBorder="1" applyAlignment="1" applyProtection="1">
      <alignment horizontal="left"/>
    </xf>
    <xf numFmtId="166" fontId="21" fillId="34" borderId="372" xfId="11" applyFont="1" applyFill="1" applyBorder="1" applyAlignment="1" applyProtection="1">
      <alignment horizontal="left"/>
    </xf>
    <xf numFmtId="166" fontId="21" fillId="34" borderId="341" xfId="11" applyFont="1" applyFill="1" applyBorder="1" applyAlignment="1" applyProtection="1">
      <alignment horizontal="left"/>
    </xf>
    <xf numFmtId="166" fontId="21" fillId="34" borderId="390" xfId="0" quotePrefix="1" applyFont="1" applyFill="1" applyBorder="1" applyAlignment="1" applyProtection="1">
      <alignment horizontal="left"/>
    </xf>
    <xf numFmtId="166" fontId="21" fillId="34" borderId="347" xfId="0" quotePrefix="1" applyFont="1" applyFill="1" applyBorder="1" applyAlignment="1" applyProtection="1">
      <alignment horizontal="left"/>
    </xf>
    <xf numFmtId="166" fontId="21" fillId="34" borderId="372" xfId="0" applyFont="1" applyFill="1" applyBorder="1" applyAlignment="1" applyProtection="1">
      <alignment horizontal="left"/>
    </xf>
    <xf numFmtId="166" fontId="21" fillId="34" borderId="390" xfId="11" applyFont="1" applyFill="1" applyBorder="1" applyAlignment="1" applyProtection="1">
      <alignment horizontal="left"/>
    </xf>
    <xf numFmtId="166" fontId="21" fillId="34" borderId="347" xfId="11" applyFont="1" applyFill="1" applyBorder="1" applyAlignment="1" applyProtection="1">
      <alignment horizontal="left"/>
    </xf>
    <xf numFmtId="166" fontId="21" fillId="34" borderId="63" xfId="0" applyFont="1" applyFill="1" applyBorder="1" applyAlignment="1" applyProtection="1">
      <alignment horizontal="left" wrapText="1"/>
    </xf>
    <xf numFmtId="166" fontId="20" fillId="34" borderId="264" xfId="0" applyFont="1" applyFill="1" applyBorder="1" applyAlignment="1" applyProtection="1">
      <alignment horizontal="left" wrapText="1"/>
    </xf>
    <xf numFmtId="166" fontId="21" fillId="34" borderId="63" xfId="11" quotePrefix="1" applyFont="1" applyFill="1" applyBorder="1" applyAlignment="1" applyProtection="1">
      <alignment horizontal="left"/>
    </xf>
    <xf numFmtId="166" fontId="21" fillId="34" borderId="327" xfId="11" quotePrefix="1" applyFont="1" applyFill="1" applyBorder="1" applyAlignment="1" applyProtection="1">
      <alignment horizontal="left"/>
    </xf>
    <xf numFmtId="166" fontId="21" fillId="34" borderId="63" xfId="0" quotePrefix="1" applyFont="1" applyFill="1" applyBorder="1" applyAlignment="1" applyProtection="1">
      <alignment horizontal="left" wrapText="1"/>
    </xf>
    <xf numFmtId="166" fontId="21" fillId="34" borderId="327" xfId="0" quotePrefix="1" applyFont="1" applyFill="1" applyBorder="1" applyAlignment="1" applyProtection="1">
      <alignment horizontal="left" wrapText="1"/>
    </xf>
    <xf numFmtId="166" fontId="21" fillId="34" borderId="8" xfId="0" applyFont="1" applyFill="1" applyBorder="1" applyAlignment="1" applyProtection="1">
      <alignment horizontal="left"/>
      <protection locked="0"/>
    </xf>
    <xf numFmtId="3" fontId="21" fillId="34" borderId="264" xfId="0" applyNumberFormat="1" applyFont="1" applyFill="1" applyBorder="1" applyAlignment="1" applyProtection="1">
      <alignment horizontal="left" vertical="top" wrapText="1"/>
    </xf>
    <xf numFmtId="166" fontId="21" fillId="34" borderId="267" xfId="0" applyFont="1" applyFill="1" applyBorder="1" applyAlignment="1" applyProtection="1">
      <alignment horizontal="left" vertical="top" wrapText="1"/>
    </xf>
    <xf numFmtId="166" fontId="15" fillId="34" borderId="372" xfId="0" applyFont="1" applyFill="1" applyBorder="1" applyAlignment="1" applyProtection="1">
      <alignment horizontal="left"/>
    </xf>
    <xf numFmtId="166" fontId="15" fillId="34" borderId="341" xfId="0" applyFont="1" applyFill="1" applyBorder="1" applyAlignment="1" applyProtection="1">
      <alignment horizontal="left"/>
    </xf>
    <xf numFmtId="0" fontId="158" fillId="34" borderId="327" xfId="7" applyFont="1" applyFill="1" applyBorder="1" applyAlignment="1" applyProtection="1">
      <alignment horizontal="left" vertical="center" wrapText="1"/>
    </xf>
    <xf numFmtId="166" fontId="159" fillId="0" borderId="326" xfId="0" applyFont="1" applyBorder="1" applyAlignment="1">
      <alignment wrapText="1"/>
    </xf>
    <xf numFmtId="0" fontId="20" fillId="34" borderId="44" xfId="7" applyFont="1" applyFill="1" applyBorder="1" applyAlignment="1" applyProtection="1">
      <alignment horizontal="left" wrapText="1"/>
    </xf>
    <xf numFmtId="0" fontId="26" fillId="34" borderId="8" xfId="7" applyFont="1" applyFill="1" applyBorder="1" applyAlignment="1" applyProtection="1">
      <alignment horizontal="left"/>
    </xf>
    <xf numFmtId="0" fontId="20" fillId="34" borderId="44" xfId="7" applyFont="1" applyFill="1" applyBorder="1" applyAlignment="1" applyProtection="1">
      <alignment wrapText="1"/>
    </xf>
    <xf numFmtId="166" fontId="21" fillId="34" borderId="329" xfId="0" applyFont="1" applyFill="1" applyBorder="1" applyAlignment="1" applyProtection="1">
      <alignment wrapText="1"/>
    </xf>
    <xf numFmtId="0" fontId="20" fillId="34" borderId="327" xfId="7" applyFont="1" applyFill="1" applyBorder="1" applyAlignment="1" applyProtection="1"/>
    <xf numFmtId="166" fontId="21" fillId="34" borderId="326" xfId="0" applyFont="1" applyFill="1" applyBorder="1" applyAlignment="1" applyProtection="1"/>
    <xf numFmtId="0" fontId="21" fillId="34" borderId="63" xfId="7" applyFont="1" applyFill="1" applyBorder="1" applyAlignment="1" applyProtection="1"/>
    <xf numFmtId="166" fontId="21" fillId="34" borderId="327" xfId="0" applyFont="1" applyFill="1" applyBorder="1" applyAlignment="1" applyProtection="1"/>
    <xf numFmtId="0" fontId="21" fillId="0" borderId="45" xfId="7" quotePrefix="1" applyFont="1" applyFill="1" applyBorder="1" applyAlignment="1" applyProtection="1">
      <alignment horizontal="left"/>
      <protection locked="0"/>
    </xf>
    <xf numFmtId="166" fontId="0" fillId="0" borderId="37" xfId="0" applyBorder="1" applyAlignment="1" applyProtection="1">
      <protection locked="0"/>
    </xf>
    <xf numFmtId="0" fontId="21" fillId="0" borderId="327" xfId="7" quotePrefix="1" applyFont="1" applyFill="1" applyBorder="1" applyAlignment="1" applyProtection="1">
      <alignment horizontal="left"/>
      <protection locked="0"/>
    </xf>
    <xf numFmtId="166" fontId="0" fillId="0" borderId="326" xfId="0" applyBorder="1" applyAlignment="1" applyProtection="1">
      <protection locked="0"/>
    </xf>
    <xf numFmtId="0" fontId="21" fillId="0" borderId="347" xfId="7" quotePrefix="1" applyFont="1" applyFill="1" applyBorder="1" applyAlignment="1" applyProtection="1">
      <alignment horizontal="left"/>
      <protection locked="0"/>
    </xf>
    <xf numFmtId="166" fontId="0" fillId="0" borderId="388" xfId="0" applyBorder="1" applyAlignment="1" applyProtection="1">
      <protection locked="0"/>
    </xf>
    <xf numFmtId="0" fontId="27" fillId="0" borderId="45" xfId="7" quotePrefix="1" applyFont="1" applyFill="1" applyBorder="1" applyAlignment="1" applyProtection="1">
      <alignment vertical="center"/>
      <protection locked="0"/>
    </xf>
    <xf numFmtId="166" fontId="0" fillId="0" borderId="37" xfId="0" applyBorder="1" applyAlignment="1" applyProtection="1">
      <alignment vertical="center"/>
      <protection locked="0"/>
    </xf>
    <xf numFmtId="0" fontId="27" fillId="0" borderId="327" xfId="7" quotePrefix="1" applyFont="1" applyFill="1" applyBorder="1" applyAlignment="1" applyProtection="1">
      <alignment vertical="center"/>
      <protection locked="0"/>
    </xf>
    <xf numFmtId="166" fontId="0" fillId="0" borderId="326" xfId="0" applyBorder="1" applyAlignment="1" applyProtection="1">
      <alignment vertical="center"/>
      <protection locked="0"/>
    </xf>
    <xf numFmtId="0" fontId="27" fillId="0" borderId="44" xfId="7" quotePrefix="1" applyFont="1" applyFill="1" applyBorder="1" applyAlignment="1" applyProtection="1">
      <alignment vertical="center"/>
      <protection locked="0"/>
    </xf>
    <xf numFmtId="166" fontId="0" fillId="0" borderId="329" xfId="0" applyBorder="1" applyAlignment="1" applyProtection="1">
      <alignment vertical="center"/>
      <protection locked="0"/>
    </xf>
    <xf numFmtId="0" fontId="20" fillId="34" borderId="84" xfId="7" applyFont="1" applyFill="1" applyBorder="1" applyAlignment="1" applyProtection="1">
      <alignment wrapText="1"/>
    </xf>
    <xf numFmtId="166" fontId="21" fillId="34" borderId="264" xfId="0" applyFont="1" applyFill="1" applyBorder="1" applyAlignment="1" applyProtection="1">
      <alignment wrapText="1"/>
    </xf>
    <xf numFmtId="166" fontId="21" fillId="34" borderId="267" xfId="0" applyFont="1" applyFill="1" applyBorder="1" applyAlignment="1" applyProtection="1">
      <alignment wrapText="1"/>
    </xf>
    <xf numFmtId="0" fontId="20" fillId="34" borderId="397" xfId="7" quotePrefix="1" applyFont="1" applyFill="1" applyBorder="1" applyAlignment="1" applyProtection="1">
      <alignment horizontal="left"/>
    </xf>
    <xf numFmtId="166" fontId="21" fillId="34" borderId="417" xfId="0" applyFont="1" applyFill="1" applyBorder="1" applyAlignment="1" applyProtection="1"/>
    <xf numFmtId="166" fontId="21" fillId="34" borderId="418" xfId="0" applyFont="1" applyFill="1" applyBorder="1" applyAlignment="1" applyProtection="1"/>
    <xf numFmtId="49" fontId="20" fillId="34" borderId="84" xfId="7" applyNumberFormat="1" applyFont="1" applyFill="1" applyBorder="1" applyAlignment="1" applyProtection="1">
      <alignment horizontal="left" wrapText="1"/>
    </xf>
    <xf numFmtId="0" fontId="20" fillId="34" borderId="63" xfId="7" applyFont="1" applyFill="1" applyBorder="1" applyAlignment="1" applyProtection="1">
      <alignment horizontal="left"/>
    </xf>
    <xf numFmtId="0" fontId="21" fillId="34" borderId="5" xfId="7" quotePrefix="1" applyFont="1" applyFill="1" applyBorder="1" applyAlignment="1" applyProtection="1">
      <alignment horizontal="left"/>
    </xf>
    <xf numFmtId="166" fontId="21" fillId="34" borderId="5" xfId="0" applyFont="1" applyFill="1" applyBorder="1" applyAlignment="1" applyProtection="1"/>
    <xf numFmtId="0" fontId="21" fillId="34" borderId="326" xfId="7" applyFont="1" applyFill="1" applyBorder="1" applyAlignment="1" applyProtection="1">
      <alignment horizontal="left"/>
    </xf>
    <xf numFmtId="0" fontId="20" fillId="34" borderId="92" xfId="7" applyFont="1" applyFill="1" applyBorder="1" applyAlignment="1" applyProtection="1">
      <alignment horizontal="left"/>
    </xf>
    <xf numFmtId="166" fontId="21" fillId="34" borderId="0" xfId="0" applyFont="1" applyFill="1" applyBorder="1" applyAlignment="1" applyProtection="1"/>
    <xf numFmtId="0" fontId="20" fillId="34" borderId="327" xfId="7" applyFont="1" applyFill="1" applyBorder="1" applyAlignment="1" applyProtection="1">
      <alignment wrapText="1"/>
    </xf>
    <xf numFmtId="166" fontId="21" fillId="34" borderId="326" xfId="0" applyFont="1" applyFill="1" applyBorder="1" applyAlignment="1" applyProtection="1">
      <alignment wrapText="1"/>
    </xf>
    <xf numFmtId="49" fontId="20" fillId="34" borderId="63" xfId="7" applyNumberFormat="1" applyFont="1" applyFill="1" applyBorder="1" applyAlignment="1" applyProtection="1">
      <alignment horizontal="left"/>
    </xf>
    <xf numFmtId="0" fontId="20" fillId="34" borderId="8" xfId="7" applyFont="1" applyFill="1" applyBorder="1" applyAlignment="1" applyProtection="1">
      <alignment horizontal="left" wrapText="1"/>
    </xf>
    <xf numFmtId="166" fontId="21" fillId="34" borderId="8" xfId="0" applyFont="1" applyFill="1" applyBorder="1" applyAlignment="1" applyProtection="1">
      <alignment horizontal="left" wrapText="1"/>
    </xf>
    <xf numFmtId="0" fontId="20" fillId="34" borderId="8" xfId="7" applyFont="1" applyFill="1" applyBorder="1" applyAlignment="1" applyProtection="1">
      <alignment horizontal="left"/>
    </xf>
    <xf numFmtId="166" fontId="21" fillId="34" borderId="8" xfId="0" applyFont="1" applyFill="1" applyBorder="1" applyAlignment="1" applyProtection="1">
      <alignment horizontal="left"/>
    </xf>
    <xf numFmtId="49" fontId="26" fillId="34" borderId="8" xfId="7" applyNumberFormat="1" applyFont="1" applyFill="1" applyBorder="1" applyAlignment="1" applyProtection="1">
      <alignment horizontal="left"/>
    </xf>
    <xf numFmtId="0" fontId="20" fillId="0" borderId="45" xfId="7" quotePrefix="1" applyFont="1" applyFill="1" applyBorder="1" applyAlignment="1" applyProtection="1">
      <alignment horizontal="left"/>
      <protection locked="0"/>
    </xf>
    <xf numFmtId="166" fontId="0" fillId="0" borderId="37" xfId="0" applyBorder="1" applyAlignment="1"/>
    <xf numFmtId="0" fontId="21" fillId="34" borderId="0" xfId="7" applyFont="1" applyFill="1" applyAlignment="1" applyProtection="1">
      <alignment horizontal="center"/>
    </xf>
    <xf numFmtId="166" fontId="20" fillId="34" borderId="0" xfId="11" applyFont="1" applyFill="1" applyAlignment="1" applyProtection="1">
      <alignment horizontal="center"/>
    </xf>
    <xf numFmtId="0" fontId="21" fillId="34" borderId="372" xfId="7" applyFont="1" applyFill="1" applyBorder="1" applyAlignment="1" applyProtection="1">
      <alignment horizontal="left"/>
    </xf>
    <xf numFmtId="166" fontId="21" fillId="34" borderId="341" xfId="0" applyFont="1" applyFill="1" applyBorder="1" applyAlignment="1" applyProtection="1"/>
    <xf numFmtId="166" fontId="21" fillId="34" borderId="380" xfId="0" applyFont="1" applyFill="1" applyBorder="1" applyAlignment="1" applyProtection="1"/>
    <xf numFmtId="0" fontId="20" fillId="34" borderId="390" xfId="7" applyFont="1" applyFill="1" applyBorder="1" applyAlignment="1" applyProtection="1">
      <alignment horizontal="left" wrapText="1"/>
    </xf>
    <xf numFmtId="166" fontId="20" fillId="34" borderId="347" xfId="0" applyFont="1" applyFill="1" applyBorder="1" applyAlignment="1" applyProtection="1"/>
    <xf numFmtId="166" fontId="0" fillId="0" borderId="388" xfId="0" applyBorder="1" applyAlignment="1"/>
    <xf numFmtId="0" fontId="20" fillId="34" borderId="0" xfId="7" applyFont="1" applyFill="1" applyBorder="1" applyAlignment="1" applyProtection="1">
      <alignment horizontal="left"/>
    </xf>
    <xf numFmtId="0" fontId="20" fillId="0" borderId="327" xfId="7" quotePrefix="1" applyFont="1" applyFill="1" applyBorder="1" applyAlignment="1" applyProtection="1">
      <alignment horizontal="left"/>
      <protection locked="0"/>
    </xf>
    <xf numFmtId="0" fontId="20" fillId="0" borderId="44" xfId="7" quotePrefix="1" applyFont="1" applyFill="1" applyBorder="1" applyAlignment="1" applyProtection="1">
      <alignment horizontal="left"/>
      <protection locked="0"/>
    </xf>
    <xf numFmtId="166" fontId="0" fillId="0" borderId="329" xfId="0" applyBorder="1" applyAlignment="1"/>
    <xf numFmtId="0" fontId="20" fillId="0" borderId="341" xfId="7" quotePrefix="1" applyFont="1" applyFill="1" applyBorder="1" applyAlignment="1" applyProtection="1">
      <alignment horizontal="left"/>
      <protection locked="0"/>
    </xf>
    <xf numFmtId="0" fontId="20" fillId="0" borderId="347" xfId="7" quotePrefix="1" applyFont="1" applyFill="1" applyBorder="1" applyAlignment="1" applyProtection="1">
      <alignment horizontal="left"/>
      <protection locked="0"/>
    </xf>
    <xf numFmtId="0" fontId="20" fillId="34" borderId="44" xfId="7" applyFont="1" applyFill="1" applyBorder="1" applyAlignment="1" applyProtection="1"/>
    <xf numFmtId="166" fontId="21" fillId="34" borderId="329" xfId="0" applyFont="1" applyFill="1" applyBorder="1" applyAlignment="1" applyProtection="1"/>
    <xf numFmtId="0" fontId="20" fillId="34" borderId="0" xfId="165" applyFont="1" applyFill="1" applyAlignment="1" applyProtection="1">
      <alignment horizontal="center"/>
    </xf>
    <xf numFmtId="0" fontId="11" fillId="34" borderId="0" xfId="165" applyFont="1" applyFill="1" applyAlignment="1" applyProtection="1">
      <alignment horizontal="center"/>
    </xf>
    <xf numFmtId="0" fontId="20" fillId="29" borderId="360" xfId="165" applyFont="1" applyFill="1" applyBorder="1" applyAlignment="1" applyProtection="1">
      <alignment horizontal="left" vertical="center" wrapText="1"/>
    </xf>
    <xf numFmtId="0" fontId="20" fillId="0" borderId="362" xfId="165" applyFont="1" applyBorder="1" applyAlignment="1" applyProtection="1">
      <alignment horizontal="left" vertical="center" wrapText="1"/>
    </xf>
    <xf numFmtId="0" fontId="31" fillId="34" borderId="0" xfId="165" applyFont="1" applyFill="1" applyBorder="1" applyAlignment="1" applyProtection="1">
      <alignment horizontal="center"/>
    </xf>
    <xf numFmtId="0" fontId="38" fillId="34" borderId="0" xfId="165" applyFill="1" applyAlignment="1"/>
    <xf numFmtId="0" fontId="20" fillId="34" borderId="323" xfId="165" applyFont="1" applyFill="1" applyBorder="1" applyAlignment="1">
      <alignment horizontal="center"/>
    </xf>
    <xf numFmtId="0" fontId="20" fillId="34" borderId="322" xfId="165" applyFont="1" applyFill="1" applyBorder="1" applyAlignment="1">
      <alignment horizontal="center"/>
    </xf>
    <xf numFmtId="0" fontId="20" fillId="34" borderId="351" xfId="165" applyFont="1" applyFill="1" applyBorder="1" applyAlignment="1">
      <alignment horizontal="center"/>
    </xf>
    <xf numFmtId="166" fontId="94" fillId="34" borderId="0" xfId="211" applyNumberFormat="1" applyFont="1" applyFill="1" applyAlignment="1" applyProtection="1"/>
    <xf numFmtId="166" fontId="15" fillId="34" borderId="0" xfId="11" applyFont="1" applyFill="1" applyAlignment="1" applyProtection="1">
      <alignment horizontal="center"/>
    </xf>
    <xf numFmtId="166" fontId="0" fillId="34" borderId="0" xfId="0" applyFill="1" applyAlignment="1" applyProtection="1">
      <alignment horizontal="center"/>
    </xf>
    <xf numFmtId="166" fontId="125" fillId="0" borderId="0" xfId="211" applyNumberFormat="1" applyFont="1" applyAlignment="1" applyProtection="1">
      <alignment horizontal="center"/>
    </xf>
    <xf numFmtId="166" fontId="15" fillId="34" borderId="323" xfId="0" applyFont="1" applyFill="1" applyBorder="1" applyAlignment="1" applyProtection="1">
      <alignment horizontal="center"/>
    </xf>
    <xf numFmtId="166" fontId="0" fillId="34" borderId="324" xfId="0" applyFill="1" applyBorder="1" applyAlignment="1" applyProtection="1">
      <alignment horizontal="center"/>
    </xf>
    <xf numFmtId="166" fontId="21" fillId="34" borderId="351" xfId="0" applyFont="1" applyFill="1" applyBorder="1" applyAlignment="1" applyProtection="1">
      <alignment horizontal="center"/>
    </xf>
    <xf numFmtId="166" fontId="0" fillId="34" borderId="351" xfId="0" applyFill="1" applyBorder="1" applyAlignment="1" applyProtection="1">
      <alignment horizontal="center"/>
    </xf>
    <xf numFmtId="166" fontId="129" fillId="34" borderId="0" xfId="211" applyNumberFormat="1" applyFont="1" applyFill="1" applyAlignment="1" applyProtection="1">
      <alignment horizontal="center"/>
    </xf>
    <xf numFmtId="49" fontId="20" fillId="34" borderId="0" xfId="0" applyNumberFormat="1" applyFont="1" applyFill="1" applyBorder="1" applyAlignment="1" applyProtection="1">
      <alignment horizontal="center"/>
    </xf>
    <xf numFmtId="170" fontId="20" fillId="34" borderId="155" xfId="204" applyNumberFormat="1" applyFont="1" applyFill="1" applyBorder="1" applyAlignment="1" applyProtection="1">
      <alignment horizontal="left" vertical="center"/>
    </xf>
    <xf numFmtId="170" fontId="21" fillId="34" borderId="350" xfId="204" applyNumberFormat="1" applyFont="1" applyFill="1" applyBorder="1" applyAlignment="1" applyProtection="1">
      <alignment horizontal="left"/>
    </xf>
    <xf numFmtId="166" fontId="20" fillId="34" borderId="116" xfId="0" applyFont="1" applyFill="1" applyBorder="1" applyAlignment="1" applyProtection="1">
      <alignment horizontal="left"/>
    </xf>
    <xf numFmtId="166" fontId="0" fillId="0" borderId="117" xfId="0" applyBorder="1" applyAlignment="1">
      <alignment horizontal="left"/>
    </xf>
    <xf numFmtId="166" fontId="20" fillId="34" borderId="438" xfId="0" applyFont="1" applyFill="1" applyBorder="1" applyAlignment="1" applyProtection="1">
      <alignment horizontal="center"/>
    </xf>
    <xf numFmtId="166" fontId="20" fillId="34" borderId="418" xfId="0" applyFont="1" applyFill="1" applyBorder="1" applyAlignment="1" applyProtection="1">
      <alignment horizontal="center"/>
    </xf>
    <xf numFmtId="166" fontId="20" fillId="29" borderId="403" xfId="0" applyFont="1" applyFill="1" applyBorder="1" applyAlignment="1" applyProtection="1">
      <alignment horizontal="left" wrapText="1"/>
    </xf>
    <xf numFmtId="166" fontId="21" fillId="0" borderId="267" xfId="0" applyFont="1" applyBorder="1" applyAlignment="1" applyProtection="1">
      <alignment horizontal="left" wrapText="1"/>
    </xf>
    <xf numFmtId="0" fontId="20" fillId="34" borderId="498" xfId="6" applyFont="1" applyFill="1" applyBorder="1" applyAlignment="1" applyProtection="1">
      <alignment horizontal="left" vertical="center"/>
    </xf>
    <xf numFmtId="166" fontId="21" fillId="34" borderId="493" xfId="0" applyFont="1" applyFill="1" applyBorder="1" applyAlignment="1" applyProtection="1">
      <alignment horizontal="left"/>
    </xf>
    <xf numFmtId="0" fontId="20" fillId="34" borderId="155" xfId="6" applyFont="1" applyFill="1" applyBorder="1" applyAlignment="1" applyProtection="1">
      <alignment horizontal="left" vertical="center"/>
    </xf>
    <xf numFmtId="166" fontId="21" fillId="34" borderId="350" xfId="0" applyFont="1" applyFill="1" applyBorder="1" applyAlignment="1" applyProtection="1">
      <alignment horizontal="left"/>
    </xf>
    <xf numFmtId="166" fontId="20" fillId="34" borderId="403" xfId="0" applyFont="1" applyFill="1" applyBorder="1" applyAlignment="1" applyProtection="1">
      <alignment horizontal="left" wrapText="1"/>
    </xf>
    <xf numFmtId="166" fontId="15" fillId="34" borderId="495" xfId="0" applyFont="1" applyFill="1" applyBorder="1" applyAlignment="1">
      <alignment horizontal="left" wrapText="1"/>
    </xf>
    <xf numFmtId="166" fontId="20" fillId="34" borderId="320" xfId="0" applyFont="1" applyFill="1" applyBorder="1" applyAlignment="1" applyProtection="1">
      <alignment horizontal="left" wrapText="1"/>
    </xf>
    <xf numFmtId="166" fontId="0" fillId="0" borderId="422" xfId="0" applyBorder="1" applyAlignment="1">
      <alignment horizontal="left" wrapText="1"/>
    </xf>
    <xf numFmtId="0" fontId="125" fillId="34" borderId="0" xfId="211" quotePrefix="1" applyFont="1" applyFill="1" applyAlignment="1" applyProtection="1">
      <alignment horizontal="center"/>
    </xf>
    <xf numFmtId="0" fontId="31" fillId="34" borderId="0" xfId="6" applyFont="1" applyFill="1" applyAlignment="1" applyProtection="1">
      <alignment horizontal="center"/>
    </xf>
    <xf numFmtId="0" fontId="20" fillId="34" borderId="0" xfId="6" applyFont="1" applyFill="1" applyAlignment="1" applyProtection="1">
      <alignment horizontal="center" wrapText="1"/>
    </xf>
    <xf numFmtId="0" fontId="20" fillId="34" borderId="0" xfId="6" quotePrefix="1" applyFont="1" applyFill="1" applyBorder="1" applyAlignment="1" applyProtection="1">
      <alignment horizontal="center"/>
    </xf>
    <xf numFmtId="170" fontId="11" fillId="0" borderId="404" xfId="204" applyNumberFormat="1" applyFont="1" applyFill="1" applyBorder="1" applyAlignment="1" applyProtection="1">
      <alignment horizontal="left"/>
    </xf>
    <xf numFmtId="170" fontId="11" fillId="0" borderId="54" xfId="204" applyNumberFormat="1" applyFont="1" applyFill="1" applyBorder="1" applyAlignment="1" applyProtection="1">
      <alignment horizontal="left"/>
    </xf>
    <xf numFmtId="170" fontId="11" fillId="0" borderId="407" xfId="204" applyNumberFormat="1" applyFont="1" applyFill="1" applyBorder="1" applyAlignment="1" applyProtection="1">
      <alignment horizontal="left"/>
    </xf>
    <xf numFmtId="170" fontId="11" fillId="0" borderId="54" xfId="204" applyNumberFormat="1" applyFont="1" applyFill="1" applyBorder="1" applyAlignment="1" applyProtection="1">
      <alignment horizontal="left"/>
      <protection locked="0"/>
    </xf>
    <xf numFmtId="166" fontId="0" fillId="0" borderId="326" xfId="0" applyBorder="1" applyAlignment="1" applyProtection="1">
      <alignment horizontal="left"/>
      <protection locked="0"/>
    </xf>
    <xf numFmtId="170" fontId="19" fillId="34" borderId="169" xfId="204" applyNumberFormat="1" applyFont="1" applyFill="1" applyBorder="1" applyAlignment="1" applyProtection="1">
      <alignment horizontal="center"/>
    </xf>
    <xf numFmtId="170" fontId="19" fillId="34" borderId="62" xfId="204" applyNumberFormat="1" applyFont="1" applyFill="1" applyBorder="1" applyAlignment="1" applyProtection="1">
      <alignment horizontal="center"/>
    </xf>
    <xf numFmtId="170" fontId="15" fillId="34" borderId="32" xfId="204" applyNumberFormat="1" applyFont="1" applyFill="1" applyBorder="1" applyAlignment="1" applyProtection="1">
      <alignment horizontal="center"/>
    </xf>
    <xf numFmtId="170" fontId="15" fillId="34" borderId="0" xfId="204" applyNumberFormat="1" applyFont="1" applyFill="1" applyBorder="1" applyAlignment="1" applyProtection="1">
      <alignment horizontal="center"/>
    </xf>
    <xf numFmtId="170" fontId="11" fillId="34" borderId="498" xfId="204" applyNumberFormat="1" applyFont="1" applyFill="1" applyBorder="1" applyAlignment="1" applyProtection="1">
      <alignment horizontal="left"/>
    </xf>
    <xf numFmtId="170" fontId="11" fillId="34" borderId="493" xfId="204" applyNumberFormat="1" applyFont="1" applyFill="1" applyBorder="1" applyAlignment="1" applyProtection="1">
      <alignment horizontal="left"/>
    </xf>
    <xf numFmtId="170" fontId="19" fillId="34" borderId="182" xfId="204" applyNumberFormat="1" applyFont="1" applyFill="1" applyBorder="1" applyAlignment="1" applyProtection="1">
      <alignment horizontal="left"/>
    </xf>
    <xf numFmtId="170" fontId="19" fillId="34" borderId="64" xfId="204" applyNumberFormat="1" applyFont="1" applyFill="1" applyBorder="1" applyAlignment="1" applyProtection="1">
      <alignment horizontal="left"/>
    </xf>
    <xf numFmtId="170" fontId="20" fillId="34" borderId="155" xfId="204" applyNumberFormat="1" applyFont="1" applyFill="1" applyBorder="1" applyAlignment="1" applyProtection="1">
      <alignment horizontal="left" wrapText="1"/>
    </xf>
    <xf numFmtId="170" fontId="0" fillId="0" borderId="350" xfId="204" applyNumberFormat="1" applyFont="1" applyBorder="1" applyAlignment="1">
      <alignment horizontal="left" wrapText="1"/>
    </xf>
    <xf numFmtId="166" fontId="20" fillId="34" borderId="360" xfId="0" applyFont="1" applyFill="1" applyBorder="1" applyAlignment="1" applyProtection="1">
      <alignment horizontal="center"/>
    </xf>
    <xf numFmtId="166" fontId="20" fillId="34" borderId="354" xfId="0" applyFont="1" applyFill="1" applyBorder="1" applyAlignment="1" applyProtection="1">
      <alignment horizontal="center"/>
    </xf>
    <xf numFmtId="166" fontId="0" fillId="34" borderId="0" xfId="0" applyFill="1" applyAlignment="1" applyProtection="1"/>
    <xf numFmtId="0" fontId="94" fillId="34" borderId="0" xfId="211" quotePrefix="1" applyFont="1" applyFill="1" applyAlignment="1" applyProtection="1">
      <alignment horizontal="center"/>
    </xf>
    <xf numFmtId="166" fontId="19" fillId="29" borderId="403" xfId="0" quotePrefix="1" applyFont="1" applyFill="1" applyBorder="1" applyAlignment="1" applyProtection="1">
      <alignment horizontal="left" wrapText="1"/>
    </xf>
    <xf numFmtId="0" fontId="19" fillId="34" borderId="0" xfId="6" quotePrefix="1" applyFont="1" applyFill="1" applyBorder="1" applyAlignment="1" applyProtection="1">
      <alignment horizontal="center"/>
    </xf>
    <xf numFmtId="0" fontId="15" fillId="34" borderId="0" xfId="6" applyFont="1" applyFill="1" applyAlignment="1" applyProtection="1">
      <alignment horizontal="center"/>
    </xf>
    <xf numFmtId="170" fontId="11" fillId="34" borderId="407" xfId="204" applyNumberFormat="1" applyFont="1" applyFill="1" applyBorder="1" applyAlignment="1" applyProtection="1">
      <alignment horizontal="left"/>
    </xf>
    <xf numFmtId="170" fontId="11" fillId="34" borderId="408" xfId="204" applyNumberFormat="1" applyFont="1" applyFill="1" applyBorder="1" applyAlignment="1" applyProtection="1">
      <alignment horizontal="left"/>
    </xf>
    <xf numFmtId="170" fontId="11" fillId="34" borderId="54" xfId="204" applyNumberFormat="1" applyFont="1" applyFill="1" applyBorder="1" applyAlignment="1" applyProtection="1">
      <alignment horizontal="left"/>
    </xf>
    <xf numFmtId="170" fontId="11" fillId="34" borderId="326" xfId="204" applyNumberFormat="1" applyFont="1" applyFill="1" applyBorder="1" applyAlignment="1" applyProtection="1">
      <alignment horizontal="left"/>
    </xf>
    <xf numFmtId="170" fontId="11" fillId="34" borderId="327" xfId="204" applyNumberFormat="1" applyFont="1" applyFill="1" applyBorder="1" applyAlignment="1" applyProtection="1">
      <alignment horizontal="left"/>
    </xf>
    <xf numFmtId="170" fontId="19" fillId="29" borderId="403" xfId="204" applyNumberFormat="1" applyFont="1" applyFill="1" applyBorder="1" applyAlignment="1" applyProtection="1">
      <alignment horizontal="left" wrapText="1"/>
    </xf>
    <xf numFmtId="170" fontId="19" fillId="29" borderId="267" xfId="204" applyNumberFormat="1" applyFont="1" applyFill="1" applyBorder="1" applyAlignment="1" applyProtection="1">
      <alignment horizontal="left" wrapText="1"/>
    </xf>
    <xf numFmtId="49" fontId="11" fillId="34" borderId="0" xfId="0" applyNumberFormat="1" applyFont="1" applyFill="1" applyAlignment="1" applyProtection="1">
      <alignment horizontal="left"/>
    </xf>
    <xf numFmtId="170" fontId="19" fillId="34" borderId="266" xfId="204" applyNumberFormat="1" applyFont="1" applyFill="1" applyBorder="1" applyAlignment="1" applyProtection="1">
      <alignment horizontal="left"/>
    </xf>
    <xf numFmtId="170" fontId="19" fillId="34" borderId="264" xfId="204" applyNumberFormat="1" applyFont="1" applyFill="1" applyBorder="1" applyAlignment="1" applyProtection="1">
      <alignment horizontal="left"/>
    </xf>
    <xf numFmtId="170" fontId="11" fillId="34" borderId="404" xfId="204" applyNumberFormat="1" applyFont="1" applyFill="1" applyBorder="1" applyAlignment="1" applyProtection="1">
      <alignment horizontal="left"/>
    </xf>
    <xf numFmtId="170" fontId="11" fillId="34" borderId="341" xfId="204" applyNumberFormat="1" applyFont="1" applyFill="1" applyBorder="1" applyAlignment="1" applyProtection="1">
      <alignment horizontal="left"/>
    </xf>
    <xf numFmtId="170" fontId="11" fillId="34" borderId="388" xfId="204" applyNumberFormat="1" applyFont="1" applyFill="1" applyBorder="1" applyAlignment="1" applyProtection="1">
      <alignment horizontal="left"/>
    </xf>
    <xf numFmtId="170" fontId="15" fillId="34" borderId="0" xfId="204" applyNumberFormat="1" applyFont="1" applyFill="1" applyAlignment="1" applyProtection="1">
      <alignment horizontal="center"/>
    </xf>
    <xf numFmtId="170" fontId="19" fillId="34" borderId="0" xfId="204" applyNumberFormat="1" applyFont="1" applyFill="1" applyAlignment="1" applyProtection="1">
      <alignment horizontal="center"/>
    </xf>
    <xf numFmtId="170" fontId="11" fillId="34" borderId="266" xfId="204" applyNumberFormat="1" applyFont="1" applyFill="1" applyBorder="1" applyAlignment="1" applyProtection="1">
      <alignment horizontal="left"/>
    </xf>
    <xf numFmtId="170" fontId="11" fillId="34" borderId="264" xfId="204" applyNumberFormat="1" applyFont="1" applyFill="1" applyBorder="1" applyAlignment="1" applyProtection="1">
      <alignment horizontal="left"/>
    </xf>
    <xf numFmtId="170" fontId="11" fillId="34" borderId="54" xfId="204" applyNumberFormat="1" applyFont="1" applyFill="1" applyBorder="1" applyAlignment="1" applyProtection="1">
      <alignment horizontal="left" wrapText="1"/>
    </xf>
    <xf numFmtId="170" fontId="11" fillId="34" borderId="327" xfId="204" applyNumberFormat="1" applyFont="1" applyFill="1" applyBorder="1" applyAlignment="1" applyProtection="1">
      <alignment horizontal="left" wrapText="1"/>
    </xf>
    <xf numFmtId="170" fontId="11" fillId="0" borderId="404" xfId="204" applyNumberFormat="1" applyFont="1" applyFill="1" applyBorder="1" applyAlignment="1" applyProtection="1">
      <alignment horizontal="left"/>
      <protection locked="0"/>
    </xf>
    <xf numFmtId="170" fontId="11" fillId="0" borderId="407" xfId="204" applyNumberFormat="1" applyFont="1" applyFill="1" applyBorder="1" applyAlignment="1" applyProtection="1">
      <alignment horizontal="left"/>
      <protection locked="0"/>
    </xf>
    <xf numFmtId="166" fontId="15" fillId="34" borderId="266" xfId="0" applyFont="1" applyFill="1" applyBorder="1" applyAlignment="1" applyProtection="1">
      <alignment horizontal="center"/>
    </xf>
    <xf numFmtId="166" fontId="15" fillId="0" borderId="267" xfId="0" applyFont="1" applyBorder="1" applyAlignment="1" applyProtection="1">
      <alignment horizontal="center"/>
    </xf>
    <xf numFmtId="166" fontId="15" fillId="34" borderId="266" xfId="0" applyFont="1" applyFill="1" applyBorder="1" applyAlignment="1">
      <alignment horizontal="center"/>
    </xf>
    <xf numFmtId="166" fontId="15" fillId="0" borderId="267" xfId="0" applyFont="1" applyBorder="1" applyAlignment="1">
      <alignment horizontal="center"/>
    </xf>
    <xf numFmtId="166" fontId="133" fillId="34" borderId="0" xfId="0" applyFont="1" applyFill="1" applyAlignment="1" applyProtection="1">
      <alignment horizontal="center"/>
    </xf>
    <xf numFmtId="166" fontId="15" fillId="34" borderId="0" xfId="0" applyFont="1" applyFill="1" applyAlignment="1">
      <alignment horizontal="center"/>
    </xf>
    <xf numFmtId="166" fontId="11" fillId="34" borderId="266" xfId="0" applyFont="1" applyFill="1" applyBorder="1" applyAlignment="1" applyProtection="1">
      <alignment horizontal="center"/>
    </xf>
    <xf numFmtId="166" fontId="11" fillId="34" borderId="267" xfId="0" applyFont="1" applyFill="1" applyBorder="1" applyAlignment="1" applyProtection="1">
      <alignment horizontal="center"/>
    </xf>
    <xf numFmtId="166" fontId="15" fillId="34" borderId="0" xfId="0" applyFont="1" applyFill="1" applyAlignment="1" applyProtection="1"/>
    <xf numFmtId="166" fontId="11" fillId="34" borderId="0" xfId="0" applyFont="1" applyFill="1" applyAlignment="1" applyProtection="1">
      <alignment wrapText="1"/>
    </xf>
    <xf numFmtId="166" fontId="19" fillId="34" borderId="310" xfId="0" applyFont="1" applyFill="1" applyBorder="1" applyAlignment="1" applyProtection="1">
      <alignment horizontal="left"/>
    </xf>
    <xf numFmtId="166" fontId="19" fillId="34" borderId="167" xfId="0" applyFont="1" applyFill="1" applyBorder="1" applyAlignment="1" applyProtection="1">
      <alignment horizontal="center" vertical="center" wrapText="1"/>
    </xf>
    <xf numFmtId="166" fontId="19" fillId="34" borderId="95" xfId="0" applyFont="1" applyFill="1" applyBorder="1" applyAlignment="1" applyProtection="1">
      <alignment horizontal="center" vertical="center" wrapText="1"/>
    </xf>
    <xf numFmtId="166" fontId="19" fillId="34" borderId="443" xfId="0" applyFont="1" applyFill="1" applyBorder="1" applyAlignment="1" applyProtection="1">
      <alignment horizontal="center" vertical="center" wrapText="1"/>
    </xf>
    <xf numFmtId="166" fontId="19" fillId="34" borderId="446" xfId="0" applyFont="1" applyFill="1" applyBorder="1" applyAlignment="1" applyProtection="1">
      <alignment horizontal="center"/>
    </xf>
    <xf numFmtId="166" fontId="19" fillId="34" borderId="448" xfId="0" applyFont="1" applyFill="1" applyBorder="1" applyAlignment="1" applyProtection="1">
      <alignment horizontal="center"/>
    </xf>
    <xf numFmtId="166" fontId="19" fillId="34" borderId="266" xfId="0" applyFont="1" applyFill="1" applyBorder="1" applyAlignment="1" applyProtection="1">
      <alignment horizontal="center" wrapText="1"/>
    </xf>
    <xf numFmtId="166" fontId="11" fillId="34" borderId="267" xfId="0" applyFont="1" applyFill="1" applyBorder="1" applyAlignment="1" applyProtection="1">
      <alignment wrapText="1"/>
    </xf>
    <xf numFmtId="166" fontId="19" fillId="34" borderId="266" xfId="0" applyFont="1" applyFill="1" applyBorder="1" applyAlignment="1" applyProtection="1">
      <alignment horizontal="center"/>
    </xf>
    <xf numFmtId="166" fontId="19" fillId="34" borderId="264" xfId="0" applyFont="1" applyFill="1" applyBorder="1" applyAlignment="1" applyProtection="1">
      <alignment horizontal="center"/>
    </xf>
    <xf numFmtId="166" fontId="19" fillId="34" borderId="267" xfId="0" applyFont="1" applyFill="1" applyBorder="1" applyAlignment="1" applyProtection="1">
      <alignment horizontal="center"/>
    </xf>
    <xf numFmtId="170" fontId="11" fillId="34" borderId="266" xfId="208" applyNumberFormat="1" applyFont="1" applyFill="1" applyBorder="1" applyAlignment="1" applyProtection="1">
      <alignment horizontal="center"/>
    </xf>
    <xf numFmtId="170" fontId="11" fillId="34" borderId="267" xfId="208" applyNumberFormat="1" applyFont="1" applyFill="1" applyBorder="1" applyAlignment="1" applyProtection="1">
      <alignment horizontal="center"/>
    </xf>
    <xf numFmtId="166" fontId="11" fillId="34" borderId="264" xfId="0" applyFont="1" applyFill="1" applyBorder="1" applyAlignment="1" applyProtection="1">
      <alignment horizontal="center"/>
    </xf>
    <xf numFmtId="170" fontId="19" fillId="34" borderId="266" xfId="208" applyNumberFormat="1" applyFont="1" applyFill="1" applyBorder="1" applyAlignment="1" applyProtection="1">
      <alignment horizontal="center"/>
    </xf>
    <xf numFmtId="170" fontId="19" fillId="34" borderId="267" xfId="208" applyNumberFormat="1" applyFont="1" applyFill="1" applyBorder="1" applyAlignment="1" applyProtection="1">
      <alignment horizontal="center"/>
    </xf>
    <xf numFmtId="170" fontId="11" fillId="34" borderId="266" xfId="209" applyNumberFormat="1" applyFont="1" applyFill="1" applyBorder="1" applyAlignment="1" applyProtection="1">
      <alignment horizontal="center"/>
    </xf>
    <xf numFmtId="170" fontId="11" fillId="34" borderId="267" xfId="209" applyNumberFormat="1" applyFont="1" applyFill="1" applyBorder="1" applyAlignment="1" applyProtection="1">
      <alignment horizontal="center"/>
    </xf>
    <xf numFmtId="166" fontId="19" fillId="34" borderId="167" xfId="0" applyFont="1" applyFill="1" applyBorder="1" applyAlignment="1" applyProtection="1">
      <alignment horizontal="center" wrapText="1"/>
    </xf>
    <xf numFmtId="166" fontId="19" fillId="34" borderId="443" xfId="0" applyFont="1" applyFill="1" applyBorder="1" applyAlignment="1" applyProtection="1">
      <alignment horizontal="center" wrapText="1"/>
    </xf>
    <xf numFmtId="166" fontId="11" fillId="34" borderId="0" xfId="0" applyFont="1" applyFill="1" applyAlignment="1" applyProtection="1">
      <alignment horizontal="left" wrapText="1"/>
    </xf>
    <xf numFmtId="166" fontId="19" fillId="34" borderId="310" xfId="0" applyFont="1" applyFill="1" applyBorder="1" applyAlignment="1" applyProtection="1">
      <alignment horizontal="center"/>
    </xf>
    <xf numFmtId="166" fontId="19" fillId="34" borderId="167" xfId="0" applyFont="1" applyFill="1" applyBorder="1" applyAlignment="1" applyProtection="1">
      <alignment horizontal="center"/>
    </xf>
    <xf numFmtId="166" fontId="19" fillId="34" borderId="443" xfId="0" applyFont="1" applyFill="1" applyBorder="1" applyAlignment="1" applyProtection="1">
      <alignment horizontal="center"/>
    </xf>
    <xf numFmtId="166" fontId="24" fillId="34" borderId="0" xfId="0" applyFont="1" applyFill="1" applyBorder="1" applyAlignment="1" applyProtection="1">
      <alignment horizontal="center"/>
    </xf>
    <xf numFmtId="166" fontId="19" fillId="34" borderId="0" xfId="0" applyFont="1" applyFill="1" applyAlignment="1" applyProtection="1"/>
    <xf numFmtId="3" fontId="19" fillId="34" borderId="310" xfId="0" applyNumberFormat="1" applyFont="1" applyFill="1" applyBorder="1" applyAlignment="1" applyProtection="1">
      <alignment horizontal="left"/>
    </xf>
    <xf numFmtId="166" fontId="19" fillId="34" borderId="310" xfId="0" applyFont="1" applyFill="1" applyBorder="1" applyAlignment="1" applyProtection="1">
      <alignment horizontal="center" wrapText="1"/>
    </xf>
    <xf numFmtId="166" fontId="19" fillId="0" borderId="0" xfId="0" applyFont="1" applyAlignment="1"/>
    <xf numFmtId="166" fontId="20" fillId="0" borderId="0" xfId="0" applyFont="1" applyAlignment="1"/>
    <xf numFmtId="166" fontId="11" fillId="34" borderId="310" xfId="0" applyFont="1" applyFill="1" applyBorder="1" applyAlignment="1" applyProtection="1">
      <alignment horizontal="left"/>
    </xf>
    <xf numFmtId="166" fontId="11" fillId="34" borderId="310" xfId="0" applyFont="1" applyFill="1" applyBorder="1" applyAlignment="1" applyProtection="1">
      <alignment horizontal="center"/>
    </xf>
    <xf numFmtId="166" fontId="19" fillId="34" borderId="310" xfId="0" applyFont="1" applyFill="1" applyBorder="1" applyAlignment="1" applyProtection="1">
      <alignment horizontal="left" wrapText="1"/>
    </xf>
    <xf numFmtId="166" fontId="19" fillId="34" borderId="186" xfId="0" applyFont="1" applyFill="1" applyBorder="1" applyAlignment="1" applyProtection="1">
      <alignment horizontal="center" vertical="center" wrapText="1"/>
    </xf>
    <xf numFmtId="166" fontId="19" fillId="34" borderId="350" xfId="0" applyFont="1" applyFill="1" applyBorder="1" applyAlignment="1" applyProtection="1">
      <alignment horizontal="center" vertical="center" wrapText="1"/>
    </xf>
    <xf numFmtId="166" fontId="19" fillId="34" borderId="92" xfId="0" applyFont="1" applyFill="1" applyBorder="1" applyAlignment="1" applyProtection="1">
      <alignment horizontal="center" vertical="center" wrapText="1"/>
    </xf>
    <xf numFmtId="166" fontId="19" fillId="34" borderId="276" xfId="0" applyFont="1" applyFill="1" applyBorder="1" applyAlignment="1" applyProtection="1">
      <alignment horizontal="center" vertical="center" wrapText="1"/>
    </xf>
    <xf numFmtId="166" fontId="19" fillId="34" borderId="449" xfId="0" applyFont="1" applyFill="1" applyBorder="1" applyAlignment="1" applyProtection="1">
      <alignment horizontal="center" vertical="center" wrapText="1"/>
    </xf>
    <xf numFmtId="166" fontId="19" fillId="34" borderId="200" xfId="0" applyFont="1" applyFill="1" applyBorder="1" applyAlignment="1" applyProtection="1">
      <alignment horizontal="center" vertical="center" wrapText="1"/>
    </xf>
    <xf numFmtId="166" fontId="11" fillId="0" borderId="0" xfId="0" applyFont="1" applyAlignment="1">
      <alignment horizontal="center"/>
    </xf>
    <xf numFmtId="166" fontId="101" fillId="0" borderId="0" xfId="0" applyFont="1" applyAlignment="1">
      <alignment horizontal="center"/>
    </xf>
    <xf numFmtId="166" fontId="11" fillId="34" borderId="310" xfId="0" applyFont="1" applyFill="1" applyBorder="1" applyAlignment="1" applyProtection="1">
      <alignment horizontal="center" vertical="top"/>
    </xf>
    <xf numFmtId="166" fontId="31" fillId="34" borderId="0" xfId="0" quotePrefix="1" applyFont="1" applyFill="1" applyBorder="1" applyAlignment="1" applyProtection="1">
      <alignment horizontal="center"/>
    </xf>
    <xf numFmtId="166" fontId="19" fillId="34" borderId="0" xfId="0" quotePrefix="1" applyFont="1" applyFill="1" applyBorder="1" applyAlignment="1" applyProtection="1">
      <alignment horizontal="center"/>
    </xf>
    <xf numFmtId="166" fontId="20" fillId="34" borderId="0" xfId="0" applyFont="1" applyFill="1" applyBorder="1" applyAlignment="1" applyProtection="1">
      <alignment horizontal="center" vertical="center"/>
    </xf>
    <xf numFmtId="0" fontId="11" fillId="34" borderId="0" xfId="165" applyFont="1" applyFill="1" applyAlignment="1" applyProtection="1">
      <alignment horizontal="left" wrapText="1"/>
    </xf>
    <xf numFmtId="0" fontId="11" fillId="34" borderId="0" xfId="165" applyFont="1" applyFill="1" applyAlignment="1" applyProtection="1">
      <alignment horizontal="left"/>
    </xf>
    <xf numFmtId="0" fontId="24" fillId="34" borderId="0" xfId="165" applyFont="1" applyFill="1" applyBorder="1" applyAlignment="1" applyProtection="1">
      <alignment horizontal="center"/>
    </xf>
    <xf numFmtId="0" fontId="19" fillId="34" borderId="0" xfId="165" applyFont="1" applyFill="1" applyAlignment="1" applyProtection="1">
      <alignment horizontal="center"/>
    </xf>
    <xf numFmtId="0" fontId="21" fillId="34" borderId="0" xfId="165" applyFont="1" applyFill="1" applyAlignment="1" applyProtection="1"/>
    <xf numFmtId="0" fontId="20" fillId="34" borderId="0" xfId="93" applyFont="1" applyFill="1" applyBorder="1" applyAlignment="1" applyProtection="1">
      <alignment horizontal="center"/>
    </xf>
    <xf numFmtId="0" fontId="19" fillId="34" borderId="310" xfId="93" applyFont="1" applyFill="1" applyBorder="1" applyAlignment="1" applyProtection="1">
      <alignment horizontal="left"/>
    </xf>
    <xf numFmtId="0" fontId="137" fillId="34" borderId="0" xfId="93" applyFont="1" applyFill="1" applyAlignment="1" applyProtection="1">
      <alignment horizontal="left" vertical="distributed" wrapText="1"/>
    </xf>
    <xf numFmtId="166" fontId="19" fillId="34" borderId="310" xfId="0" applyFont="1" applyFill="1" applyBorder="1" applyAlignment="1" applyProtection="1">
      <alignment horizontal="center" vertical="center"/>
    </xf>
    <xf numFmtId="166" fontId="19" fillId="34" borderId="0" xfId="61" applyFont="1" applyFill="1" applyBorder="1" applyAlignment="1" applyProtection="1">
      <alignment horizontal="center"/>
    </xf>
    <xf numFmtId="166" fontId="19" fillId="0" borderId="0" xfId="0" applyFont="1" applyAlignment="1">
      <alignment horizontal="center"/>
    </xf>
    <xf numFmtId="166" fontId="19" fillId="34" borderId="0" xfId="0" applyFont="1" applyFill="1" applyBorder="1" applyAlignment="1" applyProtection="1">
      <alignment horizontal="center"/>
    </xf>
    <xf numFmtId="166" fontId="19" fillId="34" borderId="267" xfId="0" applyFont="1" applyFill="1" applyBorder="1" applyAlignment="1" applyProtection="1">
      <alignment horizontal="center" wrapText="1"/>
    </xf>
    <xf numFmtId="166" fontId="19" fillId="34" borderId="264" xfId="0" applyFont="1" applyFill="1" applyBorder="1" applyAlignment="1" applyProtection="1">
      <alignment horizontal="center" vertical="center"/>
    </xf>
    <xf numFmtId="166" fontId="19" fillId="34" borderId="267" xfId="0" applyFont="1" applyFill="1" applyBorder="1" applyAlignment="1" applyProtection="1">
      <alignment horizontal="center" vertical="center"/>
    </xf>
    <xf numFmtId="166" fontId="19" fillId="34" borderId="0" xfId="0" quotePrefix="1" applyFont="1" applyFill="1" applyAlignment="1" applyProtection="1">
      <alignment horizontal="center"/>
    </xf>
    <xf numFmtId="166" fontId="19" fillId="34" borderId="266" xfId="0" applyFont="1" applyFill="1" applyBorder="1" applyAlignment="1" applyProtection="1">
      <alignment horizontal="left" vertical="center"/>
    </xf>
    <xf numFmtId="166" fontId="19" fillId="34" borderId="264" xfId="0" applyFont="1" applyFill="1" applyBorder="1" applyAlignment="1" applyProtection="1">
      <alignment horizontal="left" vertical="center"/>
    </xf>
    <xf numFmtId="166" fontId="19" fillId="34" borderId="267" xfId="0" applyFont="1" applyFill="1" applyBorder="1" applyAlignment="1" applyProtection="1">
      <alignment horizontal="left" vertical="center"/>
    </xf>
    <xf numFmtId="166" fontId="137" fillId="34" borderId="0" xfId="0" applyFont="1" applyFill="1" applyBorder="1" applyAlignment="1" applyProtection="1">
      <alignment horizontal="left" wrapText="1"/>
    </xf>
    <xf numFmtId="166" fontId="11" fillId="34" borderId="266" xfId="0" applyFont="1" applyFill="1" applyBorder="1" applyAlignment="1" applyProtection="1">
      <alignment horizontal="left" vertical="center" wrapText="1"/>
    </xf>
    <xf numFmtId="166" fontId="11" fillId="34" borderId="264" xfId="0" applyFont="1" applyFill="1" applyBorder="1" applyAlignment="1" applyProtection="1">
      <alignment horizontal="left" vertical="center" wrapText="1"/>
    </xf>
    <xf numFmtId="166" fontId="11" fillId="34" borderId="267" xfId="0" applyFont="1" applyFill="1" applyBorder="1" applyAlignment="1" applyProtection="1">
      <alignment horizontal="left" vertical="center" wrapText="1"/>
    </xf>
    <xf numFmtId="166" fontId="11" fillId="0" borderId="266" xfId="0" applyFont="1" applyFill="1" applyBorder="1" applyAlignment="1" applyProtection="1">
      <alignment horizontal="left" vertical="center" wrapText="1"/>
      <protection locked="0"/>
    </xf>
    <xf numFmtId="166" fontId="11" fillId="0" borderId="264" xfId="0" applyFont="1" applyFill="1" applyBorder="1" applyAlignment="1" applyProtection="1">
      <alignment horizontal="left" vertical="center" wrapText="1"/>
      <protection locked="0"/>
    </xf>
    <xf numFmtId="166" fontId="11" fillId="0" borderId="267" xfId="0" applyFont="1" applyFill="1" applyBorder="1" applyAlignment="1" applyProtection="1">
      <alignment horizontal="left" vertical="center" wrapText="1"/>
      <protection locked="0"/>
    </xf>
    <xf numFmtId="166" fontId="137" fillId="34" borderId="0" xfId="0" applyFont="1" applyFill="1" applyBorder="1" applyAlignment="1" applyProtection="1">
      <alignment horizontal="left"/>
    </xf>
    <xf numFmtId="166" fontId="19" fillId="29" borderId="323" xfId="0" applyFont="1" applyFill="1" applyBorder="1" applyAlignment="1" applyProtection="1">
      <alignment horizontal="center"/>
    </xf>
    <xf numFmtId="166" fontId="15" fillId="0" borderId="351" xfId="0" applyFont="1" applyBorder="1" applyAlignment="1">
      <alignment horizontal="center"/>
    </xf>
    <xf numFmtId="166" fontId="26" fillId="29" borderId="266" xfId="0" applyFont="1" applyFill="1" applyBorder="1" applyAlignment="1" applyProtection="1">
      <alignment horizontal="center"/>
    </xf>
    <xf numFmtId="166" fontId="0" fillId="0" borderId="171" xfId="0" applyFont="1" applyBorder="1" applyAlignment="1"/>
    <xf numFmtId="166" fontId="93" fillId="34" borderId="0" xfId="211" quotePrefix="1" applyNumberFormat="1" applyFill="1" applyAlignment="1" applyProtection="1">
      <alignment horizontal="center"/>
    </xf>
    <xf numFmtId="166" fontId="93" fillId="34" borderId="0" xfId="211" applyNumberFormat="1" applyFill="1" applyAlignment="1" applyProtection="1"/>
    <xf numFmtId="166" fontId="0" fillId="0" borderId="351" xfId="0" applyFont="1" applyBorder="1" applyAlignment="1">
      <alignment horizontal="center"/>
    </xf>
    <xf numFmtId="166" fontId="26" fillId="29" borderId="186" xfId="0" applyFont="1" applyFill="1" applyBorder="1" applyAlignment="1" applyProtection="1">
      <alignment horizontal="center" wrapText="1"/>
    </xf>
    <xf numFmtId="166" fontId="0" fillId="0" borderId="449" xfId="0" applyFont="1" applyBorder="1" applyAlignment="1"/>
    <xf numFmtId="166" fontId="26" fillId="29" borderId="167" xfId="0" applyFont="1" applyFill="1" applyBorder="1" applyAlignment="1" applyProtection="1">
      <alignment horizontal="center" wrapText="1"/>
    </xf>
    <xf numFmtId="166" fontId="0" fillId="0" borderId="443" xfId="0" applyFont="1" applyBorder="1" applyAlignment="1"/>
    <xf numFmtId="166" fontId="19" fillId="29" borderId="266" xfId="0" applyFont="1" applyFill="1" applyBorder="1" applyAlignment="1" applyProtection="1">
      <alignment horizontal="center"/>
    </xf>
    <xf numFmtId="166" fontId="15" fillId="0" borderId="264" xfId="0" applyFont="1" applyBorder="1" applyAlignment="1">
      <alignment horizontal="center"/>
    </xf>
    <xf numFmtId="166" fontId="0" fillId="0" borderId="264" xfId="0" applyFont="1" applyBorder="1" applyAlignment="1">
      <alignment horizontal="center"/>
    </xf>
    <xf numFmtId="166" fontId="0" fillId="0" borderId="267" xfId="0" applyFont="1" applyBorder="1" applyAlignment="1">
      <alignment horizontal="center"/>
    </xf>
    <xf numFmtId="166" fontId="26" fillId="29" borderId="266" xfId="0" applyFont="1" applyFill="1" applyBorder="1" applyAlignment="1" applyProtection="1">
      <alignment horizontal="center" wrapText="1"/>
    </xf>
    <xf numFmtId="166" fontId="15" fillId="0" borderId="322" xfId="0" applyFont="1" applyBorder="1" applyAlignment="1">
      <alignment horizontal="center"/>
    </xf>
    <xf numFmtId="166" fontId="20" fillId="34" borderId="167" xfId="0" applyFont="1" applyFill="1" applyBorder="1" applyAlignment="1" applyProtection="1">
      <alignment horizontal="center" wrapText="1"/>
    </xf>
    <xf numFmtId="166" fontId="0" fillId="34" borderId="443" xfId="0" applyFont="1" applyFill="1" applyBorder="1" applyAlignment="1"/>
    <xf numFmtId="166" fontId="26" fillId="29" borderId="395" xfId="0" applyFont="1" applyFill="1" applyBorder="1" applyAlignment="1" applyProtection="1">
      <alignment horizontal="center" wrapText="1"/>
    </xf>
    <xf numFmtId="166" fontId="0" fillId="0" borderId="95" xfId="0" applyFont="1" applyBorder="1" applyAlignment="1"/>
    <xf numFmtId="166" fontId="122" fillId="29" borderId="395" xfId="0" applyFont="1" applyFill="1" applyBorder="1" applyAlignment="1" applyProtection="1">
      <alignment horizontal="center" wrapText="1"/>
    </xf>
    <xf numFmtId="166" fontId="0" fillId="0" borderId="95" xfId="0" applyBorder="1" applyAlignment="1"/>
    <xf numFmtId="166" fontId="0" fillId="0" borderId="443" xfId="0" applyBorder="1" applyAlignment="1"/>
    <xf numFmtId="166" fontId="122" fillId="29" borderId="323" xfId="0" applyFont="1" applyFill="1" applyBorder="1" applyAlignment="1" applyProtection="1">
      <alignment horizontal="center"/>
    </xf>
    <xf numFmtId="166" fontId="21" fillId="0" borderId="324" xfId="0" applyFont="1" applyBorder="1" applyAlignment="1">
      <alignment horizontal="center"/>
    </xf>
    <xf numFmtId="166" fontId="94" fillId="0" borderId="0" xfId="211" applyNumberFormat="1" applyFont="1" applyAlignment="1" applyProtection="1">
      <alignment horizontal="center"/>
    </xf>
    <xf numFmtId="166" fontId="105" fillId="29" borderId="323" xfId="0" applyFont="1" applyFill="1" applyBorder="1" applyAlignment="1" applyProtection="1">
      <alignment horizontal="center"/>
    </xf>
    <xf numFmtId="166" fontId="148" fillId="0" borderId="322" xfId="0" applyFont="1" applyBorder="1" applyAlignment="1">
      <alignment horizontal="center"/>
    </xf>
    <xf numFmtId="166" fontId="148" fillId="0" borderId="351" xfId="0" applyFont="1" applyBorder="1" applyAlignment="1">
      <alignment horizontal="center"/>
    </xf>
    <xf numFmtId="166" fontId="105" fillId="29" borderId="266" xfId="0" applyFont="1" applyFill="1" applyBorder="1" applyAlignment="1" applyProtection="1">
      <alignment horizontal="center"/>
    </xf>
    <xf numFmtId="166" fontId="148" fillId="0" borderId="264" xfId="0" applyFont="1" applyBorder="1" applyAlignment="1">
      <alignment horizontal="center"/>
    </xf>
    <xf numFmtId="166" fontId="148" fillId="0" borderId="267" xfId="0" applyFont="1" applyBorder="1" applyAlignment="1">
      <alignment horizontal="center"/>
    </xf>
    <xf numFmtId="166" fontId="106" fillId="0" borderId="264" xfId="0" applyFont="1" applyBorder="1" applyAlignment="1">
      <alignment horizontal="center"/>
    </xf>
    <xf numFmtId="166" fontId="106" fillId="0" borderId="267" xfId="0" applyFont="1" applyBorder="1" applyAlignment="1">
      <alignment horizontal="center"/>
    </xf>
    <xf numFmtId="166" fontId="122" fillId="29" borderId="266" xfId="0" applyFont="1" applyFill="1" applyBorder="1" applyAlignment="1" applyProtection="1">
      <alignment horizontal="center" wrapText="1"/>
    </xf>
    <xf numFmtId="166" fontId="106" fillId="0" borderId="264" xfId="0" applyFont="1" applyBorder="1" applyAlignment="1"/>
    <xf numFmtId="166" fontId="106" fillId="0" borderId="267" xfId="0" applyFont="1" applyBorder="1" applyAlignment="1"/>
    <xf numFmtId="166" fontId="106" fillId="0" borderId="351" xfId="0" applyFont="1" applyBorder="1" applyAlignment="1">
      <alignment horizontal="center"/>
    </xf>
    <xf numFmtId="166" fontId="20" fillId="29" borderId="167" xfId="0" applyFont="1" applyFill="1" applyBorder="1" applyAlignment="1" applyProtection="1">
      <alignment horizontal="center" wrapText="1"/>
    </xf>
    <xf numFmtId="166" fontId="20" fillId="29" borderId="187" xfId="0" quotePrefix="1" applyNumberFormat="1" applyFont="1" applyFill="1" applyBorder="1" applyAlignment="1" applyProtection="1">
      <alignment horizontal="center"/>
    </xf>
    <xf numFmtId="166" fontId="0" fillId="0" borderId="195" xfId="0" applyBorder="1" applyAlignment="1"/>
    <xf numFmtId="166" fontId="0" fillId="0" borderId="310" xfId="0" applyBorder="1" applyAlignment="1">
      <alignment horizontal="center"/>
    </xf>
    <xf numFmtId="166" fontId="122" fillId="29" borderId="310" xfId="0" applyFont="1" applyFill="1" applyBorder="1" applyAlignment="1" applyProtection="1">
      <alignment horizontal="center" wrapText="1"/>
    </xf>
    <xf numFmtId="166" fontId="15" fillId="34" borderId="351" xfId="0" applyFont="1" applyFill="1" applyBorder="1" applyAlignment="1">
      <alignment horizontal="center"/>
    </xf>
    <xf numFmtId="166" fontId="122" fillId="29" borderId="167" xfId="0" applyFont="1" applyFill="1" applyBorder="1" applyAlignment="1" applyProtection="1">
      <alignment horizontal="center" wrapText="1"/>
    </xf>
    <xf numFmtId="166" fontId="0" fillId="0" borderId="443" xfId="0" applyBorder="1" applyAlignment="1">
      <alignment horizontal="center" wrapText="1"/>
    </xf>
    <xf numFmtId="166" fontId="122" fillId="29" borderId="186" xfId="0" applyFont="1" applyFill="1" applyBorder="1" applyAlignment="1" applyProtection="1">
      <alignment horizontal="center" wrapText="1"/>
    </xf>
    <xf numFmtId="166" fontId="0" fillId="0" borderId="449" xfId="0" applyBorder="1" applyAlignment="1"/>
    <xf numFmtId="166" fontId="151" fillId="0" borderId="264" xfId="0" applyFont="1" applyBorder="1" applyAlignment="1">
      <alignment horizontal="center"/>
    </xf>
    <xf numFmtId="166" fontId="151" fillId="0" borderId="267" xfId="0" applyFont="1" applyBorder="1" applyAlignment="1">
      <alignment horizontal="center"/>
    </xf>
    <xf numFmtId="166" fontId="81" fillId="29" borderId="266" xfId="0" applyFont="1" applyFill="1" applyBorder="1" applyAlignment="1" applyProtection="1">
      <alignment horizontal="center" wrapText="1"/>
    </xf>
    <xf numFmtId="166" fontId="151" fillId="0" borderId="264" xfId="0" applyFont="1" applyBorder="1" applyAlignment="1"/>
    <xf numFmtId="166" fontId="151" fillId="0" borderId="267" xfId="0" applyFont="1" applyBorder="1" applyAlignment="1"/>
    <xf numFmtId="166" fontId="105" fillId="34" borderId="167" xfId="0" applyFont="1" applyFill="1" applyBorder="1" applyAlignment="1" applyProtection="1">
      <alignment horizontal="center" wrapText="1"/>
    </xf>
    <xf numFmtId="166" fontId="151" fillId="34" borderId="443" xfId="0" applyFont="1" applyFill="1" applyBorder="1" applyAlignment="1"/>
    <xf numFmtId="166" fontId="81" fillId="29" borderId="186" xfId="0" applyFont="1" applyFill="1" applyBorder="1" applyAlignment="1" applyProtection="1">
      <alignment horizontal="center" wrapText="1"/>
    </xf>
    <xf numFmtId="166" fontId="151" fillId="0" borderId="449" xfId="0" applyFont="1" applyBorder="1" applyAlignment="1"/>
    <xf numFmtId="0" fontId="31" fillId="34" borderId="0" xfId="3" applyFont="1" applyFill="1" applyAlignment="1" applyProtection="1">
      <alignment horizontal="center"/>
    </xf>
    <xf numFmtId="0" fontId="20" fillId="34" borderId="0" xfId="8" quotePrefix="1" applyFont="1" applyFill="1" applyBorder="1" applyAlignment="1" applyProtection="1">
      <alignment horizontal="center"/>
    </xf>
    <xf numFmtId="166" fontId="105" fillId="0" borderId="322" xfId="0" applyFont="1" applyBorder="1" applyAlignment="1">
      <alignment horizontal="center"/>
    </xf>
    <xf numFmtId="166" fontId="105" fillId="0" borderId="351" xfId="0" applyFont="1" applyBorder="1" applyAlignment="1">
      <alignment horizontal="center"/>
    </xf>
    <xf numFmtId="166" fontId="151" fillId="0" borderId="351" xfId="0" applyFont="1" applyBorder="1" applyAlignment="1">
      <alignment horizontal="center"/>
    </xf>
    <xf numFmtId="166" fontId="81" fillId="29" borderId="395" xfId="0" applyFont="1" applyFill="1" applyBorder="1" applyAlignment="1" applyProtection="1">
      <alignment horizontal="center" wrapText="1"/>
    </xf>
    <xf numFmtId="166" fontId="11" fillId="0" borderId="95" xfId="0" applyFont="1" applyBorder="1" applyAlignment="1"/>
    <xf numFmtId="166" fontId="11" fillId="0" borderId="443" xfId="0" applyFont="1" applyBorder="1" applyAlignment="1"/>
    <xf numFmtId="166" fontId="153" fillId="29" borderId="323" xfId="0" applyFont="1" applyFill="1" applyBorder="1" applyAlignment="1" applyProtection="1">
      <alignment horizontal="center"/>
    </xf>
    <xf numFmtId="166" fontId="153" fillId="0" borderId="351" xfId="0" applyFont="1" applyBorder="1" applyAlignment="1">
      <alignment horizontal="center"/>
    </xf>
    <xf numFmtId="166" fontId="122" fillId="29" borderId="266" xfId="0" applyFont="1" applyFill="1" applyBorder="1" applyAlignment="1" applyProtection="1">
      <alignment horizontal="center"/>
    </xf>
    <xf numFmtId="166" fontId="106" fillId="0" borderId="171" xfId="0" applyFont="1" applyBorder="1" applyAlignment="1"/>
    <xf numFmtId="166" fontId="81" fillId="29" borderId="350" xfId="0" applyFont="1" applyFill="1" applyBorder="1" applyAlignment="1" applyProtection="1">
      <alignment horizontal="center" wrapText="1"/>
    </xf>
    <xf numFmtId="166" fontId="151" fillId="0" borderId="200" xfId="0" applyFont="1" applyBorder="1" applyAlignment="1"/>
    <xf numFmtId="166" fontId="81" fillId="29" borderId="167" xfId="0" applyFont="1" applyFill="1" applyBorder="1" applyAlignment="1" applyProtection="1">
      <alignment horizontal="center" wrapText="1"/>
    </xf>
    <xf numFmtId="166" fontId="151" fillId="0" borderId="443" xfId="0" applyFont="1" applyBorder="1" applyAlignment="1"/>
    <xf numFmtId="166" fontId="105" fillId="0" borderId="264" xfId="0" applyFont="1" applyBorder="1" applyAlignment="1">
      <alignment horizontal="center"/>
    </xf>
    <xf numFmtId="166" fontId="105" fillId="0" borderId="267" xfId="0" applyFont="1" applyBorder="1" applyAlignment="1">
      <alignment horizontal="center"/>
    </xf>
    <xf numFmtId="166" fontId="82" fillId="29" borderId="323" xfId="0" applyFont="1" applyFill="1" applyBorder="1" applyAlignment="1" applyProtection="1">
      <alignment horizontal="center"/>
    </xf>
    <xf numFmtId="166" fontId="11" fillId="0" borderId="324" xfId="0" applyFont="1" applyBorder="1" applyAlignment="1">
      <alignment horizontal="center"/>
    </xf>
    <xf numFmtId="166" fontId="82" fillId="29" borderId="395" xfId="0" applyFont="1" applyFill="1" applyBorder="1" applyAlignment="1" applyProtection="1">
      <alignment horizontal="center" wrapText="1"/>
    </xf>
    <xf numFmtId="166" fontId="82" fillId="29" borderId="323" xfId="0" applyFont="1" applyFill="1" applyBorder="1" applyAlignment="1" applyProtection="1">
      <alignment horizontal="center" wrapText="1"/>
    </xf>
    <xf numFmtId="166" fontId="11" fillId="0" borderId="351" xfId="0" applyFont="1" applyBorder="1" applyAlignment="1">
      <alignment horizontal="center" wrapText="1"/>
    </xf>
    <xf numFmtId="166" fontId="82" fillId="29" borderId="95" xfId="0" applyFont="1" applyFill="1" applyBorder="1" applyAlignment="1" applyProtection="1">
      <alignment horizontal="center" wrapText="1"/>
    </xf>
    <xf numFmtId="166" fontId="11" fillId="0" borderId="443" xfId="0" applyFont="1" applyBorder="1" applyAlignment="1">
      <alignment horizontal="center" wrapText="1"/>
    </xf>
    <xf numFmtId="166" fontId="19" fillId="29" borderId="167" xfId="0" applyFont="1" applyFill="1" applyBorder="1" applyAlignment="1" applyProtection="1">
      <alignment horizontal="center" wrapText="1"/>
    </xf>
    <xf numFmtId="166" fontId="19" fillId="29" borderId="187" xfId="0" quotePrefix="1" applyNumberFormat="1" applyFont="1" applyFill="1" applyBorder="1" applyAlignment="1" applyProtection="1">
      <alignment horizontal="center"/>
    </xf>
    <xf numFmtId="166" fontId="11" fillId="0" borderId="195" xfId="0" applyFont="1" applyBorder="1" applyAlignment="1"/>
    <xf numFmtId="166" fontId="19" fillId="0" borderId="264" xfId="0" applyFont="1" applyBorder="1" applyAlignment="1">
      <alignment horizontal="center"/>
    </xf>
    <xf numFmtId="166" fontId="19" fillId="0" borderId="267" xfId="0" applyFont="1" applyBorder="1" applyAlignment="1">
      <alignment horizontal="center"/>
    </xf>
    <xf numFmtId="166" fontId="11" fillId="0" borderId="264" xfId="0" applyFont="1" applyBorder="1" applyAlignment="1">
      <alignment horizontal="center"/>
    </xf>
    <xf numFmtId="166" fontId="11" fillId="0" borderId="267" xfId="0" applyFont="1" applyBorder="1" applyAlignment="1">
      <alignment horizontal="center"/>
    </xf>
    <xf numFmtId="166" fontId="82" fillId="29" borderId="167" xfId="0" applyFont="1" applyFill="1" applyBorder="1" applyAlignment="1" applyProtection="1">
      <alignment horizontal="center" wrapText="1"/>
    </xf>
    <xf numFmtId="49" fontId="94" fillId="34" borderId="0" xfId="211" quotePrefix="1" applyNumberFormat="1" applyFont="1" applyFill="1" applyAlignment="1" applyProtection="1">
      <alignment horizontal="center"/>
    </xf>
    <xf numFmtId="0" fontId="31" fillId="34" borderId="0" xfId="8" applyFont="1" applyFill="1" applyAlignment="1" applyProtection="1">
      <alignment horizontal="center"/>
    </xf>
    <xf numFmtId="0" fontId="20" fillId="34" borderId="0" xfId="3" applyFont="1" applyFill="1" applyAlignment="1" applyProtection="1">
      <alignment horizontal="center"/>
    </xf>
    <xf numFmtId="166" fontId="82" fillId="29" borderId="266" xfId="0" applyFont="1" applyFill="1" applyBorder="1" applyAlignment="1" applyProtection="1">
      <alignment horizontal="center" wrapText="1"/>
    </xf>
    <xf numFmtId="166" fontId="11" fillId="0" borderId="264" xfId="0" applyFont="1" applyBorder="1" applyAlignment="1"/>
    <xf numFmtId="166" fontId="11" fillId="0" borderId="267" xfId="0" applyFont="1" applyBorder="1" applyAlignment="1"/>
    <xf numFmtId="166" fontId="11" fillId="0" borderId="310" xfId="0" applyFont="1" applyBorder="1" applyAlignment="1">
      <alignment horizontal="center"/>
    </xf>
    <xf numFmtId="166" fontId="82" fillId="29" borderId="310" xfId="0" applyFont="1" applyFill="1" applyBorder="1" applyAlignment="1" applyProtection="1">
      <alignment horizontal="center" wrapText="1"/>
    </xf>
    <xf numFmtId="166" fontId="82" fillId="29" borderId="186" xfId="0" applyFont="1" applyFill="1" applyBorder="1" applyAlignment="1" applyProtection="1">
      <alignment horizontal="center" wrapText="1"/>
    </xf>
    <xf numFmtId="166" fontId="11" fillId="0" borderId="449" xfId="0" applyFont="1" applyBorder="1" applyAlignment="1"/>
    <xf numFmtId="166" fontId="82" fillId="29" borderId="443" xfId="0" applyFont="1" applyFill="1" applyBorder="1" applyAlignment="1" applyProtection="1">
      <alignment horizontal="center" wrapText="1"/>
    </xf>
    <xf numFmtId="166" fontId="19" fillId="0" borderId="443" xfId="0" applyFont="1" applyBorder="1" applyAlignment="1"/>
    <xf numFmtId="166" fontId="81" fillId="29" borderId="434" xfId="0" applyFont="1" applyFill="1" applyBorder="1" applyAlignment="1" applyProtection="1">
      <alignment horizontal="center"/>
    </xf>
    <xf numFmtId="166" fontId="11" fillId="0" borderId="321" xfId="0" applyFont="1" applyBorder="1" applyAlignment="1"/>
    <xf numFmtId="166" fontId="105" fillId="29" borderId="322" xfId="0" applyFont="1" applyFill="1" applyBorder="1" applyAlignment="1" applyProtection="1">
      <alignment horizontal="center"/>
    </xf>
    <xf numFmtId="166" fontId="105" fillId="29" borderId="351" xfId="0" applyFont="1" applyFill="1" applyBorder="1" applyAlignment="1" applyProtection="1">
      <alignment horizontal="center"/>
    </xf>
    <xf numFmtId="166" fontId="19" fillId="34" borderId="187" xfId="0" quotePrefix="1" applyNumberFormat="1" applyFont="1" applyFill="1" applyBorder="1" applyAlignment="1" applyProtection="1">
      <alignment horizontal="center"/>
    </xf>
    <xf numFmtId="166" fontId="105" fillId="29" borderId="264" xfId="0" applyFont="1" applyFill="1" applyBorder="1" applyAlignment="1" applyProtection="1">
      <alignment horizontal="center"/>
    </xf>
    <xf numFmtId="166" fontId="105" fillId="29" borderId="267" xfId="0" applyFont="1" applyFill="1" applyBorder="1" applyAlignment="1" applyProtection="1">
      <alignment horizontal="center"/>
    </xf>
    <xf numFmtId="166" fontId="81" fillId="29" borderId="264" xfId="0" applyFont="1" applyFill="1" applyBorder="1" applyAlignment="1" applyProtection="1">
      <alignment horizontal="center" wrapText="1"/>
    </xf>
    <xf numFmtId="166" fontId="81" fillId="29" borderId="267" xfId="0" applyFont="1" applyFill="1" applyBorder="1" applyAlignment="1" applyProtection="1">
      <alignment horizontal="center" wrapText="1"/>
    </xf>
    <xf numFmtId="166" fontId="81" fillId="29" borderId="323" xfId="0" applyFont="1" applyFill="1" applyBorder="1" applyAlignment="1" applyProtection="1">
      <alignment horizontal="center"/>
    </xf>
    <xf numFmtId="166" fontId="105" fillId="29" borderId="266" xfId="0" applyFont="1" applyFill="1" applyBorder="1" applyAlignment="1" applyProtection="1">
      <alignment horizontal="center" wrapText="1"/>
    </xf>
    <xf numFmtId="0" fontId="20" fillId="34" borderId="372" xfId="14" applyFont="1" applyFill="1" applyBorder="1" applyAlignment="1" applyProtection="1">
      <alignment horizontal="left"/>
    </xf>
    <xf numFmtId="0" fontId="20" fillId="34" borderId="341" xfId="14" applyFont="1" applyFill="1" applyBorder="1" applyAlignment="1" applyProtection="1">
      <alignment horizontal="left"/>
    </xf>
    <xf numFmtId="0" fontId="20" fillId="34" borderId="63" xfId="14" applyFont="1" applyFill="1" applyBorder="1" applyAlignment="1" applyProtection="1">
      <alignment horizontal="left"/>
    </xf>
    <xf numFmtId="0" fontId="20" fillId="34" borderId="327" xfId="14" applyFont="1" applyFill="1" applyBorder="1" applyAlignment="1" applyProtection="1">
      <alignment horizontal="left"/>
    </xf>
    <xf numFmtId="0" fontId="20" fillId="34" borderId="310" xfId="14" applyFont="1" applyFill="1" applyBorder="1" applyAlignment="1" applyProtection="1">
      <alignment horizontal="left"/>
    </xf>
    <xf numFmtId="0" fontId="15" fillId="34" borderId="0" xfId="14" quotePrefix="1" applyFont="1" applyFill="1" applyAlignment="1" applyProtection="1">
      <alignment horizontal="center"/>
    </xf>
    <xf numFmtId="0" fontId="15" fillId="34" borderId="0" xfId="14" applyFont="1" applyFill="1" applyAlignment="1" applyProtection="1">
      <alignment horizontal="center"/>
    </xf>
    <xf numFmtId="0" fontId="31" fillId="34" borderId="0" xfId="14" applyFont="1" applyFill="1" applyAlignment="1" applyProtection="1">
      <alignment horizontal="center"/>
    </xf>
    <xf numFmtId="0" fontId="20" fillId="34" borderId="397" xfId="14" applyFont="1" applyFill="1" applyBorder="1" applyAlignment="1" applyProtection="1">
      <alignment horizontal="left"/>
    </xf>
    <xf numFmtId="0" fontId="20" fillId="34" borderId="417" xfId="14" applyFont="1" applyFill="1" applyBorder="1" applyAlignment="1" applyProtection="1">
      <alignment horizontal="left"/>
    </xf>
    <xf numFmtId="0" fontId="0" fillId="0" borderId="266" xfId="14" applyFont="1" applyFill="1" applyBorder="1" applyAlignment="1" applyProtection="1">
      <alignment horizontal="left" wrapText="1"/>
      <protection locked="0"/>
    </xf>
    <xf numFmtId="0" fontId="12" fillId="0" borderId="264" xfId="14" applyFont="1" applyFill="1" applyBorder="1" applyAlignment="1" applyProtection="1">
      <alignment horizontal="left" wrapText="1"/>
      <protection locked="0"/>
    </xf>
    <xf numFmtId="0" fontId="12" fillId="0" borderId="267" xfId="14" applyFont="1" applyFill="1" applyBorder="1" applyAlignment="1" applyProtection="1">
      <alignment horizontal="left" wrapText="1"/>
      <protection locked="0"/>
    </xf>
    <xf numFmtId="0" fontId="0" fillId="34" borderId="0" xfId="14" applyFont="1" applyFill="1" applyAlignment="1" applyProtection="1">
      <alignment horizontal="left" vertical="top" wrapText="1"/>
    </xf>
    <xf numFmtId="0" fontId="12" fillId="34" borderId="0" xfId="14" quotePrefix="1" applyFont="1" applyFill="1" applyBorder="1" applyAlignment="1" applyProtection="1">
      <alignment horizontal="left"/>
    </xf>
    <xf numFmtId="0" fontId="0" fillId="34" borderId="0" xfId="14" applyFont="1" applyFill="1" applyAlignment="1" applyProtection="1">
      <alignment horizontal="left"/>
    </xf>
    <xf numFmtId="0" fontId="12" fillId="34" borderId="0" xfId="14" applyFont="1" applyFill="1" applyAlignment="1" applyProtection="1">
      <alignment horizontal="left"/>
    </xf>
    <xf numFmtId="0" fontId="21" fillId="0" borderId="266" xfId="14" applyFont="1" applyFill="1" applyBorder="1" applyAlignment="1" applyProtection="1">
      <alignment horizontal="left" wrapText="1"/>
      <protection locked="0"/>
    </xf>
    <xf numFmtId="0" fontId="21" fillId="0" borderId="264" xfId="14" applyFont="1" applyFill="1" applyBorder="1" applyAlignment="1" applyProtection="1">
      <alignment horizontal="left" wrapText="1"/>
      <protection locked="0"/>
    </xf>
    <xf numFmtId="0" fontId="21" fillId="0" borderId="267" xfId="14" applyFont="1" applyFill="1" applyBorder="1" applyAlignment="1" applyProtection="1">
      <alignment horizontal="left" wrapText="1"/>
      <protection locked="0"/>
    </xf>
    <xf numFmtId="0" fontId="21" fillId="34" borderId="0" xfId="14" applyFont="1" applyFill="1" applyAlignment="1" applyProtection="1">
      <alignment horizontal="left" vertical="top" wrapText="1"/>
    </xf>
    <xf numFmtId="0" fontId="21" fillId="34" borderId="0" xfId="14" applyFont="1" applyFill="1" applyBorder="1" applyAlignment="1" applyProtection="1">
      <alignment horizontal="left" vertical="top" wrapText="1"/>
    </xf>
    <xf numFmtId="0" fontId="21" fillId="34" borderId="202" xfId="14" applyFont="1" applyFill="1" applyBorder="1" applyAlignment="1" applyProtection="1">
      <alignment horizontal="left" vertical="top" wrapText="1"/>
    </xf>
    <xf numFmtId="0" fontId="20" fillId="34" borderId="0" xfId="14" quotePrefix="1" applyFont="1" applyFill="1" applyAlignment="1" applyProtection="1">
      <alignment horizontal="center"/>
    </xf>
    <xf numFmtId="166" fontId="0" fillId="0" borderId="322" xfId="0" applyBorder="1" applyAlignment="1"/>
    <xf numFmtId="166" fontId="19" fillId="29" borderId="155" xfId="0" applyFont="1" applyFill="1" applyBorder="1" applyAlignment="1" applyProtection="1">
      <alignment horizontal="center" wrapText="1"/>
    </xf>
    <xf numFmtId="166" fontId="0" fillId="0" borderId="199" xfId="0" applyBorder="1" applyAlignment="1">
      <alignment horizontal="center"/>
    </xf>
    <xf numFmtId="166" fontId="0" fillId="0" borderId="264" xfId="0" applyBorder="1" applyAlignment="1">
      <alignment horizontal="center"/>
    </xf>
    <xf numFmtId="166" fontId="0" fillId="0" borderId="267" xfId="0" applyBorder="1" applyAlignment="1">
      <alignment horizontal="center"/>
    </xf>
    <xf numFmtId="166" fontId="19" fillId="34" borderId="95" xfId="0" applyFont="1" applyFill="1" applyBorder="1" applyAlignment="1" applyProtection="1">
      <alignment horizontal="center" wrapText="1"/>
    </xf>
    <xf numFmtId="166" fontId="11" fillId="34" borderId="443" xfId="0" applyFont="1" applyFill="1" applyBorder="1" applyAlignment="1"/>
    <xf numFmtId="166" fontId="82" fillId="29" borderId="92" xfId="0" applyFont="1" applyFill="1" applyBorder="1" applyAlignment="1" applyProtection="1">
      <alignment horizontal="center" wrapText="1"/>
    </xf>
    <xf numFmtId="166" fontId="82" fillId="34" borderId="187" xfId="0" applyFont="1" applyFill="1" applyBorder="1" applyAlignment="1" applyProtection="1">
      <alignment horizontal="center"/>
    </xf>
    <xf numFmtId="166" fontId="0" fillId="0" borderId="322" xfId="0" applyBorder="1" applyAlignment="1">
      <alignment horizontal="center"/>
    </xf>
    <xf numFmtId="166" fontId="0" fillId="0" borderId="351" xfId="0" applyBorder="1" applyAlignment="1">
      <alignment horizontal="center"/>
    </xf>
    <xf numFmtId="166" fontId="31" fillId="34" borderId="0" xfId="13" applyFont="1" applyFill="1" applyAlignment="1" applyProtection="1">
      <alignment horizontal="center"/>
    </xf>
    <xf numFmtId="166" fontId="20" fillId="34" borderId="0" xfId="13" applyFont="1" applyFill="1" applyAlignment="1" applyProtection="1">
      <alignment horizontal="center"/>
    </xf>
    <xf numFmtId="166" fontId="16" fillId="34" borderId="0" xfId="13" applyFont="1" applyFill="1" applyAlignment="1" applyProtection="1">
      <alignment horizontal="center"/>
    </xf>
    <xf numFmtId="166" fontId="15" fillId="34" borderId="0" xfId="13" applyFont="1" applyFill="1" applyAlignment="1" applyProtection="1">
      <alignment horizontal="center"/>
    </xf>
    <xf numFmtId="166" fontId="105" fillId="29" borderId="449" xfId="0" applyFont="1" applyFill="1" applyBorder="1" applyAlignment="1" applyProtection="1">
      <alignment horizontal="center"/>
    </xf>
    <xf numFmtId="166" fontId="151" fillId="0" borderId="202" xfId="0" applyFont="1" applyBorder="1" applyAlignment="1">
      <alignment horizontal="center"/>
    </xf>
    <xf numFmtId="166" fontId="151" fillId="0" borderId="200" xfId="0" applyFont="1" applyBorder="1" applyAlignment="1">
      <alignment horizontal="center"/>
    </xf>
    <xf numFmtId="166" fontId="82" fillId="29" borderId="449" xfId="0" applyFont="1" applyFill="1" applyBorder="1" applyAlignment="1" applyProtection="1">
      <alignment horizontal="center" wrapText="1"/>
    </xf>
    <xf numFmtId="166" fontId="11" fillId="0" borderId="202" xfId="0" applyFont="1" applyBorder="1" applyAlignment="1"/>
    <xf numFmtId="166" fontId="11" fillId="0" borderId="200" xfId="0" applyFont="1" applyBorder="1" applyAlignment="1"/>
    <xf numFmtId="166" fontId="19" fillId="29" borderId="434" xfId="0" applyFont="1" applyFill="1" applyBorder="1" applyAlignment="1" applyProtection="1">
      <alignment horizontal="center"/>
    </xf>
    <xf numFmtId="166" fontId="15" fillId="0" borderId="321" xfId="0" applyFont="1" applyBorder="1" applyAlignment="1">
      <alignment horizontal="center"/>
    </xf>
    <xf numFmtId="166" fontId="15" fillId="0" borderId="449" xfId="0" applyFont="1" applyBorder="1" applyAlignment="1">
      <alignment horizontal="center"/>
    </xf>
    <xf numFmtId="166" fontId="15" fillId="0" borderId="203" xfId="0" applyFont="1" applyBorder="1" applyAlignment="1">
      <alignment horizontal="center"/>
    </xf>
    <xf numFmtId="166" fontId="19" fillId="34" borderId="0" xfId="0" applyFont="1" applyFill="1" applyAlignment="1" applyProtection="1">
      <alignment wrapText="1"/>
    </xf>
    <xf numFmtId="166" fontId="11" fillId="0" borderId="0" xfId="0" applyFont="1" applyAlignment="1" applyProtection="1">
      <alignment wrapText="1"/>
    </xf>
    <xf numFmtId="166" fontId="15" fillId="34" borderId="0" xfId="13" quotePrefix="1" applyFont="1" applyFill="1" applyAlignment="1" applyProtection="1">
      <alignment horizontal="center"/>
    </xf>
    <xf numFmtId="166" fontId="19" fillId="34" borderId="92" xfId="0" applyFont="1" applyFill="1" applyBorder="1" applyAlignment="1" applyProtection="1">
      <alignment horizontal="left"/>
    </xf>
    <xf numFmtId="166" fontId="19" fillId="34" borderId="0" xfId="0" applyFont="1" applyFill="1" applyBorder="1" applyAlignment="1" applyProtection="1">
      <alignment horizontal="left"/>
    </xf>
    <xf numFmtId="3" fontId="153" fillId="29" borderId="266" xfId="0" applyNumberFormat="1" applyFont="1" applyFill="1" applyBorder="1" applyAlignment="1" applyProtection="1">
      <alignment horizontal="center" vertical="top" wrapText="1"/>
    </xf>
    <xf numFmtId="166" fontId="168" fillId="0" borderId="428" xfId="0" applyFont="1" applyBorder="1" applyAlignment="1" applyProtection="1">
      <alignment horizontal="center" vertical="top" wrapText="1"/>
    </xf>
    <xf numFmtId="3" fontId="153" fillId="29" borderId="3" xfId="0" applyNumberFormat="1" applyFont="1" applyFill="1" applyBorder="1" applyAlignment="1" applyProtection="1">
      <alignment horizontal="center" vertical="top" wrapText="1"/>
    </xf>
    <xf numFmtId="166" fontId="15" fillId="34" borderId="0" xfId="0" applyFont="1" applyFill="1" applyBorder="1" applyAlignment="1" applyProtection="1">
      <alignment horizontal="center"/>
    </xf>
    <xf numFmtId="3" fontId="20" fillId="29" borderId="266" xfId="0" applyNumberFormat="1" applyFont="1" applyFill="1" applyBorder="1" applyAlignment="1" applyProtection="1">
      <alignment horizontal="center" vertical="top" wrapText="1"/>
    </xf>
    <xf numFmtId="166" fontId="21" fillId="0" borderId="267" xfId="0" applyFont="1" applyBorder="1" applyAlignment="1" applyProtection="1">
      <alignment horizontal="center" vertical="top" wrapText="1"/>
    </xf>
    <xf numFmtId="166" fontId="21" fillId="0" borderId="171" xfId="0" applyFont="1" applyBorder="1" applyAlignment="1" applyProtection="1">
      <alignment horizontal="center" vertical="top" wrapText="1"/>
    </xf>
    <xf numFmtId="3" fontId="20" fillId="29" borderId="323" xfId="0" applyNumberFormat="1" applyFont="1" applyFill="1" applyBorder="1" applyAlignment="1" applyProtection="1">
      <alignment horizontal="center" vertical="top" wrapText="1"/>
    </xf>
    <xf numFmtId="166" fontId="21" fillId="0" borderId="351" xfId="0" applyFont="1" applyBorder="1" applyAlignment="1" applyProtection="1">
      <alignment horizontal="center" vertical="top" wrapText="1"/>
    </xf>
    <xf numFmtId="166" fontId="21" fillId="0" borderId="351" xfId="0" applyFont="1" applyBorder="1" applyAlignment="1">
      <alignment horizontal="center" vertical="top" wrapText="1"/>
    </xf>
    <xf numFmtId="166" fontId="20" fillId="34" borderId="323" xfId="0" applyFont="1" applyFill="1" applyBorder="1" applyAlignment="1" applyProtection="1">
      <alignment horizontal="center" vertical="top" wrapText="1"/>
    </xf>
    <xf numFmtId="166" fontId="20" fillId="34" borderId="324" xfId="0" applyFont="1" applyFill="1" applyBorder="1" applyAlignment="1">
      <alignment horizontal="center" vertical="top" wrapText="1"/>
    </xf>
    <xf numFmtId="166" fontId="20" fillId="34" borderId="32" xfId="0" applyFont="1" applyFill="1" applyBorder="1" applyAlignment="1" applyProtection="1">
      <alignment horizontal="left"/>
    </xf>
    <xf numFmtId="166" fontId="21" fillId="34" borderId="407" xfId="0" applyFont="1" applyFill="1" applyBorder="1" applyAlignment="1" applyProtection="1">
      <alignment horizontal="left"/>
    </xf>
    <xf numFmtId="166" fontId="21" fillId="34" borderId="32" xfId="0" applyFont="1" applyFill="1" applyBorder="1" applyAlignment="1" applyProtection="1">
      <alignment horizontal="left"/>
    </xf>
    <xf numFmtId="3" fontId="20" fillId="29" borderId="438" xfId="0" applyNumberFormat="1" applyFont="1" applyFill="1" applyBorder="1" applyAlignment="1" applyProtection="1">
      <alignment horizontal="left" vertical="top" wrapText="1"/>
    </xf>
    <xf numFmtId="166" fontId="21" fillId="0" borderId="418" xfId="0" applyFont="1" applyBorder="1" applyAlignment="1" applyProtection="1">
      <alignment horizontal="left" wrapText="1"/>
    </xf>
    <xf numFmtId="166" fontId="20" fillId="34" borderId="500" xfId="0" applyFont="1" applyFill="1" applyBorder="1" applyAlignment="1" applyProtection="1">
      <alignment horizontal="left"/>
    </xf>
    <xf numFmtId="166" fontId="20" fillId="34" borderId="501" xfId="0" applyFont="1" applyFill="1" applyBorder="1" applyAlignment="1" applyProtection="1">
      <alignment horizontal="left"/>
    </xf>
    <xf numFmtId="3" fontId="20" fillId="29" borderId="403" xfId="0" applyNumberFormat="1" applyFont="1" applyFill="1" applyBorder="1" applyAlignment="1" applyProtection="1">
      <alignment horizontal="left" vertical="top" wrapText="1"/>
    </xf>
    <xf numFmtId="166" fontId="21" fillId="34" borderId="498" xfId="0" applyFont="1" applyFill="1" applyBorder="1" applyAlignment="1" applyProtection="1">
      <alignment horizontal="left"/>
    </xf>
    <xf numFmtId="166" fontId="21" fillId="34" borderId="199" xfId="0" applyFont="1" applyFill="1" applyBorder="1" applyAlignment="1" applyProtection="1">
      <alignment horizontal="left"/>
    </xf>
    <xf numFmtId="166" fontId="21" fillId="0" borderId="322" xfId="0" applyFont="1" applyBorder="1" applyAlignment="1" applyProtection="1">
      <alignment horizontal="center" vertical="top" wrapText="1"/>
    </xf>
    <xf numFmtId="3" fontId="20" fillId="29" borderId="39" xfId="0" applyNumberFormat="1" applyFont="1" applyFill="1" applyBorder="1" applyAlignment="1" applyProtection="1">
      <alignment horizontal="center" vertical="top" wrapText="1"/>
    </xf>
    <xf numFmtId="166" fontId="21" fillId="0" borderId="65" xfId="0" applyFont="1" applyBorder="1" applyAlignment="1">
      <alignment horizontal="center" vertical="top" wrapText="1"/>
    </xf>
    <xf numFmtId="49" fontId="21" fillId="34" borderId="50" xfId="0" applyNumberFormat="1" applyFont="1" applyFill="1" applyBorder="1" applyAlignment="1" applyProtection="1">
      <alignment horizontal="left"/>
    </xf>
    <xf numFmtId="49" fontId="21" fillId="34" borderId="11" xfId="0" applyNumberFormat="1" applyFont="1" applyFill="1" applyBorder="1" applyAlignment="1" applyProtection="1">
      <alignment horizontal="left"/>
    </xf>
    <xf numFmtId="3" fontId="20" fillId="34" borderId="438" xfId="0" applyNumberFormat="1" applyFont="1" applyFill="1" applyBorder="1" applyAlignment="1" applyProtection="1">
      <alignment horizontal="left" vertical="top" wrapText="1"/>
    </xf>
    <xf numFmtId="166" fontId="21" fillId="34" borderId="418" xfId="0" applyFont="1" applyFill="1" applyBorder="1" applyAlignment="1" applyProtection="1">
      <alignment horizontal="left" wrapText="1"/>
    </xf>
    <xf numFmtId="49" fontId="20" fillId="34" borderId="79" xfId="0" applyNumberFormat="1" applyFont="1" applyFill="1" applyBorder="1" applyAlignment="1" applyProtection="1">
      <alignment horizontal="left"/>
    </xf>
    <xf numFmtId="49" fontId="20" fillId="34" borderId="90" xfId="0" applyNumberFormat="1" applyFont="1" applyFill="1" applyBorder="1" applyAlignment="1" applyProtection="1">
      <alignment horizontal="left"/>
    </xf>
    <xf numFmtId="3" fontId="20" fillId="34" borderId="403" xfId="0" applyNumberFormat="1" applyFont="1" applyFill="1" applyBorder="1" applyAlignment="1" applyProtection="1">
      <alignment horizontal="left" vertical="top" wrapText="1"/>
    </xf>
    <xf numFmtId="166" fontId="21" fillId="34" borderId="267" xfId="0" applyFont="1" applyFill="1" applyBorder="1" applyAlignment="1" applyProtection="1">
      <alignment horizontal="left" wrapText="1"/>
    </xf>
    <xf numFmtId="49" fontId="21" fillId="34" borderId="404" xfId="0" applyNumberFormat="1" applyFont="1" applyFill="1" applyBorder="1" applyAlignment="1" applyProtection="1">
      <alignment horizontal="left"/>
    </xf>
    <xf numFmtId="49" fontId="21" fillId="34" borderId="341" xfId="0" applyNumberFormat="1" applyFont="1" applyFill="1" applyBorder="1" applyAlignment="1" applyProtection="1">
      <alignment horizontal="left"/>
    </xf>
    <xf numFmtId="49" fontId="21" fillId="34" borderId="48" xfId="0" applyNumberFormat="1" applyFont="1" applyFill="1" applyBorder="1" applyAlignment="1" applyProtection="1">
      <alignment horizontal="left"/>
    </xf>
    <xf numFmtId="49" fontId="21" fillId="34" borderId="5" xfId="0" applyNumberFormat="1" applyFont="1" applyFill="1" applyBorder="1" applyAlignment="1" applyProtection="1">
      <alignment horizontal="left"/>
    </xf>
    <xf numFmtId="49" fontId="20" fillId="34" borderId="404" xfId="0" applyNumberFormat="1" applyFont="1" applyFill="1" applyBorder="1" applyAlignment="1" applyProtection="1">
      <alignment horizontal="left"/>
    </xf>
    <xf numFmtId="49" fontId="20" fillId="34" borderId="341" xfId="0" applyNumberFormat="1" applyFont="1" applyFill="1" applyBorder="1" applyAlignment="1" applyProtection="1">
      <alignment horizontal="left"/>
    </xf>
    <xf numFmtId="49" fontId="21" fillId="34" borderId="54" xfId="0" applyNumberFormat="1" applyFont="1" applyFill="1" applyBorder="1" applyAlignment="1" applyProtection="1">
      <alignment horizontal="left"/>
    </xf>
    <xf numFmtId="49" fontId="21" fillId="34" borderId="327" xfId="0" applyNumberFormat="1" applyFont="1" applyFill="1" applyBorder="1" applyAlignment="1" applyProtection="1">
      <alignment horizontal="left"/>
    </xf>
    <xf numFmtId="49" fontId="21" fillId="34" borderId="407" xfId="0" applyNumberFormat="1" applyFont="1" applyFill="1" applyBorder="1" applyAlignment="1" applyProtection="1">
      <alignment horizontal="left"/>
    </xf>
    <xf numFmtId="49" fontId="21" fillId="34" borderId="408" xfId="0" applyNumberFormat="1" applyFont="1" applyFill="1" applyBorder="1" applyAlignment="1" applyProtection="1">
      <alignment horizontal="left"/>
    </xf>
    <xf numFmtId="49" fontId="21" fillId="34" borderId="352" xfId="0" applyNumberFormat="1" applyFont="1" applyFill="1" applyBorder="1" applyAlignment="1" applyProtection="1">
      <alignment horizontal="left"/>
    </xf>
    <xf numFmtId="49" fontId="21" fillId="34" borderId="310" xfId="0" applyNumberFormat="1" applyFont="1" applyFill="1" applyBorder="1" applyAlignment="1" applyProtection="1">
      <alignment horizontal="left"/>
    </xf>
    <xf numFmtId="49" fontId="21" fillId="0" borderId="404" xfId="0" applyNumberFormat="1" applyFont="1" applyFill="1" applyBorder="1" applyAlignment="1" applyProtection="1">
      <alignment horizontal="left"/>
      <protection locked="0"/>
    </xf>
    <xf numFmtId="166" fontId="21" fillId="0" borderId="380" xfId="0" applyFont="1" applyBorder="1" applyAlignment="1" applyProtection="1">
      <alignment horizontal="left"/>
      <protection locked="0"/>
    </xf>
    <xf numFmtId="49" fontId="21" fillId="0" borderId="54" xfId="0" applyNumberFormat="1" applyFont="1" applyFill="1" applyBorder="1" applyAlignment="1" applyProtection="1">
      <alignment horizontal="left"/>
      <protection locked="0"/>
    </xf>
    <xf numFmtId="166" fontId="21" fillId="0" borderId="326" xfId="0" applyFont="1" applyBorder="1" applyAlignment="1" applyProtection="1">
      <alignment horizontal="left"/>
      <protection locked="0"/>
    </xf>
    <xf numFmtId="49" fontId="21" fillId="0" borderId="405" xfId="0" applyNumberFormat="1" applyFont="1" applyFill="1" applyBorder="1" applyAlignment="1" applyProtection="1">
      <protection locked="0"/>
    </xf>
    <xf numFmtId="166" fontId="21" fillId="0" borderId="329" xfId="0" applyFont="1" applyBorder="1" applyAlignment="1"/>
    <xf numFmtId="49" fontId="21" fillId="0" borderId="403" xfId="0" applyNumberFormat="1" applyFont="1" applyFill="1" applyBorder="1" applyAlignment="1" applyProtection="1">
      <protection locked="0"/>
    </xf>
    <xf numFmtId="166" fontId="21" fillId="0" borderId="453" xfId="0" applyFont="1" applyBorder="1" applyAlignment="1"/>
    <xf numFmtId="49" fontId="21" fillId="0" borderId="407" xfId="0" applyNumberFormat="1" applyFont="1" applyFill="1" applyBorder="1" applyAlignment="1" applyProtection="1">
      <alignment horizontal="left"/>
      <protection locked="0"/>
    </xf>
    <xf numFmtId="166" fontId="21" fillId="0" borderId="388" xfId="0" applyFont="1" applyBorder="1" applyAlignment="1" applyProtection="1">
      <alignment horizontal="left"/>
      <protection locked="0"/>
    </xf>
    <xf numFmtId="49" fontId="21" fillId="0" borderId="54" xfId="0" applyNumberFormat="1" applyFont="1" applyFill="1" applyBorder="1" applyAlignment="1" applyProtection="1">
      <protection locked="0"/>
    </xf>
    <xf numFmtId="166" fontId="21" fillId="0" borderId="326" xfId="0" applyFont="1" applyBorder="1" applyAlignment="1"/>
    <xf numFmtId="3" fontId="15" fillId="29" borderId="266" xfId="0" applyNumberFormat="1" applyFont="1" applyFill="1" applyBorder="1" applyAlignment="1" applyProtection="1">
      <alignment horizontal="center" vertical="top" wrapText="1"/>
    </xf>
    <xf numFmtId="166" fontId="0" fillId="0" borderId="264" xfId="0" applyBorder="1" applyAlignment="1">
      <alignment horizontal="center" vertical="top" wrapText="1"/>
    </xf>
    <xf numFmtId="166" fontId="0" fillId="0" borderId="267" xfId="0" applyBorder="1" applyAlignment="1">
      <alignment horizontal="center" vertical="top" wrapText="1"/>
    </xf>
    <xf numFmtId="3" fontId="15" fillId="34" borderId="266" xfId="0" applyNumberFormat="1" applyFont="1" applyFill="1" applyBorder="1" applyAlignment="1" applyProtection="1">
      <alignment horizontal="left" vertical="top" wrapText="1"/>
    </xf>
    <xf numFmtId="166" fontId="0" fillId="34" borderId="267" xfId="0" applyFill="1" applyBorder="1" applyAlignment="1" applyProtection="1">
      <alignment horizontal="left" wrapText="1"/>
    </xf>
    <xf numFmtId="3" fontId="15" fillId="29" borderId="397" xfId="0" applyNumberFormat="1" applyFont="1" applyFill="1" applyBorder="1" applyAlignment="1" applyProtection="1">
      <alignment horizontal="left" vertical="top" wrapText="1"/>
    </xf>
    <xf numFmtId="166" fontId="0" fillId="0" borderId="418" xfId="0" applyBorder="1" applyAlignment="1" applyProtection="1">
      <alignment horizontal="left" wrapText="1"/>
    </xf>
    <xf numFmtId="3" fontId="19" fillId="29" borderId="266" xfId="0" applyNumberFormat="1" applyFont="1" applyFill="1" applyBorder="1" applyAlignment="1" applyProtection="1">
      <alignment horizontal="center" vertical="top" wrapText="1"/>
    </xf>
    <xf numFmtId="166" fontId="0" fillId="0" borderId="267" xfId="0" applyBorder="1" applyAlignment="1" applyProtection="1">
      <alignment horizontal="center" vertical="top" wrapText="1"/>
    </xf>
    <xf numFmtId="3" fontId="19" fillId="29" borderId="264" xfId="0" applyNumberFormat="1" applyFont="1" applyFill="1" applyBorder="1" applyAlignment="1" applyProtection="1">
      <alignment horizontal="center" vertical="top" wrapText="1"/>
    </xf>
    <xf numFmtId="166" fontId="0" fillId="0" borderId="264" xfId="0" applyFont="1" applyBorder="1" applyAlignment="1" applyProtection="1">
      <alignment horizontal="center" vertical="top" wrapText="1"/>
    </xf>
    <xf numFmtId="166" fontId="0" fillId="0" borderId="267" xfId="0" applyFont="1" applyBorder="1" applyAlignment="1" applyProtection="1">
      <alignment horizontal="center" vertical="top" wrapText="1"/>
    </xf>
    <xf numFmtId="3" fontId="19" fillId="34" borderId="266" xfId="0" applyNumberFormat="1" applyFont="1" applyFill="1" applyBorder="1" applyAlignment="1" applyProtection="1">
      <alignment horizontal="left" vertical="top" wrapText="1"/>
    </xf>
    <xf numFmtId="166" fontId="11" fillId="34" borderId="267" xfId="0" applyFont="1" applyFill="1" applyBorder="1" applyAlignment="1" applyProtection="1">
      <alignment horizontal="left" wrapText="1"/>
    </xf>
    <xf numFmtId="3" fontId="19" fillId="34" borderId="397" xfId="0" applyNumberFormat="1" applyFont="1" applyFill="1" applyBorder="1" applyAlignment="1" applyProtection="1">
      <alignment horizontal="left" vertical="top" wrapText="1"/>
    </xf>
    <xf numFmtId="166" fontId="11" fillId="34" borderId="418" xfId="0" applyFont="1" applyFill="1" applyBorder="1" applyAlignment="1" applyProtection="1">
      <alignment horizontal="left" wrapText="1"/>
    </xf>
    <xf numFmtId="3" fontId="19" fillId="34" borderId="397" xfId="0" quotePrefix="1" applyNumberFormat="1" applyFont="1" applyFill="1" applyBorder="1" applyAlignment="1" applyProtection="1">
      <alignment horizontal="left" vertical="top" wrapText="1"/>
    </xf>
    <xf numFmtId="166" fontId="19" fillId="29" borderId="266" xfId="0" applyFont="1" applyFill="1" applyBorder="1" applyAlignment="1" applyProtection="1">
      <alignment horizontal="center" wrapText="1"/>
    </xf>
    <xf numFmtId="166" fontId="0" fillId="0" borderId="267" xfId="0" applyBorder="1" applyAlignment="1" applyProtection="1">
      <alignment horizontal="center"/>
    </xf>
    <xf numFmtId="1" fontId="15" fillId="29" borderId="266" xfId="0" applyNumberFormat="1" applyFont="1" applyFill="1" applyBorder="1" applyAlignment="1" applyProtection="1">
      <alignment horizontal="center" vertical="top" wrapText="1"/>
    </xf>
    <xf numFmtId="1" fontId="15" fillId="29" borderId="267" xfId="0" applyNumberFormat="1" applyFont="1" applyFill="1" applyBorder="1" applyAlignment="1" applyProtection="1">
      <alignment horizontal="center" vertical="top" wrapText="1"/>
    </xf>
    <xf numFmtId="166" fontId="0" fillId="0" borderId="267" xfId="0" applyBorder="1" applyAlignment="1" applyProtection="1">
      <alignment horizontal="center" wrapText="1"/>
    </xf>
    <xf numFmtId="166" fontId="19" fillId="29" borderId="264" xfId="0" applyFont="1" applyFill="1" applyBorder="1" applyAlignment="1" applyProtection="1">
      <alignment horizontal="center" wrapText="1"/>
    </xf>
    <xf numFmtId="166" fontId="118" fillId="34" borderId="0" xfId="0" applyFont="1" applyFill="1" applyBorder="1" applyAlignment="1" applyProtection="1">
      <alignment horizontal="right" wrapText="1"/>
    </xf>
    <xf numFmtId="166" fontId="20" fillId="34" borderId="0" xfId="0" applyFont="1" applyFill="1" applyAlignment="1" applyProtection="1">
      <alignment horizontal="center"/>
      <protection locked="0"/>
    </xf>
  </cellXfs>
  <cellStyles count="21177">
    <cellStyle name="%" xfId="239"/>
    <cellStyle name="20% - Accent1 2" xfId="24"/>
    <cellStyle name="20% - Accent1 2 2" xfId="240"/>
    <cellStyle name="20% - Accent2 2" xfId="25"/>
    <cellStyle name="20% - Accent3 2" xfId="26"/>
    <cellStyle name="20% - Accent4 2" xfId="27"/>
    <cellStyle name="20% - Accent5 2" xfId="28"/>
    <cellStyle name="20% - Accent6 2" xfId="29"/>
    <cellStyle name="40% - Accent1 2" xfId="30"/>
    <cellStyle name="40% - Accent2 2" xfId="31"/>
    <cellStyle name="40% - Accent3 2" xfId="32"/>
    <cellStyle name="40% - Accent4 2" xfId="33"/>
    <cellStyle name="40% - Accent5 2" xfId="34"/>
    <cellStyle name="40% - Accent6 2" xfId="35"/>
    <cellStyle name="60% - Accent1 2" xfId="36"/>
    <cellStyle name="60% - Accent2 2" xfId="37"/>
    <cellStyle name="60% - Accent3 2" xfId="38"/>
    <cellStyle name="60% - Accent4 2" xfId="39"/>
    <cellStyle name="60% - Accent5 2" xfId="40"/>
    <cellStyle name="60% - Accent6 2" xfId="41"/>
    <cellStyle name="Accent1 2" xfId="42"/>
    <cellStyle name="Accent1 3" xfId="67"/>
    <cellStyle name="Accent1 4" xfId="137"/>
    <cellStyle name="Accent2 2" xfId="43"/>
    <cellStyle name="Accent2 3" xfId="68"/>
    <cellStyle name="Accent2 4" xfId="138"/>
    <cellStyle name="Accent3 2" xfId="44"/>
    <cellStyle name="Accent3 3" xfId="69"/>
    <cellStyle name="Accent3 4" xfId="139"/>
    <cellStyle name="Accent4 2" xfId="45"/>
    <cellStyle name="Accent4 3" xfId="70"/>
    <cellStyle name="Accent4 4" xfId="140"/>
    <cellStyle name="Accent5 2" xfId="46"/>
    <cellStyle name="Accent5 3" xfId="71"/>
    <cellStyle name="Accent5 4" xfId="141"/>
    <cellStyle name="Accent6 2" xfId="47"/>
    <cellStyle name="Accent6 3" xfId="72"/>
    <cellStyle name="Accent6 4" xfId="142"/>
    <cellStyle name="AttribBox" xfId="73"/>
    <cellStyle name="AttribBox 10" xfId="19544"/>
    <cellStyle name="AttribBox 11" xfId="19583"/>
    <cellStyle name="AttribBox 12" xfId="20995"/>
    <cellStyle name="AttribBox 2" xfId="18760"/>
    <cellStyle name="AttribBox 2 2" xfId="19986"/>
    <cellStyle name="AttribBox 3" xfId="18792"/>
    <cellStyle name="AttribBox 3 2" xfId="19922"/>
    <cellStyle name="AttribBox 4" xfId="18878"/>
    <cellStyle name="AttribBox 4 2" xfId="20117"/>
    <cellStyle name="AttribBox 5" xfId="19042"/>
    <cellStyle name="AttribBox 5 2" xfId="20205"/>
    <cellStyle name="AttribBox 6" xfId="19165"/>
    <cellStyle name="AttribBox 6 2" xfId="19988"/>
    <cellStyle name="AttribBox 7" xfId="19131"/>
    <cellStyle name="AttribBox 7 2" xfId="20273"/>
    <cellStyle name="AttribBox 8" xfId="19300"/>
    <cellStyle name="AttribBox 8 2" xfId="20203"/>
    <cellStyle name="AttribBox 9" xfId="19540"/>
    <cellStyle name="AttribBox 9 2" xfId="19996"/>
    <cellStyle name="Attribute" xfId="74"/>
    <cellStyle name="Attribute 10" xfId="3630"/>
    <cellStyle name="Attribute 11" xfId="18759"/>
    <cellStyle name="Attribute 12" xfId="19884"/>
    <cellStyle name="Attribute 2" xfId="411"/>
    <cellStyle name="Attribute 2 10" xfId="6979"/>
    <cellStyle name="Attribute 2 2" xfId="1714"/>
    <cellStyle name="Attribute 2 2 2" xfId="4943"/>
    <cellStyle name="Attribute 2 2 3" xfId="7468"/>
    <cellStyle name="Attribute 2 2 4" xfId="12289"/>
    <cellStyle name="Attribute 2 2 5" xfId="14756"/>
    <cellStyle name="Attribute 2 3" xfId="1564"/>
    <cellStyle name="Attribute 2 3 2" xfId="4793"/>
    <cellStyle name="Attribute 2 3 3" xfId="7318"/>
    <cellStyle name="Attribute 2 3 4" xfId="12139"/>
    <cellStyle name="Attribute 2 3 5" xfId="14609"/>
    <cellStyle name="Attribute 2 4" xfId="1665"/>
    <cellStyle name="Attribute 2 4 2" xfId="4894"/>
    <cellStyle name="Attribute 2 4 3" xfId="7419"/>
    <cellStyle name="Attribute 2 4 4" xfId="12240"/>
    <cellStyle name="Attribute 2 4 5" xfId="14707"/>
    <cellStyle name="Attribute 2 5" xfId="1817"/>
    <cellStyle name="Attribute 2 5 2" xfId="5046"/>
    <cellStyle name="Attribute 2 5 3" xfId="7571"/>
    <cellStyle name="Attribute 2 5 4" xfId="12392"/>
    <cellStyle name="Attribute 2 5 5" xfId="14857"/>
    <cellStyle name="Attribute 2 6" xfId="3068"/>
    <cellStyle name="Attribute 2 6 2" xfId="6294"/>
    <cellStyle name="Attribute 2 6 3" xfId="8822"/>
    <cellStyle name="Attribute 2 6 4" xfId="13639"/>
    <cellStyle name="Attribute 2 6 5" xfId="16102"/>
    <cellStyle name="Attribute 2 7" xfId="3758"/>
    <cellStyle name="Attribute 2 8" xfId="4174"/>
    <cellStyle name="Attribute 2 9" xfId="9457"/>
    <cellStyle name="Attribute 3" xfId="1398"/>
    <cellStyle name="Attribute 3 2" xfId="4627"/>
    <cellStyle name="Attribute 3 3" xfId="7152"/>
    <cellStyle name="Attribute 3 4" xfId="11973"/>
    <cellStyle name="Attribute 3 5" xfId="14443"/>
    <cellStyle name="Attribute 4" xfId="1755"/>
    <cellStyle name="Attribute 4 2" xfId="4984"/>
    <cellStyle name="Attribute 4 3" xfId="7509"/>
    <cellStyle name="Attribute 4 4" xfId="12330"/>
    <cellStyle name="Attribute 4 5" xfId="14796"/>
    <cellStyle name="Attribute 5" xfId="2667"/>
    <cellStyle name="Attribute 5 2" xfId="5894"/>
    <cellStyle name="Attribute 5 3" xfId="8421"/>
    <cellStyle name="Attribute 5 4" xfId="13239"/>
    <cellStyle name="Attribute 5 5" xfId="15703"/>
    <cellStyle name="Attribute 6" xfId="3030"/>
    <cellStyle name="Attribute 6 2" xfId="6256"/>
    <cellStyle name="Attribute 6 3" xfId="8784"/>
    <cellStyle name="Attribute 6 4" xfId="13601"/>
    <cellStyle name="Attribute 6 5" xfId="16064"/>
    <cellStyle name="Attribute 7" xfId="3503"/>
    <cellStyle name="Attribute 8" xfId="3454"/>
    <cellStyle name="Attribute 9" xfId="3719"/>
    <cellStyle name="Bad 2" xfId="48"/>
    <cellStyle name="Calculation 2" xfId="49"/>
    <cellStyle name="Calculation 2 10" xfId="1905"/>
    <cellStyle name="Calculation 2 10 10" xfId="20895"/>
    <cellStyle name="Calculation 2 10 2" xfId="5134"/>
    <cellStyle name="Calculation 2 10 3" xfId="7659"/>
    <cellStyle name="Calculation 2 10 4" xfId="10176"/>
    <cellStyle name="Calculation 2 10 5" xfId="12480"/>
    <cellStyle name="Calculation 2 10 6" xfId="14944"/>
    <cellStyle name="Calculation 2 10 7" xfId="17189"/>
    <cellStyle name="Calculation 2 10 8" xfId="20256"/>
    <cellStyle name="Calculation 2 10 9" xfId="20609"/>
    <cellStyle name="Calculation 2 11" xfId="1372"/>
    <cellStyle name="Calculation 2 11 2" xfId="4601"/>
    <cellStyle name="Calculation 2 11 3" xfId="7127"/>
    <cellStyle name="Calculation 2 11 4" xfId="9655"/>
    <cellStyle name="Calculation 2 11 5" xfId="11949"/>
    <cellStyle name="Calculation 2 11 6" xfId="14417"/>
    <cellStyle name="Calculation 2 11 7" xfId="16666"/>
    <cellStyle name="Calculation 2 12" xfId="2128"/>
    <cellStyle name="Calculation 2 12 2" xfId="5356"/>
    <cellStyle name="Calculation 2 12 3" xfId="7882"/>
    <cellStyle name="Calculation 2 12 4" xfId="10398"/>
    <cellStyle name="Calculation 2 12 5" xfId="12701"/>
    <cellStyle name="Calculation 2 12 6" xfId="15166"/>
    <cellStyle name="Calculation 2 12 7" xfId="17410"/>
    <cellStyle name="Calculation 2 13" xfId="1824"/>
    <cellStyle name="Calculation 2 13 2" xfId="5053"/>
    <cellStyle name="Calculation 2 13 3" xfId="7578"/>
    <cellStyle name="Calculation 2 13 4" xfId="10096"/>
    <cellStyle name="Calculation 2 13 5" xfId="12399"/>
    <cellStyle name="Calculation 2 13 6" xfId="14864"/>
    <cellStyle name="Calculation 2 13 7" xfId="17108"/>
    <cellStyle name="Calculation 2 14" xfId="3065"/>
    <cellStyle name="Calculation 2 14 2" xfId="6291"/>
    <cellStyle name="Calculation 2 14 3" xfId="8819"/>
    <cellStyle name="Calculation 2 14 4" xfId="11331"/>
    <cellStyle name="Calculation 2 14 5" xfId="13636"/>
    <cellStyle name="Calculation 2 14 6" xfId="16099"/>
    <cellStyle name="Calculation 2 14 7" xfId="18341"/>
    <cellStyle name="Calculation 2 15" xfId="764"/>
    <cellStyle name="Calculation 2 15 2" xfId="4063"/>
    <cellStyle name="Calculation 2 15 3" xfId="3642"/>
    <cellStyle name="Calculation 2 15 4" xfId="4359"/>
    <cellStyle name="Calculation 2 15 5" xfId="3732"/>
    <cellStyle name="Calculation 2 15 6" xfId="4154"/>
    <cellStyle name="Calculation 2 15 7" xfId="6966"/>
    <cellStyle name="Calculation 2 16" xfId="3480"/>
    <cellStyle name="Calculation 2 17" xfId="6884"/>
    <cellStyle name="Calculation 2 18" xfId="6710"/>
    <cellStyle name="Calculation 2 19" xfId="18734"/>
    <cellStyle name="Calculation 2 2" xfId="132"/>
    <cellStyle name="Calculation 2 2 10" xfId="1662"/>
    <cellStyle name="Calculation 2 2 10 10" xfId="20941"/>
    <cellStyle name="Calculation 2 2 10 2" xfId="4891"/>
    <cellStyle name="Calculation 2 2 10 3" xfId="7416"/>
    <cellStyle name="Calculation 2 2 10 4" xfId="9939"/>
    <cellStyle name="Calculation 2 2 10 5" xfId="12237"/>
    <cellStyle name="Calculation 2 2 10 6" xfId="14704"/>
    <cellStyle name="Calculation 2 2 10 7" xfId="16950"/>
    <cellStyle name="Calculation 2 2 10 8" xfId="20304"/>
    <cellStyle name="Calculation 2 2 10 9" xfId="20656"/>
    <cellStyle name="Calculation 2 2 11" xfId="2115"/>
    <cellStyle name="Calculation 2 2 11 2" xfId="5343"/>
    <cellStyle name="Calculation 2 2 11 3" xfId="7869"/>
    <cellStyle name="Calculation 2 2 11 4" xfId="10385"/>
    <cellStyle name="Calculation 2 2 11 5" xfId="12688"/>
    <cellStyle name="Calculation 2 2 11 6" xfId="15153"/>
    <cellStyle name="Calculation 2 2 11 7" xfId="17397"/>
    <cellStyle name="Calculation 2 2 12" xfId="2841"/>
    <cellStyle name="Calculation 2 2 12 2" xfId="6067"/>
    <cellStyle name="Calculation 2 2 12 3" xfId="8595"/>
    <cellStyle name="Calculation 2 2 12 4" xfId="11108"/>
    <cellStyle name="Calculation 2 2 12 5" xfId="13412"/>
    <cellStyle name="Calculation 2 2 12 6" xfId="15875"/>
    <cellStyle name="Calculation 2 2 12 7" xfId="18118"/>
    <cellStyle name="Calculation 2 2 13" xfId="3062"/>
    <cellStyle name="Calculation 2 2 13 2" xfId="6288"/>
    <cellStyle name="Calculation 2 2 13 3" xfId="8816"/>
    <cellStyle name="Calculation 2 2 13 4" xfId="11328"/>
    <cellStyle name="Calculation 2 2 13 5" xfId="13633"/>
    <cellStyle name="Calculation 2 2 13 6" xfId="16096"/>
    <cellStyle name="Calculation 2 2 13 7" xfId="18338"/>
    <cellStyle name="Calculation 2 2 14" xfId="779"/>
    <cellStyle name="Calculation 2 2 14 2" xfId="4073"/>
    <cellStyle name="Calculation 2 2 14 3" xfId="3504"/>
    <cellStyle name="Calculation 2 2 14 4" xfId="4444"/>
    <cellStyle name="Calculation 2 2 14 5" xfId="3860"/>
    <cellStyle name="Calculation 2 2 14 6" xfId="6926"/>
    <cellStyle name="Calculation 2 2 14 7" xfId="14255"/>
    <cellStyle name="Calculation 2 2 15" xfId="3545"/>
    <cellStyle name="Calculation 2 2 16" xfId="6830"/>
    <cellStyle name="Calculation 2 2 17" xfId="6932"/>
    <cellStyle name="Calculation 2 2 18" xfId="18778"/>
    <cellStyle name="Calculation 2 2 19" xfId="18726"/>
    <cellStyle name="Calculation 2 2 2" xfId="199"/>
    <cellStyle name="Calculation 2 2 2 10" xfId="2335"/>
    <cellStyle name="Calculation 2 2 2 10 10" xfId="20836"/>
    <cellStyle name="Calculation 2 2 2 10 2" xfId="5562"/>
    <cellStyle name="Calculation 2 2 2 10 3" xfId="8089"/>
    <cellStyle name="Calculation 2 2 2 10 4" xfId="10603"/>
    <cellStyle name="Calculation 2 2 2 10 5" xfId="12907"/>
    <cellStyle name="Calculation 2 2 2 10 6" xfId="15371"/>
    <cellStyle name="Calculation 2 2 2 10 7" xfId="17615"/>
    <cellStyle name="Calculation 2 2 2 10 8" xfId="20197"/>
    <cellStyle name="Calculation 2 2 2 10 9" xfId="20549"/>
    <cellStyle name="Calculation 2 2 2 11" xfId="2329"/>
    <cellStyle name="Calculation 2 2 2 11 2" xfId="5556"/>
    <cellStyle name="Calculation 2 2 2 11 3" xfId="8083"/>
    <cellStyle name="Calculation 2 2 2 11 4" xfId="10597"/>
    <cellStyle name="Calculation 2 2 2 11 5" xfId="12901"/>
    <cellStyle name="Calculation 2 2 2 11 6" xfId="15365"/>
    <cellStyle name="Calculation 2 2 2 11 7" xfId="17609"/>
    <cellStyle name="Calculation 2 2 2 12" xfId="1456"/>
    <cellStyle name="Calculation 2 2 2 12 2" xfId="4685"/>
    <cellStyle name="Calculation 2 2 2 12 3" xfId="7210"/>
    <cellStyle name="Calculation 2 2 2 12 4" xfId="9737"/>
    <cellStyle name="Calculation 2 2 2 12 5" xfId="12031"/>
    <cellStyle name="Calculation 2 2 2 12 6" xfId="14501"/>
    <cellStyle name="Calculation 2 2 2 12 7" xfId="16747"/>
    <cellStyle name="Calculation 2 2 2 13" xfId="3255"/>
    <cellStyle name="Calculation 2 2 2 13 2" xfId="6480"/>
    <cellStyle name="Calculation 2 2 2 13 3" xfId="9009"/>
    <cellStyle name="Calculation 2 2 2 13 4" xfId="11520"/>
    <cellStyle name="Calculation 2 2 2 13 5" xfId="13824"/>
    <cellStyle name="Calculation 2 2 2 13 6" xfId="16289"/>
    <cellStyle name="Calculation 2 2 2 13 7" xfId="18528"/>
    <cellStyle name="Calculation 2 2 2 14" xfId="829"/>
    <cellStyle name="Calculation 2 2 2 14 2" xfId="4114"/>
    <cellStyle name="Calculation 2 2 2 14 3" xfId="6675"/>
    <cellStyle name="Calculation 2 2 2 14 4" xfId="9203"/>
    <cellStyle name="Calculation 2 2 2 14 5" xfId="3731"/>
    <cellStyle name="Calculation 2 2 2 14 6" xfId="14028"/>
    <cellStyle name="Calculation 2 2 2 14 7" xfId="10935"/>
    <cellStyle name="Calculation 2 2 2 15" xfId="3600"/>
    <cellStyle name="Calculation 2 2 2 16" xfId="6956"/>
    <cellStyle name="Calculation 2 2 2 17" xfId="4882"/>
    <cellStyle name="Calculation 2 2 2 18" xfId="18864"/>
    <cellStyle name="Calculation 2 2 2 19" xfId="19044"/>
    <cellStyle name="Calculation 2 2 2 2" xfId="241"/>
    <cellStyle name="Calculation 2 2 2 2 10" xfId="2705"/>
    <cellStyle name="Calculation 2 2 2 2 10 2" xfId="5931"/>
    <cellStyle name="Calculation 2 2 2 2 10 3" xfId="8459"/>
    <cellStyle name="Calculation 2 2 2 2 10 4" xfId="10973"/>
    <cellStyle name="Calculation 2 2 2 2 10 5" xfId="13276"/>
    <cellStyle name="Calculation 2 2 2 2 10 6" xfId="15741"/>
    <cellStyle name="Calculation 2 2 2 2 10 7" xfId="17982"/>
    <cellStyle name="Calculation 2 2 2 2 11" xfId="2666"/>
    <cellStyle name="Calculation 2 2 2 2 11 2" xfId="5893"/>
    <cellStyle name="Calculation 2 2 2 2 11 3" xfId="8420"/>
    <cellStyle name="Calculation 2 2 2 2 11 4" xfId="10934"/>
    <cellStyle name="Calculation 2 2 2 2 11 5" xfId="13238"/>
    <cellStyle name="Calculation 2 2 2 2 11 6" xfId="15702"/>
    <cellStyle name="Calculation 2 2 2 2 11 7" xfId="17945"/>
    <cellStyle name="Calculation 2 2 2 2 12" xfId="3059"/>
    <cellStyle name="Calculation 2 2 2 2 12 2" xfId="6285"/>
    <cellStyle name="Calculation 2 2 2 2 12 3" xfId="8813"/>
    <cellStyle name="Calculation 2 2 2 2 12 4" xfId="11325"/>
    <cellStyle name="Calculation 2 2 2 2 12 5" xfId="13630"/>
    <cellStyle name="Calculation 2 2 2 2 12 6" xfId="16093"/>
    <cellStyle name="Calculation 2 2 2 2 12 7" xfId="18335"/>
    <cellStyle name="Calculation 2 2 2 2 13" xfId="836"/>
    <cellStyle name="Calculation 2 2 2 2 13 2" xfId="4121"/>
    <cellStyle name="Calculation 2 2 2 2 13 3" xfId="6681"/>
    <cellStyle name="Calculation 2 2 2 2 13 4" xfId="9209"/>
    <cellStyle name="Calculation 2 2 2 2 13 5" xfId="9220"/>
    <cellStyle name="Calculation 2 2 2 2 13 6" xfId="14035"/>
    <cellStyle name="Calculation 2 2 2 2 13 7" xfId="14221"/>
    <cellStyle name="Calculation 2 2 2 2 14" xfId="3712"/>
    <cellStyle name="Calculation 2 2 2 2 15" xfId="8970"/>
    <cellStyle name="Calculation 2 2 2 2 16" xfId="6750"/>
    <cellStyle name="Calculation 2 2 2 2 17" xfId="3730"/>
    <cellStyle name="Calculation 2 2 2 2 18" xfId="18865"/>
    <cellStyle name="Calculation 2 2 2 2 19" xfId="19045"/>
    <cellStyle name="Calculation 2 2 2 2 2" xfId="552"/>
    <cellStyle name="Calculation 2 2 2 2 2 10" xfId="1123"/>
    <cellStyle name="Calculation 2 2 2 2 2 10 2" xfId="4366"/>
    <cellStyle name="Calculation 2 2 2 2 2 10 3" xfId="6905"/>
    <cellStyle name="Calculation 2 2 2 2 2 10 4" xfId="9434"/>
    <cellStyle name="Calculation 2 2 2 2 2 10 5" xfId="11751"/>
    <cellStyle name="Calculation 2 2 2 2 2 10 6" xfId="14214"/>
    <cellStyle name="Calculation 2 2 2 2 2 10 7" xfId="16495"/>
    <cellStyle name="Calculation 2 2 2 2 2 11" xfId="3877"/>
    <cellStyle name="Calculation 2 2 2 2 2 12" xfId="4155"/>
    <cellStyle name="Calculation 2 2 2 2 2 13" xfId="4107"/>
    <cellStyle name="Calculation 2 2 2 2 2 14" xfId="14154"/>
    <cellStyle name="Calculation 2 2 2 2 2 15" xfId="20046"/>
    <cellStyle name="Calculation 2 2 2 2 2 16" xfId="19901"/>
    <cellStyle name="Calculation 2 2 2 2 2 2" xfId="1841"/>
    <cellStyle name="Calculation 2 2 2 2 2 2 2" xfId="5070"/>
    <cellStyle name="Calculation 2 2 2 2 2 2 3" xfId="7595"/>
    <cellStyle name="Calculation 2 2 2 2 2 2 4" xfId="10112"/>
    <cellStyle name="Calculation 2 2 2 2 2 2 5" xfId="12416"/>
    <cellStyle name="Calculation 2 2 2 2 2 2 6" xfId="14880"/>
    <cellStyle name="Calculation 2 2 2 2 2 2 7" xfId="17125"/>
    <cellStyle name="Calculation 2 2 2 2 2 3" xfId="2090"/>
    <cellStyle name="Calculation 2 2 2 2 2 3 2" xfId="5318"/>
    <cellStyle name="Calculation 2 2 2 2 2 3 3" xfId="7844"/>
    <cellStyle name="Calculation 2 2 2 2 2 3 4" xfId="10360"/>
    <cellStyle name="Calculation 2 2 2 2 2 3 5" xfId="12663"/>
    <cellStyle name="Calculation 2 2 2 2 2 3 6" xfId="15129"/>
    <cellStyle name="Calculation 2 2 2 2 2 3 7" xfId="17372"/>
    <cellStyle name="Calculation 2 2 2 2 2 4" xfId="2346"/>
    <cellStyle name="Calculation 2 2 2 2 2 4 2" xfId="5573"/>
    <cellStyle name="Calculation 2 2 2 2 2 4 3" xfId="8100"/>
    <cellStyle name="Calculation 2 2 2 2 2 4 4" xfId="10614"/>
    <cellStyle name="Calculation 2 2 2 2 2 4 5" xfId="12918"/>
    <cellStyle name="Calculation 2 2 2 2 2 4 6" xfId="15382"/>
    <cellStyle name="Calculation 2 2 2 2 2 4 7" xfId="17626"/>
    <cellStyle name="Calculation 2 2 2 2 2 5" xfId="1395"/>
    <cellStyle name="Calculation 2 2 2 2 2 5 2" xfId="4624"/>
    <cellStyle name="Calculation 2 2 2 2 2 5 3" xfId="7149"/>
    <cellStyle name="Calculation 2 2 2 2 2 5 4" xfId="9677"/>
    <cellStyle name="Calculation 2 2 2 2 2 5 5" xfId="11970"/>
    <cellStyle name="Calculation 2 2 2 2 2 5 6" xfId="14440"/>
    <cellStyle name="Calculation 2 2 2 2 2 5 7" xfId="16687"/>
    <cellStyle name="Calculation 2 2 2 2 2 6" xfId="2816"/>
    <cellStyle name="Calculation 2 2 2 2 2 6 2" xfId="6042"/>
    <cellStyle name="Calculation 2 2 2 2 2 6 3" xfId="8570"/>
    <cellStyle name="Calculation 2 2 2 2 2 6 4" xfId="11083"/>
    <cellStyle name="Calculation 2 2 2 2 2 6 5" xfId="13387"/>
    <cellStyle name="Calculation 2 2 2 2 2 6 6" xfId="15851"/>
    <cellStyle name="Calculation 2 2 2 2 2 6 7" xfId="18093"/>
    <cellStyle name="Calculation 2 2 2 2 2 7" xfId="3012"/>
    <cellStyle name="Calculation 2 2 2 2 2 7 2" xfId="6238"/>
    <cellStyle name="Calculation 2 2 2 2 2 7 3" xfId="8766"/>
    <cellStyle name="Calculation 2 2 2 2 2 7 4" xfId="11279"/>
    <cellStyle name="Calculation 2 2 2 2 2 7 5" xfId="13583"/>
    <cellStyle name="Calculation 2 2 2 2 2 7 6" xfId="16046"/>
    <cellStyle name="Calculation 2 2 2 2 2 7 7" xfId="18289"/>
    <cellStyle name="Calculation 2 2 2 2 2 8" xfId="3220"/>
    <cellStyle name="Calculation 2 2 2 2 2 8 2" xfId="6445"/>
    <cellStyle name="Calculation 2 2 2 2 2 8 3" xfId="8974"/>
    <cellStyle name="Calculation 2 2 2 2 2 8 4" xfId="11485"/>
    <cellStyle name="Calculation 2 2 2 2 2 8 5" xfId="13789"/>
    <cellStyle name="Calculation 2 2 2 2 2 8 6" xfId="16254"/>
    <cellStyle name="Calculation 2 2 2 2 2 8 7" xfId="18493"/>
    <cellStyle name="Calculation 2 2 2 2 2 9" xfId="2151"/>
    <cellStyle name="Calculation 2 2 2 2 2 9 2" xfId="5379"/>
    <cellStyle name="Calculation 2 2 2 2 2 9 3" xfId="7905"/>
    <cellStyle name="Calculation 2 2 2 2 2 9 4" xfId="10421"/>
    <cellStyle name="Calculation 2 2 2 2 2 9 5" xfId="12724"/>
    <cellStyle name="Calculation 2 2 2 2 2 9 6" xfId="15189"/>
    <cellStyle name="Calculation 2 2 2 2 2 9 7" xfId="17433"/>
    <cellStyle name="Calculation 2 2 2 2 20" xfId="18869"/>
    <cellStyle name="Calculation 2 2 2 2 21" xfId="19063"/>
    <cellStyle name="Calculation 2 2 2 2 22" xfId="19089"/>
    <cellStyle name="Calculation 2 2 2 2 23" xfId="19007"/>
    <cellStyle name="Calculation 2 2 2 2 24" xfId="19160"/>
    <cellStyle name="Calculation 2 2 2 2 25" xfId="19515"/>
    <cellStyle name="Calculation 2 2 2 2 26" xfId="19523"/>
    <cellStyle name="Calculation 2 2 2 2 27" xfId="19511"/>
    <cellStyle name="Calculation 2 2 2 2 28" xfId="19531"/>
    <cellStyle name="Calculation 2 2 2 2 29" xfId="20526"/>
    <cellStyle name="Calculation 2 2 2 2 3" xfId="703"/>
    <cellStyle name="Calculation 2 2 2 2 3 10" xfId="1272"/>
    <cellStyle name="Calculation 2 2 2 2 3 10 2" xfId="4501"/>
    <cellStyle name="Calculation 2 2 2 2 3 10 3" xfId="7027"/>
    <cellStyle name="Calculation 2 2 2 2 3 10 4" xfId="9555"/>
    <cellStyle name="Calculation 2 2 2 2 3 10 5" xfId="11850"/>
    <cellStyle name="Calculation 2 2 2 2 3 10 6" xfId="14317"/>
    <cellStyle name="Calculation 2 2 2 2 3 10 7" xfId="16567"/>
    <cellStyle name="Calculation 2 2 2 2 3 11" xfId="4002"/>
    <cellStyle name="Calculation 2 2 2 2 3 12" xfId="4421"/>
    <cellStyle name="Calculation 2 2 2 2 3 13" xfId="3505"/>
    <cellStyle name="Calculation 2 2 2 2 3 14" xfId="3677"/>
    <cellStyle name="Calculation 2 2 2 2 3 15" xfId="20029"/>
    <cellStyle name="Calculation 2 2 2 2 3 16" xfId="19887"/>
    <cellStyle name="Calculation 2 2 2 2 3 2" xfId="1981"/>
    <cellStyle name="Calculation 2 2 2 2 3 2 2" xfId="5210"/>
    <cellStyle name="Calculation 2 2 2 2 3 2 3" xfId="7735"/>
    <cellStyle name="Calculation 2 2 2 2 3 2 4" xfId="10251"/>
    <cellStyle name="Calculation 2 2 2 2 3 2 5" xfId="12555"/>
    <cellStyle name="Calculation 2 2 2 2 3 2 6" xfId="15020"/>
    <cellStyle name="Calculation 2 2 2 2 3 2 7" xfId="17264"/>
    <cellStyle name="Calculation 2 2 2 2 3 3" xfId="2227"/>
    <cellStyle name="Calculation 2 2 2 2 3 3 2" xfId="5454"/>
    <cellStyle name="Calculation 2 2 2 2 3 3 3" xfId="7981"/>
    <cellStyle name="Calculation 2 2 2 2 3 3 4" xfId="10495"/>
    <cellStyle name="Calculation 2 2 2 2 3 3 5" xfId="12799"/>
    <cellStyle name="Calculation 2 2 2 2 3 3 6" xfId="15263"/>
    <cellStyle name="Calculation 2 2 2 2 3 3 7" xfId="17507"/>
    <cellStyle name="Calculation 2 2 2 2 3 4" xfId="2477"/>
    <cellStyle name="Calculation 2 2 2 2 3 4 2" xfId="5704"/>
    <cellStyle name="Calculation 2 2 2 2 3 4 3" xfId="8231"/>
    <cellStyle name="Calculation 2 2 2 2 3 4 4" xfId="10745"/>
    <cellStyle name="Calculation 2 2 2 2 3 4 5" xfId="13049"/>
    <cellStyle name="Calculation 2 2 2 2 3 4 6" xfId="15513"/>
    <cellStyle name="Calculation 2 2 2 2 3 4 7" xfId="17757"/>
    <cellStyle name="Calculation 2 2 2 2 3 5" xfId="1351"/>
    <cellStyle name="Calculation 2 2 2 2 3 5 2" xfId="4580"/>
    <cellStyle name="Calculation 2 2 2 2 3 5 3" xfId="7106"/>
    <cellStyle name="Calculation 2 2 2 2 3 5 4" xfId="9634"/>
    <cellStyle name="Calculation 2 2 2 2 3 5 5" xfId="11928"/>
    <cellStyle name="Calculation 2 2 2 2 3 5 6" xfId="14396"/>
    <cellStyle name="Calculation 2 2 2 2 3 5 7" xfId="16645"/>
    <cellStyle name="Calculation 2 2 2 2 3 6" xfId="2935"/>
    <cellStyle name="Calculation 2 2 2 2 3 6 2" xfId="6161"/>
    <cellStyle name="Calculation 2 2 2 2 3 6 3" xfId="8689"/>
    <cellStyle name="Calculation 2 2 2 2 3 6 4" xfId="11202"/>
    <cellStyle name="Calculation 2 2 2 2 3 6 5" xfId="13506"/>
    <cellStyle name="Calculation 2 2 2 2 3 6 6" xfId="15969"/>
    <cellStyle name="Calculation 2 2 2 2 3 6 7" xfId="18212"/>
    <cellStyle name="Calculation 2 2 2 2 3 7" xfId="3119"/>
    <cellStyle name="Calculation 2 2 2 2 3 7 2" xfId="6344"/>
    <cellStyle name="Calculation 2 2 2 2 3 7 3" xfId="8873"/>
    <cellStyle name="Calculation 2 2 2 2 3 7 4" xfId="11384"/>
    <cellStyle name="Calculation 2 2 2 2 3 7 5" xfId="13689"/>
    <cellStyle name="Calculation 2 2 2 2 3 7 6" xfId="16153"/>
    <cellStyle name="Calculation 2 2 2 2 3 7 7" xfId="18393"/>
    <cellStyle name="Calculation 2 2 2 2 3 8" xfId="3318"/>
    <cellStyle name="Calculation 2 2 2 2 3 8 2" xfId="6543"/>
    <cellStyle name="Calculation 2 2 2 2 3 8 3" xfId="9072"/>
    <cellStyle name="Calculation 2 2 2 2 3 8 4" xfId="11583"/>
    <cellStyle name="Calculation 2 2 2 2 3 8 5" xfId="13887"/>
    <cellStyle name="Calculation 2 2 2 2 3 8 6" xfId="16352"/>
    <cellStyle name="Calculation 2 2 2 2 3 8 7" xfId="18591"/>
    <cellStyle name="Calculation 2 2 2 2 3 9" xfId="3392"/>
    <cellStyle name="Calculation 2 2 2 2 3 9 2" xfId="6617"/>
    <cellStyle name="Calculation 2 2 2 2 3 9 3" xfId="9146"/>
    <cellStyle name="Calculation 2 2 2 2 3 9 4" xfId="11657"/>
    <cellStyle name="Calculation 2 2 2 2 3 9 5" xfId="13961"/>
    <cellStyle name="Calculation 2 2 2 2 3 9 6" xfId="16426"/>
    <cellStyle name="Calculation 2 2 2 2 3 9 7" xfId="18665"/>
    <cellStyle name="Calculation 2 2 2 2 30" xfId="21068"/>
    <cellStyle name="Calculation 2 2 2 2 4" xfId="518"/>
    <cellStyle name="Calculation 2 2 2 2 4 10" xfId="1089"/>
    <cellStyle name="Calculation 2 2 2 2 4 10 2" xfId="4338"/>
    <cellStyle name="Calculation 2 2 2 2 4 10 3" xfId="6880"/>
    <cellStyle name="Calculation 2 2 2 2 4 10 4" xfId="9411"/>
    <cellStyle name="Calculation 2 2 2 2 4 10 5" xfId="11736"/>
    <cellStyle name="Calculation 2 2 2 2 4 10 6" xfId="14197"/>
    <cellStyle name="Calculation 2 2 2 2 4 10 7" xfId="16489"/>
    <cellStyle name="Calculation 2 2 2 2 4 11" xfId="3848"/>
    <cellStyle name="Calculation 2 2 2 2 4 12" xfId="3514"/>
    <cellStyle name="Calculation 2 2 2 2 4 13" xfId="3573"/>
    <cellStyle name="Calculation 2 2 2 2 4 14" xfId="9214"/>
    <cellStyle name="Calculation 2 2 2 2 4 15" xfId="19944"/>
    <cellStyle name="Calculation 2 2 2 2 4 16" xfId="19661"/>
    <cellStyle name="Calculation 2 2 2 2 4 2" xfId="1810"/>
    <cellStyle name="Calculation 2 2 2 2 4 2 2" xfId="5039"/>
    <cellStyle name="Calculation 2 2 2 2 4 2 3" xfId="7564"/>
    <cellStyle name="Calculation 2 2 2 2 4 2 4" xfId="10083"/>
    <cellStyle name="Calculation 2 2 2 2 4 2 5" xfId="12385"/>
    <cellStyle name="Calculation 2 2 2 2 4 2 6" xfId="14851"/>
    <cellStyle name="Calculation 2 2 2 2 4 2 7" xfId="17095"/>
    <cellStyle name="Calculation 2 2 2 2 4 3" xfId="2071"/>
    <cellStyle name="Calculation 2 2 2 2 4 3 2" xfId="5299"/>
    <cellStyle name="Calculation 2 2 2 2 4 3 3" xfId="7825"/>
    <cellStyle name="Calculation 2 2 2 2 4 3 4" xfId="10341"/>
    <cellStyle name="Calculation 2 2 2 2 4 3 5" xfId="12644"/>
    <cellStyle name="Calculation 2 2 2 2 4 3 6" xfId="15110"/>
    <cellStyle name="Calculation 2 2 2 2 4 3 7" xfId="17353"/>
    <cellStyle name="Calculation 2 2 2 2 4 4" xfId="2316"/>
    <cellStyle name="Calculation 2 2 2 2 4 4 2" xfId="5543"/>
    <cellStyle name="Calculation 2 2 2 2 4 4 3" xfId="8070"/>
    <cellStyle name="Calculation 2 2 2 2 4 4 4" xfId="10584"/>
    <cellStyle name="Calculation 2 2 2 2 4 4 5" xfId="12888"/>
    <cellStyle name="Calculation 2 2 2 2 4 4 6" xfId="15352"/>
    <cellStyle name="Calculation 2 2 2 2 4 4 7" xfId="17596"/>
    <cellStyle name="Calculation 2 2 2 2 4 5" xfId="2551"/>
    <cellStyle name="Calculation 2 2 2 2 4 5 2" xfId="5778"/>
    <cellStyle name="Calculation 2 2 2 2 4 5 3" xfId="8305"/>
    <cellStyle name="Calculation 2 2 2 2 4 5 4" xfId="10819"/>
    <cellStyle name="Calculation 2 2 2 2 4 5 5" xfId="13123"/>
    <cellStyle name="Calculation 2 2 2 2 4 5 6" xfId="15587"/>
    <cellStyle name="Calculation 2 2 2 2 4 5 7" xfId="17831"/>
    <cellStyle name="Calculation 2 2 2 2 4 6" xfId="2791"/>
    <cellStyle name="Calculation 2 2 2 2 4 6 2" xfId="6017"/>
    <cellStyle name="Calculation 2 2 2 2 4 6 3" xfId="8545"/>
    <cellStyle name="Calculation 2 2 2 2 4 6 4" xfId="11059"/>
    <cellStyle name="Calculation 2 2 2 2 4 6 5" xfId="13362"/>
    <cellStyle name="Calculation 2 2 2 2 4 6 6" xfId="15827"/>
    <cellStyle name="Calculation 2 2 2 2 4 6 7" xfId="18068"/>
    <cellStyle name="Calculation 2 2 2 2 4 7" xfId="2995"/>
    <cellStyle name="Calculation 2 2 2 2 4 7 2" xfId="6221"/>
    <cellStyle name="Calculation 2 2 2 2 4 7 3" xfId="8749"/>
    <cellStyle name="Calculation 2 2 2 2 4 7 4" xfId="11262"/>
    <cellStyle name="Calculation 2 2 2 2 4 7 5" xfId="13566"/>
    <cellStyle name="Calculation 2 2 2 2 4 7 6" xfId="16029"/>
    <cellStyle name="Calculation 2 2 2 2 4 7 7" xfId="18272"/>
    <cellStyle name="Calculation 2 2 2 2 4 8" xfId="3207"/>
    <cellStyle name="Calculation 2 2 2 2 4 8 2" xfId="6432"/>
    <cellStyle name="Calculation 2 2 2 2 4 8 3" xfId="8961"/>
    <cellStyle name="Calculation 2 2 2 2 4 8 4" xfId="11472"/>
    <cellStyle name="Calculation 2 2 2 2 4 8 5" xfId="13777"/>
    <cellStyle name="Calculation 2 2 2 2 4 8 6" xfId="16241"/>
    <cellStyle name="Calculation 2 2 2 2 4 8 7" xfId="18481"/>
    <cellStyle name="Calculation 2 2 2 2 4 9" xfId="1663"/>
    <cellStyle name="Calculation 2 2 2 2 4 9 2" xfId="4892"/>
    <cellStyle name="Calculation 2 2 2 2 4 9 3" xfId="7417"/>
    <cellStyle name="Calculation 2 2 2 2 4 9 4" xfId="9940"/>
    <cellStyle name="Calculation 2 2 2 2 4 9 5" xfId="12238"/>
    <cellStyle name="Calculation 2 2 2 2 4 9 6" xfId="14705"/>
    <cellStyle name="Calculation 2 2 2 2 4 9 7" xfId="16951"/>
    <cellStyle name="Calculation 2 2 2 2 5" xfId="422"/>
    <cellStyle name="Calculation 2 2 2 2 5 10" xfId="994"/>
    <cellStyle name="Calculation 2 2 2 2 5 10 2" xfId="4257"/>
    <cellStyle name="Calculation 2 2 2 2 5 10 3" xfId="6798"/>
    <cellStyle name="Calculation 2 2 2 2 5 10 4" xfId="9328"/>
    <cellStyle name="Calculation 2 2 2 2 5 10 5" xfId="6962"/>
    <cellStyle name="Calculation 2 2 2 2 5 10 6" xfId="14127"/>
    <cellStyle name="Calculation 2 2 2 2 5 10 7" xfId="3714"/>
    <cellStyle name="Calculation 2 2 2 2 5 11" xfId="3769"/>
    <cellStyle name="Calculation 2 2 2 2 5 12" xfId="3795"/>
    <cellStyle name="Calculation 2 2 2 2 5 13" xfId="3629"/>
    <cellStyle name="Calculation 2 2 2 2 5 14" xfId="14263"/>
    <cellStyle name="Calculation 2 2 2 2 5 15" xfId="20400"/>
    <cellStyle name="Calculation 2 2 2 2 5 16" xfId="20218"/>
    <cellStyle name="Calculation 2 2 2 2 5 2" xfId="1725"/>
    <cellStyle name="Calculation 2 2 2 2 5 2 2" xfId="4954"/>
    <cellStyle name="Calculation 2 2 2 2 5 2 3" xfId="7479"/>
    <cellStyle name="Calculation 2 2 2 2 5 2 4" xfId="10000"/>
    <cellStyle name="Calculation 2 2 2 2 5 2 5" xfId="12300"/>
    <cellStyle name="Calculation 2 2 2 2 5 2 6" xfId="14767"/>
    <cellStyle name="Calculation 2 2 2 2 5 2 7" xfId="17011"/>
    <cellStyle name="Calculation 2 2 2 2 5 3" xfId="1935"/>
    <cellStyle name="Calculation 2 2 2 2 5 3 2" xfId="5164"/>
    <cellStyle name="Calculation 2 2 2 2 5 3 3" xfId="7689"/>
    <cellStyle name="Calculation 2 2 2 2 5 3 4" xfId="10206"/>
    <cellStyle name="Calculation 2 2 2 2 5 3 5" xfId="12510"/>
    <cellStyle name="Calculation 2 2 2 2 5 3 6" xfId="14974"/>
    <cellStyle name="Calculation 2 2 2 2 5 3 7" xfId="17219"/>
    <cellStyle name="Calculation 2 2 2 2 5 4" xfId="1616"/>
    <cellStyle name="Calculation 2 2 2 2 5 4 2" xfId="4845"/>
    <cellStyle name="Calculation 2 2 2 2 5 4 3" xfId="7370"/>
    <cellStyle name="Calculation 2 2 2 2 5 4 4" xfId="9895"/>
    <cellStyle name="Calculation 2 2 2 2 5 4 5" xfId="12191"/>
    <cellStyle name="Calculation 2 2 2 2 5 4 6" xfId="14659"/>
    <cellStyle name="Calculation 2 2 2 2 5 4 7" xfId="16905"/>
    <cellStyle name="Calculation 2 2 2 2 5 5" xfId="1431"/>
    <cellStyle name="Calculation 2 2 2 2 5 5 2" xfId="4660"/>
    <cellStyle name="Calculation 2 2 2 2 5 5 3" xfId="7185"/>
    <cellStyle name="Calculation 2 2 2 2 5 5 4" xfId="9712"/>
    <cellStyle name="Calculation 2 2 2 2 5 5 5" xfId="12006"/>
    <cellStyle name="Calculation 2 2 2 2 5 5 6" xfId="14476"/>
    <cellStyle name="Calculation 2 2 2 2 5 5 7" xfId="16722"/>
    <cellStyle name="Calculation 2 2 2 2 5 6" xfId="2685"/>
    <cellStyle name="Calculation 2 2 2 2 5 6 2" xfId="5912"/>
    <cellStyle name="Calculation 2 2 2 2 5 6 3" xfId="8439"/>
    <cellStyle name="Calculation 2 2 2 2 5 6 4" xfId="10953"/>
    <cellStyle name="Calculation 2 2 2 2 5 6 5" xfId="13257"/>
    <cellStyle name="Calculation 2 2 2 2 5 6 6" xfId="15721"/>
    <cellStyle name="Calculation 2 2 2 2 5 6 7" xfId="17963"/>
    <cellStyle name="Calculation 2 2 2 2 5 7" xfId="2434"/>
    <cellStyle name="Calculation 2 2 2 2 5 7 2" xfId="5661"/>
    <cellStyle name="Calculation 2 2 2 2 5 7 3" xfId="8188"/>
    <cellStyle name="Calculation 2 2 2 2 5 7 4" xfId="10702"/>
    <cellStyle name="Calculation 2 2 2 2 5 7 5" xfId="13006"/>
    <cellStyle name="Calculation 2 2 2 2 5 7 6" xfId="15470"/>
    <cellStyle name="Calculation 2 2 2 2 5 7 7" xfId="17714"/>
    <cellStyle name="Calculation 2 2 2 2 5 8" xfId="3075"/>
    <cellStyle name="Calculation 2 2 2 2 5 8 2" xfId="6301"/>
    <cellStyle name="Calculation 2 2 2 2 5 8 3" xfId="8829"/>
    <cellStyle name="Calculation 2 2 2 2 5 8 4" xfId="11340"/>
    <cellStyle name="Calculation 2 2 2 2 5 8 5" xfId="13646"/>
    <cellStyle name="Calculation 2 2 2 2 5 8 6" xfId="16109"/>
    <cellStyle name="Calculation 2 2 2 2 5 8 7" xfId="18350"/>
    <cellStyle name="Calculation 2 2 2 2 5 9" xfId="3415"/>
    <cellStyle name="Calculation 2 2 2 2 5 9 2" xfId="6640"/>
    <cellStyle name="Calculation 2 2 2 2 5 9 3" xfId="9169"/>
    <cellStyle name="Calculation 2 2 2 2 5 9 4" xfId="11680"/>
    <cellStyle name="Calculation 2 2 2 2 5 9 5" xfId="13984"/>
    <cellStyle name="Calculation 2 2 2 2 5 9 6" xfId="16449"/>
    <cellStyle name="Calculation 2 2 2 2 5 9 7" xfId="18688"/>
    <cellStyle name="Calculation 2 2 2 2 6" xfId="1552"/>
    <cellStyle name="Calculation 2 2 2 2 6 10" xfId="20494"/>
    <cellStyle name="Calculation 2 2 2 2 6 2" xfId="4781"/>
    <cellStyle name="Calculation 2 2 2 2 6 3" xfId="7306"/>
    <cellStyle name="Calculation 2 2 2 2 6 4" xfId="9832"/>
    <cellStyle name="Calculation 2 2 2 2 6 5" xfId="12127"/>
    <cellStyle name="Calculation 2 2 2 2 6 6" xfId="14597"/>
    <cellStyle name="Calculation 2 2 2 2 6 7" xfId="16842"/>
    <cellStyle name="Calculation 2 2 2 2 6 8" xfId="19938"/>
    <cellStyle name="Calculation 2 2 2 2 6 9" xfId="20385"/>
    <cellStyle name="Calculation 2 2 2 2 7" xfId="1914"/>
    <cellStyle name="Calculation 2 2 2 2 7 10" xfId="20473"/>
    <cellStyle name="Calculation 2 2 2 2 7 2" xfId="5143"/>
    <cellStyle name="Calculation 2 2 2 2 7 3" xfId="7668"/>
    <cellStyle name="Calculation 2 2 2 2 7 4" xfId="10185"/>
    <cellStyle name="Calculation 2 2 2 2 7 5" xfId="12489"/>
    <cellStyle name="Calculation 2 2 2 2 7 6" xfId="14953"/>
    <cellStyle name="Calculation 2 2 2 2 7 7" xfId="17198"/>
    <cellStyle name="Calculation 2 2 2 2 7 8" xfId="20011"/>
    <cellStyle name="Calculation 2 2 2 2 7 9" xfId="20446"/>
    <cellStyle name="Calculation 2 2 2 2 8" xfId="1583"/>
    <cellStyle name="Calculation 2 2 2 2 8 10" xfId="20741"/>
    <cellStyle name="Calculation 2 2 2 2 8 2" xfId="4812"/>
    <cellStyle name="Calculation 2 2 2 2 8 3" xfId="7337"/>
    <cellStyle name="Calculation 2 2 2 2 8 4" xfId="9863"/>
    <cellStyle name="Calculation 2 2 2 2 8 5" xfId="12158"/>
    <cellStyle name="Calculation 2 2 2 2 8 6" xfId="14627"/>
    <cellStyle name="Calculation 2 2 2 2 8 7" xfId="16872"/>
    <cellStyle name="Calculation 2 2 2 2 8 8" xfId="20098"/>
    <cellStyle name="Calculation 2 2 2 2 8 9" xfId="20517"/>
    <cellStyle name="Calculation 2 2 2 2 9" xfId="2581"/>
    <cellStyle name="Calculation 2 2 2 2 9 10" xfId="19868"/>
    <cellStyle name="Calculation 2 2 2 2 9 2" xfId="5808"/>
    <cellStyle name="Calculation 2 2 2 2 9 3" xfId="8335"/>
    <cellStyle name="Calculation 2 2 2 2 9 4" xfId="10849"/>
    <cellStyle name="Calculation 2 2 2 2 9 5" xfId="13153"/>
    <cellStyle name="Calculation 2 2 2 2 9 6" xfId="15617"/>
    <cellStyle name="Calculation 2 2 2 2 9 7" xfId="17861"/>
    <cellStyle name="Calculation 2 2 2 2 9 8" xfId="19984"/>
    <cellStyle name="Calculation 2 2 2 2 9 9" xfId="20422"/>
    <cellStyle name="Calculation 2 2 2 20" xfId="18754"/>
    <cellStyle name="Calculation 2 2 2 21" xfId="19065"/>
    <cellStyle name="Calculation 2 2 2 22" xfId="18997"/>
    <cellStyle name="Calculation 2 2 2 23" xfId="19162"/>
    <cellStyle name="Calculation 2 2 2 24" xfId="19033"/>
    <cellStyle name="Calculation 2 2 2 25" xfId="19514"/>
    <cellStyle name="Calculation 2 2 2 26" xfId="19290"/>
    <cellStyle name="Calculation 2 2 2 27" xfId="19541"/>
    <cellStyle name="Calculation 2 2 2 28" xfId="19580"/>
    <cellStyle name="Calculation 2 2 2 29" xfId="20533"/>
    <cellStyle name="Calculation 2 2 2 3" xfId="415"/>
    <cellStyle name="Calculation 2 2 2 3 10" xfId="987"/>
    <cellStyle name="Calculation 2 2 2 3 10 2" xfId="4250"/>
    <cellStyle name="Calculation 2 2 2 3 10 3" xfId="6791"/>
    <cellStyle name="Calculation 2 2 2 3 10 4" xfId="9321"/>
    <cellStyle name="Calculation 2 2 2 3 10 5" xfId="3538"/>
    <cellStyle name="Calculation 2 2 2 3 10 6" xfId="14120"/>
    <cellStyle name="Calculation 2 2 2 3 10 7" xfId="11802"/>
    <cellStyle name="Calculation 2 2 2 3 11" xfId="3762"/>
    <cellStyle name="Calculation 2 2 2 3 12" xfId="4433"/>
    <cellStyle name="Calculation 2 2 2 3 13" xfId="9375"/>
    <cellStyle name="Calculation 2 2 2 3 14" xfId="6701"/>
    <cellStyle name="Calculation 2 2 2 3 15" xfId="20045"/>
    <cellStyle name="Calculation 2 2 2 3 16" xfId="20227"/>
    <cellStyle name="Calculation 2 2 2 3 2" xfId="1718"/>
    <cellStyle name="Calculation 2 2 2 3 2 2" xfId="4947"/>
    <cellStyle name="Calculation 2 2 2 3 2 3" xfId="7472"/>
    <cellStyle name="Calculation 2 2 2 3 2 4" xfId="9993"/>
    <cellStyle name="Calculation 2 2 2 3 2 5" xfId="12293"/>
    <cellStyle name="Calculation 2 2 2 3 2 6" xfId="14760"/>
    <cellStyle name="Calculation 2 2 2 3 2 7" xfId="17004"/>
    <cellStyle name="Calculation 2 2 2 3 3" xfId="1403"/>
    <cellStyle name="Calculation 2 2 2 3 3 2" xfId="4632"/>
    <cellStyle name="Calculation 2 2 2 3 3 3" xfId="7157"/>
    <cellStyle name="Calculation 2 2 2 3 3 4" xfId="9684"/>
    <cellStyle name="Calculation 2 2 2 3 3 5" xfId="11978"/>
    <cellStyle name="Calculation 2 2 2 3 3 6" xfId="14448"/>
    <cellStyle name="Calculation 2 2 2 3 3 7" xfId="16694"/>
    <cellStyle name="Calculation 2 2 2 3 4" xfId="1624"/>
    <cellStyle name="Calculation 2 2 2 3 4 2" xfId="4853"/>
    <cellStyle name="Calculation 2 2 2 3 4 3" xfId="7378"/>
    <cellStyle name="Calculation 2 2 2 3 4 4" xfId="9903"/>
    <cellStyle name="Calculation 2 2 2 3 4 5" xfId="12199"/>
    <cellStyle name="Calculation 2 2 2 3 4 6" xfId="14667"/>
    <cellStyle name="Calculation 2 2 2 3 4 7" xfId="16913"/>
    <cellStyle name="Calculation 2 2 2 3 5" xfId="2077"/>
    <cellStyle name="Calculation 2 2 2 3 5 2" xfId="5305"/>
    <cellStyle name="Calculation 2 2 2 3 5 3" xfId="7831"/>
    <cellStyle name="Calculation 2 2 2 3 5 4" xfId="10347"/>
    <cellStyle name="Calculation 2 2 2 3 5 5" xfId="12650"/>
    <cellStyle name="Calculation 2 2 2 3 5 6" xfId="15116"/>
    <cellStyle name="Calculation 2 2 2 3 5 7" xfId="17359"/>
    <cellStyle name="Calculation 2 2 2 3 6" xfId="2114"/>
    <cellStyle name="Calculation 2 2 2 3 6 2" xfId="5342"/>
    <cellStyle name="Calculation 2 2 2 3 6 3" xfId="7868"/>
    <cellStyle name="Calculation 2 2 2 3 6 4" xfId="10384"/>
    <cellStyle name="Calculation 2 2 2 3 6 5" xfId="12687"/>
    <cellStyle name="Calculation 2 2 2 3 6 6" xfId="15152"/>
    <cellStyle name="Calculation 2 2 2 3 6 7" xfId="17396"/>
    <cellStyle name="Calculation 2 2 2 3 7" xfId="1409"/>
    <cellStyle name="Calculation 2 2 2 3 7 2" xfId="4638"/>
    <cellStyle name="Calculation 2 2 2 3 7 3" xfId="7163"/>
    <cellStyle name="Calculation 2 2 2 3 7 4" xfId="9690"/>
    <cellStyle name="Calculation 2 2 2 3 7 5" xfId="11984"/>
    <cellStyle name="Calculation 2 2 2 3 7 6" xfId="14454"/>
    <cellStyle name="Calculation 2 2 2 3 7 7" xfId="16700"/>
    <cellStyle name="Calculation 2 2 2 3 8" xfId="2602"/>
    <cellStyle name="Calculation 2 2 2 3 8 2" xfId="5829"/>
    <cellStyle name="Calculation 2 2 2 3 8 3" xfId="8356"/>
    <cellStyle name="Calculation 2 2 2 3 8 4" xfId="10870"/>
    <cellStyle name="Calculation 2 2 2 3 8 5" xfId="13174"/>
    <cellStyle name="Calculation 2 2 2 3 8 6" xfId="15638"/>
    <cellStyle name="Calculation 2 2 2 3 8 7" xfId="17881"/>
    <cellStyle name="Calculation 2 2 2 3 9" xfId="3409"/>
    <cellStyle name="Calculation 2 2 2 3 9 2" xfId="6634"/>
    <cellStyle name="Calculation 2 2 2 3 9 3" xfId="9163"/>
    <cellStyle name="Calculation 2 2 2 3 9 4" xfId="11674"/>
    <cellStyle name="Calculation 2 2 2 3 9 5" xfId="13978"/>
    <cellStyle name="Calculation 2 2 2 3 9 6" xfId="16443"/>
    <cellStyle name="Calculation 2 2 2 3 9 7" xfId="18682"/>
    <cellStyle name="Calculation 2 2 2 30" xfId="21067"/>
    <cellStyle name="Calculation 2 2 2 4" xfId="505"/>
    <cellStyle name="Calculation 2 2 2 4 10" xfId="1076"/>
    <cellStyle name="Calculation 2 2 2 4 10 2" xfId="4325"/>
    <cellStyle name="Calculation 2 2 2 4 10 3" xfId="6867"/>
    <cellStyle name="Calculation 2 2 2 4 10 4" xfId="9398"/>
    <cellStyle name="Calculation 2 2 2 4 10 5" xfId="11723"/>
    <cellStyle name="Calculation 2 2 2 4 10 6" xfId="14184"/>
    <cellStyle name="Calculation 2 2 2 4 10 7" xfId="11761"/>
    <cellStyle name="Calculation 2 2 2 4 11" xfId="3835"/>
    <cellStyle name="Calculation 2 2 2 4 12" xfId="3681"/>
    <cellStyle name="Calculation 2 2 2 4 13" xfId="9256"/>
    <cellStyle name="Calculation 2 2 2 4 14" xfId="3673"/>
    <cellStyle name="Calculation 2 2 2 4 15" xfId="20033"/>
    <cellStyle name="Calculation 2 2 2 4 16" xfId="19891"/>
    <cellStyle name="Calculation 2 2 2 4 2" xfId="1797"/>
    <cellStyle name="Calculation 2 2 2 4 2 2" xfId="5026"/>
    <cellStyle name="Calculation 2 2 2 4 2 3" xfId="7551"/>
    <cellStyle name="Calculation 2 2 2 4 2 4" xfId="10070"/>
    <cellStyle name="Calculation 2 2 2 4 2 5" xfId="12372"/>
    <cellStyle name="Calculation 2 2 2 4 2 6" xfId="14838"/>
    <cellStyle name="Calculation 2 2 2 4 2 7" xfId="17082"/>
    <cellStyle name="Calculation 2 2 2 4 3" xfId="2058"/>
    <cellStyle name="Calculation 2 2 2 4 3 2" xfId="5286"/>
    <cellStyle name="Calculation 2 2 2 4 3 3" xfId="7812"/>
    <cellStyle name="Calculation 2 2 2 4 3 4" xfId="10328"/>
    <cellStyle name="Calculation 2 2 2 4 3 5" xfId="12631"/>
    <cellStyle name="Calculation 2 2 2 4 3 6" xfId="15097"/>
    <cellStyle name="Calculation 2 2 2 4 3 7" xfId="17340"/>
    <cellStyle name="Calculation 2 2 2 4 4" xfId="2303"/>
    <cellStyle name="Calculation 2 2 2 4 4 2" xfId="5530"/>
    <cellStyle name="Calculation 2 2 2 4 4 3" xfId="8057"/>
    <cellStyle name="Calculation 2 2 2 4 4 4" xfId="10571"/>
    <cellStyle name="Calculation 2 2 2 4 4 5" xfId="12875"/>
    <cellStyle name="Calculation 2 2 2 4 4 6" xfId="15339"/>
    <cellStyle name="Calculation 2 2 2 4 4 7" xfId="17583"/>
    <cellStyle name="Calculation 2 2 2 4 5" xfId="2596"/>
    <cellStyle name="Calculation 2 2 2 4 5 2" xfId="5823"/>
    <cellStyle name="Calculation 2 2 2 4 5 3" xfId="8350"/>
    <cellStyle name="Calculation 2 2 2 4 5 4" xfId="10864"/>
    <cellStyle name="Calculation 2 2 2 4 5 5" xfId="13168"/>
    <cellStyle name="Calculation 2 2 2 4 5 6" xfId="15632"/>
    <cellStyle name="Calculation 2 2 2 4 5 7" xfId="17875"/>
    <cellStyle name="Calculation 2 2 2 4 6" xfId="2778"/>
    <cellStyle name="Calculation 2 2 2 4 6 2" xfId="6004"/>
    <cellStyle name="Calculation 2 2 2 4 6 3" xfId="8532"/>
    <cellStyle name="Calculation 2 2 2 4 6 4" xfId="11046"/>
    <cellStyle name="Calculation 2 2 2 4 6 5" xfId="13349"/>
    <cellStyle name="Calculation 2 2 2 4 6 6" xfId="15814"/>
    <cellStyle name="Calculation 2 2 2 4 6 7" xfId="18055"/>
    <cellStyle name="Calculation 2 2 2 4 7" xfId="2327"/>
    <cellStyle name="Calculation 2 2 2 4 7 2" xfId="5554"/>
    <cellStyle name="Calculation 2 2 2 4 7 3" xfId="8081"/>
    <cellStyle name="Calculation 2 2 2 4 7 4" xfId="10595"/>
    <cellStyle name="Calculation 2 2 2 4 7 5" xfId="12899"/>
    <cellStyle name="Calculation 2 2 2 4 7 6" xfId="15363"/>
    <cellStyle name="Calculation 2 2 2 4 7 7" xfId="17607"/>
    <cellStyle name="Calculation 2 2 2 4 8" xfId="3194"/>
    <cellStyle name="Calculation 2 2 2 4 8 2" xfId="6419"/>
    <cellStyle name="Calculation 2 2 2 4 8 3" xfId="8948"/>
    <cellStyle name="Calculation 2 2 2 4 8 4" xfId="11459"/>
    <cellStyle name="Calculation 2 2 2 4 8 5" xfId="13764"/>
    <cellStyle name="Calculation 2 2 2 4 8 6" xfId="16228"/>
    <cellStyle name="Calculation 2 2 2 4 8 7" xfId="18468"/>
    <cellStyle name="Calculation 2 2 2 4 9" xfId="3018"/>
    <cellStyle name="Calculation 2 2 2 4 9 2" xfId="6244"/>
    <cellStyle name="Calculation 2 2 2 4 9 3" xfId="8772"/>
    <cellStyle name="Calculation 2 2 2 4 9 4" xfId="11285"/>
    <cellStyle name="Calculation 2 2 2 4 9 5" xfId="13589"/>
    <cellStyle name="Calculation 2 2 2 4 9 6" xfId="16052"/>
    <cellStyle name="Calculation 2 2 2 4 9 7" xfId="18295"/>
    <cellStyle name="Calculation 2 2 2 5" xfId="731"/>
    <cellStyle name="Calculation 2 2 2 5 10" xfId="1300"/>
    <cellStyle name="Calculation 2 2 2 5 10 2" xfId="4529"/>
    <cellStyle name="Calculation 2 2 2 5 10 3" xfId="7055"/>
    <cellStyle name="Calculation 2 2 2 5 10 4" xfId="9583"/>
    <cellStyle name="Calculation 2 2 2 5 10 5" xfId="11878"/>
    <cellStyle name="Calculation 2 2 2 5 10 6" xfId="14345"/>
    <cellStyle name="Calculation 2 2 2 5 10 7" xfId="16595"/>
    <cellStyle name="Calculation 2 2 2 5 11" xfId="4030"/>
    <cellStyle name="Calculation 2 2 2 5 12" xfId="3482"/>
    <cellStyle name="Calculation 2 2 2 5 13" xfId="6843"/>
    <cellStyle name="Calculation 2 2 2 5 14" xfId="14257"/>
    <cellStyle name="Calculation 2 2 2 5 15" xfId="19970"/>
    <cellStyle name="Calculation 2 2 2 5 16" xfId="20162"/>
    <cellStyle name="Calculation 2 2 2 5 2" xfId="2009"/>
    <cellStyle name="Calculation 2 2 2 5 2 2" xfId="5238"/>
    <cellStyle name="Calculation 2 2 2 5 2 3" xfId="7763"/>
    <cellStyle name="Calculation 2 2 2 5 2 4" xfId="10279"/>
    <cellStyle name="Calculation 2 2 2 5 2 5" xfId="12583"/>
    <cellStyle name="Calculation 2 2 2 5 2 6" xfId="15048"/>
    <cellStyle name="Calculation 2 2 2 5 2 7" xfId="17292"/>
    <cellStyle name="Calculation 2 2 2 5 3" xfId="2255"/>
    <cellStyle name="Calculation 2 2 2 5 3 2" xfId="5482"/>
    <cellStyle name="Calculation 2 2 2 5 3 3" xfId="8009"/>
    <cellStyle name="Calculation 2 2 2 5 3 4" xfId="10523"/>
    <cellStyle name="Calculation 2 2 2 5 3 5" xfId="12827"/>
    <cellStyle name="Calculation 2 2 2 5 3 6" xfId="15291"/>
    <cellStyle name="Calculation 2 2 2 5 3 7" xfId="17535"/>
    <cellStyle name="Calculation 2 2 2 5 4" xfId="2505"/>
    <cellStyle name="Calculation 2 2 2 5 4 2" xfId="5732"/>
    <cellStyle name="Calculation 2 2 2 5 4 3" xfId="8259"/>
    <cellStyle name="Calculation 2 2 2 5 4 4" xfId="10773"/>
    <cellStyle name="Calculation 2 2 2 5 4 5" xfId="13077"/>
    <cellStyle name="Calculation 2 2 2 5 4 6" xfId="15541"/>
    <cellStyle name="Calculation 2 2 2 5 4 7" xfId="17785"/>
    <cellStyle name="Calculation 2 2 2 5 5" xfId="2733"/>
    <cellStyle name="Calculation 2 2 2 5 5 2" xfId="5959"/>
    <cellStyle name="Calculation 2 2 2 5 5 3" xfId="8487"/>
    <cellStyle name="Calculation 2 2 2 5 5 4" xfId="11001"/>
    <cellStyle name="Calculation 2 2 2 5 5 5" xfId="13304"/>
    <cellStyle name="Calculation 2 2 2 5 5 6" xfId="15769"/>
    <cellStyle name="Calculation 2 2 2 5 5 7" xfId="18010"/>
    <cellStyle name="Calculation 2 2 2 5 6" xfId="2963"/>
    <cellStyle name="Calculation 2 2 2 5 6 2" xfId="6189"/>
    <cellStyle name="Calculation 2 2 2 5 6 3" xfId="8717"/>
    <cellStyle name="Calculation 2 2 2 5 6 4" xfId="11230"/>
    <cellStyle name="Calculation 2 2 2 5 6 5" xfId="13534"/>
    <cellStyle name="Calculation 2 2 2 5 6 6" xfId="15997"/>
    <cellStyle name="Calculation 2 2 2 5 6 7" xfId="18240"/>
    <cellStyle name="Calculation 2 2 2 5 7" xfId="3147"/>
    <cellStyle name="Calculation 2 2 2 5 7 2" xfId="6372"/>
    <cellStyle name="Calculation 2 2 2 5 7 3" xfId="8901"/>
    <cellStyle name="Calculation 2 2 2 5 7 4" xfId="11412"/>
    <cellStyle name="Calculation 2 2 2 5 7 5" xfId="13717"/>
    <cellStyle name="Calculation 2 2 2 5 7 6" xfId="16181"/>
    <cellStyle name="Calculation 2 2 2 5 7 7" xfId="18421"/>
    <cellStyle name="Calculation 2 2 2 5 8" xfId="3346"/>
    <cellStyle name="Calculation 2 2 2 5 8 2" xfId="6571"/>
    <cellStyle name="Calculation 2 2 2 5 8 3" xfId="9100"/>
    <cellStyle name="Calculation 2 2 2 5 8 4" xfId="11611"/>
    <cellStyle name="Calculation 2 2 2 5 8 5" xfId="13915"/>
    <cellStyle name="Calculation 2 2 2 5 8 6" xfId="16380"/>
    <cellStyle name="Calculation 2 2 2 5 8 7" xfId="18619"/>
    <cellStyle name="Calculation 2 2 2 5 9" xfId="3272"/>
    <cellStyle name="Calculation 2 2 2 5 9 2" xfId="6497"/>
    <cellStyle name="Calculation 2 2 2 5 9 3" xfId="9026"/>
    <cellStyle name="Calculation 2 2 2 5 9 4" xfId="11537"/>
    <cellStyle name="Calculation 2 2 2 5 9 5" xfId="13841"/>
    <cellStyle name="Calculation 2 2 2 5 9 6" xfId="16306"/>
    <cellStyle name="Calculation 2 2 2 5 9 7" xfId="18545"/>
    <cellStyle name="Calculation 2 2 2 6" xfId="428"/>
    <cellStyle name="Calculation 2 2 2 6 10" xfId="1000"/>
    <cellStyle name="Calculation 2 2 2 6 10 2" xfId="4263"/>
    <cellStyle name="Calculation 2 2 2 6 10 3" xfId="6804"/>
    <cellStyle name="Calculation 2 2 2 6 10 4" xfId="9334"/>
    <cellStyle name="Calculation 2 2 2 6 10 5" xfId="3812"/>
    <cellStyle name="Calculation 2 2 2 6 10 6" xfId="14133"/>
    <cellStyle name="Calculation 2 2 2 6 10 7" xfId="11790"/>
    <cellStyle name="Calculation 2 2 2 6 11" xfId="3775"/>
    <cellStyle name="Calculation 2 2 2 6 12" xfId="4353"/>
    <cellStyle name="Calculation 2 2 2 6 13" xfId="3583"/>
    <cellStyle name="Calculation 2 2 2 6 14" xfId="9199"/>
    <cellStyle name="Calculation 2 2 2 6 15" xfId="20501"/>
    <cellStyle name="Calculation 2 2 2 6 16" xfId="20719"/>
    <cellStyle name="Calculation 2 2 2 6 2" xfId="1731"/>
    <cellStyle name="Calculation 2 2 2 6 2 2" xfId="4960"/>
    <cellStyle name="Calculation 2 2 2 6 2 3" xfId="7485"/>
    <cellStyle name="Calculation 2 2 2 6 2 4" xfId="10006"/>
    <cellStyle name="Calculation 2 2 2 6 2 5" xfId="12306"/>
    <cellStyle name="Calculation 2 2 2 6 2 6" xfId="14773"/>
    <cellStyle name="Calculation 2 2 2 6 2 7" xfId="17017"/>
    <cellStyle name="Calculation 2 2 2 6 3" xfId="1559"/>
    <cellStyle name="Calculation 2 2 2 6 3 2" xfId="4788"/>
    <cellStyle name="Calculation 2 2 2 6 3 3" xfId="7313"/>
    <cellStyle name="Calculation 2 2 2 6 3 4" xfId="9839"/>
    <cellStyle name="Calculation 2 2 2 6 3 5" xfId="12134"/>
    <cellStyle name="Calculation 2 2 2 6 3 6" xfId="14604"/>
    <cellStyle name="Calculation 2 2 2 6 3 7" xfId="16849"/>
    <cellStyle name="Calculation 2 2 2 6 4" xfId="1751"/>
    <cellStyle name="Calculation 2 2 2 6 4 2" xfId="4980"/>
    <cellStyle name="Calculation 2 2 2 6 4 3" xfId="7505"/>
    <cellStyle name="Calculation 2 2 2 6 4 4" xfId="10025"/>
    <cellStyle name="Calculation 2 2 2 6 4 5" xfId="12326"/>
    <cellStyle name="Calculation 2 2 2 6 4 6" xfId="14792"/>
    <cellStyle name="Calculation 2 2 2 6 4 7" xfId="17037"/>
    <cellStyle name="Calculation 2 2 2 6 5" xfId="1349"/>
    <cellStyle name="Calculation 2 2 2 6 5 2" xfId="4578"/>
    <cellStyle name="Calculation 2 2 2 6 5 3" xfId="7104"/>
    <cellStyle name="Calculation 2 2 2 6 5 4" xfId="9632"/>
    <cellStyle name="Calculation 2 2 2 6 5 5" xfId="11926"/>
    <cellStyle name="Calculation 2 2 2 6 5 6" xfId="14394"/>
    <cellStyle name="Calculation 2 2 2 6 5 7" xfId="16643"/>
    <cellStyle name="Calculation 2 2 2 6 6" xfId="1919"/>
    <cellStyle name="Calculation 2 2 2 6 6 2" xfId="5148"/>
    <cellStyle name="Calculation 2 2 2 6 6 3" xfId="7673"/>
    <cellStyle name="Calculation 2 2 2 6 6 4" xfId="10190"/>
    <cellStyle name="Calculation 2 2 2 6 6 5" xfId="12494"/>
    <cellStyle name="Calculation 2 2 2 6 6 6" xfId="14958"/>
    <cellStyle name="Calculation 2 2 2 6 6 7" xfId="17203"/>
    <cellStyle name="Calculation 2 2 2 6 7" xfId="2651"/>
    <cellStyle name="Calculation 2 2 2 6 7 2" xfId="5878"/>
    <cellStyle name="Calculation 2 2 2 6 7 3" xfId="8405"/>
    <cellStyle name="Calculation 2 2 2 6 7 4" xfId="10919"/>
    <cellStyle name="Calculation 2 2 2 6 7 5" xfId="13223"/>
    <cellStyle name="Calculation 2 2 2 6 7 6" xfId="15687"/>
    <cellStyle name="Calculation 2 2 2 6 7 7" xfId="17930"/>
    <cellStyle name="Calculation 2 2 2 6 8" xfId="2658"/>
    <cellStyle name="Calculation 2 2 2 6 8 2" xfId="5885"/>
    <cellStyle name="Calculation 2 2 2 6 8 3" xfId="8412"/>
    <cellStyle name="Calculation 2 2 2 6 8 4" xfId="10926"/>
    <cellStyle name="Calculation 2 2 2 6 8 5" xfId="13230"/>
    <cellStyle name="Calculation 2 2 2 6 8 6" xfId="15694"/>
    <cellStyle name="Calculation 2 2 2 6 8 7" xfId="17937"/>
    <cellStyle name="Calculation 2 2 2 6 9" xfId="3212"/>
    <cellStyle name="Calculation 2 2 2 6 9 2" xfId="6437"/>
    <cellStyle name="Calculation 2 2 2 6 9 3" xfId="8966"/>
    <cellStyle name="Calculation 2 2 2 6 9 4" xfId="11477"/>
    <cellStyle name="Calculation 2 2 2 6 9 5" xfId="13782"/>
    <cellStyle name="Calculation 2 2 2 6 9 6" xfId="16246"/>
    <cellStyle name="Calculation 2 2 2 6 9 7" xfId="18486"/>
    <cellStyle name="Calculation 2 2 2 7" xfId="1511"/>
    <cellStyle name="Calculation 2 2 2 7 10" xfId="20445"/>
    <cellStyle name="Calculation 2 2 2 7 2" xfId="4740"/>
    <cellStyle name="Calculation 2 2 2 7 3" xfId="7265"/>
    <cellStyle name="Calculation 2 2 2 7 4" xfId="9792"/>
    <cellStyle name="Calculation 2 2 2 7 5" xfId="12086"/>
    <cellStyle name="Calculation 2 2 2 7 6" xfId="14556"/>
    <cellStyle name="Calculation 2 2 2 7 7" xfId="16802"/>
    <cellStyle name="Calculation 2 2 2 7 8" xfId="20005"/>
    <cellStyle name="Calculation 2 2 2 7 9" xfId="20440"/>
    <cellStyle name="Calculation 2 2 2 8" xfId="1628"/>
    <cellStyle name="Calculation 2 2 2 8 10" xfId="20454"/>
    <cellStyle name="Calculation 2 2 2 8 2" xfId="4857"/>
    <cellStyle name="Calculation 2 2 2 8 3" xfId="7382"/>
    <cellStyle name="Calculation 2 2 2 8 4" xfId="9907"/>
    <cellStyle name="Calculation 2 2 2 8 5" xfId="12203"/>
    <cellStyle name="Calculation 2 2 2 8 6" xfId="14671"/>
    <cellStyle name="Calculation 2 2 2 8 7" xfId="16917"/>
    <cellStyle name="Calculation 2 2 2 8 8" xfId="19956"/>
    <cellStyle name="Calculation 2 2 2 8 9" xfId="20403"/>
    <cellStyle name="Calculation 2 2 2 9" xfId="1910"/>
    <cellStyle name="Calculation 2 2 2 9 10" xfId="20847"/>
    <cellStyle name="Calculation 2 2 2 9 2" xfId="5139"/>
    <cellStyle name="Calculation 2 2 2 9 3" xfId="7664"/>
    <cellStyle name="Calculation 2 2 2 9 4" xfId="10181"/>
    <cellStyle name="Calculation 2 2 2 9 5" xfId="12485"/>
    <cellStyle name="Calculation 2 2 2 9 6" xfId="14949"/>
    <cellStyle name="Calculation 2 2 2 9 7" xfId="17194"/>
    <cellStyle name="Calculation 2 2 2 9 8" xfId="20210"/>
    <cellStyle name="Calculation 2 2 2 9 9" xfId="20561"/>
    <cellStyle name="Calculation 2 2 20" xfId="18872"/>
    <cellStyle name="Calculation 2 2 21" xfId="19078"/>
    <cellStyle name="Calculation 2 2 22" xfId="19068"/>
    <cellStyle name="Calculation 2 2 23" xfId="18988"/>
    <cellStyle name="Calculation 2 2 24" xfId="19083"/>
    <cellStyle name="Calculation 2 2 25" xfId="19343"/>
    <cellStyle name="Calculation 2 2 26" xfId="19509"/>
    <cellStyle name="Calculation 2 2 27" xfId="19333"/>
    <cellStyle name="Calculation 2 2 28" xfId="19532"/>
    <cellStyle name="Calculation 2 2 29" xfId="20547"/>
    <cellStyle name="Calculation 2 2 3" xfId="242"/>
    <cellStyle name="Calculation 2 2 3 10" xfId="2573"/>
    <cellStyle name="Calculation 2 2 3 10 2" xfId="5800"/>
    <cellStyle name="Calculation 2 2 3 10 3" xfId="8327"/>
    <cellStyle name="Calculation 2 2 3 10 4" xfId="10841"/>
    <cellStyle name="Calculation 2 2 3 10 5" xfId="13145"/>
    <cellStyle name="Calculation 2 2 3 10 6" xfId="15609"/>
    <cellStyle name="Calculation 2 2 3 10 7" xfId="17853"/>
    <cellStyle name="Calculation 2 2 3 11" xfId="2831"/>
    <cellStyle name="Calculation 2 2 3 11 2" xfId="6057"/>
    <cellStyle name="Calculation 2 2 3 11 3" xfId="8585"/>
    <cellStyle name="Calculation 2 2 3 11 4" xfId="11098"/>
    <cellStyle name="Calculation 2 2 3 11 5" xfId="13402"/>
    <cellStyle name="Calculation 2 2 3 11 6" xfId="15865"/>
    <cellStyle name="Calculation 2 2 3 11 7" xfId="18108"/>
    <cellStyle name="Calculation 2 2 3 12" xfId="2556"/>
    <cellStyle name="Calculation 2 2 3 12 2" xfId="5783"/>
    <cellStyle name="Calculation 2 2 3 12 3" xfId="8310"/>
    <cellStyle name="Calculation 2 2 3 12 4" xfId="10824"/>
    <cellStyle name="Calculation 2 2 3 12 5" xfId="13128"/>
    <cellStyle name="Calculation 2 2 3 12 6" xfId="15592"/>
    <cellStyle name="Calculation 2 2 3 12 7" xfId="17836"/>
    <cellStyle name="Calculation 2 2 3 13" xfId="837"/>
    <cellStyle name="Calculation 2 2 3 13 2" xfId="4122"/>
    <cellStyle name="Calculation 2 2 3 13 3" xfId="6682"/>
    <cellStyle name="Calculation 2 2 3 13 4" xfId="9210"/>
    <cellStyle name="Calculation 2 2 3 13 5" xfId="9416"/>
    <cellStyle name="Calculation 2 2 3 13 6" xfId="14036"/>
    <cellStyle name="Calculation 2 2 3 13 7" xfId="9226"/>
    <cellStyle name="Calculation 2 2 3 14" xfId="3528"/>
    <cellStyle name="Calculation 2 2 3 15" xfId="8830"/>
    <cellStyle name="Calculation 2 2 3 16" xfId="9282"/>
    <cellStyle name="Calculation 2 2 3 17" xfId="3718"/>
    <cellStyle name="Calculation 2 2 3 18" xfId="18866"/>
    <cellStyle name="Calculation 2 2 3 19" xfId="19046"/>
    <cellStyle name="Calculation 2 2 3 2" xfId="551"/>
    <cellStyle name="Calculation 2 2 3 2 10" xfId="1122"/>
    <cellStyle name="Calculation 2 2 3 2 10 2" xfId="4365"/>
    <cellStyle name="Calculation 2 2 3 2 10 3" xfId="6904"/>
    <cellStyle name="Calculation 2 2 3 2 10 4" xfId="9433"/>
    <cellStyle name="Calculation 2 2 3 2 10 5" xfId="11750"/>
    <cellStyle name="Calculation 2 2 3 2 10 6" xfId="14213"/>
    <cellStyle name="Calculation 2 2 3 2 10 7" xfId="16494"/>
    <cellStyle name="Calculation 2 2 3 2 11" xfId="3876"/>
    <cellStyle name="Calculation 2 2 3 2 12" xfId="3792"/>
    <cellStyle name="Calculation 2 2 3 2 13" xfId="9493"/>
    <cellStyle name="Calculation 2 2 3 2 14" xfId="14025"/>
    <cellStyle name="Calculation 2 2 3 2 15" xfId="20047"/>
    <cellStyle name="Calculation 2 2 3 2 16" xfId="20229"/>
    <cellStyle name="Calculation 2 2 3 2 2" xfId="1840"/>
    <cellStyle name="Calculation 2 2 3 2 2 2" xfId="5069"/>
    <cellStyle name="Calculation 2 2 3 2 2 3" xfId="7594"/>
    <cellStyle name="Calculation 2 2 3 2 2 4" xfId="10111"/>
    <cellStyle name="Calculation 2 2 3 2 2 5" xfId="12415"/>
    <cellStyle name="Calculation 2 2 3 2 2 6" xfId="14879"/>
    <cellStyle name="Calculation 2 2 3 2 2 7" xfId="17124"/>
    <cellStyle name="Calculation 2 2 3 2 3" xfId="2089"/>
    <cellStyle name="Calculation 2 2 3 2 3 2" xfId="5317"/>
    <cellStyle name="Calculation 2 2 3 2 3 3" xfId="7843"/>
    <cellStyle name="Calculation 2 2 3 2 3 4" xfId="10359"/>
    <cellStyle name="Calculation 2 2 3 2 3 5" xfId="12662"/>
    <cellStyle name="Calculation 2 2 3 2 3 6" xfId="15128"/>
    <cellStyle name="Calculation 2 2 3 2 3 7" xfId="17371"/>
    <cellStyle name="Calculation 2 2 3 2 4" xfId="2345"/>
    <cellStyle name="Calculation 2 2 3 2 4 2" xfId="5572"/>
    <cellStyle name="Calculation 2 2 3 2 4 3" xfId="8099"/>
    <cellStyle name="Calculation 2 2 3 2 4 4" xfId="10613"/>
    <cellStyle name="Calculation 2 2 3 2 4 5" xfId="12917"/>
    <cellStyle name="Calculation 2 2 3 2 4 6" xfId="15381"/>
    <cellStyle name="Calculation 2 2 3 2 4 7" xfId="17625"/>
    <cellStyle name="Calculation 2 2 3 2 5" xfId="2676"/>
    <cellStyle name="Calculation 2 2 3 2 5 2" xfId="5903"/>
    <cellStyle name="Calculation 2 2 3 2 5 3" xfId="8430"/>
    <cellStyle name="Calculation 2 2 3 2 5 4" xfId="10944"/>
    <cellStyle name="Calculation 2 2 3 2 5 5" xfId="13248"/>
    <cellStyle name="Calculation 2 2 3 2 5 6" xfId="15712"/>
    <cellStyle name="Calculation 2 2 3 2 5 7" xfId="17954"/>
    <cellStyle name="Calculation 2 2 3 2 6" xfId="2815"/>
    <cellStyle name="Calculation 2 2 3 2 6 2" xfId="6041"/>
    <cellStyle name="Calculation 2 2 3 2 6 3" xfId="8569"/>
    <cellStyle name="Calculation 2 2 3 2 6 4" xfId="11082"/>
    <cellStyle name="Calculation 2 2 3 2 6 5" xfId="13386"/>
    <cellStyle name="Calculation 2 2 3 2 6 6" xfId="15850"/>
    <cellStyle name="Calculation 2 2 3 2 6 7" xfId="18092"/>
    <cellStyle name="Calculation 2 2 3 2 7" xfId="3011"/>
    <cellStyle name="Calculation 2 2 3 2 7 2" xfId="6237"/>
    <cellStyle name="Calculation 2 2 3 2 7 3" xfId="8765"/>
    <cellStyle name="Calculation 2 2 3 2 7 4" xfId="11278"/>
    <cellStyle name="Calculation 2 2 3 2 7 5" xfId="13582"/>
    <cellStyle name="Calculation 2 2 3 2 7 6" xfId="16045"/>
    <cellStyle name="Calculation 2 2 3 2 7 7" xfId="18288"/>
    <cellStyle name="Calculation 2 2 3 2 8" xfId="3219"/>
    <cellStyle name="Calculation 2 2 3 2 8 2" xfId="6444"/>
    <cellStyle name="Calculation 2 2 3 2 8 3" xfId="8973"/>
    <cellStyle name="Calculation 2 2 3 2 8 4" xfId="11484"/>
    <cellStyle name="Calculation 2 2 3 2 8 5" xfId="13788"/>
    <cellStyle name="Calculation 2 2 3 2 8 6" xfId="16253"/>
    <cellStyle name="Calculation 2 2 3 2 8 7" xfId="18492"/>
    <cellStyle name="Calculation 2 2 3 2 9" xfId="3398"/>
    <cellStyle name="Calculation 2 2 3 2 9 2" xfId="6623"/>
    <cellStyle name="Calculation 2 2 3 2 9 3" xfId="9152"/>
    <cellStyle name="Calculation 2 2 3 2 9 4" xfId="11663"/>
    <cellStyle name="Calculation 2 2 3 2 9 5" xfId="13967"/>
    <cellStyle name="Calculation 2 2 3 2 9 6" xfId="16432"/>
    <cellStyle name="Calculation 2 2 3 2 9 7" xfId="18671"/>
    <cellStyle name="Calculation 2 2 3 20" xfId="19031"/>
    <cellStyle name="Calculation 2 2 3 21" xfId="19053"/>
    <cellStyle name="Calculation 2 2 3 22" xfId="19018"/>
    <cellStyle name="Calculation 2 2 3 23" xfId="19010"/>
    <cellStyle name="Calculation 2 2 3 24" xfId="19207"/>
    <cellStyle name="Calculation 2 2 3 25" xfId="19516"/>
    <cellStyle name="Calculation 2 2 3 26" xfId="19291"/>
    <cellStyle name="Calculation 2 2 3 27" xfId="19355"/>
    <cellStyle name="Calculation 2 2 3 28" xfId="19409"/>
    <cellStyle name="Calculation 2 2 3 29" xfId="20367"/>
    <cellStyle name="Calculation 2 2 3 3" xfId="507"/>
    <cellStyle name="Calculation 2 2 3 3 10" xfId="1078"/>
    <cellStyle name="Calculation 2 2 3 3 10 2" xfId="4327"/>
    <cellStyle name="Calculation 2 2 3 3 10 3" xfId="6869"/>
    <cellStyle name="Calculation 2 2 3 3 10 4" xfId="9400"/>
    <cellStyle name="Calculation 2 2 3 3 10 5" xfId="11725"/>
    <cellStyle name="Calculation 2 2 3 3 10 6" xfId="14186"/>
    <cellStyle name="Calculation 2 2 3 3 10 7" xfId="4400"/>
    <cellStyle name="Calculation 2 2 3 3 11" xfId="3837"/>
    <cellStyle name="Calculation 2 2 3 3 12" xfId="4350"/>
    <cellStyle name="Calculation 2 2 3 3 13" xfId="6958"/>
    <cellStyle name="Calculation 2 2 3 3 14" xfId="4401"/>
    <cellStyle name="Calculation 2 2 3 3 15" xfId="20032"/>
    <cellStyle name="Calculation 2 2 3 3 16" xfId="19890"/>
    <cellStyle name="Calculation 2 2 3 3 2" xfId="1799"/>
    <cellStyle name="Calculation 2 2 3 3 2 2" xfId="5028"/>
    <cellStyle name="Calculation 2 2 3 3 2 3" xfId="7553"/>
    <cellStyle name="Calculation 2 2 3 3 2 4" xfId="10072"/>
    <cellStyle name="Calculation 2 2 3 3 2 5" xfId="12374"/>
    <cellStyle name="Calculation 2 2 3 3 2 6" xfId="14840"/>
    <cellStyle name="Calculation 2 2 3 3 2 7" xfId="17084"/>
    <cellStyle name="Calculation 2 2 3 3 3" xfId="2060"/>
    <cellStyle name="Calculation 2 2 3 3 3 2" xfId="5288"/>
    <cellStyle name="Calculation 2 2 3 3 3 3" xfId="7814"/>
    <cellStyle name="Calculation 2 2 3 3 3 4" xfId="10330"/>
    <cellStyle name="Calculation 2 2 3 3 3 5" xfId="12633"/>
    <cellStyle name="Calculation 2 2 3 3 3 6" xfId="15099"/>
    <cellStyle name="Calculation 2 2 3 3 3 7" xfId="17342"/>
    <cellStyle name="Calculation 2 2 3 3 4" xfId="2305"/>
    <cellStyle name="Calculation 2 2 3 3 4 2" xfId="5532"/>
    <cellStyle name="Calculation 2 2 3 3 4 3" xfId="8059"/>
    <cellStyle name="Calculation 2 2 3 3 4 4" xfId="10573"/>
    <cellStyle name="Calculation 2 2 3 3 4 5" xfId="12877"/>
    <cellStyle name="Calculation 2 2 3 3 4 6" xfId="15341"/>
    <cellStyle name="Calculation 2 2 3 3 4 7" xfId="17585"/>
    <cellStyle name="Calculation 2 2 3 3 5" xfId="1640"/>
    <cellStyle name="Calculation 2 2 3 3 5 2" xfId="4869"/>
    <cellStyle name="Calculation 2 2 3 3 5 3" xfId="7394"/>
    <cellStyle name="Calculation 2 2 3 3 5 4" xfId="9919"/>
    <cellStyle name="Calculation 2 2 3 3 5 5" xfId="12215"/>
    <cellStyle name="Calculation 2 2 3 3 5 6" xfId="14683"/>
    <cellStyle name="Calculation 2 2 3 3 5 7" xfId="16929"/>
    <cellStyle name="Calculation 2 2 3 3 6" xfId="2780"/>
    <cellStyle name="Calculation 2 2 3 3 6 2" xfId="6006"/>
    <cellStyle name="Calculation 2 2 3 3 6 3" xfId="8534"/>
    <cellStyle name="Calculation 2 2 3 3 6 4" xfId="11048"/>
    <cellStyle name="Calculation 2 2 3 3 6 5" xfId="13351"/>
    <cellStyle name="Calculation 2 2 3 3 6 6" xfId="15816"/>
    <cellStyle name="Calculation 2 2 3 3 6 7" xfId="18057"/>
    <cellStyle name="Calculation 2 2 3 3 7" xfId="1470"/>
    <cellStyle name="Calculation 2 2 3 3 7 2" xfId="4699"/>
    <cellStyle name="Calculation 2 2 3 3 7 3" xfId="7224"/>
    <cellStyle name="Calculation 2 2 3 3 7 4" xfId="9751"/>
    <cellStyle name="Calculation 2 2 3 3 7 5" xfId="12045"/>
    <cellStyle name="Calculation 2 2 3 3 7 6" xfId="14515"/>
    <cellStyle name="Calculation 2 2 3 3 7 7" xfId="16761"/>
    <cellStyle name="Calculation 2 2 3 3 8" xfId="3196"/>
    <cellStyle name="Calculation 2 2 3 3 8 2" xfId="6421"/>
    <cellStyle name="Calculation 2 2 3 3 8 3" xfId="8950"/>
    <cellStyle name="Calculation 2 2 3 3 8 4" xfId="11461"/>
    <cellStyle name="Calculation 2 2 3 3 8 5" xfId="13766"/>
    <cellStyle name="Calculation 2 2 3 3 8 6" xfId="16230"/>
    <cellStyle name="Calculation 2 2 3 3 8 7" xfId="18470"/>
    <cellStyle name="Calculation 2 2 3 3 9" xfId="2653"/>
    <cellStyle name="Calculation 2 2 3 3 9 2" xfId="5880"/>
    <cellStyle name="Calculation 2 2 3 3 9 3" xfId="8407"/>
    <cellStyle name="Calculation 2 2 3 3 9 4" xfId="10921"/>
    <cellStyle name="Calculation 2 2 3 3 9 5" xfId="13225"/>
    <cellStyle name="Calculation 2 2 3 3 9 6" xfId="15689"/>
    <cellStyle name="Calculation 2 2 3 3 9 7" xfId="17932"/>
    <cellStyle name="Calculation 2 2 3 30" xfId="21069"/>
    <cellStyle name="Calculation 2 2 3 4" xfId="406"/>
    <cellStyle name="Calculation 2 2 3 4 10" xfId="979"/>
    <cellStyle name="Calculation 2 2 3 4 10 2" xfId="4242"/>
    <cellStyle name="Calculation 2 2 3 4 10 3" xfId="6783"/>
    <cellStyle name="Calculation 2 2 3 4 10 4" xfId="9313"/>
    <cellStyle name="Calculation 2 2 3 4 10 5" xfId="3499"/>
    <cellStyle name="Calculation 2 2 3 4 10 6" xfId="14112"/>
    <cellStyle name="Calculation 2 2 3 4 10 7" xfId="11764"/>
    <cellStyle name="Calculation 2 2 3 4 11" xfId="3753"/>
    <cellStyle name="Calculation 2 2 3 4 12" xfId="3796"/>
    <cellStyle name="Calculation 2 2 3 4 13" xfId="4197"/>
    <cellStyle name="Calculation 2 2 3 4 14" xfId="9247"/>
    <cellStyle name="Calculation 2 2 3 4 15" xfId="20042"/>
    <cellStyle name="Calculation 2 2 3 4 16" xfId="19899"/>
    <cellStyle name="Calculation 2 2 3 4 2" xfId="1709"/>
    <cellStyle name="Calculation 2 2 3 4 2 2" xfId="4938"/>
    <cellStyle name="Calculation 2 2 3 4 2 3" xfId="7463"/>
    <cellStyle name="Calculation 2 2 3 4 2 4" xfId="9985"/>
    <cellStyle name="Calculation 2 2 3 4 2 5" xfId="12284"/>
    <cellStyle name="Calculation 2 2 3 4 2 6" xfId="14751"/>
    <cellStyle name="Calculation 2 2 3 4 2 7" xfId="16996"/>
    <cellStyle name="Calculation 2 2 3 4 3" xfId="1379"/>
    <cellStyle name="Calculation 2 2 3 4 3 2" xfId="4608"/>
    <cellStyle name="Calculation 2 2 3 4 3 3" xfId="7133"/>
    <cellStyle name="Calculation 2 2 3 4 3 4" xfId="9662"/>
    <cellStyle name="Calculation 2 2 3 4 3 5" xfId="11955"/>
    <cellStyle name="Calculation 2 2 3 4 3 6" xfId="14424"/>
    <cellStyle name="Calculation 2 2 3 4 3 7" xfId="16672"/>
    <cellStyle name="Calculation 2 2 3 4 4" xfId="1340"/>
    <cellStyle name="Calculation 2 2 3 4 4 2" xfId="4569"/>
    <cellStyle name="Calculation 2 2 3 4 4 3" xfId="7095"/>
    <cellStyle name="Calculation 2 2 3 4 4 4" xfId="9623"/>
    <cellStyle name="Calculation 2 2 3 4 4 5" xfId="11917"/>
    <cellStyle name="Calculation 2 2 3 4 4 6" xfId="14385"/>
    <cellStyle name="Calculation 2 2 3 4 4 7" xfId="16634"/>
    <cellStyle name="Calculation 2 2 3 4 5" xfId="2567"/>
    <cellStyle name="Calculation 2 2 3 4 5 2" xfId="5794"/>
    <cellStyle name="Calculation 2 2 3 4 5 3" xfId="8321"/>
    <cellStyle name="Calculation 2 2 3 4 5 4" xfId="10835"/>
    <cellStyle name="Calculation 2 2 3 4 5 5" xfId="13139"/>
    <cellStyle name="Calculation 2 2 3 4 5 6" xfId="15603"/>
    <cellStyle name="Calculation 2 2 3 4 5 7" xfId="17847"/>
    <cellStyle name="Calculation 2 2 3 4 6" xfId="2700"/>
    <cellStyle name="Calculation 2 2 3 4 6 2" xfId="5927"/>
    <cellStyle name="Calculation 2 2 3 4 6 3" xfId="8454"/>
    <cellStyle name="Calculation 2 2 3 4 6 4" xfId="10968"/>
    <cellStyle name="Calculation 2 2 3 4 6 5" xfId="13272"/>
    <cellStyle name="Calculation 2 2 3 4 6 6" xfId="15736"/>
    <cellStyle name="Calculation 2 2 3 4 6 7" xfId="17978"/>
    <cellStyle name="Calculation 2 2 3 4 7" xfId="2366"/>
    <cellStyle name="Calculation 2 2 3 4 7 2" xfId="5593"/>
    <cellStyle name="Calculation 2 2 3 4 7 3" xfId="8120"/>
    <cellStyle name="Calculation 2 2 3 4 7 4" xfId="10634"/>
    <cellStyle name="Calculation 2 2 3 4 7 5" xfId="12938"/>
    <cellStyle name="Calculation 2 2 3 4 7 6" xfId="15402"/>
    <cellStyle name="Calculation 2 2 3 4 7 7" xfId="17646"/>
    <cellStyle name="Calculation 2 2 3 4 8" xfId="2637"/>
    <cellStyle name="Calculation 2 2 3 4 8 2" xfId="5864"/>
    <cellStyle name="Calculation 2 2 3 4 8 3" xfId="8391"/>
    <cellStyle name="Calculation 2 2 3 4 8 4" xfId="10905"/>
    <cellStyle name="Calculation 2 2 3 4 8 5" xfId="13209"/>
    <cellStyle name="Calculation 2 2 3 4 8 6" xfId="15673"/>
    <cellStyle name="Calculation 2 2 3 4 8 7" xfId="17916"/>
    <cellStyle name="Calculation 2 2 3 4 9" xfId="2832"/>
    <cellStyle name="Calculation 2 2 3 4 9 2" xfId="6058"/>
    <cellStyle name="Calculation 2 2 3 4 9 3" xfId="8586"/>
    <cellStyle name="Calculation 2 2 3 4 9 4" xfId="11099"/>
    <cellStyle name="Calculation 2 2 3 4 9 5" xfId="13403"/>
    <cellStyle name="Calculation 2 2 3 4 9 6" xfId="15866"/>
    <cellStyle name="Calculation 2 2 3 4 9 7" xfId="18109"/>
    <cellStyle name="Calculation 2 2 3 5" xfId="464"/>
    <cellStyle name="Calculation 2 2 3 5 10" xfId="1036"/>
    <cellStyle name="Calculation 2 2 3 5 10 2" xfId="4293"/>
    <cellStyle name="Calculation 2 2 3 5 10 3" xfId="6833"/>
    <cellStyle name="Calculation 2 2 3 5 10 4" xfId="9362"/>
    <cellStyle name="Calculation 2 2 3 5 10 5" xfId="3909"/>
    <cellStyle name="Calculation 2 2 3 5 10 6" xfId="14157"/>
    <cellStyle name="Calculation 2 2 3 5 10 7" xfId="9500"/>
    <cellStyle name="Calculation 2 2 3 5 11" xfId="3801"/>
    <cellStyle name="Calculation 2 2 3 5 12" xfId="3899"/>
    <cellStyle name="Calculation 2 2 3 5 13" xfId="9257"/>
    <cellStyle name="Calculation 2 2 3 5 14" xfId="14070"/>
    <cellStyle name="Calculation 2 2 3 5 15" xfId="20443"/>
    <cellStyle name="Calculation 2 2 3 5 16" xfId="20475"/>
    <cellStyle name="Calculation 2 2 3 5 2" xfId="1763"/>
    <cellStyle name="Calculation 2 2 3 5 2 2" xfId="4992"/>
    <cellStyle name="Calculation 2 2 3 5 2 3" xfId="7517"/>
    <cellStyle name="Calculation 2 2 3 5 2 4" xfId="10036"/>
    <cellStyle name="Calculation 2 2 3 5 2 5" xfId="12338"/>
    <cellStyle name="Calculation 2 2 3 5 2 6" xfId="14804"/>
    <cellStyle name="Calculation 2 2 3 5 2 7" xfId="17048"/>
    <cellStyle name="Calculation 2 2 3 5 3" xfId="1455"/>
    <cellStyle name="Calculation 2 2 3 5 3 2" xfId="4684"/>
    <cellStyle name="Calculation 2 2 3 5 3 3" xfId="7209"/>
    <cellStyle name="Calculation 2 2 3 5 3 4" xfId="9736"/>
    <cellStyle name="Calculation 2 2 3 5 3 5" xfId="12030"/>
    <cellStyle name="Calculation 2 2 3 5 3 6" xfId="14500"/>
    <cellStyle name="Calculation 2 2 3 5 3 7" xfId="16746"/>
    <cellStyle name="Calculation 2 2 3 5 4" xfId="1522"/>
    <cellStyle name="Calculation 2 2 3 5 4 2" xfId="4751"/>
    <cellStyle name="Calculation 2 2 3 5 4 3" xfId="7276"/>
    <cellStyle name="Calculation 2 2 3 5 4 4" xfId="9803"/>
    <cellStyle name="Calculation 2 2 3 5 4 5" xfId="12097"/>
    <cellStyle name="Calculation 2 2 3 5 4 6" xfId="14567"/>
    <cellStyle name="Calculation 2 2 3 5 4 7" xfId="16813"/>
    <cellStyle name="Calculation 2 2 3 5 5" xfId="2107"/>
    <cellStyle name="Calculation 2 2 3 5 5 2" xfId="5335"/>
    <cellStyle name="Calculation 2 2 3 5 5 3" xfId="7861"/>
    <cellStyle name="Calculation 2 2 3 5 5 4" xfId="10377"/>
    <cellStyle name="Calculation 2 2 3 5 5 5" xfId="12680"/>
    <cellStyle name="Calculation 2 2 3 5 5 6" xfId="15146"/>
    <cellStyle name="Calculation 2 2 3 5 5 7" xfId="17389"/>
    <cellStyle name="Calculation 2 2 3 5 6" xfId="1347"/>
    <cellStyle name="Calculation 2 2 3 5 6 2" xfId="4576"/>
    <cellStyle name="Calculation 2 2 3 5 6 3" xfId="7102"/>
    <cellStyle name="Calculation 2 2 3 5 6 4" xfId="9630"/>
    <cellStyle name="Calculation 2 2 3 5 6 5" xfId="11924"/>
    <cellStyle name="Calculation 2 2 3 5 6 6" xfId="14392"/>
    <cellStyle name="Calculation 2 2 3 5 6 7" xfId="16641"/>
    <cellStyle name="Calculation 2 2 3 5 7" xfId="2374"/>
    <cellStyle name="Calculation 2 2 3 5 7 2" xfId="5601"/>
    <cellStyle name="Calculation 2 2 3 5 7 3" xfId="8128"/>
    <cellStyle name="Calculation 2 2 3 5 7 4" xfId="10642"/>
    <cellStyle name="Calculation 2 2 3 5 7 5" xfId="12946"/>
    <cellStyle name="Calculation 2 2 3 5 7 6" xfId="15410"/>
    <cellStyle name="Calculation 2 2 3 5 7 7" xfId="17654"/>
    <cellStyle name="Calculation 2 2 3 5 8" xfId="2130"/>
    <cellStyle name="Calculation 2 2 3 5 8 2" xfId="5358"/>
    <cellStyle name="Calculation 2 2 3 5 8 3" xfId="7884"/>
    <cellStyle name="Calculation 2 2 3 5 8 4" xfId="10400"/>
    <cellStyle name="Calculation 2 2 3 5 8 5" xfId="12703"/>
    <cellStyle name="Calculation 2 2 3 5 8 6" xfId="15168"/>
    <cellStyle name="Calculation 2 2 3 5 8 7" xfId="17412"/>
    <cellStyle name="Calculation 2 2 3 5 9" xfId="2411"/>
    <cellStyle name="Calculation 2 2 3 5 9 2" xfId="5638"/>
    <cellStyle name="Calculation 2 2 3 5 9 3" xfId="8165"/>
    <cellStyle name="Calculation 2 2 3 5 9 4" xfId="10679"/>
    <cellStyle name="Calculation 2 2 3 5 9 5" xfId="12983"/>
    <cellStyle name="Calculation 2 2 3 5 9 6" xfId="15447"/>
    <cellStyle name="Calculation 2 2 3 5 9 7" xfId="17691"/>
    <cellStyle name="Calculation 2 2 3 6" xfId="1553"/>
    <cellStyle name="Calculation 2 2 3 6 10" xfId="20408"/>
    <cellStyle name="Calculation 2 2 3 6 2" xfId="4782"/>
    <cellStyle name="Calculation 2 2 3 6 3" xfId="7307"/>
    <cellStyle name="Calculation 2 2 3 6 4" xfId="9833"/>
    <cellStyle name="Calculation 2 2 3 6 5" xfId="12128"/>
    <cellStyle name="Calculation 2 2 3 6 6" xfId="14598"/>
    <cellStyle name="Calculation 2 2 3 6 7" xfId="16843"/>
    <cellStyle name="Calculation 2 2 3 6 8" xfId="19933"/>
    <cellStyle name="Calculation 2 2 3 6 9" xfId="20381"/>
    <cellStyle name="Calculation 2 2 3 7" xfId="1619"/>
    <cellStyle name="Calculation 2 2 3 7 10" xfId="19897"/>
    <cellStyle name="Calculation 2 2 3 7 2" xfId="4848"/>
    <cellStyle name="Calculation 2 2 3 7 3" xfId="7373"/>
    <cellStyle name="Calculation 2 2 3 7 4" xfId="9898"/>
    <cellStyle name="Calculation 2 2 3 7 5" xfId="12194"/>
    <cellStyle name="Calculation 2 2 3 7 6" xfId="14662"/>
    <cellStyle name="Calculation 2 2 3 7 7" xfId="16908"/>
    <cellStyle name="Calculation 2 2 3 7 8" xfId="20040"/>
    <cellStyle name="Calculation 2 2 3 7 9" xfId="20468"/>
    <cellStyle name="Calculation 2 2 3 8" xfId="1620"/>
    <cellStyle name="Calculation 2 2 3 8 10" xfId="20844"/>
    <cellStyle name="Calculation 2 2 3 8 2" xfId="4849"/>
    <cellStyle name="Calculation 2 2 3 8 3" xfId="7374"/>
    <cellStyle name="Calculation 2 2 3 8 4" xfId="9899"/>
    <cellStyle name="Calculation 2 2 3 8 5" xfId="12195"/>
    <cellStyle name="Calculation 2 2 3 8 6" xfId="14663"/>
    <cellStyle name="Calculation 2 2 3 8 7" xfId="16909"/>
    <cellStyle name="Calculation 2 2 3 8 8" xfId="20207"/>
    <cellStyle name="Calculation 2 2 3 8 9" xfId="20558"/>
    <cellStyle name="Calculation 2 2 3 9" xfId="2360"/>
    <cellStyle name="Calculation 2 2 3 9 10" xfId="20850"/>
    <cellStyle name="Calculation 2 2 3 9 2" xfId="5587"/>
    <cellStyle name="Calculation 2 2 3 9 3" xfId="8114"/>
    <cellStyle name="Calculation 2 2 3 9 4" xfId="10628"/>
    <cellStyle name="Calculation 2 2 3 9 5" xfId="12932"/>
    <cellStyle name="Calculation 2 2 3 9 6" xfId="15396"/>
    <cellStyle name="Calculation 2 2 3 9 7" xfId="17640"/>
    <cellStyle name="Calculation 2 2 3 9 8" xfId="20214"/>
    <cellStyle name="Calculation 2 2 3 9 9" xfId="20564"/>
    <cellStyle name="Calculation 2 2 4" xfId="414"/>
    <cellStyle name="Calculation 2 2 4 10" xfId="986"/>
    <cellStyle name="Calculation 2 2 4 10 2" xfId="4249"/>
    <cellStyle name="Calculation 2 2 4 10 3" xfId="6790"/>
    <cellStyle name="Calculation 2 2 4 10 4" xfId="9320"/>
    <cellStyle name="Calculation 2 2 4 10 5" xfId="6686"/>
    <cellStyle name="Calculation 2 2 4 10 6" xfId="14119"/>
    <cellStyle name="Calculation 2 2 4 10 7" xfId="4203"/>
    <cellStyle name="Calculation 2 2 4 11" xfId="3761"/>
    <cellStyle name="Calculation 2 2 4 12" xfId="4175"/>
    <cellStyle name="Calculation 2 2 4 13" xfId="9201"/>
    <cellStyle name="Calculation 2 2 4 14" xfId="3501"/>
    <cellStyle name="Calculation 2 2 4 15" xfId="20009"/>
    <cellStyle name="Calculation 2 2 4 16" xfId="20413"/>
    <cellStyle name="Calculation 2 2 4 2" xfId="1717"/>
    <cellStyle name="Calculation 2 2 4 2 2" xfId="4946"/>
    <cellStyle name="Calculation 2 2 4 2 3" xfId="7471"/>
    <cellStyle name="Calculation 2 2 4 2 4" xfId="9992"/>
    <cellStyle name="Calculation 2 2 4 2 5" xfId="12292"/>
    <cellStyle name="Calculation 2 2 4 2 6" xfId="14759"/>
    <cellStyle name="Calculation 2 2 4 2 7" xfId="17003"/>
    <cellStyle name="Calculation 2 2 4 3" xfId="1461"/>
    <cellStyle name="Calculation 2 2 4 3 2" xfId="4690"/>
    <cellStyle name="Calculation 2 2 4 3 3" xfId="7215"/>
    <cellStyle name="Calculation 2 2 4 3 4" xfId="9742"/>
    <cellStyle name="Calculation 2 2 4 3 5" xfId="12036"/>
    <cellStyle name="Calculation 2 2 4 3 6" xfId="14506"/>
    <cellStyle name="Calculation 2 2 4 3 7" xfId="16752"/>
    <cellStyle name="Calculation 2 2 4 4" xfId="1779"/>
    <cellStyle name="Calculation 2 2 4 4 2" xfId="5008"/>
    <cellStyle name="Calculation 2 2 4 4 3" xfId="7533"/>
    <cellStyle name="Calculation 2 2 4 4 4" xfId="10052"/>
    <cellStyle name="Calculation 2 2 4 4 5" xfId="12354"/>
    <cellStyle name="Calculation 2 2 4 4 6" xfId="14820"/>
    <cellStyle name="Calculation 2 2 4 4 7" xfId="17064"/>
    <cellStyle name="Calculation 2 2 4 5" xfId="2562"/>
    <cellStyle name="Calculation 2 2 4 5 2" xfId="5789"/>
    <cellStyle name="Calculation 2 2 4 5 3" xfId="8316"/>
    <cellStyle name="Calculation 2 2 4 5 4" xfId="10830"/>
    <cellStyle name="Calculation 2 2 4 5 5" xfId="13134"/>
    <cellStyle name="Calculation 2 2 4 5 6" xfId="15598"/>
    <cellStyle name="Calculation 2 2 4 5 7" xfId="17842"/>
    <cellStyle name="Calculation 2 2 4 6" xfId="2586"/>
    <cellStyle name="Calculation 2 2 4 6 2" xfId="5813"/>
    <cellStyle name="Calculation 2 2 4 6 3" xfId="8340"/>
    <cellStyle name="Calculation 2 2 4 6 4" xfId="10854"/>
    <cellStyle name="Calculation 2 2 4 6 5" xfId="13158"/>
    <cellStyle name="Calculation 2 2 4 6 6" xfId="15622"/>
    <cellStyle name="Calculation 2 2 4 6 7" xfId="17866"/>
    <cellStyle name="Calculation 2 2 4 7" xfId="2681"/>
    <cellStyle name="Calculation 2 2 4 7 2" xfId="5908"/>
    <cellStyle name="Calculation 2 2 4 7 3" xfId="8435"/>
    <cellStyle name="Calculation 2 2 4 7 4" xfId="10949"/>
    <cellStyle name="Calculation 2 2 4 7 5" xfId="13253"/>
    <cellStyle name="Calculation 2 2 4 7 6" xfId="15717"/>
    <cellStyle name="Calculation 2 2 4 7 7" xfId="17959"/>
    <cellStyle name="Calculation 2 2 4 8" xfId="1605"/>
    <cellStyle name="Calculation 2 2 4 8 2" xfId="4834"/>
    <cellStyle name="Calculation 2 2 4 8 3" xfId="7359"/>
    <cellStyle name="Calculation 2 2 4 8 4" xfId="9884"/>
    <cellStyle name="Calculation 2 2 4 8 5" xfId="12180"/>
    <cellStyle name="Calculation 2 2 4 8 6" xfId="14648"/>
    <cellStyle name="Calculation 2 2 4 8 7" xfId="16894"/>
    <cellStyle name="Calculation 2 2 4 9" xfId="3074"/>
    <cellStyle name="Calculation 2 2 4 9 2" xfId="6300"/>
    <cellStyle name="Calculation 2 2 4 9 3" xfId="8828"/>
    <cellStyle name="Calculation 2 2 4 9 4" xfId="11339"/>
    <cellStyle name="Calculation 2 2 4 9 5" xfId="13645"/>
    <cellStyle name="Calculation 2 2 4 9 6" xfId="16108"/>
    <cellStyle name="Calculation 2 2 4 9 7" xfId="18349"/>
    <cellStyle name="Calculation 2 2 5" xfId="519"/>
    <cellStyle name="Calculation 2 2 5 10" xfId="1090"/>
    <cellStyle name="Calculation 2 2 5 10 2" xfId="4339"/>
    <cellStyle name="Calculation 2 2 5 10 3" xfId="6881"/>
    <cellStyle name="Calculation 2 2 5 10 4" xfId="9412"/>
    <cellStyle name="Calculation 2 2 5 10 5" xfId="11737"/>
    <cellStyle name="Calculation 2 2 5 10 6" xfId="14198"/>
    <cellStyle name="Calculation 2 2 5 10 7" xfId="16490"/>
    <cellStyle name="Calculation 2 2 5 11" xfId="3849"/>
    <cellStyle name="Calculation 2 2 5 12" xfId="4271"/>
    <cellStyle name="Calculation 2 2 5 13" xfId="3701"/>
    <cellStyle name="Calculation 2 2 5 14" xfId="3722"/>
    <cellStyle name="Calculation 2 2 5 15" xfId="20095"/>
    <cellStyle name="Calculation 2 2 5 16" xfId="20738"/>
    <cellStyle name="Calculation 2 2 5 2" xfId="1811"/>
    <cellStyle name="Calculation 2 2 5 2 2" xfId="5040"/>
    <cellStyle name="Calculation 2 2 5 2 3" xfId="7565"/>
    <cellStyle name="Calculation 2 2 5 2 4" xfId="10084"/>
    <cellStyle name="Calculation 2 2 5 2 5" xfId="12386"/>
    <cellStyle name="Calculation 2 2 5 2 6" xfId="14852"/>
    <cellStyle name="Calculation 2 2 5 2 7" xfId="17096"/>
    <cellStyle name="Calculation 2 2 5 3" xfId="2072"/>
    <cellStyle name="Calculation 2 2 5 3 2" xfId="5300"/>
    <cellStyle name="Calculation 2 2 5 3 3" xfId="7826"/>
    <cellStyle name="Calculation 2 2 5 3 4" xfId="10342"/>
    <cellStyle name="Calculation 2 2 5 3 5" xfId="12645"/>
    <cellStyle name="Calculation 2 2 5 3 6" xfId="15111"/>
    <cellStyle name="Calculation 2 2 5 3 7" xfId="17354"/>
    <cellStyle name="Calculation 2 2 5 4" xfId="2317"/>
    <cellStyle name="Calculation 2 2 5 4 2" xfId="5544"/>
    <cellStyle name="Calculation 2 2 5 4 3" xfId="8071"/>
    <cellStyle name="Calculation 2 2 5 4 4" xfId="10585"/>
    <cellStyle name="Calculation 2 2 5 4 5" xfId="12889"/>
    <cellStyle name="Calculation 2 2 5 4 6" xfId="15353"/>
    <cellStyle name="Calculation 2 2 5 4 7" xfId="17597"/>
    <cellStyle name="Calculation 2 2 5 5" xfId="1375"/>
    <cellStyle name="Calculation 2 2 5 5 2" xfId="4604"/>
    <cellStyle name="Calculation 2 2 5 5 3" xfId="7130"/>
    <cellStyle name="Calculation 2 2 5 5 4" xfId="9658"/>
    <cellStyle name="Calculation 2 2 5 5 5" xfId="11952"/>
    <cellStyle name="Calculation 2 2 5 5 6" xfId="14420"/>
    <cellStyle name="Calculation 2 2 5 5 7" xfId="16669"/>
    <cellStyle name="Calculation 2 2 5 6" xfId="2792"/>
    <cellStyle name="Calculation 2 2 5 6 2" xfId="6018"/>
    <cellStyle name="Calculation 2 2 5 6 3" xfId="8546"/>
    <cellStyle name="Calculation 2 2 5 6 4" xfId="11060"/>
    <cellStyle name="Calculation 2 2 5 6 5" xfId="13363"/>
    <cellStyle name="Calculation 2 2 5 6 6" xfId="15828"/>
    <cellStyle name="Calculation 2 2 5 6 7" xfId="18069"/>
    <cellStyle name="Calculation 2 2 5 7" xfId="2996"/>
    <cellStyle name="Calculation 2 2 5 7 2" xfId="6222"/>
    <cellStyle name="Calculation 2 2 5 7 3" xfId="8750"/>
    <cellStyle name="Calculation 2 2 5 7 4" xfId="11263"/>
    <cellStyle name="Calculation 2 2 5 7 5" xfId="13567"/>
    <cellStyle name="Calculation 2 2 5 7 6" xfId="16030"/>
    <cellStyle name="Calculation 2 2 5 7 7" xfId="18273"/>
    <cellStyle name="Calculation 2 2 5 8" xfId="3208"/>
    <cellStyle name="Calculation 2 2 5 8 2" xfId="6433"/>
    <cellStyle name="Calculation 2 2 5 8 3" xfId="8962"/>
    <cellStyle name="Calculation 2 2 5 8 4" xfId="11473"/>
    <cellStyle name="Calculation 2 2 5 8 5" xfId="13778"/>
    <cellStyle name="Calculation 2 2 5 8 6" xfId="16242"/>
    <cellStyle name="Calculation 2 2 5 8 7" xfId="18482"/>
    <cellStyle name="Calculation 2 2 5 9" xfId="3400"/>
    <cellStyle name="Calculation 2 2 5 9 2" xfId="6625"/>
    <cellStyle name="Calculation 2 2 5 9 3" xfId="9154"/>
    <cellStyle name="Calculation 2 2 5 9 4" xfId="11665"/>
    <cellStyle name="Calculation 2 2 5 9 5" xfId="13969"/>
    <cellStyle name="Calculation 2 2 5 9 6" xfId="16434"/>
    <cellStyle name="Calculation 2 2 5 9 7" xfId="18673"/>
    <cellStyle name="Calculation 2 2 6" xfId="490"/>
    <cellStyle name="Calculation 2 2 6 10" xfId="1062"/>
    <cellStyle name="Calculation 2 2 6 10 2" xfId="4311"/>
    <cellStyle name="Calculation 2 2 6 10 3" xfId="6853"/>
    <cellStyle name="Calculation 2 2 6 10 4" xfId="9384"/>
    <cellStyle name="Calculation 2 2 6 10 5" xfId="3539"/>
    <cellStyle name="Calculation 2 2 6 10 6" xfId="14170"/>
    <cellStyle name="Calculation 2 2 6 10 7" xfId="12752"/>
    <cellStyle name="Calculation 2 2 6 11" xfId="3820"/>
    <cellStyle name="Calculation 2 2 6 12" xfId="4164"/>
    <cellStyle name="Calculation 2 2 6 13" xfId="6848"/>
    <cellStyle name="Calculation 2 2 6 14" xfId="11748"/>
    <cellStyle name="Calculation 2 2 6 15" xfId="19912"/>
    <cellStyle name="Calculation 2 2 6 16" xfId="20368"/>
    <cellStyle name="Calculation 2 2 6 17" xfId="20405"/>
    <cellStyle name="Calculation 2 2 6 2" xfId="1782"/>
    <cellStyle name="Calculation 2 2 6 2 2" xfId="5011"/>
    <cellStyle name="Calculation 2 2 6 2 3" xfId="7536"/>
    <cellStyle name="Calculation 2 2 6 2 4" xfId="10055"/>
    <cellStyle name="Calculation 2 2 6 2 5" xfId="12357"/>
    <cellStyle name="Calculation 2 2 6 2 6" xfId="14823"/>
    <cellStyle name="Calculation 2 2 6 2 7" xfId="17067"/>
    <cellStyle name="Calculation 2 2 6 3" xfId="2043"/>
    <cellStyle name="Calculation 2 2 6 3 2" xfId="5271"/>
    <cellStyle name="Calculation 2 2 6 3 3" xfId="7797"/>
    <cellStyle name="Calculation 2 2 6 3 4" xfId="10313"/>
    <cellStyle name="Calculation 2 2 6 3 5" xfId="12616"/>
    <cellStyle name="Calculation 2 2 6 3 6" xfId="15082"/>
    <cellStyle name="Calculation 2 2 6 3 7" xfId="17325"/>
    <cellStyle name="Calculation 2 2 6 4" xfId="2288"/>
    <cellStyle name="Calculation 2 2 6 4 2" xfId="5515"/>
    <cellStyle name="Calculation 2 2 6 4 3" xfId="8042"/>
    <cellStyle name="Calculation 2 2 6 4 4" xfId="10556"/>
    <cellStyle name="Calculation 2 2 6 4 5" xfId="12860"/>
    <cellStyle name="Calculation 2 2 6 4 6" xfId="15324"/>
    <cellStyle name="Calculation 2 2 6 4 7" xfId="17568"/>
    <cellStyle name="Calculation 2 2 6 5" xfId="2413"/>
    <cellStyle name="Calculation 2 2 6 5 2" xfId="5640"/>
    <cellStyle name="Calculation 2 2 6 5 3" xfId="8167"/>
    <cellStyle name="Calculation 2 2 6 5 4" xfId="10681"/>
    <cellStyle name="Calculation 2 2 6 5 5" xfId="12985"/>
    <cellStyle name="Calculation 2 2 6 5 6" xfId="15449"/>
    <cellStyle name="Calculation 2 2 6 5 7" xfId="17693"/>
    <cellStyle name="Calculation 2 2 6 6" xfId="2764"/>
    <cellStyle name="Calculation 2 2 6 6 2" xfId="5990"/>
    <cellStyle name="Calculation 2 2 6 6 3" xfId="8518"/>
    <cellStyle name="Calculation 2 2 6 6 4" xfId="11032"/>
    <cellStyle name="Calculation 2 2 6 6 5" xfId="13335"/>
    <cellStyle name="Calculation 2 2 6 6 6" xfId="15800"/>
    <cellStyle name="Calculation 2 2 6 6 7" xfId="18041"/>
    <cellStyle name="Calculation 2 2 6 7" xfId="1876"/>
    <cellStyle name="Calculation 2 2 6 7 2" xfId="5105"/>
    <cellStyle name="Calculation 2 2 6 7 3" xfId="7630"/>
    <cellStyle name="Calculation 2 2 6 7 4" xfId="10147"/>
    <cellStyle name="Calculation 2 2 6 7 5" xfId="12451"/>
    <cellStyle name="Calculation 2 2 6 7 6" xfId="14915"/>
    <cellStyle name="Calculation 2 2 6 7 7" xfId="17160"/>
    <cellStyle name="Calculation 2 2 6 8" xfId="3180"/>
    <cellStyle name="Calculation 2 2 6 8 2" xfId="6405"/>
    <cellStyle name="Calculation 2 2 6 8 3" xfId="8934"/>
    <cellStyle name="Calculation 2 2 6 8 4" xfId="11445"/>
    <cellStyle name="Calculation 2 2 6 8 5" xfId="13750"/>
    <cellStyle name="Calculation 2 2 6 8 6" xfId="16214"/>
    <cellStyle name="Calculation 2 2 6 8 7" xfId="18454"/>
    <cellStyle name="Calculation 2 2 6 9" xfId="1664"/>
    <cellStyle name="Calculation 2 2 6 9 2" xfId="4893"/>
    <cellStyle name="Calculation 2 2 6 9 3" xfId="7418"/>
    <cellStyle name="Calculation 2 2 6 9 4" xfId="9941"/>
    <cellStyle name="Calculation 2 2 6 9 5" xfId="12239"/>
    <cellStyle name="Calculation 2 2 6 9 6" xfId="14706"/>
    <cellStyle name="Calculation 2 2 6 9 7" xfId="16952"/>
    <cellStyle name="Calculation 2 2 7" xfId="412"/>
    <cellStyle name="Calculation 2 2 7 10" xfId="984"/>
    <cellStyle name="Calculation 2 2 7 10 2" xfId="4247"/>
    <cellStyle name="Calculation 2 2 7 10 3" xfId="6788"/>
    <cellStyle name="Calculation 2 2 7 10 4" xfId="9318"/>
    <cellStyle name="Calculation 2 2 7 10 5" xfId="3906"/>
    <cellStyle name="Calculation 2 2 7 10 6" xfId="14117"/>
    <cellStyle name="Calculation 2 2 7 10 7" xfId="4182"/>
    <cellStyle name="Calculation 2 2 7 11" xfId="3759"/>
    <cellStyle name="Calculation 2 2 7 12" xfId="4354"/>
    <cellStyle name="Calculation 2 2 7 13" xfId="3462"/>
    <cellStyle name="Calculation 2 2 7 14" xfId="9461"/>
    <cellStyle name="Calculation 2 2 7 15" xfId="20493"/>
    <cellStyle name="Calculation 2 2 7 16" xfId="20708"/>
    <cellStyle name="Calculation 2 2 7 2" xfId="1715"/>
    <cellStyle name="Calculation 2 2 7 2 2" xfId="4944"/>
    <cellStyle name="Calculation 2 2 7 2 3" xfId="7469"/>
    <cellStyle name="Calculation 2 2 7 2 4" xfId="9990"/>
    <cellStyle name="Calculation 2 2 7 2 5" xfId="12290"/>
    <cellStyle name="Calculation 2 2 7 2 6" xfId="14757"/>
    <cellStyle name="Calculation 2 2 7 2 7" xfId="17001"/>
    <cellStyle name="Calculation 2 2 7 3" xfId="1929"/>
    <cellStyle name="Calculation 2 2 7 3 2" xfId="5158"/>
    <cellStyle name="Calculation 2 2 7 3 3" xfId="7683"/>
    <cellStyle name="Calculation 2 2 7 3 4" xfId="10200"/>
    <cellStyle name="Calculation 2 2 7 3 5" xfId="12504"/>
    <cellStyle name="Calculation 2 2 7 3 6" xfId="14968"/>
    <cellStyle name="Calculation 2 2 7 3 7" xfId="17213"/>
    <cellStyle name="Calculation 2 2 7 4" xfId="1476"/>
    <cellStyle name="Calculation 2 2 7 4 2" xfId="4705"/>
    <cellStyle name="Calculation 2 2 7 4 3" xfId="7230"/>
    <cellStyle name="Calculation 2 2 7 4 4" xfId="9757"/>
    <cellStyle name="Calculation 2 2 7 4 5" xfId="12051"/>
    <cellStyle name="Calculation 2 2 7 4 6" xfId="14521"/>
    <cellStyle name="Calculation 2 2 7 4 7" xfId="16767"/>
    <cellStyle name="Calculation 2 2 7 5" xfId="2376"/>
    <cellStyle name="Calculation 2 2 7 5 2" xfId="5603"/>
    <cellStyle name="Calculation 2 2 7 5 3" xfId="8130"/>
    <cellStyle name="Calculation 2 2 7 5 4" xfId="10644"/>
    <cellStyle name="Calculation 2 2 7 5 5" xfId="12948"/>
    <cellStyle name="Calculation 2 2 7 5 6" xfId="15412"/>
    <cellStyle name="Calculation 2 2 7 5 7" xfId="17656"/>
    <cellStyle name="Calculation 2 2 7 6" xfId="1654"/>
    <cellStyle name="Calculation 2 2 7 6 2" xfId="4883"/>
    <cellStyle name="Calculation 2 2 7 6 3" xfId="7408"/>
    <cellStyle name="Calculation 2 2 7 6 4" xfId="9932"/>
    <cellStyle name="Calculation 2 2 7 6 5" xfId="12229"/>
    <cellStyle name="Calculation 2 2 7 6 6" xfId="14697"/>
    <cellStyle name="Calculation 2 2 7 6 7" xfId="16942"/>
    <cellStyle name="Calculation 2 2 7 7" xfId="1430"/>
    <cellStyle name="Calculation 2 2 7 7 2" xfId="4659"/>
    <cellStyle name="Calculation 2 2 7 7 3" xfId="7184"/>
    <cellStyle name="Calculation 2 2 7 7 4" xfId="9711"/>
    <cellStyle name="Calculation 2 2 7 7 5" xfId="12005"/>
    <cellStyle name="Calculation 2 2 7 7 6" xfId="14475"/>
    <cellStyle name="Calculation 2 2 7 7 7" xfId="16721"/>
    <cellStyle name="Calculation 2 2 7 8" xfId="3070"/>
    <cellStyle name="Calculation 2 2 7 8 2" xfId="6296"/>
    <cellStyle name="Calculation 2 2 7 8 3" xfId="8824"/>
    <cellStyle name="Calculation 2 2 7 8 4" xfId="11335"/>
    <cellStyle name="Calculation 2 2 7 8 5" xfId="13641"/>
    <cellStyle name="Calculation 2 2 7 8 6" xfId="16104"/>
    <cellStyle name="Calculation 2 2 7 8 7" xfId="18345"/>
    <cellStyle name="Calculation 2 2 7 9" xfId="3404"/>
    <cellStyle name="Calculation 2 2 7 9 2" xfId="6629"/>
    <cellStyle name="Calculation 2 2 7 9 3" xfId="9158"/>
    <cellStyle name="Calculation 2 2 7 9 4" xfId="11669"/>
    <cellStyle name="Calculation 2 2 7 9 5" xfId="13973"/>
    <cellStyle name="Calculation 2 2 7 9 6" xfId="16438"/>
    <cellStyle name="Calculation 2 2 7 9 7" xfId="18677"/>
    <cellStyle name="Calculation 2 2 8" xfId="1450"/>
    <cellStyle name="Calculation 2 2 8 10" xfId="20484"/>
    <cellStyle name="Calculation 2 2 8 2" xfId="4679"/>
    <cellStyle name="Calculation 2 2 8 3" xfId="7204"/>
    <cellStyle name="Calculation 2 2 8 4" xfId="9731"/>
    <cellStyle name="Calculation 2 2 8 5" xfId="12025"/>
    <cellStyle name="Calculation 2 2 8 6" xfId="14495"/>
    <cellStyle name="Calculation 2 2 8 7" xfId="16741"/>
    <cellStyle name="Calculation 2 2 8 8" xfId="19940"/>
    <cellStyle name="Calculation 2 2 8 9" xfId="20387"/>
    <cellStyle name="Calculation 2 2 9" xfId="1921"/>
    <cellStyle name="Calculation 2 2 9 10" xfId="20625"/>
    <cellStyle name="Calculation 2 2 9 2" xfId="5150"/>
    <cellStyle name="Calculation 2 2 9 3" xfId="7675"/>
    <cellStyle name="Calculation 2 2 9 4" xfId="10192"/>
    <cellStyle name="Calculation 2 2 9 5" xfId="12496"/>
    <cellStyle name="Calculation 2 2 9 6" xfId="14960"/>
    <cellStyle name="Calculation 2 2 9 7" xfId="17205"/>
    <cellStyle name="Calculation 2 2 9 8" xfId="19913"/>
    <cellStyle name="Calculation 2 2 9 9" xfId="20369"/>
    <cellStyle name="Calculation 2 20" xfId="18753"/>
    <cellStyle name="Calculation 2 21" xfId="19009"/>
    <cellStyle name="Calculation 2 22" xfId="19015"/>
    <cellStyle name="Calculation 2 23" xfId="19021"/>
    <cellStyle name="Calculation 2 24" xfId="18794"/>
    <cellStyle name="Calculation 2 25" xfId="19093"/>
    <cellStyle name="Calculation 2 26" xfId="19314"/>
    <cellStyle name="Calculation 2 27" xfId="19549"/>
    <cellStyle name="Calculation 2 28" xfId="19533"/>
    <cellStyle name="Calculation 2 29" xfId="19539"/>
    <cellStyle name="Calculation 2 3" xfId="243"/>
    <cellStyle name="Calculation 2 3 10" xfId="1747"/>
    <cellStyle name="Calculation 2 3 10 2" xfId="4976"/>
    <cellStyle name="Calculation 2 3 10 3" xfId="7501"/>
    <cellStyle name="Calculation 2 3 10 4" xfId="10021"/>
    <cellStyle name="Calculation 2 3 10 5" xfId="12322"/>
    <cellStyle name="Calculation 2 3 10 6" xfId="14788"/>
    <cellStyle name="Calculation 2 3 10 7" xfId="17033"/>
    <cellStyle name="Calculation 2 3 11" xfId="1421"/>
    <cellStyle name="Calculation 2 3 11 2" xfId="4650"/>
    <cellStyle name="Calculation 2 3 11 3" xfId="7175"/>
    <cellStyle name="Calculation 2 3 11 4" xfId="9702"/>
    <cellStyle name="Calculation 2 3 11 5" xfId="11996"/>
    <cellStyle name="Calculation 2 3 11 6" xfId="14466"/>
    <cellStyle name="Calculation 2 3 11 7" xfId="16712"/>
    <cellStyle name="Calculation 2 3 12" xfId="2623"/>
    <cellStyle name="Calculation 2 3 12 2" xfId="5850"/>
    <cellStyle name="Calculation 2 3 12 3" xfId="8377"/>
    <cellStyle name="Calculation 2 3 12 4" xfId="10891"/>
    <cellStyle name="Calculation 2 3 12 5" xfId="13195"/>
    <cellStyle name="Calculation 2 3 12 6" xfId="15659"/>
    <cellStyle name="Calculation 2 3 12 7" xfId="17902"/>
    <cellStyle name="Calculation 2 3 13" xfId="838"/>
    <cellStyle name="Calculation 2 3 13 2" xfId="4123"/>
    <cellStyle name="Calculation 2 3 13 3" xfId="6683"/>
    <cellStyle name="Calculation 2 3 13 4" xfId="9211"/>
    <cellStyle name="Calculation 2 3 13 5" xfId="3687"/>
    <cellStyle name="Calculation 2 3 13 6" xfId="14037"/>
    <cellStyle name="Calculation 2 3 13 7" xfId="4207"/>
    <cellStyle name="Calculation 2 3 14" xfId="3492"/>
    <cellStyle name="Calculation 2 3 15" xfId="6736"/>
    <cellStyle name="Calculation 2 3 16" xfId="9511"/>
    <cellStyle name="Calculation 2 3 17" xfId="9463"/>
    <cellStyle name="Calculation 2 3 18" xfId="18867"/>
    <cellStyle name="Calculation 2 3 19" xfId="19047"/>
    <cellStyle name="Calculation 2 3 2" xfId="550"/>
    <cellStyle name="Calculation 2 3 2 10" xfId="1121"/>
    <cellStyle name="Calculation 2 3 2 10 2" xfId="4364"/>
    <cellStyle name="Calculation 2 3 2 10 3" xfId="6903"/>
    <cellStyle name="Calculation 2 3 2 10 4" xfId="9432"/>
    <cellStyle name="Calculation 2 3 2 10 5" xfId="11749"/>
    <cellStyle name="Calculation 2 3 2 10 6" xfId="14212"/>
    <cellStyle name="Calculation 2 3 2 10 7" xfId="16493"/>
    <cellStyle name="Calculation 2 3 2 11" xfId="3875"/>
    <cellStyle name="Calculation 2 3 2 12" xfId="4280"/>
    <cellStyle name="Calculation 2 3 2 13" xfId="9252"/>
    <cellStyle name="Calculation 2 3 2 14" xfId="3460"/>
    <cellStyle name="Calculation 2 3 2 15" xfId="20048"/>
    <cellStyle name="Calculation 2 3 2 16" xfId="20198"/>
    <cellStyle name="Calculation 2 3 2 2" xfId="1839"/>
    <cellStyle name="Calculation 2 3 2 2 2" xfId="5068"/>
    <cellStyle name="Calculation 2 3 2 2 3" xfId="7593"/>
    <cellStyle name="Calculation 2 3 2 2 4" xfId="10110"/>
    <cellStyle name="Calculation 2 3 2 2 5" xfId="12414"/>
    <cellStyle name="Calculation 2 3 2 2 6" xfId="14878"/>
    <cellStyle name="Calculation 2 3 2 2 7" xfId="17123"/>
    <cellStyle name="Calculation 2 3 2 3" xfId="2088"/>
    <cellStyle name="Calculation 2 3 2 3 2" xfId="5316"/>
    <cellStyle name="Calculation 2 3 2 3 3" xfId="7842"/>
    <cellStyle name="Calculation 2 3 2 3 4" xfId="10358"/>
    <cellStyle name="Calculation 2 3 2 3 5" xfId="12661"/>
    <cellStyle name="Calculation 2 3 2 3 6" xfId="15127"/>
    <cellStyle name="Calculation 2 3 2 3 7" xfId="17370"/>
    <cellStyle name="Calculation 2 3 2 4" xfId="2344"/>
    <cellStyle name="Calculation 2 3 2 4 2" xfId="5571"/>
    <cellStyle name="Calculation 2 3 2 4 3" xfId="8098"/>
    <cellStyle name="Calculation 2 3 2 4 4" xfId="10612"/>
    <cellStyle name="Calculation 2 3 2 4 5" xfId="12916"/>
    <cellStyle name="Calculation 2 3 2 4 6" xfId="15380"/>
    <cellStyle name="Calculation 2 3 2 4 7" xfId="17624"/>
    <cellStyle name="Calculation 2 3 2 5" xfId="1906"/>
    <cellStyle name="Calculation 2 3 2 5 2" xfId="5135"/>
    <cellStyle name="Calculation 2 3 2 5 3" xfId="7660"/>
    <cellStyle name="Calculation 2 3 2 5 4" xfId="10177"/>
    <cellStyle name="Calculation 2 3 2 5 5" xfId="12481"/>
    <cellStyle name="Calculation 2 3 2 5 6" xfId="14945"/>
    <cellStyle name="Calculation 2 3 2 5 7" xfId="17190"/>
    <cellStyle name="Calculation 2 3 2 6" xfId="2814"/>
    <cellStyle name="Calculation 2 3 2 6 2" xfId="6040"/>
    <cellStyle name="Calculation 2 3 2 6 3" xfId="8568"/>
    <cellStyle name="Calculation 2 3 2 6 4" xfId="11081"/>
    <cellStyle name="Calculation 2 3 2 6 5" xfId="13385"/>
    <cellStyle name="Calculation 2 3 2 6 6" xfId="15849"/>
    <cellStyle name="Calculation 2 3 2 6 7" xfId="18091"/>
    <cellStyle name="Calculation 2 3 2 7" xfId="3010"/>
    <cellStyle name="Calculation 2 3 2 7 2" xfId="6236"/>
    <cellStyle name="Calculation 2 3 2 7 3" xfId="8764"/>
    <cellStyle name="Calculation 2 3 2 7 4" xfId="11277"/>
    <cellStyle name="Calculation 2 3 2 7 5" xfId="13581"/>
    <cellStyle name="Calculation 2 3 2 7 6" xfId="16044"/>
    <cellStyle name="Calculation 2 3 2 7 7" xfId="18287"/>
    <cellStyle name="Calculation 2 3 2 8" xfId="3218"/>
    <cellStyle name="Calculation 2 3 2 8 2" xfId="6443"/>
    <cellStyle name="Calculation 2 3 2 8 3" xfId="8972"/>
    <cellStyle name="Calculation 2 3 2 8 4" xfId="11483"/>
    <cellStyle name="Calculation 2 3 2 8 5" xfId="13787"/>
    <cellStyle name="Calculation 2 3 2 8 6" xfId="16252"/>
    <cellStyle name="Calculation 2 3 2 8 7" xfId="18491"/>
    <cellStyle name="Calculation 2 3 2 9" xfId="3032"/>
    <cellStyle name="Calculation 2 3 2 9 2" xfId="6258"/>
    <cellStyle name="Calculation 2 3 2 9 3" xfId="8786"/>
    <cellStyle name="Calculation 2 3 2 9 4" xfId="11298"/>
    <cellStyle name="Calculation 2 3 2 9 5" xfId="13603"/>
    <cellStyle name="Calculation 2 3 2 9 6" xfId="16066"/>
    <cellStyle name="Calculation 2 3 2 9 7" xfId="18308"/>
    <cellStyle name="Calculation 2 3 20" xfId="19055"/>
    <cellStyle name="Calculation 2 3 21" xfId="18757"/>
    <cellStyle name="Calculation 2 3 22" xfId="19070"/>
    <cellStyle name="Calculation 2 3 23" xfId="18993"/>
    <cellStyle name="Calculation 2 3 24" xfId="19208"/>
    <cellStyle name="Calculation 2 3 25" xfId="19517"/>
    <cellStyle name="Calculation 2 3 26" xfId="19522"/>
    <cellStyle name="Calculation 2 3 27" xfId="19411"/>
    <cellStyle name="Calculation 2 3 28" xfId="19278"/>
    <cellStyle name="Calculation 2 3 29" xfId="20366"/>
    <cellStyle name="Calculation 2 3 3" xfId="733"/>
    <cellStyle name="Calculation 2 3 3 10" xfId="1302"/>
    <cellStyle name="Calculation 2 3 3 10 2" xfId="4531"/>
    <cellStyle name="Calculation 2 3 3 10 3" xfId="7057"/>
    <cellStyle name="Calculation 2 3 3 10 4" xfId="9585"/>
    <cellStyle name="Calculation 2 3 3 10 5" xfId="11880"/>
    <cellStyle name="Calculation 2 3 3 10 6" xfId="14347"/>
    <cellStyle name="Calculation 2 3 3 10 7" xfId="16597"/>
    <cellStyle name="Calculation 2 3 3 11" xfId="4032"/>
    <cellStyle name="Calculation 2 3 3 12" xfId="4120"/>
    <cellStyle name="Calculation 2 3 3 13" xfId="6680"/>
    <cellStyle name="Calculation 2 3 3 14" xfId="11762"/>
    <cellStyle name="Calculation 2 3 3 15" xfId="19978"/>
    <cellStyle name="Calculation 2 3 3 16" xfId="19866"/>
    <cellStyle name="Calculation 2 3 3 2" xfId="2011"/>
    <cellStyle name="Calculation 2 3 3 2 2" xfId="5240"/>
    <cellStyle name="Calculation 2 3 3 2 3" xfId="7765"/>
    <cellStyle name="Calculation 2 3 3 2 4" xfId="10281"/>
    <cellStyle name="Calculation 2 3 3 2 5" xfId="12585"/>
    <cellStyle name="Calculation 2 3 3 2 6" xfId="15050"/>
    <cellStyle name="Calculation 2 3 3 2 7" xfId="17294"/>
    <cellStyle name="Calculation 2 3 3 3" xfId="2257"/>
    <cellStyle name="Calculation 2 3 3 3 2" xfId="5484"/>
    <cellStyle name="Calculation 2 3 3 3 3" xfId="8011"/>
    <cellStyle name="Calculation 2 3 3 3 4" xfId="10525"/>
    <cellStyle name="Calculation 2 3 3 3 5" xfId="12829"/>
    <cellStyle name="Calculation 2 3 3 3 6" xfId="15293"/>
    <cellStyle name="Calculation 2 3 3 3 7" xfId="17537"/>
    <cellStyle name="Calculation 2 3 3 4" xfId="2507"/>
    <cellStyle name="Calculation 2 3 3 4 2" xfId="5734"/>
    <cellStyle name="Calculation 2 3 3 4 3" xfId="8261"/>
    <cellStyle name="Calculation 2 3 3 4 4" xfId="10775"/>
    <cellStyle name="Calculation 2 3 3 4 5" xfId="13079"/>
    <cellStyle name="Calculation 2 3 3 4 6" xfId="15543"/>
    <cellStyle name="Calculation 2 3 3 4 7" xfId="17787"/>
    <cellStyle name="Calculation 2 3 3 5" xfId="2735"/>
    <cellStyle name="Calculation 2 3 3 5 2" xfId="5961"/>
    <cellStyle name="Calculation 2 3 3 5 3" xfId="8489"/>
    <cellStyle name="Calculation 2 3 3 5 4" xfId="11003"/>
    <cellStyle name="Calculation 2 3 3 5 5" xfId="13306"/>
    <cellStyle name="Calculation 2 3 3 5 6" xfId="15771"/>
    <cellStyle name="Calculation 2 3 3 5 7" xfId="18012"/>
    <cellStyle name="Calculation 2 3 3 6" xfId="2965"/>
    <cellStyle name="Calculation 2 3 3 6 2" xfId="6191"/>
    <cellStyle name="Calculation 2 3 3 6 3" xfId="8719"/>
    <cellStyle name="Calculation 2 3 3 6 4" xfId="11232"/>
    <cellStyle name="Calculation 2 3 3 6 5" xfId="13536"/>
    <cellStyle name="Calculation 2 3 3 6 6" xfId="15999"/>
    <cellStyle name="Calculation 2 3 3 6 7" xfId="18242"/>
    <cellStyle name="Calculation 2 3 3 7" xfId="3149"/>
    <cellStyle name="Calculation 2 3 3 7 2" xfId="6374"/>
    <cellStyle name="Calculation 2 3 3 7 3" xfId="8903"/>
    <cellStyle name="Calculation 2 3 3 7 4" xfId="11414"/>
    <cellStyle name="Calculation 2 3 3 7 5" xfId="13719"/>
    <cellStyle name="Calculation 2 3 3 7 6" xfId="16183"/>
    <cellStyle name="Calculation 2 3 3 7 7" xfId="18423"/>
    <cellStyle name="Calculation 2 3 3 8" xfId="3348"/>
    <cellStyle name="Calculation 2 3 3 8 2" xfId="6573"/>
    <cellStyle name="Calculation 2 3 3 8 3" xfId="9102"/>
    <cellStyle name="Calculation 2 3 3 8 4" xfId="11613"/>
    <cellStyle name="Calculation 2 3 3 8 5" xfId="13917"/>
    <cellStyle name="Calculation 2 3 3 8 6" xfId="16382"/>
    <cellStyle name="Calculation 2 3 3 8 7" xfId="18621"/>
    <cellStyle name="Calculation 2 3 3 9" xfId="2672"/>
    <cellStyle name="Calculation 2 3 3 9 2" xfId="5899"/>
    <cellStyle name="Calculation 2 3 3 9 3" xfId="8426"/>
    <cellStyle name="Calculation 2 3 3 9 4" xfId="10940"/>
    <cellStyle name="Calculation 2 3 3 9 5" xfId="13244"/>
    <cellStyle name="Calculation 2 3 3 9 6" xfId="15708"/>
    <cellStyle name="Calculation 2 3 3 9 7" xfId="17950"/>
    <cellStyle name="Calculation 2 3 30" xfId="21070"/>
    <cellStyle name="Calculation 2 3 4" xfId="720"/>
    <cellStyle name="Calculation 2 3 4 10" xfId="1289"/>
    <cellStyle name="Calculation 2 3 4 10 2" xfId="4518"/>
    <cellStyle name="Calculation 2 3 4 10 3" xfId="7044"/>
    <cellStyle name="Calculation 2 3 4 10 4" xfId="9572"/>
    <cellStyle name="Calculation 2 3 4 10 5" xfId="11867"/>
    <cellStyle name="Calculation 2 3 4 10 6" xfId="14334"/>
    <cellStyle name="Calculation 2 3 4 10 7" xfId="16584"/>
    <cellStyle name="Calculation 2 3 4 11" xfId="4019"/>
    <cellStyle name="Calculation 2 3 4 12" xfId="3653"/>
    <cellStyle name="Calculation 2 3 4 13" xfId="9235"/>
    <cellStyle name="Calculation 2 3 4 14" xfId="6917"/>
    <cellStyle name="Calculation 2 3 4 15" xfId="19966"/>
    <cellStyle name="Calculation 2 3 4 16" xfId="20222"/>
    <cellStyle name="Calculation 2 3 4 2" xfId="1998"/>
    <cellStyle name="Calculation 2 3 4 2 2" xfId="5227"/>
    <cellStyle name="Calculation 2 3 4 2 3" xfId="7752"/>
    <cellStyle name="Calculation 2 3 4 2 4" xfId="10268"/>
    <cellStyle name="Calculation 2 3 4 2 5" xfId="12572"/>
    <cellStyle name="Calculation 2 3 4 2 6" xfId="15037"/>
    <cellStyle name="Calculation 2 3 4 2 7" xfId="17281"/>
    <cellStyle name="Calculation 2 3 4 3" xfId="2244"/>
    <cellStyle name="Calculation 2 3 4 3 2" xfId="5471"/>
    <cellStyle name="Calculation 2 3 4 3 3" xfId="7998"/>
    <cellStyle name="Calculation 2 3 4 3 4" xfId="10512"/>
    <cellStyle name="Calculation 2 3 4 3 5" xfId="12816"/>
    <cellStyle name="Calculation 2 3 4 3 6" xfId="15280"/>
    <cellStyle name="Calculation 2 3 4 3 7" xfId="17524"/>
    <cellStyle name="Calculation 2 3 4 4" xfId="2494"/>
    <cellStyle name="Calculation 2 3 4 4 2" xfId="5721"/>
    <cellStyle name="Calculation 2 3 4 4 3" xfId="8248"/>
    <cellStyle name="Calculation 2 3 4 4 4" xfId="10762"/>
    <cellStyle name="Calculation 2 3 4 4 5" xfId="13066"/>
    <cellStyle name="Calculation 2 3 4 4 6" xfId="15530"/>
    <cellStyle name="Calculation 2 3 4 4 7" xfId="17774"/>
    <cellStyle name="Calculation 2 3 4 5" xfId="2722"/>
    <cellStyle name="Calculation 2 3 4 5 2" xfId="5948"/>
    <cellStyle name="Calculation 2 3 4 5 3" xfId="8476"/>
    <cellStyle name="Calculation 2 3 4 5 4" xfId="10990"/>
    <cellStyle name="Calculation 2 3 4 5 5" xfId="13293"/>
    <cellStyle name="Calculation 2 3 4 5 6" xfId="15758"/>
    <cellStyle name="Calculation 2 3 4 5 7" xfId="17999"/>
    <cellStyle name="Calculation 2 3 4 6" xfId="2952"/>
    <cellStyle name="Calculation 2 3 4 6 2" xfId="6178"/>
    <cellStyle name="Calculation 2 3 4 6 3" xfId="8706"/>
    <cellStyle name="Calculation 2 3 4 6 4" xfId="11219"/>
    <cellStyle name="Calculation 2 3 4 6 5" xfId="13523"/>
    <cellStyle name="Calculation 2 3 4 6 6" xfId="15986"/>
    <cellStyle name="Calculation 2 3 4 6 7" xfId="18229"/>
    <cellStyle name="Calculation 2 3 4 7" xfId="3136"/>
    <cellStyle name="Calculation 2 3 4 7 2" xfId="6361"/>
    <cellStyle name="Calculation 2 3 4 7 3" xfId="8890"/>
    <cellStyle name="Calculation 2 3 4 7 4" xfId="11401"/>
    <cellStyle name="Calculation 2 3 4 7 5" xfId="13706"/>
    <cellStyle name="Calculation 2 3 4 7 6" xfId="16170"/>
    <cellStyle name="Calculation 2 3 4 7 7" xfId="18410"/>
    <cellStyle name="Calculation 2 3 4 8" xfId="3335"/>
    <cellStyle name="Calculation 2 3 4 8 2" xfId="6560"/>
    <cellStyle name="Calculation 2 3 4 8 3" xfId="9089"/>
    <cellStyle name="Calculation 2 3 4 8 4" xfId="11600"/>
    <cellStyle name="Calculation 2 3 4 8 5" xfId="13904"/>
    <cellStyle name="Calculation 2 3 4 8 6" xfId="16369"/>
    <cellStyle name="Calculation 2 3 4 8 7" xfId="18608"/>
    <cellStyle name="Calculation 2 3 4 9" xfId="2612"/>
    <cellStyle name="Calculation 2 3 4 9 2" xfId="5839"/>
    <cellStyle name="Calculation 2 3 4 9 3" xfId="8366"/>
    <cellStyle name="Calculation 2 3 4 9 4" xfId="10880"/>
    <cellStyle name="Calculation 2 3 4 9 5" xfId="13184"/>
    <cellStyle name="Calculation 2 3 4 9 6" xfId="15648"/>
    <cellStyle name="Calculation 2 3 4 9 7" xfId="17891"/>
    <cellStyle name="Calculation 2 3 5" xfId="691"/>
    <cellStyle name="Calculation 2 3 5 10" xfId="1260"/>
    <cellStyle name="Calculation 2 3 5 10 2" xfId="4489"/>
    <cellStyle name="Calculation 2 3 5 10 3" xfId="7015"/>
    <cellStyle name="Calculation 2 3 5 10 4" xfId="9543"/>
    <cellStyle name="Calculation 2 3 5 10 5" xfId="11838"/>
    <cellStyle name="Calculation 2 3 5 10 6" xfId="14305"/>
    <cellStyle name="Calculation 2 3 5 10 7" xfId="16555"/>
    <cellStyle name="Calculation 2 3 5 11" xfId="3990"/>
    <cellStyle name="Calculation 2 3 5 12" xfId="3556"/>
    <cellStyle name="Calculation 2 3 5 13" xfId="4349"/>
    <cellStyle name="Calculation 2 3 5 14" xfId="4188"/>
    <cellStyle name="Calculation 2 3 5 15" xfId="20419"/>
    <cellStyle name="Calculation 2 3 5 16" xfId="19968"/>
    <cellStyle name="Calculation 2 3 5 2" xfId="1969"/>
    <cellStyle name="Calculation 2 3 5 2 2" xfId="5198"/>
    <cellStyle name="Calculation 2 3 5 2 3" xfId="7723"/>
    <cellStyle name="Calculation 2 3 5 2 4" xfId="10239"/>
    <cellStyle name="Calculation 2 3 5 2 5" xfId="12543"/>
    <cellStyle name="Calculation 2 3 5 2 6" xfId="15008"/>
    <cellStyle name="Calculation 2 3 5 2 7" xfId="17252"/>
    <cellStyle name="Calculation 2 3 5 3" xfId="2215"/>
    <cellStyle name="Calculation 2 3 5 3 2" xfId="5442"/>
    <cellStyle name="Calculation 2 3 5 3 3" xfId="7969"/>
    <cellStyle name="Calculation 2 3 5 3 4" xfId="10483"/>
    <cellStyle name="Calculation 2 3 5 3 5" xfId="12787"/>
    <cellStyle name="Calculation 2 3 5 3 6" xfId="15251"/>
    <cellStyle name="Calculation 2 3 5 3 7" xfId="17495"/>
    <cellStyle name="Calculation 2 3 5 4" xfId="2465"/>
    <cellStyle name="Calculation 2 3 5 4 2" xfId="5692"/>
    <cellStyle name="Calculation 2 3 5 4 3" xfId="8219"/>
    <cellStyle name="Calculation 2 3 5 4 4" xfId="10733"/>
    <cellStyle name="Calculation 2 3 5 4 5" xfId="13037"/>
    <cellStyle name="Calculation 2 3 5 4 6" xfId="15501"/>
    <cellStyle name="Calculation 2 3 5 4 7" xfId="17745"/>
    <cellStyle name="Calculation 2 3 5 5" xfId="1862"/>
    <cellStyle name="Calculation 2 3 5 5 2" xfId="5091"/>
    <cellStyle name="Calculation 2 3 5 5 3" xfId="7616"/>
    <cellStyle name="Calculation 2 3 5 5 4" xfId="10133"/>
    <cellStyle name="Calculation 2 3 5 5 5" xfId="12437"/>
    <cellStyle name="Calculation 2 3 5 5 6" xfId="14901"/>
    <cellStyle name="Calculation 2 3 5 5 7" xfId="17146"/>
    <cellStyle name="Calculation 2 3 5 6" xfId="2923"/>
    <cellStyle name="Calculation 2 3 5 6 2" xfId="6149"/>
    <cellStyle name="Calculation 2 3 5 6 3" xfId="8677"/>
    <cellStyle name="Calculation 2 3 5 6 4" xfId="11190"/>
    <cellStyle name="Calculation 2 3 5 6 5" xfId="13494"/>
    <cellStyle name="Calculation 2 3 5 6 6" xfId="15957"/>
    <cellStyle name="Calculation 2 3 5 6 7" xfId="18200"/>
    <cellStyle name="Calculation 2 3 5 7" xfId="3107"/>
    <cellStyle name="Calculation 2 3 5 7 2" xfId="6332"/>
    <cellStyle name="Calculation 2 3 5 7 3" xfId="8861"/>
    <cellStyle name="Calculation 2 3 5 7 4" xfId="11372"/>
    <cellStyle name="Calculation 2 3 5 7 5" xfId="13677"/>
    <cellStyle name="Calculation 2 3 5 7 6" xfId="16141"/>
    <cellStyle name="Calculation 2 3 5 7 7" xfId="18381"/>
    <cellStyle name="Calculation 2 3 5 8" xfId="3306"/>
    <cellStyle name="Calculation 2 3 5 8 2" xfId="6531"/>
    <cellStyle name="Calculation 2 3 5 8 3" xfId="9060"/>
    <cellStyle name="Calculation 2 3 5 8 4" xfId="11571"/>
    <cellStyle name="Calculation 2 3 5 8 5" xfId="13875"/>
    <cellStyle name="Calculation 2 3 5 8 6" xfId="16340"/>
    <cellStyle name="Calculation 2 3 5 8 7" xfId="18579"/>
    <cellStyle name="Calculation 2 3 5 9" xfId="3424"/>
    <cellStyle name="Calculation 2 3 5 9 2" xfId="6649"/>
    <cellStyle name="Calculation 2 3 5 9 3" xfId="9178"/>
    <cellStyle name="Calculation 2 3 5 9 4" xfId="11689"/>
    <cellStyle name="Calculation 2 3 5 9 5" xfId="13993"/>
    <cellStyle name="Calculation 2 3 5 9 6" xfId="16458"/>
    <cellStyle name="Calculation 2 3 5 9 7" xfId="18697"/>
    <cellStyle name="Calculation 2 3 6" xfId="1554"/>
    <cellStyle name="Calculation 2 3 6 10" xfId="19858"/>
    <cellStyle name="Calculation 2 3 6 2" xfId="4783"/>
    <cellStyle name="Calculation 2 3 6 3" xfId="7308"/>
    <cellStyle name="Calculation 2 3 6 4" xfId="9834"/>
    <cellStyle name="Calculation 2 3 6 5" xfId="12129"/>
    <cellStyle name="Calculation 2 3 6 6" xfId="14599"/>
    <cellStyle name="Calculation 2 3 6 7" xfId="16844"/>
    <cellStyle name="Calculation 2 3 6 8" xfId="19957"/>
    <cellStyle name="Calculation 2 3 6 9" xfId="20404"/>
    <cellStyle name="Calculation 2 3 7" xfId="1618"/>
    <cellStyle name="Calculation 2 3 7 10" xfId="20772"/>
    <cellStyle name="Calculation 2 3 7 2" xfId="4847"/>
    <cellStyle name="Calculation 2 3 7 3" xfId="7372"/>
    <cellStyle name="Calculation 2 3 7 4" xfId="9897"/>
    <cellStyle name="Calculation 2 3 7 5" xfId="12193"/>
    <cellStyle name="Calculation 2 3 7 6" xfId="14661"/>
    <cellStyle name="Calculation 2 3 7 7" xfId="16907"/>
    <cellStyle name="Calculation 2 3 7 8" xfId="20131"/>
    <cellStyle name="Calculation 2 3 7 9" xfId="20527"/>
    <cellStyle name="Calculation 2 3 8" xfId="2080"/>
    <cellStyle name="Calculation 2 3 8 10" xfId="20913"/>
    <cellStyle name="Calculation 2 3 8 2" xfId="5308"/>
    <cellStyle name="Calculation 2 3 8 3" xfId="7834"/>
    <cellStyle name="Calculation 2 3 8 4" xfId="10350"/>
    <cellStyle name="Calculation 2 3 8 5" xfId="12653"/>
    <cellStyle name="Calculation 2 3 8 6" xfId="15119"/>
    <cellStyle name="Calculation 2 3 8 7" xfId="17362"/>
    <cellStyle name="Calculation 2 3 8 8" xfId="20276"/>
    <cellStyle name="Calculation 2 3 8 9" xfId="20628"/>
    <cellStyle name="Calculation 2 3 9" xfId="2539"/>
    <cellStyle name="Calculation 2 3 9 10" xfId="20726"/>
    <cellStyle name="Calculation 2 3 9 2" xfId="5766"/>
    <cellStyle name="Calculation 2 3 9 3" xfId="8293"/>
    <cellStyle name="Calculation 2 3 9 4" xfId="10807"/>
    <cellStyle name="Calculation 2 3 9 5" xfId="13111"/>
    <cellStyle name="Calculation 2 3 9 6" xfId="15575"/>
    <cellStyle name="Calculation 2 3 9 7" xfId="17819"/>
    <cellStyle name="Calculation 2 3 9 8" xfId="20082"/>
    <cellStyle name="Calculation 2 3 9 9" xfId="20504"/>
    <cellStyle name="Calculation 2 30" xfId="20525"/>
    <cellStyle name="Calculation 2 4" xfId="413"/>
    <cellStyle name="Calculation 2 4 10" xfId="985"/>
    <cellStyle name="Calculation 2 4 10 2" xfId="4248"/>
    <cellStyle name="Calculation 2 4 10 3" xfId="6789"/>
    <cellStyle name="Calculation 2 4 10 4" xfId="9319"/>
    <cellStyle name="Calculation 2 4 10 5" xfId="4442"/>
    <cellStyle name="Calculation 2 4 10 6" xfId="14118"/>
    <cellStyle name="Calculation 2 4 10 7" xfId="9274"/>
    <cellStyle name="Calculation 2 4 11" xfId="3760"/>
    <cellStyle name="Calculation 2 4 12" xfId="3866"/>
    <cellStyle name="Calculation 2 4 13" xfId="3956"/>
    <cellStyle name="Calculation 2 4 14" xfId="4119"/>
    <cellStyle name="Calculation 2 4 15" xfId="19991"/>
    <cellStyle name="Calculation 2 4 16" xfId="20370"/>
    <cellStyle name="Calculation 2 4 2" xfId="1716"/>
    <cellStyle name="Calculation 2 4 2 2" xfId="4945"/>
    <cellStyle name="Calculation 2 4 2 3" xfId="7470"/>
    <cellStyle name="Calculation 2 4 2 4" xfId="9991"/>
    <cellStyle name="Calculation 2 4 2 5" xfId="12291"/>
    <cellStyle name="Calculation 2 4 2 6" xfId="14758"/>
    <cellStyle name="Calculation 2 4 2 7" xfId="17002"/>
    <cellStyle name="Calculation 2 4 3" xfId="1563"/>
    <cellStyle name="Calculation 2 4 3 2" xfId="4792"/>
    <cellStyle name="Calculation 2 4 3 3" xfId="7317"/>
    <cellStyle name="Calculation 2 4 3 4" xfId="9843"/>
    <cellStyle name="Calculation 2 4 3 5" xfId="12138"/>
    <cellStyle name="Calculation 2 4 3 6" xfId="14608"/>
    <cellStyle name="Calculation 2 4 3 7" xfId="16853"/>
    <cellStyle name="Calculation 2 4 4" xfId="1429"/>
    <cellStyle name="Calculation 2 4 4 2" xfId="4658"/>
    <cellStyle name="Calculation 2 4 4 3" xfId="7183"/>
    <cellStyle name="Calculation 2 4 4 4" xfId="9710"/>
    <cellStyle name="Calculation 2 4 4 5" xfId="12004"/>
    <cellStyle name="Calculation 2 4 4 6" xfId="14474"/>
    <cellStyle name="Calculation 2 4 4 7" xfId="16720"/>
    <cellStyle name="Calculation 2 4 5" xfId="1350"/>
    <cellStyle name="Calculation 2 4 5 2" xfId="4579"/>
    <cellStyle name="Calculation 2 4 5 3" xfId="7105"/>
    <cellStyle name="Calculation 2 4 5 4" xfId="9633"/>
    <cellStyle name="Calculation 2 4 5 5" xfId="11927"/>
    <cellStyle name="Calculation 2 4 5 6" xfId="14395"/>
    <cellStyle name="Calculation 2 4 5 7" xfId="16644"/>
    <cellStyle name="Calculation 2 4 6" xfId="2616"/>
    <cellStyle name="Calculation 2 4 6 2" xfId="5843"/>
    <cellStyle name="Calculation 2 4 6 3" xfId="8370"/>
    <cellStyle name="Calculation 2 4 6 4" xfId="10884"/>
    <cellStyle name="Calculation 2 4 6 5" xfId="13188"/>
    <cellStyle name="Calculation 2 4 6 6" xfId="15652"/>
    <cellStyle name="Calculation 2 4 6 7" xfId="17895"/>
    <cellStyle name="Calculation 2 4 7" xfId="1529"/>
    <cellStyle name="Calculation 2 4 7 2" xfId="4758"/>
    <cellStyle name="Calculation 2 4 7 3" xfId="7283"/>
    <cellStyle name="Calculation 2 4 7 4" xfId="9810"/>
    <cellStyle name="Calculation 2 4 7 5" xfId="12104"/>
    <cellStyle name="Calculation 2 4 7 6" xfId="14574"/>
    <cellStyle name="Calculation 2 4 7 7" xfId="16820"/>
    <cellStyle name="Calculation 2 4 8" xfId="2873"/>
    <cellStyle name="Calculation 2 4 8 2" xfId="6099"/>
    <cellStyle name="Calculation 2 4 8 3" xfId="8627"/>
    <cellStyle name="Calculation 2 4 8 4" xfId="11140"/>
    <cellStyle name="Calculation 2 4 8 5" xfId="13444"/>
    <cellStyle name="Calculation 2 4 8 6" xfId="15907"/>
    <cellStyle name="Calculation 2 4 8 7" xfId="18150"/>
    <cellStyle name="Calculation 2 4 9" xfId="2587"/>
    <cellStyle name="Calculation 2 4 9 2" xfId="5814"/>
    <cellStyle name="Calculation 2 4 9 3" xfId="8341"/>
    <cellStyle name="Calculation 2 4 9 4" xfId="10855"/>
    <cellStyle name="Calculation 2 4 9 5" xfId="13159"/>
    <cellStyle name="Calculation 2 4 9 6" xfId="15623"/>
    <cellStyle name="Calculation 2 4 9 7" xfId="17867"/>
    <cellStyle name="Calculation 2 5" xfId="706"/>
    <cellStyle name="Calculation 2 5 10" xfId="1275"/>
    <cellStyle name="Calculation 2 5 10 2" xfId="4504"/>
    <cellStyle name="Calculation 2 5 10 3" xfId="7030"/>
    <cellStyle name="Calculation 2 5 10 4" xfId="9558"/>
    <cellStyle name="Calculation 2 5 10 5" xfId="11853"/>
    <cellStyle name="Calculation 2 5 10 6" xfId="14320"/>
    <cellStyle name="Calculation 2 5 10 7" xfId="16570"/>
    <cellStyle name="Calculation 2 5 11" xfId="4005"/>
    <cellStyle name="Calculation 2 5 12" xfId="3657"/>
    <cellStyle name="Calculation 2 5 13" xfId="4159"/>
    <cellStyle name="Calculation 2 5 14" xfId="3894"/>
    <cellStyle name="Calculation 2 5 15" xfId="20090"/>
    <cellStyle name="Calculation 2 5 16" xfId="20733"/>
    <cellStyle name="Calculation 2 5 2" xfId="1984"/>
    <cellStyle name="Calculation 2 5 2 2" xfId="5213"/>
    <cellStyle name="Calculation 2 5 2 3" xfId="7738"/>
    <cellStyle name="Calculation 2 5 2 4" xfId="10254"/>
    <cellStyle name="Calculation 2 5 2 5" xfId="12558"/>
    <cellStyle name="Calculation 2 5 2 6" xfId="15023"/>
    <cellStyle name="Calculation 2 5 2 7" xfId="17267"/>
    <cellStyle name="Calculation 2 5 3" xfId="2230"/>
    <cellStyle name="Calculation 2 5 3 2" xfId="5457"/>
    <cellStyle name="Calculation 2 5 3 3" xfId="7984"/>
    <cellStyle name="Calculation 2 5 3 4" xfId="10498"/>
    <cellStyle name="Calculation 2 5 3 5" xfId="12802"/>
    <cellStyle name="Calculation 2 5 3 6" xfId="15266"/>
    <cellStyle name="Calculation 2 5 3 7" xfId="17510"/>
    <cellStyle name="Calculation 2 5 4" xfId="2480"/>
    <cellStyle name="Calculation 2 5 4 2" xfId="5707"/>
    <cellStyle name="Calculation 2 5 4 3" xfId="8234"/>
    <cellStyle name="Calculation 2 5 4 4" xfId="10748"/>
    <cellStyle name="Calculation 2 5 4 5" xfId="13052"/>
    <cellStyle name="Calculation 2 5 4 6" xfId="15516"/>
    <cellStyle name="Calculation 2 5 4 7" xfId="17760"/>
    <cellStyle name="Calculation 2 5 5" xfId="2708"/>
    <cellStyle name="Calculation 2 5 5 2" xfId="5934"/>
    <cellStyle name="Calculation 2 5 5 3" xfId="8462"/>
    <cellStyle name="Calculation 2 5 5 4" xfId="10976"/>
    <cellStyle name="Calculation 2 5 5 5" xfId="13279"/>
    <cellStyle name="Calculation 2 5 5 6" xfId="15744"/>
    <cellStyle name="Calculation 2 5 5 7" xfId="17985"/>
    <cellStyle name="Calculation 2 5 6" xfId="2938"/>
    <cellStyle name="Calculation 2 5 6 2" xfId="6164"/>
    <cellStyle name="Calculation 2 5 6 3" xfId="8692"/>
    <cellStyle name="Calculation 2 5 6 4" xfId="11205"/>
    <cellStyle name="Calculation 2 5 6 5" xfId="13509"/>
    <cellStyle name="Calculation 2 5 6 6" xfId="15972"/>
    <cellStyle name="Calculation 2 5 6 7" xfId="18215"/>
    <cellStyle name="Calculation 2 5 7" xfId="3122"/>
    <cellStyle name="Calculation 2 5 7 2" xfId="6347"/>
    <cellStyle name="Calculation 2 5 7 3" xfId="8876"/>
    <cellStyle name="Calculation 2 5 7 4" xfId="11387"/>
    <cellStyle name="Calculation 2 5 7 5" xfId="13692"/>
    <cellStyle name="Calculation 2 5 7 6" xfId="16156"/>
    <cellStyle name="Calculation 2 5 7 7" xfId="18396"/>
    <cellStyle name="Calculation 2 5 8" xfId="3321"/>
    <cellStyle name="Calculation 2 5 8 2" xfId="6546"/>
    <cellStyle name="Calculation 2 5 8 3" xfId="9075"/>
    <cellStyle name="Calculation 2 5 8 4" xfId="11586"/>
    <cellStyle name="Calculation 2 5 8 5" xfId="13890"/>
    <cellStyle name="Calculation 2 5 8 6" xfId="16355"/>
    <cellStyle name="Calculation 2 5 8 7" xfId="18594"/>
    <cellStyle name="Calculation 2 5 9" xfId="3435"/>
    <cellStyle name="Calculation 2 5 9 2" xfId="6660"/>
    <cellStyle name="Calculation 2 5 9 3" xfId="9189"/>
    <cellStyle name="Calculation 2 5 9 4" xfId="11700"/>
    <cellStyle name="Calculation 2 5 9 5" xfId="14004"/>
    <cellStyle name="Calculation 2 5 9 6" xfId="16469"/>
    <cellStyle name="Calculation 2 5 9 7" xfId="18708"/>
    <cellStyle name="Calculation 2 6" xfId="734"/>
    <cellStyle name="Calculation 2 6 10" xfId="1303"/>
    <cellStyle name="Calculation 2 6 10 2" xfId="4532"/>
    <cellStyle name="Calculation 2 6 10 3" xfId="7058"/>
    <cellStyle name="Calculation 2 6 10 4" xfId="9586"/>
    <cellStyle name="Calculation 2 6 10 5" xfId="11881"/>
    <cellStyle name="Calculation 2 6 10 6" xfId="14348"/>
    <cellStyle name="Calculation 2 6 10 7" xfId="16598"/>
    <cellStyle name="Calculation 2 6 11" xfId="4033"/>
    <cellStyle name="Calculation 2 6 12" xfId="3651"/>
    <cellStyle name="Calculation 2 6 13" xfId="9345"/>
    <cellStyle name="Calculation 2 6 14" xfId="4151"/>
    <cellStyle name="Calculation 2 6 15" xfId="20167"/>
    <cellStyle name="Calculation 2 6 16" xfId="20540"/>
    <cellStyle name="Calculation 2 6 17" xfId="20806"/>
    <cellStyle name="Calculation 2 6 2" xfId="2012"/>
    <cellStyle name="Calculation 2 6 2 2" xfId="5241"/>
    <cellStyle name="Calculation 2 6 2 3" xfId="7766"/>
    <cellStyle name="Calculation 2 6 2 4" xfId="10282"/>
    <cellStyle name="Calculation 2 6 2 5" xfId="12586"/>
    <cellStyle name="Calculation 2 6 2 6" xfId="15051"/>
    <cellStyle name="Calculation 2 6 2 7" xfId="17295"/>
    <cellStyle name="Calculation 2 6 3" xfId="2258"/>
    <cellStyle name="Calculation 2 6 3 2" xfId="5485"/>
    <cellStyle name="Calculation 2 6 3 3" xfId="8012"/>
    <cellStyle name="Calculation 2 6 3 4" xfId="10526"/>
    <cellStyle name="Calculation 2 6 3 5" xfId="12830"/>
    <cellStyle name="Calculation 2 6 3 6" xfId="15294"/>
    <cellStyle name="Calculation 2 6 3 7" xfId="17538"/>
    <cellStyle name="Calculation 2 6 4" xfId="2508"/>
    <cellStyle name="Calculation 2 6 4 2" xfId="5735"/>
    <cellStyle name="Calculation 2 6 4 3" xfId="8262"/>
    <cellStyle name="Calculation 2 6 4 4" xfId="10776"/>
    <cellStyle name="Calculation 2 6 4 5" xfId="13080"/>
    <cellStyle name="Calculation 2 6 4 6" xfId="15544"/>
    <cellStyle name="Calculation 2 6 4 7" xfId="17788"/>
    <cellStyle name="Calculation 2 6 5" xfId="2736"/>
    <cellStyle name="Calculation 2 6 5 2" xfId="5962"/>
    <cellStyle name="Calculation 2 6 5 3" xfId="8490"/>
    <cellStyle name="Calculation 2 6 5 4" xfId="11004"/>
    <cellStyle name="Calculation 2 6 5 5" xfId="13307"/>
    <cellStyle name="Calculation 2 6 5 6" xfId="15772"/>
    <cellStyle name="Calculation 2 6 5 7" xfId="18013"/>
    <cellStyle name="Calculation 2 6 6" xfId="2966"/>
    <cellStyle name="Calculation 2 6 6 2" xfId="6192"/>
    <cellStyle name="Calculation 2 6 6 3" xfId="8720"/>
    <cellStyle name="Calculation 2 6 6 4" xfId="11233"/>
    <cellStyle name="Calculation 2 6 6 5" xfId="13537"/>
    <cellStyle name="Calculation 2 6 6 6" xfId="16000"/>
    <cellStyle name="Calculation 2 6 6 7" xfId="18243"/>
    <cellStyle name="Calculation 2 6 7" xfId="3150"/>
    <cellStyle name="Calculation 2 6 7 2" xfId="6375"/>
    <cellStyle name="Calculation 2 6 7 3" xfId="8904"/>
    <cellStyle name="Calculation 2 6 7 4" xfId="11415"/>
    <cellStyle name="Calculation 2 6 7 5" xfId="13720"/>
    <cellStyle name="Calculation 2 6 7 6" xfId="16184"/>
    <cellStyle name="Calculation 2 6 7 7" xfId="18424"/>
    <cellStyle name="Calculation 2 6 8" xfId="3349"/>
    <cellStyle name="Calculation 2 6 8 2" xfId="6574"/>
    <cellStyle name="Calculation 2 6 8 3" xfId="9103"/>
    <cellStyle name="Calculation 2 6 8 4" xfId="11614"/>
    <cellStyle name="Calculation 2 6 8 5" xfId="13918"/>
    <cellStyle name="Calculation 2 6 8 6" xfId="16383"/>
    <cellStyle name="Calculation 2 6 8 7" xfId="18622"/>
    <cellStyle name="Calculation 2 6 9" xfId="2829"/>
    <cellStyle name="Calculation 2 6 9 2" xfId="6055"/>
    <cellStyle name="Calculation 2 6 9 3" xfId="8583"/>
    <cellStyle name="Calculation 2 6 9 4" xfId="11096"/>
    <cellStyle name="Calculation 2 6 9 5" xfId="13400"/>
    <cellStyle name="Calculation 2 6 9 6" xfId="15864"/>
    <cellStyle name="Calculation 2 6 9 7" xfId="18106"/>
    <cellStyle name="Calculation 2 7" xfId="655"/>
    <cellStyle name="Calculation 2 7 10" xfId="1225"/>
    <cellStyle name="Calculation 2 7 10 2" xfId="4454"/>
    <cellStyle name="Calculation 2 7 10 3" xfId="6982"/>
    <cellStyle name="Calculation 2 7 10 4" xfId="9510"/>
    <cellStyle name="Calculation 2 7 10 5" xfId="11805"/>
    <cellStyle name="Calculation 2 7 10 6" xfId="14272"/>
    <cellStyle name="Calculation 2 7 10 7" xfId="16524"/>
    <cellStyle name="Calculation 2 7 11" xfId="3955"/>
    <cellStyle name="Calculation 2 7 12" xfId="4141"/>
    <cellStyle name="Calculation 2 7 13" xfId="9454"/>
    <cellStyle name="Calculation 2 7 14" xfId="14152"/>
    <cellStyle name="Calculation 2 7 15" xfId="20374"/>
    <cellStyle name="Calculation 2 7 16" xfId="20418"/>
    <cellStyle name="Calculation 2 7 2" xfId="1934"/>
    <cellStyle name="Calculation 2 7 2 2" xfId="5163"/>
    <cellStyle name="Calculation 2 7 2 3" xfId="7688"/>
    <cellStyle name="Calculation 2 7 2 4" xfId="10205"/>
    <cellStyle name="Calculation 2 7 2 5" xfId="12509"/>
    <cellStyle name="Calculation 2 7 2 6" xfId="14973"/>
    <cellStyle name="Calculation 2 7 2 7" xfId="17218"/>
    <cellStyle name="Calculation 2 7 3" xfId="2180"/>
    <cellStyle name="Calculation 2 7 3 2" xfId="5408"/>
    <cellStyle name="Calculation 2 7 3 3" xfId="7934"/>
    <cellStyle name="Calculation 2 7 3 4" xfId="10449"/>
    <cellStyle name="Calculation 2 7 3 5" xfId="12753"/>
    <cellStyle name="Calculation 2 7 3 6" xfId="15217"/>
    <cellStyle name="Calculation 2 7 3 7" xfId="17461"/>
    <cellStyle name="Calculation 2 7 4" xfId="2431"/>
    <cellStyle name="Calculation 2 7 4 2" xfId="5658"/>
    <cellStyle name="Calculation 2 7 4 3" xfId="8185"/>
    <cellStyle name="Calculation 2 7 4 4" xfId="10699"/>
    <cellStyle name="Calculation 2 7 4 5" xfId="13003"/>
    <cellStyle name="Calculation 2 7 4 6" xfId="15467"/>
    <cellStyle name="Calculation 2 7 4 7" xfId="17711"/>
    <cellStyle name="Calculation 2 7 5" xfId="2541"/>
    <cellStyle name="Calculation 2 7 5 2" xfId="5768"/>
    <cellStyle name="Calculation 2 7 5 3" xfId="8295"/>
    <cellStyle name="Calculation 2 7 5 4" xfId="10809"/>
    <cellStyle name="Calculation 2 7 5 5" xfId="13113"/>
    <cellStyle name="Calculation 2 7 5 6" xfId="15577"/>
    <cellStyle name="Calculation 2 7 5 7" xfId="17821"/>
    <cellStyle name="Calculation 2 7 6" xfId="2889"/>
    <cellStyle name="Calculation 2 7 6 2" xfId="6115"/>
    <cellStyle name="Calculation 2 7 6 3" xfId="8643"/>
    <cellStyle name="Calculation 2 7 6 4" xfId="11156"/>
    <cellStyle name="Calculation 2 7 6 5" xfId="13460"/>
    <cellStyle name="Calculation 2 7 6 6" xfId="15923"/>
    <cellStyle name="Calculation 2 7 6 7" xfId="18166"/>
    <cellStyle name="Calculation 2 7 7" xfId="3073"/>
    <cellStyle name="Calculation 2 7 7 2" xfId="6299"/>
    <cellStyle name="Calculation 2 7 7 3" xfId="8827"/>
    <cellStyle name="Calculation 2 7 7 4" xfId="11338"/>
    <cellStyle name="Calculation 2 7 7 5" xfId="13644"/>
    <cellStyle name="Calculation 2 7 7 6" xfId="16107"/>
    <cellStyle name="Calculation 2 7 7 7" xfId="18348"/>
    <cellStyle name="Calculation 2 7 8" xfId="3271"/>
    <cellStyle name="Calculation 2 7 8 2" xfId="6496"/>
    <cellStyle name="Calculation 2 7 8 3" xfId="9025"/>
    <cellStyle name="Calculation 2 7 8 4" xfId="11536"/>
    <cellStyle name="Calculation 2 7 8 5" xfId="13840"/>
    <cellStyle name="Calculation 2 7 8 6" xfId="16305"/>
    <cellStyle name="Calculation 2 7 8 7" xfId="18544"/>
    <cellStyle name="Calculation 2 7 9" xfId="3260"/>
    <cellStyle name="Calculation 2 7 9 2" xfId="6485"/>
    <cellStyle name="Calculation 2 7 9 3" xfId="9014"/>
    <cellStyle name="Calculation 2 7 9 4" xfId="11525"/>
    <cellStyle name="Calculation 2 7 9 5" xfId="13829"/>
    <cellStyle name="Calculation 2 7 9 6" xfId="16294"/>
    <cellStyle name="Calculation 2 7 9 7" xfId="18533"/>
    <cellStyle name="Calculation 2 8" xfId="1376"/>
    <cellStyle name="Calculation 2 8 10" xfId="20846"/>
    <cellStyle name="Calculation 2 8 2" xfId="4605"/>
    <cellStyle name="Calculation 2 8 3" xfId="7131"/>
    <cellStyle name="Calculation 2 8 4" xfId="9659"/>
    <cellStyle name="Calculation 2 8 5" xfId="11953"/>
    <cellStyle name="Calculation 2 8 6" xfId="14421"/>
    <cellStyle name="Calculation 2 8 7" xfId="16670"/>
    <cellStyle name="Calculation 2 8 8" xfId="20209"/>
    <cellStyle name="Calculation 2 8 9" xfId="20560"/>
    <cellStyle name="Calculation 2 9" xfId="1342"/>
    <cellStyle name="Calculation 2 9 10" xfId="20948"/>
    <cellStyle name="Calculation 2 9 2" xfId="4571"/>
    <cellStyle name="Calculation 2 9 3" xfId="7097"/>
    <cellStyle name="Calculation 2 9 4" xfId="9625"/>
    <cellStyle name="Calculation 2 9 5" xfId="11919"/>
    <cellStyle name="Calculation 2 9 6" xfId="14387"/>
    <cellStyle name="Calculation 2 9 7" xfId="16636"/>
    <cellStyle name="Calculation 2 9 8" xfId="20311"/>
    <cellStyle name="Calculation 2 9 9" xfId="20663"/>
    <cellStyle name="Calculation 3" xfId="143"/>
    <cellStyle name="Calculation 3 10" xfId="1744"/>
    <cellStyle name="Calculation 3 10 2" xfId="4973"/>
    <cellStyle name="Calculation 3 10 3" xfId="7498"/>
    <cellStyle name="Calculation 3 10 4" xfId="10018"/>
    <cellStyle name="Calculation 3 10 5" xfId="12319"/>
    <cellStyle name="Calculation 3 10 6" xfId="14785"/>
    <cellStyle name="Calculation 3 10 7" xfId="17030"/>
    <cellStyle name="Calculation 3 11" xfId="2877"/>
    <cellStyle name="Calculation 3 11 2" xfId="6103"/>
    <cellStyle name="Calculation 3 11 3" xfId="8631"/>
    <cellStyle name="Calculation 3 11 4" xfId="11144"/>
    <cellStyle name="Calculation 3 11 5" xfId="13448"/>
    <cellStyle name="Calculation 3 11 6" xfId="15911"/>
    <cellStyle name="Calculation 3 11 7" xfId="18154"/>
    <cellStyle name="Calculation 3 12" xfId="2649"/>
    <cellStyle name="Calculation 3 12 2" xfId="5876"/>
    <cellStyle name="Calculation 3 12 3" xfId="8403"/>
    <cellStyle name="Calculation 3 12 4" xfId="10917"/>
    <cellStyle name="Calculation 3 12 5" xfId="13221"/>
    <cellStyle name="Calculation 3 12 6" xfId="15685"/>
    <cellStyle name="Calculation 3 12 7" xfId="17928"/>
    <cellStyle name="Calculation 3 13" xfId="784"/>
    <cellStyle name="Calculation 3 13 2" xfId="4078"/>
    <cellStyle name="Calculation 3 13 3" xfId="3479"/>
    <cellStyle name="Calculation 3 13 4" xfId="3455"/>
    <cellStyle name="Calculation 3 13 5" xfId="9225"/>
    <cellStyle name="Calculation 3 13 6" xfId="3520"/>
    <cellStyle name="Calculation 3 13 7" xfId="6965"/>
    <cellStyle name="Calculation 3 14" xfId="3551"/>
    <cellStyle name="Calculation 3 15" xfId="4399"/>
    <cellStyle name="Calculation 3 16" xfId="6692"/>
    <cellStyle name="Calculation 3 17" xfId="18793"/>
    <cellStyle name="Calculation 3 18" xfId="18990"/>
    <cellStyle name="Calculation 3 19" xfId="18985"/>
    <cellStyle name="Calculation 3 2" xfId="244"/>
    <cellStyle name="Calculation 3 2 10" xfId="2101"/>
    <cellStyle name="Calculation 3 2 10 2" xfId="5329"/>
    <cellStyle name="Calculation 3 2 10 3" xfId="7855"/>
    <cellStyle name="Calculation 3 2 10 4" xfId="10371"/>
    <cellStyle name="Calculation 3 2 10 5" xfId="12674"/>
    <cellStyle name="Calculation 3 2 10 6" xfId="15140"/>
    <cellStyle name="Calculation 3 2 10 7" xfId="17383"/>
    <cellStyle name="Calculation 3 2 11" xfId="2167"/>
    <cellStyle name="Calculation 3 2 11 2" xfId="5395"/>
    <cellStyle name="Calculation 3 2 11 3" xfId="7921"/>
    <cellStyle name="Calculation 3 2 11 4" xfId="10437"/>
    <cellStyle name="Calculation 3 2 11 5" xfId="12740"/>
    <cellStyle name="Calculation 3 2 11 6" xfId="15205"/>
    <cellStyle name="Calculation 3 2 11 7" xfId="17449"/>
    <cellStyle name="Calculation 3 2 12" xfId="2883"/>
    <cellStyle name="Calculation 3 2 12 2" xfId="6109"/>
    <cellStyle name="Calculation 3 2 12 3" xfId="8637"/>
    <cellStyle name="Calculation 3 2 12 4" xfId="11150"/>
    <cellStyle name="Calculation 3 2 12 5" xfId="13454"/>
    <cellStyle name="Calculation 3 2 12 6" xfId="15917"/>
    <cellStyle name="Calculation 3 2 12 7" xfId="18160"/>
    <cellStyle name="Calculation 3 2 13" xfId="839"/>
    <cellStyle name="Calculation 3 2 13 2" xfId="4124"/>
    <cellStyle name="Calculation 3 2 13 3" xfId="6684"/>
    <cellStyle name="Calculation 3 2 13 4" xfId="9212"/>
    <cellStyle name="Calculation 3 2 13 5" xfId="9221"/>
    <cellStyle name="Calculation 3 2 13 6" xfId="14038"/>
    <cellStyle name="Calculation 3 2 13 7" xfId="14046"/>
    <cellStyle name="Calculation 3 2 14" xfId="4061"/>
    <cellStyle name="Calculation 3 2 15" xfId="6899"/>
    <cellStyle name="Calculation 3 2 16" xfId="4385"/>
    <cellStyle name="Calculation 3 2 17" xfId="3674"/>
    <cellStyle name="Calculation 3 2 18" xfId="18868"/>
    <cellStyle name="Calculation 3 2 19" xfId="19048"/>
    <cellStyle name="Calculation 3 2 2" xfId="553"/>
    <cellStyle name="Calculation 3 2 2 10" xfId="1124"/>
    <cellStyle name="Calculation 3 2 2 10 2" xfId="4367"/>
    <cellStyle name="Calculation 3 2 2 10 3" xfId="6906"/>
    <cellStyle name="Calculation 3 2 2 10 4" xfId="9435"/>
    <cellStyle name="Calculation 3 2 2 10 5" xfId="11752"/>
    <cellStyle name="Calculation 3 2 2 10 6" xfId="14215"/>
    <cellStyle name="Calculation 3 2 2 10 7" xfId="16496"/>
    <cellStyle name="Calculation 3 2 2 11" xfId="3878"/>
    <cellStyle name="Calculation 3 2 2 12" xfId="4381"/>
    <cellStyle name="Calculation 3 2 2 13" xfId="4398"/>
    <cellStyle name="Calculation 3 2 2 14" xfId="9380"/>
    <cellStyle name="Calculation 3 2 2 15" xfId="20049"/>
    <cellStyle name="Calculation 3 2 2 16" xfId="19902"/>
    <cellStyle name="Calculation 3 2 2 2" xfId="1842"/>
    <cellStyle name="Calculation 3 2 2 2 2" xfId="5071"/>
    <cellStyle name="Calculation 3 2 2 2 3" xfId="7596"/>
    <cellStyle name="Calculation 3 2 2 2 4" xfId="10113"/>
    <cellStyle name="Calculation 3 2 2 2 5" xfId="12417"/>
    <cellStyle name="Calculation 3 2 2 2 6" xfId="14881"/>
    <cellStyle name="Calculation 3 2 2 2 7" xfId="17126"/>
    <cellStyle name="Calculation 3 2 2 3" xfId="2091"/>
    <cellStyle name="Calculation 3 2 2 3 2" xfId="5319"/>
    <cellStyle name="Calculation 3 2 2 3 3" xfId="7845"/>
    <cellStyle name="Calculation 3 2 2 3 4" xfId="10361"/>
    <cellStyle name="Calculation 3 2 2 3 5" xfId="12664"/>
    <cellStyle name="Calculation 3 2 2 3 6" xfId="15130"/>
    <cellStyle name="Calculation 3 2 2 3 7" xfId="17373"/>
    <cellStyle name="Calculation 3 2 2 4" xfId="2347"/>
    <cellStyle name="Calculation 3 2 2 4 2" xfId="5574"/>
    <cellStyle name="Calculation 3 2 2 4 3" xfId="8101"/>
    <cellStyle name="Calculation 3 2 2 4 4" xfId="10615"/>
    <cellStyle name="Calculation 3 2 2 4 5" xfId="12919"/>
    <cellStyle name="Calculation 3 2 2 4 6" xfId="15383"/>
    <cellStyle name="Calculation 3 2 2 4 7" xfId="17627"/>
    <cellStyle name="Calculation 3 2 2 5" xfId="1509"/>
    <cellStyle name="Calculation 3 2 2 5 2" xfId="4738"/>
    <cellStyle name="Calculation 3 2 2 5 3" xfId="7263"/>
    <cellStyle name="Calculation 3 2 2 5 4" xfId="9790"/>
    <cellStyle name="Calculation 3 2 2 5 5" xfId="12084"/>
    <cellStyle name="Calculation 3 2 2 5 6" xfId="14554"/>
    <cellStyle name="Calculation 3 2 2 5 7" xfId="16800"/>
    <cellStyle name="Calculation 3 2 2 6" xfId="2817"/>
    <cellStyle name="Calculation 3 2 2 6 2" xfId="6043"/>
    <cellStyle name="Calculation 3 2 2 6 3" xfId="8571"/>
    <cellStyle name="Calculation 3 2 2 6 4" xfId="11084"/>
    <cellStyle name="Calculation 3 2 2 6 5" xfId="13388"/>
    <cellStyle name="Calculation 3 2 2 6 6" xfId="15852"/>
    <cellStyle name="Calculation 3 2 2 6 7" xfId="18094"/>
    <cellStyle name="Calculation 3 2 2 7" xfId="3013"/>
    <cellStyle name="Calculation 3 2 2 7 2" xfId="6239"/>
    <cellStyle name="Calculation 3 2 2 7 3" xfId="8767"/>
    <cellStyle name="Calculation 3 2 2 7 4" xfId="11280"/>
    <cellStyle name="Calculation 3 2 2 7 5" xfId="13584"/>
    <cellStyle name="Calculation 3 2 2 7 6" xfId="16047"/>
    <cellStyle name="Calculation 3 2 2 7 7" xfId="18290"/>
    <cellStyle name="Calculation 3 2 2 8" xfId="3221"/>
    <cellStyle name="Calculation 3 2 2 8 2" xfId="6446"/>
    <cellStyle name="Calculation 3 2 2 8 3" xfId="8975"/>
    <cellStyle name="Calculation 3 2 2 8 4" xfId="11486"/>
    <cellStyle name="Calculation 3 2 2 8 5" xfId="13790"/>
    <cellStyle name="Calculation 3 2 2 8 6" xfId="16255"/>
    <cellStyle name="Calculation 3 2 2 8 7" xfId="18494"/>
    <cellStyle name="Calculation 3 2 2 9" xfId="2828"/>
    <cellStyle name="Calculation 3 2 2 9 2" xfId="6054"/>
    <cellStyle name="Calculation 3 2 2 9 3" xfId="8582"/>
    <cellStyle name="Calculation 3 2 2 9 4" xfId="11095"/>
    <cellStyle name="Calculation 3 2 2 9 5" xfId="13399"/>
    <cellStyle name="Calculation 3 2 2 9 6" xfId="15863"/>
    <cellStyle name="Calculation 3 2 2 9 7" xfId="18105"/>
    <cellStyle name="Calculation 3 2 20" xfId="19029"/>
    <cellStyle name="Calculation 3 2 21" xfId="19040"/>
    <cellStyle name="Calculation 3 2 22" xfId="19022"/>
    <cellStyle name="Calculation 3 2 23" xfId="19054"/>
    <cellStyle name="Calculation 3 2 24" xfId="19209"/>
    <cellStyle name="Calculation 3 2 25" xfId="19518"/>
    <cellStyle name="Calculation 3 2 26" xfId="19521"/>
    <cellStyle name="Calculation 3 2 27" xfId="19303"/>
    <cellStyle name="Calculation 3 2 28" xfId="19412"/>
    <cellStyle name="Calculation 3 2 29" xfId="20364"/>
    <cellStyle name="Calculation 3 2 3" xfId="704"/>
    <cellStyle name="Calculation 3 2 3 10" xfId="1273"/>
    <cellStyle name="Calculation 3 2 3 10 2" xfId="4502"/>
    <cellStyle name="Calculation 3 2 3 10 3" xfId="7028"/>
    <cellStyle name="Calculation 3 2 3 10 4" xfId="9556"/>
    <cellStyle name="Calculation 3 2 3 10 5" xfId="11851"/>
    <cellStyle name="Calculation 3 2 3 10 6" xfId="14318"/>
    <cellStyle name="Calculation 3 2 3 10 7" xfId="16568"/>
    <cellStyle name="Calculation 3 2 3 11" xfId="4003"/>
    <cellStyle name="Calculation 3 2 3 12" xfId="3929"/>
    <cellStyle name="Calculation 3 2 3 13" xfId="9238"/>
    <cellStyle name="Calculation 3 2 3 14" xfId="3728"/>
    <cellStyle name="Calculation 3 2 3 15" xfId="19965"/>
    <cellStyle name="Calculation 3 2 3 16" xfId="19862"/>
    <cellStyle name="Calculation 3 2 3 2" xfId="1982"/>
    <cellStyle name="Calculation 3 2 3 2 2" xfId="5211"/>
    <cellStyle name="Calculation 3 2 3 2 3" xfId="7736"/>
    <cellStyle name="Calculation 3 2 3 2 4" xfId="10252"/>
    <cellStyle name="Calculation 3 2 3 2 5" xfId="12556"/>
    <cellStyle name="Calculation 3 2 3 2 6" xfId="15021"/>
    <cellStyle name="Calculation 3 2 3 2 7" xfId="17265"/>
    <cellStyle name="Calculation 3 2 3 3" xfId="2228"/>
    <cellStyle name="Calculation 3 2 3 3 2" xfId="5455"/>
    <cellStyle name="Calculation 3 2 3 3 3" xfId="7982"/>
    <cellStyle name="Calculation 3 2 3 3 4" xfId="10496"/>
    <cellStyle name="Calculation 3 2 3 3 5" xfId="12800"/>
    <cellStyle name="Calculation 3 2 3 3 6" xfId="15264"/>
    <cellStyle name="Calculation 3 2 3 3 7" xfId="17508"/>
    <cellStyle name="Calculation 3 2 3 4" xfId="2478"/>
    <cellStyle name="Calculation 3 2 3 4 2" xfId="5705"/>
    <cellStyle name="Calculation 3 2 3 4 3" xfId="8232"/>
    <cellStyle name="Calculation 3 2 3 4 4" xfId="10746"/>
    <cellStyle name="Calculation 3 2 3 4 5" xfId="13050"/>
    <cellStyle name="Calculation 3 2 3 4 6" xfId="15514"/>
    <cellStyle name="Calculation 3 2 3 4 7" xfId="17758"/>
    <cellStyle name="Calculation 3 2 3 5" xfId="2706"/>
    <cellStyle name="Calculation 3 2 3 5 2" xfId="5932"/>
    <cellStyle name="Calculation 3 2 3 5 3" xfId="8460"/>
    <cellStyle name="Calculation 3 2 3 5 4" xfId="10974"/>
    <cellStyle name="Calculation 3 2 3 5 5" xfId="13277"/>
    <cellStyle name="Calculation 3 2 3 5 6" xfId="15742"/>
    <cellStyle name="Calculation 3 2 3 5 7" xfId="17983"/>
    <cellStyle name="Calculation 3 2 3 6" xfId="2936"/>
    <cellStyle name="Calculation 3 2 3 6 2" xfId="6162"/>
    <cellStyle name="Calculation 3 2 3 6 3" xfId="8690"/>
    <cellStyle name="Calculation 3 2 3 6 4" xfId="11203"/>
    <cellStyle name="Calculation 3 2 3 6 5" xfId="13507"/>
    <cellStyle name="Calculation 3 2 3 6 6" xfId="15970"/>
    <cellStyle name="Calculation 3 2 3 6 7" xfId="18213"/>
    <cellStyle name="Calculation 3 2 3 7" xfId="3120"/>
    <cellStyle name="Calculation 3 2 3 7 2" xfId="6345"/>
    <cellStyle name="Calculation 3 2 3 7 3" xfId="8874"/>
    <cellStyle name="Calculation 3 2 3 7 4" xfId="11385"/>
    <cellStyle name="Calculation 3 2 3 7 5" xfId="13690"/>
    <cellStyle name="Calculation 3 2 3 7 6" xfId="16154"/>
    <cellStyle name="Calculation 3 2 3 7 7" xfId="18394"/>
    <cellStyle name="Calculation 3 2 3 8" xfId="3319"/>
    <cellStyle name="Calculation 3 2 3 8 2" xfId="6544"/>
    <cellStyle name="Calculation 3 2 3 8 3" xfId="9073"/>
    <cellStyle name="Calculation 3 2 3 8 4" xfId="11584"/>
    <cellStyle name="Calculation 3 2 3 8 5" xfId="13888"/>
    <cellStyle name="Calculation 3 2 3 8 6" xfId="16353"/>
    <cellStyle name="Calculation 3 2 3 8 7" xfId="18592"/>
    <cellStyle name="Calculation 3 2 3 9" xfId="2834"/>
    <cellStyle name="Calculation 3 2 3 9 2" xfId="6060"/>
    <cellStyle name="Calculation 3 2 3 9 3" xfId="8588"/>
    <cellStyle name="Calculation 3 2 3 9 4" xfId="11101"/>
    <cellStyle name="Calculation 3 2 3 9 5" xfId="13405"/>
    <cellStyle name="Calculation 3 2 3 9 6" xfId="15868"/>
    <cellStyle name="Calculation 3 2 3 9 7" xfId="18111"/>
    <cellStyle name="Calculation 3 2 30" xfId="21071"/>
    <cellStyle name="Calculation 3 2 4" xfId="417"/>
    <cellStyle name="Calculation 3 2 4 10" xfId="989"/>
    <cellStyle name="Calculation 3 2 4 10 2" xfId="4252"/>
    <cellStyle name="Calculation 3 2 4 10 3" xfId="6793"/>
    <cellStyle name="Calculation 3 2 4 10 4" xfId="9323"/>
    <cellStyle name="Calculation 3 2 4 10 5" xfId="6693"/>
    <cellStyle name="Calculation 3 2 4 10 6" xfId="14122"/>
    <cellStyle name="Calculation 3 2 4 10 7" xfId="3707"/>
    <cellStyle name="Calculation 3 2 4 11" xfId="3764"/>
    <cellStyle name="Calculation 3 2 4 12" xfId="3693"/>
    <cellStyle name="Calculation 3 2 4 13" xfId="9263"/>
    <cellStyle name="Calculation 3 2 4 14" xfId="16110"/>
    <cellStyle name="Calculation 3 2 4 15" xfId="19960"/>
    <cellStyle name="Calculation 3 2 4 16" xfId="20110"/>
    <cellStyle name="Calculation 3 2 4 2" xfId="1720"/>
    <cellStyle name="Calculation 3 2 4 2 2" xfId="4949"/>
    <cellStyle name="Calculation 3 2 4 2 3" xfId="7474"/>
    <cellStyle name="Calculation 3 2 4 2 4" xfId="9995"/>
    <cellStyle name="Calculation 3 2 4 2 5" xfId="12295"/>
    <cellStyle name="Calculation 3 2 4 2 6" xfId="14762"/>
    <cellStyle name="Calculation 3 2 4 2 7" xfId="17006"/>
    <cellStyle name="Calculation 3 2 4 3" xfId="1524"/>
    <cellStyle name="Calculation 3 2 4 3 2" xfId="4753"/>
    <cellStyle name="Calculation 3 2 4 3 3" xfId="7278"/>
    <cellStyle name="Calculation 3 2 4 3 4" xfId="9805"/>
    <cellStyle name="Calculation 3 2 4 3 5" xfId="12099"/>
    <cellStyle name="Calculation 3 2 4 3 6" xfId="14569"/>
    <cellStyle name="Calculation 3 2 4 3 7" xfId="16815"/>
    <cellStyle name="Calculation 3 2 4 4" xfId="1760"/>
    <cellStyle name="Calculation 3 2 4 4 2" xfId="4989"/>
    <cellStyle name="Calculation 3 2 4 4 3" xfId="7514"/>
    <cellStyle name="Calculation 3 2 4 4 4" xfId="10033"/>
    <cellStyle name="Calculation 3 2 4 4 5" xfId="12335"/>
    <cellStyle name="Calculation 3 2 4 4 6" xfId="14801"/>
    <cellStyle name="Calculation 3 2 4 4 7" xfId="17045"/>
    <cellStyle name="Calculation 3 2 4 5" xfId="2566"/>
    <cellStyle name="Calculation 3 2 4 5 2" xfId="5793"/>
    <cellStyle name="Calculation 3 2 4 5 3" xfId="8320"/>
    <cellStyle name="Calculation 3 2 4 5 4" xfId="10834"/>
    <cellStyle name="Calculation 3 2 4 5 5" xfId="13138"/>
    <cellStyle name="Calculation 3 2 4 5 6" xfId="15602"/>
    <cellStyle name="Calculation 3 2 4 5 7" xfId="17846"/>
    <cellStyle name="Calculation 3 2 4 6" xfId="2382"/>
    <cellStyle name="Calculation 3 2 4 6 2" xfId="5609"/>
    <cellStyle name="Calculation 3 2 4 6 3" xfId="8136"/>
    <cellStyle name="Calculation 3 2 4 6 4" xfId="10650"/>
    <cellStyle name="Calculation 3 2 4 6 5" xfId="12954"/>
    <cellStyle name="Calculation 3 2 4 6 6" xfId="15418"/>
    <cellStyle name="Calculation 3 2 4 6 7" xfId="17662"/>
    <cellStyle name="Calculation 3 2 4 7" xfId="1904"/>
    <cellStyle name="Calculation 3 2 4 7 2" xfId="5133"/>
    <cellStyle name="Calculation 3 2 4 7 3" xfId="7658"/>
    <cellStyle name="Calculation 3 2 4 7 4" xfId="10175"/>
    <cellStyle name="Calculation 3 2 4 7 5" xfId="12479"/>
    <cellStyle name="Calculation 3 2 4 7 6" xfId="14943"/>
    <cellStyle name="Calculation 3 2 4 7 7" xfId="17188"/>
    <cellStyle name="Calculation 3 2 4 8" xfId="1492"/>
    <cellStyle name="Calculation 3 2 4 8 2" xfId="4721"/>
    <cellStyle name="Calculation 3 2 4 8 3" xfId="7246"/>
    <cellStyle name="Calculation 3 2 4 8 4" xfId="9773"/>
    <cellStyle name="Calculation 3 2 4 8 5" xfId="12067"/>
    <cellStyle name="Calculation 3 2 4 8 6" xfId="14537"/>
    <cellStyle name="Calculation 3 2 4 8 7" xfId="16783"/>
    <cellStyle name="Calculation 3 2 4 9" xfId="3008"/>
    <cellStyle name="Calculation 3 2 4 9 2" xfId="6234"/>
    <cellStyle name="Calculation 3 2 4 9 3" xfId="8762"/>
    <cellStyle name="Calculation 3 2 4 9 4" xfId="11275"/>
    <cellStyle name="Calculation 3 2 4 9 5" xfId="13579"/>
    <cellStyle name="Calculation 3 2 4 9 6" xfId="16042"/>
    <cellStyle name="Calculation 3 2 4 9 7" xfId="18285"/>
    <cellStyle name="Calculation 3 2 5" xfId="675"/>
    <cellStyle name="Calculation 3 2 5 10" xfId="1244"/>
    <cellStyle name="Calculation 3 2 5 10 2" xfId="4473"/>
    <cellStyle name="Calculation 3 2 5 10 3" xfId="6999"/>
    <cellStyle name="Calculation 3 2 5 10 4" xfId="9527"/>
    <cellStyle name="Calculation 3 2 5 10 5" xfId="11822"/>
    <cellStyle name="Calculation 3 2 5 10 6" xfId="14289"/>
    <cellStyle name="Calculation 3 2 5 10 7" xfId="16539"/>
    <cellStyle name="Calculation 3 2 5 11" xfId="3974"/>
    <cellStyle name="Calculation 3 2 5 12" xfId="3557"/>
    <cellStyle name="Calculation 3 2 5 13" xfId="4303"/>
    <cellStyle name="Calculation 3 2 5 14" xfId="3668"/>
    <cellStyle name="Calculation 3 2 5 15" xfId="20401"/>
    <cellStyle name="Calculation 3 2 5 16" xfId="20081"/>
    <cellStyle name="Calculation 3 2 5 2" xfId="1953"/>
    <cellStyle name="Calculation 3 2 5 2 2" xfId="5182"/>
    <cellStyle name="Calculation 3 2 5 2 3" xfId="7707"/>
    <cellStyle name="Calculation 3 2 5 2 4" xfId="10223"/>
    <cellStyle name="Calculation 3 2 5 2 5" xfId="12527"/>
    <cellStyle name="Calculation 3 2 5 2 6" xfId="14992"/>
    <cellStyle name="Calculation 3 2 5 2 7" xfId="17236"/>
    <cellStyle name="Calculation 3 2 5 3" xfId="2199"/>
    <cellStyle name="Calculation 3 2 5 3 2" xfId="5426"/>
    <cellStyle name="Calculation 3 2 5 3 3" xfId="7953"/>
    <cellStyle name="Calculation 3 2 5 3 4" xfId="10467"/>
    <cellStyle name="Calculation 3 2 5 3 5" xfId="12771"/>
    <cellStyle name="Calculation 3 2 5 3 6" xfId="15235"/>
    <cellStyle name="Calculation 3 2 5 3 7" xfId="17479"/>
    <cellStyle name="Calculation 3 2 5 4" xfId="2449"/>
    <cellStyle name="Calculation 3 2 5 4 2" xfId="5676"/>
    <cellStyle name="Calculation 3 2 5 4 3" xfId="8203"/>
    <cellStyle name="Calculation 3 2 5 4 4" xfId="10717"/>
    <cellStyle name="Calculation 3 2 5 4 5" xfId="13021"/>
    <cellStyle name="Calculation 3 2 5 4 6" xfId="15485"/>
    <cellStyle name="Calculation 3 2 5 4 7" xfId="17729"/>
    <cellStyle name="Calculation 3 2 5 5" xfId="1911"/>
    <cellStyle name="Calculation 3 2 5 5 2" xfId="5140"/>
    <cellStyle name="Calculation 3 2 5 5 3" xfId="7665"/>
    <cellStyle name="Calculation 3 2 5 5 4" xfId="10182"/>
    <cellStyle name="Calculation 3 2 5 5 5" xfId="12486"/>
    <cellStyle name="Calculation 3 2 5 5 6" xfId="14950"/>
    <cellStyle name="Calculation 3 2 5 5 7" xfId="17195"/>
    <cellStyle name="Calculation 3 2 5 6" xfId="2907"/>
    <cellStyle name="Calculation 3 2 5 6 2" xfId="6133"/>
    <cellStyle name="Calculation 3 2 5 6 3" xfId="8661"/>
    <cellStyle name="Calculation 3 2 5 6 4" xfId="11174"/>
    <cellStyle name="Calculation 3 2 5 6 5" xfId="13478"/>
    <cellStyle name="Calculation 3 2 5 6 6" xfId="15941"/>
    <cellStyle name="Calculation 3 2 5 6 7" xfId="18184"/>
    <cellStyle name="Calculation 3 2 5 7" xfId="3091"/>
    <cellStyle name="Calculation 3 2 5 7 2" xfId="6316"/>
    <cellStyle name="Calculation 3 2 5 7 3" xfId="8845"/>
    <cellStyle name="Calculation 3 2 5 7 4" xfId="11356"/>
    <cellStyle name="Calculation 3 2 5 7 5" xfId="13661"/>
    <cellStyle name="Calculation 3 2 5 7 6" xfId="16125"/>
    <cellStyle name="Calculation 3 2 5 7 7" xfId="18365"/>
    <cellStyle name="Calculation 3 2 5 8" xfId="3290"/>
    <cellStyle name="Calculation 3 2 5 8 2" xfId="6515"/>
    <cellStyle name="Calculation 3 2 5 8 3" xfId="9044"/>
    <cellStyle name="Calculation 3 2 5 8 4" xfId="11555"/>
    <cellStyle name="Calculation 3 2 5 8 5" xfId="13859"/>
    <cellStyle name="Calculation 3 2 5 8 6" xfId="16324"/>
    <cellStyle name="Calculation 3 2 5 8 7" xfId="18563"/>
    <cellStyle name="Calculation 3 2 5 9" xfId="2321"/>
    <cellStyle name="Calculation 3 2 5 9 2" xfId="5548"/>
    <cellStyle name="Calculation 3 2 5 9 3" xfId="8075"/>
    <cellStyle name="Calculation 3 2 5 9 4" xfId="10589"/>
    <cellStyle name="Calculation 3 2 5 9 5" xfId="12893"/>
    <cellStyle name="Calculation 3 2 5 9 6" xfId="15357"/>
    <cellStyle name="Calculation 3 2 5 9 7" xfId="17601"/>
    <cellStyle name="Calculation 3 2 6" xfId="1555"/>
    <cellStyle name="Calculation 3 2 6 10" xfId="20233"/>
    <cellStyle name="Calculation 3 2 6 2" xfId="4784"/>
    <cellStyle name="Calculation 3 2 6 3" xfId="7309"/>
    <cellStyle name="Calculation 3 2 6 4" xfId="9835"/>
    <cellStyle name="Calculation 3 2 6 5" xfId="12130"/>
    <cellStyle name="Calculation 3 2 6 6" xfId="14600"/>
    <cellStyle name="Calculation 3 2 6 7" xfId="16845"/>
    <cellStyle name="Calculation 3 2 6 8" xfId="20063"/>
    <cellStyle name="Calculation 3 2 6 9" xfId="20489"/>
    <cellStyle name="Calculation 3 2 7" xfId="1477"/>
    <cellStyle name="Calculation 3 2 7 10" xfId="20729"/>
    <cellStyle name="Calculation 3 2 7 2" xfId="4706"/>
    <cellStyle name="Calculation 3 2 7 3" xfId="7231"/>
    <cellStyle name="Calculation 3 2 7 4" xfId="9758"/>
    <cellStyle name="Calculation 3 2 7 5" xfId="12052"/>
    <cellStyle name="Calculation 3 2 7 6" xfId="14522"/>
    <cellStyle name="Calculation 3 2 7 7" xfId="16768"/>
    <cellStyle name="Calculation 3 2 7 8" xfId="20086"/>
    <cellStyle name="Calculation 3 2 7 9" xfId="20506"/>
    <cellStyle name="Calculation 3 2 8" xfId="2334"/>
    <cellStyle name="Calculation 3 2 8 10" xfId="20486"/>
    <cellStyle name="Calculation 3 2 8 2" xfId="5561"/>
    <cellStyle name="Calculation 3 2 8 3" xfId="8088"/>
    <cellStyle name="Calculation 3 2 8 4" xfId="10602"/>
    <cellStyle name="Calculation 3 2 8 5" xfId="12906"/>
    <cellStyle name="Calculation 3 2 8 6" xfId="15370"/>
    <cellStyle name="Calculation 3 2 8 7" xfId="17614"/>
    <cellStyle name="Calculation 3 2 8 8" xfId="19936"/>
    <cellStyle name="Calculation 3 2 8 9" xfId="20384"/>
    <cellStyle name="Calculation 3 2 9" xfId="2617"/>
    <cellStyle name="Calculation 3 2 9 10" xfId="20849"/>
    <cellStyle name="Calculation 3 2 9 2" xfId="5844"/>
    <cellStyle name="Calculation 3 2 9 3" xfId="8371"/>
    <cellStyle name="Calculation 3 2 9 4" xfId="10885"/>
    <cellStyle name="Calculation 3 2 9 5" xfId="13189"/>
    <cellStyle name="Calculation 3 2 9 6" xfId="15653"/>
    <cellStyle name="Calculation 3 2 9 7" xfId="17896"/>
    <cellStyle name="Calculation 3 2 9 8" xfId="20212"/>
    <cellStyle name="Calculation 3 2 9 9" xfId="20563"/>
    <cellStyle name="Calculation 3 20" xfId="19066"/>
    <cellStyle name="Calculation 3 21" xfId="19081"/>
    <cellStyle name="Calculation 3 22" xfId="18850"/>
    <cellStyle name="Calculation 3 23" xfId="19043"/>
    <cellStyle name="Calculation 3 24" xfId="19295"/>
    <cellStyle name="Calculation 3 25" xfId="19296"/>
    <cellStyle name="Calculation 3 26" xfId="19277"/>
    <cellStyle name="Calculation 3 27" xfId="19524"/>
    <cellStyle name="Calculation 3 28" xfId="20365"/>
    <cellStyle name="Calculation 3 3" xfId="416"/>
    <cellStyle name="Calculation 3 3 10" xfId="988"/>
    <cellStyle name="Calculation 3 3 10 2" xfId="4251"/>
    <cellStyle name="Calculation 3 3 10 3" xfId="6792"/>
    <cellStyle name="Calculation 3 3 10 4" xfId="9322"/>
    <cellStyle name="Calculation 3 3 10 5" xfId="4183"/>
    <cellStyle name="Calculation 3 3 10 6" xfId="14121"/>
    <cellStyle name="Calculation 3 3 10 7" xfId="3498"/>
    <cellStyle name="Calculation 3 3 11" xfId="3763"/>
    <cellStyle name="Calculation 3 3 12" xfId="3937"/>
    <cellStyle name="Calculation 3 3 13" xfId="3704"/>
    <cellStyle name="Calculation 3 3 14" xfId="16250"/>
    <cellStyle name="Calculation 3 3 15" xfId="19917"/>
    <cellStyle name="Calculation 3 3 16" xfId="20379"/>
    <cellStyle name="Calculation 3 3 2" xfId="1719"/>
    <cellStyle name="Calculation 3 3 2 2" xfId="4948"/>
    <cellStyle name="Calculation 3 3 2 3" xfId="7473"/>
    <cellStyle name="Calculation 3 3 2 4" xfId="9994"/>
    <cellStyle name="Calculation 3 3 2 5" xfId="12294"/>
    <cellStyle name="Calculation 3 3 2 6" xfId="14761"/>
    <cellStyle name="Calculation 3 3 2 7" xfId="17005"/>
    <cellStyle name="Calculation 3 3 3" xfId="1525"/>
    <cellStyle name="Calculation 3 3 3 2" xfId="4754"/>
    <cellStyle name="Calculation 3 3 3 3" xfId="7279"/>
    <cellStyle name="Calculation 3 3 3 4" xfId="9806"/>
    <cellStyle name="Calculation 3 3 3 5" xfId="12100"/>
    <cellStyle name="Calculation 3 3 3 6" xfId="14570"/>
    <cellStyle name="Calculation 3 3 3 7" xfId="16816"/>
    <cellStyle name="Calculation 3 3 4" xfId="1625"/>
    <cellStyle name="Calculation 3 3 4 2" xfId="4854"/>
    <cellStyle name="Calculation 3 3 4 3" xfId="7379"/>
    <cellStyle name="Calculation 3 3 4 4" xfId="9904"/>
    <cellStyle name="Calculation 3 3 4 5" xfId="12200"/>
    <cellStyle name="Calculation 3 3 4 6" xfId="14668"/>
    <cellStyle name="Calculation 3 3 4 7" xfId="16914"/>
    <cellStyle name="Calculation 3 3 5" xfId="2160"/>
    <cellStyle name="Calculation 3 3 5 2" xfId="5388"/>
    <cellStyle name="Calculation 3 3 5 3" xfId="7914"/>
    <cellStyle name="Calculation 3 3 5 4" xfId="10430"/>
    <cellStyle name="Calculation 3 3 5 5" xfId="12733"/>
    <cellStyle name="Calculation 3 3 5 6" xfId="15198"/>
    <cellStyle name="Calculation 3 3 5 7" xfId="17442"/>
    <cellStyle name="Calculation 3 3 6" xfId="2356"/>
    <cellStyle name="Calculation 3 3 6 2" xfId="5583"/>
    <cellStyle name="Calculation 3 3 6 3" xfId="8110"/>
    <cellStyle name="Calculation 3 3 6 4" xfId="10624"/>
    <cellStyle name="Calculation 3 3 6 5" xfId="12928"/>
    <cellStyle name="Calculation 3 3 6 6" xfId="15392"/>
    <cellStyle name="Calculation 3 3 6 7" xfId="17636"/>
    <cellStyle name="Calculation 3 3 7" xfId="2152"/>
    <cellStyle name="Calculation 3 3 7 2" xfId="5380"/>
    <cellStyle name="Calculation 3 3 7 3" xfId="7906"/>
    <cellStyle name="Calculation 3 3 7 4" xfId="10422"/>
    <cellStyle name="Calculation 3 3 7 5" xfId="12725"/>
    <cellStyle name="Calculation 3 3 7 6" xfId="15190"/>
    <cellStyle name="Calculation 3 3 7 7" xfId="17434"/>
    <cellStyle name="Calculation 3 3 8" xfId="1685"/>
    <cellStyle name="Calculation 3 3 8 2" xfId="4914"/>
    <cellStyle name="Calculation 3 3 8 3" xfId="7439"/>
    <cellStyle name="Calculation 3 3 8 4" xfId="9961"/>
    <cellStyle name="Calculation 3 3 8 5" xfId="12260"/>
    <cellStyle name="Calculation 3 3 8 6" xfId="14727"/>
    <cellStyle name="Calculation 3 3 8 7" xfId="16972"/>
    <cellStyle name="Calculation 3 3 9" xfId="1401"/>
    <cellStyle name="Calculation 3 3 9 2" xfId="4630"/>
    <cellStyle name="Calculation 3 3 9 3" xfId="7155"/>
    <cellStyle name="Calculation 3 3 9 4" xfId="9682"/>
    <cellStyle name="Calculation 3 3 9 5" xfId="11976"/>
    <cellStyle name="Calculation 3 3 9 6" xfId="14446"/>
    <cellStyle name="Calculation 3 3 9 7" xfId="16692"/>
    <cellStyle name="Calculation 3 4" xfId="678"/>
    <cellStyle name="Calculation 3 4 10" xfId="1247"/>
    <cellStyle name="Calculation 3 4 10 2" xfId="4476"/>
    <cellStyle name="Calculation 3 4 10 3" xfId="7002"/>
    <cellStyle name="Calculation 3 4 10 4" xfId="9530"/>
    <cellStyle name="Calculation 3 4 10 5" xfId="11825"/>
    <cellStyle name="Calculation 3 4 10 6" xfId="14292"/>
    <cellStyle name="Calculation 3 4 10 7" xfId="16542"/>
    <cellStyle name="Calculation 3 4 11" xfId="3977"/>
    <cellStyle name="Calculation 3 4 12" xfId="3786"/>
    <cellStyle name="Calculation 3 4 13" xfId="9353"/>
    <cellStyle name="Calculation 3 4 14" xfId="14204"/>
    <cellStyle name="Calculation 3 4 15" xfId="19915"/>
    <cellStyle name="Calculation 3 4 16" xfId="20537"/>
    <cellStyle name="Calculation 3 4 2" xfId="1956"/>
    <cellStyle name="Calculation 3 4 2 2" xfId="5185"/>
    <cellStyle name="Calculation 3 4 2 3" xfId="7710"/>
    <cellStyle name="Calculation 3 4 2 4" xfId="10226"/>
    <cellStyle name="Calculation 3 4 2 5" xfId="12530"/>
    <cellStyle name="Calculation 3 4 2 6" xfId="14995"/>
    <cellStyle name="Calculation 3 4 2 7" xfId="17239"/>
    <cellStyle name="Calculation 3 4 3" xfId="2202"/>
    <cellStyle name="Calculation 3 4 3 2" xfId="5429"/>
    <cellStyle name="Calculation 3 4 3 3" xfId="7956"/>
    <cellStyle name="Calculation 3 4 3 4" xfId="10470"/>
    <cellStyle name="Calculation 3 4 3 5" xfId="12774"/>
    <cellStyle name="Calculation 3 4 3 6" xfId="15238"/>
    <cellStyle name="Calculation 3 4 3 7" xfId="17482"/>
    <cellStyle name="Calculation 3 4 4" xfId="2452"/>
    <cellStyle name="Calculation 3 4 4 2" xfId="5679"/>
    <cellStyle name="Calculation 3 4 4 3" xfId="8206"/>
    <cellStyle name="Calculation 3 4 4 4" xfId="10720"/>
    <cellStyle name="Calculation 3 4 4 5" xfId="13024"/>
    <cellStyle name="Calculation 3 4 4 6" xfId="15488"/>
    <cellStyle name="Calculation 3 4 4 7" xfId="17732"/>
    <cellStyle name="Calculation 3 4 5" xfId="2422"/>
    <cellStyle name="Calculation 3 4 5 2" xfId="5649"/>
    <cellStyle name="Calculation 3 4 5 3" xfId="8176"/>
    <cellStyle name="Calculation 3 4 5 4" xfId="10690"/>
    <cellStyle name="Calculation 3 4 5 5" xfId="12994"/>
    <cellStyle name="Calculation 3 4 5 6" xfId="15458"/>
    <cellStyle name="Calculation 3 4 5 7" xfId="17702"/>
    <cellStyle name="Calculation 3 4 6" xfId="2910"/>
    <cellStyle name="Calculation 3 4 6 2" xfId="6136"/>
    <cellStyle name="Calculation 3 4 6 3" xfId="8664"/>
    <cellStyle name="Calculation 3 4 6 4" xfId="11177"/>
    <cellStyle name="Calculation 3 4 6 5" xfId="13481"/>
    <cellStyle name="Calculation 3 4 6 6" xfId="15944"/>
    <cellStyle name="Calculation 3 4 6 7" xfId="18187"/>
    <cellStyle name="Calculation 3 4 7" xfId="3094"/>
    <cellStyle name="Calculation 3 4 7 2" xfId="6319"/>
    <cellStyle name="Calculation 3 4 7 3" xfId="8848"/>
    <cellStyle name="Calculation 3 4 7 4" xfId="11359"/>
    <cellStyle name="Calculation 3 4 7 5" xfId="13664"/>
    <cellStyle name="Calculation 3 4 7 6" xfId="16128"/>
    <cellStyle name="Calculation 3 4 7 7" xfId="18368"/>
    <cellStyle name="Calculation 3 4 8" xfId="3293"/>
    <cellStyle name="Calculation 3 4 8 2" xfId="6518"/>
    <cellStyle name="Calculation 3 4 8 3" xfId="9047"/>
    <cellStyle name="Calculation 3 4 8 4" xfId="11558"/>
    <cellStyle name="Calculation 3 4 8 5" xfId="13862"/>
    <cellStyle name="Calculation 3 4 8 6" xfId="16327"/>
    <cellStyle name="Calculation 3 4 8 7" xfId="18566"/>
    <cellStyle name="Calculation 3 4 9" xfId="3419"/>
    <cellStyle name="Calculation 3 4 9 2" xfId="6644"/>
    <cellStyle name="Calculation 3 4 9 3" xfId="9173"/>
    <cellStyle name="Calculation 3 4 9 4" xfId="11684"/>
    <cellStyle name="Calculation 3 4 9 5" xfId="13988"/>
    <cellStyle name="Calculation 3 4 9 6" xfId="16453"/>
    <cellStyle name="Calculation 3 4 9 7" xfId="18692"/>
    <cellStyle name="Calculation 3 5" xfId="668"/>
    <cellStyle name="Calculation 3 5 10" xfId="1237"/>
    <cellStyle name="Calculation 3 5 10 2" xfId="4466"/>
    <cellStyle name="Calculation 3 5 10 3" xfId="6992"/>
    <cellStyle name="Calculation 3 5 10 4" xfId="9520"/>
    <cellStyle name="Calculation 3 5 10 5" xfId="11815"/>
    <cellStyle name="Calculation 3 5 10 6" xfId="14282"/>
    <cellStyle name="Calculation 3 5 10 7" xfId="16532"/>
    <cellStyle name="Calculation 3 5 11" xfId="3967"/>
    <cellStyle name="Calculation 3 5 12" xfId="4344"/>
    <cellStyle name="Calculation 3 5 13" xfId="3666"/>
    <cellStyle name="Calculation 3 5 14" xfId="9379"/>
    <cellStyle name="Calculation 3 5 15" xfId="20111"/>
    <cellStyle name="Calculation 3 5 16" xfId="20519"/>
    <cellStyle name="Calculation 3 5 17" xfId="20754"/>
    <cellStyle name="Calculation 3 5 2" xfId="1946"/>
    <cellStyle name="Calculation 3 5 2 2" xfId="5175"/>
    <cellStyle name="Calculation 3 5 2 3" xfId="7700"/>
    <cellStyle name="Calculation 3 5 2 4" xfId="10216"/>
    <cellStyle name="Calculation 3 5 2 5" xfId="12520"/>
    <cellStyle name="Calculation 3 5 2 6" xfId="14985"/>
    <cellStyle name="Calculation 3 5 2 7" xfId="17229"/>
    <cellStyle name="Calculation 3 5 3" xfId="2192"/>
    <cellStyle name="Calculation 3 5 3 2" xfId="5419"/>
    <cellStyle name="Calculation 3 5 3 3" xfId="7946"/>
    <cellStyle name="Calculation 3 5 3 4" xfId="10460"/>
    <cellStyle name="Calculation 3 5 3 5" xfId="12764"/>
    <cellStyle name="Calculation 3 5 3 6" xfId="15228"/>
    <cellStyle name="Calculation 3 5 3 7" xfId="17472"/>
    <cellStyle name="Calculation 3 5 4" xfId="2442"/>
    <cellStyle name="Calculation 3 5 4 2" xfId="5669"/>
    <cellStyle name="Calculation 3 5 4 3" xfId="8196"/>
    <cellStyle name="Calculation 3 5 4 4" xfId="10710"/>
    <cellStyle name="Calculation 3 5 4 5" xfId="13014"/>
    <cellStyle name="Calculation 3 5 4 6" xfId="15478"/>
    <cellStyle name="Calculation 3 5 4 7" xfId="17722"/>
    <cellStyle name="Calculation 3 5 5" xfId="2162"/>
    <cellStyle name="Calculation 3 5 5 2" xfId="5390"/>
    <cellStyle name="Calculation 3 5 5 3" xfId="7916"/>
    <cellStyle name="Calculation 3 5 5 4" xfId="10432"/>
    <cellStyle name="Calculation 3 5 5 5" xfId="12735"/>
    <cellStyle name="Calculation 3 5 5 6" xfId="15200"/>
    <cellStyle name="Calculation 3 5 5 7" xfId="17444"/>
    <cellStyle name="Calculation 3 5 6" xfId="2900"/>
    <cellStyle name="Calculation 3 5 6 2" xfId="6126"/>
    <cellStyle name="Calculation 3 5 6 3" xfId="8654"/>
    <cellStyle name="Calculation 3 5 6 4" xfId="11167"/>
    <cellStyle name="Calculation 3 5 6 5" xfId="13471"/>
    <cellStyle name="Calculation 3 5 6 6" xfId="15934"/>
    <cellStyle name="Calculation 3 5 6 7" xfId="18177"/>
    <cellStyle name="Calculation 3 5 7" xfId="3084"/>
    <cellStyle name="Calculation 3 5 7 2" xfId="6309"/>
    <cellStyle name="Calculation 3 5 7 3" xfId="8838"/>
    <cellStyle name="Calculation 3 5 7 4" xfId="11349"/>
    <cellStyle name="Calculation 3 5 7 5" xfId="13654"/>
    <cellStyle name="Calculation 3 5 7 6" xfId="16118"/>
    <cellStyle name="Calculation 3 5 7 7" xfId="18358"/>
    <cellStyle name="Calculation 3 5 8" xfId="3283"/>
    <cellStyle name="Calculation 3 5 8 2" xfId="6508"/>
    <cellStyle name="Calculation 3 5 8 3" xfId="9037"/>
    <cellStyle name="Calculation 3 5 8 4" xfId="11548"/>
    <cellStyle name="Calculation 3 5 8 5" xfId="13852"/>
    <cellStyle name="Calculation 3 5 8 6" xfId="16317"/>
    <cellStyle name="Calculation 3 5 8 7" xfId="18556"/>
    <cellStyle name="Calculation 3 5 9" xfId="3009"/>
    <cellStyle name="Calculation 3 5 9 2" xfId="6235"/>
    <cellStyle name="Calculation 3 5 9 3" xfId="8763"/>
    <cellStyle name="Calculation 3 5 9 4" xfId="11276"/>
    <cellStyle name="Calculation 3 5 9 5" xfId="13580"/>
    <cellStyle name="Calculation 3 5 9 6" xfId="16043"/>
    <cellStyle name="Calculation 3 5 9 7" xfId="18286"/>
    <cellStyle name="Calculation 3 6" xfId="760"/>
    <cellStyle name="Calculation 3 6 10" xfId="1329"/>
    <cellStyle name="Calculation 3 6 10 2" xfId="4558"/>
    <cellStyle name="Calculation 3 6 10 3" xfId="7084"/>
    <cellStyle name="Calculation 3 6 10 4" xfId="9612"/>
    <cellStyle name="Calculation 3 6 10 5" xfId="11907"/>
    <cellStyle name="Calculation 3 6 10 6" xfId="14374"/>
    <cellStyle name="Calculation 3 6 10 7" xfId="16624"/>
    <cellStyle name="Calculation 3 6 11" xfId="4059"/>
    <cellStyle name="Calculation 3 6 12" xfId="3620"/>
    <cellStyle name="Calculation 3 6 13" xfId="4200"/>
    <cellStyle name="Calculation 3 6 14" xfId="14146"/>
    <cellStyle name="Calculation 3 6 15" xfId="20550"/>
    <cellStyle name="Calculation 3 6 16" xfId="20837"/>
    <cellStyle name="Calculation 3 6 2" xfId="2038"/>
    <cellStyle name="Calculation 3 6 2 2" xfId="5267"/>
    <cellStyle name="Calculation 3 6 2 3" xfId="7792"/>
    <cellStyle name="Calculation 3 6 2 4" xfId="10308"/>
    <cellStyle name="Calculation 3 6 2 5" xfId="12612"/>
    <cellStyle name="Calculation 3 6 2 6" xfId="15077"/>
    <cellStyle name="Calculation 3 6 2 7" xfId="17321"/>
    <cellStyle name="Calculation 3 6 3" xfId="2284"/>
    <cellStyle name="Calculation 3 6 3 2" xfId="5511"/>
    <cellStyle name="Calculation 3 6 3 3" xfId="8038"/>
    <cellStyle name="Calculation 3 6 3 4" xfId="10552"/>
    <cellStyle name="Calculation 3 6 3 5" xfId="12856"/>
    <cellStyle name="Calculation 3 6 3 6" xfId="15320"/>
    <cellStyle name="Calculation 3 6 3 7" xfId="17564"/>
    <cellStyle name="Calculation 3 6 4" xfId="2534"/>
    <cellStyle name="Calculation 3 6 4 2" xfId="5761"/>
    <cellStyle name="Calculation 3 6 4 3" xfId="8288"/>
    <cellStyle name="Calculation 3 6 4 4" xfId="10802"/>
    <cellStyle name="Calculation 3 6 4 5" xfId="13106"/>
    <cellStyle name="Calculation 3 6 4 6" xfId="15570"/>
    <cellStyle name="Calculation 3 6 4 7" xfId="17814"/>
    <cellStyle name="Calculation 3 6 5" xfId="2762"/>
    <cellStyle name="Calculation 3 6 5 2" xfId="5988"/>
    <cellStyle name="Calculation 3 6 5 3" xfId="8516"/>
    <cellStyle name="Calculation 3 6 5 4" xfId="11030"/>
    <cellStyle name="Calculation 3 6 5 5" xfId="13333"/>
    <cellStyle name="Calculation 3 6 5 6" xfId="15798"/>
    <cellStyle name="Calculation 3 6 5 7" xfId="18039"/>
    <cellStyle name="Calculation 3 6 6" xfId="2992"/>
    <cellStyle name="Calculation 3 6 6 2" xfId="6218"/>
    <cellStyle name="Calculation 3 6 6 3" xfId="8746"/>
    <cellStyle name="Calculation 3 6 6 4" xfId="11259"/>
    <cellStyle name="Calculation 3 6 6 5" xfId="13563"/>
    <cellStyle name="Calculation 3 6 6 6" xfId="16026"/>
    <cellStyle name="Calculation 3 6 6 7" xfId="18269"/>
    <cellStyle name="Calculation 3 6 7" xfId="3176"/>
    <cellStyle name="Calculation 3 6 7 2" xfId="6401"/>
    <cellStyle name="Calculation 3 6 7 3" xfId="8930"/>
    <cellStyle name="Calculation 3 6 7 4" xfId="11441"/>
    <cellStyle name="Calculation 3 6 7 5" xfId="13746"/>
    <cellStyle name="Calculation 3 6 7 6" xfId="16210"/>
    <cellStyle name="Calculation 3 6 7 7" xfId="18450"/>
    <cellStyle name="Calculation 3 6 8" xfId="3375"/>
    <cellStyle name="Calculation 3 6 8 2" xfId="6600"/>
    <cellStyle name="Calculation 3 6 8 3" xfId="9129"/>
    <cellStyle name="Calculation 3 6 8 4" xfId="11640"/>
    <cellStyle name="Calculation 3 6 8 5" xfId="13944"/>
    <cellStyle name="Calculation 3 6 8 6" xfId="16409"/>
    <cellStyle name="Calculation 3 6 8 7" xfId="18648"/>
    <cellStyle name="Calculation 3 6 9" xfId="3443"/>
    <cellStyle name="Calculation 3 6 9 2" xfId="6668"/>
    <cellStyle name="Calculation 3 6 9 3" xfId="9197"/>
    <cellStyle name="Calculation 3 6 9 4" xfId="11708"/>
    <cellStyle name="Calculation 3 6 9 5" xfId="14012"/>
    <cellStyle name="Calculation 3 6 9 6" xfId="16477"/>
    <cellStyle name="Calculation 3 6 9 7" xfId="18716"/>
    <cellStyle name="Calculation 3 7" xfId="1460"/>
    <cellStyle name="Calculation 3 7 10" xfId="20863"/>
    <cellStyle name="Calculation 3 7 2" xfId="4689"/>
    <cellStyle name="Calculation 3 7 3" xfId="7214"/>
    <cellStyle name="Calculation 3 7 4" xfId="9741"/>
    <cellStyle name="Calculation 3 7 5" xfId="12035"/>
    <cellStyle name="Calculation 3 7 6" xfId="14505"/>
    <cellStyle name="Calculation 3 7 7" xfId="16751"/>
    <cellStyle name="Calculation 3 7 8" xfId="20226"/>
    <cellStyle name="Calculation 3 7 9" xfId="20577"/>
    <cellStyle name="Calculation 3 8" xfId="1644"/>
    <cellStyle name="Calculation 3 8 10" xfId="19910"/>
    <cellStyle name="Calculation 3 8 2" xfId="4873"/>
    <cellStyle name="Calculation 3 8 3" xfId="7398"/>
    <cellStyle name="Calculation 3 8 4" xfId="9923"/>
    <cellStyle name="Calculation 3 8 5" xfId="12219"/>
    <cellStyle name="Calculation 3 8 6" xfId="14687"/>
    <cellStyle name="Calculation 3 8 7" xfId="16933"/>
    <cellStyle name="Calculation 3 8 8" xfId="19950"/>
    <cellStyle name="Calculation 3 8 9" xfId="20396"/>
    <cellStyle name="Calculation 3 9" xfId="1442"/>
    <cellStyle name="Calculation 3 9 10" xfId="20910"/>
    <cellStyle name="Calculation 3 9 2" xfId="4671"/>
    <cellStyle name="Calculation 3 9 3" xfId="7196"/>
    <cellStyle name="Calculation 3 9 4" xfId="9723"/>
    <cellStyle name="Calculation 3 9 5" xfId="12017"/>
    <cellStyle name="Calculation 3 9 6" xfId="14487"/>
    <cellStyle name="Calculation 3 9 7" xfId="16733"/>
    <cellStyle name="Calculation 3 9 8" xfId="20271"/>
    <cellStyle name="Calculation 3 9 9" xfId="20624"/>
    <cellStyle name="CategoryHeading" xfId="75"/>
    <cellStyle name="Check Cell 2" xfId="50"/>
    <cellStyle name="Check Cell 2 2" xfId="1377"/>
    <cellStyle name="Check Cell 2 2 2" xfId="4606"/>
    <cellStyle name="Check Cell 2 2 3" xfId="19926"/>
    <cellStyle name="Check Cell 2 2 4" xfId="20377"/>
    <cellStyle name="Check Cell 2 2 5" xfId="20438"/>
    <cellStyle name="Check Cell 2 3" xfId="3481"/>
    <cellStyle name="Check Cell 2 3 2" xfId="19990"/>
    <cellStyle name="Check Cell 2 3 3" xfId="20427"/>
    <cellStyle name="Check Cell 2 3 4" xfId="19874"/>
    <cellStyle name="Check Cell 2 4" xfId="19548"/>
    <cellStyle name="Check Cell 2 4 2" xfId="20215"/>
    <cellStyle name="Check Cell 2 4 3" xfId="20565"/>
    <cellStyle name="Check Cell 2 4 4" xfId="20851"/>
    <cellStyle name="Check Cell 2 5" xfId="19501"/>
    <cellStyle name="Check Cell 2 6" xfId="19672"/>
    <cellStyle name="Check Cell 2 7" xfId="19873"/>
    <cellStyle name="Check Cell 2 8" xfId="20363"/>
    <cellStyle name="Comma" xfId="204" builtinId="3"/>
    <cellStyle name="Comma 10" xfId="237"/>
    <cellStyle name="Comma 10 2" xfId="245"/>
    <cellStyle name="Comma 11" xfId="834"/>
    <cellStyle name="Comma 12" xfId="3446"/>
    <cellStyle name="Comma 13" xfId="19660"/>
    <cellStyle name="Comma 2" xfId="76"/>
    <cellStyle name="Comma 2 2" xfId="77"/>
    <cellStyle name="Comma 2 2 2" xfId="78"/>
    <cellStyle name="Comma 2 2 2 2" xfId="219"/>
    <cellStyle name="Comma 2 2 3" xfId="218"/>
    <cellStyle name="Comma 2 3" xfId="217"/>
    <cellStyle name="Comma 2 4" xfId="19946"/>
    <cellStyle name="Comma 2 5" xfId="19670"/>
    <cellStyle name="Comma 27" xfId="220"/>
    <cellStyle name="Comma 3" xfId="79"/>
    <cellStyle name="Comma 3 2" xfId="208"/>
    <cellStyle name="Comma 3 3" xfId="246"/>
    <cellStyle name="Comma 4" xfId="221"/>
    <cellStyle name="Comma 4 2" xfId="209"/>
    <cellStyle name="Comma 4 2 2" xfId="247"/>
    <cellStyle name="Comma 4 3" xfId="222"/>
    <cellStyle name="Comma 4 4" xfId="248"/>
    <cellStyle name="Comma 4 5" xfId="18855"/>
    <cellStyle name="Comma 4 6" xfId="19404"/>
    <cellStyle name="Comma 4 7" xfId="19673"/>
    <cellStyle name="Comma 4 8" xfId="21063"/>
    <cellStyle name="Comma 5" xfId="207"/>
    <cellStyle name="Comma 5 2" xfId="249"/>
    <cellStyle name="Comma 5 2 2" xfId="649"/>
    <cellStyle name="Comma 5 2 2 2" xfId="1220"/>
    <cellStyle name="Comma 5 2 3" xfId="840"/>
    <cellStyle name="Comma 5 2 4" xfId="18873"/>
    <cellStyle name="Comma 5 2 5" xfId="19418"/>
    <cellStyle name="Comma 5 2 6" xfId="19674"/>
    <cellStyle name="Comma 5 2 7" xfId="21072"/>
    <cellStyle name="Comma 6" xfId="223"/>
    <cellStyle name="Comma 6 2" xfId="250"/>
    <cellStyle name="Comma 6 2 2" xfId="657"/>
    <cellStyle name="Comma 6 2 2 2" xfId="1227"/>
    <cellStyle name="Comma 6 2 3" xfId="841"/>
    <cellStyle name="Comma 6 2 4" xfId="18874"/>
    <cellStyle name="Comma 6 2 5" xfId="19419"/>
    <cellStyle name="Comma 6 2 6" xfId="19675"/>
    <cellStyle name="Comma 6 2 7" xfId="21073"/>
    <cellStyle name="Comma 7" xfId="224"/>
    <cellStyle name="Comma 7 2" xfId="251"/>
    <cellStyle name="Comma 8" xfId="206"/>
    <cellStyle name="Comma 8 2" xfId="18860"/>
    <cellStyle name="Comma 8 3" xfId="18859"/>
    <cellStyle name="Comma 9" xfId="225"/>
    <cellStyle name="Comma_P&amp;C Annual Report 1 aug6" xfId="212"/>
    <cellStyle name="Currency" xfId="213" builtinId="4"/>
    <cellStyle name="Currency 2" xfId="80"/>
    <cellStyle name="Currency 2 2" xfId="144"/>
    <cellStyle name="Currency 2 3" xfId="252"/>
    <cellStyle name="Currency 2 3 2" xfId="650"/>
    <cellStyle name="Currency 2 3 2 2" xfId="1221"/>
    <cellStyle name="Currency 2 3 3" xfId="842"/>
    <cellStyle name="Currency 2 3 4" xfId="18877"/>
    <cellStyle name="Currency 2 3 5" xfId="19420"/>
    <cellStyle name="Currency 2 3 6" xfId="19676"/>
    <cellStyle name="Currency 2 3 7" xfId="21074"/>
    <cellStyle name="Currency 3" xfId="253"/>
    <cellStyle name="Currency 3 2" xfId="254"/>
    <cellStyle name="Currency 4" xfId="255"/>
    <cellStyle name="Currency 5" xfId="835"/>
    <cellStyle name="Currency 5 2" xfId="20022"/>
    <cellStyle name="Currency 6" xfId="3447"/>
    <cellStyle name="Currency 7" xfId="18848"/>
    <cellStyle name="Euro" xfId="81"/>
    <cellStyle name="Explanatory Text 2" xfId="51"/>
    <cellStyle name="Good 2" xfId="52"/>
    <cellStyle name="Heading 1 2" xfId="53"/>
    <cellStyle name="Heading 2 2" xfId="54"/>
    <cellStyle name="Heading 3 2" xfId="55"/>
    <cellStyle name="Heading 4 2" xfId="56"/>
    <cellStyle name="Hyperlink" xfId="211" builtinId="8"/>
    <cellStyle name="Hyperlink 2" xfId="57"/>
    <cellStyle name="Hyperlink 2 2" xfId="145"/>
    <cellStyle name="Hyperlink 2 3" xfId="18755"/>
    <cellStyle name="Hyperlink 3" xfId="236"/>
    <cellStyle name="Hyperlink 4" xfId="19664"/>
    <cellStyle name="Input 2" xfId="58"/>
    <cellStyle name="Input 2 10" xfId="1864"/>
    <cellStyle name="Input 2 10 10" xfId="20230"/>
    <cellStyle name="Input 2 10 2" xfId="5093"/>
    <cellStyle name="Input 2 10 3" xfId="7618"/>
    <cellStyle name="Input 2 10 4" xfId="10135"/>
    <cellStyle name="Input 2 10 5" xfId="12439"/>
    <cellStyle name="Input 2 10 6" xfId="14903"/>
    <cellStyle name="Input 2 10 7" xfId="17148"/>
    <cellStyle name="Input 2 10 8" xfId="20051"/>
    <cellStyle name="Input 2 10 9" xfId="20479"/>
    <cellStyle name="Input 2 11" xfId="2588"/>
    <cellStyle name="Input 2 11 2" xfId="5815"/>
    <cellStyle name="Input 2 11 3" xfId="8342"/>
    <cellStyle name="Input 2 11 4" xfId="10856"/>
    <cellStyle name="Input 2 11 5" xfId="13160"/>
    <cellStyle name="Input 2 11 6" xfId="15624"/>
    <cellStyle name="Input 2 11 7" xfId="17868"/>
    <cellStyle name="Input 2 12" xfId="1860"/>
    <cellStyle name="Input 2 12 2" xfId="5089"/>
    <cellStyle name="Input 2 12 3" xfId="7614"/>
    <cellStyle name="Input 2 12 4" xfId="10131"/>
    <cellStyle name="Input 2 12 5" xfId="12435"/>
    <cellStyle name="Input 2 12 6" xfId="14899"/>
    <cellStyle name="Input 2 12 7" xfId="17144"/>
    <cellStyle name="Input 2 13" xfId="1773"/>
    <cellStyle name="Input 2 13 2" xfId="5002"/>
    <cellStyle name="Input 2 13 3" xfId="7527"/>
    <cellStyle name="Input 2 13 4" xfId="10046"/>
    <cellStyle name="Input 2 13 5" xfId="12348"/>
    <cellStyle name="Input 2 13 6" xfId="14814"/>
    <cellStyle name="Input 2 13 7" xfId="17058"/>
    <cellStyle name="Input 2 14" xfId="3410"/>
    <cellStyle name="Input 2 14 2" xfId="6635"/>
    <cellStyle name="Input 2 14 3" xfId="9164"/>
    <cellStyle name="Input 2 14 4" xfId="11675"/>
    <cellStyle name="Input 2 14 5" xfId="13979"/>
    <cellStyle name="Input 2 14 6" xfId="16444"/>
    <cellStyle name="Input 2 14 7" xfId="18683"/>
    <cellStyle name="Input 2 15" xfId="765"/>
    <cellStyle name="Input 2 15 2" xfId="4064"/>
    <cellStyle name="Input 2 15 3" xfId="3609"/>
    <cellStyle name="Input 2 15 4" xfId="3905"/>
    <cellStyle name="Input 2 15 5" xfId="9347"/>
    <cellStyle name="Input 2 15 6" xfId="6957"/>
    <cellStyle name="Input 2 15 7" xfId="9464"/>
    <cellStyle name="Input 2 16" xfId="3489"/>
    <cellStyle name="Input 2 17" xfId="4440"/>
    <cellStyle name="Input 2 18" xfId="3709"/>
    <cellStyle name="Input 2 19" xfId="18739"/>
    <cellStyle name="Input 2 2" xfId="133"/>
    <cellStyle name="Input 2 2 10" xfId="2165"/>
    <cellStyle name="Input 2 2 10 10" xfId="20514"/>
    <cellStyle name="Input 2 2 10 2" xfId="5393"/>
    <cellStyle name="Input 2 2 10 3" xfId="7919"/>
    <cellStyle name="Input 2 2 10 4" xfId="10435"/>
    <cellStyle name="Input 2 2 10 5" xfId="12738"/>
    <cellStyle name="Input 2 2 10 6" xfId="15203"/>
    <cellStyle name="Input 2 2 10 7" xfId="17447"/>
    <cellStyle name="Input 2 2 10 8" xfId="20004"/>
    <cellStyle name="Input 2 2 10 9" xfId="20439"/>
    <cellStyle name="Input 2 2 11" xfId="2352"/>
    <cellStyle name="Input 2 2 11 2" xfId="5579"/>
    <cellStyle name="Input 2 2 11 3" xfId="8106"/>
    <cellStyle name="Input 2 2 11 4" xfId="10620"/>
    <cellStyle name="Input 2 2 11 5" xfId="12924"/>
    <cellStyle name="Input 2 2 11 6" xfId="15388"/>
    <cellStyle name="Input 2 2 11 7" xfId="17632"/>
    <cellStyle name="Input 2 2 12" xfId="1556"/>
    <cellStyle name="Input 2 2 12 2" xfId="4785"/>
    <cellStyle name="Input 2 2 12 3" xfId="7310"/>
    <cellStyle name="Input 2 2 12 4" xfId="9836"/>
    <cellStyle name="Input 2 2 12 5" xfId="12131"/>
    <cellStyle name="Input 2 2 12 6" xfId="14601"/>
    <cellStyle name="Input 2 2 12 7" xfId="16846"/>
    <cellStyle name="Input 2 2 13" xfId="1939"/>
    <cellStyle name="Input 2 2 13 2" xfId="5168"/>
    <cellStyle name="Input 2 2 13 3" xfId="7693"/>
    <cellStyle name="Input 2 2 13 4" xfId="10209"/>
    <cellStyle name="Input 2 2 13 5" xfId="12513"/>
    <cellStyle name="Input 2 2 13 6" xfId="14978"/>
    <cellStyle name="Input 2 2 13 7" xfId="17222"/>
    <cellStyle name="Input 2 2 14" xfId="780"/>
    <cellStyle name="Input 2 2 14 2" xfId="4074"/>
    <cellStyle name="Input 2 2 14 3" xfId="3641"/>
    <cellStyle name="Input 2 2 14 4" xfId="4193"/>
    <cellStyle name="Input 2 2 14 5" xfId="6744"/>
    <cellStyle name="Input 2 2 14 6" xfId="3537"/>
    <cellStyle name="Input 2 2 14 7" xfId="9466"/>
    <cellStyle name="Input 2 2 15" xfId="3546"/>
    <cellStyle name="Input 2 2 16" xfId="3636"/>
    <cellStyle name="Input 2 2 17" xfId="9424"/>
    <cellStyle name="Input 2 2 18" xfId="18779"/>
    <cellStyle name="Input 2 2 19" xfId="18863"/>
    <cellStyle name="Input 2 2 2" xfId="200"/>
    <cellStyle name="Input 2 2 2 10" xfId="1584"/>
    <cellStyle name="Input 2 2 2 10 10" xfId="20470"/>
    <cellStyle name="Input 2 2 2 10 2" xfId="4813"/>
    <cellStyle name="Input 2 2 2 10 3" xfId="7338"/>
    <cellStyle name="Input 2 2 2 10 4" xfId="9864"/>
    <cellStyle name="Input 2 2 2 10 5" xfId="12159"/>
    <cellStyle name="Input 2 2 2 10 6" xfId="14628"/>
    <cellStyle name="Input 2 2 2 10 7" xfId="16873"/>
    <cellStyle name="Input 2 2 2 10 8" xfId="20006"/>
    <cellStyle name="Input 2 2 2 10 9" xfId="20441"/>
    <cellStyle name="Input 2 2 2 11" xfId="2620"/>
    <cellStyle name="Input 2 2 2 11 2" xfId="5847"/>
    <cellStyle name="Input 2 2 2 11 3" xfId="8374"/>
    <cellStyle name="Input 2 2 2 11 4" xfId="10888"/>
    <cellStyle name="Input 2 2 2 11 5" xfId="13192"/>
    <cellStyle name="Input 2 2 2 11 6" xfId="15656"/>
    <cellStyle name="Input 2 2 2 11 7" xfId="17899"/>
    <cellStyle name="Input 2 2 2 12" xfId="2809"/>
    <cellStyle name="Input 2 2 2 12 2" xfId="6035"/>
    <cellStyle name="Input 2 2 2 12 3" xfId="8563"/>
    <cellStyle name="Input 2 2 2 12 4" xfId="11076"/>
    <cellStyle name="Input 2 2 2 12 5" xfId="13380"/>
    <cellStyle name="Input 2 2 2 12 6" xfId="15844"/>
    <cellStyle name="Input 2 2 2 12 7" xfId="18086"/>
    <cellStyle name="Input 2 2 2 13" xfId="1527"/>
    <cellStyle name="Input 2 2 2 13 2" xfId="4756"/>
    <cellStyle name="Input 2 2 2 13 3" xfId="7281"/>
    <cellStyle name="Input 2 2 2 13 4" xfId="9808"/>
    <cellStyle name="Input 2 2 2 13 5" xfId="12102"/>
    <cellStyle name="Input 2 2 2 13 6" xfId="14572"/>
    <cellStyle name="Input 2 2 2 13 7" xfId="16818"/>
    <cellStyle name="Input 2 2 2 14" xfId="830"/>
    <cellStyle name="Input 2 2 2 14 2" xfId="4115"/>
    <cellStyle name="Input 2 2 2 14 3" xfId="6676"/>
    <cellStyle name="Input 2 2 2 14 4" xfId="9204"/>
    <cellStyle name="Input 2 2 2 14 5" xfId="9343"/>
    <cellStyle name="Input 2 2 2 14 6" xfId="14029"/>
    <cellStyle name="Input 2 2 2 14 7" xfId="6900"/>
    <cellStyle name="Input 2 2 2 15" xfId="3601"/>
    <cellStyle name="Input 2 2 2 16" xfId="6913"/>
    <cellStyle name="Input 2 2 2 17" xfId="9278"/>
    <cellStyle name="Input 2 2 2 18" xfId="18879"/>
    <cellStyle name="Input 2 2 2 19" xfId="19056"/>
    <cellStyle name="Input 2 2 2 2" xfId="256"/>
    <cellStyle name="Input 2 2 2 2 10" xfId="2549"/>
    <cellStyle name="Input 2 2 2 2 10 2" xfId="5776"/>
    <cellStyle name="Input 2 2 2 2 10 3" xfId="8303"/>
    <cellStyle name="Input 2 2 2 2 10 4" xfId="10817"/>
    <cellStyle name="Input 2 2 2 2 10 5" xfId="13121"/>
    <cellStyle name="Input 2 2 2 2 10 6" xfId="15585"/>
    <cellStyle name="Input 2 2 2 2 10 7" xfId="17829"/>
    <cellStyle name="Input 2 2 2 2 11" xfId="1346"/>
    <cellStyle name="Input 2 2 2 2 11 2" xfId="4575"/>
    <cellStyle name="Input 2 2 2 2 11 3" xfId="7101"/>
    <cellStyle name="Input 2 2 2 2 11 4" xfId="9629"/>
    <cellStyle name="Input 2 2 2 2 11 5" xfId="11923"/>
    <cellStyle name="Input 2 2 2 2 11 6" xfId="14391"/>
    <cellStyle name="Input 2 2 2 2 11 7" xfId="16640"/>
    <cellStyle name="Input 2 2 2 2 12" xfId="3003"/>
    <cellStyle name="Input 2 2 2 2 12 2" xfId="6229"/>
    <cellStyle name="Input 2 2 2 2 12 3" xfId="8757"/>
    <cellStyle name="Input 2 2 2 2 12 4" xfId="11270"/>
    <cellStyle name="Input 2 2 2 2 12 5" xfId="13574"/>
    <cellStyle name="Input 2 2 2 2 12 6" xfId="16037"/>
    <cellStyle name="Input 2 2 2 2 12 7" xfId="18280"/>
    <cellStyle name="Input 2 2 2 2 13" xfId="843"/>
    <cellStyle name="Input 2 2 2 2 13 2" xfId="4128"/>
    <cellStyle name="Input 2 2 2 2 13 3" xfId="6687"/>
    <cellStyle name="Input 2 2 2 2 13 4" xfId="9215"/>
    <cellStyle name="Input 2 2 2 2 13 5" xfId="3526"/>
    <cellStyle name="Input 2 2 2 2 13 6" xfId="14042"/>
    <cellStyle name="Input 2 2 2 2 13 7" xfId="14253"/>
    <cellStyle name="Input 2 2 2 2 14" xfId="4302"/>
    <cellStyle name="Input 2 2 2 2 15" xfId="4150"/>
    <cellStyle name="Input 2 2 2 2 16" xfId="9281"/>
    <cellStyle name="Input 2 2 2 2 17" xfId="11760"/>
    <cellStyle name="Input 2 2 2 2 18" xfId="18880"/>
    <cellStyle name="Input 2 2 2 2 19" xfId="19057"/>
    <cellStyle name="Input 2 2 2 2 2" xfId="556"/>
    <cellStyle name="Input 2 2 2 2 2 10" xfId="1127"/>
    <cellStyle name="Input 2 2 2 2 2 10 2" xfId="4370"/>
    <cellStyle name="Input 2 2 2 2 2 10 3" xfId="6909"/>
    <cellStyle name="Input 2 2 2 2 2 10 4" xfId="9438"/>
    <cellStyle name="Input 2 2 2 2 2 10 5" xfId="11755"/>
    <cellStyle name="Input 2 2 2 2 2 10 6" xfId="14218"/>
    <cellStyle name="Input 2 2 2 2 2 10 7" xfId="16499"/>
    <cellStyle name="Input 2 2 2 2 2 11" xfId="3881"/>
    <cellStyle name="Input 2 2 2 2 2 12" xfId="4153"/>
    <cellStyle name="Input 2 2 2 2 2 13" xfId="3908"/>
    <cellStyle name="Input 2 2 2 2 2 14" xfId="6912"/>
    <cellStyle name="Input 2 2 2 2 2 15" xfId="20058"/>
    <cellStyle name="Input 2 2 2 2 2 16" xfId="19906"/>
    <cellStyle name="Input 2 2 2 2 2 2" xfId="1845"/>
    <cellStyle name="Input 2 2 2 2 2 2 2" xfId="5074"/>
    <cellStyle name="Input 2 2 2 2 2 2 3" xfId="7599"/>
    <cellStyle name="Input 2 2 2 2 2 2 4" xfId="10116"/>
    <cellStyle name="Input 2 2 2 2 2 2 5" xfId="12420"/>
    <cellStyle name="Input 2 2 2 2 2 2 6" xfId="14884"/>
    <cellStyle name="Input 2 2 2 2 2 2 7" xfId="17129"/>
    <cellStyle name="Input 2 2 2 2 2 3" xfId="2094"/>
    <cellStyle name="Input 2 2 2 2 2 3 2" xfId="5322"/>
    <cellStyle name="Input 2 2 2 2 2 3 3" xfId="7848"/>
    <cellStyle name="Input 2 2 2 2 2 3 4" xfId="10364"/>
    <cellStyle name="Input 2 2 2 2 2 3 5" xfId="12667"/>
    <cellStyle name="Input 2 2 2 2 2 3 6" xfId="15133"/>
    <cellStyle name="Input 2 2 2 2 2 3 7" xfId="17376"/>
    <cellStyle name="Input 2 2 2 2 2 4" xfId="2350"/>
    <cellStyle name="Input 2 2 2 2 2 4 2" xfId="5577"/>
    <cellStyle name="Input 2 2 2 2 2 4 3" xfId="8104"/>
    <cellStyle name="Input 2 2 2 2 2 4 4" xfId="10618"/>
    <cellStyle name="Input 2 2 2 2 2 4 5" xfId="12922"/>
    <cellStyle name="Input 2 2 2 2 2 4 6" xfId="15386"/>
    <cellStyle name="Input 2 2 2 2 2 4 7" xfId="17630"/>
    <cellStyle name="Input 2 2 2 2 2 5" xfId="2683"/>
    <cellStyle name="Input 2 2 2 2 2 5 2" xfId="5910"/>
    <cellStyle name="Input 2 2 2 2 2 5 3" xfId="8437"/>
    <cellStyle name="Input 2 2 2 2 2 5 4" xfId="10951"/>
    <cellStyle name="Input 2 2 2 2 2 5 5" xfId="13255"/>
    <cellStyle name="Input 2 2 2 2 2 5 6" xfId="15719"/>
    <cellStyle name="Input 2 2 2 2 2 5 7" xfId="17961"/>
    <cellStyle name="Input 2 2 2 2 2 6" xfId="2820"/>
    <cellStyle name="Input 2 2 2 2 2 6 2" xfId="6046"/>
    <cellStyle name="Input 2 2 2 2 2 6 3" xfId="8574"/>
    <cellStyle name="Input 2 2 2 2 2 6 4" xfId="11087"/>
    <cellStyle name="Input 2 2 2 2 2 6 5" xfId="13391"/>
    <cellStyle name="Input 2 2 2 2 2 6 6" xfId="15855"/>
    <cellStyle name="Input 2 2 2 2 2 6 7" xfId="18097"/>
    <cellStyle name="Input 2 2 2 2 2 7" xfId="3016"/>
    <cellStyle name="Input 2 2 2 2 2 7 2" xfId="6242"/>
    <cellStyle name="Input 2 2 2 2 2 7 3" xfId="8770"/>
    <cellStyle name="Input 2 2 2 2 2 7 4" xfId="11283"/>
    <cellStyle name="Input 2 2 2 2 2 7 5" xfId="13587"/>
    <cellStyle name="Input 2 2 2 2 2 7 6" xfId="16050"/>
    <cellStyle name="Input 2 2 2 2 2 7 7" xfId="18293"/>
    <cellStyle name="Input 2 2 2 2 2 8" xfId="3224"/>
    <cellStyle name="Input 2 2 2 2 2 8 2" xfId="6449"/>
    <cellStyle name="Input 2 2 2 2 2 8 3" xfId="8978"/>
    <cellStyle name="Input 2 2 2 2 2 8 4" xfId="11489"/>
    <cellStyle name="Input 2 2 2 2 2 8 5" xfId="13793"/>
    <cellStyle name="Input 2 2 2 2 2 8 6" xfId="16258"/>
    <cellStyle name="Input 2 2 2 2 2 8 7" xfId="18497"/>
    <cellStyle name="Input 2 2 2 2 2 9" xfId="3231"/>
    <cellStyle name="Input 2 2 2 2 2 9 2" xfId="6456"/>
    <cellStyle name="Input 2 2 2 2 2 9 3" xfId="8985"/>
    <cellStyle name="Input 2 2 2 2 2 9 4" xfId="11496"/>
    <cellStyle name="Input 2 2 2 2 2 9 5" xfId="13800"/>
    <cellStyle name="Input 2 2 2 2 2 9 6" xfId="16265"/>
    <cellStyle name="Input 2 2 2 2 2 9 7" xfId="18504"/>
    <cellStyle name="Input 2 2 2 2 20" xfId="19052"/>
    <cellStyle name="Input 2 2 2 2 21" xfId="18741"/>
    <cellStyle name="Input 2 2 2 2 22" xfId="18727"/>
    <cellStyle name="Input 2 2 2 2 23" xfId="19088"/>
    <cellStyle name="Input 2 2 2 2 24" xfId="19248"/>
    <cellStyle name="Input 2 2 2 2 25" xfId="19526"/>
    <cellStyle name="Input 2 2 2 2 26" xfId="19512"/>
    <cellStyle name="Input 2 2 2 2 27" xfId="19304"/>
    <cellStyle name="Input 2 2 2 2 28" xfId="19289"/>
    <cellStyle name="Input 2 2 2 2 29" xfId="20359"/>
    <cellStyle name="Input 2 2 2 2 3" xfId="723"/>
    <cellStyle name="Input 2 2 2 2 3 10" xfId="1292"/>
    <cellStyle name="Input 2 2 2 2 3 10 2" xfId="4521"/>
    <cellStyle name="Input 2 2 2 2 3 10 3" xfId="7047"/>
    <cellStyle name="Input 2 2 2 2 3 10 4" xfId="9575"/>
    <cellStyle name="Input 2 2 2 2 3 10 5" xfId="11870"/>
    <cellStyle name="Input 2 2 2 2 3 10 6" xfId="14337"/>
    <cellStyle name="Input 2 2 2 2 3 10 7" xfId="16587"/>
    <cellStyle name="Input 2 2 2 2 3 11" xfId="4022"/>
    <cellStyle name="Input 2 2 2 2 3 12" xfId="3553"/>
    <cellStyle name="Input 2 2 2 2 3 13" xfId="6733"/>
    <cellStyle name="Input 2 2 2 2 3 14" xfId="14054"/>
    <cellStyle name="Input 2 2 2 2 3 15" xfId="20025"/>
    <cellStyle name="Input 2 2 2 2 3 16" xfId="20524"/>
    <cellStyle name="Input 2 2 2 2 3 2" xfId="2001"/>
    <cellStyle name="Input 2 2 2 2 3 2 2" xfId="5230"/>
    <cellStyle name="Input 2 2 2 2 3 2 3" xfId="7755"/>
    <cellStyle name="Input 2 2 2 2 3 2 4" xfId="10271"/>
    <cellStyle name="Input 2 2 2 2 3 2 5" xfId="12575"/>
    <cellStyle name="Input 2 2 2 2 3 2 6" xfId="15040"/>
    <cellStyle name="Input 2 2 2 2 3 2 7" xfId="17284"/>
    <cellStyle name="Input 2 2 2 2 3 3" xfId="2247"/>
    <cellStyle name="Input 2 2 2 2 3 3 2" xfId="5474"/>
    <cellStyle name="Input 2 2 2 2 3 3 3" xfId="8001"/>
    <cellStyle name="Input 2 2 2 2 3 3 4" xfId="10515"/>
    <cellStyle name="Input 2 2 2 2 3 3 5" xfId="12819"/>
    <cellStyle name="Input 2 2 2 2 3 3 6" xfId="15283"/>
    <cellStyle name="Input 2 2 2 2 3 3 7" xfId="17527"/>
    <cellStyle name="Input 2 2 2 2 3 4" xfId="2497"/>
    <cellStyle name="Input 2 2 2 2 3 4 2" xfId="5724"/>
    <cellStyle name="Input 2 2 2 2 3 4 3" xfId="8251"/>
    <cellStyle name="Input 2 2 2 2 3 4 4" xfId="10765"/>
    <cellStyle name="Input 2 2 2 2 3 4 5" xfId="13069"/>
    <cellStyle name="Input 2 2 2 2 3 4 6" xfId="15533"/>
    <cellStyle name="Input 2 2 2 2 3 4 7" xfId="17777"/>
    <cellStyle name="Input 2 2 2 2 3 5" xfId="2725"/>
    <cellStyle name="Input 2 2 2 2 3 5 2" xfId="5951"/>
    <cellStyle name="Input 2 2 2 2 3 5 3" xfId="8479"/>
    <cellStyle name="Input 2 2 2 2 3 5 4" xfId="10993"/>
    <cellStyle name="Input 2 2 2 2 3 5 5" xfId="13296"/>
    <cellStyle name="Input 2 2 2 2 3 5 6" xfId="15761"/>
    <cellStyle name="Input 2 2 2 2 3 5 7" xfId="18002"/>
    <cellStyle name="Input 2 2 2 2 3 6" xfId="2955"/>
    <cellStyle name="Input 2 2 2 2 3 6 2" xfId="6181"/>
    <cellStyle name="Input 2 2 2 2 3 6 3" xfId="8709"/>
    <cellStyle name="Input 2 2 2 2 3 6 4" xfId="11222"/>
    <cellStyle name="Input 2 2 2 2 3 6 5" xfId="13526"/>
    <cellStyle name="Input 2 2 2 2 3 6 6" xfId="15989"/>
    <cellStyle name="Input 2 2 2 2 3 6 7" xfId="18232"/>
    <cellStyle name="Input 2 2 2 2 3 7" xfId="3139"/>
    <cellStyle name="Input 2 2 2 2 3 7 2" xfId="6364"/>
    <cellStyle name="Input 2 2 2 2 3 7 3" xfId="8893"/>
    <cellStyle name="Input 2 2 2 2 3 7 4" xfId="11404"/>
    <cellStyle name="Input 2 2 2 2 3 7 5" xfId="13709"/>
    <cellStyle name="Input 2 2 2 2 3 7 6" xfId="16173"/>
    <cellStyle name="Input 2 2 2 2 3 7 7" xfId="18413"/>
    <cellStyle name="Input 2 2 2 2 3 8" xfId="3338"/>
    <cellStyle name="Input 2 2 2 2 3 8 2" xfId="6563"/>
    <cellStyle name="Input 2 2 2 2 3 8 3" xfId="9092"/>
    <cellStyle name="Input 2 2 2 2 3 8 4" xfId="11603"/>
    <cellStyle name="Input 2 2 2 2 3 8 5" xfId="13907"/>
    <cellStyle name="Input 2 2 2 2 3 8 6" xfId="16372"/>
    <cellStyle name="Input 2 2 2 2 3 8 7" xfId="18611"/>
    <cellStyle name="Input 2 2 2 2 3 9" xfId="1412"/>
    <cellStyle name="Input 2 2 2 2 3 9 2" xfId="4641"/>
    <cellStyle name="Input 2 2 2 2 3 9 3" xfId="7166"/>
    <cellStyle name="Input 2 2 2 2 3 9 4" xfId="9693"/>
    <cellStyle name="Input 2 2 2 2 3 9 5" xfId="11987"/>
    <cellStyle name="Input 2 2 2 2 3 9 6" xfId="14457"/>
    <cellStyle name="Input 2 2 2 2 3 9 7" xfId="16703"/>
    <cellStyle name="Input 2 2 2 2 30" xfId="21076"/>
    <cellStyle name="Input 2 2 2 2 4" xfId="500"/>
    <cellStyle name="Input 2 2 2 2 4 10" xfId="1072"/>
    <cellStyle name="Input 2 2 2 2 4 10 2" xfId="4321"/>
    <cellStyle name="Input 2 2 2 2 4 10 3" xfId="6863"/>
    <cellStyle name="Input 2 2 2 2 4 10 4" xfId="9394"/>
    <cellStyle name="Input 2 2 2 2 4 10 5" xfId="11719"/>
    <cellStyle name="Input 2 2 2 2 4 10 6" xfId="14180"/>
    <cellStyle name="Input 2 2 2 2 4 10 7" xfId="4084"/>
    <cellStyle name="Input 2 2 2 2 4 11" xfId="3830"/>
    <cellStyle name="Input 2 2 2 2 4 12" xfId="4283"/>
    <cellStyle name="Input 2 2 2 2 4 13" xfId="3541"/>
    <cellStyle name="Input 2 2 2 2 4 14" xfId="14975"/>
    <cellStyle name="Input 2 2 2 2 4 15" xfId="20064"/>
    <cellStyle name="Input 2 2 2 2 4 16" xfId="20145"/>
    <cellStyle name="Input 2 2 2 2 4 2" xfId="1792"/>
    <cellStyle name="Input 2 2 2 2 4 2 2" xfId="5021"/>
    <cellStyle name="Input 2 2 2 2 4 2 3" xfId="7546"/>
    <cellStyle name="Input 2 2 2 2 4 2 4" xfId="10065"/>
    <cellStyle name="Input 2 2 2 2 4 2 5" xfId="12367"/>
    <cellStyle name="Input 2 2 2 2 4 2 6" xfId="14833"/>
    <cellStyle name="Input 2 2 2 2 4 2 7" xfId="17077"/>
    <cellStyle name="Input 2 2 2 2 4 3" xfId="2053"/>
    <cellStyle name="Input 2 2 2 2 4 3 2" xfId="5281"/>
    <cellStyle name="Input 2 2 2 2 4 3 3" xfId="7807"/>
    <cellStyle name="Input 2 2 2 2 4 3 4" xfId="10323"/>
    <cellStyle name="Input 2 2 2 2 4 3 5" xfId="12626"/>
    <cellStyle name="Input 2 2 2 2 4 3 6" xfId="15092"/>
    <cellStyle name="Input 2 2 2 2 4 3 7" xfId="17335"/>
    <cellStyle name="Input 2 2 2 2 4 4" xfId="2298"/>
    <cellStyle name="Input 2 2 2 2 4 4 2" xfId="5525"/>
    <cellStyle name="Input 2 2 2 2 4 4 3" xfId="8052"/>
    <cellStyle name="Input 2 2 2 2 4 4 4" xfId="10566"/>
    <cellStyle name="Input 2 2 2 2 4 4 5" xfId="12870"/>
    <cellStyle name="Input 2 2 2 2 4 4 6" xfId="15334"/>
    <cellStyle name="Input 2 2 2 2 4 4 7" xfId="17578"/>
    <cellStyle name="Input 2 2 2 2 4 5" xfId="2377"/>
    <cellStyle name="Input 2 2 2 2 4 5 2" xfId="5604"/>
    <cellStyle name="Input 2 2 2 2 4 5 3" xfId="8131"/>
    <cellStyle name="Input 2 2 2 2 4 5 4" xfId="10645"/>
    <cellStyle name="Input 2 2 2 2 4 5 5" xfId="12949"/>
    <cellStyle name="Input 2 2 2 2 4 5 6" xfId="15413"/>
    <cellStyle name="Input 2 2 2 2 4 5 7" xfId="17657"/>
    <cellStyle name="Input 2 2 2 2 4 6" xfId="2774"/>
    <cellStyle name="Input 2 2 2 2 4 6 2" xfId="6000"/>
    <cellStyle name="Input 2 2 2 2 4 6 3" xfId="8528"/>
    <cellStyle name="Input 2 2 2 2 4 6 4" xfId="11042"/>
    <cellStyle name="Input 2 2 2 2 4 6 5" xfId="13345"/>
    <cellStyle name="Input 2 2 2 2 4 6 6" xfId="15810"/>
    <cellStyle name="Input 2 2 2 2 4 6 7" xfId="18051"/>
    <cellStyle name="Input 2 2 2 2 4 7" xfId="2409"/>
    <cellStyle name="Input 2 2 2 2 4 7 2" xfId="5636"/>
    <cellStyle name="Input 2 2 2 2 4 7 3" xfId="8163"/>
    <cellStyle name="Input 2 2 2 2 4 7 4" xfId="10677"/>
    <cellStyle name="Input 2 2 2 2 4 7 5" xfId="12981"/>
    <cellStyle name="Input 2 2 2 2 4 7 6" xfId="15445"/>
    <cellStyle name="Input 2 2 2 2 4 7 7" xfId="17689"/>
    <cellStyle name="Input 2 2 2 2 4 8" xfId="3190"/>
    <cellStyle name="Input 2 2 2 2 4 8 2" xfId="6415"/>
    <cellStyle name="Input 2 2 2 2 4 8 3" xfId="8944"/>
    <cellStyle name="Input 2 2 2 2 4 8 4" xfId="11455"/>
    <cellStyle name="Input 2 2 2 2 4 8 5" xfId="13760"/>
    <cellStyle name="Input 2 2 2 2 4 8 6" xfId="16224"/>
    <cellStyle name="Input 2 2 2 2 4 8 7" xfId="18464"/>
    <cellStyle name="Input 2 2 2 2 4 9" xfId="3402"/>
    <cellStyle name="Input 2 2 2 2 4 9 2" xfId="6627"/>
    <cellStyle name="Input 2 2 2 2 4 9 3" xfId="9156"/>
    <cellStyle name="Input 2 2 2 2 4 9 4" xfId="11667"/>
    <cellStyle name="Input 2 2 2 2 4 9 5" xfId="13971"/>
    <cellStyle name="Input 2 2 2 2 4 9 6" xfId="16436"/>
    <cellStyle name="Input 2 2 2 2 4 9 7" xfId="18675"/>
    <cellStyle name="Input 2 2 2 2 5" xfId="662"/>
    <cellStyle name="Input 2 2 2 2 5 10" xfId="1231"/>
    <cellStyle name="Input 2 2 2 2 5 10 2" xfId="4460"/>
    <cellStyle name="Input 2 2 2 2 5 10 3" xfId="6986"/>
    <cellStyle name="Input 2 2 2 2 5 10 4" xfId="9514"/>
    <cellStyle name="Input 2 2 2 2 5 10 5" xfId="11809"/>
    <cellStyle name="Input 2 2 2 2 5 10 6" xfId="14276"/>
    <cellStyle name="Input 2 2 2 2 5 10 7" xfId="16526"/>
    <cellStyle name="Input 2 2 2 2 5 11" xfId="3961"/>
    <cellStyle name="Input 2 2 2 2 5 12" xfId="3787"/>
    <cellStyle name="Input 2 2 2 2 5 13" xfId="9490"/>
    <cellStyle name="Input 2 2 2 2 5 14" xfId="14205"/>
    <cellStyle name="Input 2 2 2 2 5 15" xfId="20509"/>
    <cellStyle name="Input 2 2 2 2 5 16" xfId="20732"/>
    <cellStyle name="Input 2 2 2 2 5 2" xfId="1940"/>
    <cellStyle name="Input 2 2 2 2 5 2 2" xfId="5169"/>
    <cellStyle name="Input 2 2 2 2 5 2 3" xfId="7694"/>
    <cellStyle name="Input 2 2 2 2 5 2 4" xfId="10210"/>
    <cellStyle name="Input 2 2 2 2 5 2 5" xfId="12514"/>
    <cellStyle name="Input 2 2 2 2 5 2 6" xfId="14979"/>
    <cellStyle name="Input 2 2 2 2 5 2 7" xfId="17223"/>
    <cellStyle name="Input 2 2 2 2 5 3" xfId="2186"/>
    <cellStyle name="Input 2 2 2 2 5 3 2" xfId="5413"/>
    <cellStyle name="Input 2 2 2 2 5 3 3" xfId="7940"/>
    <cellStyle name="Input 2 2 2 2 5 3 4" xfId="10454"/>
    <cellStyle name="Input 2 2 2 2 5 3 5" xfId="12758"/>
    <cellStyle name="Input 2 2 2 2 5 3 6" xfId="15222"/>
    <cellStyle name="Input 2 2 2 2 5 3 7" xfId="17466"/>
    <cellStyle name="Input 2 2 2 2 5 4" xfId="2436"/>
    <cellStyle name="Input 2 2 2 2 5 4 2" xfId="5663"/>
    <cellStyle name="Input 2 2 2 2 5 4 3" xfId="8190"/>
    <cellStyle name="Input 2 2 2 2 5 4 4" xfId="10704"/>
    <cellStyle name="Input 2 2 2 2 5 4 5" xfId="13008"/>
    <cellStyle name="Input 2 2 2 2 5 4 6" xfId="15472"/>
    <cellStyle name="Input 2 2 2 2 5 4 7" xfId="17716"/>
    <cellStyle name="Input 2 2 2 2 5 5" xfId="2664"/>
    <cellStyle name="Input 2 2 2 2 5 5 2" xfId="5891"/>
    <cellStyle name="Input 2 2 2 2 5 5 3" xfId="8418"/>
    <cellStyle name="Input 2 2 2 2 5 5 4" xfId="10932"/>
    <cellStyle name="Input 2 2 2 2 5 5 5" xfId="13236"/>
    <cellStyle name="Input 2 2 2 2 5 5 6" xfId="15700"/>
    <cellStyle name="Input 2 2 2 2 5 5 7" xfId="17943"/>
    <cellStyle name="Input 2 2 2 2 5 6" xfId="2894"/>
    <cellStyle name="Input 2 2 2 2 5 6 2" xfId="6120"/>
    <cellStyle name="Input 2 2 2 2 5 6 3" xfId="8648"/>
    <cellStyle name="Input 2 2 2 2 5 6 4" xfId="11161"/>
    <cellStyle name="Input 2 2 2 2 5 6 5" xfId="13465"/>
    <cellStyle name="Input 2 2 2 2 5 6 6" xfId="15928"/>
    <cellStyle name="Input 2 2 2 2 5 6 7" xfId="18171"/>
    <cellStyle name="Input 2 2 2 2 5 7" xfId="3078"/>
    <cellStyle name="Input 2 2 2 2 5 7 2" xfId="6303"/>
    <cellStyle name="Input 2 2 2 2 5 7 3" xfId="8832"/>
    <cellStyle name="Input 2 2 2 2 5 7 4" xfId="11343"/>
    <cellStyle name="Input 2 2 2 2 5 7 5" xfId="13648"/>
    <cellStyle name="Input 2 2 2 2 5 7 6" xfId="16112"/>
    <cellStyle name="Input 2 2 2 2 5 7 7" xfId="18352"/>
    <cellStyle name="Input 2 2 2 2 5 8" xfId="3277"/>
    <cellStyle name="Input 2 2 2 2 5 8 2" xfId="6502"/>
    <cellStyle name="Input 2 2 2 2 5 8 3" xfId="9031"/>
    <cellStyle name="Input 2 2 2 2 5 8 4" xfId="11542"/>
    <cellStyle name="Input 2 2 2 2 5 8 5" xfId="13846"/>
    <cellStyle name="Input 2 2 2 2 5 8 6" xfId="16311"/>
    <cellStyle name="Input 2 2 2 2 5 8 7" xfId="18550"/>
    <cellStyle name="Input 2 2 2 2 5 9" xfId="3232"/>
    <cellStyle name="Input 2 2 2 2 5 9 2" xfId="6457"/>
    <cellStyle name="Input 2 2 2 2 5 9 3" xfId="8986"/>
    <cellStyle name="Input 2 2 2 2 5 9 4" xfId="11497"/>
    <cellStyle name="Input 2 2 2 2 5 9 5" xfId="13801"/>
    <cellStyle name="Input 2 2 2 2 5 9 6" xfId="16266"/>
    <cellStyle name="Input 2 2 2 2 5 9 7" xfId="18505"/>
    <cellStyle name="Input 2 2 2 2 6" xfId="1567"/>
    <cellStyle name="Input 2 2 2 2 6 10" xfId="20731"/>
    <cellStyle name="Input 2 2 2 2 6 2" xfId="4796"/>
    <cellStyle name="Input 2 2 2 2 6 3" xfId="7321"/>
    <cellStyle name="Input 2 2 2 2 6 4" xfId="9847"/>
    <cellStyle name="Input 2 2 2 2 6 5" xfId="12142"/>
    <cellStyle name="Input 2 2 2 2 6 6" xfId="14612"/>
    <cellStyle name="Input 2 2 2 2 6 7" xfId="16856"/>
    <cellStyle name="Input 2 2 2 2 6 8" xfId="20088"/>
    <cellStyle name="Input 2 2 2 2 6 9" xfId="20508"/>
    <cellStyle name="Input 2 2 2 2 7" xfId="1825"/>
    <cellStyle name="Input 2 2 2 2 7 10" xfId="19889"/>
    <cellStyle name="Input 2 2 2 2 7 2" xfId="5054"/>
    <cellStyle name="Input 2 2 2 2 7 3" xfId="7579"/>
    <cellStyle name="Input 2 2 2 2 7 4" xfId="10097"/>
    <cellStyle name="Input 2 2 2 2 7 5" xfId="12400"/>
    <cellStyle name="Input 2 2 2 2 7 6" xfId="14865"/>
    <cellStyle name="Input 2 2 2 2 7 7" xfId="17109"/>
    <cellStyle name="Input 2 2 2 2 7 8" xfId="20031"/>
    <cellStyle name="Input 2 2 2 2 7 9" xfId="20461"/>
    <cellStyle name="Input 2 2 2 2 8" xfId="1634"/>
    <cellStyle name="Input 2 2 2 2 8 10" xfId="20712"/>
    <cellStyle name="Input 2 2 2 2 8 2" xfId="4863"/>
    <cellStyle name="Input 2 2 2 2 8 3" xfId="7388"/>
    <cellStyle name="Input 2 2 2 2 8 4" xfId="9913"/>
    <cellStyle name="Input 2 2 2 2 8 5" xfId="12209"/>
    <cellStyle name="Input 2 2 2 2 8 6" xfId="14677"/>
    <cellStyle name="Input 2 2 2 2 8 7" xfId="16923"/>
    <cellStyle name="Input 2 2 2 2 8 8" xfId="20070"/>
    <cellStyle name="Input 2 2 2 2 8 9" xfId="20497"/>
    <cellStyle name="Input 2 2 2 2 9" xfId="1423"/>
    <cellStyle name="Input 2 2 2 2 9 10" xfId="20882"/>
    <cellStyle name="Input 2 2 2 2 9 2" xfId="4652"/>
    <cellStyle name="Input 2 2 2 2 9 3" xfId="7177"/>
    <cellStyle name="Input 2 2 2 2 9 4" xfId="9704"/>
    <cellStyle name="Input 2 2 2 2 9 5" xfId="11998"/>
    <cellStyle name="Input 2 2 2 2 9 6" xfId="14468"/>
    <cellStyle name="Input 2 2 2 2 9 7" xfId="16714"/>
    <cellStyle name="Input 2 2 2 2 9 8" xfId="20243"/>
    <cellStyle name="Input 2 2 2 2 9 9" xfId="20596"/>
    <cellStyle name="Input 2 2 2 20" xfId="19024"/>
    <cellStyle name="Input 2 2 2 21" xfId="19085"/>
    <cellStyle name="Input 2 2 2 22" xfId="19039"/>
    <cellStyle name="Input 2 2 2 23" xfId="18721"/>
    <cellStyle name="Input 2 2 2 24" xfId="19247"/>
    <cellStyle name="Input 2 2 2 25" xfId="19525"/>
    <cellStyle name="Input 2 2 2 26" xfId="19519"/>
    <cellStyle name="Input 2 2 2 27" xfId="19520"/>
    <cellStyle name="Input 2 2 2 28" xfId="19392"/>
    <cellStyle name="Input 2 2 2 29" xfId="20360"/>
    <cellStyle name="Input 2 2 2 3" xfId="431"/>
    <cellStyle name="Input 2 2 2 3 10" xfId="1003"/>
    <cellStyle name="Input 2 2 2 3 10 2" xfId="4266"/>
    <cellStyle name="Input 2 2 2 3 10 3" xfId="6807"/>
    <cellStyle name="Input 2 2 2 3 10 4" xfId="9337"/>
    <cellStyle name="Input 2 2 2 3 10 5" xfId="6713"/>
    <cellStyle name="Input 2 2 2 3 10 6" xfId="14136"/>
    <cellStyle name="Input 2 2 2 3 10 7" xfId="3733"/>
    <cellStyle name="Input 2 2 2 3 11" xfId="3778"/>
    <cellStyle name="Input 2 2 2 3 12" xfId="4432"/>
    <cellStyle name="Input 2 2 2 3 13" xfId="4392"/>
    <cellStyle name="Input 2 2 2 3 14" xfId="4309"/>
    <cellStyle name="Input 2 2 2 3 15" xfId="20057"/>
    <cellStyle name="Input 2 2 2 3 16" xfId="19905"/>
    <cellStyle name="Input 2 2 2 3 2" xfId="1734"/>
    <cellStyle name="Input 2 2 2 3 2 2" xfId="4963"/>
    <cellStyle name="Input 2 2 2 3 2 3" xfId="7488"/>
    <cellStyle name="Input 2 2 2 3 2 4" xfId="10009"/>
    <cellStyle name="Input 2 2 2 3 2 5" xfId="12309"/>
    <cellStyle name="Input 2 2 2 3 2 6" xfId="14776"/>
    <cellStyle name="Input 2 2 2 3 2 7" xfId="17020"/>
    <cellStyle name="Input 2 2 2 3 3" xfId="1521"/>
    <cellStyle name="Input 2 2 2 3 3 2" xfId="4750"/>
    <cellStyle name="Input 2 2 2 3 3 3" xfId="7275"/>
    <cellStyle name="Input 2 2 2 3 3 4" xfId="9802"/>
    <cellStyle name="Input 2 2 2 3 3 5" xfId="12096"/>
    <cellStyle name="Input 2 2 2 3 3 6" xfId="14566"/>
    <cellStyle name="Input 2 2 2 3 3 7" xfId="16812"/>
    <cellStyle name="Input 2 2 2 3 4" xfId="1413"/>
    <cellStyle name="Input 2 2 2 3 4 2" xfId="4642"/>
    <cellStyle name="Input 2 2 2 3 4 3" xfId="7167"/>
    <cellStyle name="Input 2 2 2 3 4 4" xfId="9694"/>
    <cellStyle name="Input 2 2 2 3 4 5" xfId="11988"/>
    <cellStyle name="Input 2 2 2 3 4 6" xfId="14458"/>
    <cellStyle name="Input 2 2 2 3 4 7" xfId="16704"/>
    <cellStyle name="Input 2 2 2 3 5" xfId="1576"/>
    <cellStyle name="Input 2 2 2 3 5 2" xfId="4805"/>
    <cellStyle name="Input 2 2 2 3 5 3" xfId="7330"/>
    <cellStyle name="Input 2 2 2 3 5 4" xfId="9856"/>
    <cellStyle name="Input 2 2 2 3 5 5" xfId="12151"/>
    <cellStyle name="Input 2 2 2 3 5 6" xfId="14621"/>
    <cellStyle name="Input 2 2 2 3 5 7" xfId="16865"/>
    <cellStyle name="Input 2 2 2 3 6" xfId="1475"/>
    <cellStyle name="Input 2 2 2 3 6 2" xfId="4704"/>
    <cellStyle name="Input 2 2 2 3 6 3" xfId="7229"/>
    <cellStyle name="Input 2 2 2 3 6 4" xfId="9756"/>
    <cellStyle name="Input 2 2 2 3 6 5" xfId="12050"/>
    <cellStyle name="Input 2 2 2 3 6 6" xfId="14520"/>
    <cellStyle name="Input 2 2 2 3 6 7" xfId="16766"/>
    <cellStyle name="Input 2 2 2 3 7" xfId="2116"/>
    <cellStyle name="Input 2 2 2 3 7 2" xfId="5344"/>
    <cellStyle name="Input 2 2 2 3 7 3" xfId="7870"/>
    <cellStyle name="Input 2 2 2 3 7 4" xfId="10386"/>
    <cellStyle name="Input 2 2 2 3 7 5" xfId="12689"/>
    <cellStyle name="Input 2 2 2 3 7 6" xfId="15154"/>
    <cellStyle name="Input 2 2 2 3 7 7" xfId="17398"/>
    <cellStyle name="Input 2 2 2 3 8" xfId="2375"/>
    <cellStyle name="Input 2 2 2 3 8 2" xfId="5602"/>
    <cellStyle name="Input 2 2 2 3 8 3" xfId="8129"/>
    <cellStyle name="Input 2 2 2 3 8 4" xfId="10643"/>
    <cellStyle name="Input 2 2 2 3 8 5" xfId="12947"/>
    <cellStyle name="Input 2 2 2 3 8 6" xfId="15411"/>
    <cellStyle name="Input 2 2 2 3 8 7" xfId="17655"/>
    <cellStyle name="Input 2 2 2 3 9" xfId="3057"/>
    <cellStyle name="Input 2 2 2 3 9 2" xfId="6283"/>
    <cellStyle name="Input 2 2 2 3 9 3" xfId="8811"/>
    <cellStyle name="Input 2 2 2 3 9 4" xfId="11323"/>
    <cellStyle name="Input 2 2 2 3 9 5" xfId="13628"/>
    <cellStyle name="Input 2 2 2 3 9 6" xfId="16091"/>
    <cellStyle name="Input 2 2 2 3 9 7" xfId="18333"/>
    <cellStyle name="Input 2 2 2 30" xfId="21075"/>
    <cellStyle name="Input 2 2 2 4" xfId="690"/>
    <cellStyle name="Input 2 2 2 4 10" xfId="1259"/>
    <cellStyle name="Input 2 2 2 4 10 2" xfId="4488"/>
    <cellStyle name="Input 2 2 2 4 10 3" xfId="7014"/>
    <cellStyle name="Input 2 2 2 4 10 4" xfId="9542"/>
    <cellStyle name="Input 2 2 2 4 10 5" xfId="11837"/>
    <cellStyle name="Input 2 2 2 4 10 6" xfId="14304"/>
    <cellStyle name="Input 2 2 2 4 10 7" xfId="16554"/>
    <cellStyle name="Input 2 2 2 4 11" xfId="3989"/>
    <cellStyle name="Input 2 2 2 4 12" xfId="3660"/>
    <cellStyle name="Input 2 2 2 4 13" xfId="6707"/>
    <cellStyle name="Input 2 2 2 4 14" xfId="14140"/>
    <cellStyle name="Input 2 2 2 4 15" xfId="20056"/>
    <cellStyle name="Input 2 2 2 4 16" xfId="19904"/>
    <cellStyle name="Input 2 2 2 4 2" xfId="1968"/>
    <cellStyle name="Input 2 2 2 4 2 2" xfId="5197"/>
    <cellStyle name="Input 2 2 2 4 2 3" xfId="7722"/>
    <cellStyle name="Input 2 2 2 4 2 4" xfId="10238"/>
    <cellStyle name="Input 2 2 2 4 2 5" xfId="12542"/>
    <cellStyle name="Input 2 2 2 4 2 6" xfId="15007"/>
    <cellStyle name="Input 2 2 2 4 2 7" xfId="17251"/>
    <cellStyle name="Input 2 2 2 4 3" xfId="2214"/>
    <cellStyle name="Input 2 2 2 4 3 2" xfId="5441"/>
    <cellStyle name="Input 2 2 2 4 3 3" xfId="7968"/>
    <cellStyle name="Input 2 2 2 4 3 4" xfId="10482"/>
    <cellStyle name="Input 2 2 2 4 3 5" xfId="12786"/>
    <cellStyle name="Input 2 2 2 4 3 6" xfId="15250"/>
    <cellStyle name="Input 2 2 2 4 3 7" xfId="17494"/>
    <cellStyle name="Input 2 2 2 4 4" xfId="2464"/>
    <cellStyle name="Input 2 2 2 4 4 2" xfId="5691"/>
    <cellStyle name="Input 2 2 2 4 4 3" xfId="8218"/>
    <cellStyle name="Input 2 2 2 4 4 4" xfId="10732"/>
    <cellStyle name="Input 2 2 2 4 4 5" xfId="13036"/>
    <cellStyle name="Input 2 2 2 4 4 6" xfId="15500"/>
    <cellStyle name="Input 2 2 2 4 4 7" xfId="17744"/>
    <cellStyle name="Input 2 2 2 4 5" xfId="1831"/>
    <cellStyle name="Input 2 2 2 4 5 2" xfId="5060"/>
    <cellStyle name="Input 2 2 2 4 5 3" xfId="7585"/>
    <cellStyle name="Input 2 2 2 4 5 4" xfId="10102"/>
    <cellStyle name="Input 2 2 2 4 5 5" xfId="12406"/>
    <cellStyle name="Input 2 2 2 4 5 6" xfId="14870"/>
    <cellStyle name="Input 2 2 2 4 5 7" xfId="17115"/>
    <cellStyle name="Input 2 2 2 4 6" xfId="2922"/>
    <cellStyle name="Input 2 2 2 4 6 2" xfId="6148"/>
    <cellStyle name="Input 2 2 2 4 6 3" xfId="8676"/>
    <cellStyle name="Input 2 2 2 4 6 4" xfId="11189"/>
    <cellStyle name="Input 2 2 2 4 6 5" xfId="13493"/>
    <cellStyle name="Input 2 2 2 4 6 6" xfId="15956"/>
    <cellStyle name="Input 2 2 2 4 6 7" xfId="18199"/>
    <cellStyle name="Input 2 2 2 4 7" xfId="3106"/>
    <cellStyle name="Input 2 2 2 4 7 2" xfId="6331"/>
    <cellStyle name="Input 2 2 2 4 7 3" xfId="8860"/>
    <cellStyle name="Input 2 2 2 4 7 4" xfId="11371"/>
    <cellStyle name="Input 2 2 2 4 7 5" xfId="13676"/>
    <cellStyle name="Input 2 2 2 4 7 6" xfId="16140"/>
    <cellStyle name="Input 2 2 2 4 7 7" xfId="18380"/>
    <cellStyle name="Input 2 2 2 4 8" xfId="3305"/>
    <cellStyle name="Input 2 2 2 4 8 2" xfId="6530"/>
    <cellStyle name="Input 2 2 2 4 8 3" xfId="9059"/>
    <cellStyle name="Input 2 2 2 4 8 4" xfId="11570"/>
    <cellStyle name="Input 2 2 2 4 8 5" xfId="13874"/>
    <cellStyle name="Input 2 2 2 4 8 6" xfId="16339"/>
    <cellStyle name="Input 2 2 2 4 8 7" xfId="18578"/>
    <cellStyle name="Input 2 2 2 4 9" xfId="1360"/>
    <cellStyle name="Input 2 2 2 4 9 2" xfId="4589"/>
    <cellStyle name="Input 2 2 2 4 9 3" xfId="7115"/>
    <cellStyle name="Input 2 2 2 4 9 4" xfId="9643"/>
    <cellStyle name="Input 2 2 2 4 9 5" xfId="11937"/>
    <cellStyle name="Input 2 2 2 4 9 6" xfId="14405"/>
    <cellStyle name="Input 2 2 2 4 9 7" xfId="16654"/>
    <cellStyle name="Input 2 2 2 5" xfId="684"/>
    <cellStyle name="Input 2 2 2 5 10" xfId="1253"/>
    <cellStyle name="Input 2 2 2 5 10 2" xfId="4482"/>
    <cellStyle name="Input 2 2 2 5 10 3" xfId="7008"/>
    <cellStyle name="Input 2 2 2 5 10 4" xfId="9536"/>
    <cellStyle name="Input 2 2 2 5 10 5" xfId="11831"/>
    <cellStyle name="Input 2 2 2 5 10 6" xfId="14298"/>
    <cellStyle name="Input 2 2 2 5 10 7" xfId="16548"/>
    <cellStyle name="Input 2 2 2 5 11" xfId="3983"/>
    <cellStyle name="Input 2 2 2 5 12" xfId="4343"/>
    <cellStyle name="Input 2 2 2 5 13" xfId="3519"/>
    <cellStyle name="Input 2 2 2 5 14" xfId="11796"/>
    <cellStyle name="Input 2 2 2 5 15" xfId="20067"/>
    <cellStyle name="Input 2 2 2 5 16" xfId="20709"/>
    <cellStyle name="Input 2 2 2 5 2" xfId="1962"/>
    <cellStyle name="Input 2 2 2 5 2 2" xfId="5191"/>
    <cellStyle name="Input 2 2 2 5 2 3" xfId="7716"/>
    <cellStyle name="Input 2 2 2 5 2 4" xfId="10232"/>
    <cellStyle name="Input 2 2 2 5 2 5" xfId="12536"/>
    <cellStyle name="Input 2 2 2 5 2 6" xfId="15001"/>
    <cellStyle name="Input 2 2 2 5 2 7" xfId="17245"/>
    <cellStyle name="Input 2 2 2 5 3" xfId="2208"/>
    <cellStyle name="Input 2 2 2 5 3 2" xfId="5435"/>
    <cellStyle name="Input 2 2 2 5 3 3" xfId="7962"/>
    <cellStyle name="Input 2 2 2 5 3 4" xfId="10476"/>
    <cellStyle name="Input 2 2 2 5 3 5" xfId="12780"/>
    <cellStyle name="Input 2 2 2 5 3 6" xfId="15244"/>
    <cellStyle name="Input 2 2 2 5 3 7" xfId="17488"/>
    <cellStyle name="Input 2 2 2 5 4" xfId="2458"/>
    <cellStyle name="Input 2 2 2 5 4 2" xfId="5685"/>
    <cellStyle name="Input 2 2 2 5 4 3" xfId="8212"/>
    <cellStyle name="Input 2 2 2 5 4 4" xfId="10726"/>
    <cellStyle name="Input 2 2 2 5 4 5" xfId="13030"/>
    <cellStyle name="Input 2 2 2 5 4 6" xfId="15494"/>
    <cellStyle name="Input 2 2 2 5 4 7" xfId="17738"/>
    <cellStyle name="Input 2 2 2 5 5" xfId="2075"/>
    <cellStyle name="Input 2 2 2 5 5 2" xfId="5303"/>
    <cellStyle name="Input 2 2 2 5 5 3" xfId="7829"/>
    <cellStyle name="Input 2 2 2 5 5 4" xfId="10345"/>
    <cellStyle name="Input 2 2 2 5 5 5" xfId="12648"/>
    <cellStyle name="Input 2 2 2 5 5 6" xfId="15114"/>
    <cellStyle name="Input 2 2 2 5 5 7" xfId="17357"/>
    <cellStyle name="Input 2 2 2 5 6" xfId="2916"/>
    <cellStyle name="Input 2 2 2 5 6 2" xfId="6142"/>
    <cellStyle name="Input 2 2 2 5 6 3" xfId="8670"/>
    <cellStyle name="Input 2 2 2 5 6 4" xfId="11183"/>
    <cellStyle name="Input 2 2 2 5 6 5" xfId="13487"/>
    <cellStyle name="Input 2 2 2 5 6 6" xfId="15950"/>
    <cellStyle name="Input 2 2 2 5 6 7" xfId="18193"/>
    <cellStyle name="Input 2 2 2 5 7" xfId="3100"/>
    <cellStyle name="Input 2 2 2 5 7 2" xfId="6325"/>
    <cellStyle name="Input 2 2 2 5 7 3" xfId="8854"/>
    <cellStyle name="Input 2 2 2 5 7 4" xfId="11365"/>
    <cellStyle name="Input 2 2 2 5 7 5" xfId="13670"/>
    <cellStyle name="Input 2 2 2 5 7 6" xfId="16134"/>
    <cellStyle name="Input 2 2 2 5 7 7" xfId="18374"/>
    <cellStyle name="Input 2 2 2 5 8" xfId="3299"/>
    <cellStyle name="Input 2 2 2 5 8 2" xfId="6524"/>
    <cellStyle name="Input 2 2 2 5 8 3" xfId="9053"/>
    <cellStyle name="Input 2 2 2 5 8 4" xfId="11564"/>
    <cellStyle name="Input 2 2 2 5 8 5" xfId="13868"/>
    <cellStyle name="Input 2 2 2 5 8 6" xfId="16333"/>
    <cellStyle name="Input 2 2 2 5 8 7" xfId="18572"/>
    <cellStyle name="Input 2 2 2 5 9" xfId="3394"/>
    <cellStyle name="Input 2 2 2 5 9 2" xfId="6619"/>
    <cellStyle name="Input 2 2 2 5 9 3" xfId="9148"/>
    <cellStyle name="Input 2 2 2 5 9 4" xfId="11659"/>
    <cellStyle name="Input 2 2 2 5 9 5" xfId="13963"/>
    <cellStyle name="Input 2 2 2 5 9 6" xfId="16428"/>
    <cellStyle name="Input 2 2 2 5 9 7" xfId="18667"/>
    <cellStyle name="Input 2 2 2 6" xfId="713"/>
    <cellStyle name="Input 2 2 2 6 10" xfId="1282"/>
    <cellStyle name="Input 2 2 2 6 10 2" xfId="4511"/>
    <cellStyle name="Input 2 2 2 6 10 3" xfId="7037"/>
    <cellStyle name="Input 2 2 2 6 10 4" xfId="9565"/>
    <cellStyle name="Input 2 2 2 6 10 5" xfId="11860"/>
    <cellStyle name="Input 2 2 2 6 10 6" xfId="14327"/>
    <cellStyle name="Input 2 2 2 6 10 7" xfId="16577"/>
    <cellStyle name="Input 2 2 2 6 11" xfId="4012"/>
    <cellStyle name="Input 2 2 2 6 12" xfId="3510"/>
    <cellStyle name="Input 2 2 2 6 13" xfId="6818"/>
    <cellStyle name="Input 2 2 2 6 14" xfId="3708"/>
    <cellStyle name="Input 2 2 2 6 15" xfId="20382"/>
    <cellStyle name="Input 2 2 2 6 16" xfId="20391"/>
    <cellStyle name="Input 2 2 2 6 2" xfId="1991"/>
    <cellStyle name="Input 2 2 2 6 2 2" xfId="5220"/>
    <cellStyle name="Input 2 2 2 6 2 3" xfId="7745"/>
    <cellStyle name="Input 2 2 2 6 2 4" xfId="10261"/>
    <cellStyle name="Input 2 2 2 6 2 5" xfId="12565"/>
    <cellStyle name="Input 2 2 2 6 2 6" xfId="15030"/>
    <cellStyle name="Input 2 2 2 6 2 7" xfId="17274"/>
    <cellStyle name="Input 2 2 2 6 3" xfId="2237"/>
    <cellStyle name="Input 2 2 2 6 3 2" xfId="5464"/>
    <cellStyle name="Input 2 2 2 6 3 3" xfId="7991"/>
    <cellStyle name="Input 2 2 2 6 3 4" xfId="10505"/>
    <cellStyle name="Input 2 2 2 6 3 5" xfId="12809"/>
    <cellStyle name="Input 2 2 2 6 3 6" xfId="15273"/>
    <cellStyle name="Input 2 2 2 6 3 7" xfId="17517"/>
    <cellStyle name="Input 2 2 2 6 4" xfId="2487"/>
    <cellStyle name="Input 2 2 2 6 4 2" xfId="5714"/>
    <cellStyle name="Input 2 2 2 6 4 3" xfId="8241"/>
    <cellStyle name="Input 2 2 2 6 4 4" xfId="10755"/>
    <cellStyle name="Input 2 2 2 6 4 5" xfId="13059"/>
    <cellStyle name="Input 2 2 2 6 4 6" xfId="15523"/>
    <cellStyle name="Input 2 2 2 6 4 7" xfId="17767"/>
    <cellStyle name="Input 2 2 2 6 5" xfId="2715"/>
    <cellStyle name="Input 2 2 2 6 5 2" xfId="5941"/>
    <cellStyle name="Input 2 2 2 6 5 3" xfId="8469"/>
    <cellStyle name="Input 2 2 2 6 5 4" xfId="10983"/>
    <cellStyle name="Input 2 2 2 6 5 5" xfId="13286"/>
    <cellStyle name="Input 2 2 2 6 5 6" xfId="15751"/>
    <cellStyle name="Input 2 2 2 6 5 7" xfId="17992"/>
    <cellStyle name="Input 2 2 2 6 6" xfId="2945"/>
    <cellStyle name="Input 2 2 2 6 6 2" xfId="6171"/>
    <cellStyle name="Input 2 2 2 6 6 3" xfId="8699"/>
    <cellStyle name="Input 2 2 2 6 6 4" xfId="11212"/>
    <cellStyle name="Input 2 2 2 6 6 5" xfId="13516"/>
    <cellStyle name="Input 2 2 2 6 6 6" xfId="15979"/>
    <cellStyle name="Input 2 2 2 6 6 7" xfId="18222"/>
    <cellStyle name="Input 2 2 2 6 7" xfId="3129"/>
    <cellStyle name="Input 2 2 2 6 7 2" xfId="6354"/>
    <cellStyle name="Input 2 2 2 6 7 3" xfId="8883"/>
    <cellStyle name="Input 2 2 2 6 7 4" xfId="11394"/>
    <cellStyle name="Input 2 2 2 6 7 5" xfId="13699"/>
    <cellStyle name="Input 2 2 2 6 7 6" xfId="16163"/>
    <cellStyle name="Input 2 2 2 6 7 7" xfId="18403"/>
    <cellStyle name="Input 2 2 2 6 8" xfId="3328"/>
    <cellStyle name="Input 2 2 2 6 8 2" xfId="6553"/>
    <cellStyle name="Input 2 2 2 6 8 3" xfId="9082"/>
    <cellStyle name="Input 2 2 2 6 8 4" xfId="11593"/>
    <cellStyle name="Input 2 2 2 6 8 5" xfId="13897"/>
    <cellStyle name="Input 2 2 2 6 8 6" xfId="16362"/>
    <cellStyle name="Input 2 2 2 6 8 7" xfId="18601"/>
    <cellStyle name="Input 2 2 2 6 9" xfId="3261"/>
    <cellStyle name="Input 2 2 2 6 9 2" xfId="6486"/>
    <cellStyle name="Input 2 2 2 6 9 3" xfId="9015"/>
    <cellStyle name="Input 2 2 2 6 9 4" xfId="11526"/>
    <cellStyle name="Input 2 2 2 6 9 5" xfId="13830"/>
    <cellStyle name="Input 2 2 2 6 9 6" xfId="16295"/>
    <cellStyle name="Input 2 2 2 6 9 7" xfId="18534"/>
    <cellStyle name="Input 2 2 2 7" xfId="1512"/>
    <cellStyle name="Input 2 2 2 7 10" xfId="20474"/>
    <cellStyle name="Input 2 2 2 7 2" xfId="4741"/>
    <cellStyle name="Input 2 2 2 7 3" xfId="7266"/>
    <cellStyle name="Input 2 2 2 7 4" xfId="9793"/>
    <cellStyle name="Input 2 2 2 7 5" xfId="12087"/>
    <cellStyle name="Input 2 2 2 7 6" xfId="14557"/>
    <cellStyle name="Input 2 2 2 7 7" xfId="16803"/>
    <cellStyle name="Input 2 2 2 7 8" xfId="20014"/>
    <cellStyle name="Input 2 2 2 7 9" xfId="20449"/>
    <cellStyle name="Input 2 2 2 8" xfId="1483"/>
    <cellStyle name="Input 2 2 2 8 10" xfId="20785"/>
    <cellStyle name="Input 2 2 2 8 2" xfId="4712"/>
    <cellStyle name="Input 2 2 2 8 3" xfId="7237"/>
    <cellStyle name="Input 2 2 2 8 4" xfId="9764"/>
    <cellStyle name="Input 2 2 2 8 5" xfId="12058"/>
    <cellStyle name="Input 2 2 2 8 6" xfId="14528"/>
    <cellStyle name="Input 2 2 2 8 7" xfId="16774"/>
    <cellStyle name="Input 2 2 2 8 8" xfId="20144"/>
    <cellStyle name="Input 2 2 2 8 9" xfId="20529"/>
    <cellStyle name="Input 2 2 2 9" xfId="2337"/>
    <cellStyle name="Input 2 2 2 9 10" xfId="20217"/>
    <cellStyle name="Input 2 2 2 9 2" xfId="5564"/>
    <cellStyle name="Input 2 2 2 9 3" xfId="8091"/>
    <cellStyle name="Input 2 2 2 9 4" xfId="10605"/>
    <cellStyle name="Input 2 2 2 9 5" xfId="12909"/>
    <cellStyle name="Input 2 2 2 9 6" xfId="15373"/>
    <cellStyle name="Input 2 2 2 9 7" xfId="17617"/>
    <cellStyle name="Input 2 2 2 9 8" xfId="19951"/>
    <cellStyle name="Input 2 2 2 9 9" xfId="20397"/>
    <cellStyle name="Input 2 2 20" xfId="18852"/>
    <cellStyle name="Input 2 2 21" xfId="19020"/>
    <cellStyle name="Input 2 2 22" xfId="19069"/>
    <cellStyle name="Input 2 2 23" xfId="18746"/>
    <cellStyle name="Input 2 2 24" xfId="19145"/>
    <cellStyle name="Input 2 2 25" xfId="19319"/>
    <cellStyle name="Input 2 2 26" xfId="19513"/>
    <cellStyle name="Input 2 2 27" xfId="19543"/>
    <cellStyle name="Input 2 2 28" xfId="19344"/>
    <cellStyle name="Input 2 2 29" xfId="20361"/>
    <cellStyle name="Input 2 2 3" xfId="257"/>
    <cellStyle name="Input 2 2 3 10" xfId="2169"/>
    <cellStyle name="Input 2 2 3 10 2" xfId="5397"/>
    <cellStyle name="Input 2 2 3 10 3" xfId="7923"/>
    <cellStyle name="Input 2 2 3 10 4" xfId="10439"/>
    <cellStyle name="Input 2 2 3 10 5" xfId="12742"/>
    <cellStyle name="Input 2 2 3 10 6" xfId="15207"/>
    <cellStyle name="Input 2 2 3 10 7" xfId="17451"/>
    <cellStyle name="Input 2 2 3 11" xfId="2837"/>
    <cellStyle name="Input 2 2 3 11 2" xfId="6063"/>
    <cellStyle name="Input 2 2 3 11 3" xfId="8591"/>
    <cellStyle name="Input 2 2 3 11 4" xfId="11104"/>
    <cellStyle name="Input 2 2 3 11 5" xfId="13408"/>
    <cellStyle name="Input 2 2 3 11 6" xfId="15871"/>
    <cellStyle name="Input 2 2 3 11 7" xfId="18114"/>
    <cellStyle name="Input 2 2 3 12" xfId="3058"/>
    <cellStyle name="Input 2 2 3 12 2" xfId="6284"/>
    <cellStyle name="Input 2 2 3 12 3" xfId="8812"/>
    <cellStyle name="Input 2 2 3 12 4" xfId="11324"/>
    <cellStyle name="Input 2 2 3 12 5" xfId="13629"/>
    <cellStyle name="Input 2 2 3 12 6" xfId="16092"/>
    <cellStyle name="Input 2 2 3 12 7" xfId="18334"/>
    <cellStyle name="Input 2 2 3 13" xfId="844"/>
    <cellStyle name="Input 2 2 3 13 2" xfId="4129"/>
    <cellStyle name="Input 2 2 3 13 3" xfId="6688"/>
    <cellStyle name="Input 2 2 3 13 4" xfId="9216"/>
    <cellStyle name="Input 2 2 3 13 5" xfId="6935"/>
    <cellStyle name="Input 2 2 3 13 6" xfId="14043"/>
    <cellStyle name="Input 2 2 3 13 7" xfId="11791"/>
    <cellStyle name="Input 2 2 3 14" xfId="3810"/>
    <cellStyle name="Input 2 2 3 15" xfId="3525"/>
    <cellStyle name="Input 2 2 3 16" xfId="9465"/>
    <cellStyle name="Input 2 2 3 17" xfId="9423"/>
    <cellStyle name="Input 2 2 3 18" xfId="18881"/>
    <cellStyle name="Input 2 2 3 19" xfId="19058"/>
    <cellStyle name="Input 2 2 3 2" xfId="555"/>
    <cellStyle name="Input 2 2 3 2 10" xfId="1126"/>
    <cellStyle name="Input 2 2 3 2 10 2" xfId="4369"/>
    <cellStyle name="Input 2 2 3 2 10 3" xfId="6908"/>
    <cellStyle name="Input 2 2 3 2 10 4" xfId="9437"/>
    <cellStyle name="Input 2 2 3 2 10 5" xfId="11754"/>
    <cellStyle name="Input 2 2 3 2 10 6" xfId="14217"/>
    <cellStyle name="Input 2 2 3 2 10 7" xfId="16498"/>
    <cellStyle name="Input 2 2 3 2 11" xfId="3880"/>
    <cellStyle name="Input 2 2 3 2 12" xfId="3675"/>
    <cellStyle name="Input 2 2 3 2 13" xfId="6847"/>
    <cellStyle name="Input 2 2 3 2 14" xfId="14230"/>
    <cellStyle name="Input 2 2 3 2 15" xfId="20059"/>
    <cellStyle name="Input 2 2 3 2 16" xfId="20232"/>
    <cellStyle name="Input 2 2 3 2 2" xfId="1844"/>
    <cellStyle name="Input 2 2 3 2 2 2" xfId="5073"/>
    <cellStyle name="Input 2 2 3 2 2 3" xfId="7598"/>
    <cellStyle name="Input 2 2 3 2 2 4" xfId="10115"/>
    <cellStyle name="Input 2 2 3 2 2 5" xfId="12419"/>
    <cellStyle name="Input 2 2 3 2 2 6" xfId="14883"/>
    <cellStyle name="Input 2 2 3 2 2 7" xfId="17128"/>
    <cellStyle name="Input 2 2 3 2 3" xfId="2093"/>
    <cellStyle name="Input 2 2 3 2 3 2" xfId="5321"/>
    <cellStyle name="Input 2 2 3 2 3 3" xfId="7847"/>
    <cellStyle name="Input 2 2 3 2 3 4" xfId="10363"/>
    <cellStyle name="Input 2 2 3 2 3 5" xfId="12666"/>
    <cellStyle name="Input 2 2 3 2 3 6" xfId="15132"/>
    <cellStyle name="Input 2 2 3 2 3 7" xfId="17375"/>
    <cellStyle name="Input 2 2 3 2 4" xfId="2349"/>
    <cellStyle name="Input 2 2 3 2 4 2" xfId="5576"/>
    <cellStyle name="Input 2 2 3 2 4 3" xfId="8103"/>
    <cellStyle name="Input 2 2 3 2 4 4" xfId="10617"/>
    <cellStyle name="Input 2 2 3 2 4 5" xfId="12921"/>
    <cellStyle name="Input 2 2 3 2 4 6" xfId="15385"/>
    <cellStyle name="Input 2 2 3 2 4 7" xfId="17629"/>
    <cellStyle name="Input 2 2 3 2 5" xfId="2635"/>
    <cellStyle name="Input 2 2 3 2 5 2" xfId="5862"/>
    <cellStyle name="Input 2 2 3 2 5 3" xfId="8389"/>
    <cellStyle name="Input 2 2 3 2 5 4" xfId="10903"/>
    <cellStyle name="Input 2 2 3 2 5 5" xfId="13207"/>
    <cellStyle name="Input 2 2 3 2 5 6" xfId="15671"/>
    <cellStyle name="Input 2 2 3 2 5 7" xfId="17914"/>
    <cellStyle name="Input 2 2 3 2 6" xfId="2819"/>
    <cellStyle name="Input 2 2 3 2 6 2" xfId="6045"/>
    <cellStyle name="Input 2 2 3 2 6 3" xfId="8573"/>
    <cellStyle name="Input 2 2 3 2 6 4" xfId="11086"/>
    <cellStyle name="Input 2 2 3 2 6 5" xfId="13390"/>
    <cellStyle name="Input 2 2 3 2 6 6" xfId="15854"/>
    <cellStyle name="Input 2 2 3 2 6 7" xfId="18096"/>
    <cellStyle name="Input 2 2 3 2 7" xfId="3015"/>
    <cellStyle name="Input 2 2 3 2 7 2" xfId="6241"/>
    <cellStyle name="Input 2 2 3 2 7 3" xfId="8769"/>
    <cellStyle name="Input 2 2 3 2 7 4" xfId="11282"/>
    <cellStyle name="Input 2 2 3 2 7 5" xfId="13586"/>
    <cellStyle name="Input 2 2 3 2 7 6" xfId="16049"/>
    <cellStyle name="Input 2 2 3 2 7 7" xfId="18292"/>
    <cellStyle name="Input 2 2 3 2 8" xfId="3223"/>
    <cellStyle name="Input 2 2 3 2 8 2" xfId="6448"/>
    <cellStyle name="Input 2 2 3 2 8 3" xfId="8977"/>
    <cellStyle name="Input 2 2 3 2 8 4" xfId="11488"/>
    <cellStyle name="Input 2 2 3 2 8 5" xfId="13792"/>
    <cellStyle name="Input 2 2 3 2 8 6" xfId="16257"/>
    <cellStyle name="Input 2 2 3 2 8 7" xfId="18496"/>
    <cellStyle name="Input 2 2 3 2 9" xfId="3397"/>
    <cellStyle name="Input 2 2 3 2 9 2" xfId="6622"/>
    <cellStyle name="Input 2 2 3 2 9 3" xfId="9151"/>
    <cellStyle name="Input 2 2 3 2 9 4" xfId="11662"/>
    <cellStyle name="Input 2 2 3 2 9 5" xfId="13966"/>
    <cellStyle name="Input 2 2 3 2 9 6" xfId="16431"/>
    <cellStyle name="Input 2 2 3 2 9 7" xfId="18670"/>
    <cellStyle name="Input 2 2 3 20" xfId="19051"/>
    <cellStyle name="Input 2 2 3 21" xfId="18722"/>
    <cellStyle name="Input 2 2 3 22" xfId="19037"/>
    <cellStyle name="Input 2 2 3 23" xfId="18756"/>
    <cellStyle name="Input 2 2 3 24" xfId="19249"/>
    <cellStyle name="Input 2 2 3 25" xfId="19527"/>
    <cellStyle name="Input 2 2 3 26" xfId="19413"/>
    <cellStyle name="Input 2 2 3 27" xfId="19316"/>
    <cellStyle name="Input 2 2 3 28" xfId="19302"/>
    <cellStyle name="Input 2 2 3 29" xfId="20235"/>
    <cellStyle name="Input 2 2 3 3" xfId="472"/>
    <cellStyle name="Input 2 2 3 3 10" xfId="1044"/>
    <cellStyle name="Input 2 2 3 3 10 2" xfId="4301"/>
    <cellStyle name="Input 2 2 3 3 10 3" xfId="6841"/>
    <cellStyle name="Input 2 2 3 3 10 4" xfId="9370"/>
    <cellStyle name="Input 2 2 3 3 10 5" xfId="3960"/>
    <cellStyle name="Input 2 2 3 3 10 6" xfId="14165"/>
    <cellStyle name="Input 2 2 3 3 10 7" xfId="9422"/>
    <cellStyle name="Input 2 2 3 3 11" xfId="3809"/>
    <cellStyle name="Input 2 2 3 3 12" xfId="3898"/>
    <cellStyle name="Input 2 2 3 3 13" xfId="7407"/>
    <cellStyle name="Input 2 2 3 3 14" xfId="3685"/>
    <cellStyle name="Input 2 2 3 3 15" xfId="20055"/>
    <cellStyle name="Input 2 2 3 3 16" xfId="20116"/>
    <cellStyle name="Input 2 2 3 3 2" xfId="1771"/>
    <cellStyle name="Input 2 2 3 3 2 2" xfId="5000"/>
    <cellStyle name="Input 2 2 3 3 2 3" xfId="7525"/>
    <cellStyle name="Input 2 2 3 3 2 4" xfId="10044"/>
    <cellStyle name="Input 2 2 3 3 2 5" xfId="12346"/>
    <cellStyle name="Input 2 2 3 3 2 6" xfId="14812"/>
    <cellStyle name="Input 2 2 3 3 2 7" xfId="17056"/>
    <cellStyle name="Input 2 2 3 3 3" xfId="1363"/>
    <cellStyle name="Input 2 2 3 3 3 2" xfId="4592"/>
    <cellStyle name="Input 2 2 3 3 3 3" xfId="7118"/>
    <cellStyle name="Input 2 2 3 3 3 4" xfId="9646"/>
    <cellStyle name="Input 2 2 3 3 3 5" xfId="11940"/>
    <cellStyle name="Input 2 2 3 3 3 6" xfId="14408"/>
    <cellStyle name="Input 2 2 3 3 3 7" xfId="16657"/>
    <cellStyle name="Input 2 2 3 3 4" xfId="1681"/>
    <cellStyle name="Input 2 2 3 3 4 2" xfId="4910"/>
    <cellStyle name="Input 2 2 3 3 4 3" xfId="7435"/>
    <cellStyle name="Input 2 2 3 3 4 4" xfId="9957"/>
    <cellStyle name="Input 2 2 3 3 4 5" xfId="12256"/>
    <cellStyle name="Input 2 2 3 3 4 6" xfId="14723"/>
    <cellStyle name="Input 2 2 3 3 4 7" xfId="16968"/>
    <cellStyle name="Input 2 2 3 3 5" xfId="1909"/>
    <cellStyle name="Input 2 2 3 3 5 2" xfId="5138"/>
    <cellStyle name="Input 2 2 3 3 5 3" xfId="7663"/>
    <cellStyle name="Input 2 2 3 3 5 4" xfId="10180"/>
    <cellStyle name="Input 2 2 3 3 5 5" xfId="12484"/>
    <cellStyle name="Input 2 2 3 3 5 6" xfId="14948"/>
    <cellStyle name="Input 2 2 3 3 5 7" xfId="17193"/>
    <cellStyle name="Input 2 2 3 3 6" xfId="2354"/>
    <cellStyle name="Input 2 2 3 3 6 2" xfId="5581"/>
    <cellStyle name="Input 2 2 3 3 6 3" xfId="8108"/>
    <cellStyle name="Input 2 2 3 3 6 4" xfId="10622"/>
    <cellStyle name="Input 2 2 3 3 6 5" xfId="12926"/>
    <cellStyle name="Input 2 2 3 3 6 6" xfId="15390"/>
    <cellStyle name="Input 2 2 3 3 6 7" xfId="17634"/>
    <cellStyle name="Input 2 2 3 3 7" xfId="2611"/>
    <cellStyle name="Input 2 2 3 3 7 2" xfId="5838"/>
    <cellStyle name="Input 2 2 3 3 7 3" xfId="8365"/>
    <cellStyle name="Input 2 2 3 3 7 4" xfId="10879"/>
    <cellStyle name="Input 2 2 3 3 7 5" xfId="13183"/>
    <cellStyle name="Input 2 2 3 3 7 6" xfId="15647"/>
    <cellStyle name="Input 2 2 3 3 7 7" xfId="17890"/>
    <cellStyle name="Input 2 2 3 3 8" xfId="2129"/>
    <cellStyle name="Input 2 2 3 3 8 2" xfId="5357"/>
    <cellStyle name="Input 2 2 3 3 8 3" xfId="7883"/>
    <cellStyle name="Input 2 2 3 3 8 4" xfId="10399"/>
    <cellStyle name="Input 2 2 3 3 8 5" xfId="12702"/>
    <cellStyle name="Input 2 2 3 3 8 6" xfId="15167"/>
    <cellStyle name="Input 2 2 3 3 8 7" xfId="17411"/>
    <cellStyle name="Input 2 2 3 3 9" xfId="3022"/>
    <cellStyle name="Input 2 2 3 3 9 2" xfId="6248"/>
    <cellStyle name="Input 2 2 3 3 9 3" xfId="8776"/>
    <cellStyle name="Input 2 2 3 3 9 4" xfId="11289"/>
    <cellStyle name="Input 2 2 3 3 9 5" xfId="13593"/>
    <cellStyle name="Input 2 2 3 3 9 6" xfId="16056"/>
    <cellStyle name="Input 2 2 3 3 9 7" xfId="18299"/>
    <cellStyle name="Input 2 2 3 30" xfId="21077"/>
    <cellStyle name="Input 2 2 3 4" xfId="398"/>
    <cellStyle name="Input 2 2 3 4 10" xfId="971"/>
    <cellStyle name="Input 2 2 3 4 10 2" xfId="4234"/>
    <cellStyle name="Input 2 2 3 4 10 3" xfId="6775"/>
    <cellStyle name="Input 2 2 3 4 10 4" xfId="9305"/>
    <cellStyle name="Input 2 2 3 4 10 5" xfId="3523"/>
    <cellStyle name="Input 2 2 3 4 10 6" xfId="14104"/>
    <cellStyle name="Input 2 2 3 4 10 7" xfId="3632"/>
    <cellStyle name="Input 2 2 3 4 11" xfId="3745"/>
    <cellStyle name="Input 2 2 3 4 12" xfId="4178"/>
    <cellStyle name="Input 2 2 3 4 13" xfId="11341"/>
    <cellStyle name="Input 2 2 3 4 14" xfId="9246"/>
    <cellStyle name="Input 2 2 3 4 15" xfId="19943"/>
    <cellStyle name="Input 2 2 3 4 16" xfId="19852"/>
    <cellStyle name="Input 2 2 3 4 2" xfId="1701"/>
    <cellStyle name="Input 2 2 3 4 2 2" xfId="4930"/>
    <cellStyle name="Input 2 2 3 4 2 3" xfId="7455"/>
    <cellStyle name="Input 2 2 3 4 2 4" xfId="9977"/>
    <cellStyle name="Input 2 2 3 4 2 5" xfId="12276"/>
    <cellStyle name="Input 2 2 3 4 2 6" xfId="14743"/>
    <cellStyle name="Input 2 2 3 4 2 7" xfId="16988"/>
    <cellStyle name="Input 2 2 3 4 3" xfId="1547"/>
    <cellStyle name="Input 2 2 3 4 3 2" xfId="4776"/>
    <cellStyle name="Input 2 2 3 4 3 3" xfId="7301"/>
    <cellStyle name="Input 2 2 3 4 3 4" xfId="9827"/>
    <cellStyle name="Input 2 2 3 4 3 5" xfId="12122"/>
    <cellStyle name="Input 2 2 3 4 3 6" xfId="14592"/>
    <cellStyle name="Input 2 2 3 4 3 7" xfId="16837"/>
    <cellStyle name="Input 2 2 3 4 4" xfId="1643"/>
    <cellStyle name="Input 2 2 3 4 4 2" xfId="4872"/>
    <cellStyle name="Input 2 2 3 4 4 3" xfId="7397"/>
    <cellStyle name="Input 2 2 3 4 4 4" xfId="9922"/>
    <cellStyle name="Input 2 2 3 4 4 5" xfId="12218"/>
    <cellStyle name="Input 2 2 3 4 4 6" xfId="14686"/>
    <cellStyle name="Input 2 2 3 4 4 7" xfId="16932"/>
    <cellStyle name="Input 2 2 3 4 5" xfId="2568"/>
    <cellStyle name="Input 2 2 3 4 5 2" xfId="5795"/>
    <cellStyle name="Input 2 2 3 4 5 3" xfId="8322"/>
    <cellStyle name="Input 2 2 3 4 5 4" xfId="10836"/>
    <cellStyle name="Input 2 2 3 4 5 5" xfId="13140"/>
    <cellStyle name="Input 2 2 3 4 5 6" xfId="15604"/>
    <cellStyle name="Input 2 2 3 4 5 7" xfId="17848"/>
    <cellStyle name="Input 2 2 3 4 6" xfId="2618"/>
    <cellStyle name="Input 2 2 3 4 6 2" xfId="5845"/>
    <cellStyle name="Input 2 2 3 4 6 3" xfId="8372"/>
    <cellStyle name="Input 2 2 3 4 6 4" xfId="10886"/>
    <cellStyle name="Input 2 2 3 4 6 5" xfId="13190"/>
    <cellStyle name="Input 2 2 3 4 6 6" xfId="15654"/>
    <cellStyle name="Input 2 2 3 4 6 7" xfId="17897"/>
    <cellStyle name="Input 2 2 3 4 7" xfId="1667"/>
    <cellStyle name="Input 2 2 3 4 7 2" xfId="4896"/>
    <cellStyle name="Input 2 2 3 4 7 3" xfId="7421"/>
    <cellStyle name="Input 2 2 3 4 7 4" xfId="9943"/>
    <cellStyle name="Input 2 2 3 4 7 5" xfId="12242"/>
    <cellStyle name="Input 2 2 3 4 7 6" xfId="14709"/>
    <cellStyle name="Input 2 2 3 4 7 7" xfId="16954"/>
    <cellStyle name="Input 2 2 3 4 8" xfId="2610"/>
    <cellStyle name="Input 2 2 3 4 8 2" xfId="5837"/>
    <cellStyle name="Input 2 2 3 4 8 3" xfId="8364"/>
    <cellStyle name="Input 2 2 3 4 8 4" xfId="10878"/>
    <cellStyle name="Input 2 2 3 4 8 5" xfId="13182"/>
    <cellStyle name="Input 2 2 3 4 8 6" xfId="15646"/>
    <cellStyle name="Input 2 2 3 4 8 7" xfId="17889"/>
    <cellStyle name="Input 2 2 3 4 9" xfId="3211"/>
    <cellStyle name="Input 2 2 3 4 9 2" xfId="6436"/>
    <cellStyle name="Input 2 2 3 4 9 3" xfId="8965"/>
    <cellStyle name="Input 2 2 3 4 9 4" xfId="11476"/>
    <cellStyle name="Input 2 2 3 4 9 5" xfId="13781"/>
    <cellStyle name="Input 2 2 3 4 9 6" xfId="16245"/>
    <cellStyle name="Input 2 2 3 4 9 7" xfId="18485"/>
    <cellStyle name="Input 2 2 3 5" xfId="745"/>
    <cellStyle name="Input 2 2 3 5 10" xfId="1314"/>
    <cellStyle name="Input 2 2 3 5 10 2" xfId="4543"/>
    <cellStyle name="Input 2 2 3 5 10 3" xfId="7069"/>
    <cellStyle name="Input 2 2 3 5 10 4" xfId="9597"/>
    <cellStyle name="Input 2 2 3 5 10 5" xfId="11892"/>
    <cellStyle name="Input 2 2 3 5 10 6" xfId="14359"/>
    <cellStyle name="Input 2 2 3 5 10 7" xfId="16609"/>
    <cellStyle name="Input 2 2 3 5 11" xfId="4044"/>
    <cellStyle name="Input 2 2 3 5 12" xfId="3623"/>
    <cellStyle name="Input 2 2 3 5 13" xfId="6706"/>
    <cellStyle name="Input 2 2 3 5 14" xfId="6918"/>
    <cellStyle name="Input 2 2 3 5 15" xfId="20492"/>
    <cellStyle name="Input 2 2 3 5 16" xfId="19909"/>
    <cellStyle name="Input 2 2 3 5 2" xfId="2023"/>
    <cellStyle name="Input 2 2 3 5 2 2" xfId="5252"/>
    <cellStyle name="Input 2 2 3 5 2 3" xfId="7777"/>
    <cellStyle name="Input 2 2 3 5 2 4" xfId="10293"/>
    <cellStyle name="Input 2 2 3 5 2 5" xfId="12597"/>
    <cellStyle name="Input 2 2 3 5 2 6" xfId="15062"/>
    <cellStyle name="Input 2 2 3 5 2 7" xfId="17306"/>
    <cellStyle name="Input 2 2 3 5 3" xfId="2269"/>
    <cellStyle name="Input 2 2 3 5 3 2" xfId="5496"/>
    <cellStyle name="Input 2 2 3 5 3 3" xfId="8023"/>
    <cellStyle name="Input 2 2 3 5 3 4" xfId="10537"/>
    <cellStyle name="Input 2 2 3 5 3 5" xfId="12841"/>
    <cellStyle name="Input 2 2 3 5 3 6" xfId="15305"/>
    <cellStyle name="Input 2 2 3 5 3 7" xfId="17549"/>
    <cellStyle name="Input 2 2 3 5 4" xfId="2519"/>
    <cellStyle name="Input 2 2 3 5 4 2" xfId="5746"/>
    <cellStyle name="Input 2 2 3 5 4 3" xfId="8273"/>
    <cellStyle name="Input 2 2 3 5 4 4" xfId="10787"/>
    <cellStyle name="Input 2 2 3 5 4 5" xfId="13091"/>
    <cellStyle name="Input 2 2 3 5 4 6" xfId="15555"/>
    <cellStyle name="Input 2 2 3 5 4 7" xfId="17799"/>
    <cellStyle name="Input 2 2 3 5 5" xfId="2747"/>
    <cellStyle name="Input 2 2 3 5 5 2" xfId="5973"/>
    <cellStyle name="Input 2 2 3 5 5 3" xfId="8501"/>
    <cellStyle name="Input 2 2 3 5 5 4" xfId="11015"/>
    <cellStyle name="Input 2 2 3 5 5 5" xfId="13318"/>
    <cellStyle name="Input 2 2 3 5 5 6" xfId="15783"/>
    <cellStyle name="Input 2 2 3 5 5 7" xfId="18024"/>
    <cellStyle name="Input 2 2 3 5 6" xfId="2977"/>
    <cellStyle name="Input 2 2 3 5 6 2" xfId="6203"/>
    <cellStyle name="Input 2 2 3 5 6 3" xfId="8731"/>
    <cellStyle name="Input 2 2 3 5 6 4" xfId="11244"/>
    <cellStyle name="Input 2 2 3 5 6 5" xfId="13548"/>
    <cellStyle name="Input 2 2 3 5 6 6" xfId="16011"/>
    <cellStyle name="Input 2 2 3 5 6 7" xfId="18254"/>
    <cellStyle name="Input 2 2 3 5 7" xfId="3161"/>
    <cellStyle name="Input 2 2 3 5 7 2" xfId="6386"/>
    <cellStyle name="Input 2 2 3 5 7 3" xfId="8915"/>
    <cellStyle name="Input 2 2 3 5 7 4" xfId="11426"/>
    <cellStyle name="Input 2 2 3 5 7 5" xfId="13731"/>
    <cellStyle name="Input 2 2 3 5 7 6" xfId="16195"/>
    <cellStyle name="Input 2 2 3 5 7 7" xfId="18435"/>
    <cellStyle name="Input 2 2 3 5 8" xfId="3360"/>
    <cellStyle name="Input 2 2 3 5 8 2" xfId="6585"/>
    <cellStyle name="Input 2 2 3 5 8 3" xfId="9114"/>
    <cellStyle name="Input 2 2 3 5 8 4" xfId="11625"/>
    <cellStyle name="Input 2 2 3 5 8 5" xfId="13929"/>
    <cellStyle name="Input 2 2 3 5 8 6" xfId="16394"/>
    <cellStyle name="Input 2 2 3 5 8 7" xfId="18633"/>
    <cellStyle name="Input 2 2 3 5 9" xfId="3270"/>
    <cellStyle name="Input 2 2 3 5 9 2" xfId="6495"/>
    <cellStyle name="Input 2 2 3 5 9 3" xfId="9024"/>
    <cellStyle name="Input 2 2 3 5 9 4" xfId="11535"/>
    <cellStyle name="Input 2 2 3 5 9 5" xfId="13839"/>
    <cellStyle name="Input 2 2 3 5 9 6" xfId="16304"/>
    <cellStyle name="Input 2 2 3 5 9 7" xfId="18543"/>
    <cellStyle name="Input 2 2 3 6" xfId="1568"/>
    <cellStyle name="Input 2 2 3 6 10" xfId="20716"/>
    <cellStyle name="Input 2 2 3 6 2" xfId="4797"/>
    <cellStyle name="Input 2 2 3 6 3" xfId="7322"/>
    <cellStyle name="Input 2 2 3 6 4" xfId="9848"/>
    <cellStyle name="Input 2 2 3 6 5" xfId="12143"/>
    <cellStyle name="Input 2 2 3 6 6" xfId="14613"/>
    <cellStyle name="Input 2 2 3 6 7" xfId="16857"/>
    <cellStyle name="Input 2 2 3 6 8" xfId="20073"/>
    <cellStyle name="Input 2 2 3 6 9" xfId="20500"/>
    <cellStyle name="Input 2 2 3 7" xfId="1912"/>
    <cellStyle name="Input 2 2 3 7 10" xfId="20773"/>
    <cellStyle name="Input 2 2 3 7 2" xfId="5141"/>
    <cellStyle name="Input 2 2 3 7 3" xfId="7666"/>
    <cellStyle name="Input 2 2 3 7 4" xfId="10183"/>
    <cellStyle name="Input 2 2 3 7 5" xfId="12487"/>
    <cellStyle name="Input 2 2 3 7 6" xfId="14951"/>
    <cellStyle name="Input 2 2 3 7 7" xfId="17196"/>
    <cellStyle name="Input 2 2 3 7 8" xfId="20132"/>
    <cellStyle name="Input 2 2 3 7 9" xfId="20528"/>
    <cellStyle name="Input 2 2 3 8" xfId="1467"/>
    <cellStyle name="Input 2 2 3 8 10" xfId="19872"/>
    <cellStyle name="Input 2 2 3 8 2" xfId="4696"/>
    <cellStyle name="Input 2 2 3 8 3" xfId="7221"/>
    <cellStyle name="Input 2 2 3 8 4" xfId="9748"/>
    <cellStyle name="Input 2 2 3 8 5" xfId="12042"/>
    <cellStyle name="Input 2 2 3 8 6" xfId="14512"/>
    <cellStyle name="Input 2 2 3 8 7" xfId="16758"/>
    <cellStyle name="Input 2 2 3 8 8" xfId="19987"/>
    <cellStyle name="Input 2 2 3 8 9" xfId="20425"/>
    <cellStyle name="Input 2 2 3 9" xfId="2110"/>
    <cellStyle name="Input 2 2 3 9 10" xfId="20424"/>
    <cellStyle name="Input 2 2 3 9 2" xfId="5338"/>
    <cellStyle name="Input 2 2 3 9 3" xfId="7864"/>
    <cellStyle name="Input 2 2 3 9 4" xfId="10380"/>
    <cellStyle name="Input 2 2 3 9 5" xfId="12683"/>
    <cellStyle name="Input 2 2 3 9 6" xfId="15149"/>
    <cellStyle name="Input 2 2 3 9 7" xfId="17392"/>
    <cellStyle name="Input 2 2 3 9 8" xfId="20027"/>
    <cellStyle name="Input 2 2 3 9 9" xfId="20458"/>
    <cellStyle name="Input 2 2 4" xfId="430"/>
    <cellStyle name="Input 2 2 4 10" xfId="1002"/>
    <cellStyle name="Input 2 2 4 10 2" xfId="4265"/>
    <cellStyle name="Input 2 2 4 10 3" xfId="6806"/>
    <cellStyle name="Input 2 2 4 10 4" xfId="9336"/>
    <cellStyle name="Input 2 2 4 10 5" xfId="4071"/>
    <cellStyle name="Input 2 2 4 10 6" xfId="14135"/>
    <cellStyle name="Input 2 2 4 10 7" xfId="4358"/>
    <cellStyle name="Input 2 2 4 11" xfId="3777"/>
    <cellStyle name="Input 2 2 4 12" xfId="4172"/>
    <cellStyle name="Input 2 2 4 13" xfId="9428"/>
    <cellStyle name="Input 2 2 4 14" xfId="14231"/>
    <cellStyle name="Input 2 2 4 15" xfId="19962"/>
    <cellStyle name="Input 2 2 4 16" xfId="19860"/>
    <cellStyle name="Input 2 2 4 2" xfId="1733"/>
    <cellStyle name="Input 2 2 4 2 2" xfId="4962"/>
    <cellStyle name="Input 2 2 4 2 3" xfId="7487"/>
    <cellStyle name="Input 2 2 4 2 4" xfId="10008"/>
    <cellStyle name="Input 2 2 4 2 5" xfId="12308"/>
    <cellStyle name="Input 2 2 4 2 6" xfId="14775"/>
    <cellStyle name="Input 2 2 4 2 7" xfId="17019"/>
    <cellStyle name="Input 2 2 4 3" xfId="1558"/>
    <cellStyle name="Input 2 2 4 3 2" xfId="4787"/>
    <cellStyle name="Input 2 2 4 3 3" xfId="7312"/>
    <cellStyle name="Input 2 2 4 3 4" xfId="9838"/>
    <cellStyle name="Input 2 2 4 3 5" xfId="12133"/>
    <cellStyle name="Input 2 2 4 3 6" xfId="14603"/>
    <cellStyle name="Input 2 2 4 3 7" xfId="16848"/>
    <cellStyle name="Input 2 2 4 4" xfId="1626"/>
    <cellStyle name="Input 2 2 4 4 2" xfId="4855"/>
    <cellStyle name="Input 2 2 4 4 3" xfId="7380"/>
    <cellStyle name="Input 2 2 4 4 4" xfId="9905"/>
    <cellStyle name="Input 2 2 4 4 5" xfId="12201"/>
    <cellStyle name="Input 2 2 4 4 6" xfId="14669"/>
    <cellStyle name="Input 2 2 4 4 7" xfId="16915"/>
    <cellStyle name="Input 2 2 4 5" xfId="1528"/>
    <cellStyle name="Input 2 2 4 5 2" xfId="4757"/>
    <cellStyle name="Input 2 2 4 5 3" xfId="7282"/>
    <cellStyle name="Input 2 2 4 5 4" xfId="9809"/>
    <cellStyle name="Input 2 2 4 5 5" xfId="12103"/>
    <cellStyle name="Input 2 2 4 5 6" xfId="14573"/>
    <cellStyle name="Input 2 2 4 5 7" xfId="16819"/>
    <cellStyle name="Input 2 2 4 6" xfId="2125"/>
    <cellStyle name="Input 2 2 4 6 2" xfId="5353"/>
    <cellStyle name="Input 2 2 4 6 3" xfId="7879"/>
    <cellStyle name="Input 2 2 4 6 4" xfId="10395"/>
    <cellStyle name="Input 2 2 4 6 5" xfId="12698"/>
    <cellStyle name="Input 2 2 4 6 6" xfId="15163"/>
    <cellStyle name="Input 2 2 4 6 7" xfId="17407"/>
    <cellStyle name="Input 2 2 4 7" xfId="2638"/>
    <cellStyle name="Input 2 2 4 7 2" xfId="5865"/>
    <cellStyle name="Input 2 2 4 7 3" xfId="8392"/>
    <cellStyle name="Input 2 2 4 7 4" xfId="10906"/>
    <cellStyle name="Input 2 2 4 7 5" xfId="13210"/>
    <cellStyle name="Input 2 2 4 7 6" xfId="15674"/>
    <cellStyle name="Input 2 2 4 7 7" xfId="17917"/>
    <cellStyle name="Input 2 2 4 8" xfId="1399"/>
    <cellStyle name="Input 2 2 4 8 2" xfId="4628"/>
    <cellStyle name="Input 2 2 4 8 3" xfId="7153"/>
    <cellStyle name="Input 2 2 4 8 4" xfId="9680"/>
    <cellStyle name="Input 2 2 4 8 5" xfId="11974"/>
    <cellStyle name="Input 2 2 4 8 6" xfId="14444"/>
    <cellStyle name="Input 2 2 4 8 7" xfId="16690"/>
    <cellStyle name="Input 2 2 4 9" xfId="3414"/>
    <cellStyle name="Input 2 2 4 9 2" xfId="6639"/>
    <cellStyle name="Input 2 2 4 9 3" xfId="9168"/>
    <cellStyle name="Input 2 2 4 9 4" xfId="11679"/>
    <cellStyle name="Input 2 2 4 9 5" xfId="13983"/>
    <cellStyle name="Input 2 2 4 9 6" xfId="16448"/>
    <cellStyle name="Input 2 2 4 9 7" xfId="18687"/>
    <cellStyle name="Input 2 2 5" xfId="698"/>
    <cellStyle name="Input 2 2 5 10" xfId="1267"/>
    <cellStyle name="Input 2 2 5 10 2" xfId="4496"/>
    <cellStyle name="Input 2 2 5 10 3" xfId="7022"/>
    <cellStyle name="Input 2 2 5 10 4" xfId="9550"/>
    <cellStyle name="Input 2 2 5 10 5" xfId="11845"/>
    <cellStyle name="Input 2 2 5 10 6" xfId="14312"/>
    <cellStyle name="Input 2 2 5 10 7" xfId="16562"/>
    <cellStyle name="Input 2 2 5 11" xfId="3997"/>
    <cellStyle name="Input 2 2 5 12" xfId="3659"/>
    <cellStyle name="Input 2 2 5 13" xfId="6897"/>
    <cellStyle name="Input 2 2 5 14" xfId="9372"/>
    <cellStyle name="Input 2 2 5 15" xfId="19954"/>
    <cellStyle name="Input 2 2 5 16" xfId="19857"/>
    <cellStyle name="Input 2 2 5 2" xfId="1976"/>
    <cellStyle name="Input 2 2 5 2 2" xfId="5205"/>
    <cellStyle name="Input 2 2 5 2 3" xfId="7730"/>
    <cellStyle name="Input 2 2 5 2 4" xfId="10246"/>
    <cellStyle name="Input 2 2 5 2 5" xfId="12550"/>
    <cellStyle name="Input 2 2 5 2 6" xfId="15015"/>
    <cellStyle name="Input 2 2 5 2 7" xfId="17259"/>
    <cellStyle name="Input 2 2 5 3" xfId="2222"/>
    <cellStyle name="Input 2 2 5 3 2" xfId="5449"/>
    <cellStyle name="Input 2 2 5 3 3" xfId="7976"/>
    <cellStyle name="Input 2 2 5 3 4" xfId="10490"/>
    <cellStyle name="Input 2 2 5 3 5" xfId="12794"/>
    <cellStyle name="Input 2 2 5 3 6" xfId="15258"/>
    <cellStyle name="Input 2 2 5 3 7" xfId="17502"/>
    <cellStyle name="Input 2 2 5 4" xfId="2472"/>
    <cellStyle name="Input 2 2 5 4 2" xfId="5699"/>
    <cellStyle name="Input 2 2 5 4 3" xfId="8226"/>
    <cellStyle name="Input 2 2 5 4 4" xfId="10740"/>
    <cellStyle name="Input 2 2 5 4 5" xfId="13044"/>
    <cellStyle name="Input 2 2 5 4 6" xfId="15508"/>
    <cellStyle name="Input 2 2 5 4 7" xfId="17752"/>
    <cellStyle name="Input 2 2 5 5" xfId="1849"/>
    <cellStyle name="Input 2 2 5 5 2" xfId="5078"/>
    <cellStyle name="Input 2 2 5 5 3" xfId="7603"/>
    <cellStyle name="Input 2 2 5 5 4" xfId="10120"/>
    <cellStyle name="Input 2 2 5 5 5" xfId="12424"/>
    <cellStyle name="Input 2 2 5 5 6" xfId="14888"/>
    <cellStyle name="Input 2 2 5 5 7" xfId="17133"/>
    <cellStyle name="Input 2 2 5 6" xfId="2930"/>
    <cellStyle name="Input 2 2 5 6 2" xfId="6156"/>
    <cellStyle name="Input 2 2 5 6 3" xfId="8684"/>
    <cellStyle name="Input 2 2 5 6 4" xfId="11197"/>
    <cellStyle name="Input 2 2 5 6 5" xfId="13501"/>
    <cellStyle name="Input 2 2 5 6 6" xfId="15964"/>
    <cellStyle name="Input 2 2 5 6 7" xfId="18207"/>
    <cellStyle name="Input 2 2 5 7" xfId="3114"/>
    <cellStyle name="Input 2 2 5 7 2" xfId="6339"/>
    <cellStyle name="Input 2 2 5 7 3" xfId="8868"/>
    <cellStyle name="Input 2 2 5 7 4" xfId="11379"/>
    <cellStyle name="Input 2 2 5 7 5" xfId="13684"/>
    <cellStyle name="Input 2 2 5 7 6" xfId="16148"/>
    <cellStyle name="Input 2 2 5 7 7" xfId="18388"/>
    <cellStyle name="Input 2 2 5 8" xfId="3313"/>
    <cellStyle name="Input 2 2 5 8 2" xfId="6538"/>
    <cellStyle name="Input 2 2 5 8 3" xfId="9067"/>
    <cellStyle name="Input 2 2 5 8 4" xfId="11578"/>
    <cellStyle name="Input 2 2 5 8 5" xfId="13882"/>
    <cellStyle name="Input 2 2 5 8 6" xfId="16347"/>
    <cellStyle name="Input 2 2 5 8 7" xfId="18586"/>
    <cellStyle name="Input 2 2 5 9" xfId="3381"/>
    <cellStyle name="Input 2 2 5 9 2" xfId="6606"/>
    <cellStyle name="Input 2 2 5 9 3" xfId="9135"/>
    <cellStyle name="Input 2 2 5 9 4" xfId="11646"/>
    <cellStyle name="Input 2 2 5 9 5" xfId="13950"/>
    <cellStyle name="Input 2 2 5 9 6" xfId="16415"/>
    <cellStyle name="Input 2 2 5 9 7" xfId="18654"/>
    <cellStyle name="Input 2 2 6" xfId="708"/>
    <cellStyle name="Input 2 2 6 10" xfId="1277"/>
    <cellStyle name="Input 2 2 6 10 2" xfId="4506"/>
    <cellStyle name="Input 2 2 6 10 3" xfId="7032"/>
    <cellStyle name="Input 2 2 6 10 4" xfId="9560"/>
    <cellStyle name="Input 2 2 6 10 5" xfId="11855"/>
    <cellStyle name="Input 2 2 6 10 6" xfId="14322"/>
    <cellStyle name="Input 2 2 6 10 7" xfId="16572"/>
    <cellStyle name="Input 2 2 6 11" xfId="4007"/>
    <cellStyle name="Input 2 2 6 12" xfId="3513"/>
    <cellStyle name="Input 2 2 6 13" xfId="9236"/>
    <cellStyle name="Input 2 2 6 14" xfId="14226"/>
    <cellStyle name="Input 2 2 6 15" xfId="19939"/>
    <cellStyle name="Input 2 2 6 16" xfId="20386"/>
    <cellStyle name="Input 2 2 6 17" xfId="20483"/>
    <cellStyle name="Input 2 2 6 2" xfId="1986"/>
    <cellStyle name="Input 2 2 6 2 2" xfId="5215"/>
    <cellStyle name="Input 2 2 6 2 3" xfId="7740"/>
    <cellStyle name="Input 2 2 6 2 4" xfId="10256"/>
    <cellStyle name="Input 2 2 6 2 5" xfId="12560"/>
    <cellStyle name="Input 2 2 6 2 6" xfId="15025"/>
    <cellStyle name="Input 2 2 6 2 7" xfId="17269"/>
    <cellStyle name="Input 2 2 6 3" xfId="2232"/>
    <cellStyle name="Input 2 2 6 3 2" xfId="5459"/>
    <cellStyle name="Input 2 2 6 3 3" xfId="7986"/>
    <cellStyle name="Input 2 2 6 3 4" xfId="10500"/>
    <cellStyle name="Input 2 2 6 3 5" xfId="12804"/>
    <cellStyle name="Input 2 2 6 3 6" xfId="15268"/>
    <cellStyle name="Input 2 2 6 3 7" xfId="17512"/>
    <cellStyle name="Input 2 2 6 4" xfId="2482"/>
    <cellStyle name="Input 2 2 6 4 2" xfId="5709"/>
    <cellStyle name="Input 2 2 6 4 3" xfId="8236"/>
    <cellStyle name="Input 2 2 6 4 4" xfId="10750"/>
    <cellStyle name="Input 2 2 6 4 5" xfId="13054"/>
    <cellStyle name="Input 2 2 6 4 6" xfId="15518"/>
    <cellStyle name="Input 2 2 6 4 7" xfId="17762"/>
    <cellStyle name="Input 2 2 6 5" xfId="2710"/>
    <cellStyle name="Input 2 2 6 5 2" xfId="5936"/>
    <cellStyle name="Input 2 2 6 5 3" xfId="8464"/>
    <cellStyle name="Input 2 2 6 5 4" xfId="10978"/>
    <cellStyle name="Input 2 2 6 5 5" xfId="13281"/>
    <cellStyle name="Input 2 2 6 5 6" xfId="15746"/>
    <cellStyle name="Input 2 2 6 5 7" xfId="17987"/>
    <cellStyle name="Input 2 2 6 6" xfId="2940"/>
    <cellStyle name="Input 2 2 6 6 2" xfId="6166"/>
    <cellStyle name="Input 2 2 6 6 3" xfId="8694"/>
    <cellStyle name="Input 2 2 6 6 4" xfId="11207"/>
    <cellStyle name="Input 2 2 6 6 5" xfId="13511"/>
    <cellStyle name="Input 2 2 6 6 6" xfId="15974"/>
    <cellStyle name="Input 2 2 6 6 7" xfId="18217"/>
    <cellStyle name="Input 2 2 6 7" xfId="3124"/>
    <cellStyle name="Input 2 2 6 7 2" xfId="6349"/>
    <cellStyle name="Input 2 2 6 7 3" xfId="8878"/>
    <cellStyle name="Input 2 2 6 7 4" xfId="11389"/>
    <cellStyle name="Input 2 2 6 7 5" xfId="13694"/>
    <cellStyle name="Input 2 2 6 7 6" xfId="16158"/>
    <cellStyle name="Input 2 2 6 7 7" xfId="18398"/>
    <cellStyle name="Input 2 2 6 8" xfId="3323"/>
    <cellStyle name="Input 2 2 6 8 2" xfId="6548"/>
    <cellStyle name="Input 2 2 6 8 3" xfId="9077"/>
    <cellStyle name="Input 2 2 6 8 4" xfId="11588"/>
    <cellStyle name="Input 2 2 6 8 5" xfId="13892"/>
    <cellStyle name="Input 2 2 6 8 6" xfId="16357"/>
    <cellStyle name="Input 2 2 6 8 7" xfId="18596"/>
    <cellStyle name="Input 2 2 6 9" xfId="2678"/>
    <cellStyle name="Input 2 2 6 9 2" xfId="5905"/>
    <cellStyle name="Input 2 2 6 9 3" xfId="8432"/>
    <cellStyle name="Input 2 2 6 9 4" xfId="10946"/>
    <cellStyle name="Input 2 2 6 9 5" xfId="13250"/>
    <cellStyle name="Input 2 2 6 9 6" xfId="15714"/>
    <cellStyle name="Input 2 2 6 9 7" xfId="17956"/>
    <cellStyle name="Input 2 2 7" xfId="715"/>
    <cellStyle name="Input 2 2 7 10" xfId="1284"/>
    <cellStyle name="Input 2 2 7 10 2" xfId="4513"/>
    <cellStyle name="Input 2 2 7 10 3" xfId="7039"/>
    <cellStyle name="Input 2 2 7 10 4" xfId="9567"/>
    <cellStyle name="Input 2 2 7 10 5" xfId="11862"/>
    <cellStyle name="Input 2 2 7 10 6" xfId="14329"/>
    <cellStyle name="Input 2 2 7 10 7" xfId="16579"/>
    <cellStyle name="Input 2 2 7 11" xfId="4014"/>
    <cellStyle name="Input 2 2 7 12" xfId="3656"/>
    <cellStyle name="Input 2 2 7 13" xfId="6929"/>
    <cellStyle name="Input 2 2 7 14" xfId="14258"/>
    <cellStyle name="Input 2 2 7 15" xfId="20505"/>
    <cellStyle name="Input 2 2 7 16" xfId="20727"/>
    <cellStyle name="Input 2 2 7 2" xfId="1993"/>
    <cellStyle name="Input 2 2 7 2 2" xfId="5222"/>
    <cellStyle name="Input 2 2 7 2 3" xfId="7747"/>
    <cellStyle name="Input 2 2 7 2 4" xfId="10263"/>
    <cellStyle name="Input 2 2 7 2 5" xfId="12567"/>
    <cellStyle name="Input 2 2 7 2 6" xfId="15032"/>
    <cellStyle name="Input 2 2 7 2 7" xfId="17276"/>
    <cellStyle name="Input 2 2 7 3" xfId="2239"/>
    <cellStyle name="Input 2 2 7 3 2" xfId="5466"/>
    <cellStyle name="Input 2 2 7 3 3" xfId="7993"/>
    <cellStyle name="Input 2 2 7 3 4" xfId="10507"/>
    <cellStyle name="Input 2 2 7 3 5" xfId="12811"/>
    <cellStyle name="Input 2 2 7 3 6" xfId="15275"/>
    <cellStyle name="Input 2 2 7 3 7" xfId="17519"/>
    <cellStyle name="Input 2 2 7 4" xfId="2489"/>
    <cellStyle name="Input 2 2 7 4 2" xfId="5716"/>
    <cellStyle name="Input 2 2 7 4 3" xfId="8243"/>
    <cellStyle name="Input 2 2 7 4 4" xfId="10757"/>
    <cellStyle name="Input 2 2 7 4 5" xfId="13061"/>
    <cellStyle name="Input 2 2 7 4 6" xfId="15525"/>
    <cellStyle name="Input 2 2 7 4 7" xfId="17769"/>
    <cellStyle name="Input 2 2 7 5" xfId="2717"/>
    <cellStyle name="Input 2 2 7 5 2" xfId="5943"/>
    <cellStyle name="Input 2 2 7 5 3" xfId="8471"/>
    <cellStyle name="Input 2 2 7 5 4" xfId="10985"/>
    <cellStyle name="Input 2 2 7 5 5" xfId="13288"/>
    <cellStyle name="Input 2 2 7 5 6" xfId="15753"/>
    <cellStyle name="Input 2 2 7 5 7" xfId="17994"/>
    <cellStyle name="Input 2 2 7 6" xfId="2947"/>
    <cellStyle name="Input 2 2 7 6 2" xfId="6173"/>
    <cellStyle name="Input 2 2 7 6 3" xfId="8701"/>
    <cellStyle name="Input 2 2 7 6 4" xfId="11214"/>
    <cellStyle name="Input 2 2 7 6 5" xfId="13518"/>
    <cellStyle name="Input 2 2 7 6 6" xfId="15981"/>
    <cellStyle name="Input 2 2 7 6 7" xfId="18224"/>
    <cellStyle name="Input 2 2 7 7" xfId="3131"/>
    <cellStyle name="Input 2 2 7 7 2" xfId="6356"/>
    <cellStyle name="Input 2 2 7 7 3" xfId="8885"/>
    <cellStyle name="Input 2 2 7 7 4" xfId="11396"/>
    <cellStyle name="Input 2 2 7 7 5" xfId="13701"/>
    <cellStyle name="Input 2 2 7 7 6" xfId="16165"/>
    <cellStyle name="Input 2 2 7 7 7" xfId="18405"/>
    <cellStyle name="Input 2 2 7 8" xfId="3330"/>
    <cellStyle name="Input 2 2 7 8 2" xfId="6555"/>
    <cellStyle name="Input 2 2 7 8 3" xfId="9084"/>
    <cellStyle name="Input 2 2 7 8 4" xfId="11595"/>
    <cellStyle name="Input 2 2 7 8 5" xfId="13899"/>
    <cellStyle name="Input 2 2 7 8 6" xfId="16364"/>
    <cellStyle name="Input 2 2 7 8 7" xfId="18603"/>
    <cellStyle name="Input 2 2 7 9" xfId="3263"/>
    <cellStyle name="Input 2 2 7 9 2" xfId="6488"/>
    <cellStyle name="Input 2 2 7 9 3" xfId="9017"/>
    <cellStyle name="Input 2 2 7 9 4" xfId="11528"/>
    <cellStyle name="Input 2 2 7 9 5" xfId="13832"/>
    <cellStyle name="Input 2 2 7 9 6" xfId="16297"/>
    <cellStyle name="Input 2 2 7 9 7" xfId="18536"/>
    <cellStyle name="Input 2 2 8" xfId="1451"/>
    <cellStyle name="Input 2 2 8 10" xfId="19894"/>
    <cellStyle name="Input 2 2 8 2" xfId="4680"/>
    <cellStyle name="Input 2 2 8 3" xfId="7205"/>
    <cellStyle name="Input 2 2 8 4" xfId="9732"/>
    <cellStyle name="Input 2 2 8 5" xfId="12026"/>
    <cellStyle name="Input 2 2 8 6" xfId="14496"/>
    <cellStyle name="Input 2 2 8 7" xfId="16742"/>
    <cellStyle name="Input 2 2 8 8" xfId="20036"/>
    <cellStyle name="Input 2 2 8 9" xfId="20465"/>
    <cellStyle name="Input 2 2 9" xfId="1647"/>
    <cellStyle name="Input 2 2 9 10" xfId="20819"/>
    <cellStyle name="Input 2 2 9 2" xfId="4876"/>
    <cellStyle name="Input 2 2 9 3" xfId="7401"/>
    <cellStyle name="Input 2 2 9 4" xfId="9926"/>
    <cellStyle name="Input 2 2 9 5" xfId="12222"/>
    <cellStyle name="Input 2 2 9 6" xfId="14690"/>
    <cellStyle name="Input 2 2 9 7" xfId="16936"/>
    <cellStyle name="Input 2 2 9 8" xfId="20181"/>
    <cellStyle name="Input 2 2 9 9" xfId="20543"/>
    <cellStyle name="Input 2 20" xfId="18738"/>
    <cellStyle name="Input 2 21" xfId="18875"/>
    <cellStyle name="Input 2 22" xfId="19130"/>
    <cellStyle name="Input 2 23" xfId="19128"/>
    <cellStyle name="Input 2 24" xfId="19035"/>
    <cellStyle name="Input 2 25" xfId="19127"/>
    <cellStyle name="Input 2 26" xfId="19500"/>
    <cellStyle name="Input 2 27" xfId="19547"/>
    <cellStyle name="Input 2 28" xfId="19402"/>
    <cellStyle name="Input 2 29" xfId="19538"/>
    <cellStyle name="Input 2 3" xfId="258"/>
    <cellStyle name="Input 2 3 10" xfId="1532"/>
    <cellStyle name="Input 2 3 10 2" xfId="4761"/>
    <cellStyle name="Input 2 3 10 3" xfId="7286"/>
    <cellStyle name="Input 2 3 10 4" xfId="9812"/>
    <cellStyle name="Input 2 3 10 5" xfId="12107"/>
    <cellStyle name="Input 2 3 10 6" xfId="14577"/>
    <cellStyle name="Input 2 3 10 7" xfId="16822"/>
    <cellStyle name="Input 2 3 11" xfId="2594"/>
    <cellStyle name="Input 2 3 11 2" xfId="5821"/>
    <cellStyle name="Input 2 3 11 3" xfId="8348"/>
    <cellStyle name="Input 2 3 11 4" xfId="10862"/>
    <cellStyle name="Input 2 3 11 5" xfId="13166"/>
    <cellStyle name="Input 2 3 11 6" xfId="15630"/>
    <cellStyle name="Input 2 3 11 7" xfId="17873"/>
    <cellStyle name="Input 2 3 12" xfId="2802"/>
    <cellStyle name="Input 2 3 12 2" xfId="6028"/>
    <cellStyle name="Input 2 3 12 3" xfId="8556"/>
    <cellStyle name="Input 2 3 12 4" xfId="11069"/>
    <cellStyle name="Input 2 3 12 5" xfId="13373"/>
    <cellStyle name="Input 2 3 12 6" xfId="15837"/>
    <cellStyle name="Input 2 3 12 7" xfId="18079"/>
    <cellStyle name="Input 2 3 13" xfId="845"/>
    <cellStyle name="Input 2 3 13 2" xfId="4130"/>
    <cellStyle name="Input 2 3 13 3" xfId="6689"/>
    <cellStyle name="Input 2 3 13 4" xfId="9217"/>
    <cellStyle name="Input 2 3 13 5" xfId="3633"/>
    <cellStyle name="Input 2 3 13 6" xfId="14044"/>
    <cellStyle name="Input 2 3 13 7" xfId="3874"/>
    <cellStyle name="Input 2 3 14" xfId="4187"/>
    <cellStyle name="Input 2 3 15" xfId="6671"/>
    <cellStyle name="Input 2 3 16" xfId="3864"/>
    <cellStyle name="Input 2 3 17" xfId="11768"/>
    <cellStyle name="Input 2 3 18" xfId="18882"/>
    <cellStyle name="Input 2 3 19" xfId="19059"/>
    <cellStyle name="Input 2 3 2" xfId="554"/>
    <cellStyle name="Input 2 3 2 10" xfId="1125"/>
    <cellStyle name="Input 2 3 2 10 2" xfId="4368"/>
    <cellStyle name="Input 2 3 2 10 3" xfId="6907"/>
    <cellStyle name="Input 2 3 2 10 4" xfId="9436"/>
    <cellStyle name="Input 2 3 2 10 5" xfId="11753"/>
    <cellStyle name="Input 2 3 2 10 6" xfId="14216"/>
    <cellStyle name="Input 2 3 2 10 7" xfId="16497"/>
    <cellStyle name="Input 2 3 2 11" xfId="3879"/>
    <cellStyle name="Input 2 3 2 12" xfId="3892"/>
    <cellStyle name="Input 2 3 2 13" xfId="3907"/>
    <cellStyle name="Input 2 3 2 14" xfId="14068"/>
    <cellStyle name="Input 2 3 2 15" xfId="20060"/>
    <cellStyle name="Input 2 3 2 16" xfId="20021"/>
    <cellStyle name="Input 2 3 2 2" xfId="1843"/>
    <cellStyle name="Input 2 3 2 2 2" xfId="5072"/>
    <cellStyle name="Input 2 3 2 2 3" xfId="7597"/>
    <cellStyle name="Input 2 3 2 2 4" xfId="10114"/>
    <cellStyle name="Input 2 3 2 2 5" xfId="12418"/>
    <cellStyle name="Input 2 3 2 2 6" xfId="14882"/>
    <cellStyle name="Input 2 3 2 2 7" xfId="17127"/>
    <cellStyle name="Input 2 3 2 3" xfId="2092"/>
    <cellStyle name="Input 2 3 2 3 2" xfId="5320"/>
    <cellStyle name="Input 2 3 2 3 3" xfId="7846"/>
    <cellStyle name="Input 2 3 2 3 4" xfId="10362"/>
    <cellStyle name="Input 2 3 2 3 5" xfId="12665"/>
    <cellStyle name="Input 2 3 2 3 6" xfId="15131"/>
    <cellStyle name="Input 2 3 2 3 7" xfId="17374"/>
    <cellStyle name="Input 2 3 2 4" xfId="2348"/>
    <cellStyle name="Input 2 3 2 4 2" xfId="5575"/>
    <cellStyle name="Input 2 3 2 4 3" xfId="8102"/>
    <cellStyle name="Input 2 3 2 4 4" xfId="10616"/>
    <cellStyle name="Input 2 3 2 4 5" xfId="12920"/>
    <cellStyle name="Input 2 3 2 4 6" xfId="15384"/>
    <cellStyle name="Input 2 3 2 4 7" xfId="17628"/>
    <cellStyle name="Input 2 3 2 5" xfId="2663"/>
    <cellStyle name="Input 2 3 2 5 2" xfId="5890"/>
    <cellStyle name="Input 2 3 2 5 3" xfId="8417"/>
    <cellStyle name="Input 2 3 2 5 4" xfId="10931"/>
    <cellStyle name="Input 2 3 2 5 5" xfId="13235"/>
    <cellStyle name="Input 2 3 2 5 6" xfId="15699"/>
    <cellStyle name="Input 2 3 2 5 7" xfId="17942"/>
    <cellStyle name="Input 2 3 2 6" xfId="2818"/>
    <cellStyle name="Input 2 3 2 6 2" xfId="6044"/>
    <cellStyle name="Input 2 3 2 6 3" xfId="8572"/>
    <cellStyle name="Input 2 3 2 6 4" xfId="11085"/>
    <cellStyle name="Input 2 3 2 6 5" xfId="13389"/>
    <cellStyle name="Input 2 3 2 6 6" xfId="15853"/>
    <cellStyle name="Input 2 3 2 6 7" xfId="18095"/>
    <cellStyle name="Input 2 3 2 7" xfId="3014"/>
    <cellStyle name="Input 2 3 2 7 2" xfId="6240"/>
    <cellStyle name="Input 2 3 2 7 3" xfId="8768"/>
    <cellStyle name="Input 2 3 2 7 4" xfId="11281"/>
    <cellStyle name="Input 2 3 2 7 5" xfId="13585"/>
    <cellStyle name="Input 2 3 2 7 6" xfId="16048"/>
    <cellStyle name="Input 2 3 2 7 7" xfId="18291"/>
    <cellStyle name="Input 2 3 2 8" xfId="3222"/>
    <cellStyle name="Input 2 3 2 8 2" xfId="6447"/>
    <cellStyle name="Input 2 3 2 8 3" xfId="8976"/>
    <cellStyle name="Input 2 3 2 8 4" xfId="11487"/>
    <cellStyle name="Input 2 3 2 8 5" xfId="13791"/>
    <cellStyle name="Input 2 3 2 8 6" xfId="16256"/>
    <cellStyle name="Input 2 3 2 8 7" xfId="18495"/>
    <cellStyle name="Input 2 3 2 9" xfId="2827"/>
    <cellStyle name="Input 2 3 2 9 2" xfId="6053"/>
    <cellStyle name="Input 2 3 2 9 3" xfId="8581"/>
    <cellStyle name="Input 2 3 2 9 4" xfId="11094"/>
    <cellStyle name="Input 2 3 2 9 5" xfId="13398"/>
    <cellStyle name="Input 2 3 2 9 6" xfId="15862"/>
    <cellStyle name="Input 2 3 2 9 7" xfId="18104"/>
    <cellStyle name="Input 2 3 20" xfId="19050"/>
    <cellStyle name="Input 2 3 21" xfId="18737"/>
    <cellStyle name="Input 2 3 22" xfId="18718"/>
    <cellStyle name="Input 2 3 23" xfId="19087"/>
    <cellStyle name="Input 2 3 24" xfId="19250"/>
    <cellStyle name="Input 2 3 25" xfId="19528"/>
    <cellStyle name="Input 2 3 26" xfId="19299"/>
    <cellStyle name="Input 2 3 27" xfId="19312"/>
    <cellStyle name="Input 2 3 28" xfId="19508"/>
    <cellStyle name="Input 2 3 29" xfId="20358"/>
    <cellStyle name="Input 2 3 3" xfId="694"/>
    <cellStyle name="Input 2 3 3 10" xfId="1263"/>
    <cellStyle name="Input 2 3 3 10 2" xfId="4492"/>
    <cellStyle name="Input 2 3 3 10 3" xfId="7018"/>
    <cellStyle name="Input 2 3 3 10 4" xfId="9546"/>
    <cellStyle name="Input 2 3 3 10 5" xfId="11841"/>
    <cellStyle name="Input 2 3 3 10 6" xfId="14308"/>
    <cellStyle name="Input 2 3 3 10 7" xfId="16558"/>
    <cellStyle name="Input 2 3 3 11" xfId="3993"/>
    <cellStyle name="Input 2 3 3 12" xfId="3785"/>
    <cellStyle name="Input 2 3 3 13" xfId="6821"/>
    <cellStyle name="Input 2 3 3 14" xfId="3506"/>
    <cellStyle name="Input 2 3 3 15" xfId="19977"/>
    <cellStyle name="Input 2 3 3 16" xfId="20092"/>
    <cellStyle name="Input 2 3 3 2" xfId="1972"/>
    <cellStyle name="Input 2 3 3 2 2" xfId="5201"/>
    <cellStyle name="Input 2 3 3 2 3" xfId="7726"/>
    <cellStyle name="Input 2 3 3 2 4" xfId="10242"/>
    <cellStyle name="Input 2 3 3 2 5" xfId="12546"/>
    <cellStyle name="Input 2 3 3 2 6" xfId="15011"/>
    <cellStyle name="Input 2 3 3 2 7" xfId="17255"/>
    <cellStyle name="Input 2 3 3 3" xfId="2218"/>
    <cellStyle name="Input 2 3 3 3 2" xfId="5445"/>
    <cellStyle name="Input 2 3 3 3 3" xfId="7972"/>
    <cellStyle name="Input 2 3 3 3 4" xfId="10486"/>
    <cellStyle name="Input 2 3 3 3 5" xfId="12790"/>
    <cellStyle name="Input 2 3 3 3 6" xfId="15254"/>
    <cellStyle name="Input 2 3 3 3 7" xfId="17498"/>
    <cellStyle name="Input 2 3 3 4" xfId="2468"/>
    <cellStyle name="Input 2 3 3 4 2" xfId="5695"/>
    <cellStyle name="Input 2 3 3 4 3" xfId="8222"/>
    <cellStyle name="Input 2 3 3 4 4" xfId="10736"/>
    <cellStyle name="Input 2 3 3 4 5" xfId="13040"/>
    <cellStyle name="Input 2 3 3 4 6" xfId="15504"/>
    <cellStyle name="Input 2 3 3 4 7" xfId="17748"/>
    <cellStyle name="Input 2 3 3 5" xfId="2056"/>
    <cellStyle name="Input 2 3 3 5 2" xfId="5284"/>
    <cellStyle name="Input 2 3 3 5 3" xfId="7810"/>
    <cellStyle name="Input 2 3 3 5 4" xfId="10326"/>
    <cellStyle name="Input 2 3 3 5 5" xfId="12629"/>
    <cellStyle name="Input 2 3 3 5 6" xfId="15095"/>
    <cellStyle name="Input 2 3 3 5 7" xfId="17338"/>
    <cellStyle name="Input 2 3 3 6" xfId="2926"/>
    <cellStyle name="Input 2 3 3 6 2" xfId="6152"/>
    <cellStyle name="Input 2 3 3 6 3" xfId="8680"/>
    <cellStyle name="Input 2 3 3 6 4" xfId="11193"/>
    <cellStyle name="Input 2 3 3 6 5" xfId="13497"/>
    <cellStyle name="Input 2 3 3 6 6" xfId="15960"/>
    <cellStyle name="Input 2 3 3 6 7" xfId="18203"/>
    <cellStyle name="Input 2 3 3 7" xfId="3110"/>
    <cellStyle name="Input 2 3 3 7 2" xfId="6335"/>
    <cellStyle name="Input 2 3 3 7 3" xfId="8864"/>
    <cellStyle name="Input 2 3 3 7 4" xfId="11375"/>
    <cellStyle name="Input 2 3 3 7 5" xfId="13680"/>
    <cellStyle name="Input 2 3 3 7 6" xfId="16144"/>
    <cellStyle name="Input 2 3 3 7 7" xfId="18384"/>
    <cellStyle name="Input 2 3 3 8" xfId="3309"/>
    <cellStyle name="Input 2 3 3 8 2" xfId="6534"/>
    <cellStyle name="Input 2 3 3 8 3" xfId="9063"/>
    <cellStyle name="Input 2 3 3 8 4" xfId="11574"/>
    <cellStyle name="Input 2 3 3 8 5" xfId="13878"/>
    <cellStyle name="Input 2 3 3 8 6" xfId="16343"/>
    <cellStyle name="Input 2 3 3 8 7" xfId="18582"/>
    <cellStyle name="Input 2 3 3 9" xfId="3391"/>
    <cellStyle name="Input 2 3 3 9 2" xfId="6616"/>
    <cellStyle name="Input 2 3 3 9 3" xfId="9145"/>
    <cellStyle name="Input 2 3 3 9 4" xfId="11656"/>
    <cellStyle name="Input 2 3 3 9 5" xfId="13960"/>
    <cellStyle name="Input 2 3 3 9 6" xfId="16425"/>
    <cellStyle name="Input 2 3 3 9 7" xfId="18664"/>
    <cellStyle name="Input 2 3 30" xfId="21078"/>
    <cellStyle name="Input 2 3 4" xfId="735"/>
    <cellStyle name="Input 2 3 4 10" xfId="1304"/>
    <cellStyle name="Input 2 3 4 10 2" xfId="4533"/>
    <cellStyle name="Input 2 3 4 10 3" xfId="7059"/>
    <cellStyle name="Input 2 3 4 10 4" xfId="9587"/>
    <cellStyle name="Input 2 3 4 10 5" xfId="11882"/>
    <cellStyle name="Input 2 3 4 10 6" xfId="14349"/>
    <cellStyle name="Input 2 3 4 10 7" xfId="16599"/>
    <cellStyle name="Input 2 3 4 11" xfId="4034"/>
    <cellStyle name="Input 2 3 4 12" xfId="3650"/>
    <cellStyle name="Input 2 3 4 13" xfId="6720"/>
    <cellStyle name="Input 2 3 4 14" xfId="4180"/>
    <cellStyle name="Input 2 3 4 15" xfId="20076"/>
    <cellStyle name="Input 2 3 4 16" xfId="20720"/>
    <cellStyle name="Input 2 3 4 2" xfId="2013"/>
    <cellStyle name="Input 2 3 4 2 2" xfId="5242"/>
    <cellStyle name="Input 2 3 4 2 3" xfId="7767"/>
    <cellStyle name="Input 2 3 4 2 4" xfId="10283"/>
    <cellStyle name="Input 2 3 4 2 5" xfId="12587"/>
    <cellStyle name="Input 2 3 4 2 6" xfId="15052"/>
    <cellStyle name="Input 2 3 4 2 7" xfId="17296"/>
    <cellStyle name="Input 2 3 4 3" xfId="2259"/>
    <cellStyle name="Input 2 3 4 3 2" xfId="5486"/>
    <cellStyle name="Input 2 3 4 3 3" xfId="8013"/>
    <cellStyle name="Input 2 3 4 3 4" xfId="10527"/>
    <cellStyle name="Input 2 3 4 3 5" xfId="12831"/>
    <cellStyle name="Input 2 3 4 3 6" xfId="15295"/>
    <cellStyle name="Input 2 3 4 3 7" xfId="17539"/>
    <cellStyle name="Input 2 3 4 4" xfId="2509"/>
    <cellStyle name="Input 2 3 4 4 2" xfId="5736"/>
    <cellStyle name="Input 2 3 4 4 3" xfId="8263"/>
    <cellStyle name="Input 2 3 4 4 4" xfId="10777"/>
    <cellStyle name="Input 2 3 4 4 5" xfId="13081"/>
    <cellStyle name="Input 2 3 4 4 6" xfId="15545"/>
    <cellStyle name="Input 2 3 4 4 7" xfId="17789"/>
    <cellStyle name="Input 2 3 4 5" xfId="2737"/>
    <cellStyle name="Input 2 3 4 5 2" xfId="5963"/>
    <cellStyle name="Input 2 3 4 5 3" xfId="8491"/>
    <cellStyle name="Input 2 3 4 5 4" xfId="11005"/>
    <cellStyle name="Input 2 3 4 5 5" xfId="13308"/>
    <cellStyle name="Input 2 3 4 5 6" xfId="15773"/>
    <cellStyle name="Input 2 3 4 5 7" xfId="18014"/>
    <cellStyle name="Input 2 3 4 6" xfId="2967"/>
    <cellStyle name="Input 2 3 4 6 2" xfId="6193"/>
    <cellStyle name="Input 2 3 4 6 3" xfId="8721"/>
    <cellStyle name="Input 2 3 4 6 4" xfId="11234"/>
    <cellStyle name="Input 2 3 4 6 5" xfId="13538"/>
    <cellStyle name="Input 2 3 4 6 6" xfId="16001"/>
    <cellStyle name="Input 2 3 4 6 7" xfId="18244"/>
    <cellStyle name="Input 2 3 4 7" xfId="3151"/>
    <cellStyle name="Input 2 3 4 7 2" xfId="6376"/>
    <cellStyle name="Input 2 3 4 7 3" xfId="8905"/>
    <cellStyle name="Input 2 3 4 7 4" xfId="11416"/>
    <cellStyle name="Input 2 3 4 7 5" xfId="13721"/>
    <cellStyle name="Input 2 3 4 7 6" xfId="16185"/>
    <cellStyle name="Input 2 3 4 7 7" xfId="18425"/>
    <cellStyle name="Input 2 3 4 8" xfId="3350"/>
    <cellStyle name="Input 2 3 4 8 2" xfId="6575"/>
    <cellStyle name="Input 2 3 4 8 3" xfId="9104"/>
    <cellStyle name="Input 2 3 4 8 4" xfId="11615"/>
    <cellStyle name="Input 2 3 4 8 5" xfId="13919"/>
    <cellStyle name="Input 2 3 4 8 6" xfId="16384"/>
    <cellStyle name="Input 2 3 4 8 7" xfId="18623"/>
    <cellStyle name="Input 2 3 4 9" xfId="3006"/>
    <cellStyle name="Input 2 3 4 9 2" xfId="6232"/>
    <cellStyle name="Input 2 3 4 9 3" xfId="8760"/>
    <cellStyle name="Input 2 3 4 9 4" xfId="11273"/>
    <cellStyle name="Input 2 3 4 9 5" xfId="13577"/>
    <cellStyle name="Input 2 3 4 9 6" xfId="16040"/>
    <cellStyle name="Input 2 3 4 9 7" xfId="18283"/>
    <cellStyle name="Input 2 3 5" xfId="743"/>
    <cellStyle name="Input 2 3 5 10" xfId="1312"/>
    <cellStyle name="Input 2 3 5 10 2" xfId="4541"/>
    <cellStyle name="Input 2 3 5 10 3" xfId="7067"/>
    <cellStyle name="Input 2 3 5 10 4" xfId="9595"/>
    <cellStyle name="Input 2 3 5 10 5" xfId="11890"/>
    <cellStyle name="Input 2 3 5 10 6" xfId="14357"/>
    <cellStyle name="Input 2 3 5 10 7" xfId="16607"/>
    <cellStyle name="Input 2 3 5 11" xfId="4042"/>
    <cellStyle name="Input 2 3 5 12" xfId="3613"/>
    <cellStyle name="Input 2 3 5 13" xfId="9231"/>
    <cellStyle name="Input 2 3 5 14" xfId="14049"/>
    <cellStyle name="Input 2 3 5 15" xfId="20383"/>
    <cellStyle name="Input 2 3 5 16" xfId="20482"/>
    <cellStyle name="Input 2 3 5 2" xfId="2021"/>
    <cellStyle name="Input 2 3 5 2 2" xfId="5250"/>
    <cellStyle name="Input 2 3 5 2 3" xfId="7775"/>
    <cellStyle name="Input 2 3 5 2 4" xfId="10291"/>
    <cellStyle name="Input 2 3 5 2 5" xfId="12595"/>
    <cellStyle name="Input 2 3 5 2 6" xfId="15060"/>
    <cellStyle name="Input 2 3 5 2 7" xfId="17304"/>
    <cellStyle name="Input 2 3 5 3" xfId="2267"/>
    <cellStyle name="Input 2 3 5 3 2" xfId="5494"/>
    <cellStyle name="Input 2 3 5 3 3" xfId="8021"/>
    <cellStyle name="Input 2 3 5 3 4" xfId="10535"/>
    <cellStyle name="Input 2 3 5 3 5" xfId="12839"/>
    <cellStyle name="Input 2 3 5 3 6" xfId="15303"/>
    <cellStyle name="Input 2 3 5 3 7" xfId="17547"/>
    <cellStyle name="Input 2 3 5 4" xfId="2517"/>
    <cellStyle name="Input 2 3 5 4 2" xfId="5744"/>
    <cellStyle name="Input 2 3 5 4 3" xfId="8271"/>
    <cellStyle name="Input 2 3 5 4 4" xfId="10785"/>
    <cellStyle name="Input 2 3 5 4 5" xfId="13089"/>
    <cellStyle name="Input 2 3 5 4 6" xfId="15553"/>
    <cellStyle name="Input 2 3 5 4 7" xfId="17797"/>
    <cellStyle name="Input 2 3 5 5" xfId="2745"/>
    <cellStyle name="Input 2 3 5 5 2" xfId="5971"/>
    <cellStyle name="Input 2 3 5 5 3" xfId="8499"/>
    <cellStyle name="Input 2 3 5 5 4" xfId="11013"/>
    <cellStyle name="Input 2 3 5 5 5" xfId="13316"/>
    <cellStyle name="Input 2 3 5 5 6" xfId="15781"/>
    <cellStyle name="Input 2 3 5 5 7" xfId="18022"/>
    <cellStyle name="Input 2 3 5 6" xfId="2975"/>
    <cellStyle name="Input 2 3 5 6 2" xfId="6201"/>
    <cellStyle name="Input 2 3 5 6 3" xfId="8729"/>
    <cellStyle name="Input 2 3 5 6 4" xfId="11242"/>
    <cellStyle name="Input 2 3 5 6 5" xfId="13546"/>
    <cellStyle name="Input 2 3 5 6 6" xfId="16009"/>
    <cellStyle name="Input 2 3 5 6 7" xfId="18252"/>
    <cellStyle name="Input 2 3 5 7" xfId="3159"/>
    <cellStyle name="Input 2 3 5 7 2" xfId="6384"/>
    <cellStyle name="Input 2 3 5 7 3" xfId="8913"/>
    <cellStyle name="Input 2 3 5 7 4" xfId="11424"/>
    <cellStyle name="Input 2 3 5 7 5" xfId="13729"/>
    <cellStyle name="Input 2 3 5 7 6" xfId="16193"/>
    <cellStyle name="Input 2 3 5 7 7" xfId="18433"/>
    <cellStyle name="Input 2 3 5 8" xfId="3358"/>
    <cellStyle name="Input 2 3 5 8 2" xfId="6583"/>
    <cellStyle name="Input 2 3 5 8 3" xfId="9112"/>
    <cellStyle name="Input 2 3 5 8 4" xfId="11623"/>
    <cellStyle name="Input 2 3 5 8 5" xfId="13927"/>
    <cellStyle name="Input 2 3 5 8 6" xfId="16392"/>
    <cellStyle name="Input 2 3 5 8 7" xfId="18631"/>
    <cellStyle name="Input 2 3 5 9" xfId="3053"/>
    <cellStyle name="Input 2 3 5 9 2" xfId="6279"/>
    <cellStyle name="Input 2 3 5 9 3" xfId="8807"/>
    <cellStyle name="Input 2 3 5 9 4" xfId="11319"/>
    <cellStyle name="Input 2 3 5 9 5" xfId="13624"/>
    <cellStyle name="Input 2 3 5 9 6" xfId="16087"/>
    <cellStyle name="Input 2 3 5 9 7" xfId="18329"/>
    <cellStyle name="Input 2 3 6" xfId="1569"/>
    <cellStyle name="Input 2 3 6 10" xfId="20502"/>
    <cellStyle name="Input 2 3 6 2" xfId="4798"/>
    <cellStyle name="Input 2 3 6 3" xfId="7323"/>
    <cellStyle name="Input 2 3 6 4" xfId="9849"/>
    <cellStyle name="Input 2 3 6 5" xfId="12144"/>
    <cellStyle name="Input 2 3 6 6" xfId="14614"/>
    <cellStyle name="Input 2 3 6 7" xfId="16858"/>
    <cellStyle name="Input 2 3 6 8" xfId="19928"/>
    <cellStyle name="Input 2 3 6 9" xfId="20378"/>
    <cellStyle name="Input 2 3 7" xfId="1613"/>
    <cellStyle name="Input 2 3 7 10" xfId="20801"/>
    <cellStyle name="Input 2 3 7 2" xfId="4842"/>
    <cellStyle name="Input 2 3 7 3" xfId="7367"/>
    <cellStyle name="Input 2 3 7 4" xfId="9892"/>
    <cellStyle name="Input 2 3 7 5" xfId="12188"/>
    <cellStyle name="Input 2 3 7 6" xfId="14656"/>
    <cellStyle name="Input 2 3 7 7" xfId="16902"/>
    <cellStyle name="Input 2 3 7 8" xfId="20160"/>
    <cellStyle name="Input 2 3 7 9" xfId="20534"/>
    <cellStyle name="Input 2 3 8" xfId="1592"/>
    <cellStyle name="Input 2 3 8 10" xfId="20410"/>
    <cellStyle name="Input 2 3 8 2" xfId="4821"/>
    <cellStyle name="Input 2 3 8 3" xfId="7346"/>
    <cellStyle name="Input 2 3 8 4" xfId="9872"/>
    <cellStyle name="Input 2 3 8 5" xfId="12167"/>
    <cellStyle name="Input 2 3 8 6" xfId="14636"/>
    <cellStyle name="Input 2 3 8 7" xfId="16881"/>
    <cellStyle name="Input 2 3 8 8" xfId="20000"/>
    <cellStyle name="Input 2 3 8 9" xfId="20437"/>
    <cellStyle name="Input 2 3 9" xfId="2574"/>
    <cellStyle name="Input 2 3 9 10" xfId="20908"/>
    <cellStyle name="Input 2 3 9 2" xfId="5801"/>
    <cellStyle name="Input 2 3 9 3" xfId="8328"/>
    <cellStyle name="Input 2 3 9 4" xfId="10842"/>
    <cellStyle name="Input 2 3 9 5" xfId="13146"/>
    <cellStyle name="Input 2 3 9 6" xfId="15610"/>
    <cellStyle name="Input 2 3 9 7" xfId="17854"/>
    <cellStyle name="Input 2 3 9 8" xfId="20269"/>
    <cellStyle name="Input 2 3 9 9" xfId="20622"/>
    <cellStyle name="Input 2 30" xfId="20362"/>
    <cellStyle name="Input 2 4" xfId="429"/>
    <cellStyle name="Input 2 4 10" xfId="1001"/>
    <cellStyle name="Input 2 4 10 2" xfId="4264"/>
    <cellStyle name="Input 2 4 10 3" xfId="6805"/>
    <cellStyle name="Input 2 4 10 4" xfId="9335"/>
    <cellStyle name="Input 2 4 10 5" xfId="4145"/>
    <cellStyle name="Input 2 4 10 6" xfId="14134"/>
    <cellStyle name="Input 2 4 10 7" xfId="9456"/>
    <cellStyle name="Input 2 4 11" xfId="3776"/>
    <cellStyle name="Input 2 4 12" xfId="3865"/>
    <cellStyle name="Input 2 4 13" xfId="9260"/>
    <cellStyle name="Input 2 4 14" xfId="14072"/>
    <cellStyle name="Input 2 4 15" xfId="19999"/>
    <cellStyle name="Input 2 4 16" xfId="20428"/>
    <cellStyle name="Input 2 4 2" xfId="1732"/>
    <cellStyle name="Input 2 4 2 2" xfId="4961"/>
    <cellStyle name="Input 2 4 2 3" xfId="7486"/>
    <cellStyle name="Input 2 4 2 4" xfId="10007"/>
    <cellStyle name="Input 2 4 2 5" xfId="12307"/>
    <cellStyle name="Input 2 4 2 6" xfId="14774"/>
    <cellStyle name="Input 2 4 2 7" xfId="17018"/>
    <cellStyle name="Input 2 4 3" xfId="1534"/>
    <cellStyle name="Input 2 4 3 2" xfId="4763"/>
    <cellStyle name="Input 2 4 3 3" xfId="7288"/>
    <cellStyle name="Input 2 4 3 4" xfId="9814"/>
    <cellStyle name="Input 2 4 3 5" xfId="12109"/>
    <cellStyle name="Input 2 4 3 6" xfId="14579"/>
    <cellStyle name="Input 2 4 3 7" xfId="16824"/>
    <cellStyle name="Input 2 4 4" xfId="1617"/>
    <cellStyle name="Input 2 4 4 2" xfId="4846"/>
    <cellStyle name="Input 2 4 4 3" xfId="7371"/>
    <cellStyle name="Input 2 4 4 4" xfId="9896"/>
    <cellStyle name="Input 2 4 4 5" xfId="12192"/>
    <cellStyle name="Input 2 4 4 6" xfId="14660"/>
    <cellStyle name="Input 2 4 4 7" xfId="16906"/>
    <cellStyle name="Input 2 4 5" xfId="2564"/>
    <cellStyle name="Input 2 4 5 2" xfId="5791"/>
    <cellStyle name="Input 2 4 5 3" xfId="8318"/>
    <cellStyle name="Input 2 4 5 4" xfId="10832"/>
    <cellStyle name="Input 2 4 5 5" xfId="13136"/>
    <cellStyle name="Input 2 4 5 6" xfId="15600"/>
    <cellStyle name="Input 2 4 5 7" xfId="17844"/>
    <cellStyle name="Input 2 4 6" xfId="1358"/>
    <cellStyle name="Input 2 4 6 2" xfId="4587"/>
    <cellStyle name="Input 2 4 6 3" xfId="7113"/>
    <cellStyle name="Input 2 4 6 4" xfId="9641"/>
    <cellStyle name="Input 2 4 6 5" xfId="11935"/>
    <cellStyle name="Input 2 4 6 6" xfId="14403"/>
    <cellStyle name="Input 2 4 6 7" xfId="16652"/>
    <cellStyle name="Input 2 4 7" xfId="1414"/>
    <cellStyle name="Input 2 4 7 2" xfId="4643"/>
    <cellStyle name="Input 2 4 7 3" xfId="7168"/>
    <cellStyle name="Input 2 4 7 4" xfId="9695"/>
    <cellStyle name="Input 2 4 7 5" xfId="11989"/>
    <cellStyle name="Input 2 4 7 6" xfId="14459"/>
    <cellStyle name="Input 2 4 7 7" xfId="16705"/>
    <cellStyle name="Input 2 4 8" xfId="2654"/>
    <cellStyle name="Input 2 4 8 2" xfId="5881"/>
    <cellStyle name="Input 2 4 8 3" xfId="8408"/>
    <cellStyle name="Input 2 4 8 4" xfId="10922"/>
    <cellStyle name="Input 2 4 8 5" xfId="13226"/>
    <cellStyle name="Input 2 4 8 6" xfId="15690"/>
    <cellStyle name="Input 2 4 8 7" xfId="17933"/>
    <cellStyle name="Input 2 4 9" xfId="3387"/>
    <cellStyle name="Input 2 4 9 2" xfId="6612"/>
    <cellStyle name="Input 2 4 9 3" xfId="9141"/>
    <cellStyle name="Input 2 4 9 4" xfId="11652"/>
    <cellStyle name="Input 2 4 9 5" xfId="13956"/>
    <cellStyle name="Input 2 4 9 6" xfId="16421"/>
    <cellStyle name="Input 2 4 9 7" xfId="18660"/>
    <cellStyle name="Input 2 5" xfId="730"/>
    <cellStyle name="Input 2 5 10" xfId="1299"/>
    <cellStyle name="Input 2 5 10 2" xfId="4528"/>
    <cellStyle name="Input 2 5 10 3" xfId="7054"/>
    <cellStyle name="Input 2 5 10 4" xfId="9582"/>
    <cellStyle name="Input 2 5 10 5" xfId="11877"/>
    <cellStyle name="Input 2 5 10 6" xfId="14344"/>
    <cellStyle name="Input 2 5 10 7" xfId="16594"/>
    <cellStyle name="Input 2 5 11" xfId="4029"/>
    <cellStyle name="Input 2 5 12" xfId="3483"/>
    <cellStyle name="Input 2 5 13" xfId="4352"/>
    <cellStyle name="Input 2 5 14" xfId="14053"/>
    <cellStyle name="Input 2 5 15" xfId="20003"/>
    <cellStyle name="Input 2 5 16" xfId="19876"/>
    <cellStyle name="Input 2 5 2" xfId="2008"/>
    <cellStyle name="Input 2 5 2 2" xfId="5237"/>
    <cellStyle name="Input 2 5 2 3" xfId="7762"/>
    <cellStyle name="Input 2 5 2 4" xfId="10278"/>
    <cellStyle name="Input 2 5 2 5" xfId="12582"/>
    <cellStyle name="Input 2 5 2 6" xfId="15047"/>
    <cellStyle name="Input 2 5 2 7" xfId="17291"/>
    <cellStyle name="Input 2 5 3" xfId="2254"/>
    <cellStyle name="Input 2 5 3 2" xfId="5481"/>
    <cellStyle name="Input 2 5 3 3" xfId="8008"/>
    <cellStyle name="Input 2 5 3 4" xfId="10522"/>
    <cellStyle name="Input 2 5 3 5" xfId="12826"/>
    <cellStyle name="Input 2 5 3 6" xfId="15290"/>
    <cellStyle name="Input 2 5 3 7" xfId="17534"/>
    <cellStyle name="Input 2 5 4" xfId="2504"/>
    <cellStyle name="Input 2 5 4 2" xfId="5731"/>
    <cellStyle name="Input 2 5 4 3" xfId="8258"/>
    <cellStyle name="Input 2 5 4 4" xfId="10772"/>
    <cellStyle name="Input 2 5 4 5" xfId="13076"/>
    <cellStyle name="Input 2 5 4 6" xfId="15540"/>
    <cellStyle name="Input 2 5 4 7" xfId="17784"/>
    <cellStyle name="Input 2 5 5" xfId="2732"/>
    <cellStyle name="Input 2 5 5 2" xfId="5958"/>
    <cellStyle name="Input 2 5 5 3" xfId="8486"/>
    <cellStyle name="Input 2 5 5 4" xfId="11000"/>
    <cellStyle name="Input 2 5 5 5" xfId="13303"/>
    <cellStyle name="Input 2 5 5 6" xfId="15768"/>
    <cellStyle name="Input 2 5 5 7" xfId="18009"/>
    <cellStyle name="Input 2 5 6" xfId="2962"/>
    <cellStyle name="Input 2 5 6 2" xfId="6188"/>
    <cellStyle name="Input 2 5 6 3" xfId="8716"/>
    <cellStyle name="Input 2 5 6 4" xfId="11229"/>
    <cellStyle name="Input 2 5 6 5" xfId="13533"/>
    <cellStyle name="Input 2 5 6 6" xfId="15996"/>
    <cellStyle name="Input 2 5 6 7" xfId="18239"/>
    <cellStyle name="Input 2 5 7" xfId="3146"/>
    <cellStyle name="Input 2 5 7 2" xfId="6371"/>
    <cellStyle name="Input 2 5 7 3" xfId="8900"/>
    <cellStyle name="Input 2 5 7 4" xfId="11411"/>
    <cellStyle name="Input 2 5 7 5" xfId="13716"/>
    <cellStyle name="Input 2 5 7 6" xfId="16180"/>
    <cellStyle name="Input 2 5 7 7" xfId="18420"/>
    <cellStyle name="Input 2 5 8" xfId="3345"/>
    <cellStyle name="Input 2 5 8 2" xfId="6570"/>
    <cellStyle name="Input 2 5 8 3" xfId="9099"/>
    <cellStyle name="Input 2 5 8 4" xfId="11610"/>
    <cellStyle name="Input 2 5 8 5" xfId="13914"/>
    <cellStyle name="Input 2 5 8 6" xfId="16379"/>
    <cellStyle name="Input 2 5 8 7" xfId="18618"/>
    <cellStyle name="Input 2 5 9" xfId="2656"/>
    <cellStyle name="Input 2 5 9 2" xfId="5883"/>
    <cellStyle name="Input 2 5 9 3" xfId="8410"/>
    <cellStyle name="Input 2 5 9 4" xfId="10924"/>
    <cellStyle name="Input 2 5 9 5" xfId="13228"/>
    <cellStyle name="Input 2 5 9 6" xfId="15692"/>
    <cellStyle name="Input 2 5 9 7" xfId="17935"/>
    <cellStyle name="Input 2 6" xfId="666"/>
    <cellStyle name="Input 2 6 10" xfId="1235"/>
    <cellStyle name="Input 2 6 10 2" xfId="4464"/>
    <cellStyle name="Input 2 6 10 3" xfId="6990"/>
    <cellStyle name="Input 2 6 10 4" xfId="9518"/>
    <cellStyle name="Input 2 6 10 5" xfId="11813"/>
    <cellStyle name="Input 2 6 10 6" xfId="14280"/>
    <cellStyle name="Input 2 6 10 7" xfId="16530"/>
    <cellStyle name="Input 2 6 11" xfId="3965"/>
    <cellStyle name="Input 2 6 12" xfId="3665"/>
    <cellStyle name="Input 2 6 13" xfId="3558"/>
    <cellStyle name="Input 2 6 14" xfId="6933"/>
    <cellStyle name="Input 2 6 15" xfId="20165"/>
    <cellStyle name="Input 2 6 16" xfId="20538"/>
    <cellStyle name="Input 2 6 17" xfId="20804"/>
    <cellStyle name="Input 2 6 2" xfId="1944"/>
    <cellStyle name="Input 2 6 2 2" xfId="5173"/>
    <cellStyle name="Input 2 6 2 3" xfId="7698"/>
    <cellStyle name="Input 2 6 2 4" xfId="10214"/>
    <cellStyle name="Input 2 6 2 5" xfId="12518"/>
    <cellStyle name="Input 2 6 2 6" xfId="14983"/>
    <cellStyle name="Input 2 6 2 7" xfId="17227"/>
    <cellStyle name="Input 2 6 3" xfId="2190"/>
    <cellStyle name="Input 2 6 3 2" xfId="5417"/>
    <cellStyle name="Input 2 6 3 3" xfId="7944"/>
    <cellStyle name="Input 2 6 3 4" xfId="10458"/>
    <cellStyle name="Input 2 6 3 5" xfId="12762"/>
    <cellStyle name="Input 2 6 3 6" xfId="15226"/>
    <cellStyle name="Input 2 6 3 7" xfId="17470"/>
    <cellStyle name="Input 2 6 4" xfId="2440"/>
    <cellStyle name="Input 2 6 4 2" xfId="5667"/>
    <cellStyle name="Input 2 6 4 3" xfId="8194"/>
    <cellStyle name="Input 2 6 4 4" xfId="10708"/>
    <cellStyle name="Input 2 6 4 5" xfId="13012"/>
    <cellStyle name="Input 2 6 4 6" xfId="15476"/>
    <cellStyle name="Input 2 6 4 7" xfId="17720"/>
    <cellStyle name="Input 2 6 5" xfId="2086"/>
    <cellStyle name="Input 2 6 5 2" xfId="5314"/>
    <cellStyle name="Input 2 6 5 3" xfId="7840"/>
    <cellStyle name="Input 2 6 5 4" xfId="10356"/>
    <cellStyle name="Input 2 6 5 5" xfId="12659"/>
    <cellStyle name="Input 2 6 5 6" xfId="15125"/>
    <cellStyle name="Input 2 6 5 7" xfId="17368"/>
    <cellStyle name="Input 2 6 6" xfId="2898"/>
    <cellStyle name="Input 2 6 6 2" xfId="6124"/>
    <cellStyle name="Input 2 6 6 3" xfId="8652"/>
    <cellStyle name="Input 2 6 6 4" xfId="11165"/>
    <cellStyle name="Input 2 6 6 5" xfId="13469"/>
    <cellStyle name="Input 2 6 6 6" xfId="15932"/>
    <cellStyle name="Input 2 6 6 7" xfId="18175"/>
    <cellStyle name="Input 2 6 7" xfId="3082"/>
    <cellStyle name="Input 2 6 7 2" xfId="6307"/>
    <cellStyle name="Input 2 6 7 3" xfId="8836"/>
    <cellStyle name="Input 2 6 7 4" xfId="11347"/>
    <cellStyle name="Input 2 6 7 5" xfId="13652"/>
    <cellStyle name="Input 2 6 7 6" xfId="16116"/>
    <cellStyle name="Input 2 6 7 7" xfId="18356"/>
    <cellStyle name="Input 2 6 8" xfId="3281"/>
    <cellStyle name="Input 2 6 8 2" xfId="6506"/>
    <cellStyle name="Input 2 6 8 3" xfId="9035"/>
    <cellStyle name="Input 2 6 8 4" xfId="11546"/>
    <cellStyle name="Input 2 6 8 5" xfId="13850"/>
    <cellStyle name="Input 2 6 8 6" xfId="16315"/>
    <cellStyle name="Input 2 6 8 7" xfId="18554"/>
    <cellStyle name="Input 2 6 9" xfId="2416"/>
    <cellStyle name="Input 2 6 9 2" xfId="5643"/>
    <cellStyle name="Input 2 6 9 3" xfId="8170"/>
    <cellStyle name="Input 2 6 9 4" xfId="10684"/>
    <cellStyle name="Input 2 6 9 5" xfId="12988"/>
    <cellStyle name="Input 2 6 9 6" xfId="15452"/>
    <cellStyle name="Input 2 6 9 7" xfId="17696"/>
    <cellStyle name="Input 2 7" xfId="758"/>
    <cellStyle name="Input 2 7 10" xfId="1327"/>
    <cellStyle name="Input 2 7 10 2" xfId="4556"/>
    <cellStyle name="Input 2 7 10 3" xfId="7082"/>
    <cellStyle name="Input 2 7 10 4" xfId="9610"/>
    <cellStyle name="Input 2 7 10 5" xfId="11905"/>
    <cellStyle name="Input 2 7 10 6" xfId="14372"/>
    <cellStyle name="Input 2 7 10 7" xfId="16622"/>
    <cellStyle name="Input 2 7 11" xfId="4057"/>
    <cellStyle name="Input 2 7 12" xfId="3608"/>
    <cellStyle name="Input 2 7 13" xfId="9229"/>
    <cellStyle name="Input 2 7 14" xfId="6696"/>
    <cellStyle name="Input 2 7 15" xfId="20499"/>
    <cellStyle name="Input 2 7 16" xfId="20715"/>
    <cellStyle name="Input 2 7 2" xfId="2036"/>
    <cellStyle name="Input 2 7 2 2" xfId="5265"/>
    <cellStyle name="Input 2 7 2 3" xfId="7790"/>
    <cellStyle name="Input 2 7 2 4" xfId="10306"/>
    <cellStyle name="Input 2 7 2 5" xfId="12610"/>
    <cellStyle name="Input 2 7 2 6" xfId="15075"/>
    <cellStyle name="Input 2 7 2 7" xfId="17319"/>
    <cellStyle name="Input 2 7 3" xfId="2282"/>
    <cellStyle name="Input 2 7 3 2" xfId="5509"/>
    <cellStyle name="Input 2 7 3 3" xfId="8036"/>
    <cellStyle name="Input 2 7 3 4" xfId="10550"/>
    <cellStyle name="Input 2 7 3 5" xfId="12854"/>
    <cellStyle name="Input 2 7 3 6" xfId="15318"/>
    <cellStyle name="Input 2 7 3 7" xfId="17562"/>
    <cellStyle name="Input 2 7 4" xfId="2532"/>
    <cellStyle name="Input 2 7 4 2" xfId="5759"/>
    <cellStyle name="Input 2 7 4 3" xfId="8286"/>
    <cellStyle name="Input 2 7 4 4" xfId="10800"/>
    <cellStyle name="Input 2 7 4 5" xfId="13104"/>
    <cellStyle name="Input 2 7 4 6" xfId="15568"/>
    <cellStyle name="Input 2 7 4 7" xfId="17812"/>
    <cellStyle name="Input 2 7 5" xfId="2760"/>
    <cellStyle name="Input 2 7 5 2" xfId="5986"/>
    <cellStyle name="Input 2 7 5 3" xfId="8514"/>
    <cellStyle name="Input 2 7 5 4" xfId="11028"/>
    <cellStyle name="Input 2 7 5 5" xfId="13331"/>
    <cellStyle name="Input 2 7 5 6" xfId="15796"/>
    <cellStyle name="Input 2 7 5 7" xfId="18037"/>
    <cellStyle name="Input 2 7 6" xfId="2990"/>
    <cellStyle name="Input 2 7 6 2" xfId="6216"/>
    <cellStyle name="Input 2 7 6 3" xfId="8744"/>
    <cellStyle name="Input 2 7 6 4" xfId="11257"/>
    <cellStyle name="Input 2 7 6 5" xfId="13561"/>
    <cellStyle name="Input 2 7 6 6" xfId="16024"/>
    <cellStyle name="Input 2 7 6 7" xfId="18267"/>
    <cellStyle name="Input 2 7 7" xfId="3174"/>
    <cellStyle name="Input 2 7 7 2" xfId="6399"/>
    <cellStyle name="Input 2 7 7 3" xfId="8928"/>
    <cellStyle name="Input 2 7 7 4" xfId="11439"/>
    <cellStyle name="Input 2 7 7 5" xfId="13744"/>
    <cellStyle name="Input 2 7 7 6" xfId="16208"/>
    <cellStyle name="Input 2 7 7 7" xfId="18448"/>
    <cellStyle name="Input 2 7 8" xfId="3373"/>
    <cellStyle name="Input 2 7 8 2" xfId="6598"/>
    <cellStyle name="Input 2 7 8 3" xfId="9127"/>
    <cellStyle name="Input 2 7 8 4" xfId="11638"/>
    <cellStyle name="Input 2 7 8 5" xfId="13942"/>
    <cellStyle name="Input 2 7 8 6" xfId="16407"/>
    <cellStyle name="Input 2 7 8 7" xfId="18646"/>
    <cellStyle name="Input 2 7 9" xfId="3001"/>
    <cellStyle name="Input 2 7 9 2" xfId="6227"/>
    <cellStyle name="Input 2 7 9 3" xfId="8755"/>
    <cellStyle name="Input 2 7 9 4" xfId="11268"/>
    <cellStyle name="Input 2 7 9 5" xfId="13572"/>
    <cellStyle name="Input 2 7 9 6" xfId="16035"/>
    <cellStyle name="Input 2 7 9 7" xfId="18278"/>
    <cellStyle name="Input 2 8" xfId="1385"/>
    <cellStyle name="Input 2 8 10" xfId="20839"/>
    <cellStyle name="Input 2 8 2" xfId="4614"/>
    <cellStyle name="Input 2 8 3" xfId="7139"/>
    <cellStyle name="Input 2 8 4" xfId="9668"/>
    <cellStyle name="Input 2 8 5" xfId="11961"/>
    <cellStyle name="Input 2 8 6" xfId="14430"/>
    <cellStyle name="Input 2 8 7" xfId="16678"/>
    <cellStyle name="Input 2 8 8" xfId="20199"/>
    <cellStyle name="Input 2 8 9" xfId="20552"/>
    <cellStyle name="Input 2 9" xfId="1333"/>
    <cellStyle name="Input 2 9 10" xfId="20740"/>
    <cellStyle name="Input 2 9 2" xfId="4562"/>
    <cellStyle name="Input 2 9 3" xfId="7088"/>
    <cellStyle name="Input 2 9 4" xfId="9616"/>
    <cellStyle name="Input 2 9 5" xfId="11910"/>
    <cellStyle name="Input 2 9 6" xfId="14378"/>
    <cellStyle name="Input 2 9 7" xfId="16627"/>
    <cellStyle name="Input 2 9 8" xfId="20097"/>
    <cellStyle name="Input 2 9 9" xfId="20516"/>
    <cellStyle name="Input 3" xfId="146"/>
    <cellStyle name="Input 3 10" xfId="1749"/>
    <cellStyle name="Input 3 10 2" xfId="4978"/>
    <cellStyle name="Input 3 10 3" xfId="7503"/>
    <cellStyle name="Input 3 10 4" xfId="10023"/>
    <cellStyle name="Input 3 10 5" xfId="12324"/>
    <cellStyle name="Input 3 10 6" xfId="14790"/>
    <cellStyle name="Input 3 10 7" xfId="17035"/>
    <cellStyle name="Input 3 11" xfId="2353"/>
    <cellStyle name="Input 3 11 2" xfId="5580"/>
    <cellStyle name="Input 3 11 3" xfId="8107"/>
    <cellStyle name="Input 3 11 4" xfId="10621"/>
    <cellStyle name="Input 3 11 5" xfId="12925"/>
    <cellStyle name="Input 3 11 6" xfId="15389"/>
    <cellStyle name="Input 3 11 7" xfId="17633"/>
    <cellStyle name="Input 3 12" xfId="2675"/>
    <cellStyle name="Input 3 12 2" xfId="5902"/>
    <cellStyle name="Input 3 12 3" xfId="8429"/>
    <cellStyle name="Input 3 12 4" xfId="10943"/>
    <cellStyle name="Input 3 12 5" xfId="13247"/>
    <cellStyle name="Input 3 12 6" xfId="15711"/>
    <cellStyle name="Input 3 12 7" xfId="17953"/>
    <cellStyle name="Input 3 13" xfId="785"/>
    <cellStyle name="Input 3 13 2" xfId="4079"/>
    <cellStyle name="Input 3 13 3" xfId="3502"/>
    <cellStyle name="Input 3 13 4" xfId="4202"/>
    <cellStyle name="Input 3 13 5" xfId="9445"/>
    <cellStyle name="Input 3 13 6" xfId="6700"/>
    <cellStyle name="Input 3 13 7" xfId="14144"/>
    <cellStyle name="Input 3 14" xfId="3554"/>
    <cellStyle name="Input 3 15" xfId="3870"/>
    <cellStyle name="Input 3 16" xfId="3737"/>
    <cellStyle name="Input 3 17" xfId="18795"/>
    <cellStyle name="Input 3 18" xfId="18992"/>
    <cellStyle name="Input 3 19" xfId="19079"/>
    <cellStyle name="Input 3 2" xfId="259"/>
    <cellStyle name="Input 3 2 10" xfId="2572"/>
    <cellStyle name="Input 3 2 10 2" xfId="5799"/>
    <cellStyle name="Input 3 2 10 3" xfId="8326"/>
    <cellStyle name="Input 3 2 10 4" xfId="10840"/>
    <cellStyle name="Input 3 2 10 5" xfId="13144"/>
    <cellStyle name="Input 3 2 10 6" xfId="15608"/>
    <cellStyle name="Input 3 2 10 7" xfId="17852"/>
    <cellStyle name="Input 3 2 11" xfId="2804"/>
    <cellStyle name="Input 3 2 11 2" xfId="6030"/>
    <cellStyle name="Input 3 2 11 3" xfId="8558"/>
    <cellStyle name="Input 3 2 11 4" xfId="11071"/>
    <cellStyle name="Input 3 2 11 5" xfId="13375"/>
    <cellStyle name="Input 3 2 11 6" xfId="15839"/>
    <cellStyle name="Input 3 2 11 7" xfId="18081"/>
    <cellStyle name="Input 3 2 12" xfId="2703"/>
    <cellStyle name="Input 3 2 12 2" xfId="5930"/>
    <cellStyle name="Input 3 2 12 3" xfId="8457"/>
    <cellStyle name="Input 3 2 12 4" xfId="10971"/>
    <cellStyle name="Input 3 2 12 5" xfId="13275"/>
    <cellStyle name="Input 3 2 12 6" xfId="15739"/>
    <cellStyle name="Input 3 2 12 7" xfId="17981"/>
    <cellStyle name="Input 3 2 13" xfId="846"/>
    <cellStyle name="Input 3 2 13 2" xfId="4131"/>
    <cellStyle name="Input 3 2 13 3" xfId="6690"/>
    <cellStyle name="Input 3 2 13 4" xfId="9218"/>
    <cellStyle name="Input 3 2 13 5" xfId="9342"/>
    <cellStyle name="Input 3 2 13 6" xfId="14045"/>
    <cellStyle name="Input 3 2 13 7" xfId="4093"/>
    <cellStyle name="Input 3 2 14" xfId="4390"/>
    <cellStyle name="Input 3 2 15" xfId="6845"/>
    <cellStyle name="Input 3 2 16" xfId="3532"/>
    <cellStyle name="Input 3 2 17" xfId="6738"/>
    <cellStyle name="Input 3 2 18" xfId="18883"/>
    <cellStyle name="Input 3 2 19" xfId="19060"/>
    <cellStyle name="Input 3 2 2" xfId="557"/>
    <cellStyle name="Input 3 2 2 10" xfId="1128"/>
    <cellStyle name="Input 3 2 2 10 2" xfId="4371"/>
    <cellStyle name="Input 3 2 2 10 3" xfId="6910"/>
    <cellStyle name="Input 3 2 2 10 4" xfId="9439"/>
    <cellStyle name="Input 3 2 2 10 5" xfId="11756"/>
    <cellStyle name="Input 3 2 2 10 6" xfId="14219"/>
    <cellStyle name="Input 3 2 2 10 7" xfId="16500"/>
    <cellStyle name="Input 3 2 2 11" xfId="3882"/>
    <cellStyle name="Input 3 2 2 12" xfId="4348"/>
    <cellStyle name="Input 3 2 2 13" xfId="9358"/>
    <cellStyle name="Input 3 2 2 14" xfId="3459"/>
    <cellStyle name="Input 3 2 2 15" xfId="20061"/>
    <cellStyle name="Input 3 2 2 16" xfId="19907"/>
    <cellStyle name="Input 3 2 2 2" xfId="1846"/>
    <cellStyle name="Input 3 2 2 2 2" xfId="5075"/>
    <cellStyle name="Input 3 2 2 2 3" xfId="7600"/>
    <cellStyle name="Input 3 2 2 2 4" xfId="10117"/>
    <cellStyle name="Input 3 2 2 2 5" xfId="12421"/>
    <cellStyle name="Input 3 2 2 2 6" xfId="14885"/>
    <cellStyle name="Input 3 2 2 2 7" xfId="17130"/>
    <cellStyle name="Input 3 2 2 3" xfId="2095"/>
    <cellStyle name="Input 3 2 2 3 2" xfId="5323"/>
    <cellStyle name="Input 3 2 2 3 3" xfId="7849"/>
    <cellStyle name="Input 3 2 2 3 4" xfId="10365"/>
    <cellStyle name="Input 3 2 2 3 5" xfId="12668"/>
    <cellStyle name="Input 3 2 2 3 6" xfId="15134"/>
    <cellStyle name="Input 3 2 2 3 7" xfId="17377"/>
    <cellStyle name="Input 3 2 2 4" xfId="2351"/>
    <cellStyle name="Input 3 2 2 4 2" xfId="5578"/>
    <cellStyle name="Input 3 2 2 4 3" xfId="8105"/>
    <cellStyle name="Input 3 2 2 4 4" xfId="10619"/>
    <cellStyle name="Input 3 2 2 4 5" xfId="12923"/>
    <cellStyle name="Input 3 2 2 4 6" xfId="15387"/>
    <cellStyle name="Input 3 2 2 4 7" xfId="17631"/>
    <cellStyle name="Input 3 2 2 5" xfId="2546"/>
    <cellStyle name="Input 3 2 2 5 2" xfId="5773"/>
    <cellStyle name="Input 3 2 2 5 3" xfId="8300"/>
    <cellStyle name="Input 3 2 2 5 4" xfId="10814"/>
    <cellStyle name="Input 3 2 2 5 5" xfId="13118"/>
    <cellStyle name="Input 3 2 2 5 6" xfId="15582"/>
    <cellStyle name="Input 3 2 2 5 7" xfId="17826"/>
    <cellStyle name="Input 3 2 2 6" xfId="2821"/>
    <cellStyle name="Input 3 2 2 6 2" xfId="6047"/>
    <cellStyle name="Input 3 2 2 6 3" xfId="8575"/>
    <cellStyle name="Input 3 2 2 6 4" xfId="11088"/>
    <cellStyle name="Input 3 2 2 6 5" xfId="13392"/>
    <cellStyle name="Input 3 2 2 6 6" xfId="15856"/>
    <cellStyle name="Input 3 2 2 6 7" xfId="18098"/>
    <cellStyle name="Input 3 2 2 7" xfId="3017"/>
    <cellStyle name="Input 3 2 2 7 2" xfId="6243"/>
    <cellStyle name="Input 3 2 2 7 3" xfId="8771"/>
    <cellStyle name="Input 3 2 2 7 4" xfId="11284"/>
    <cellStyle name="Input 3 2 2 7 5" xfId="13588"/>
    <cellStyle name="Input 3 2 2 7 6" xfId="16051"/>
    <cellStyle name="Input 3 2 2 7 7" xfId="18294"/>
    <cellStyle name="Input 3 2 2 8" xfId="3225"/>
    <cellStyle name="Input 3 2 2 8 2" xfId="6450"/>
    <cellStyle name="Input 3 2 2 8 3" xfId="8979"/>
    <cellStyle name="Input 3 2 2 8 4" xfId="11490"/>
    <cellStyle name="Input 3 2 2 8 5" xfId="13794"/>
    <cellStyle name="Input 3 2 2 8 6" xfId="16259"/>
    <cellStyle name="Input 3 2 2 8 7" xfId="18498"/>
    <cellStyle name="Input 3 2 2 9" xfId="3382"/>
    <cellStyle name="Input 3 2 2 9 2" xfId="6607"/>
    <cellStyle name="Input 3 2 2 9 3" xfId="9136"/>
    <cellStyle name="Input 3 2 2 9 4" xfId="11647"/>
    <cellStyle name="Input 3 2 2 9 5" xfId="13951"/>
    <cellStyle name="Input 3 2 2 9 6" xfId="16416"/>
    <cellStyle name="Input 3 2 2 9 7" xfId="18655"/>
    <cellStyle name="Input 3 2 20" xfId="19025"/>
    <cellStyle name="Input 3 2 21" xfId="18991"/>
    <cellStyle name="Input 3 2 22" xfId="19071"/>
    <cellStyle name="Input 3 2 23" xfId="19092"/>
    <cellStyle name="Input 3 2 24" xfId="19251"/>
    <cellStyle name="Input 3 2 25" xfId="19529"/>
    <cellStyle name="Input 3 2 26" xfId="19322"/>
    <cellStyle name="Input 3 2 27" xfId="19283"/>
    <cellStyle name="Input 3 2 28" xfId="19285"/>
    <cellStyle name="Input 3 2 29" xfId="20356"/>
    <cellStyle name="Input 3 2 3" xfId="727"/>
    <cellStyle name="Input 3 2 3 10" xfId="1296"/>
    <cellStyle name="Input 3 2 3 10 2" xfId="4525"/>
    <cellStyle name="Input 3 2 3 10 3" xfId="7051"/>
    <cellStyle name="Input 3 2 3 10 4" xfId="9579"/>
    <cellStyle name="Input 3 2 3 10 5" xfId="11874"/>
    <cellStyle name="Input 3 2 3 10 6" xfId="14341"/>
    <cellStyle name="Input 3 2 3 10 7" xfId="16591"/>
    <cellStyle name="Input 3 2 3 11" xfId="4026"/>
    <cellStyle name="Input 3 2 3 12" xfId="3486"/>
    <cellStyle name="Input 3 2 3 13" xfId="9234"/>
    <cellStyle name="Input 3 2 3 14" xfId="14052"/>
    <cellStyle name="Input 3 2 3 15" xfId="19927"/>
    <cellStyle name="Input 3 2 3 16" xfId="20436"/>
    <cellStyle name="Input 3 2 3 2" xfId="2005"/>
    <cellStyle name="Input 3 2 3 2 2" xfId="5234"/>
    <cellStyle name="Input 3 2 3 2 3" xfId="7759"/>
    <cellStyle name="Input 3 2 3 2 4" xfId="10275"/>
    <cellStyle name="Input 3 2 3 2 5" xfId="12579"/>
    <cellStyle name="Input 3 2 3 2 6" xfId="15044"/>
    <cellStyle name="Input 3 2 3 2 7" xfId="17288"/>
    <cellStyle name="Input 3 2 3 3" xfId="2251"/>
    <cellStyle name="Input 3 2 3 3 2" xfId="5478"/>
    <cellStyle name="Input 3 2 3 3 3" xfId="8005"/>
    <cellStyle name="Input 3 2 3 3 4" xfId="10519"/>
    <cellStyle name="Input 3 2 3 3 5" xfId="12823"/>
    <cellStyle name="Input 3 2 3 3 6" xfId="15287"/>
    <cellStyle name="Input 3 2 3 3 7" xfId="17531"/>
    <cellStyle name="Input 3 2 3 4" xfId="2501"/>
    <cellStyle name="Input 3 2 3 4 2" xfId="5728"/>
    <cellStyle name="Input 3 2 3 4 3" xfId="8255"/>
    <cellStyle name="Input 3 2 3 4 4" xfId="10769"/>
    <cellStyle name="Input 3 2 3 4 5" xfId="13073"/>
    <cellStyle name="Input 3 2 3 4 6" xfId="15537"/>
    <cellStyle name="Input 3 2 3 4 7" xfId="17781"/>
    <cellStyle name="Input 3 2 3 5" xfId="2729"/>
    <cellStyle name="Input 3 2 3 5 2" xfId="5955"/>
    <cellStyle name="Input 3 2 3 5 3" xfId="8483"/>
    <cellStyle name="Input 3 2 3 5 4" xfId="10997"/>
    <cellStyle name="Input 3 2 3 5 5" xfId="13300"/>
    <cellStyle name="Input 3 2 3 5 6" xfId="15765"/>
    <cellStyle name="Input 3 2 3 5 7" xfId="18006"/>
    <cellStyle name="Input 3 2 3 6" xfId="2959"/>
    <cellStyle name="Input 3 2 3 6 2" xfId="6185"/>
    <cellStyle name="Input 3 2 3 6 3" xfId="8713"/>
    <cellStyle name="Input 3 2 3 6 4" xfId="11226"/>
    <cellStyle name="Input 3 2 3 6 5" xfId="13530"/>
    <cellStyle name="Input 3 2 3 6 6" xfId="15993"/>
    <cellStyle name="Input 3 2 3 6 7" xfId="18236"/>
    <cellStyle name="Input 3 2 3 7" xfId="3143"/>
    <cellStyle name="Input 3 2 3 7 2" xfId="6368"/>
    <cellStyle name="Input 3 2 3 7 3" xfId="8897"/>
    <cellStyle name="Input 3 2 3 7 4" xfId="11408"/>
    <cellStyle name="Input 3 2 3 7 5" xfId="13713"/>
    <cellStyle name="Input 3 2 3 7 6" xfId="16177"/>
    <cellStyle name="Input 3 2 3 7 7" xfId="18417"/>
    <cellStyle name="Input 3 2 3 8" xfId="3342"/>
    <cellStyle name="Input 3 2 3 8 2" xfId="6567"/>
    <cellStyle name="Input 3 2 3 8 3" xfId="9096"/>
    <cellStyle name="Input 3 2 3 8 4" xfId="11607"/>
    <cellStyle name="Input 3 2 3 8 5" xfId="13911"/>
    <cellStyle name="Input 3 2 3 8 6" xfId="16376"/>
    <cellStyle name="Input 3 2 3 8 7" xfId="18615"/>
    <cellStyle name="Input 3 2 3 9" xfId="2432"/>
    <cellStyle name="Input 3 2 3 9 2" xfId="5659"/>
    <cellStyle name="Input 3 2 3 9 3" xfId="8186"/>
    <cellStyle name="Input 3 2 3 9 4" xfId="10700"/>
    <cellStyle name="Input 3 2 3 9 5" xfId="13004"/>
    <cellStyle name="Input 3 2 3 9 6" xfId="15468"/>
    <cellStyle name="Input 3 2 3 9 7" xfId="17712"/>
    <cellStyle name="Input 3 2 30" xfId="21079"/>
    <cellStyle name="Input 3 2 4" xfId="667"/>
    <cellStyle name="Input 3 2 4 10" xfId="1236"/>
    <cellStyle name="Input 3 2 4 10 2" xfId="4465"/>
    <cellStyle name="Input 3 2 4 10 3" xfId="6991"/>
    <cellStyle name="Input 3 2 4 10 4" xfId="9519"/>
    <cellStyle name="Input 3 2 4 10 5" xfId="11814"/>
    <cellStyle name="Input 3 2 4 10 6" xfId="14281"/>
    <cellStyle name="Input 3 2 4 10 7" xfId="16531"/>
    <cellStyle name="Input 3 2 4 11" xfId="3966"/>
    <cellStyle name="Input 3 2 4 12" xfId="4138"/>
    <cellStyle name="Input 3 2 4 13" xfId="3699"/>
    <cellStyle name="Input 3 2 4 14" xfId="4304"/>
    <cellStyle name="Input 3 2 4 15" xfId="19932"/>
    <cellStyle name="Input 3 2 4 16" xfId="20402"/>
    <cellStyle name="Input 3 2 4 2" xfId="1945"/>
    <cellStyle name="Input 3 2 4 2 2" xfId="5174"/>
    <cellStyle name="Input 3 2 4 2 3" xfId="7699"/>
    <cellStyle name="Input 3 2 4 2 4" xfId="10215"/>
    <cellStyle name="Input 3 2 4 2 5" xfId="12519"/>
    <cellStyle name="Input 3 2 4 2 6" xfId="14984"/>
    <cellStyle name="Input 3 2 4 2 7" xfId="17228"/>
    <cellStyle name="Input 3 2 4 3" xfId="2191"/>
    <cellStyle name="Input 3 2 4 3 2" xfId="5418"/>
    <cellStyle name="Input 3 2 4 3 3" xfId="7945"/>
    <cellStyle name="Input 3 2 4 3 4" xfId="10459"/>
    <cellStyle name="Input 3 2 4 3 5" xfId="12763"/>
    <cellStyle name="Input 3 2 4 3 6" xfId="15227"/>
    <cellStyle name="Input 3 2 4 3 7" xfId="17471"/>
    <cellStyle name="Input 3 2 4 4" xfId="2441"/>
    <cellStyle name="Input 3 2 4 4 2" xfId="5668"/>
    <cellStyle name="Input 3 2 4 4 3" xfId="8195"/>
    <cellStyle name="Input 3 2 4 4 4" xfId="10709"/>
    <cellStyle name="Input 3 2 4 4 5" xfId="13013"/>
    <cellStyle name="Input 3 2 4 4 6" xfId="15477"/>
    <cellStyle name="Input 3 2 4 4 7" xfId="17721"/>
    <cellStyle name="Input 3 2 4 5" xfId="1506"/>
    <cellStyle name="Input 3 2 4 5 2" xfId="4735"/>
    <cellStyle name="Input 3 2 4 5 3" xfId="7260"/>
    <cellStyle name="Input 3 2 4 5 4" xfId="9787"/>
    <cellStyle name="Input 3 2 4 5 5" xfId="12081"/>
    <cellStyle name="Input 3 2 4 5 6" xfId="14551"/>
    <cellStyle name="Input 3 2 4 5 7" xfId="16797"/>
    <cellStyle name="Input 3 2 4 6" xfId="2899"/>
    <cellStyle name="Input 3 2 4 6 2" xfId="6125"/>
    <cellStyle name="Input 3 2 4 6 3" xfId="8653"/>
    <cellStyle name="Input 3 2 4 6 4" xfId="11166"/>
    <cellStyle name="Input 3 2 4 6 5" xfId="13470"/>
    <cellStyle name="Input 3 2 4 6 6" xfId="15933"/>
    <cellStyle name="Input 3 2 4 6 7" xfId="18176"/>
    <cellStyle name="Input 3 2 4 7" xfId="3083"/>
    <cellStyle name="Input 3 2 4 7 2" xfId="6308"/>
    <cellStyle name="Input 3 2 4 7 3" xfId="8837"/>
    <cellStyle name="Input 3 2 4 7 4" xfId="11348"/>
    <cellStyle name="Input 3 2 4 7 5" xfId="13653"/>
    <cellStyle name="Input 3 2 4 7 6" xfId="16117"/>
    <cellStyle name="Input 3 2 4 7 7" xfId="18357"/>
    <cellStyle name="Input 3 2 4 8" xfId="3282"/>
    <cellStyle name="Input 3 2 4 8 2" xfId="6507"/>
    <cellStyle name="Input 3 2 4 8 3" xfId="9036"/>
    <cellStyle name="Input 3 2 4 8 4" xfId="11547"/>
    <cellStyle name="Input 3 2 4 8 5" xfId="13851"/>
    <cellStyle name="Input 3 2 4 8 6" xfId="16316"/>
    <cellStyle name="Input 3 2 4 8 7" xfId="18555"/>
    <cellStyle name="Input 3 2 4 9" xfId="2800"/>
    <cellStyle name="Input 3 2 4 9 2" xfId="6026"/>
    <cellStyle name="Input 3 2 4 9 3" xfId="8554"/>
    <cellStyle name="Input 3 2 4 9 4" xfId="11067"/>
    <cellStyle name="Input 3 2 4 9 5" xfId="13371"/>
    <cellStyle name="Input 3 2 4 9 6" xfId="15835"/>
    <cellStyle name="Input 3 2 4 9 7" xfId="18077"/>
    <cellStyle name="Input 3 2 5" xfId="702"/>
    <cellStyle name="Input 3 2 5 10" xfId="1271"/>
    <cellStyle name="Input 3 2 5 10 2" xfId="4500"/>
    <cellStyle name="Input 3 2 5 10 3" xfId="7026"/>
    <cellStyle name="Input 3 2 5 10 4" xfId="9554"/>
    <cellStyle name="Input 3 2 5 10 5" xfId="11849"/>
    <cellStyle name="Input 3 2 5 10 6" xfId="14316"/>
    <cellStyle name="Input 3 2 5 10 7" xfId="16566"/>
    <cellStyle name="Input 3 2 5 11" xfId="4001"/>
    <cellStyle name="Input 3 2 5 12" xfId="4133"/>
    <cellStyle name="Input 3 2 5 13" xfId="9351"/>
    <cellStyle name="Input 3 2 5 14" xfId="3610"/>
    <cellStyle name="Input 3 2 5 15" xfId="20388"/>
    <cellStyle name="Input 3 2 5 16" xfId="20490"/>
    <cellStyle name="Input 3 2 5 2" xfId="1980"/>
    <cellStyle name="Input 3 2 5 2 2" xfId="5209"/>
    <cellStyle name="Input 3 2 5 2 3" xfId="7734"/>
    <cellStyle name="Input 3 2 5 2 4" xfId="10250"/>
    <cellStyle name="Input 3 2 5 2 5" xfId="12554"/>
    <cellStyle name="Input 3 2 5 2 6" xfId="15019"/>
    <cellStyle name="Input 3 2 5 2 7" xfId="17263"/>
    <cellStyle name="Input 3 2 5 3" xfId="2226"/>
    <cellStyle name="Input 3 2 5 3 2" xfId="5453"/>
    <cellStyle name="Input 3 2 5 3 3" xfId="7980"/>
    <cellStyle name="Input 3 2 5 3 4" xfId="10494"/>
    <cellStyle name="Input 3 2 5 3 5" xfId="12798"/>
    <cellStyle name="Input 3 2 5 3 6" xfId="15262"/>
    <cellStyle name="Input 3 2 5 3 7" xfId="17506"/>
    <cellStyle name="Input 3 2 5 4" xfId="2476"/>
    <cellStyle name="Input 3 2 5 4 2" xfId="5703"/>
    <cellStyle name="Input 3 2 5 4 3" xfId="8230"/>
    <cellStyle name="Input 3 2 5 4 4" xfId="10744"/>
    <cellStyle name="Input 3 2 5 4 5" xfId="13048"/>
    <cellStyle name="Input 3 2 5 4 6" xfId="15512"/>
    <cellStyle name="Input 3 2 5 4 7" xfId="17756"/>
    <cellStyle name="Input 3 2 5 5" xfId="1588"/>
    <cellStyle name="Input 3 2 5 5 2" xfId="4817"/>
    <cellStyle name="Input 3 2 5 5 3" xfId="7342"/>
    <cellStyle name="Input 3 2 5 5 4" xfId="9868"/>
    <cellStyle name="Input 3 2 5 5 5" xfId="12163"/>
    <cellStyle name="Input 3 2 5 5 6" xfId="14632"/>
    <cellStyle name="Input 3 2 5 5 7" xfId="16877"/>
    <cellStyle name="Input 3 2 5 6" xfId="2934"/>
    <cellStyle name="Input 3 2 5 6 2" xfId="6160"/>
    <cellStyle name="Input 3 2 5 6 3" xfId="8688"/>
    <cellStyle name="Input 3 2 5 6 4" xfId="11201"/>
    <cellStyle name="Input 3 2 5 6 5" xfId="13505"/>
    <cellStyle name="Input 3 2 5 6 6" xfId="15968"/>
    <cellStyle name="Input 3 2 5 6 7" xfId="18211"/>
    <cellStyle name="Input 3 2 5 7" xfId="3118"/>
    <cellStyle name="Input 3 2 5 7 2" xfId="6343"/>
    <cellStyle name="Input 3 2 5 7 3" xfId="8872"/>
    <cellStyle name="Input 3 2 5 7 4" xfId="11383"/>
    <cellStyle name="Input 3 2 5 7 5" xfId="13688"/>
    <cellStyle name="Input 3 2 5 7 6" xfId="16152"/>
    <cellStyle name="Input 3 2 5 7 7" xfId="18392"/>
    <cellStyle name="Input 3 2 5 8" xfId="3317"/>
    <cellStyle name="Input 3 2 5 8 2" xfId="6542"/>
    <cellStyle name="Input 3 2 5 8 3" xfId="9071"/>
    <cellStyle name="Input 3 2 5 8 4" xfId="11582"/>
    <cellStyle name="Input 3 2 5 8 5" xfId="13886"/>
    <cellStyle name="Input 3 2 5 8 6" xfId="16351"/>
    <cellStyle name="Input 3 2 5 8 7" xfId="18590"/>
    <cellStyle name="Input 3 2 5 9" xfId="3379"/>
    <cellStyle name="Input 3 2 5 9 2" xfId="6604"/>
    <cellStyle name="Input 3 2 5 9 3" xfId="9133"/>
    <cellStyle name="Input 3 2 5 9 4" xfId="11644"/>
    <cellStyle name="Input 3 2 5 9 5" xfId="13948"/>
    <cellStyle name="Input 3 2 5 9 6" xfId="16413"/>
    <cellStyle name="Input 3 2 5 9 7" xfId="18652"/>
    <cellStyle name="Input 3 2 6" xfId="1570"/>
    <cellStyle name="Input 3 2 6 10" xfId="20221"/>
    <cellStyle name="Input 3 2 6 2" xfId="4799"/>
    <cellStyle name="Input 3 2 6 3" xfId="7324"/>
    <cellStyle name="Input 3 2 6 4" xfId="9850"/>
    <cellStyle name="Input 3 2 6 5" xfId="12145"/>
    <cellStyle name="Input 3 2 6 6" xfId="14615"/>
    <cellStyle name="Input 3 2 6 7" xfId="16859"/>
    <cellStyle name="Input 3 2 6 8" xfId="19967"/>
    <cellStyle name="Input 3 2 6 9" xfId="20411"/>
    <cellStyle name="Input 3 2 7" xfId="1612"/>
    <cellStyle name="Input 3 2 7 10" xfId="20736"/>
    <cellStyle name="Input 3 2 7 2" xfId="4841"/>
    <cellStyle name="Input 3 2 7 3" xfId="7366"/>
    <cellStyle name="Input 3 2 7 4" xfId="9891"/>
    <cellStyle name="Input 3 2 7 5" xfId="12187"/>
    <cellStyle name="Input 3 2 7 6" xfId="14655"/>
    <cellStyle name="Input 3 2 7 7" xfId="16901"/>
    <cellStyle name="Input 3 2 7 8" xfId="20093"/>
    <cellStyle name="Input 3 2 7 9" xfId="20513"/>
    <cellStyle name="Input 3 2 8" xfId="2171"/>
    <cellStyle name="Input 3 2 8 10" xfId="20231"/>
    <cellStyle name="Input 3 2 8 2" xfId="5399"/>
    <cellStyle name="Input 3 2 8 3" xfId="7925"/>
    <cellStyle name="Input 3 2 8 4" xfId="10441"/>
    <cellStyle name="Input 3 2 8 5" xfId="12744"/>
    <cellStyle name="Input 3 2 8 6" xfId="15209"/>
    <cellStyle name="Input 3 2 8 7" xfId="17453"/>
    <cellStyle name="Input 3 2 8 8" xfId="20054"/>
    <cellStyle name="Input 3 2 8 9" xfId="20481"/>
    <cellStyle name="Input 3 2 9" xfId="2325"/>
    <cellStyle name="Input 3 2 9 10" xfId="20734"/>
    <cellStyle name="Input 3 2 9 2" xfId="5552"/>
    <cellStyle name="Input 3 2 9 3" xfId="8079"/>
    <cellStyle name="Input 3 2 9 4" xfId="10593"/>
    <cellStyle name="Input 3 2 9 5" xfId="12897"/>
    <cellStyle name="Input 3 2 9 6" xfId="15361"/>
    <cellStyle name="Input 3 2 9 7" xfId="17605"/>
    <cellStyle name="Input 3 2 9 8" xfId="20091"/>
    <cellStyle name="Input 3 2 9 9" xfId="20511"/>
    <cellStyle name="Input 3 20" xfId="18766"/>
    <cellStyle name="Input 3 21" xfId="19109"/>
    <cellStyle name="Input 3 22" xfId="18983"/>
    <cellStyle name="Input 3 23" xfId="19014"/>
    <cellStyle name="Input 3 24" xfId="19294"/>
    <cellStyle name="Input 3 25" xfId="19345"/>
    <cellStyle name="Input 3 26" xfId="19578"/>
    <cellStyle name="Input 3 27" xfId="19550"/>
    <cellStyle name="Input 3 28" xfId="20357"/>
    <cellStyle name="Input 3 3" xfId="432"/>
    <cellStyle name="Input 3 3 10" xfId="1004"/>
    <cellStyle name="Input 3 3 10 2" xfId="4267"/>
    <cellStyle name="Input 3 3 10 3" xfId="6808"/>
    <cellStyle name="Input 3 3 10 4" xfId="9338"/>
    <cellStyle name="Input 3 3 10 5" xfId="3720"/>
    <cellStyle name="Input 3 3 10 6" xfId="14137"/>
    <cellStyle name="Input 3 3 10 7" xfId="3452"/>
    <cellStyle name="Input 3 3 11" xfId="3779"/>
    <cellStyle name="Input 3 3 12" xfId="3936"/>
    <cellStyle name="Input 3 3 13" xfId="9261"/>
    <cellStyle name="Input 3 3 14" xfId="11795"/>
    <cellStyle name="Input 3 3 15" xfId="20037"/>
    <cellStyle name="Input 3 3 16" xfId="19895"/>
    <cellStyle name="Input 3 3 2" xfId="1735"/>
    <cellStyle name="Input 3 3 2 2" xfId="4964"/>
    <cellStyle name="Input 3 3 2 3" xfId="7489"/>
    <cellStyle name="Input 3 3 2 4" xfId="10010"/>
    <cellStyle name="Input 3 3 2 5" xfId="12310"/>
    <cellStyle name="Input 3 3 2 6" xfId="14777"/>
    <cellStyle name="Input 3 3 2 7" xfId="17021"/>
    <cellStyle name="Input 3 3 3" xfId="1533"/>
    <cellStyle name="Input 3 3 3 2" xfId="4762"/>
    <cellStyle name="Input 3 3 3 3" xfId="7287"/>
    <cellStyle name="Input 3 3 3 4" xfId="9813"/>
    <cellStyle name="Input 3 3 3 5" xfId="12108"/>
    <cellStyle name="Input 3 3 3 6" xfId="14578"/>
    <cellStyle name="Input 3 3 3 7" xfId="16823"/>
    <cellStyle name="Input 3 3 4" xfId="1866"/>
    <cellStyle name="Input 3 3 4 2" xfId="5095"/>
    <cellStyle name="Input 3 3 4 3" xfId="7620"/>
    <cellStyle name="Input 3 3 4 4" xfId="10137"/>
    <cellStyle name="Input 3 3 4 5" xfId="12441"/>
    <cellStyle name="Input 3 3 4 6" xfId="14905"/>
    <cellStyle name="Input 3 3 4 7" xfId="17150"/>
    <cellStyle name="Input 3 3 5" xfId="2603"/>
    <cellStyle name="Input 3 3 5 2" xfId="5830"/>
    <cellStyle name="Input 3 3 5 3" xfId="8357"/>
    <cellStyle name="Input 3 3 5 4" xfId="10871"/>
    <cellStyle name="Input 3 3 5 5" xfId="13175"/>
    <cellStyle name="Input 3 3 5 6" xfId="15639"/>
    <cellStyle name="Input 3 3 5 7" xfId="17882"/>
    <cellStyle name="Input 3 3 6" xfId="2625"/>
    <cellStyle name="Input 3 3 6 2" xfId="5852"/>
    <cellStyle name="Input 3 3 6 3" xfId="8379"/>
    <cellStyle name="Input 3 3 6 4" xfId="10893"/>
    <cellStyle name="Input 3 3 6 5" xfId="13197"/>
    <cellStyle name="Input 3 3 6 6" xfId="15661"/>
    <cellStyle name="Input 3 3 6 7" xfId="17904"/>
    <cellStyle name="Input 3 3 7" xfId="2161"/>
    <cellStyle name="Input 3 3 7 2" xfId="5389"/>
    <cellStyle name="Input 3 3 7 3" xfId="7915"/>
    <cellStyle name="Input 3 3 7 4" xfId="10431"/>
    <cellStyle name="Input 3 3 7 5" xfId="12734"/>
    <cellStyle name="Input 3 3 7 6" xfId="15199"/>
    <cellStyle name="Input 3 3 7 7" xfId="17443"/>
    <cellStyle name="Input 3 3 8" xfId="1924"/>
    <cellStyle name="Input 3 3 8 2" xfId="5153"/>
    <cellStyle name="Input 3 3 8 3" xfId="7678"/>
    <cellStyle name="Input 3 3 8 4" xfId="10195"/>
    <cellStyle name="Input 3 3 8 5" xfId="12499"/>
    <cellStyle name="Input 3 3 8 6" xfId="14963"/>
    <cellStyle name="Input 3 3 8 7" xfId="17208"/>
    <cellStyle name="Input 3 3 9" xfId="3227"/>
    <cellStyle name="Input 3 3 9 2" xfId="6452"/>
    <cellStyle name="Input 3 3 9 3" xfId="8981"/>
    <cellStyle name="Input 3 3 9 4" xfId="11492"/>
    <cellStyle name="Input 3 3 9 5" xfId="13796"/>
    <cellStyle name="Input 3 3 9 6" xfId="16261"/>
    <cellStyle name="Input 3 3 9 7" xfId="18500"/>
    <cellStyle name="Input 3 4" xfId="424"/>
    <cellStyle name="Input 3 4 10" xfId="996"/>
    <cellStyle name="Input 3 4 10 2" xfId="4259"/>
    <cellStyle name="Input 3 4 10 3" xfId="6800"/>
    <cellStyle name="Input 3 4 10 4" xfId="9330"/>
    <cellStyle name="Input 3 4 10 5" xfId="3869"/>
    <cellStyle name="Input 3 4 10 6" xfId="14129"/>
    <cellStyle name="Input 3 4 10 7" xfId="14422"/>
    <cellStyle name="Input 3 4 11" xfId="3771"/>
    <cellStyle name="Input 3 4 12" xfId="4386"/>
    <cellStyle name="Input 3 4 13" xfId="3576"/>
    <cellStyle name="Input 3 4 14" xfId="4152"/>
    <cellStyle name="Input 3 4 15" xfId="19976"/>
    <cellStyle name="Input 3 4 16" xfId="20224"/>
    <cellStyle name="Input 3 4 2" xfId="1727"/>
    <cellStyle name="Input 3 4 2 2" xfId="4956"/>
    <cellStyle name="Input 3 4 2 3" xfId="7481"/>
    <cellStyle name="Input 3 4 2 4" xfId="10002"/>
    <cellStyle name="Input 3 4 2 5" xfId="12302"/>
    <cellStyle name="Input 3 4 2 6" xfId="14769"/>
    <cellStyle name="Input 3 4 2 7" xfId="17013"/>
    <cellStyle name="Input 3 4 3" xfId="1535"/>
    <cellStyle name="Input 3 4 3 2" xfId="4764"/>
    <cellStyle name="Input 3 4 3 3" xfId="7289"/>
    <cellStyle name="Input 3 4 3 4" xfId="9815"/>
    <cellStyle name="Input 3 4 3 5" xfId="12110"/>
    <cellStyle name="Input 3 4 3 6" xfId="14580"/>
    <cellStyle name="Input 3 4 3 7" xfId="16825"/>
    <cellStyle name="Input 3 4 4" xfId="2175"/>
    <cellStyle name="Input 3 4 4 2" xfId="5403"/>
    <cellStyle name="Input 3 4 4 3" xfId="7929"/>
    <cellStyle name="Input 3 4 4 4" xfId="10445"/>
    <cellStyle name="Input 3 4 4 5" xfId="12748"/>
    <cellStyle name="Input 3 4 4 6" xfId="15213"/>
    <cellStyle name="Input 3 4 4 7" xfId="17457"/>
    <cellStyle name="Input 3 4 5" xfId="2604"/>
    <cellStyle name="Input 3 4 5 2" xfId="5831"/>
    <cellStyle name="Input 3 4 5 3" xfId="8358"/>
    <cellStyle name="Input 3 4 5 4" xfId="10872"/>
    <cellStyle name="Input 3 4 5 5" xfId="13176"/>
    <cellStyle name="Input 3 4 5 6" xfId="15640"/>
    <cellStyle name="Input 3 4 5 7" xfId="17883"/>
    <cellStyle name="Input 3 4 6" xfId="2426"/>
    <cellStyle name="Input 3 4 6 2" xfId="5653"/>
    <cellStyle name="Input 3 4 6 3" xfId="8180"/>
    <cellStyle name="Input 3 4 6 4" xfId="10694"/>
    <cellStyle name="Input 3 4 6 5" xfId="12998"/>
    <cellStyle name="Input 3 4 6 6" xfId="15462"/>
    <cellStyle name="Input 3 4 6 7" xfId="17706"/>
    <cellStyle name="Input 3 4 7" xfId="2644"/>
    <cellStyle name="Input 3 4 7 2" xfId="5871"/>
    <cellStyle name="Input 3 4 7 3" xfId="8398"/>
    <cellStyle name="Input 3 4 7 4" xfId="10912"/>
    <cellStyle name="Input 3 4 7 5" xfId="13216"/>
    <cellStyle name="Input 3 4 7 6" xfId="15680"/>
    <cellStyle name="Input 3 4 7 7" xfId="17923"/>
    <cellStyle name="Input 3 4 8" xfId="2406"/>
    <cellStyle name="Input 3 4 8 2" xfId="5633"/>
    <cellStyle name="Input 3 4 8 3" xfId="8160"/>
    <cellStyle name="Input 3 4 8 4" xfId="10674"/>
    <cellStyle name="Input 3 4 8 5" xfId="12978"/>
    <cellStyle name="Input 3 4 8 6" xfId="15442"/>
    <cellStyle name="Input 3 4 8 7" xfId="17686"/>
    <cellStyle name="Input 3 4 9" xfId="3257"/>
    <cellStyle name="Input 3 4 9 2" xfId="6482"/>
    <cellStyle name="Input 3 4 9 3" xfId="9011"/>
    <cellStyle name="Input 3 4 9 4" xfId="11522"/>
    <cellStyle name="Input 3 4 9 5" xfId="13826"/>
    <cellStyle name="Input 3 4 9 6" xfId="16291"/>
    <cellStyle name="Input 3 4 9 7" xfId="18530"/>
    <cellStyle name="Input 3 5" xfId="719"/>
    <cellStyle name="Input 3 5 10" xfId="1288"/>
    <cellStyle name="Input 3 5 10 2" xfId="4517"/>
    <cellStyle name="Input 3 5 10 3" xfId="7043"/>
    <cellStyle name="Input 3 5 10 4" xfId="9571"/>
    <cellStyle name="Input 3 5 10 5" xfId="11866"/>
    <cellStyle name="Input 3 5 10 6" xfId="14333"/>
    <cellStyle name="Input 3 5 10 7" xfId="16583"/>
    <cellStyle name="Input 3 5 11" xfId="4018"/>
    <cellStyle name="Input 3 5 12" xfId="3654"/>
    <cellStyle name="Input 3 5 13" xfId="4443"/>
    <cellStyle name="Input 3 5 14" xfId="9614"/>
    <cellStyle name="Input 3 5 15" xfId="19953"/>
    <cellStyle name="Input 3 5 16" xfId="20399"/>
    <cellStyle name="Input 3 5 17" xfId="19856"/>
    <cellStyle name="Input 3 5 2" xfId="1997"/>
    <cellStyle name="Input 3 5 2 2" xfId="5226"/>
    <cellStyle name="Input 3 5 2 3" xfId="7751"/>
    <cellStyle name="Input 3 5 2 4" xfId="10267"/>
    <cellStyle name="Input 3 5 2 5" xfId="12571"/>
    <cellStyle name="Input 3 5 2 6" xfId="15036"/>
    <cellStyle name="Input 3 5 2 7" xfId="17280"/>
    <cellStyle name="Input 3 5 3" xfId="2243"/>
    <cellStyle name="Input 3 5 3 2" xfId="5470"/>
    <cellStyle name="Input 3 5 3 3" xfId="7997"/>
    <cellStyle name="Input 3 5 3 4" xfId="10511"/>
    <cellStyle name="Input 3 5 3 5" xfId="12815"/>
    <cellStyle name="Input 3 5 3 6" xfId="15279"/>
    <cellStyle name="Input 3 5 3 7" xfId="17523"/>
    <cellStyle name="Input 3 5 4" xfId="2493"/>
    <cellStyle name="Input 3 5 4 2" xfId="5720"/>
    <cellStyle name="Input 3 5 4 3" xfId="8247"/>
    <cellStyle name="Input 3 5 4 4" xfId="10761"/>
    <cellStyle name="Input 3 5 4 5" xfId="13065"/>
    <cellStyle name="Input 3 5 4 6" xfId="15529"/>
    <cellStyle name="Input 3 5 4 7" xfId="17773"/>
    <cellStyle name="Input 3 5 5" xfId="2721"/>
    <cellStyle name="Input 3 5 5 2" xfId="5947"/>
    <cellStyle name="Input 3 5 5 3" xfId="8475"/>
    <cellStyle name="Input 3 5 5 4" xfId="10989"/>
    <cellStyle name="Input 3 5 5 5" xfId="13292"/>
    <cellStyle name="Input 3 5 5 6" xfId="15757"/>
    <cellStyle name="Input 3 5 5 7" xfId="17998"/>
    <cellStyle name="Input 3 5 6" xfId="2951"/>
    <cellStyle name="Input 3 5 6 2" xfId="6177"/>
    <cellStyle name="Input 3 5 6 3" xfId="8705"/>
    <cellStyle name="Input 3 5 6 4" xfId="11218"/>
    <cellStyle name="Input 3 5 6 5" xfId="13522"/>
    <cellStyle name="Input 3 5 6 6" xfId="15985"/>
    <cellStyle name="Input 3 5 6 7" xfId="18228"/>
    <cellStyle name="Input 3 5 7" xfId="3135"/>
    <cellStyle name="Input 3 5 7 2" xfId="6360"/>
    <cellStyle name="Input 3 5 7 3" xfId="8889"/>
    <cellStyle name="Input 3 5 7 4" xfId="11400"/>
    <cellStyle name="Input 3 5 7 5" xfId="13705"/>
    <cellStyle name="Input 3 5 7 6" xfId="16169"/>
    <cellStyle name="Input 3 5 7 7" xfId="18409"/>
    <cellStyle name="Input 3 5 8" xfId="3334"/>
    <cellStyle name="Input 3 5 8 2" xfId="6559"/>
    <cellStyle name="Input 3 5 8 3" xfId="9088"/>
    <cellStyle name="Input 3 5 8 4" xfId="11599"/>
    <cellStyle name="Input 3 5 8 5" xfId="13903"/>
    <cellStyle name="Input 3 5 8 6" xfId="16368"/>
    <cellStyle name="Input 3 5 8 7" xfId="18607"/>
    <cellStyle name="Input 3 5 9" xfId="3234"/>
    <cellStyle name="Input 3 5 9 2" xfId="6459"/>
    <cellStyle name="Input 3 5 9 3" xfId="8988"/>
    <cellStyle name="Input 3 5 9 4" xfId="11499"/>
    <cellStyle name="Input 3 5 9 5" xfId="13803"/>
    <cellStyle name="Input 3 5 9 6" xfId="16268"/>
    <cellStyle name="Input 3 5 9 7" xfId="18507"/>
    <cellStyle name="Input 3 6" xfId="418"/>
    <cellStyle name="Input 3 6 10" xfId="990"/>
    <cellStyle name="Input 3 6 10 2" xfId="4253"/>
    <cellStyle name="Input 3 6 10 3" xfId="6794"/>
    <cellStyle name="Input 3 6 10 4" xfId="9324"/>
    <cellStyle name="Input 3 6 10 5" xfId="3721"/>
    <cellStyle name="Input 3 6 10 6" xfId="14123"/>
    <cellStyle name="Input 3 6 10 7" xfId="11806"/>
    <cellStyle name="Input 3 6 11" xfId="3765"/>
    <cellStyle name="Input 3 6 12" xfId="3692"/>
    <cellStyle name="Input 3 6 13" xfId="9460"/>
    <cellStyle name="Input 3 6 14" xfId="14073"/>
    <cellStyle name="Input 3 6 15" xfId="20548"/>
    <cellStyle name="Input 3 6 16" xfId="20835"/>
    <cellStyle name="Input 3 6 2" xfId="1721"/>
    <cellStyle name="Input 3 6 2 2" xfId="4950"/>
    <cellStyle name="Input 3 6 2 3" xfId="7475"/>
    <cellStyle name="Input 3 6 2 4" xfId="9996"/>
    <cellStyle name="Input 3 6 2 5" xfId="12296"/>
    <cellStyle name="Input 3 6 2 6" xfId="14763"/>
    <cellStyle name="Input 3 6 2 7" xfId="17007"/>
    <cellStyle name="Input 3 6 3" xfId="1537"/>
    <cellStyle name="Input 3 6 3 2" xfId="4766"/>
    <cellStyle name="Input 3 6 3 3" xfId="7291"/>
    <cellStyle name="Input 3 6 3 4" xfId="9817"/>
    <cellStyle name="Input 3 6 3 5" xfId="12112"/>
    <cellStyle name="Input 3 6 3 6" xfId="14582"/>
    <cellStyle name="Input 3 6 3 7" xfId="16827"/>
    <cellStyle name="Input 3 6 4" xfId="1830"/>
    <cellStyle name="Input 3 6 4 2" xfId="5059"/>
    <cellStyle name="Input 3 6 4 3" xfId="7584"/>
    <cellStyle name="Input 3 6 4 4" xfId="10101"/>
    <cellStyle name="Input 3 6 4 5" xfId="12405"/>
    <cellStyle name="Input 3 6 4 6" xfId="14869"/>
    <cellStyle name="Input 3 6 4 7" xfId="17114"/>
    <cellStyle name="Input 3 6 5" xfId="2365"/>
    <cellStyle name="Input 3 6 5 2" xfId="5592"/>
    <cellStyle name="Input 3 6 5 3" xfId="8119"/>
    <cellStyle name="Input 3 6 5 4" xfId="10633"/>
    <cellStyle name="Input 3 6 5 5" xfId="12937"/>
    <cellStyle name="Input 3 6 5 6" xfId="15401"/>
    <cellStyle name="Input 3 6 5 7" xfId="17645"/>
    <cellStyle name="Input 3 6 6" xfId="1837"/>
    <cellStyle name="Input 3 6 6 2" xfId="5066"/>
    <cellStyle name="Input 3 6 6 3" xfId="7591"/>
    <cellStyle name="Input 3 6 6 4" xfId="10108"/>
    <cellStyle name="Input 3 6 6 5" xfId="12412"/>
    <cellStyle name="Input 3 6 6 6" xfId="14876"/>
    <cellStyle name="Input 3 6 6 7" xfId="17121"/>
    <cellStyle name="Input 3 6 7" xfId="2657"/>
    <cellStyle name="Input 3 6 7 2" xfId="5884"/>
    <cellStyle name="Input 3 6 7 3" xfId="8411"/>
    <cellStyle name="Input 3 6 7 4" xfId="10925"/>
    <cellStyle name="Input 3 6 7 5" xfId="13229"/>
    <cellStyle name="Input 3 6 7 6" xfId="15693"/>
    <cellStyle name="Input 3 6 7 7" xfId="17936"/>
    <cellStyle name="Input 3 6 8" xfId="2807"/>
    <cellStyle name="Input 3 6 8 2" xfId="6033"/>
    <cellStyle name="Input 3 6 8 3" xfId="8561"/>
    <cellStyle name="Input 3 6 8 4" xfId="11074"/>
    <cellStyle name="Input 3 6 8 5" xfId="13378"/>
    <cellStyle name="Input 3 6 8 6" xfId="15842"/>
    <cellStyle name="Input 3 6 8 7" xfId="18084"/>
    <cellStyle name="Input 3 6 9" xfId="2879"/>
    <cellStyle name="Input 3 6 9 2" xfId="6105"/>
    <cellStyle name="Input 3 6 9 3" xfId="8633"/>
    <cellStyle name="Input 3 6 9 4" xfId="11146"/>
    <cellStyle name="Input 3 6 9 5" xfId="13450"/>
    <cellStyle name="Input 3 6 9 6" xfId="15913"/>
    <cellStyle name="Input 3 6 9 7" xfId="18156"/>
    <cellStyle name="Input 3 7" xfId="1463"/>
    <cellStyle name="Input 3 7 10" xfId="20392"/>
    <cellStyle name="Input 3 7 2" xfId="4692"/>
    <cellStyle name="Input 3 7 3" xfId="7217"/>
    <cellStyle name="Input 3 7 4" xfId="9744"/>
    <cellStyle name="Input 3 7 5" xfId="12038"/>
    <cellStyle name="Input 3 7 6" xfId="14508"/>
    <cellStyle name="Input 3 7 7" xfId="16754"/>
    <cellStyle name="Input 3 7 8" xfId="20012"/>
    <cellStyle name="Input 3 7 9" xfId="20447"/>
    <cellStyle name="Input 3 8" xfId="1428"/>
    <cellStyle name="Input 3 8 10" xfId="19903"/>
    <cellStyle name="Input 3 8 2" xfId="4657"/>
    <cellStyle name="Input 3 8 3" xfId="7182"/>
    <cellStyle name="Input 3 8 4" xfId="9709"/>
    <cellStyle name="Input 3 8 5" xfId="12003"/>
    <cellStyle name="Input 3 8 6" xfId="14473"/>
    <cellStyle name="Input 3 8 7" xfId="16719"/>
    <cellStyle name="Input 3 8 8" xfId="20050"/>
    <cellStyle name="Input 3 8 9" xfId="20478"/>
    <cellStyle name="Input 3 9" xfId="1543"/>
    <cellStyle name="Input 3 9 10" xfId="20477"/>
    <cellStyle name="Input 3 9 2" xfId="4772"/>
    <cellStyle name="Input 3 9 3" xfId="7297"/>
    <cellStyle name="Input 3 9 4" xfId="9823"/>
    <cellStyle name="Input 3 9 5" xfId="12118"/>
    <cellStyle name="Input 3 9 6" xfId="14588"/>
    <cellStyle name="Input 3 9 7" xfId="16833"/>
    <cellStyle name="Input 3 9 8" xfId="19995"/>
    <cellStyle name="Input 3 9 9" xfId="20432"/>
    <cellStyle name="Input Numbers" xfId="226"/>
    <cellStyle name="Input Numbers 10" xfId="19507"/>
    <cellStyle name="Input Numbers 11" xfId="19581"/>
    <cellStyle name="Input Numbers 12" xfId="19688"/>
    <cellStyle name="Input Numbers 13" xfId="21061"/>
    <cellStyle name="Input Numbers 2" xfId="18853"/>
    <cellStyle name="Input Numbers 2 2" xfId="20065"/>
    <cellStyle name="Input Numbers 3" xfId="18870"/>
    <cellStyle name="Input Numbers 3 2" xfId="19930"/>
    <cellStyle name="Input Numbers 4" xfId="19061"/>
    <cellStyle name="Input Numbers 4 2" xfId="20038"/>
    <cellStyle name="Input Numbers 5" xfId="18849"/>
    <cellStyle name="Input Numbers 5 2" xfId="20026"/>
    <cellStyle name="Input Numbers 6" xfId="19163"/>
    <cellStyle name="Input Numbers 6 2" xfId="20164"/>
    <cellStyle name="Input Numbers 7" xfId="19181"/>
    <cellStyle name="Input Numbers 7 2" xfId="20169"/>
    <cellStyle name="Input Numbers 8" xfId="19401"/>
    <cellStyle name="Input Numbers 8 2" xfId="20272"/>
    <cellStyle name="Input Numbers 9" xfId="19502"/>
    <cellStyle name="Input Numbers 9 2" xfId="19958"/>
    <cellStyle name="Input Text" xfId="227"/>
    <cellStyle name="Input Text 2" xfId="260"/>
    <cellStyle name="Linked Cell 2" xfId="59"/>
    <cellStyle name="Linked Cell 2 2" xfId="434"/>
    <cellStyle name="Linked Cell 2 2 10" xfId="1006"/>
    <cellStyle name="Linked Cell 2 2 10 2" xfId="4269"/>
    <cellStyle name="Linked Cell 2 2 10 3" xfId="6810"/>
    <cellStyle name="Linked Cell 2 2 10 4" xfId="6911"/>
    <cellStyle name="Linked Cell 2 2 10 5" xfId="11097"/>
    <cellStyle name="Linked Cell 2 2 11" xfId="3781"/>
    <cellStyle name="Linked Cell 2 2 12" xfId="3895"/>
    <cellStyle name="Linked Cell 2 2 13" xfId="3738"/>
    <cellStyle name="Linked Cell 2 2 14" xfId="20024"/>
    <cellStyle name="Linked Cell 2 2 15" xfId="20456"/>
    <cellStyle name="Linked Cell 2 2 2" xfId="1737"/>
    <cellStyle name="Linked Cell 2 2 2 2" xfId="4966"/>
    <cellStyle name="Linked Cell 2 2 2 3" xfId="7491"/>
    <cellStyle name="Linked Cell 2 2 2 4" xfId="12312"/>
    <cellStyle name="Linked Cell 2 2 2 5" xfId="17023"/>
    <cellStyle name="Linked Cell 2 2 3" xfId="2111"/>
    <cellStyle name="Linked Cell 2 2 3 2" xfId="5339"/>
    <cellStyle name="Linked Cell 2 2 3 3" xfId="7865"/>
    <cellStyle name="Linked Cell 2 2 3 4" xfId="12684"/>
    <cellStyle name="Linked Cell 2 2 3 5" xfId="17393"/>
    <cellStyle name="Linked Cell 2 2 4" xfId="1603"/>
    <cellStyle name="Linked Cell 2 2 4 2" xfId="4832"/>
    <cellStyle name="Linked Cell 2 2 4 3" xfId="7357"/>
    <cellStyle name="Linked Cell 2 2 4 4" xfId="12178"/>
    <cellStyle name="Linked Cell 2 2 4 5" xfId="16892"/>
    <cellStyle name="Linked Cell 2 2 5" xfId="1656"/>
    <cellStyle name="Linked Cell 2 2 5 2" xfId="4885"/>
    <cellStyle name="Linked Cell 2 2 5 3" xfId="7410"/>
    <cellStyle name="Linked Cell 2 2 5 4" xfId="12231"/>
    <cellStyle name="Linked Cell 2 2 5 5" xfId="16944"/>
    <cellStyle name="Linked Cell 2 2 6" xfId="1815"/>
    <cellStyle name="Linked Cell 2 2 6 2" xfId="5044"/>
    <cellStyle name="Linked Cell 2 2 6 3" xfId="7569"/>
    <cellStyle name="Linked Cell 2 2 6 4" xfId="12390"/>
    <cellStyle name="Linked Cell 2 2 6 5" xfId="17100"/>
    <cellStyle name="Linked Cell 2 2 7" xfId="1828"/>
    <cellStyle name="Linked Cell 2 2 7 2" xfId="5057"/>
    <cellStyle name="Linked Cell 2 2 7 3" xfId="7582"/>
    <cellStyle name="Linked Cell 2 2 7 4" xfId="12403"/>
    <cellStyle name="Linked Cell 2 2 7 5" xfId="17112"/>
    <cellStyle name="Linked Cell 2 2 8" xfId="2830"/>
    <cellStyle name="Linked Cell 2 2 8 2" xfId="6056"/>
    <cellStyle name="Linked Cell 2 2 8 3" xfId="8584"/>
    <cellStyle name="Linked Cell 2 2 8 4" xfId="13401"/>
    <cellStyle name="Linked Cell 2 2 8 5" xfId="18107"/>
    <cellStyle name="Linked Cell 2 2 9" xfId="2799"/>
    <cellStyle name="Linked Cell 2 2 9 2" xfId="6025"/>
    <cellStyle name="Linked Cell 2 2 9 3" xfId="8553"/>
    <cellStyle name="Linked Cell 2 2 9 4" xfId="13370"/>
    <cellStyle name="Linked Cell 2 2 9 5" xfId="18076"/>
    <cellStyle name="Linked Cell 2 3" xfId="1577"/>
    <cellStyle name="Linked Cell 2 3 2" xfId="4806"/>
    <cellStyle name="Linked Cell 2 3 3" xfId="7331"/>
    <cellStyle name="Linked Cell 2 3 4" xfId="12152"/>
    <cellStyle name="Linked Cell 2 3 5" xfId="16866"/>
    <cellStyle name="Linked Cell 2 4" xfId="18740"/>
    <cellStyle name="Linked Cell 2 5" xfId="19849"/>
    <cellStyle name="MajorHeading" xfId="82"/>
    <cellStyle name="Neutral 2" xfId="60"/>
    <cellStyle name="Normal" xfId="0" builtinId="0"/>
    <cellStyle name="Normal 10" xfId="83"/>
    <cellStyle name="Normal 11" xfId="84"/>
    <cellStyle name="Normal 11 10" xfId="769"/>
    <cellStyle name="Normal 11 11" xfId="18752"/>
    <cellStyle name="Normal 11 12" xfId="19307"/>
    <cellStyle name="Normal 11 13" xfId="19689"/>
    <cellStyle name="Normal 11 14" xfId="20994"/>
    <cellStyle name="Normal 11 2" xfId="85"/>
    <cellStyle name="Normal 11 2 10" xfId="19309"/>
    <cellStyle name="Normal 11 2 11" xfId="19690"/>
    <cellStyle name="Normal 11 2 12" xfId="20996"/>
    <cellStyle name="Normal 11 2 2" xfId="147"/>
    <cellStyle name="Normal 11 2 2 2" xfId="261"/>
    <cellStyle name="Normal 11 2 2 2 2" xfId="262"/>
    <cellStyle name="Normal 11 2 2 2 2 2" xfId="618"/>
    <cellStyle name="Normal 11 2 2 2 2 2 2" xfId="1189"/>
    <cellStyle name="Normal 11 2 2 2 2 3" xfId="848"/>
    <cellStyle name="Normal 11 2 2 2 2 4" xfId="18884"/>
    <cellStyle name="Normal 11 2 2 2 2 5" xfId="19423"/>
    <cellStyle name="Normal 11 2 2 2 2 6" xfId="19693"/>
    <cellStyle name="Normal 11 2 2 2 2 7" xfId="21080"/>
    <cellStyle name="Normal 11 2 2 2 3" xfId="522"/>
    <cellStyle name="Normal 11 2 2 2 3 2" xfId="1093"/>
    <cellStyle name="Normal 11 2 2 2 4" xfId="847"/>
    <cellStyle name="Normal 11 2 2 2 5" xfId="18825"/>
    <cellStyle name="Normal 11 2 2 2 6" xfId="19369"/>
    <cellStyle name="Normal 11 2 2 2 7" xfId="19692"/>
    <cellStyle name="Normal 11 2 2 2 8" xfId="21037"/>
    <cellStyle name="Normal 11 2 2 3" xfId="263"/>
    <cellStyle name="Normal 11 2 2 3 2" xfId="560"/>
    <cellStyle name="Normal 11 2 2 3 2 2" xfId="1131"/>
    <cellStyle name="Normal 11 2 2 3 3" xfId="849"/>
    <cellStyle name="Normal 11 2 2 3 4" xfId="18885"/>
    <cellStyle name="Normal 11 2 2 3 5" xfId="19424"/>
    <cellStyle name="Normal 11 2 2 3 6" xfId="19694"/>
    <cellStyle name="Normal 11 2 2 3 7" xfId="21081"/>
    <cellStyle name="Normal 11 2 2 4" xfId="438"/>
    <cellStyle name="Normal 11 2 2 4 2" xfId="1010"/>
    <cellStyle name="Normal 11 2 2 5" xfId="786"/>
    <cellStyle name="Normal 11 2 2 6" xfId="18772"/>
    <cellStyle name="Normal 11 2 2 7" xfId="19325"/>
    <cellStyle name="Normal 11 2 2 8" xfId="19691"/>
    <cellStyle name="Normal 11 2 2 9" xfId="21004"/>
    <cellStyle name="Normal 11 2 3" xfId="148"/>
    <cellStyle name="Normal 11 2 3 2" xfId="264"/>
    <cellStyle name="Normal 11 2 3 2 2" xfId="265"/>
    <cellStyle name="Normal 11 2 3 2 2 2" xfId="619"/>
    <cellStyle name="Normal 11 2 3 2 2 2 2" xfId="1190"/>
    <cellStyle name="Normal 11 2 3 2 2 3" xfId="851"/>
    <cellStyle name="Normal 11 2 3 2 2 4" xfId="18886"/>
    <cellStyle name="Normal 11 2 3 2 2 5" xfId="19425"/>
    <cellStyle name="Normal 11 2 3 2 2 6" xfId="19697"/>
    <cellStyle name="Normal 11 2 3 2 2 7" xfId="21082"/>
    <cellStyle name="Normal 11 2 3 2 3" xfId="523"/>
    <cellStyle name="Normal 11 2 3 2 3 2" xfId="1094"/>
    <cellStyle name="Normal 11 2 3 2 4" xfId="850"/>
    <cellStyle name="Normal 11 2 3 2 5" xfId="18833"/>
    <cellStyle name="Normal 11 2 3 2 6" xfId="19377"/>
    <cellStyle name="Normal 11 2 3 2 7" xfId="19696"/>
    <cellStyle name="Normal 11 2 3 2 8" xfId="21045"/>
    <cellStyle name="Normal 11 2 3 3" xfId="266"/>
    <cellStyle name="Normal 11 2 3 3 2" xfId="561"/>
    <cellStyle name="Normal 11 2 3 3 2 2" xfId="1132"/>
    <cellStyle name="Normal 11 2 3 3 3" xfId="852"/>
    <cellStyle name="Normal 11 2 3 3 4" xfId="18887"/>
    <cellStyle name="Normal 11 2 3 3 5" xfId="19426"/>
    <cellStyle name="Normal 11 2 3 3 6" xfId="19698"/>
    <cellStyle name="Normal 11 2 3 3 7" xfId="21083"/>
    <cellStyle name="Normal 11 2 3 4" xfId="439"/>
    <cellStyle name="Normal 11 2 3 4 2" xfId="1011"/>
    <cellStyle name="Normal 11 2 3 5" xfId="787"/>
    <cellStyle name="Normal 11 2 3 6" xfId="18785"/>
    <cellStyle name="Normal 11 2 3 7" xfId="19336"/>
    <cellStyle name="Normal 11 2 3 8" xfId="19695"/>
    <cellStyle name="Normal 11 2 3 9" xfId="21012"/>
    <cellStyle name="Normal 11 2 4" xfId="149"/>
    <cellStyle name="Normal 11 2 4 2" xfId="267"/>
    <cellStyle name="Normal 11 2 4 2 2" xfId="268"/>
    <cellStyle name="Normal 11 2 4 2 2 2" xfId="620"/>
    <cellStyle name="Normal 11 2 4 2 2 2 2" xfId="1191"/>
    <cellStyle name="Normal 11 2 4 2 2 3" xfId="854"/>
    <cellStyle name="Normal 11 2 4 2 2 4" xfId="18888"/>
    <cellStyle name="Normal 11 2 4 2 2 5" xfId="19427"/>
    <cellStyle name="Normal 11 2 4 2 2 6" xfId="19701"/>
    <cellStyle name="Normal 11 2 4 2 2 7" xfId="21084"/>
    <cellStyle name="Normal 11 2 4 2 3" xfId="524"/>
    <cellStyle name="Normal 11 2 4 2 3 2" xfId="1095"/>
    <cellStyle name="Normal 11 2 4 2 4" xfId="853"/>
    <cellStyle name="Normal 11 2 4 2 5" xfId="18839"/>
    <cellStyle name="Normal 11 2 4 2 6" xfId="19383"/>
    <cellStyle name="Normal 11 2 4 2 7" xfId="19700"/>
    <cellStyle name="Normal 11 2 4 2 8" xfId="21051"/>
    <cellStyle name="Normal 11 2 4 3" xfId="269"/>
    <cellStyle name="Normal 11 2 4 3 2" xfId="562"/>
    <cellStyle name="Normal 11 2 4 3 2 2" xfId="1133"/>
    <cellStyle name="Normal 11 2 4 3 3" xfId="855"/>
    <cellStyle name="Normal 11 2 4 3 4" xfId="18889"/>
    <cellStyle name="Normal 11 2 4 3 5" xfId="19428"/>
    <cellStyle name="Normal 11 2 4 3 6" xfId="19702"/>
    <cellStyle name="Normal 11 2 4 3 7" xfId="21085"/>
    <cellStyle name="Normal 11 2 4 4" xfId="440"/>
    <cellStyle name="Normal 11 2 4 4 2" xfId="1012"/>
    <cellStyle name="Normal 11 2 4 5" xfId="788"/>
    <cellStyle name="Normal 11 2 4 6" xfId="18796"/>
    <cellStyle name="Normal 11 2 4 7" xfId="19346"/>
    <cellStyle name="Normal 11 2 4 8" xfId="19699"/>
    <cellStyle name="Normal 11 2 4 9" xfId="21018"/>
    <cellStyle name="Normal 11 2 5" xfId="191"/>
    <cellStyle name="Normal 11 2 5 2" xfId="270"/>
    <cellStyle name="Normal 11 2 5 2 2" xfId="563"/>
    <cellStyle name="Normal 11 2 5 2 2 2" xfId="1134"/>
    <cellStyle name="Normal 11 2 5 2 3" xfId="856"/>
    <cellStyle name="Normal 11 2 5 2 4" xfId="18890"/>
    <cellStyle name="Normal 11 2 5 2 5" xfId="19429"/>
    <cellStyle name="Normal 11 2 5 2 6" xfId="19704"/>
    <cellStyle name="Normal 11 2 5 2 7" xfId="21086"/>
    <cellStyle name="Normal 11 2 5 3" xfId="441"/>
    <cellStyle name="Normal 11 2 5 3 2" xfId="1013"/>
    <cellStyle name="Normal 11 2 5 4" xfId="821"/>
    <cellStyle name="Normal 11 2 5 5" xfId="18817"/>
    <cellStyle name="Normal 11 2 5 6" xfId="19361"/>
    <cellStyle name="Normal 11 2 5 7" xfId="19703"/>
    <cellStyle name="Normal 11 2 5 8" xfId="21029"/>
    <cellStyle name="Normal 11 2 6" xfId="271"/>
    <cellStyle name="Normal 11 2 6 2" xfId="559"/>
    <cellStyle name="Normal 11 2 6 2 2" xfId="1130"/>
    <cellStyle name="Normal 11 2 6 3" xfId="857"/>
    <cellStyle name="Normal 11 2 6 4" xfId="18891"/>
    <cellStyle name="Normal 11 2 6 5" xfId="19430"/>
    <cellStyle name="Normal 11 2 6 6" xfId="19705"/>
    <cellStyle name="Normal 11 2 6 7" xfId="21087"/>
    <cellStyle name="Normal 11 2 7" xfId="437"/>
    <cellStyle name="Normal 11 2 7 2" xfId="1009"/>
    <cellStyle name="Normal 11 2 8" xfId="770"/>
    <cellStyle name="Normal 11 2 9" xfId="18761"/>
    <cellStyle name="Normal 11 3" xfId="86"/>
    <cellStyle name="Normal 11 3 10" xfId="19317"/>
    <cellStyle name="Normal 11 3 11" xfId="19706"/>
    <cellStyle name="Normal 11 3 12" xfId="20998"/>
    <cellStyle name="Normal 11 3 2" xfId="150"/>
    <cellStyle name="Normal 11 3 2 2" xfId="272"/>
    <cellStyle name="Normal 11 3 2 2 2" xfId="273"/>
    <cellStyle name="Normal 11 3 2 2 2 2" xfId="621"/>
    <cellStyle name="Normal 11 3 2 2 2 2 2" xfId="1192"/>
    <cellStyle name="Normal 11 3 2 2 2 3" xfId="859"/>
    <cellStyle name="Normal 11 3 2 2 2 4" xfId="18892"/>
    <cellStyle name="Normal 11 3 2 2 2 5" xfId="19431"/>
    <cellStyle name="Normal 11 3 2 2 2 6" xfId="19709"/>
    <cellStyle name="Normal 11 3 2 2 2 7" xfId="21088"/>
    <cellStyle name="Normal 11 3 2 2 3" xfId="525"/>
    <cellStyle name="Normal 11 3 2 2 3 2" xfId="1096"/>
    <cellStyle name="Normal 11 3 2 2 4" xfId="858"/>
    <cellStyle name="Normal 11 3 2 2 5" xfId="18827"/>
    <cellStyle name="Normal 11 3 2 2 6" xfId="19371"/>
    <cellStyle name="Normal 11 3 2 2 7" xfId="19708"/>
    <cellStyle name="Normal 11 3 2 2 8" xfId="21039"/>
    <cellStyle name="Normal 11 3 2 3" xfId="274"/>
    <cellStyle name="Normal 11 3 2 3 2" xfId="565"/>
    <cellStyle name="Normal 11 3 2 3 2 2" xfId="1136"/>
    <cellStyle name="Normal 11 3 2 3 3" xfId="860"/>
    <cellStyle name="Normal 11 3 2 3 4" xfId="18893"/>
    <cellStyle name="Normal 11 3 2 3 5" xfId="19432"/>
    <cellStyle name="Normal 11 3 2 3 6" xfId="19710"/>
    <cellStyle name="Normal 11 3 2 3 7" xfId="21089"/>
    <cellStyle name="Normal 11 3 2 4" xfId="443"/>
    <cellStyle name="Normal 11 3 2 4 2" xfId="1015"/>
    <cellStyle name="Normal 11 3 2 5" xfId="789"/>
    <cellStyle name="Normal 11 3 2 6" xfId="18774"/>
    <cellStyle name="Normal 11 3 2 7" xfId="19327"/>
    <cellStyle name="Normal 11 3 2 8" xfId="19707"/>
    <cellStyle name="Normal 11 3 2 9" xfId="21006"/>
    <cellStyle name="Normal 11 3 3" xfId="151"/>
    <cellStyle name="Normal 11 3 3 2" xfId="275"/>
    <cellStyle name="Normal 11 3 3 2 2" xfId="276"/>
    <cellStyle name="Normal 11 3 3 2 2 2" xfId="622"/>
    <cellStyle name="Normal 11 3 3 2 2 2 2" xfId="1193"/>
    <cellStyle name="Normal 11 3 3 2 2 3" xfId="862"/>
    <cellStyle name="Normal 11 3 3 2 2 4" xfId="18894"/>
    <cellStyle name="Normal 11 3 3 2 2 5" xfId="19433"/>
    <cellStyle name="Normal 11 3 3 2 2 6" xfId="19713"/>
    <cellStyle name="Normal 11 3 3 2 2 7" xfId="21090"/>
    <cellStyle name="Normal 11 3 3 2 3" xfId="526"/>
    <cellStyle name="Normal 11 3 3 2 3 2" xfId="1097"/>
    <cellStyle name="Normal 11 3 3 2 4" xfId="861"/>
    <cellStyle name="Normal 11 3 3 2 5" xfId="18835"/>
    <cellStyle name="Normal 11 3 3 2 6" xfId="19379"/>
    <cellStyle name="Normal 11 3 3 2 7" xfId="19712"/>
    <cellStyle name="Normal 11 3 3 2 8" xfId="21047"/>
    <cellStyle name="Normal 11 3 3 3" xfId="277"/>
    <cellStyle name="Normal 11 3 3 3 2" xfId="566"/>
    <cellStyle name="Normal 11 3 3 3 2 2" xfId="1137"/>
    <cellStyle name="Normal 11 3 3 3 3" xfId="863"/>
    <cellStyle name="Normal 11 3 3 3 4" xfId="18895"/>
    <cellStyle name="Normal 11 3 3 3 5" xfId="19434"/>
    <cellStyle name="Normal 11 3 3 3 6" xfId="19714"/>
    <cellStyle name="Normal 11 3 3 3 7" xfId="21091"/>
    <cellStyle name="Normal 11 3 3 4" xfId="444"/>
    <cellStyle name="Normal 11 3 3 4 2" xfId="1016"/>
    <cellStyle name="Normal 11 3 3 5" xfId="790"/>
    <cellStyle name="Normal 11 3 3 6" xfId="18787"/>
    <cellStyle name="Normal 11 3 3 7" xfId="19338"/>
    <cellStyle name="Normal 11 3 3 8" xfId="19711"/>
    <cellStyle name="Normal 11 3 3 9" xfId="21014"/>
    <cellStyle name="Normal 11 3 4" xfId="152"/>
    <cellStyle name="Normal 11 3 4 2" xfId="278"/>
    <cellStyle name="Normal 11 3 4 2 2" xfId="279"/>
    <cellStyle name="Normal 11 3 4 2 2 2" xfId="623"/>
    <cellStyle name="Normal 11 3 4 2 2 2 2" xfId="1194"/>
    <cellStyle name="Normal 11 3 4 2 2 3" xfId="865"/>
    <cellStyle name="Normal 11 3 4 2 2 4" xfId="18896"/>
    <cellStyle name="Normal 11 3 4 2 2 5" xfId="19435"/>
    <cellStyle name="Normal 11 3 4 2 2 6" xfId="19717"/>
    <cellStyle name="Normal 11 3 4 2 2 7" xfId="21092"/>
    <cellStyle name="Normal 11 3 4 2 3" xfId="527"/>
    <cellStyle name="Normal 11 3 4 2 3 2" xfId="1098"/>
    <cellStyle name="Normal 11 3 4 2 4" xfId="864"/>
    <cellStyle name="Normal 11 3 4 2 5" xfId="18840"/>
    <cellStyle name="Normal 11 3 4 2 6" xfId="19384"/>
    <cellStyle name="Normal 11 3 4 2 7" xfId="19716"/>
    <cellStyle name="Normal 11 3 4 2 8" xfId="21052"/>
    <cellStyle name="Normal 11 3 4 3" xfId="280"/>
    <cellStyle name="Normal 11 3 4 3 2" xfId="567"/>
    <cellStyle name="Normal 11 3 4 3 2 2" xfId="1138"/>
    <cellStyle name="Normal 11 3 4 3 3" xfId="866"/>
    <cellStyle name="Normal 11 3 4 3 4" xfId="18897"/>
    <cellStyle name="Normal 11 3 4 3 5" xfId="19436"/>
    <cellStyle name="Normal 11 3 4 3 6" xfId="19718"/>
    <cellStyle name="Normal 11 3 4 3 7" xfId="21093"/>
    <cellStyle name="Normal 11 3 4 4" xfId="445"/>
    <cellStyle name="Normal 11 3 4 4 2" xfId="1017"/>
    <cellStyle name="Normal 11 3 4 5" xfId="791"/>
    <cellStyle name="Normal 11 3 4 6" xfId="18797"/>
    <cellStyle name="Normal 11 3 4 7" xfId="19347"/>
    <cellStyle name="Normal 11 3 4 8" xfId="19715"/>
    <cellStyle name="Normal 11 3 4 9" xfId="21019"/>
    <cellStyle name="Normal 11 3 5" xfId="192"/>
    <cellStyle name="Normal 11 3 5 2" xfId="281"/>
    <cellStyle name="Normal 11 3 5 2 2" xfId="568"/>
    <cellStyle name="Normal 11 3 5 2 2 2" xfId="1139"/>
    <cellStyle name="Normal 11 3 5 2 3" xfId="867"/>
    <cellStyle name="Normal 11 3 5 2 4" xfId="18898"/>
    <cellStyle name="Normal 11 3 5 2 5" xfId="19437"/>
    <cellStyle name="Normal 11 3 5 2 6" xfId="19720"/>
    <cellStyle name="Normal 11 3 5 2 7" xfId="21094"/>
    <cellStyle name="Normal 11 3 5 3" xfId="446"/>
    <cellStyle name="Normal 11 3 5 3 2" xfId="1018"/>
    <cellStyle name="Normal 11 3 5 4" xfId="822"/>
    <cellStyle name="Normal 11 3 5 5" xfId="18819"/>
    <cellStyle name="Normal 11 3 5 6" xfId="19363"/>
    <cellStyle name="Normal 11 3 5 7" xfId="19719"/>
    <cellStyle name="Normal 11 3 5 8" xfId="21031"/>
    <cellStyle name="Normal 11 3 6" xfId="282"/>
    <cellStyle name="Normal 11 3 6 2" xfId="564"/>
    <cellStyle name="Normal 11 3 6 2 2" xfId="1135"/>
    <cellStyle name="Normal 11 3 6 3" xfId="868"/>
    <cellStyle name="Normal 11 3 6 4" xfId="18899"/>
    <cellStyle name="Normal 11 3 6 5" xfId="19438"/>
    <cellStyle name="Normal 11 3 6 6" xfId="19721"/>
    <cellStyle name="Normal 11 3 6 7" xfId="21095"/>
    <cellStyle name="Normal 11 3 7" xfId="442"/>
    <cellStyle name="Normal 11 3 7 2" xfId="1014"/>
    <cellStyle name="Normal 11 3 8" xfId="771"/>
    <cellStyle name="Normal 11 3 9" xfId="18764"/>
    <cellStyle name="Normal 11 4" xfId="153"/>
    <cellStyle name="Normal 11 4 2" xfId="283"/>
    <cellStyle name="Normal 11 4 2 2" xfId="284"/>
    <cellStyle name="Normal 11 4 2 2 2" xfId="624"/>
    <cellStyle name="Normal 11 4 2 2 2 2" xfId="1195"/>
    <cellStyle name="Normal 11 4 2 2 3" xfId="870"/>
    <cellStyle name="Normal 11 4 2 2 4" xfId="18900"/>
    <cellStyle name="Normal 11 4 2 2 5" xfId="19439"/>
    <cellStyle name="Normal 11 4 2 2 6" xfId="19724"/>
    <cellStyle name="Normal 11 4 2 2 7" xfId="21096"/>
    <cellStyle name="Normal 11 4 2 3" xfId="528"/>
    <cellStyle name="Normal 11 4 2 3 2" xfId="1099"/>
    <cellStyle name="Normal 11 4 2 4" xfId="869"/>
    <cellStyle name="Normal 11 4 2 5" xfId="18824"/>
    <cellStyle name="Normal 11 4 2 6" xfId="19368"/>
    <cellStyle name="Normal 11 4 2 7" xfId="19723"/>
    <cellStyle name="Normal 11 4 2 8" xfId="21036"/>
    <cellStyle name="Normal 11 4 3" xfId="285"/>
    <cellStyle name="Normal 11 4 3 2" xfId="569"/>
    <cellStyle name="Normal 11 4 3 2 2" xfId="1140"/>
    <cellStyle name="Normal 11 4 3 3" xfId="871"/>
    <cellStyle name="Normal 11 4 3 4" xfId="18901"/>
    <cellStyle name="Normal 11 4 3 5" xfId="19440"/>
    <cellStyle name="Normal 11 4 3 6" xfId="19725"/>
    <cellStyle name="Normal 11 4 3 7" xfId="21097"/>
    <cellStyle name="Normal 11 4 4" xfId="447"/>
    <cellStyle name="Normal 11 4 4 2" xfId="1019"/>
    <cellStyle name="Normal 11 4 5" xfId="792"/>
    <cellStyle name="Normal 11 4 6" xfId="18771"/>
    <cellStyle name="Normal 11 4 7" xfId="19324"/>
    <cellStyle name="Normal 11 4 8" xfId="19722"/>
    <cellStyle name="Normal 11 4 9" xfId="21003"/>
    <cellStyle name="Normal 11 5" xfId="154"/>
    <cellStyle name="Normal 11 5 2" xfId="286"/>
    <cellStyle name="Normal 11 5 2 2" xfId="287"/>
    <cellStyle name="Normal 11 5 2 2 2" xfId="625"/>
    <cellStyle name="Normal 11 5 2 2 2 2" xfId="1196"/>
    <cellStyle name="Normal 11 5 2 2 3" xfId="873"/>
    <cellStyle name="Normal 11 5 2 2 4" xfId="18902"/>
    <cellStyle name="Normal 11 5 2 2 5" xfId="19441"/>
    <cellStyle name="Normal 11 5 2 2 6" xfId="19728"/>
    <cellStyle name="Normal 11 5 2 2 7" xfId="21098"/>
    <cellStyle name="Normal 11 5 2 3" xfId="529"/>
    <cellStyle name="Normal 11 5 2 3 2" xfId="1100"/>
    <cellStyle name="Normal 11 5 2 4" xfId="872"/>
    <cellStyle name="Normal 11 5 2 5" xfId="18832"/>
    <cellStyle name="Normal 11 5 2 6" xfId="19376"/>
    <cellStyle name="Normal 11 5 2 7" xfId="19727"/>
    <cellStyle name="Normal 11 5 2 8" xfId="21044"/>
    <cellStyle name="Normal 11 5 3" xfId="288"/>
    <cellStyle name="Normal 11 5 3 2" xfId="570"/>
    <cellStyle name="Normal 11 5 3 2 2" xfId="1141"/>
    <cellStyle name="Normal 11 5 3 3" xfId="874"/>
    <cellStyle name="Normal 11 5 3 4" xfId="18903"/>
    <cellStyle name="Normal 11 5 3 5" xfId="19442"/>
    <cellStyle name="Normal 11 5 3 6" xfId="19729"/>
    <cellStyle name="Normal 11 5 3 7" xfId="21099"/>
    <cellStyle name="Normal 11 5 4" xfId="448"/>
    <cellStyle name="Normal 11 5 4 2" xfId="1020"/>
    <cellStyle name="Normal 11 5 5" xfId="793"/>
    <cellStyle name="Normal 11 5 6" xfId="18784"/>
    <cellStyle name="Normal 11 5 7" xfId="19335"/>
    <cellStyle name="Normal 11 5 8" xfId="19726"/>
    <cellStyle name="Normal 11 5 9" xfId="21011"/>
    <cellStyle name="Normal 11 6" xfId="155"/>
    <cellStyle name="Normal 11 6 2" xfId="289"/>
    <cellStyle name="Normal 11 6 2 2" xfId="290"/>
    <cellStyle name="Normal 11 6 2 2 2" xfId="626"/>
    <cellStyle name="Normal 11 6 2 2 2 2" xfId="1197"/>
    <cellStyle name="Normal 11 6 2 2 3" xfId="876"/>
    <cellStyle name="Normal 11 6 2 2 4" xfId="18904"/>
    <cellStyle name="Normal 11 6 2 2 5" xfId="19443"/>
    <cellStyle name="Normal 11 6 2 2 6" xfId="19732"/>
    <cellStyle name="Normal 11 6 2 2 7" xfId="21100"/>
    <cellStyle name="Normal 11 6 2 3" xfId="530"/>
    <cellStyle name="Normal 11 6 2 3 2" xfId="1101"/>
    <cellStyle name="Normal 11 6 2 4" xfId="875"/>
    <cellStyle name="Normal 11 6 2 5" xfId="18841"/>
    <cellStyle name="Normal 11 6 2 6" xfId="19385"/>
    <cellStyle name="Normal 11 6 2 7" xfId="19731"/>
    <cellStyle name="Normal 11 6 2 8" xfId="21053"/>
    <cellStyle name="Normal 11 6 3" xfId="291"/>
    <cellStyle name="Normal 11 6 3 2" xfId="571"/>
    <cellStyle name="Normal 11 6 3 2 2" xfId="1142"/>
    <cellStyle name="Normal 11 6 3 3" xfId="877"/>
    <cellStyle name="Normal 11 6 3 4" xfId="18905"/>
    <cellStyle name="Normal 11 6 3 5" xfId="19444"/>
    <cellStyle name="Normal 11 6 3 6" xfId="19733"/>
    <cellStyle name="Normal 11 6 3 7" xfId="21101"/>
    <cellStyle name="Normal 11 6 4" xfId="449"/>
    <cellStyle name="Normal 11 6 4 2" xfId="1021"/>
    <cellStyle name="Normal 11 6 5" xfId="794"/>
    <cellStyle name="Normal 11 6 6" xfId="18798"/>
    <cellStyle name="Normal 11 6 7" xfId="19348"/>
    <cellStyle name="Normal 11 6 8" xfId="19730"/>
    <cellStyle name="Normal 11 6 9" xfId="21020"/>
    <cellStyle name="Normal 11 7" xfId="190"/>
    <cellStyle name="Normal 11 7 2" xfId="292"/>
    <cellStyle name="Normal 11 7 2 2" xfId="572"/>
    <cellStyle name="Normal 11 7 2 2 2" xfId="1143"/>
    <cellStyle name="Normal 11 7 2 3" xfId="878"/>
    <cellStyle name="Normal 11 7 2 4" xfId="18906"/>
    <cellStyle name="Normal 11 7 2 5" xfId="19445"/>
    <cellStyle name="Normal 11 7 2 6" xfId="19735"/>
    <cellStyle name="Normal 11 7 2 7" xfId="21102"/>
    <cellStyle name="Normal 11 7 3" xfId="450"/>
    <cellStyle name="Normal 11 7 3 2" xfId="1022"/>
    <cellStyle name="Normal 11 7 4" xfId="820"/>
    <cellStyle name="Normal 11 7 5" xfId="18816"/>
    <cellStyle name="Normal 11 7 6" xfId="19360"/>
    <cellStyle name="Normal 11 7 7" xfId="19734"/>
    <cellStyle name="Normal 11 7 8" xfId="21028"/>
    <cellStyle name="Normal 11 8" xfId="293"/>
    <cellStyle name="Normal 11 8 2" xfId="558"/>
    <cellStyle name="Normal 11 8 2 2" xfId="1129"/>
    <cellStyle name="Normal 11 8 3" xfId="879"/>
    <cellStyle name="Normal 11 8 4" xfId="18907"/>
    <cellStyle name="Normal 11 8 5" xfId="19446"/>
    <cellStyle name="Normal 11 8 6" xfId="19736"/>
    <cellStyle name="Normal 11 8 7" xfId="21103"/>
    <cellStyle name="Normal 11 9" xfId="436"/>
    <cellStyle name="Normal 11 9 2" xfId="1008"/>
    <cellStyle name="Normal 12" xfId="87"/>
    <cellStyle name="Normal 12 10" xfId="772"/>
    <cellStyle name="Normal 12 11" xfId="88"/>
    <cellStyle name="Normal 12 12" xfId="18744"/>
    <cellStyle name="Normal 12 13" xfId="19301"/>
    <cellStyle name="Normal 12 14" xfId="19737"/>
    <cellStyle name="Normal 12 15" xfId="20993"/>
    <cellStyle name="Normal 12 2" xfId="89"/>
    <cellStyle name="Normal 12 2 10" xfId="19318"/>
    <cellStyle name="Normal 12 2 11" xfId="19738"/>
    <cellStyle name="Normal 12 2 12" xfId="20999"/>
    <cellStyle name="Normal 12 2 2" xfId="156"/>
    <cellStyle name="Normal 12 2 2 2" xfId="294"/>
    <cellStyle name="Normal 12 2 2 2 2" xfId="295"/>
    <cellStyle name="Normal 12 2 2 2 2 2" xfId="627"/>
    <cellStyle name="Normal 12 2 2 2 2 2 2" xfId="1198"/>
    <cellStyle name="Normal 12 2 2 2 2 3" xfId="881"/>
    <cellStyle name="Normal 12 2 2 2 2 4" xfId="18908"/>
    <cellStyle name="Normal 12 2 2 2 2 5" xfId="19447"/>
    <cellStyle name="Normal 12 2 2 2 2 6" xfId="19741"/>
    <cellStyle name="Normal 12 2 2 2 2 7" xfId="21104"/>
    <cellStyle name="Normal 12 2 2 2 3" xfId="531"/>
    <cellStyle name="Normal 12 2 2 2 3 2" xfId="1102"/>
    <cellStyle name="Normal 12 2 2 2 4" xfId="880"/>
    <cellStyle name="Normal 12 2 2 2 5" xfId="18828"/>
    <cellStyle name="Normal 12 2 2 2 6" xfId="19372"/>
    <cellStyle name="Normal 12 2 2 2 7" xfId="19740"/>
    <cellStyle name="Normal 12 2 2 2 8" xfId="21040"/>
    <cellStyle name="Normal 12 2 2 3" xfId="296"/>
    <cellStyle name="Normal 12 2 2 3 2" xfId="575"/>
    <cellStyle name="Normal 12 2 2 3 2 2" xfId="1146"/>
    <cellStyle name="Normal 12 2 2 3 3" xfId="882"/>
    <cellStyle name="Normal 12 2 2 3 4" xfId="18909"/>
    <cellStyle name="Normal 12 2 2 3 5" xfId="19448"/>
    <cellStyle name="Normal 12 2 2 3 6" xfId="19742"/>
    <cellStyle name="Normal 12 2 2 3 7" xfId="21105"/>
    <cellStyle name="Normal 12 2 2 4" xfId="453"/>
    <cellStyle name="Normal 12 2 2 4 2" xfId="1025"/>
    <cellStyle name="Normal 12 2 2 5" xfId="795"/>
    <cellStyle name="Normal 12 2 2 6" xfId="18775"/>
    <cellStyle name="Normal 12 2 2 7" xfId="19328"/>
    <cellStyle name="Normal 12 2 2 8" xfId="19739"/>
    <cellStyle name="Normal 12 2 2 9" xfId="21007"/>
    <cellStyle name="Normal 12 2 3" xfId="157"/>
    <cellStyle name="Normal 12 2 3 2" xfId="297"/>
    <cellStyle name="Normal 12 2 3 2 2" xfId="298"/>
    <cellStyle name="Normal 12 2 3 2 2 2" xfId="628"/>
    <cellStyle name="Normal 12 2 3 2 2 2 2" xfId="1199"/>
    <cellStyle name="Normal 12 2 3 2 2 3" xfId="884"/>
    <cellStyle name="Normal 12 2 3 2 2 4" xfId="18910"/>
    <cellStyle name="Normal 12 2 3 2 2 5" xfId="19449"/>
    <cellStyle name="Normal 12 2 3 2 2 6" xfId="19745"/>
    <cellStyle name="Normal 12 2 3 2 2 7" xfId="21106"/>
    <cellStyle name="Normal 12 2 3 2 3" xfId="532"/>
    <cellStyle name="Normal 12 2 3 2 3 2" xfId="1103"/>
    <cellStyle name="Normal 12 2 3 2 4" xfId="883"/>
    <cellStyle name="Normal 12 2 3 2 5" xfId="18836"/>
    <cellStyle name="Normal 12 2 3 2 6" xfId="19380"/>
    <cellStyle name="Normal 12 2 3 2 7" xfId="19744"/>
    <cellStyle name="Normal 12 2 3 2 8" xfId="21048"/>
    <cellStyle name="Normal 12 2 3 3" xfId="299"/>
    <cellStyle name="Normal 12 2 3 3 2" xfId="576"/>
    <cellStyle name="Normal 12 2 3 3 2 2" xfId="1147"/>
    <cellStyle name="Normal 12 2 3 3 3" xfId="885"/>
    <cellStyle name="Normal 12 2 3 3 4" xfId="18911"/>
    <cellStyle name="Normal 12 2 3 3 5" xfId="19450"/>
    <cellStyle name="Normal 12 2 3 3 6" xfId="19746"/>
    <cellStyle name="Normal 12 2 3 3 7" xfId="21107"/>
    <cellStyle name="Normal 12 2 3 4" xfId="454"/>
    <cellStyle name="Normal 12 2 3 4 2" xfId="1026"/>
    <cellStyle name="Normal 12 2 3 5" xfId="796"/>
    <cellStyle name="Normal 12 2 3 6" xfId="18788"/>
    <cellStyle name="Normal 12 2 3 7" xfId="19339"/>
    <cellStyle name="Normal 12 2 3 8" xfId="19743"/>
    <cellStyle name="Normal 12 2 3 9" xfId="21015"/>
    <cellStyle name="Normal 12 2 4" xfId="158"/>
    <cellStyle name="Normal 12 2 4 2" xfId="300"/>
    <cellStyle name="Normal 12 2 4 2 2" xfId="301"/>
    <cellStyle name="Normal 12 2 4 2 2 2" xfId="629"/>
    <cellStyle name="Normal 12 2 4 2 2 2 2" xfId="1200"/>
    <cellStyle name="Normal 12 2 4 2 2 3" xfId="887"/>
    <cellStyle name="Normal 12 2 4 2 2 4" xfId="18912"/>
    <cellStyle name="Normal 12 2 4 2 2 5" xfId="19451"/>
    <cellStyle name="Normal 12 2 4 2 2 6" xfId="19749"/>
    <cellStyle name="Normal 12 2 4 2 2 7" xfId="21108"/>
    <cellStyle name="Normal 12 2 4 2 3" xfId="533"/>
    <cellStyle name="Normal 12 2 4 2 3 2" xfId="1104"/>
    <cellStyle name="Normal 12 2 4 2 4" xfId="886"/>
    <cellStyle name="Normal 12 2 4 2 5" xfId="18842"/>
    <cellStyle name="Normal 12 2 4 2 6" xfId="19386"/>
    <cellStyle name="Normal 12 2 4 2 7" xfId="19748"/>
    <cellStyle name="Normal 12 2 4 2 8" xfId="21054"/>
    <cellStyle name="Normal 12 2 4 3" xfId="302"/>
    <cellStyle name="Normal 12 2 4 3 2" xfId="577"/>
    <cellStyle name="Normal 12 2 4 3 2 2" xfId="1148"/>
    <cellStyle name="Normal 12 2 4 3 3" xfId="888"/>
    <cellStyle name="Normal 12 2 4 3 4" xfId="18913"/>
    <cellStyle name="Normal 12 2 4 3 5" xfId="19452"/>
    <cellStyle name="Normal 12 2 4 3 6" xfId="19750"/>
    <cellStyle name="Normal 12 2 4 3 7" xfId="21109"/>
    <cellStyle name="Normal 12 2 4 4" xfId="455"/>
    <cellStyle name="Normal 12 2 4 4 2" xfId="1027"/>
    <cellStyle name="Normal 12 2 4 5" xfId="797"/>
    <cellStyle name="Normal 12 2 4 6" xfId="18799"/>
    <cellStyle name="Normal 12 2 4 7" xfId="19349"/>
    <cellStyle name="Normal 12 2 4 8" xfId="19747"/>
    <cellStyle name="Normal 12 2 4 9" xfId="21021"/>
    <cellStyle name="Normal 12 2 5" xfId="194"/>
    <cellStyle name="Normal 12 2 5 2" xfId="303"/>
    <cellStyle name="Normal 12 2 5 2 2" xfId="578"/>
    <cellStyle name="Normal 12 2 5 2 2 2" xfId="1149"/>
    <cellStyle name="Normal 12 2 5 2 3" xfId="889"/>
    <cellStyle name="Normal 12 2 5 2 4" xfId="18914"/>
    <cellStyle name="Normal 12 2 5 2 5" xfId="19453"/>
    <cellStyle name="Normal 12 2 5 2 6" xfId="19752"/>
    <cellStyle name="Normal 12 2 5 2 7" xfId="21110"/>
    <cellStyle name="Normal 12 2 5 3" xfId="456"/>
    <cellStyle name="Normal 12 2 5 3 2" xfId="1028"/>
    <cellStyle name="Normal 12 2 5 4" xfId="824"/>
    <cellStyle name="Normal 12 2 5 5" xfId="18820"/>
    <cellStyle name="Normal 12 2 5 6" xfId="19364"/>
    <cellStyle name="Normal 12 2 5 7" xfId="19751"/>
    <cellStyle name="Normal 12 2 5 8" xfId="21032"/>
    <cellStyle name="Normal 12 2 6" xfId="304"/>
    <cellStyle name="Normal 12 2 6 2" xfId="574"/>
    <cellStyle name="Normal 12 2 6 2 2" xfId="1145"/>
    <cellStyle name="Normal 12 2 6 3" xfId="890"/>
    <cellStyle name="Normal 12 2 6 4" xfId="18915"/>
    <cellStyle name="Normal 12 2 6 5" xfId="19454"/>
    <cellStyle name="Normal 12 2 6 6" xfId="19753"/>
    <cellStyle name="Normal 12 2 6 7" xfId="21111"/>
    <cellStyle name="Normal 12 2 7" xfId="452"/>
    <cellStyle name="Normal 12 2 7 2" xfId="1024"/>
    <cellStyle name="Normal 12 2 8" xfId="773"/>
    <cellStyle name="Normal 12 2 9" xfId="18765"/>
    <cellStyle name="Normal 12 3" xfId="159"/>
    <cellStyle name="Normal 12 3 2" xfId="305"/>
    <cellStyle name="Normal 12 3 2 2" xfId="306"/>
    <cellStyle name="Normal 12 3 2 2 2" xfId="630"/>
    <cellStyle name="Normal 12 3 2 2 2 2" xfId="1201"/>
    <cellStyle name="Normal 12 3 2 2 3" xfId="892"/>
    <cellStyle name="Normal 12 3 2 2 4" xfId="18916"/>
    <cellStyle name="Normal 12 3 2 2 5" xfId="19455"/>
    <cellStyle name="Normal 12 3 2 2 6" xfId="19756"/>
    <cellStyle name="Normal 12 3 2 2 7" xfId="21112"/>
    <cellStyle name="Normal 12 3 2 3" xfId="534"/>
    <cellStyle name="Normal 12 3 2 3 2" xfId="1105"/>
    <cellStyle name="Normal 12 3 2 4" xfId="891"/>
    <cellStyle name="Normal 12 3 2 5" xfId="18823"/>
    <cellStyle name="Normal 12 3 2 6" xfId="19367"/>
    <cellStyle name="Normal 12 3 2 7" xfId="19755"/>
    <cellStyle name="Normal 12 3 2 8" xfId="21035"/>
    <cellStyle name="Normal 12 3 3" xfId="307"/>
    <cellStyle name="Normal 12 3 3 2" xfId="579"/>
    <cellStyle name="Normal 12 3 3 2 2" xfId="1150"/>
    <cellStyle name="Normal 12 3 3 3" xfId="893"/>
    <cellStyle name="Normal 12 3 3 4" xfId="18917"/>
    <cellStyle name="Normal 12 3 3 5" xfId="19456"/>
    <cellStyle name="Normal 12 3 3 6" xfId="19757"/>
    <cellStyle name="Normal 12 3 3 7" xfId="21113"/>
    <cellStyle name="Normal 12 3 4" xfId="457"/>
    <cellStyle name="Normal 12 3 4 2" xfId="1029"/>
    <cellStyle name="Normal 12 3 5" xfId="798"/>
    <cellStyle name="Normal 12 3 6" xfId="18770"/>
    <cellStyle name="Normal 12 3 7" xfId="19323"/>
    <cellStyle name="Normal 12 3 8" xfId="19754"/>
    <cellStyle name="Normal 12 3 9" xfId="21002"/>
    <cellStyle name="Normal 12 4" xfId="160"/>
    <cellStyle name="Normal 12 4 2" xfId="308"/>
    <cellStyle name="Normal 12 4 2 2" xfId="309"/>
    <cellStyle name="Normal 12 4 2 2 2" xfId="631"/>
    <cellStyle name="Normal 12 4 2 2 2 2" xfId="1202"/>
    <cellStyle name="Normal 12 4 2 2 3" xfId="895"/>
    <cellStyle name="Normal 12 4 2 2 4" xfId="18918"/>
    <cellStyle name="Normal 12 4 2 2 5" xfId="19457"/>
    <cellStyle name="Normal 12 4 2 2 6" xfId="19760"/>
    <cellStyle name="Normal 12 4 2 2 7" xfId="21114"/>
    <cellStyle name="Normal 12 4 2 3" xfId="535"/>
    <cellStyle name="Normal 12 4 2 3 2" xfId="1106"/>
    <cellStyle name="Normal 12 4 2 4" xfId="894"/>
    <cellStyle name="Normal 12 4 2 5" xfId="18831"/>
    <cellStyle name="Normal 12 4 2 6" xfId="19375"/>
    <cellStyle name="Normal 12 4 2 7" xfId="19759"/>
    <cellStyle name="Normal 12 4 2 8" xfId="21043"/>
    <cellStyle name="Normal 12 4 3" xfId="310"/>
    <cellStyle name="Normal 12 4 3 2" xfId="580"/>
    <cellStyle name="Normal 12 4 3 2 2" xfId="1151"/>
    <cellStyle name="Normal 12 4 3 3" xfId="896"/>
    <cellStyle name="Normal 12 4 3 4" xfId="18919"/>
    <cellStyle name="Normal 12 4 3 5" xfId="19458"/>
    <cellStyle name="Normal 12 4 3 6" xfId="19761"/>
    <cellStyle name="Normal 12 4 3 7" xfId="21115"/>
    <cellStyle name="Normal 12 4 4" xfId="458"/>
    <cellStyle name="Normal 12 4 4 2" xfId="1030"/>
    <cellStyle name="Normal 12 4 5" xfId="799"/>
    <cellStyle name="Normal 12 4 6" xfId="18783"/>
    <cellStyle name="Normal 12 4 7" xfId="19334"/>
    <cellStyle name="Normal 12 4 8" xfId="19758"/>
    <cellStyle name="Normal 12 4 9" xfId="21010"/>
    <cellStyle name="Normal 12 5" xfId="161"/>
    <cellStyle name="Normal 12 5 2" xfId="311"/>
    <cellStyle name="Normal 12 5 2 2" xfId="312"/>
    <cellStyle name="Normal 12 5 2 2 2" xfId="632"/>
    <cellStyle name="Normal 12 5 2 2 2 2" xfId="1203"/>
    <cellStyle name="Normal 12 5 2 2 3" xfId="898"/>
    <cellStyle name="Normal 12 5 2 2 4" xfId="18920"/>
    <cellStyle name="Normal 12 5 2 2 5" xfId="19459"/>
    <cellStyle name="Normal 12 5 2 2 6" xfId="19764"/>
    <cellStyle name="Normal 12 5 2 2 7" xfId="21116"/>
    <cellStyle name="Normal 12 5 2 3" xfId="536"/>
    <cellStyle name="Normal 12 5 2 3 2" xfId="1107"/>
    <cellStyle name="Normal 12 5 2 4" xfId="897"/>
    <cellStyle name="Normal 12 5 2 5" xfId="18843"/>
    <cellStyle name="Normal 12 5 2 6" xfId="19387"/>
    <cellStyle name="Normal 12 5 2 7" xfId="19763"/>
    <cellStyle name="Normal 12 5 2 8" xfId="21055"/>
    <cellStyle name="Normal 12 5 3" xfId="313"/>
    <cellStyle name="Normal 12 5 3 2" xfId="581"/>
    <cellStyle name="Normal 12 5 3 2 2" xfId="1152"/>
    <cellStyle name="Normal 12 5 3 3" xfId="899"/>
    <cellStyle name="Normal 12 5 3 4" xfId="18921"/>
    <cellStyle name="Normal 12 5 3 5" xfId="19460"/>
    <cellStyle name="Normal 12 5 3 6" xfId="19765"/>
    <cellStyle name="Normal 12 5 3 7" xfId="21117"/>
    <cellStyle name="Normal 12 5 4" xfId="459"/>
    <cellStyle name="Normal 12 5 4 2" xfId="1031"/>
    <cellStyle name="Normal 12 5 5" xfId="800"/>
    <cellStyle name="Normal 12 5 6" xfId="18800"/>
    <cellStyle name="Normal 12 5 7" xfId="19350"/>
    <cellStyle name="Normal 12 5 8" xfId="19762"/>
    <cellStyle name="Normal 12 5 9" xfId="21022"/>
    <cellStyle name="Normal 12 6" xfId="162"/>
    <cellStyle name="Normal 12 6 2" xfId="314"/>
    <cellStyle name="Normal 12 6 2 2" xfId="315"/>
    <cellStyle name="Normal 12 6 2 2 2" xfId="633"/>
    <cellStyle name="Normal 12 6 2 2 2 2" xfId="1204"/>
    <cellStyle name="Normal 12 6 2 2 3" xfId="901"/>
    <cellStyle name="Normal 12 6 2 2 4" xfId="18922"/>
    <cellStyle name="Normal 12 6 2 2 5" xfId="19461"/>
    <cellStyle name="Normal 12 6 2 2 6" xfId="19768"/>
    <cellStyle name="Normal 12 6 2 2 7" xfId="21118"/>
    <cellStyle name="Normal 12 6 2 3" xfId="537"/>
    <cellStyle name="Normal 12 6 2 3 2" xfId="1108"/>
    <cellStyle name="Normal 12 6 2 4" xfId="900"/>
    <cellStyle name="Normal 12 6 2 5" xfId="18844"/>
    <cellStyle name="Normal 12 6 2 6" xfId="19388"/>
    <cellStyle name="Normal 12 6 2 7" xfId="19767"/>
    <cellStyle name="Normal 12 6 2 8" xfId="21056"/>
    <cellStyle name="Normal 12 6 3" xfId="316"/>
    <cellStyle name="Normal 12 6 3 2" xfId="582"/>
    <cellStyle name="Normal 12 6 3 2 2" xfId="1153"/>
    <cellStyle name="Normal 12 6 3 3" xfId="902"/>
    <cellStyle name="Normal 12 6 3 4" xfId="18923"/>
    <cellStyle name="Normal 12 6 3 5" xfId="19462"/>
    <cellStyle name="Normal 12 6 3 6" xfId="19769"/>
    <cellStyle name="Normal 12 6 3 7" xfId="21119"/>
    <cellStyle name="Normal 12 6 4" xfId="460"/>
    <cellStyle name="Normal 12 6 4 2" xfId="1032"/>
    <cellStyle name="Normal 12 6 5" xfId="801"/>
    <cellStyle name="Normal 12 6 6" xfId="18801"/>
    <cellStyle name="Normal 12 6 7" xfId="19351"/>
    <cellStyle name="Normal 12 6 8" xfId="19766"/>
    <cellStyle name="Normal 12 6 9" xfId="21023"/>
    <cellStyle name="Normal 12 7" xfId="193"/>
    <cellStyle name="Normal 12 7 2" xfId="317"/>
    <cellStyle name="Normal 12 7 2 2" xfId="583"/>
    <cellStyle name="Normal 12 7 2 2 2" xfId="1154"/>
    <cellStyle name="Normal 12 7 2 3" xfId="903"/>
    <cellStyle name="Normal 12 7 2 4" xfId="18924"/>
    <cellStyle name="Normal 12 7 2 5" xfId="19463"/>
    <cellStyle name="Normal 12 7 2 6" xfId="19771"/>
    <cellStyle name="Normal 12 7 2 7" xfId="21120"/>
    <cellStyle name="Normal 12 7 3" xfId="461"/>
    <cellStyle name="Normal 12 7 3 2" xfId="1033"/>
    <cellStyle name="Normal 12 7 4" xfId="823"/>
    <cellStyle name="Normal 12 7 5" xfId="18815"/>
    <cellStyle name="Normal 12 7 6" xfId="19359"/>
    <cellStyle name="Normal 12 7 7" xfId="19770"/>
    <cellStyle name="Normal 12 7 8" xfId="21027"/>
    <cellStyle name="Normal 12 8" xfId="318"/>
    <cellStyle name="Normal 12 8 2" xfId="573"/>
    <cellStyle name="Normal 12 8 2 2" xfId="1144"/>
    <cellStyle name="Normal 12 8 3" xfId="904"/>
    <cellStyle name="Normal 12 8 4" xfId="18925"/>
    <cellStyle name="Normal 12 8 5" xfId="19464"/>
    <cellStyle name="Normal 12 8 6" xfId="19772"/>
    <cellStyle name="Normal 12 8 7" xfId="21121"/>
    <cellStyle name="Normal 12 9" xfId="451"/>
    <cellStyle name="Normal 12 9 2" xfId="1023"/>
    <cellStyle name="Normal 13" xfId="90"/>
    <cellStyle name="Normal 13 2" xfId="163"/>
    <cellStyle name="Normal 14" xfId="91"/>
    <cellStyle name="Normal 14 2" xfId="164"/>
    <cellStyle name="Normal 15" xfId="165"/>
    <cellStyle name="Normal 15 2" xfId="166"/>
    <cellStyle name="Normal 16" xfId="214"/>
    <cellStyle name="Normal 16 2" xfId="228"/>
    <cellStyle name="Normal 17" xfId="319"/>
    <cellStyle name="Normal 17 2" xfId="320"/>
    <cellStyle name="Normal 17 2 2" xfId="634"/>
    <cellStyle name="Normal 17 2 2 2" xfId="1205"/>
    <cellStyle name="Normal 17 2 3" xfId="906"/>
    <cellStyle name="Normal 17 2 4" xfId="18926"/>
    <cellStyle name="Normal 17 2 5" xfId="19465"/>
    <cellStyle name="Normal 17 2 6" xfId="19774"/>
    <cellStyle name="Normal 17 2 7" xfId="21122"/>
    <cellStyle name="Normal 17 3" xfId="538"/>
    <cellStyle name="Normal 17 3 2" xfId="1109"/>
    <cellStyle name="Normal 17 4" xfId="905"/>
    <cellStyle name="Normal 17 5" xfId="18856"/>
    <cellStyle name="Normal 17 6" xfId="19405"/>
    <cellStyle name="Normal 17 7" xfId="19773"/>
    <cellStyle name="Normal 17 8" xfId="21064"/>
    <cellStyle name="Normal 18" xfId="321"/>
    <cellStyle name="Normal 18 2" xfId="322"/>
    <cellStyle name="Normal 18 2 2" xfId="635"/>
    <cellStyle name="Normal 18 2 2 2" xfId="1206"/>
    <cellStyle name="Normal 18 2 3" xfId="908"/>
    <cellStyle name="Normal 18 2 4" xfId="18927"/>
    <cellStyle name="Normal 18 2 5" xfId="19466"/>
    <cellStyle name="Normal 18 2 6" xfId="19776"/>
    <cellStyle name="Normal 18 2 7" xfId="21123"/>
    <cellStyle name="Normal 18 3" xfId="539"/>
    <cellStyle name="Normal 18 3 2" xfId="1110"/>
    <cellStyle name="Normal 18 4" xfId="907"/>
    <cellStyle name="Normal 18 5" xfId="18858"/>
    <cellStyle name="Normal 18 6" xfId="19407"/>
    <cellStyle name="Normal 18 7" xfId="19775"/>
    <cellStyle name="Normal 18 8" xfId="21066"/>
    <cellStyle name="Normal 19" xfId="238"/>
    <cellStyle name="Normal 2" xfId="15"/>
    <cellStyle name="Normal 2 2" xfId="92"/>
    <cellStyle name="Normal 2 2 2" xfId="93"/>
    <cellStyle name="Normal 2 2 3" xfId="94"/>
    <cellStyle name="Normal 2 2 4" xfId="167"/>
    <cellStyle name="Normal 2 2 5" xfId="323"/>
    <cellStyle name="Normal 2 3" xfId="95"/>
    <cellStyle name="Normal 2 3 2" xfId="96"/>
    <cellStyle name="Normal 2 3 3" xfId="168"/>
    <cellStyle name="Normal 2 4" xfId="97"/>
    <cellStyle name="Normal 2 5" xfId="98"/>
    <cellStyle name="Normal 2 6" xfId="99"/>
    <cellStyle name="Normal 2 7" xfId="100"/>
    <cellStyle name="Normal 2 8" xfId="101"/>
    <cellStyle name="Normal 2 9" xfId="102"/>
    <cellStyle name="Normal 2_20.45" xfId="169"/>
    <cellStyle name="Normal 20" xfId="763"/>
    <cellStyle name="Normal 21" xfId="1331"/>
    <cellStyle name="Normal 22" xfId="1391"/>
    <cellStyle name="Normal 23" xfId="1936"/>
    <cellStyle name="Normal 24" xfId="1653"/>
    <cellStyle name="Normal 25" xfId="1531"/>
    <cellStyle name="Normal 26" xfId="2590"/>
    <cellStyle name="Normal 27" xfId="2041"/>
    <cellStyle name="Normal 28" xfId="2704"/>
    <cellStyle name="Normal 29" xfId="229"/>
    <cellStyle name="Normal 3" xfId="103"/>
    <cellStyle name="Normal 3 2" xfId="104"/>
    <cellStyle name="Normal 3 2 2" xfId="324"/>
    <cellStyle name="Normal 3 3" xfId="105"/>
    <cellStyle name="Normal 3 4" xfId="106"/>
    <cellStyle name="Normal 3 4 10" xfId="19320"/>
    <cellStyle name="Normal 3 4 11" xfId="19785"/>
    <cellStyle name="Normal 3 4 12" xfId="21000"/>
    <cellStyle name="Normal 3 4 2" xfId="170"/>
    <cellStyle name="Normal 3 4 2 2" xfId="325"/>
    <cellStyle name="Normal 3 4 2 2 2" xfId="326"/>
    <cellStyle name="Normal 3 4 2 2 2 2" xfId="636"/>
    <cellStyle name="Normal 3 4 2 2 2 2 2" xfId="1207"/>
    <cellStyle name="Normal 3 4 2 2 2 3" xfId="910"/>
    <cellStyle name="Normal 3 4 2 2 2 4" xfId="18928"/>
    <cellStyle name="Normal 3 4 2 2 2 5" xfId="19468"/>
    <cellStyle name="Normal 3 4 2 2 2 6" xfId="19788"/>
    <cellStyle name="Normal 3 4 2 2 2 7" xfId="21124"/>
    <cellStyle name="Normal 3 4 2 2 3" xfId="540"/>
    <cellStyle name="Normal 3 4 2 2 3 2" xfId="1111"/>
    <cellStyle name="Normal 3 4 2 2 4" xfId="909"/>
    <cellStyle name="Normal 3 4 2 2 5" xfId="18829"/>
    <cellStyle name="Normal 3 4 2 2 6" xfId="19373"/>
    <cellStyle name="Normal 3 4 2 2 7" xfId="19787"/>
    <cellStyle name="Normal 3 4 2 2 8" xfId="21041"/>
    <cellStyle name="Normal 3 4 2 3" xfId="327"/>
    <cellStyle name="Normal 3 4 2 3 2" xfId="585"/>
    <cellStyle name="Normal 3 4 2 3 2 2" xfId="1156"/>
    <cellStyle name="Normal 3 4 2 3 3" xfId="911"/>
    <cellStyle name="Normal 3 4 2 3 4" xfId="18929"/>
    <cellStyle name="Normal 3 4 2 3 5" xfId="19469"/>
    <cellStyle name="Normal 3 4 2 3 6" xfId="19789"/>
    <cellStyle name="Normal 3 4 2 3 7" xfId="21125"/>
    <cellStyle name="Normal 3 4 2 4" xfId="474"/>
    <cellStyle name="Normal 3 4 2 4 2" xfId="1046"/>
    <cellStyle name="Normal 3 4 2 5" xfId="802"/>
    <cellStyle name="Normal 3 4 2 6" xfId="18776"/>
    <cellStyle name="Normal 3 4 2 7" xfId="19329"/>
    <cellStyle name="Normal 3 4 2 8" xfId="19786"/>
    <cellStyle name="Normal 3 4 2 9" xfId="21008"/>
    <cellStyle name="Normal 3 4 3" xfId="171"/>
    <cellStyle name="Normal 3 4 3 2" xfId="328"/>
    <cellStyle name="Normal 3 4 3 2 2" xfId="329"/>
    <cellStyle name="Normal 3 4 3 2 2 2" xfId="637"/>
    <cellStyle name="Normal 3 4 3 2 2 2 2" xfId="1208"/>
    <cellStyle name="Normal 3 4 3 2 2 3" xfId="913"/>
    <cellStyle name="Normal 3 4 3 2 2 4" xfId="18930"/>
    <cellStyle name="Normal 3 4 3 2 2 5" xfId="19470"/>
    <cellStyle name="Normal 3 4 3 2 2 6" xfId="19792"/>
    <cellStyle name="Normal 3 4 3 2 2 7" xfId="21126"/>
    <cellStyle name="Normal 3 4 3 2 3" xfId="541"/>
    <cellStyle name="Normal 3 4 3 2 3 2" xfId="1112"/>
    <cellStyle name="Normal 3 4 3 2 4" xfId="912"/>
    <cellStyle name="Normal 3 4 3 2 5" xfId="18837"/>
    <cellStyle name="Normal 3 4 3 2 6" xfId="19381"/>
    <cellStyle name="Normal 3 4 3 2 7" xfId="19791"/>
    <cellStyle name="Normal 3 4 3 2 8" xfId="21049"/>
    <cellStyle name="Normal 3 4 3 3" xfId="330"/>
    <cellStyle name="Normal 3 4 3 3 2" xfId="586"/>
    <cellStyle name="Normal 3 4 3 3 2 2" xfId="1157"/>
    <cellStyle name="Normal 3 4 3 3 3" xfId="914"/>
    <cellStyle name="Normal 3 4 3 3 4" xfId="18931"/>
    <cellStyle name="Normal 3 4 3 3 5" xfId="19471"/>
    <cellStyle name="Normal 3 4 3 3 6" xfId="19793"/>
    <cellStyle name="Normal 3 4 3 3 7" xfId="21127"/>
    <cellStyle name="Normal 3 4 3 4" xfId="475"/>
    <cellStyle name="Normal 3 4 3 4 2" xfId="1047"/>
    <cellStyle name="Normal 3 4 3 5" xfId="803"/>
    <cellStyle name="Normal 3 4 3 6" xfId="18789"/>
    <cellStyle name="Normal 3 4 3 7" xfId="19340"/>
    <cellStyle name="Normal 3 4 3 8" xfId="19790"/>
    <cellStyle name="Normal 3 4 3 9" xfId="21016"/>
    <cellStyle name="Normal 3 4 4" xfId="172"/>
    <cellStyle name="Normal 3 4 4 2" xfId="331"/>
    <cellStyle name="Normal 3 4 4 2 2" xfId="332"/>
    <cellStyle name="Normal 3 4 4 2 2 2" xfId="638"/>
    <cellStyle name="Normal 3 4 4 2 2 2 2" xfId="1209"/>
    <cellStyle name="Normal 3 4 4 2 2 3" xfId="916"/>
    <cellStyle name="Normal 3 4 4 2 2 4" xfId="18932"/>
    <cellStyle name="Normal 3 4 4 2 2 5" xfId="19472"/>
    <cellStyle name="Normal 3 4 4 2 2 6" xfId="19796"/>
    <cellStyle name="Normal 3 4 4 2 2 7" xfId="21128"/>
    <cellStyle name="Normal 3 4 4 2 3" xfId="542"/>
    <cellStyle name="Normal 3 4 4 2 3 2" xfId="1113"/>
    <cellStyle name="Normal 3 4 4 2 4" xfId="915"/>
    <cellStyle name="Normal 3 4 4 2 5" xfId="18845"/>
    <cellStyle name="Normal 3 4 4 2 6" xfId="19389"/>
    <cellStyle name="Normal 3 4 4 2 7" xfId="19795"/>
    <cellStyle name="Normal 3 4 4 2 8" xfId="21057"/>
    <cellStyle name="Normal 3 4 4 3" xfId="333"/>
    <cellStyle name="Normal 3 4 4 3 2" xfId="587"/>
    <cellStyle name="Normal 3 4 4 3 2 2" xfId="1158"/>
    <cellStyle name="Normal 3 4 4 3 3" xfId="917"/>
    <cellStyle name="Normal 3 4 4 3 4" xfId="18933"/>
    <cellStyle name="Normal 3 4 4 3 5" xfId="19473"/>
    <cellStyle name="Normal 3 4 4 3 6" xfId="19797"/>
    <cellStyle name="Normal 3 4 4 3 7" xfId="21129"/>
    <cellStyle name="Normal 3 4 4 4" xfId="476"/>
    <cellStyle name="Normal 3 4 4 4 2" xfId="1048"/>
    <cellStyle name="Normal 3 4 4 5" xfId="804"/>
    <cellStyle name="Normal 3 4 4 6" xfId="18802"/>
    <cellStyle name="Normal 3 4 4 7" xfId="19352"/>
    <cellStyle name="Normal 3 4 4 8" xfId="19794"/>
    <cellStyle name="Normal 3 4 4 9" xfId="21024"/>
    <cellStyle name="Normal 3 4 5" xfId="195"/>
    <cellStyle name="Normal 3 4 5 2" xfId="334"/>
    <cellStyle name="Normal 3 4 5 2 2" xfId="588"/>
    <cellStyle name="Normal 3 4 5 2 2 2" xfId="1159"/>
    <cellStyle name="Normal 3 4 5 2 3" xfId="918"/>
    <cellStyle name="Normal 3 4 5 2 4" xfId="18934"/>
    <cellStyle name="Normal 3 4 5 2 5" xfId="19474"/>
    <cellStyle name="Normal 3 4 5 2 6" xfId="19799"/>
    <cellStyle name="Normal 3 4 5 2 7" xfId="21130"/>
    <cellStyle name="Normal 3 4 5 3" xfId="477"/>
    <cellStyle name="Normal 3 4 5 3 2" xfId="1049"/>
    <cellStyle name="Normal 3 4 5 4" xfId="825"/>
    <cellStyle name="Normal 3 4 5 5" xfId="18821"/>
    <cellStyle name="Normal 3 4 5 6" xfId="19365"/>
    <cellStyle name="Normal 3 4 5 7" xfId="19798"/>
    <cellStyle name="Normal 3 4 5 8" xfId="21033"/>
    <cellStyle name="Normal 3 4 6" xfId="335"/>
    <cellStyle name="Normal 3 4 6 2" xfId="584"/>
    <cellStyle name="Normal 3 4 6 2 2" xfId="1155"/>
    <cellStyle name="Normal 3 4 6 3" xfId="919"/>
    <cellStyle name="Normal 3 4 6 4" xfId="18935"/>
    <cellStyle name="Normal 3 4 6 5" xfId="19475"/>
    <cellStyle name="Normal 3 4 6 6" xfId="19800"/>
    <cellStyle name="Normal 3 4 6 7" xfId="21131"/>
    <cellStyle name="Normal 3 4 7" xfId="473"/>
    <cellStyle name="Normal 3 4 7 2" xfId="1045"/>
    <cellStyle name="Normal 3 4 8" xfId="774"/>
    <cellStyle name="Normal 3 4 9" xfId="18767"/>
    <cellStyle name="Normal 3 5" xfId="336"/>
    <cellStyle name="Normal 3 5 2" xfId="337"/>
    <cellStyle name="Normal 3 5 2 2" xfId="639"/>
    <cellStyle name="Normal 3 5 2 2 2" xfId="1210"/>
    <cellStyle name="Normal 3 5 2 3" xfId="921"/>
    <cellStyle name="Normal 3 5 2 4" xfId="18936"/>
    <cellStyle name="Normal 3 5 2 5" xfId="19476"/>
    <cellStyle name="Normal 3 5 2 6" xfId="19802"/>
    <cellStyle name="Normal 3 5 2 7" xfId="21132"/>
    <cellStyle name="Normal 3 5 3" xfId="543"/>
    <cellStyle name="Normal 3 5 3 2" xfId="1114"/>
    <cellStyle name="Normal 3 5 4" xfId="920"/>
    <cellStyle name="Normal 3 5 5" xfId="18851"/>
    <cellStyle name="Normal 3 5 6" xfId="19397"/>
    <cellStyle name="Normal 3 5 7" xfId="19801"/>
    <cellStyle name="Normal 3 5 8" xfId="21060"/>
    <cellStyle name="Normal 30" xfId="3076"/>
    <cellStyle name="Normal 31" xfId="3216"/>
    <cellStyle name="Normal 32" xfId="762"/>
    <cellStyle name="Normal 33" xfId="778"/>
    <cellStyle name="Normal 34" xfId="3448"/>
    <cellStyle name="Normal 35" xfId="3497"/>
    <cellStyle name="Normal 36" xfId="3606"/>
    <cellStyle name="Normal 37" xfId="3735"/>
    <cellStyle name="Normal 38" xfId="4439"/>
    <cellStyle name="Normal 39" xfId="9377"/>
    <cellStyle name="Normal 4" xfId="61"/>
    <cellStyle name="Normal 4 2" xfId="107"/>
    <cellStyle name="Normal 4 2 2" xfId="338"/>
    <cellStyle name="Normal 4 3" xfId="108"/>
    <cellStyle name="Normal 4 3 2" xfId="339"/>
    <cellStyle name="Normal 4 3 2 2" xfId="648"/>
    <cellStyle name="Normal 4 3 2 2 2" xfId="1219"/>
    <cellStyle name="Normal 4 3 2 3" xfId="922"/>
    <cellStyle name="Normal 4 3 2 4" xfId="18937"/>
    <cellStyle name="Normal 4 3 2 5" xfId="19478"/>
    <cellStyle name="Normal 4 3 2 6" xfId="19807"/>
    <cellStyle name="Normal 4 3 2 7" xfId="21133"/>
    <cellStyle name="Normal 4 4" xfId="109"/>
    <cellStyle name="Normal 40" xfId="19659"/>
    <cellStyle name="Normal 5" xfId="110"/>
    <cellStyle name="Normal 5 2" xfId="111"/>
    <cellStyle name="Normal 5 2 2" xfId="340"/>
    <cellStyle name="Normal 5 2 2 2" xfId="660"/>
    <cellStyle name="Normal 5 2 2 2 2" xfId="1230"/>
    <cellStyle name="Normal 5 2 2 3" xfId="923"/>
    <cellStyle name="Normal 5 2 2 4" xfId="18938"/>
    <cellStyle name="Normal 5 2 2 5" xfId="19479"/>
    <cellStyle name="Normal 5 2 2 6" xfId="19811"/>
    <cellStyle name="Normal 5 2 2 7" xfId="21134"/>
    <cellStyle name="Normal 5 3" xfId="112"/>
    <cellStyle name="Normal 5 3 10" xfId="19310"/>
    <cellStyle name="Normal 5 3 11" xfId="19812"/>
    <cellStyle name="Normal 5 3 12" xfId="20997"/>
    <cellStyle name="Normal 5 3 2" xfId="173"/>
    <cellStyle name="Normal 5 3 2 2" xfId="341"/>
    <cellStyle name="Normal 5 3 2 2 2" xfId="342"/>
    <cellStyle name="Normal 5 3 2 2 2 2" xfId="640"/>
    <cellStyle name="Normal 5 3 2 2 2 2 2" xfId="1211"/>
    <cellStyle name="Normal 5 3 2 2 2 3" xfId="925"/>
    <cellStyle name="Normal 5 3 2 2 2 4" xfId="18939"/>
    <cellStyle name="Normal 5 3 2 2 2 5" xfId="19480"/>
    <cellStyle name="Normal 5 3 2 2 2 6" xfId="19815"/>
    <cellStyle name="Normal 5 3 2 2 2 7" xfId="21135"/>
    <cellStyle name="Normal 5 3 2 2 3" xfId="544"/>
    <cellStyle name="Normal 5 3 2 2 3 2" xfId="1115"/>
    <cellStyle name="Normal 5 3 2 2 4" xfId="924"/>
    <cellStyle name="Normal 5 3 2 2 5" xfId="18826"/>
    <cellStyle name="Normal 5 3 2 2 6" xfId="19370"/>
    <cellStyle name="Normal 5 3 2 2 7" xfId="19814"/>
    <cellStyle name="Normal 5 3 2 2 8" xfId="21038"/>
    <cellStyle name="Normal 5 3 2 3" xfId="343"/>
    <cellStyle name="Normal 5 3 2 3 2" xfId="590"/>
    <cellStyle name="Normal 5 3 2 3 2 2" xfId="1161"/>
    <cellStyle name="Normal 5 3 2 3 3" xfId="926"/>
    <cellStyle name="Normal 5 3 2 3 4" xfId="18940"/>
    <cellStyle name="Normal 5 3 2 3 5" xfId="19481"/>
    <cellStyle name="Normal 5 3 2 3 6" xfId="19816"/>
    <cellStyle name="Normal 5 3 2 3 7" xfId="21136"/>
    <cellStyle name="Normal 5 3 2 4" xfId="480"/>
    <cellStyle name="Normal 5 3 2 4 2" xfId="1052"/>
    <cellStyle name="Normal 5 3 2 5" xfId="805"/>
    <cellStyle name="Normal 5 3 2 6" xfId="18773"/>
    <cellStyle name="Normal 5 3 2 7" xfId="19326"/>
    <cellStyle name="Normal 5 3 2 8" xfId="19813"/>
    <cellStyle name="Normal 5 3 2 9" xfId="21005"/>
    <cellStyle name="Normal 5 3 3" xfId="174"/>
    <cellStyle name="Normal 5 3 3 2" xfId="344"/>
    <cellStyle name="Normal 5 3 3 2 2" xfId="345"/>
    <cellStyle name="Normal 5 3 3 2 2 2" xfId="641"/>
    <cellStyle name="Normal 5 3 3 2 2 2 2" xfId="1212"/>
    <cellStyle name="Normal 5 3 3 2 2 3" xfId="928"/>
    <cellStyle name="Normal 5 3 3 2 2 4" xfId="18941"/>
    <cellStyle name="Normal 5 3 3 2 2 5" xfId="19482"/>
    <cellStyle name="Normal 5 3 3 2 2 6" xfId="19819"/>
    <cellStyle name="Normal 5 3 3 2 2 7" xfId="21137"/>
    <cellStyle name="Normal 5 3 3 2 3" xfId="545"/>
    <cellStyle name="Normal 5 3 3 2 3 2" xfId="1116"/>
    <cellStyle name="Normal 5 3 3 2 4" xfId="927"/>
    <cellStyle name="Normal 5 3 3 2 5" xfId="18834"/>
    <cellStyle name="Normal 5 3 3 2 6" xfId="19378"/>
    <cellStyle name="Normal 5 3 3 2 7" xfId="19818"/>
    <cellStyle name="Normal 5 3 3 2 8" xfId="21046"/>
    <cellStyle name="Normal 5 3 3 3" xfId="346"/>
    <cellStyle name="Normal 5 3 3 3 2" xfId="591"/>
    <cellStyle name="Normal 5 3 3 3 2 2" xfId="1162"/>
    <cellStyle name="Normal 5 3 3 3 3" xfId="929"/>
    <cellStyle name="Normal 5 3 3 3 4" xfId="18942"/>
    <cellStyle name="Normal 5 3 3 3 5" xfId="19483"/>
    <cellStyle name="Normal 5 3 3 3 6" xfId="19820"/>
    <cellStyle name="Normal 5 3 3 3 7" xfId="21138"/>
    <cellStyle name="Normal 5 3 3 4" xfId="481"/>
    <cellStyle name="Normal 5 3 3 4 2" xfId="1053"/>
    <cellStyle name="Normal 5 3 3 5" xfId="806"/>
    <cellStyle name="Normal 5 3 3 6" xfId="18786"/>
    <cellStyle name="Normal 5 3 3 7" xfId="19337"/>
    <cellStyle name="Normal 5 3 3 8" xfId="19817"/>
    <cellStyle name="Normal 5 3 3 9" xfId="21013"/>
    <cellStyle name="Normal 5 3 4" xfId="175"/>
    <cellStyle name="Normal 5 3 4 2" xfId="347"/>
    <cellStyle name="Normal 5 3 4 2 2" xfId="348"/>
    <cellStyle name="Normal 5 3 4 2 2 2" xfId="642"/>
    <cellStyle name="Normal 5 3 4 2 2 2 2" xfId="1213"/>
    <cellStyle name="Normal 5 3 4 2 2 3" xfId="931"/>
    <cellStyle name="Normal 5 3 4 2 2 4" xfId="18943"/>
    <cellStyle name="Normal 5 3 4 2 2 5" xfId="19484"/>
    <cellStyle name="Normal 5 3 4 2 2 6" xfId="19823"/>
    <cellStyle name="Normal 5 3 4 2 2 7" xfId="21139"/>
    <cellStyle name="Normal 5 3 4 2 3" xfId="546"/>
    <cellStyle name="Normal 5 3 4 2 3 2" xfId="1117"/>
    <cellStyle name="Normal 5 3 4 2 4" xfId="930"/>
    <cellStyle name="Normal 5 3 4 2 5" xfId="18846"/>
    <cellStyle name="Normal 5 3 4 2 6" xfId="19390"/>
    <cellStyle name="Normal 5 3 4 2 7" xfId="19822"/>
    <cellStyle name="Normal 5 3 4 2 8" xfId="21058"/>
    <cellStyle name="Normal 5 3 4 3" xfId="349"/>
    <cellStyle name="Normal 5 3 4 3 2" xfId="592"/>
    <cellStyle name="Normal 5 3 4 3 2 2" xfId="1163"/>
    <cellStyle name="Normal 5 3 4 3 3" xfId="932"/>
    <cellStyle name="Normal 5 3 4 3 4" xfId="18944"/>
    <cellStyle name="Normal 5 3 4 3 5" xfId="19485"/>
    <cellStyle name="Normal 5 3 4 3 6" xfId="19824"/>
    <cellStyle name="Normal 5 3 4 3 7" xfId="21140"/>
    <cellStyle name="Normal 5 3 4 4" xfId="482"/>
    <cellStyle name="Normal 5 3 4 4 2" xfId="1054"/>
    <cellStyle name="Normal 5 3 4 5" xfId="807"/>
    <cellStyle name="Normal 5 3 4 6" xfId="18803"/>
    <cellStyle name="Normal 5 3 4 7" xfId="19353"/>
    <cellStyle name="Normal 5 3 4 8" xfId="19821"/>
    <cellStyle name="Normal 5 3 4 9" xfId="21025"/>
    <cellStyle name="Normal 5 3 5" xfId="196"/>
    <cellStyle name="Normal 5 3 5 2" xfId="350"/>
    <cellStyle name="Normal 5 3 5 2 2" xfId="593"/>
    <cellStyle name="Normal 5 3 5 2 2 2" xfId="1164"/>
    <cellStyle name="Normal 5 3 5 2 3" xfId="933"/>
    <cellStyle name="Normal 5 3 5 2 4" xfId="18945"/>
    <cellStyle name="Normal 5 3 5 2 5" xfId="19486"/>
    <cellStyle name="Normal 5 3 5 2 6" xfId="19826"/>
    <cellStyle name="Normal 5 3 5 2 7" xfId="21141"/>
    <cellStyle name="Normal 5 3 5 3" xfId="483"/>
    <cellStyle name="Normal 5 3 5 3 2" xfId="1055"/>
    <cellStyle name="Normal 5 3 5 4" xfId="826"/>
    <cellStyle name="Normal 5 3 5 5" xfId="18818"/>
    <cellStyle name="Normal 5 3 5 6" xfId="19362"/>
    <cellStyle name="Normal 5 3 5 7" xfId="19825"/>
    <cellStyle name="Normal 5 3 5 8" xfId="21030"/>
    <cellStyle name="Normal 5 3 6" xfId="351"/>
    <cellStyle name="Normal 5 3 6 2" xfId="589"/>
    <cellStyle name="Normal 5 3 6 2 2" xfId="1160"/>
    <cellStyle name="Normal 5 3 6 3" xfId="934"/>
    <cellStyle name="Normal 5 3 6 4" xfId="18946"/>
    <cellStyle name="Normal 5 3 6 5" xfId="19487"/>
    <cellStyle name="Normal 5 3 6 6" xfId="19827"/>
    <cellStyle name="Normal 5 3 6 7" xfId="21142"/>
    <cellStyle name="Normal 5 3 7" xfId="479"/>
    <cellStyle name="Normal 5 3 7 2" xfId="1051"/>
    <cellStyle name="Normal 5 3 8" xfId="775"/>
    <cellStyle name="Normal 5 3 9" xfId="18762"/>
    <cellStyle name="Normal 5 4" xfId="113"/>
    <cellStyle name="Normal 5 4 10" xfId="19321"/>
    <cellStyle name="Normal 5 4 11" xfId="19828"/>
    <cellStyle name="Normal 5 4 12" xfId="21001"/>
    <cellStyle name="Normal 5 4 2" xfId="176"/>
    <cellStyle name="Normal 5 4 2 2" xfId="352"/>
    <cellStyle name="Normal 5 4 2 2 2" xfId="353"/>
    <cellStyle name="Normal 5 4 2 2 2 2" xfId="643"/>
    <cellStyle name="Normal 5 4 2 2 2 2 2" xfId="1214"/>
    <cellStyle name="Normal 5 4 2 2 2 3" xfId="936"/>
    <cellStyle name="Normal 5 4 2 2 2 4" xfId="18947"/>
    <cellStyle name="Normal 5 4 2 2 2 5" xfId="19488"/>
    <cellStyle name="Normal 5 4 2 2 2 6" xfId="19831"/>
    <cellStyle name="Normal 5 4 2 2 2 7" xfId="21143"/>
    <cellStyle name="Normal 5 4 2 2 3" xfId="547"/>
    <cellStyle name="Normal 5 4 2 2 3 2" xfId="1118"/>
    <cellStyle name="Normal 5 4 2 2 4" xfId="935"/>
    <cellStyle name="Normal 5 4 2 2 5" xfId="18830"/>
    <cellStyle name="Normal 5 4 2 2 6" xfId="19374"/>
    <cellStyle name="Normal 5 4 2 2 7" xfId="19830"/>
    <cellStyle name="Normal 5 4 2 2 8" xfId="21042"/>
    <cellStyle name="Normal 5 4 2 3" xfId="354"/>
    <cellStyle name="Normal 5 4 2 3 2" xfId="595"/>
    <cellStyle name="Normal 5 4 2 3 2 2" xfId="1166"/>
    <cellStyle name="Normal 5 4 2 3 3" xfId="937"/>
    <cellStyle name="Normal 5 4 2 3 4" xfId="18948"/>
    <cellStyle name="Normal 5 4 2 3 5" xfId="19489"/>
    <cellStyle name="Normal 5 4 2 3 6" xfId="19832"/>
    <cellStyle name="Normal 5 4 2 3 7" xfId="21144"/>
    <cellStyle name="Normal 5 4 2 4" xfId="485"/>
    <cellStyle name="Normal 5 4 2 4 2" xfId="1057"/>
    <cellStyle name="Normal 5 4 2 5" xfId="808"/>
    <cellStyle name="Normal 5 4 2 6" xfId="18777"/>
    <cellStyle name="Normal 5 4 2 7" xfId="19330"/>
    <cellStyle name="Normal 5 4 2 8" xfId="19829"/>
    <cellStyle name="Normal 5 4 2 9" xfId="21009"/>
    <cellStyle name="Normal 5 4 3" xfId="177"/>
    <cellStyle name="Normal 5 4 3 2" xfId="355"/>
    <cellStyle name="Normal 5 4 3 2 2" xfId="356"/>
    <cellStyle name="Normal 5 4 3 2 2 2" xfId="644"/>
    <cellStyle name="Normal 5 4 3 2 2 2 2" xfId="1215"/>
    <cellStyle name="Normal 5 4 3 2 2 3" xfId="939"/>
    <cellStyle name="Normal 5 4 3 2 2 4" xfId="18949"/>
    <cellStyle name="Normal 5 4 3 2 2 5" xfId="19490"/>
    <cellStyle name="Normal 5 4 3 2 2 6" xfId="19835"/>
    <cellStyle name="Normal 5 4 3 2 2 7" xfId="21145"/>
    <cellStyle name="Normal 5 4 3 2 3" xfId="548"/>
    <cellStyle name="Normal 5 4 3 2 3 2" xfId="1119"/>
    <cellStyle name="Normal 5 4 3 2 4" xfId="938"/>
    <cellStyle name="Normal 5 4 3 2 5" xfId="18838"/>
    <cellStyle name="Normal 5 4 3 2 6" xfId="19382"/>
    <cellStyle name="Normal 5 4 3 2 7" xfId="19834"/>
    <cellStyle name="Normal 5 4 3 2 8" xfId="21050"/>
    <cellStyle name="Normal 5 4 3 3" xfId="357"/>
    <cellStyle name="Normal 5 4 3 3 2" xfId="596"/>
    <cellStyle name="Normal 5 4 3 3 2 2" xfId="1167"/>
    <cellStyle name="Normal 5 4 3 3 3" xfId="940"/>
    <cellStyle name="Normal 5 4 3 3 4" xfId="18950"/>
    <cellStyle name="Normal 5 4 3 3 5" xfId="19491"/>
    <cellStyle name="Normal 5 4 3 3 6" xfId="19836"/>
    <cellStyle name="Normal 5 4 3 3 7" xfId="21146"/>
    <cellStyle name="Normal 5 4 3 4" xfId="486"/>
    <cellStyle name="Normal 5 4 3 4 2" xfId="1058"/>
    <cellStyle name="Normal 5 4 3 5" xfId="809"/>
    <cellStyle name="Normal 5 4 3 6" xfId="18790"/>
    <cellStyle name="Normal 5 4 3 7" xfId="19341"/>
    <cellStyle name="Normal 5 4 3 8" xfId="19833"/>
    <cellStyle name="Normal 5 4 3 9" xfId="21017"/>
    <cellStyle name="Normal 5 4 4" xfId="178"/>
    <cellStyle name="Normal 5 4 4 2" xfId="358"/>
    <cellStyle name="Normal 5 4 4 2 2" xfId="359"/>
    <cellStyle name="Normal 5 4 4 2 2 2" xfId="645"/>
    <cellStyle name="Normal 5 4 4 2 2 2 2" xfId="1216"/>
    <cellStyle name="Normal 5 4 4 2 2 3" xfId="942"/>
    <cellStyle name="Normal 5 4 4 2 2 4" xfId="18951"/>
    <cellStyle name="Normal 5 4 4 2 2 5" xfId="19492"/>
    <cellStyle name="Normal 5 4 4 2 2 6" xfId="19839"/>
    <cellStyle name="Normal 5 4 4 2 2 7" xfId="21147"/>
    <cellStyle name="Normal 5 4 4 2 3" xfId="549"/>
    <cellStyle name="Normal 5 4 4 2 3 2" xfId="1120"/>
    <cellStyle name="Normal 5 4 4 2 4" xfId="941"/>
    <cellStyle name="Normal 5 4 4 2 5" xfId="18847"/>
    <cellStyle name="Normal 5 4 4 2 6" xfId="19391"/>
    <cellStyle name="Normal 5 4 4 2 7" xfId="19838"/>
    <cellStyle name="Normal 5 4 4 2 8" xfId="21059"/>
    <cellStyle name="Normal 5 4 4 3" xfId="360"/>
    <cellStyle name="Normal 5 4 4 3 2" xfId="597"/>
    <cellStyle name="Normal 5 4 4 3 2 2" xfId="1168"/>
    <cellStyle name="Normal 5 4 4 3 3" xfId="943"/>
    <cellStyle name="Normal 5 4 4 3 4" xfId="18952"/>
    <cellStyle name="Normal 5 4 4 3 5" xfId="19493"/>
    <cellStyle name="Normal 5 4 4 3 6" xfId="19840"/>
    <cellStyle name="Normal 5 4 4 3 7" xfId="21148"/>
    <cellStyle name="Normal 5 4 4 4" xfId="487"/>
    <cellStyle name="Normal 5 4 4 4 2" xfId="1059"/>
    <cellStyle name="Normal 5 4 4 5" xfId="810"/>
    <cellStyle name="Normal 5 4 4 6" xfId="18804"/>
    <cellStyle name="Normal 5 4 4 7" xfId="19354"/>
    <cellStyle name="Normal 5 4 4 8" xfId="19837"/>
    <cellStyle name="Normal 5 4 4 9" xfId="21026"/>
    <cellStyle name="Normal 5 4 5" xfId="197"/>
    <cellStyle name="Normal 5 4 5 2" xfId="361"/>
    <cellStyle name="Normal 5 4 5 2 2" xfId="598"/>
    <cellStyle name="Normal 5 4 5 2 2 2" xfId="1169"/>
    <cellStyle name="Normal 5 4 5 2 3" xfId="944"/>
    <cellStyle name="Normal 5 4 5 2 4" xfId="18953"/>
    <cellStyle name="Normal 5 4 5 2 5" xfId="19494"/>
    <cellStyle name="Normal 5 4 5 2 6" xfId="19842"/>
    <cellStyle name="Normal 5 4 5 2 7" xfId="21149"/>
    <cellStyle name="Normal 5 4 5 3" xfId="488"/>
    <cellStyle name="Normal 5 4 5 3 2" xfId="1060"/>
    <cellStyle name="Normal 5 4 5 4" xfId="827"/>
    <cellStyle name="Normal 5 4 5 5" xfId="18822"/>
    <cellStyle name="Normal 5 4 5 6" xfId="19366"/>
    <cellStyle name="Normal 5 4 5 7" xfId="19841"/>
    <cellStyle name="Normal 5 4 5 8" xfId="21034"/>
    <cellStyle name="Normal 5 4 6" xfId="362"/>
    <cellStyle name="Normal 5 4 6 2" xfId="594"/>
    <cellStyle name="Normal 5 4 6 2 2" xfId="1165"/>
    <cellStyle name="Normal 5 4 6 3" xfId="945"/>
    <cellStyle name="Normal 5 4 6 4" xfId="18954"/>
    <cellStyle name="Normal 5 4 6 5" xfId="19495"/>
    <cellStyle name="Normal 5 4 6 6" xfId="19843"/>
    <cellStyle name="Normal 5 4 6 7" xfId="21150"/>
    <cellStyle name="Normal 5 4 7" xfId="484"/>
    <cellStyle name="Normal 5 4 7 2" xfId="1056"/>
    <cellStyle name="Normal 5 4 8" xfId="776"/>
    <cellStyle name="Normal 5 4 9" xfId="18768"/>
    <cellStyle name="Normal 5 5" xfId="179"/>
    <cellStyle name="Normal 5 6" xfId="180"/>
    <cellStyle name="Normal 5 7" xfId="363"/>
    <cellStyle name="Normal 5 7 2" xfId="656"/>
    <cellStyle name="Normal 5 7 2 2" xfId="1226"/>
    <cellStyle name="Normal 5 7 3" xfId="946"/>
    <cellStyle name="Normal 5 7 4" xfId="18955"/>
    <cellStyle name="Normal 5 7 5" xfId="19496"/>
    <cellStyle name="Normal 5 7 6" xfId="19846"/>
    <cellStyle name="Normal 5 7 7" xfId="21151"/>
    <cellStyle name="Normal 6" xfId="114"/>
    <cellStyle name="Normal 6 2" xfId="364"/>
    <cellStyle name="Normal 6 2 2" xfId="658"/>
    <cellStyle name="Normal 6 2 2 2" xfId="1228"/>
    <cellStyle name="Normal 6 2 3" xfId="947"/>
    <cellStyle name="Normal 6 2 4" xfId="18956"/>
    <cellStyle name="Normal 6 2 5" xfId="19497"/>
    <cellStyle name="Normal 6 2 6" xfId="19848"/>
    <cellStyle name="Normal 6 2 7" xfId="21152"/>
    <cellStyle name="Normal 7" xfId="115"/>
    <cellStyle name="Normal 7 2" xfId="116"/>
    <cellStyle name="Normal 7 2 2" xfId="117"/>
    <cellStyle name="Normal 8" xfId="118"/>
    <cellStyle name="Normal 8 2" xfId="365"/>
    <cellStyle name="Normal 9" xfId="119"/>
    <cellStyle name="Normal_2020" xfId="1"/>
    <cellStyle name="Normal_45.010" xfId="2"/>
    <cellStyle name="Normal_8310" xfId="3"/>
    <cellStyle name="Normal_9400L" xfId="4"/>
    <cellStyle name="Normal_9400R" xfId="5"/>
    <cellStyle name="Normal_ActLiabIL" xfId="6"/>
    <cellStyle name="Normal_Book1" xfId="7"/>
    <cellStyle name="Normal_Book4" xfId="8"/>
    <cellStyle name="Normal_bsif54annuelf02" xfId="9"/>
    <cellStyle name="Normal_DRAFT#9_ March 2, 2004 " xfId="10"/>
    <cellStyle name="Normal_DRAFT_6_July31.03 (1)" xfId="11"/>
    <cellStyle name="Normal_Financial Instruments_PC_Mar16e (5)" xfId="235"/>
    <cellStyle name="Normal_LIFE-1_Current ANNUAL Return_e" xfId="216"/>
    <cellStyle name="Normal_Modif_DRAFT9.5_April 18 04" xfId="12"/>
    <cellStyle name="Normal_osfi54annuale02" xfId="13"/>
    <cellStyle name="Normal_OSFI-85" xfId="14"/>
    <cellStyle name="Normal_P&amp;C Annual Report 1 aug6" xfId="210"/>
    <cellStyle name="Normal_QIS 2 Formsv2 2" xfId="205"/>
    <cellStyle name="Note 2" xfId="62"/>
    <cellStyle name="Note 2 10" xfId="1594"/>
    <cellStyle name="Note 2 10 10" xfId="20755"/>
    <cellStyle name="Note 2 10 2" xfId="4823"/>
    <cellStyle name="Note 2 10 3" xfId="7348"/>
    <cellStyle name="Note 2 10 4" xfId="9874"/>
    <cellStyle name="Note 2 10 5" xfId="12169"/>
    <cellStyle name="Note 2 10 6" xfId="14638"/>
    <cellStyle name="Note 2 10 7" xfId="16883"/>
    <cellStyle name="Note 2 10 8" xfId="20112"/>
    <cellStyle name="Note 2 10 9" xfId="20520"/>
    <cellStyle name="Note 2 11" xfId="1551"/>
    <cellStyle name="Note 2 11 10" xfId="20820"/>
    <cellStyle name="Note 2 11 2" xfId="4780"/>
    <cellStyle name="Note 2 11 3" xfId="7305"/>
    <cellStyle name="Note 2 11 4" xfId="9831"/>
    <cellStyle name="Note 2 11 5" xfId="12126"/>
    <cellStyle name="Note 2 11 6" xfId="14596"/>
    <cellStyle name="Note 2 11 7" xfId="16841"/>
    <cellStyle name="Note 2 11 8" xfId="20182"/>
    <cellStyle name="Note 2 11 9" xfId="20544"/>
    <cellStyle name="Note 2 12" xfId="1863"/>
    <cellStyle name="Note 2 12 2" xfId="5092"/>
    <cellStyle name="Note 2 12 3" xfId="7617"/>
    <cellStyle name="Note 2 12 4" xfId="10134"/>
    <cellStyle name="Note 2 12 5" xfId="12438"/>
    <cellStyle name="Note 2 12 6" xfId="14902"/>
    <cellStyle name="Note 2 12 7" xfId="17147"/>
    <cellStyle name="Note 2 13" xfId="2812"/>
    <cellStyle name="Note 2 13 2" xfId="6038"/>
    <cellStyle name="Note 2 13 3" xfId="8566"/>
    <cellStyle name="Note 2 13 4" xfId="11079"/>
    <cellStyle name="Note 2 13 5" xfId="13383"/>
    <cellStyle name="Note 2 13 6" xfId="15847"/>
    <cellStyle name="Note 2 13 7" xfId="18089"/>
    <cellStyle name="Note 2 14" xfId="766"/>
    <cellStyle name="Note 2 14 2" xfId="4065"/>
    <cellStyle name="Note 2 14 3" xfId="3507"/>
    <cellStyle name="Note 2 14 4" xfId="3715"/>
    <cellStyle name="Note 2 14 5" xfId="3789"/>
    <cellStyle name="Note 2 14 6" xfId="6743"/>
    <cellStyle name="Note 2 14 7" xfId="6813"/>
    <cellStyle name="Note 2 15" xfId="3493"/>
    <cellStyle name="Note 2 16" xfId="3579"/>
    <cellStyle name="Note 2 17" xfId="9224"/>
    <cellStyle name="Note 2 18" xfId="18742"/>
    <cellStyle name="Note 2 19" xfId="18736"/>
    <cellStyle name="Note 2 2" xfId="134"/>
    <cellStyle name="Note 2 2 10" xfId="1827"/>
    <cellStyle name="Note 2 2 10 10" xfId="20466"/>
    <cellStyle name="Note 2 2 10 2" xfId="5056"/>
    <cellStyle name="Note 2 2 10 3" xfId="7581"/>
    <cellStyle name="Note 2 2 10 4" xfId="10099"/>
    <cellStyle name="Note 2 2 10 5" xfId="12402"/>
    <cellStyle name="Note 2 2 10 6" xfId="14867"/>
    <cellStyle name="Note 2 2 10 7" xfId="17111"/>
    <cellStyle name="Note 2 2 10 8" xfId="19920"/>
    <cellStyle name="Note 2 2 10 9" xfId="20375"/>
    <cellStyle name="Note 2 2 11" xfId="2673"/>
    <cellStyle name="Note 2 2 11 2" xfId="5900"/>
    <cellStyle name="Note 2 2 11 3" xfId="8427"/>
    <cellStyle name="Note 2 2 11 4" xfId="10941"/>
    <cellStyle name="Note 2 2 11 5" xfId="13245"/>
    <cellStyle name="Note 2 2 11 6" xfId="15709"/>
    <cellStyle name="Note 2 2 11 7" xfId="17951"/>
    <cellStyle name="Note 2 2 12" xfId="2811"/>
    <cellStyle name="Note 2 2 12 2" xfId="6037"/>
    <cellStyle name="Note 2 2 12 3" xfId="8565"/>
    <cellStyle name="Note 2 2 12 4" xfId="11078"/>
    <cellStyle name="Note 2 2 12 5" xfId="13382"/>
    <cellStyle name="Note 2 2 12 6" xfId="15846"/>
    <cellStyle name="Note 2 2 12 7" xfId="18088"/>
    <cellStyle name="Note 2 2 13" xfId="2868"/>
    <cellStyle name="Note 2 2 13 2" xfId="6094"/>
    <cellStyle name="Note 2 2 13 3" xfId="8622"/>
    <cellStyle name="Note 2 2 13 4" xfId="11135"/>
    <cellStyle name="Note 2 2 13 5" xfId="13439"/>
    <cellStyle name="Note 2 2 13 6" xfId="15902"/>
    <cellStyle name="Note 2 2 13 7" xfId="18145"/>
    <cellStyle name="Note 2 2 14" xfId="781"/>
    <cellStyle name="Note 2 2 14 2" xfId="4075"/>
    <cellStyle name="Note 2 2 14 3" xfId="3640"/>
    <cellStyle name="Note 2 2 14 4" xfId="4097"/>
    <cellStyle name="Note 2 2 14 5" xfId="3616"/>
    <cellStyle name="Note 2 2 14 6" xfId="6695"/>
    <cellStyle name="Note 2 2 14 7" xfId="3811"/>
    <cellStyle name="Note 2 2 15" xfId="3547"/>
    <cellStyle name="Note 2 2 16" xfId="3818"/>
    <cellStyle name="Note 2 2 17" xfId="11747"/>
    <cellStyle name="Note 2 2 18" xfId="18780"/>
    <cellStyle name="Note 2 2 19" xfId="18725"/>
    <cellStyle name="Note 2 2 2" xfId="201"/>
    <cellStyle name="Note 2 2 2 10" xfId="1759"/>
    <cellStyle name="Note 2 2 2 10 10" xfId="20970"/>
    <cellStyle name="Note 2 2 2 10 2" xfId="4988"/>
    <cellStyle name="Note 2 2 2 10 3" xfId="7513"/>
    <cellStyle name="Note 2 2 2 10 4" xfId="10032"/>
    <cellStyle name="Note 2 2 2 10 5" xfId="12334"/>
    <cellStyle name="Note 2 2 2 10 6" xfId="14800"/>
    <cellStyle name="Note 2 2 2 10 7" xfId="17044"/>
    <cellStyle name="Note 2 2 2 10 8" xfId="20333"/>
    <cellStyle name="Note 2 2 2 10 9" xfId="20685"/>
    <cellStyle name="Note 2 2 2 11" xfId="1637"/>
    <cellStyle name="Note 2 2 2 11 2" xfId="4866"/>
    <cellStyle name="Note 2 2 2 11 3" xfId="7391"/>
    <cellStyle name="Note 2 2 2 11 4" xfId="9916"/>
    <cellStyle name="Note 2 2 2 11 5" xfId="12212"/>
    <cellStyle name="Note 2 2 2 11 6" xfId="14680"/>
    <cellStyle name="Note 2 2 2 11 7" xfId="16926"/>
    <cellStyle name="Note 2 2 2 12" xfId="2687"/>
    <cellStyle name="Note 2 2 2 12 2" xfId="5914"/>
    <cellStyle name="Note 2 2 2 12 3" xfId="8441"/>
    <cellStyle name="Note 2 2 2 12 4" xfId="10955"/>
    <cellStyle name="Note 2 2 2 12 5" xfId="13259"/>
    <cellStyle name="Note 2 2 2 12 6" xfId="15723"/>
    <cellStyle name="Note 2 2 2 12 7" xfId="17965"/>
    <cellStyle name="Note 2 2 2 13" xfId="831"/>
    <cellStyle name="Note 2 2 2 13 2" xfId="4116"/>
    <cellStyle name="Note 2 2 2 13 3" xfId="6677"/>
    <cellStyle name="Note 2 2 2 13 4" xfId="9205"/>
    <cellStyle name="Note 2 2 2 13 5" xfId="6719"/>
    <cellStyle name="Note 2 2 2 13 6" xfId="14030"/>
    <cellStyle name="Note 2 2 2 13 7" xfId="6812"/>
    <cellStyle name="Note 2 2 2 14" xfId="3602"/>
    <cellStyle name="Note 2 2 2 15" xfId="6915"/>
    <cellStyle name="Note 2 2 2 16" xfId="6885"/>
    <cellStyle name="Note 2 2 2 17" xfId="18958"/>
    <cellStyle name="Note 2 2 2 18" xfId="19096"/>
    <cellStyle name="Note 2 2 2 19" xfId="19132"/>
    <cellStyle name="Note 2 2 2 2" xfId="366"/>
    <cellStyle name="Note 2 2 2 2 10" xfId="2695"/>
    <cellStyle name="Note 2 2 2 2 10 2" xfId="5922"/>
    <cellStyle name="Note 2 2 2 2 10 3" xfId="8449"/>
    <cellStyle name="Note 2 2 2 2 10 4" xfId="10963"/>
    <cellStyle name="Note 2 2 2 2 10 5" xfId="13267"/>
    <cellStyle name="Note 2 2 2 2 10 6" xfId="15731"/>
    <cellStyle name="Note 2 2 2 2 10 7" xfId="17973"/>
    <cellStyle name="Note 2 2 2 2 11" xfId="2655"/>
    <cellStyle name="Note 2 2 2 2 11 2" xfId="5882"/>
    <cellStyle name="Note 2 2 2 2 11 3" xfId="8409"/>
    <cellStyle name="Note 2 2 2 2 11 4" xfId="10923"/>
    <cellStyle name="Note 2 2 2 2 11 5" xfId="13227"/>
    <cellStyle name="Note 2 2 2 2 11 6" xfId="15691"/>
    <cellStyle name="Note 2 2 2 2 11 7" xfId="17934"/>
    <cellStyle name="Note 2 2 2 2 12" xfId="3020"/>
    <cellStyle name="Note 2 2 2 2 12 2" xfId="6246"/>
    <cellStyle name="Note 2 2 2 2 12 3" xfId="8774"/>
    <cellStyle name="Note 2 2 2 2 12 4" xfId="11287"/>
    <cellStyle name="Note 2 2 2 2 12 5" xfId="13591"/>
    <cellStyle name="Note 2 2 2 2 12 6" xfId="16054"/>
    <cellStyle name="Note 2 2 2 2 12 7" xfId="18297"/>
    <cellStyle name="Note 2 2 2 2 13" xfId="948"/>
    <cellStyle name="Note 2 2 2 2 13 2" xfId="4211"/>
    <cellStyle name="Note 2 2 2 2 13 3" xfId="6753"/>
    <cellStyle name="Note 2 2 2 2 13 4" xfId="9283"/>
    <cellStyle name="Note 2 2 2 2 13 5" xfId="4307"/>
    <cellStyle name="Note 2 2 2 2 13 6" xfId="14082"/>
    <cellStyle name="Note 2 2 2 2 13 7" xfId="3700"/>
    <cellStyle name="Note 2 2 2 2 14" xfId="3626"/>
    <cellStyle name="Note 2 2 2 2 15" xfId="3533"/>
    <cellStyle name="Note 2 2 2 2 16" xfId="6824"/>
    <cellStyle name="Note 2 2 2 2 17" xfId="4095"/>
    <cellStyle name="Note 2 2 2 2 18" xfId="18959"/>
    <cellStyle name="Note 2 2 2 2 19" xfId="19097"/>
    <cellStyle name="Note 2 2 2 2 2" xfId="601"/>
    <cellStyle name="Note 2 2 2 2 2 10" xfId="1172"/>
    <cellStyle name="Note 2 2 2 2 2 10 2" xfId="4404"/>
    <cellStyle name="Note 2 2 2 2 2 10 3" xfId="6939"/>
    <cellStyle name="Note 2 2 2 2 2 10 4" xfId="9469"/>
    <cellStyle name="Note 2 2 2 2 2 10 5" xfId="11773"/>
    <cellStyle name="Note 2 2 2 2 2 10 6" xfId="14236"/>
    <cellStyle name="Note 2 2 2 2 2 10 7" xfId="16503"/>
    <cellStyle name="Note 2 2 2 2 2 11" xfId="3912"/>
    <cellStyle name="Note 2 2 2 2 2 12" xfId="3889"/>
    <cellStyle name="Note 2 2 2 2 2 13" xfId="6896"/>
    <cellStyle name="Note 2 2 2 2 2 14" xfId="14067"/>
    <cellStyle name="Note 2 2 2 2 2 15" xfId="20100"/>
    <cellStyle name="Note 2 2 2 2 2 16" xfId="20743"/>
    <cellStyle name="Note 2 2 2 2 2 2" xfId="1884"/>
    <cellStyle name="Note 2 2 2 2 2 2 2" xfId="5113"/>
    <cellStyle name="Note 2 2 2 2 2 2 3" xfId="7638"/>
    <cellStyle name="Note 2 2 2 2 2 2 4" xfId="10155"/>
    <cellStyle name="Note 2 2 2 2 2 2 5" xfId="12459"/>
    <cellStyle name="Note 2 2 2 2 2 2 6" xfId="14923"/>
    <cellStyle name="Note 2 2 2 2 2 2 7" xfId="17168"/>
    <cellStyle name="Note 2 2 2 2 2 3" xfId="2133"/>
    <cellStyle name="Note 2 2 2 2 2 3 2" xfId="5361"/>
    <cellStyle name="Note 2 2 2 2 2 3 3" xfId="7887"/>
    <cellStyle name="Note 2 2 2 2 2 3 4" xfId="10403"/>
    <cellStyle name="Note 2 2 2 2 2 3 5" xfId="12706"/>
    <cellStyle name="Note 2 2 2 2 2 3 6" xfId="15171"/>
    <cellStyle name="Note 2 2 2 2 2 3 7" xfId="17415"/>
    <cellStyle name="Note 2 2 2 2 2 4" xfId="2385"/>
    <cellStyle name="Note 2 2 2 2 2 4 2" xfId="5612"/>
    <cellStyle name="Note 2 2 2 2 2 4 3" xfId="8139"/>
    <cellStyle name="Note 2 2 2 2 2 4 4" xfId="10653"/>
    <cellStyle name="Note 2 2 2 2 2 4 5" xfId="12957"/>
    <cellStyle name="Note 2 2 2 2 2 4 6" xfId="15421"/>
    <cellStyle name="Note 2 2 2 2 2 4 7" xfId="17665"/>
    <cellStyle name="Note 2 2 2 2 2 5" xfId="1593"/>
    <cellStyle name="Note 2 2 2 2 2 5 2" xfId="4822"/>
    <cellStyle name="Note 2 2 2 2 2 5 3" xfId="7347"/>
    <cellStyle name="Note 2 2 2 2 2 5 4" xfId="9873"/>
    <cellStyle name="Note 2 2 2 2 2 5 5" xfId="12168"/>
    <cellStyle name="Note 2 2 2 2 2 5 6" xfId="14637"/>
    <cellStyle name="Note 2 2 2 2 2 5 7" xfId="16882"/>
    <cellStyle name="Note 2 2 2 2 2 6" xfId="2847"/>
    <cellStyle name="Note 2 2 2 2 2 6 2" xfId="6073"/>
    <cellStyle name="Note 2 2 2 2 2 6 3" xfId="8601"/>
    <cellStyle name="Note 2 2 2 2 2 6 4" xfId="11114"/>
    <cellStyle name="Note 2 2 2 2 2 6 5" xfId="13418"/>
    <cellStyle name="Note 2 2 2 2 2 6 6" xfId="15881"/>
    <cellStyle name="Note 2 2 2 2 2 6 7" xfId="18124"/>
    <cellStyle name="Note 2 2 2 2 2 7" xfId="3035"/>
    <cellStyle name="Note 2 2 2 2 2 7 2" xfId="6261"/>
    <cellStyle name="Note 2 2 2 2 2 7 3" xfId="8789"/>
    <cellStyle name="Note 2 2 2 2 2 7 4" xfId="11301"/>
    <cellStyle name="Note 2 2 2 2 2 7 5" xfId="13606"/>
    <cellStyle name="Note 2 2 2 2 2 7 6" xfId="16069"/>
    <cellStyle name="Note 2 2 2 2 2 7 7" xfId="18311"/>
    <cellStyle name="Note 2 2 2 2 2 8" xfId="3238"/>
    <cellStyle name="Note 2 2 2 2 2 8 2" xfId="6463"/>
    <cellStyle name="Note 2 2 2 2 2 8 3" xfId="8992"/>
    <cellStyle name="Note 2 2 2 2 2 8 4" xfId="11503"/>
    <cellStyle name="Note 2 2 2 2 2 8 5" xfId="13807"/>
    <cellStyle name="Note 2 2 2 2 2 8 6" xfId="16272"/>
    <cellStyle name="Note 2 2 2 2 2 8 7" xfId="18511"/>
    <cellStyle name="Note 2 2 2 2 2 9" xfId="3439"/>
    <cellStyle name="Note 2 2 2 2 2 9 2" xfId="6664"/>
    <cellStyle name="Note 2 2 2 2 2 9 3" xfId="9193"/>
    <cellStyle name="Note 2 2 2 2 2 9 4" xfId="11704"/>
    <cellStyle name="Note 2 2 2 2 2 9 5" xfId="14008"/>
    <cellStyle name="Note 2 2 2 2 2 9 6" xfId="16473"/>
    <cellStyle name="Note 2 2 2 2 2 9 7" xfId="18712"/>
    <cellStyle name="Note 2 2 2 2 20" xfId="19133"/>
    <cellStyle name="Note 2 2 2 2 21" xfId="19169"/>
    <cellStyle name="Note 2 2 2 2 22" xfId="19197"/>
    <cellStyle name="Note 2 2 2 2 23" xfId="19225"/>
    <cellStyle name="Note 2 2 2 2 24" xfId="19253"/>
    <cellStyle name="Note 2 2 2 2 25" xfId="19552"/>
    <cellStyle name="Note 2 2 2 2 26" xfId="19586"/>
    <cellStyle name="Note 2 2 2 2 27" xfId="19612"/>
    <cellStyle name="Note 2 2 2 2 28" xfId="19637"/>
    <cellStyle name="Note 2 2 2 2 29" xfId="19680"/>
    <cellStyle name="Note 2 2 2 2 3" xfId="685"/>
    <cellStyle name="Note 2 2 2 2 3 10" xfId="1254"/>
    <cellStyle name="Note 2 2 2 2 3 10 2" xfId="4483"/>
    <cellStyle name="Note 2 2 2 2 3 10 3" xfId="7009"/>
    <cellStyle name="Note 2 2 2 2 3 10 4" xfId="9537"/>
    <cellStyle name="Note 2 2 2 2 3 10 5" xfId="11832"/>
    <cellStyle name="Note 2 2 2 2 3 10 6" xfId="14299"/>
    <cellStyle name="Note 2 2 2 2 3 10 7" xfId="16549"/>
    <cellStyle name="Note 2 2 2 2 3 11" xfId="3984"/>
    <cellStyle name="Note 2 2 2 2 3 12" xfId="3853"/>
    <cellStyle name="Note 2 2 2 2 3 13" xfId="4201"/>
    <cellStyle name="Note 2 2 2 2 3 14" xfId="9506"/>
    <cellStyle name="Note 2 2 2 2 3 15" xfId="20134"/>
    <cellStyle name="Note 2 2 2 2 3 16" xfId="20775"/>
    <cellStyle name="Note 2 2 2 2 3 2" xfId="1963"/>
    <cellStyle name="Note 2 2 2 2 3 2 2" xfId="5192"/>
    <cellStyle name="Note 2 2 2 2 3 2 3" xfId="7717"/>
    <cellStyle name="Note 2 2 2 2 3 2 4" xfId="10233"/>
    <cellStyle name="Note 2 2 2 2 3 2 5" xfId="12537"/>
    <cellStyle name="Note 2 2 2 2 3 2 6" xfId="15002"/>
    <cellStyle name="Note 2 2 2 2 3 2 7" xfId="17246"/>
    <cellStyle name="Note 2 2 2 2 3 3" xfId="2209"/>
    <cellStyle name="Note 2 2 2 2 3 3 2" xfId="5436"/>
    <cellStyle name="Note 2 2 2 2 3 3 3" xfId="7963"/>
    <cellStyle name="Note 2 2 2 2 3 3 4" xfId="10477"/>
    <cellStyle name="Note 2 2 2 2 3 3 5" xfId="12781"/>
    <cellStyle name="Note 2 2 2 2 3 3 6" xfId="15245"/>
    <cellStyle name="Note 2 2 2 2 3 3 7" xfId="17489"/>
    <cellStyle name="Note 2 2 2 2 3 4" xfId="2459"/>
    <cellStyle name="Note 2 2 2 2 3 4 2" xfId="5686"/>
    <cellStyle name="Note 2 2 2 2 3 4 3" xfId="8213"/>
    <cellStyle name="Note 2 2 2 2 3 4 4" xfId="10727"/>
    <cellStyle name="Note 2 2 2 2 3 4 5" xfId="13031"/>
    <cellStyle name="Note 2 2 2 2 3 4 6" xfId="15495"/>
    <cellStyle name="Note 2 2 2 2 3 4 7" xfId="17739"/>
    <cellStyle name="Note 2 2 2 2 3 5" xfId="2428"/>
    <cellStyle name="Note 2 2 2 2 3 5 2" xfId="5655"/>
    <cellStyle name="Note 2 2 2 2 3 5 3" xfId="8182"/>
    <cellStyle name="Note 2 2 2 2 3 5 4" xfId="10696"/>
    <cellStyle name="Note 2 2 2 2 3 5 5" xfId="13000"/>
    <cellStyle name="Note 2 2 2 2 3 5 6" xfId="15464"/>
    <cellStyle name="Note 2 2 2 2 3 5 7" xfId="17708"/>
    <cellStyle name="Note 2 2 2 2 3 6" xfId="2917"/>
    <cellStyle name="Note 2 2 2 2 3 6 2" xfId="6143"/>
    <cellStyle name="Note 2 2 2 2 3 6 3" xfId="8671"/>
    <cellStyle name="Note 2 2 2 2 3 6 4" xfId="11184"/>
    <cellStyle name="Note 2 2 2 2 3 6 5" xfId="13488"/>
    <cellStyle name="Note 2 2 2 2 3 6 6" xfId="15951"/>
    <cellStyle name="Note 2 2 2 2 3 6 7" xfId="18194"/>
    <cellStyle name="Note 2 2 2 2 3 7" xfId="3101"/>
    <cellStyle name="Note 2 2 2 2 3 7 2" xfId="6326"/>
    <cellStyle name="Note 2 2 2 2 3 7 3" xfId="8855"/>
    <cellStyle name="Note 2 2 2 2 3 7 4" xfId="11366"/>
    <cellStyle name="Note 2 2 2 2 3 7 5" xfId="13671"/>
    <cellStyle name="Note 2 2 2 2 3 7 6" xfId="16135"/>
    <cellStyle name="Note 2 2 2 2 3 7 7" xfId="18375"/>
    <cellStyle name="Note 2 2 2 2 3 8" xfId="3300"/>
    <cellStyle name="Note 2 2 2 2 3 8 2" xfId="6525"/>
    <cellStyle name="Note 2 2 2 2 3 8 3" xfId="9054"/>
    <cellStyle name="Note 2 2 2 2 3 8 4" xfId="11565"/>
    <cellStyle name="Note 2 2 2 2 3 8 5" xfId="13869"/>
    <cellStyle name="Note 2 2 2 2 3 8 6" xfId="16334"/>
    <cellStyle name="Note 2 2 2 2 3 8 7" xfId="18573"/>
    <cellStyle name="Note 2 2 2 2 3 9" xfId="2869"/>
    <cellStyle name="Note 2 2 2 2 3 9 2" xfId="6095"/>
    <cellStyle name="Note 2 2 2 2 3 9 3" xfId="8623"/>
    <cellStyle name="Note 2 2 2 2 3 9 4" xfId="11136"/>
    <cellStyle name="Note 2 2 2 2 3 9 5" xfId="13440"/>
    <cellStyle name="Note 2 2 2 2 3 9 6" xfId="15903"/>
    <cellStyle name="Note 2 2 2 2 3 9 7" xfId="18146"/>
    <cellStyle name="Note 2 2 2 2 30" xfId="21154"/>
    <cellStyle name="Note 2 2 2 2 4" xfId="401"/>
    <cellStyle name="Note 2 2 2 2 4 10" xfId="974"/>
    <cellStyle name="Note 2 2 2 2 4 10 2" xfId="4237"/>
    <cellStyle name="Note 2 2 2 2 4 10 3" xfId="6778"/>
    <cellStyle name="Note 2 2 2 2 4 10 4" xfId="9308"/>
    <cellStyle name="Note 2 2 2 2 4 10 5" xfId="4459"/>
    <cellStyle name="Note 2 2 2 2 4 10 6" xfId="14107"/>
    <cellStyle name="Note 2 2 2 2 4 10 7" xfId="11741"/>
    <cellStyle name="Note 2 2 2 2 4 11" xfId="3748"/>
    <cellStyle name="Note 2 2 2 2 4 12" xfId="3696"/>
    <cellStyle name="Note 2 2 2 2 4 13" xfId="4186"/>
    <cellStyle name="Note 2 2 2 2 4 14" xfId="14275"/>
    <cellStyle name="Note 2 2 2 2 4 15" xfId="20171"/>
    <cellStyle name="Note 2 2 2 2 4 16" xfId="20809"/>
    <cellStyle name="Note 2 2 2 2 4 2" xfId="1704"/>
    <cellStyle name="Note 2 2 2 2 4 2 2" xfId="4933"/>
    <cellStyle name="Note 2 2 2 2 4 2 3" xfId="7458"/>
    <cellStyle name="Note 2 2 2 2 4 2 4" xfId="9980"/>
    <cellStyle name="Note 2 2 2 2 4 2 5" xfId="12279"/>
    <cellStyle name="Note 2 2 2 2 4 2 6" xfId="14746"/>
    <cellStyle name="Note 2 2 2 2 4 2 7" xfId="16991"/>
    <cellStyle name="Note 2 2 2 2 4 3" xfId="1523"/>
    <cellStyle name="Note 2 2 2 2 4 3 2" xfId="4752"/>
    <cellStyle name="Note 2 2 2 2 4 3 3" xfId="7277"/>
    <cellStyle name="Note 2 2 2 2 4 3 4" xfId="9804"/>
    <cellStyle name="Note 2 2 2 2 4 3 5" xfId="12098"/>
    <cellStyle name="Note 2 2 2 2 4 3 6" xfId="14568"/>
    <cellStyle name="Note 2 2 2 2 4 3 7" xfId="16814"/>
    <cellStyle name="Note 2 2 2 2 4 4" xfId="1335"/>
    <cellStyle name="Note 2 2 2 2 4 4 2" xfId="4564"/>
    <cellStyle name="Note 2 2 2 2 4 4 3" xfId="7090"/>
    <cellStyle name="Note 2 2 2 2 4 4 4" xfId="9618"/>
    <cellStyle name="Note 2 2 2 2 4 4 5" xfId="11912"/>
    <cellStyle name="Note 2 2 2 2 4 4 6" xfId="14380"/>
    <cellStyle name="Note 2 2 2 2 4 4 7" xfId="16629"/>
    <cellStyle name="Note 2 2 2 2 4 5" xfId="2606"/>
    <cellStyle name="Note 2 2 2 2 4 5 2" xfId="5833"/>
    <cellStyle name="Note 2 2 2 2 4 5 3" xfId="8360"/>
    <cellStyle name="Note 2 2 2 2 4 5 4" xfId="10874"/>
    <cellStyle name="Note 2 2 2 2 4 5 5" xfId="13178"/>
    <cellStyle name="Note 2 2 2 2 4 5 6" xfId="15642"/>
    <cellStyle name="Note 2 2 2 2 4 5 7" xfId="17885"/>
    <cellStyle name="Note 2 2 2 2 4 6" xfId="1855"/>
    <cellStyle name="Note 2 2 2 2 4 6 2" xfId="5084"/>
    <cellStyle name="Note 2 2 2 2 4 6 3" xfId="7609"/>
    <cellStyle name="Note 2 2 2 2 4 6 4" xfId="10126"/>
    <cellStyle name="Note 2 2 2 2 4 6 5" xfId="12430"/>
    <cellStyle name="Note 2 2 2 2 4 6 6" xfId="14894"/>
    <cellStyle name="Note 2 2 2 2 4 6 7" xfId="17139"/>
    <cellStyle name="Note 2 2 2 2 4 7" xfId="2822"/>
    <cellStyle name="Note 2 2 2 2 4 7 2" xfId="6048"/>
    <cellStyle name="Note 2 2 2 2 4 7 3" xfId="8576"/>
    <cellStyle name="Note 2 2 2 2 4 7 4" xfId="11089"/>
    <cellStyle name="Note 2 2 2 2 4 7 5" xfId="13393"/>
    <cellStyle name="Note 2 2 2 2 4 7 6" xfId="15857"/>
    <cellStyle name="Note 2 2 2 2 4 7 7" xfId="18099"/>
    <cellStyle name="Note 2 2 2 2 4 8" xfId="1457"/>
    <cellStyle name="Note 2 2 2 2 4 8 2" xfId="4686"/>
    <cellStyle name="Note 2 2 2 2 4 8 3" xfId="7211"/>
    <cellStyle name="Note 2 2 2 2 4 8 4" xfId="9738"/>
    <cellStyle name="Note 2 2 2 2 4 8 5" xfId="12032"/>
    <cellStyle name="Note 2 2 2 2 4 8 6" xfId="14502"/>
    <cellStyle name="Note 2 2 2 2 4 8 7" xfId="16748"/>
    <cellStyle name="Note 2 2 2 2 4 9" xfId="3024"/>
    <cellStyle name="Note 2 2 2 2 4 9 2" xfId="6250"/>
    <cellStyle name="Note 2 2 2 2 4 9 3" xfId="8778"/>
    <cellStyle name="Note 2 2 2 2 4 9 4" xfId="11291"/>
    <cellStyle name="Note 2 2 2 2 4 9 5" xfId="13595"/>
    <cellStyle name="Note 2 2 2 2 4 9 6" xfId="16058"/>
    <cellStyle name="Note 2 2 2 2 4 9 7" xfId="18301"/>
    <cellStyle name="Note 2 2 2 2 5" xfId="761"/>
    <cellStyle name="Note 2 2 2 2 5 10" xfId="1330"/>
    <cellStyle name="Note 2 2 2 2 5 10 2" xfId="4559"/>
    <cellStyle name="Note 2 2 2 2 5 10 3" xfId="7085"/>
    <cellStyle name="Note 2 2 2 2 5 10 4" xfId="9613"/>
    <cellStyle name="Note 2 2 2 2 5 10 5" xfId="11908"/>
    <cellStyle name="Note 2 2 2 2 5 10 6" xfId="14375"/>
    <cellStyle name="Note 2 2 2 2 5 10 7" xfId="16625"/>
    <cellStyle name="Note 2 2 2 2 5 11" xfId="4060"/>
    <cellStyle name="Note 2 2 2 2 5 12" xfId="3643"/>
    <cellStyle name="Note 2 2 2 2 5 13" xfId="4062"/>
    <cellStyle name="Note 2 2 2 2 5 14" xfId="9277"/>
    <cellStyle name="Note 2 2 2 2 5 15" xfId="20567"/>
    <cellStyle name="Note 2 2 2 2 5 16" xfId="20853"/>
    <cellStyle name="Note 2 2 2 2 5 2" xfId="2039"/>
    <cellStyle name="Note 2 2 2 2 5 2 2" xfId="5268"/>
    <cellStyle name="Note 2 2 2 2 5 2 3" xfId="7793"/>
    <cellStyle name="Note 2 2 2 2 5 2 4" xfId="10309"/>
    <cellStyle name="Note 2 2 2 2 5 2 5" xfId="12613"/>
    <cellStyle name="Note 2 2 2 2 5 2 6" xfId="15078"/>
    <cellStyle name="Note 2 2 2 2 5 2 7" xfId="17322"/>
    <cellStyle name="Note 2 2 2 2 5 3" xfId="2285"/>
    <cellStyle name="Note 2 2 2 2 5 3 2" xfId="5512"/>
    <cellStyle name="Note 2 2 2 2 5 3 3" xfId="8039"/>
    <cellStyle name="Note 2 2 2 2 5 3 4" xfId="10553"/>
    <cellStyle name="Note 2 2 2 2 5 3 5" xfId="12857"/>
    <cellStyle name="Note 2 2 2 2 5 3 6" xfId="15321"/>
    <cellStyle name="Note 2 2 2 2 5 3 7" xfId="17565"/>
    <cellStyle name="Note 2 2 2 2 5 4" xfId="2535"/>
    <cellStyle name="Note 2 2 2 2 5 4 2" xfId="5762"/>
    <cellStyle name="Note 2 2 2 2 5 4 3" xfId="8289"/>
    <cellStyle name="Note 2 2 2 2 5 4 4" xfId="10803"/>
    <cellStyle name="Note 2 2 2 2 5 4 5" xfId="13107"/>
    <cellStyle name="Note 2 2 2 2 5 4 6" xfId="15571"/>
    <cellStyle name="Note 2 2 2 2 5 4 7" xfId="17815"/>
    <cellStyle name="Note 2 2 2 2 5 5" xfId="2763"/>
    <cellStyle name="Note 2 2 2 2 5 5 2" xfId="5989"/>
    <cellStyle name="Note 2 2 2 2 5 5 3" xfId="8517"/>
    <cellStyle name="Note 2 2 2 2 5 5 4" xfId="11031"/>
    <cellStyle name="Note 2 2 2 2 5 5 5" xfId="13334"/>
    <cellStyle name="Note 2 2 2 2 5 5 6" xfId="15799"/>
    <cellStyle name="Note 2 2 2 2 5 5 7" xfId="18040"/>
    <cellStyle name="Note 2 2 2 2 5 6" xfId="2993"/>
    <cellStyle name="Note 2 2 2 2 5 6 2" xfId="6219"/>
    <cellStyle name="Note 2 2 2 2 5 6 3" xfId="8747"/>
    <cellStyle name="Note 2 2 2 2 5 6 4" xfId="11260"/>
    <cellStyle name="Note 2 2 2 2 5 6 5" xfId="13564"/>
    <cellStyle name="Note 2 2 2 2 5 6 6" xfId="16027"/>
    <cellStyle name="Note 2 2 2 2 5 6 7" xfId="18270"/>
    <cellStyle name="Note 2 2 2 2 5 7" xfId="3177"/>
    <cellStyle name="Note 2 2 2 2 5 7 2" xfId="6402"/>
    <cellStyle name="Note 2 2 2 2 5 7 3" xfId="8931"/>
    <cellStyle name="Note 2 2 2 2 5 7 4" xfId="11442"/>
    <cellStyle name="Note 2 2 2 2 5 7 5" xfId="13747"/>
    <cellStyle name="Note 2 2 2 2 5 7 6" xfId="16211"/>
    <cellStyle name="Note 2 2 2 2 5 7 7" xfId="18451"/>
    <cellStyle name="Note 2 2 2 2 5 8" xfId="3376"/>
    <cellStyle name="Note 2 2 2 2 5 8 2" xfId="6601"/>
    <cellStyle name="Note 2 2 2 2 5 8 3" xfId="9130"/>
    <cellStyle name="Note 2 2 2 2 5 8 4" xfId="11641"/>
    <cellStyle name="Note 2 2 2 2 5 8 5" xfId="13945"/>
    <cellStyle name="Note 2 2 2 2 5 8 6" xfId="16410"/>
    <cellStyle name="Note 2 2 2 2 5 8 7" xfId="18649"/>
    <cellStyle name="Note 2 2 2 2 5 9" xfId="3444"/>
    <cellStyle name="Note 2 2 2 2 5 9 2" xfId="6669"/>
    <cellStyle name="Note 2 2 2 2 5 9 3" xfId="9198"/>
    <cellStyle name="Note 2 2 2 2 5 9 4" xfId="11709"/>
    <cellStyle name="Note 2 2 2 2 5 9 5" xfId="14013"/>
    <cellStyle name="Note 2 2 2 2 5 9 6" xfId="16478"/>
    <cellStyle name="Note 2 2 2 2 5 9 7" xfId="18717"/>
    <cellStyle name="Note 2 2 2 2 6" xfId="1670"/>
    <cellStyle name="Note 2 2 2 2 6 10" xfId="20884"/>
    <cellStyle name="Note 2 2 2 2 6 2" xfId="4899"/>
    <cellStyle name="Note 2 2 2 2 6 3" xfId="7424"/>
    <cellStyle name="Note 2 2 2 2 6 4" xfId="9946"/>
    <cellStyle name="Note 2 2 2 2 6 5" xfId="12245"/>
    <cellStyle name="Note 2 2 2 2 6 6" xfId="14712"/>
    <cellStyle name="Note 2 2 2 2 6 7" xfId="16957"/>
    <cellStyle name="Note 2 2 2 2 6 8" xfId="20245"/>
    <cellStyle name="Note 2 2 2 2 6 9" xfId="20598"/>
    <cellStyle name="Note 2 2 2 2 7" xfId="1851"/>
    <cellStyle name="Note 2 2 2 2 7 10" xfId="20916"/>
    <cellStyle name="Note 2 2 2 2 7 2" xfId="5080"/>
    <cellStyle name="Note 2 2 2 2 7 3" xfId="7605"/>
    <cellStyle name="Note 2 2 2 2 7 4" xfId="10122"/>
    <cellStyle name="Note 2 2 2 2 7 5" xfId="12426"/>
    <cellStyle name="Note 2 2 2 2 7 6" xfId="14890"/>
    <cellStyle name="Note 2 2 2 2 7 7" xfId="17135"/>
    <cellStyle name="Note 2 2 2 2 7 8" xfId="20279"/>
    <cellStyle name="Note 2 2 2 2 7 9" xfId="20631"/>
    <cellStyle name="Note 2 2 2 2 8" xfId="1396"/>
    <cellStyle name="Note 2 2 2 2 8 10" xfId="20845"/>
    <cellStyle name="Note 2 2 2 2 8 2" xfId="4625"/>
    <cellStyle name="Note 2 2 2 2 8 3" xfId="7150"/>
    <cellStyle name="Note 2 2 2 2 8 4" xfId="9678"/>
    <cellStyle name="Note 2 2 2 2 8 5" xfId="11971"/>
    <cellStyle name="Note 2 2 2 2 8 6" xfId="14441"/>
    <cellStyle name="Note 2 2 2 2 8 7" xfId="16688"/>
    <cellStyle name="Note 2 2 2 2 8 8" xfId="20208"/>
    <cellStyle name="Note 2 2 2 2 8 9" xfId="20559"/>
    <cellStyle name="Note 2 2 2 2 9" xfId="1875"/>
    <cellStyle name="Note 2 2 2 2 9 10" xfId="20971"/>
    <cellStyle name="Note 2 2 2 2 9 2" xfId="5104"/>
    <cellStyle name="Note 2 2 2 2 9 3" xfId="7629"/>
    <cellStyle name="Note 2 2 2 2 9 4" xfId="10146"/>
    <cellStyle name="Note 2 2 2 2 9 5" xfId="12450"/>
    <cellStyle name="Note 2 2 2 2 9 6" xfId="14914"/>
    <cellStyle name="Note 2 2 2 2 9 7" xfId="17159"/>
    <cellStyle name="Note 2 2 2 2 9 8" xfId="20334"/>
    <cellStyle name="Note 2 2 2 2 9 9" xfId="20686"/>
    <cellStyle name="Note 2 2 2 20" xfId="19168"/>
    <cellStyle name="Note 2 2 2 21" xfId="19196"/>
    <cellStyle name="Note 2 2 2 22" xfId="19224"/>
    <cellStyle name="Note 2 2 2 23" xfId="19252"/>
    <cellStyle name="Note 2 2 2 24" xfId="19551"/>
    <cellStyle name="Note 2 2 2 25" xfId="19585"/>
    <cellStyle name="Note 2 2 2 26" xfId="19611"/>
    <cellStyle name="Note 2 2 2 27" xfId="19636"/>
    <cellStyle name="Note 2 2 2 28" xfId="19679"/>
    <cellStyle name="Note 2 2 2 29" xfId="21153"/>
    <cellStyle name="Note 2 2 2 3" xfId="493"/>
    <cellStyle name="Note 2 2 2 3 10" xfId="1065"/>
    <cellStyle name="Note 2 2 2 3 10 2" xfId="4314"/>
    <cellStyle name="Note 2 2 2 3 10 3" xfId="6856"/>
    <cellStyle name="Note 2 2 2 3 10 4" xfId="9387"/>
    <cellStyle name="Note 2 2 2 3 10 5" xfId="11712"/>
    <cellStyle name="Note 2 2 2 3 10 6" xfId="14173"/>
    <cellStyle name="Note 2 2 2 3 10 7" xfId="6703"/>
    <cellStyle name="Note 2 2 2 3 11" xfId="3823"/>
    <cellStyle name="Note 2 2 2 3 12" xfId="4165"/>
    <cellStyle name="Note 2 2 2 3 13" xfId="3598"/>
    <cellStyle name="Note 2 2 2 3 14" xfId="3618"/>
    <cellStyle name="Note 2 2 2 3 15" xfId="20099"/>
    <cellStyle name="Note 2 2 2 3 16" xfId="20742"/>
    <cellStyle name="Note 2 2 2 3 2" xfId="1785"/>
    <cellStyle name="Note 2 2 2 3 2 2" xfId="5014"/>
    <cellStyle name="Note 2 2 2 3 2 3" xfId="7539"/>
    <cellStyle name="Note 2 2 2 3 2 4" xfId="10058"/>
    <cellStyle name="Note 2 2 2 3 2 5" xfId="12360"/>
    <cellStyle name="Note 2 2 2 3 2 6" xfId="14826"/>
    <cellStyle name="Note 2 2 2 3 2 7" xfId="17070"/>
    <cellStyle name="Note 2 2 2 3 3" xfId="2046"/>
    <cellStyle name="Note 2 2 2 3 3 2" xfId="5274"/>
    <cellStyle name="Note 2 2 2 3 3 3" xfId="7800"/>
    <cellStyle name="Note 2 2 2 3 3 4" xfId="10316"/>
    <cellStyle name="Note 2 2 2 3 3 5" xfId="12619"/>
    <cellStyle name="Note 2 2 2 3 3 6" xfId="15085"/>
    <cellStyle name="Note 2 2 2 3 3 7" xfId="17328"/>
    <cellStyle name="Note 2 2 2 3 4" xfId="2291"/>
    <cellStyle name="Note 2 2 2 3 4 2" xfId="5518"/>
    <cellStyle name="Note 2 2 2 3 4 3" xfId="8045"/>
    <cellStyle name="Note 2 2 2 3 4 4" xfId="10559"/>
    <cellStyle name="Note 2 2 2 3 4 5" xfId="12863"/>
    <cellStyle name="Note 2 2 2 3 4 6" xfId="15327"/>
    <cellStyle name="Note 2 2 2 3 4 7" xfId="17571"/>
    <cellStyle name="Note 2 2 2 3 5" xfId="1490"/>
    <cellStyle name="Note 2 2 2 3 5 2" xfId="4719"/>
    <cellStyle name="Note 2 2 2 3 5 3" xfId="7244"/>
    <cellStyle name="Note 2 2 2 3 5 4" xfId="9771"/>
    <cellStyle name="Note 2 2 2 3 5 5" xfId="12065"/>
    <cellStyle name="Note 2 2 2 3 5 6" xfId="14535"/>
    <cellStyle name="Note 2 2 2 3 5 7" xfId="16781"/>
    <cellStyle name="Note 2 2 2 3 6" xfId="2767"/>
    <cellStyle name="Note 2 2 2 3 6 2" xfId="5993"/>
    <cellStyle name="Note 2 2 2 3 6 3" xfId="8521"/>
    <cellStyle name="Note 2 2 2 3 6 4" xfId="11035"/>
    <cellStyle name="Note 2 2 2 3 6 5" xfId="13338"/>
    <cellStyle name="Note 2 2 2 3 6 6" xfId="15803"/>
    <cellStyle name="Note 2 2 2 3 6 7" xfId="18044"/>
    <cellStyle name="Note 2 2 2 3 7" xfId="2168"/>
    <cellStyle name="Note 2 2 2 3 7 2" xfId="5396"/>
    <cellStyle name="Note 2 2 2 3 7 3" xfId="7922"/>
    <cellStyle name="Note 2 2 2 3 7 4" xfId="10438"/>
    <cellStyle name="Note 2 2 2 3 7 5" xfId="12741"/>
    <cellStyle name="Note 2 2 2 3 7 6" xfId="15206"/>
    <cellStyle name="Note 2 2 2 3 7 7" xfId="17450"/>
    <cellStyle name="Note 2 2 2 3 8" xfId="3183"/>
    <cellStyle name="Note 2 2 2 3 8 2" xfId="6408"/>
    <cellStyle name="Note 2 2 2 3 8 3" xfId="8937"/>
    <cellStyle name="Note 2 2 2 3 8 4" xfId="11448"/>
    <cellStyle name="Note 2 2 2 3 8 5" xfId="13753"/>
    <cellStyle name="Note 2 2 2 3 8 6" xfId="16217"/>
    <cellStyle name="Note 2 2 2 3 8 7" xfId="18457"/>
    <cellStyle name="Note 2 2 2 3 9" xfId="3026"/>
    <cellStyle name="Note 2 2 2 3 9 2" xfId="6252"/>
    <cellStyle name="Note 2 2 2 3 9 3" xfId="8780"/>
    <cellStyle name="Note 2 2 2 3 9 4" xfId="11293"/>
    <cellStyle name="Note 2 2 2 3 9 5" xfId="13597"/>
    <cellStyle name="Note 2 2 2 3 9 6" xfId="16060"/>
    <cellStyle name="Note 2 2 2 3 9 7" xfId="18303"/>
    <cellStyle name="Note 2 2 2 4" xfId="395"/>
    <cellStyle name="Note 2 2 2 4 10" xfId="968"/>
    <cellStyle name="Note 2 2 2 4 10 2" xfId="4231"/>
    <cellStyle name="Note 2 2 2 4 10 3" xfId="6772"/>
    <cellStyle name="Note 2 2 2 4 10 4" xfId="9302"/>
    <cellStyle name="Note 2 2 2 4 10 5" xfId="3740"/>
    <cellStyle name="Note 2 2 2 4 10 6" xfId="14101"/>
    <cellStyle name="Note 2 2 2 4 10 7" xfId="14273"/>
    <cellStyle name="Note 2 2 2 4 11" xfId="3742"/>
    <cellStyle name="Note 2 2 2 4 12" xfId="4177"/>
    <cellStyle name="Note 2 2 2 4 13" xfId="3727"/>
    <cellStyle name="Note 2 2 2 4 14" xfId="3904"/>
    <cellStyle name="Note 2 2 2 4 15" xfId="20133"/>
    <cellStyle name="Note 2 2 2 4 16" xfId="20774"/>
    <cellStyle name="Note 2 2 2 4 2" xfId="1698"/>
    <cellStyle name="Note 2 2 2 4 2 2" xfId="4927"/>
    <cellStyle name="Note 2 2 2 4 2 3" xfId="7452"/>
    <cellStyle name="Note 2 2 2 4 2 4" xfId="9974"/>
    <cellStyle name="Note 2 2 2 4 2 5" xfId="12273"/>
    <cellStyle name="Note 2 2 2 4 2 6" xfId="14740"/>
    <cellStyle name="Note 2 2 2 4 2 7" xfId="16985"/>
    <cellStyle name="Note 2 2 2 4 3" xfId="1571"/>
    <cellStyle name="Note 2 2 2 4 3 2" xfId="4800"/>
    <cellStyle name="Note 2 2 2 4 3 3" xfId="7325"/>
    <cellStyle name="Note 2 2 2 4 3 4" xfId="9851"/>
    <cellStyle name="Note 2 2 2 4 3 5" xfId="12146"/>
    <cellStyle name="Note 2 2 2 4 3 6" xfId="14616"/>
    <cellStyle name="Note 2 2 2 4 3 7" xfId="16860"/>
    <cellStyle name="Note 2 2 2 4 4" xfId="1622"/>
    <cellStyle name="Note 2 2 2 4 4 2" xfId="4851"/>
    <cellStyle name="Note 2 2 2 4 4 3" xfId="7376"/>
    <cellStyle name="Note 2 2 2 4 4 4" xfId="9901"/>
    <cellStyle name="Note 2 2 2 4 4 5" xfId="12197"/>
    <cellStyle name="Note 2 2 2 4 4 6" xfId="14665"/>
    <cellStyle name="Note 2 2 2 4 4 7" xfId="16911"/>
    <cellStyle name="Note 2 2 2 4 5" xfId="2108"/>
    <cellStyle name="Note 2 2 2 4 5 2" xfId="5336"/>
    <cellStyle name="Note 2 2 2 4 5 3" xfId="7862"/>
    <cellStyle name="Note 2 2 2 4 5 4" xfId="10378"/>
    <cellStyle name="Note 2 2 2 4 5 5" xfId="12681"/>
    <cellStyle name="Note 2 2 2 4 5 6" xfId="15147"/>
    <cellStyle name="Note 2 2 2 4 5 7" xfId="17390"/>
    <cellStyle name="Note 2 2 2 4 6" xfId="1374"/>
    <cellStyle name="Note 2 2 2 4 6 2" xfId="4603"/>
    <cellStyle name="Note 2 2 2 4 6 3" xfId="7129"/>
    <cellStyle name="Note 2 2 2 4 6 4" xfId="9657"/>
    <cellStyle name="Note 2 2 2 4 6 5" xfId="11951"/>
    <cellStyle name="Note 2 2 2 4 6 6" xfId="14419"/>
    <cellStyle name="Note 2 2 2 4 6 7" xfId="16668"/>
    <cellStyle name="Note 2 2 2 4 7" xfId="2796"/>
    <cellStyle name="Note 2 2 2 4 7 2" xfId="6022"/>
    <cellStyle name="Note 2 2 2 4 7 3" xfId="8550"/>
    <cellStyle name="Note 2 2 2 4 7 4" xfId="11064"/>
    <cellStyle name="Note 2 2 2 4 7 5" xfId="13367"/>
    <cellStyle name="Note 2 2 2 4 7 6" xfId="15832"/>
    <cellStyle name="Note 2 2 2 4 7 7" xfId="18073"/>
    <cellStyle name="Note 2 2 2 4 8" xfId="2872"/>
    <cellStyle name="Note 2 2 2 4 8 2" xfId="6098"/>
    <cellStyle name="Note 2 2 2 4 8 3" xfId="8626"/>
    <cellStyle name="Note 2 2 2 4 8 4" xfId="11139"/>
    <cellStyle name="Note 2 2 2 4 8 5" xfId="13443"/>
    <cellStyle name="Note 2 2 2 4 8 6" xfId="15906"/>
    <cellStyle name="Note 2 2 2 4 8 7" xfId="18149"/>
    <cellStyle name="Note 2 2 2 4 9" xfId="3390"/>
    <cellStyle name="Note 2 2 2 4 9 2" xfId="6615"/>
    <cellStyle name="Note 2 2 2 4 9 3" xfId="9144"/>
    <cellStyle name="Note 2 2 2 4 9 4" xfId="11655"/>
    <cellStyle name="Note 2 2 2 4 9 5" xfId="13959"/>
    <cellStyle name="Note 2 2 2 4 9 6" xfId="16424"/>
    <cellStyle name="Note 2 2 2 4 9 7" xfId="18663"/>
    <cellStyle name="Note 2 2 2 5" xfId="681"/>
    <cellStyle name="Note 2 2 2 5 10" xfId="1250"/>
    <cellStyle name="Note 2 2 2 5 10 2" xfId="4479"/>
    <cellStyle name="Note 2 2 2 5 10 3" xfId="7005"/>
    <cellStyle name="Note 2 2 2 5 10 4" xfId="9533"/>
    <cellStyle name="Note 2 2 2 5 10 5" xfId="11828"/>
    <cellStyle name="Note 2 2 2 5 10 6" xfId="14295"/>
    <cellStyle name="Note 2 2 2 5 10 7" xfId="16545"/>
    <cellStyle name="Note 2 2 2 5 11" xfId="3980"/>
    <cellStyle name="Note 2 2 2 5 12" xfId="3884"/>
    <cellStyle name="Note 2 2 2 5 13" xfId="9452"/>
    <cellStyle name="Note 2 2 2 5 14" xfId="14259"/>
    <cellStyle name="Note 2 2 2 5 15" xfId="20170"/>
    <cellStyle name="Note 2 2 2 5 16" xfId="20808"/>
    <cellStyle name="Note 2 2 2 5 2" xfId="1959"/>
    <cellStyle name="Note 2 2 2 5 2 2" xfId="5188"/>
    <cellStyle name="Note 2 2 2 5 2 3" xfId="7713"/>
    <cellStyle name="Note 2 2 2 5 2 4" xfId="10229"/>
    <cellStyle name="Note 2 2 2 5 2 5" xfId="12533"/>
    <cellStyle name="Note 2 2 2 5 2 6" xfId="14998"/>
    <cellStyle name="Note 2 2 2 5 2 7" xfId="17242"/>
    <cellStyle name="Note 2 2 2 5 3" xfId="2205"/>
    <cellStyle name="Note 2 2 2 5 3 2" xfId="5432"/>
    <cellStyle name="Note 2 2 2 5 3 3" xfId="7959"/>
    <cellStyle name="Note 2 2 2 5 3 4" xfId="10473"/>
    <cellStyle name="Note 2 2 2 5 3 5" xfId="12777"/>
    <cellStyle name="Note 2 2 2 5 3 6" xfId="15241"/>
    <cellStyle name="Note 2 2 2 5 3 7" xfId="17485"/>
    <cellStyle name="Note 2 2 2 5 4" xfId="2455"/>
    <cellStyle name="Note 2 2 2 5 4 2" xfId="5682"/>
    <cellStyle name="Note 2 2 2 5 4 3" xfId="8209"/>
    <cellStyle name="Note 2 2 2 5 4 4" xfId="10723"/>
    <cellStyle name="Note 2 2 2 5 4 5" xfId="13027"/>
    <cellStyle name="Note 2 2 2 5 4 6" xfId="15491"/>
    <cellStyle name="Note 2 2 2 5 4 7" xfId="17735"/>
    <cellStyle name="Note 2 2 2 5 5" xfId="2341"/>
    <cellStyle name="Note 2 2 2 5 5 2" xfId="5568"/>
    <cellStyle name="Note 2 2 2 5 5 3" xfId="8095"/>
    <cellStyle name="Note 2 2 2 5 5 4" xfId="10609"/>
    <cellStyle name="Note 2 2 2 5 5 5" xfId="12913"/>
    <cellStyle name="Note 2 2 2 5 5 6" xfId="15377"/>
    <cellStyle name="Note 2 2 2 5 5 7" xfId="17621"/>
    <cellStyle name="Note 2 2 2 5 6" xfId="2913"/>
    <cellStyle name="Note 2 2 2 5 6 2" xfId="6139"/>
    <cellStyle name="Note 2 2 2 5 6 3" xfId="8667"/>
    <cellStyle name="Note 2 2 2 5 6 4" xfId="11180"/>
    <cellStyle name="Note 2 2 2 5 6 5" xfId="13484"/>
    <cellStyle name="Note 2 2 2 5 6 6" xfId="15947"/>
    <cellStyle name="Note 2 2 2 5 6 7" xfId="18190"/>
    <cellStyle name="Note 2 2 2 5 7" xfId="3097"/>
    <cellStyle name="Note 2 2 2 5 7 2" xfId="6322"/>
    <cellStyle name="Note 2 2 2 5 7 3" xfId="8851"/>
    <cellStyle name="Note 2 2 2 5 7 4" xfId="11362"/>
    <cellStyle name="Note 2 2 2 5 7 5" xfId="13667"/>
    <cellStyle name="Note 2 2 2 5 7 6" xfId="16131"/>
    <cellStyle name="Note 2 2 2 5 7 7" xfId="18371"/>
    <cellStyle name="Note 2 2 2 5 8" xfId="3296"/>
    <cellStyle name="Note 2 2 2 5 8 2" xfId="6521"/>
    <cellStyle name="Note 2 2 2 5 8 3" xfId="9050"/>
    <cellStyle name="Note 2 2 2 5 8 4" xfId="11561"/>
    <cellStyle name="Note 2 2 2 5 8 5" xfId="13865"/>
    <cellStyle name="Note 2 2 2 5 8 6" xfId="16330"/>
    <cellStyle name="Note 2 2 2 5 8 7" xfId="18569"/>
    <cellStyle name="Note 2 2 2 5 9" xfId="3420"/>
    <cellStyle name="Note 2 2 2 5 9 2" xfId="6645"/>
    <cellStyle name="Note 2 2 2 5 9 3" xfId="9174"/>
    <cellStyle name="Note 2 2 2 5 9 4" xfId="11685"/>
    <cellStyle name="Note 2 2 2 5 9 5" xfId="13989"/>
    <cellStyle name="Note 2 2 2 5 9 6" xfId="16454"/>
    <cellStyle name="Note 2 2 2 5 9 7" xfId="18693"/>
    <cellStyle name="Note 2 2 2 6" xfId="724"/>
    <cellStyle name="Note 2 2 2 6 10" xfId="1293"/>
    <cellStyle name="Note 2 2 2 6 10 2" xfId="4522"/>
    <cellStyle name="Note 2 2 2 6 10 3" xfId="7048"/>
    <cellStyle name="Note 2 2 2 6 10 4" xfId="9576"/>
    <cellStyle name="Note 2 2 2 6 10 5" xfId="11871"/>
    <cellStyle name="Note 2 2 2 6 10 6" xfId="14338"/>
    <cellStyle name="Note 2 2 2 6 10 7" xfId="16588"/>
    <cellStyle name="Note 2 2 2 6 11" xfId="4023"/>
    <cellStyle name="Note 2 2 2 6 12" xfId="3488"/>
    <cellStyle name="Note 2 2 2 6 13" xfId="9233"/>
    <cellStyle name="Note 2 2 2 6 14" xfId="14225"/>
    <cellStyle name="Note 2 2 2 6 15" xfId="20566"/>
    <cellStyle name="Note 2 2 2 6 16" xfId="20852"/>
    <cellStyle name="Note 2 2 2 6 2" xfId="2002"/>
    <cellStyle name="Note 2 2 2 6 2 2" xfId="5231"/>
    <cellStyle name="Note 2 2 2 6 2 3" xfId="7756"/>
    <cellStyle name="Note 2 2 2 6 2 4" xfId="10272"/>
    <cellStyle name="Note 2 2 2 6 2 5" xfId="12576"/>
    <cellStyle name="Note 2 2 2 6 2 6" xfId="15041"/>
    <cellStyle name="Note 2 2 2 6 2 7" xfId="17285"/>
    <cellStyle name="Note 2 2 2 6 3" xfId="2248"/>
    <cellStyle name="Note 2 2 2 6 3 2" xfId="5475"/>
    <cellStyle name="Note 2 2 2 6 3 3" xfId="8002"/>
    <cellStyle name="Note 2 2 2 6 3 4" xfId="10516"/>
    <cellStyle name="Note 2 2 2 6 3 5" xfId="12820"/>
    <cellStyle name="Note 2 2 2 6 3 6" xfId="15284"/>
    <cellStyle name="Note 2 2 2 6 3 7" xfId="17528"/>
    <cellStyle name="Note 2 2 2 6 4" xfId="2498"/>
    <cellStyle name="Note 2 2 2 6 4 2" xfId="5725"/>
    <cellStyle name="Note 2 2 2 6 4 3" xfId="8252"/>
    <cellStyle name="Note 2 2 2 6 4 4" xfId="10766"/>
    <cellStyle name="Note 2 2 2 6 4 5" xfId="13070"/>
    <cellStyle name="Note 2 2 2 6 4 6" xfId="15534"/>
    <cellStyle name="Note 2 2 2 6 4 7" xfId="17778"/>
    <cellStyle name="Note 2 2 2 6 5" xfId="2726"/>
    <cellStyle name="Note 2 2 2 6 5 2" xfId="5952"/>
    <cellStyle name="Note 2 2 2 6 5 3" xfId="8480"/>
    <cellStyle name="Note 2 2 2 6 5 4" xfId="10994"/>
    <cellStyle name="Note 2 2 2 6 5 5" xfId="13297"/>
    <cellStyle name="Note 2 2 2 6 5 6" xfId="15762"/>
    <cellStyle name="Note 2 2 2 6 5 7" xfId="18003"/>
    <cellStyle name="Note 2 2 2 6 6" xfId="2956"/>
    <cellStyle name="Note 2 2 2 6 6 2" xfId="6182"/>
    <cellStyle name="Note 2 2 2 6 6 3" xfId="8710"/>
    <cellStyle name="Note 2 2 2 6 6 4" xfId="11223"/>
    <cellStyle name="Note 2 2 2 6 6 5" xfId="13527"/>
    <cellStyle name="Note 2 2 2 6 6 6" xfId="15990"/>
    <cellStyle name="Note 2 2 2 6 6 7" xfId="18233"/>
    <cellStyle name="Note 2 2 2 6 7" xfId="3140"/>
    <cellStyle name="Note 2 2 2 6 7 2" xfId="6365"/>
    <cellStyle name="Note 2 2 2 6 7 3" xfId="8894"/>
    <cellStyle name="Note 2 2 2 6 7 4" xfId="11405"/>
    <cellStyle name="Note 2 2 2 6 7 5" xfId="13710"/>
    <cellStyle name="Note 2 2 2 6 7 6" xfId="16174"/>
    <cellStyle name="Note 2 2 2 6 7 7" xfId="18414"/>
    <cellStyle name="Note 2 2 2 6 8" xfId="3339"/>
    <cellStyle name="Note 2 2 2 6 8 2" xfId="6564"/>
    <cellStyle name="Note 2 2 2 6 8 3" xfId="9093"/>
    <cellStyle name="Note 2 2 2 6 8 4" xfId="11604"/>
    <cellStyle name="Note 2 2 2 6 8 5" xfId="13908"/>
    <cellStyle name="Note 2 2 2 6 8 6" xfId="16373"/>
    <cellStyle name="Note 2 2 2 6 8 7" xfId="18612"/>
    <cellStyle name="Note 2 2 2 6 9" xfId="3029"/>
    <cellStyle name="Note 2 2 2 6 9 2" xfId="6255"/>
    <cellStyle name="Note 2 2 2 6 9 3" xfId="8783"/>
    <cellStyle name="Note 2 2 2 6 9 4" xfId="11296"/>
    <cellStyle name="Note 2 2 2 6 9 5" xfId="13600"/>
    <cellStyle name="Note 2 2 2 6 9 6" xfId="16063"/>
    <cellStyle name="Note 2 2 2 6 9 7" xfId="18306"/>
    <cellStyle name="Note 2 2 2 7" xfId="1513"/>
    <cellStyle name="Note 2 2 2 7 10" xfId="20883"/>
    <cellStyle name="Note 2 2 2 7 2" xfId="4742"/>
    <cellStyle name="Note 2 2 2 7 3" xfId="7267"/>
    <cellStyle name="Note 2 2 2 7 4" xfId="9794"/>
    <cellStyle name="Note 2 2 2 7 5" xfId="12088"/>
    <cellStyle name="Note 2 2 2 7 6" xfId="14558"/>
    <cellStyle name="Note 2 2 2 7 7" xfId="16804"/>
    <cellStyle name="Note 2 2 2 7 8" xfId="20244"/>
    <cellStyle name="Note 2 2 2 7 9" xfId="20597"/>
    <cellStyle name="Note 2 2 2 8" xfId="1417"/>
    <cellStyle name="Note 2 2 2 8 10" xfId="20915"/>
    <cellStyle name="Note 2 2 2 8 2" xfId="4646"/>
    <cellStyle name="Note 2 2 2 8 3" xfId="7171"/>
    <cellStyle name="Note 2 2 2 8 4" xfId="9698"/>
    <cellStyle name="Note 2 2 2 8 5" xfId="11992"/>
    <cellStyle name="Note 2 2 2 8 6" xfId="14462"/>
    <cellStyle name="Note 2 2 2 8 7" xfId="16708"/>
    <cellStyle name="Note 2 2 2 8 8" xfId="20278"/>
    <cellStyle name="Note 2 2 2 8 9" xfId="20630"/>
    <cellStyle name="Note 2 2 2 9" xfId="2418"/>
    <cellStyle name="Note 2 2 2 9 10" xfId="20927"/>
    <cellStyle name="Note 2 2 2 9 2" xfId="5645"/>
    <cellStyle name="Note 2 2 2 9 3" xfId="8172"/>
    <cellStyle name="Note 2 2 2 9 4" xfId="10686"/>
    <cellStyle name="Note 2 2 2 9 5" xfId="12990"/>
    <cellStyle name="Note 2 2 2 9 6" xfId="15454"/>
    <cellStyle name="Note 2 2 2 9 7" xfId="17698"/>
    <cellStyle name="Note 2 2 2 9 8" xfId="20290"/>
    <cellStyle name="Note 2 2 2 9 9" xfId="20642"/>
    <cellStyle name="Note 2 2 20" xfId="18814"/>
    <cellStyle name="Note 2 2 21" xfId="19086"/>
    <cellStyle name="Note 2 2 22" xfId="18871"/>
    <cellStyle name="Note 2 2 23" xfId="19164"/>
    <cellStyle name="Note 2 2 24" xfId="18994"/>
    <cellStyle name="Note 2 2 25" xfId="19306"/>
    <cellStyle name="Note 2 2 26" xfId="19287"/>
    <cellStyle name="Note 2 2 27" xfId="19313"/>
    <cellStyle name="Note 2 2 28" xfId="19582"/>
    <cellStyle name="Note 2 2 29" xfId="19678"/>
    <cellStyle name="Note 2 2 3" xfId="367"/>
    <cellStyle name="Note 2 2 3 10" xfId="1877"/>
    <cellStyle name="Note 2 2 3 10 2" xfId="5106"/>
    <cellStyle name="Note 2 2 3 10 3" xfId="7631"/>
    <cellStyle name="Note 2 2 3 10 4" xfId="10148"/>
    <cellStyle name="Note 2 2 3 10 5" xfId="12452"/>
    <cellStyle name="Note 2 2 3 10 6" xfId="14916"/>
    <cellStyle name="Note 2 2 3 10 7" xfId="17161"/>
    <cellStyle name="Note 2 2 3 11" xfId="2100"/>
    <cellStyle name="Note 2 2 3 11 2" xfId="5328"/>
    <cellStyle name="Note 2 2 3 11 3" xfId="7854"/>
    <cellStyle name="Note 2 2 3 11 4" xfId="10370"/>
    <cellStyle name="Note 2 2 3 11 5" xfId="12673"/>
    <cellStyle name="Note 2 2 3 11 6" xfId="15139"/>
    <cellStyle name="Note 2 2 3 11 7" xfId="17382"/>
    <cellStyle name="Note 2 2 3 12" xfId="2643"/>
    <cellStyle name="Note 2 2 3 12 2" xfId="5870"/>
    <cellStyle name="Note 2 2 3 12 3" xfId="8397"/>
    <cellStyle name="Note 2 2 3 12 4" xfId="10911"/>
    <cellStyle name="Note 2 2 3 12 5" xfId="13215"/>
    <cellStyle name="Note 2 2 3 12 6" xfId="15679"/>
    <cellStyle name="Note 2 2 3 12 7" xfId="17922"/>
    <cellStyle name="Note 2 2 3 13" xfId="949"/>
    <cellStyle name="Note 2 2 3 13 2" xfId="4212"/>
    <cellStyle name="Note 2 2 3 13 3" xfId="6754"/>
    <cellStyle name="Note 2 2 3 13 4" xfId="9284"/>
    <cellStyle name="Note 2 2 3 13 5" xfId="9213"/>
    <cellStyle name="Note 2 2 3 13 6" xfId="14083"/>
    <cellStyle name="Note 2 2 3 13 7" xfId="4192"/>
    <cellStyle name="Note 2 2 3 14" xfId="3614"/>
    <cellStyle name="Note 2 2 3 15" xfId="4457"/>
    <cellStyle name="Note 2 2 3 16" xfId="9271"/>
    <cellStyle name="Note 2 2 3 17" xfId="14014"/>
    <cellStyle name="Note 2 2 3 18" xfId="18960"/>
    <cellStyle name="Note 2 2 3 19" xfId="19098"/>
    <cellStyle name="Note 2 2 3 2" xfId="600"/>
    <cellStyle name="Note 2 2 3 2 10" xfId="1171"/>
    <cellStyle name="Note 2 2 3 2 10 2" xfId="4403"/>
    <cellStyle name="Note 2 2 3 2 10 3" xfId="6938"/>
    <cellStyle name="Note 2 2 3 2 10 4" xfId="9468"/>
    <cellStyle name="Note 2 2 3 2 10 5" xfId="11772"/>
    <cellStyle name="Note 2 2 3 2 10 6" xfId="14235"/>
    <cellStyle name="Note 2 2 3 2 10 7" xfId="16502"/>
    <cellStyle name="Note 2 2 3 2 11" xfId="3911"/>
    <cellStyle name="Note 2 2 3 2 12" xfId="4380"/>
    <cellStyle name="Note 2 2 3 2 13" xfId="4393"/>
    <cellStyle name="Note 2 2 3 2 14" xfId="5817"/>
    <cellStyle name="Note 2 2 3 2 15" xfId="20101"/>
    <cellStyle name="Note 2 2 3 2 16" xfId="20744"/>
    <cellStyle name="Note 2 2 3 2 2" xfId="1883"/>
    <cellStyle name="Note 2 2 3 2 2 2" xfId="5112"/>
    <cellStyle name="Note 2 2 3 2 2 3" xfId="7637"/>
    <cellStyle name="Note 2 2 3 2 2 4" xfId="10154"/>
    <cellStyle name="Note 2 2 3 2 2 5" xfId="12458"/>
    <cellStyle name="Note 2 2 3 2 2 6" xfId="14922"/>
    <cellStyle name="Note 2 2 3 2 2 7" xfId="17167"/>
    <cellStyle name="Note 2 2 3 2 3" xfId="2132"/>
    <cellStyle name="Note 2 2 3 2 3 2" xfId="5360"/>
    <cellStyle name="Note 2 2 3 2 3 3" xfId="7886"/>
    <cellStyle name="Note 2 2 3 2 3 4" xfId="10402"/>
    <cellStyle name="Note 2 2 3 2 3 5" xfId="12705"/>
    <cellStyle name="Note 2 2 3 2 3 6" xfId="15170"/>
    <cellStyle name="Note 2 2 3 2 3 7" xfId="17414"/>
    <cellStyle name="Note 2 2 3 2 4" xfId="2384"/>
    <cellStyle name="Note 2 2 3 2 4 2" xfId="5611"/>
    <cellStyle name="Note 2 2 3 2 4 3" xfId="8138"/>
    <cellStyle name="Note 2 2 3 2 4 4" xfId="10652"/>
    <cellStyle name="Note 2 2 3 2 4 5" xfId="12956"/>
    <cellStyle name="Note 2 2 3 2 4 6" xfId="15420"/>
    <cellStyle name="Note 2 2 3 2 4 7" xfId="17664"/>
    <cellStyle name="Note 2 2 3 2 5" xfId="1933"/>
    <cellStyle name="Note 2 2 3 2 5 2" xfId="5162"/>
    <cellStyle name="Note 2 2 3 2 5 3" xfId="7687"/>
    <cellStyle name="Note 2 2 3 2 5 4" xfId="10204"/>
    <cellStyle name="Note 2 2 3 2 5 5" xfId="12508"/>
    <cellStyle name="Note 2 2 3 2 5 6" xfId="14972"/>
    <cellStyle name="Note 2 2 3 2 5 7" xfId="17217"/>
    <cellStyle name="Note 2 2 3 2 6" xfId="2846"/>
    <cellStyle name="Note 2 2 3 2 6 2" xfId="6072"/>
    <cellStyle name="Note 2 2 3 2 6 3" xfId="8600"/>
    <cellStyle name="Note 2 2 3 2 6 4" xfId="11113"/>
    <cellStyle name="Note 2 2 3 2 6 5" xfId="13417"/>
    <cellStyle name="Note 2 2 3 2 6 6" xfId="15880"/>
    <cellStyle name="Note 2 2 3 2 6 7" xfId="18123"/>
    <cellStyle name="Note 2 2 3 2 7" xfId="3034"/>
    <cellStyle name="Note 2 2 3 2 7 2" xfId="6260"/>
    <cellStyle name="Note 2 2 3 2 7 3" xfId="8788"/>
    <cellStyle name="Note 2 2 3 2 7 4" xfId="11300"/>
    <cellStyle name="Note 2 2 3 2 7 5" xfId="13605"/>
    <cellStyle name="Note 2 2 3 2 7 6" xfId="16068"/>
    <cellStyle name="Note 2 2 3 2 7 7" xfId="18310"/>
    <cellStyle name="Note 2 2 3 2 8" xfId="3237"/>
    <cellStyle name="Note 2 2 3 2 8 2" xfId="6462"/>
    <cellStyle name="Note 2 2 3 2 8 3" xfId="8991"/>
    <cellStyle name="Note 2 2 3 2 8 4" xfId="11502"/>
    <cellStyle name="Note 2 2 3 2 8 5" xfId="13806"/>
    <cellStyle name="Note 2 2 3 2 8 6" xfId="16271"/>
    <cellStyle name="Note 2 2 3 2 8 7" xfId="18510"/>
    <cellStyle name="Note 2 2 3 2 9" xfId="1344"/>
    <cellStyle name="Note 2 2 3 2 9 2" xfId="4573"/>
    <cellStyle name="Note 2 2 3 2 9 3" xfId="7099"/>
    <cellStyle name="Note 2 2 3 2 9 4" xfId="9627"/>
    <cellStyle name="Note 2 2 3 2 9 5" xfId="11921"/>
    <cellStyle name="Note 2 2 3 2 9 6" xfId="14389"/>
    <cellStyle name="Note 2 2 3 2 9 7" xfId="16638"/>
    <cellStyle name="Note 2 2 3 20" xfId="19134"/>
    <cellStyle name="Note 2 2 3 21" xfId="19170"/>
    <cellStyle name="Note 2 2 3 22" xfId="19198"/>
    <cellStyle name="Note 2 2 3 23" xfId="19226"/>
    <cellStyle name="Note 2 2 3 24" xfId="19254"/>
    <cellStyle name="Note 2 2 3 25" xfId="19553"/>
    <cellStyle name="Note 2 2 3 26" xfId="19587"/>
    <cellStyle name="Note 2 2 3 27" xfId="19613"/>
    <cellStyle name="Note 2 2 3 28" xfId="19638"/>
    <cellStyle name="Note 2 2 3 29" xfId="19681"/>
    <cellStyle name="Note 2 2 3 3" xfId="739"/>
    <cellStyle name="Note 2 2 3 3 10" xfId="1308"/>
    <cellStyle name="Note 2 2 3 3 10 2" xfId="4537"/>
    <cellStyle name="Note 2 2 3 3 10 3" xfId="7063"/>
    <cellStyle name="Note 2 2 3 3 10 4" xfId="9591"/>
    <cellStyle name="Note 2 2 3 3 10 5" xfId="11886"/>
    <cellStyle name="Note 2 2 3 3 10 6" xfId="14353"/>
    <cellStyle name="Note 2 2 3 3 10 7" xfId="16603"/>
    <cellStyle name="Note 2 2 3 3 11" xfId="4038"/>
    <cellStyle name="Note 2 2 3 3 12" xfId="3950"/>
    <cellStyle name="Note 2 2 3 3 13" xfId="3476"/>
    <cellStyle name="Note 2 2 3 3 14" xfId="14051"/>
    <cellStyle name="Note 2 2 3 3 15" xfId="20135"/>
    <cellStyle name="Note 2 2 3 3 16" xfId="20776"/>
    <cellStyle name="Note 2 2 3 3 2" xfId="2017"/>
    <cellStyle name="Note 2 2 3 3 2 2" xfId="5246"/>
    <cellStyle name="Note 2 2 3 3 2 3" xfId="7771"/>
    <cellStyle name="Note 2 2 3 3 2 4" xfId="10287"/>
    <cellStyle name="Note 2 2 3 3 2 5" xfId="12591"/>
    <cellStyle name="Note 2 2 3 3 2 6" xfId="15056"/>
    <cellStyle name="Note 2 2 3 3 2 7" xfId="17300"/>
    <cellStyle name="Note 2 2 3 3 3" xfId="2263"/>
    <cellStyle name="Note 2 2 3 3 3 2" xfId="5490"/>
    <cellStyle name="Note 2 2 3 3 3 3" xfId="8017"/>
    <cellStyle name="Note 2 2 3 3 3 4" xfId="10531"/>
    <cellStyle name="Note 2 2 3 3 3 5" xfId="12835"/>
    <cellStyle name="Note 2 2 3 3 3 6" xfId="15299"/>
    <cellStyle name="Note 2 2 3 3 3 7" xfId="17543"/>
    <cellStyle name="Note 2 2 3 3 4" xfId="2513"/>
    <cellStyle name="Note 2 2 3 3 4 2" xfId="5740"/>
    <cellStyle name="Note 2 2 3 3 4 3" xfId="8267"/>
    <cellStyle name="Note 2 2 3 3 4 4" xfId="10781"/>
    <cellStyle name="Note 2 2 3 3 4 5" xfId="13085"/>
    <cellStyle name="Note 2 2 3 3 4 6" xfId="15549"/>
    <cellStyle name="Note 2 2 3 3 4 7" xfId="17793"/>
    <cellStyle name="Note 2 2 3 3 5" xfId="2741"/>
    <cellStyle name="Note 2 2 3 3 5 2" xfId="5967"/>
    <cellStyle name="Note 2 2 3 3 5 3" xfId="8495"/>
    <cellStyle name="Note 2 2 3 3 5 4" xfId="11009"/>
    <cellStyle name="Note 2 2 3 3 5 5" xfId="13312"/>
    <cellStyle name="Note 2 2 3 3 5 6" xfId="15777"/>
    <cellStyle name="Note 2 2 3 3 5 7" xfId="18018"/>
    <cellStyle name="Note 2 2 3 3 6" xfId="2971"/>
    <cellStyle name="Note 2 2 3 3 6 2" xfId="6197"/>
    <cellStyle name="Note 2 2 3 3 6 3" xfId="8725"/>
    <cellStyle name="Note 2 2 3 3 6 4" xfId="11238"/>
    <cellStyle name="Note 2 2 3 3 6 5" xfId="13542"/>
    <cellStyle name="Note 2 2 3 3 6 6" xfId="16005"/>
    <cellStyle name="Note 2 2 3 3 6 7" xfId="18248"/>
    <cellStyle name="Note 2 2 3 3 7" xfId="3155"/>
    <cellStyle name="Note 2 2 3 3 7 2" xfId="6380"/>
    <cellStyle name="Note 2 2 3 3 7 3" xfId="8909"/>
    <cellStyle name="Note 2 2 3 3 7 4" xfId="11420"/>
    <cellStyle name="Note 2 2 3 3 7 5" xfId="13725"/>
    <cellStyle name="Note 2 2 3 3 7 6" xfId="16189"/>
    <cellStyle name="Note 2 2 3 3 7 7" xfId="18429"/>
    <cellStyle name="Note 2 2 3 3 8" xfId="3354"/>
    <cellStyle name="Note 2 2 3 3 8 2" xfId="6579"/>
    <cellStyle name="Note 2 2 3 3 8 3" xfId="9108"/>
    <cellStyle name="Note 2 2 3 3 8 4" xfId="11619"/>
    <cellStyle name="Note 2 2 3 3 8 5" xfId="13923"/>
    <cellStyle name="Note 2 2 3 3 8 6" xfId="16388"/>
    <cellStyle name="Note 2 2 3 3 8 7" xfId="18627"/>
    <cellStyle name="Note 2 2 3 3 9" xfId="1609"/>
    <cellStyle name="Note 2 2 3 3 9 2" xfId="4838"/>
    <cellStyle name="Note 2 2 3 3 9 3" xfId="7363"/>
    <cellStyle name="Note 2 2 3 3 9 4" xfId="9888"/>
    <cellStyle name="Note 2 2 3 3 9 5" xfId="12184"/>
    <cellStyle name="Note 2 2 3 3 9 6" xfId="14652"/>
    <cellStyle name="Note 2 2 3 3 9 7" xfId="16898"/>
    <cellStyle name="Note 2 2 3 30" xfId="21155"/>
    <cellStyle name="Note 2 2 3 4" xfId="407"/>
    <cellStyle name="Note 2 2 3 4 10" xfId="980"/>
    <cellStyle name="Note 2 2 3 4 10 2" xfId="4243"/>
    <cellStyle name="Note 2 2 3 4 10 3" xfId="6784"/>
    <cellStyle name="Note 2 2 3 4 10 4" xfId="9314"/>
    <cellStyle name="Note 2 2 3 4 10 5" xfId="6694"/>
    <cellStyle name="Note 2 2 3 4 10 6" xfId="14113"/>
    <cellStyle name="Note 2 2 3 4 10 7" xfId="9507"/>
    <cellStyle name="Note 2 2 3 4 11" xfId="3754"/>
    <cellStyle name="Note 2 2 3 4 12" xfId="4176"/>
    <cellStyle name="Note 2 2 3 4 13" xfId="4360"/>
    <cellStyle name="Note 2 2 3 4 14" xfId="14075"/>
    <cellStyle name="Note 2 2 3 4 15" xfId="20172"/>
    <cellStyle name="Note 2 2 3 4 16" xfId="20810"/>
    <cellStyle name="Note 2 2 3 4 2" xfId="1710"/>
    <cellStyle name="Note 2 2 3 4 2 2" xfId="4939"/>
    <cellStyle name="Note 2 2 3 4 2 3" xfId="7464"/>
    <cellStyle name="Note 2 2 3 4 2 4" xfId="9986"/>
    <cellStyle name="Note 2 2 3 4 2 5" xfId="12285"/>
    <cellStyle name="Note 2 2 3 4 2 6" xfId="14752"/>
    <cellStyle name="Note 2 2 3 4 2 7" xfId="16997"/>
    <cellStyle name="Note 2 2 3 4 3" xfId="1378"/>
    <cellStyle name="Note 2 2 3 4 3 2" xfId="4607"/>
    <cellStyle name="Note 2 2 3 4 3 3" xfId="7132"/>
    <cellStyle name="Note 2 2 3 4 3 4" xfId="9661"/>
    <cellStyle name="Note 2 2 3 4 3 5" xfId="11954"/>
    <cellStyle name="Note 2 2 3 4 3 6" xfId="14423"/>
    <cellStyle name="Note 2 2 3 4 3 7" xfId="16671"/>
    <cellStyle name="Note 2 2 3 4 4" xfId="1880"/>
    <cellStyle name="Note 2 2 3 4 4 2" xfId="5109"/>
    <cellStyle name="Note 2 2 3 4 4 3" xfId="7634"/>
    <cellStyle name="Note 2 2 3 4 4 4" xfId="10151"/>
    <cellStyle name="Note 2 2 3 4 4 5" xfId="12455"/>
    <cellStyle name="Note 2 2 3 4 4 6" xfId="14919"/>
    <cellStyle name="Note 2 2 3 4 4 7" xfId="17164"/>
    <cellStyle name="Note 2 2 3 4 5" xfId="2364"/>
    <cellStyle name="Note 2 2 3 4 5 2" xfId="5591"/>
    <cellStyle name="Note 2 2 3 4 5 3" xfId="8118"/>
    <cellStyle name="Note 2 2 3 4 5 4" xfId="10632"/>
    <cellStyle name="Note 2 2 3 4 5 5" xfId="12936"/>
    <cellStyle name="Note 2 2 3 4 5 6" xfId="15400"/>
    <cellStyle name="Note 2 2 3 4 5 7" xfId="17644"/>
    <cellStyle name="Note 2 2 3 4 6" xfId="2633"/>
    <cellStyle name="Note 2 2 3 4 6 2" xfId="5860"/>
    <cellStyle name="Note 2 2 3 4 6 3" xfId="8387"/>
    <cellStyle name="Note 2 2 3 4 6 4" xfId="10901"/>
    <cellStyle name="Note 2 2 3 4 6 5" xfId="13205"/>
    <cellStyle name="Note 2 2 3 4 6 6" xfId="15669"/>
    <cellStyle name="Note 2 2 3 4 6 7" xfId="17912"/>
    <cellStyle name="Note 2 2 3 4 7" xfId="2640"/>
    <cellStyle name="Note 2 2 3 4 7 2" xfId="5867"/>
    <cellStyle name="Note 2 2 3 4 7 3" xfId="8394"/>
    <cellStyle name="Note 2 2 3 4 7 4" xfId="10908"/>
    <cellStyle name="Note 2 2 3 4 7 5" xfId="13212"/>
    <cellStyle name="Note 2 2 3 4 7 6" xfId="15676"/>
    <cellStyle name="Note 2 2 3 4 7 7" xfId="17919"/>
    <cellStyle name="Note 2 2 3 4 8" xfId="2170"/>
    <cellStyle name="Note 2 2 3 4 8 2" xfId="5398"/>
    <cellStyle name="Note 2 2 3 4 8 3" xfId="7924"/>
    <cellStyle name="Note 2 2 3 4 8 4" xfId="10440"/>
    <cellStyle name="Note 2 2 3 4 8 5" xfId="12743"/>
    <cellStyle name="Note 2 2 3 4 8 6" xfId="15208"/>
    <cellStyle name="Note 2 2 3 4 8 7" xfId="17452"/>
    <cellStyle name="Note 2 2 3 4 9" xfId="2326"/>
    <cellStyle name="Note 2 2 3 4 9 2" xfId="5553"/>
    <cellStyle name="Note 2 2 3 4 9 3" xfId="8080"/>
    <cellStyle name="Note 2 2 3 4 9 4" xfId="10594"/>
    <cellStyle name="Note 2 2 3 4 9 5" xfId="12898"/>
    <cellStyle name="Note 2 2 3 4 9 6" xfId="15362"/>
    <cellStyle name="Note 2 2 3 4 9 7" xfId="17606"/>
    <cellStyle name="Note 2 2 3 5" xfId="433"/>
    <cellStyle name="Note 2 2 3 5 10" xfId="1005"/>
    <cellStyle name="Note 2 2 3 5 10 2" xfId="4268"/>
    <cellStyle name="Note 2 2 3 5 10 3" xfId="6809"/>
    <cellStyle name="Note 2 2 3 5 10 4" xfId="9339"/>
    <cellStyle name="Note 2 2 3 5 10 5" xfId="4357"/>
    <cellStyle name="Note 2 2 3 5 10 6" xfId="14138"/>
    <cellStyle name="Note 2 2 3 5 10 7" xfId="6850"/>
    <cellStyle name="Note 2 2 3 5 11" xfId="3780"/>
    <cellStyle name="Note 2 2 3 5 12" xfId="3690"/>
    <cellStyle name="Note 2 2 3 5 13" xfId="9497"/>
    <cellStyle name="Note 2 2 3 5 14" xfId="14026"/>
    <cellStyle name="Note 2 2 3 5 15" xfId="20568"/>
    <cellStyle name="Note 2 2 3 5 16" xfId="20854"/>
    <cellStyle name="Note 2 2 3 5 2" xfId="1736"/>
    <cellStyle name="Note 2 2 3 5 2 2" xfId="4965"/>
    <cellStyle name="Note 2 2 3 5 2 3" xfId="7490"/>
    <cellStyle name="Note 2 2 3 5 2 4" xfId="10011"/>
    <cellStyle name="Note 2 2 3 5 2 5" xfId="12311"/>
    <cellStyle name="Note 2 2 3 5 2 6" xfId="14778"/>
    <cellStyle name="Note 2 2 3 5 2 7" xfId="17022"/>
    <cellStyle name="Note 2 2 3 5 3" xfId="1557"/>
    <cellStyle name="Note 2 2 3 5 3 2" xfId="4786"/>
    <cellStyle name="Note 2 2 3 5 3 3" xfId="7311"/>
    <cellStyle name="Note 2 2 3 5 3 4" xfId="9837"/>
    <cellStyle name="Note 2 2 3 5 3 5" xfId="12132"/>
    <cellStyle name="Note 2 2 3 5 3 6" xfId="14602"/>
    <cellStyle name="Note 2 2 3 5 3 7" xfId="16847"/>
    <cellStyle name="Note 2 2 3 5 4" xfId="1627"/>
    <cellStyle name="Note 2 2 3 5 4 2" xfId="4856"/>
    <cellStyle name="Note 2 2 3 5 4 3" xfId="7381"/>
    <cellStyle name="Note 2 2 3 5 4 4" xfId="9906"/>
    <cellStyle name="Note 2 2 3 5 4 5" xfId="12202"/>
    <cellStyle name="Note 2 2 3 5 4 6" xfId="14670"/>
    <cellStyle name="Note 2 2 3 5 4 7" xfId="16916"/>
    <cellStyle name="Note 2 2 3 5 5" xfId="1745"/>
    <cellStyle name="Note 2 2 3 5 5 2" xfId="4974"/>
    <cellStyle name="Note 2 2 3 5 5 3" xfId="7499"/>
    <cellStyle name="Note 2 2 3 5 5 4" xfId="10019"/>
    <cellStyle name="Note 2 2 3 5 5 5" xfId="12320"/>
    <cellStyle name="Note 2 2 3 5 5 6" xfId="14786"/>
    <cellStyle name="Note 2 2 3 5 5 7" xfId="17031"/>
    <cellStyle name="Note 2 2 3 5 6" xfId="2121"/>
    <cellStyle name="Note 2 2 3 5 6 2" xfId="5349"/>
    <cellStyle name="Note 2 2 3 5 6 3" xfId="7875"/>
    <cellStyle name="Note 2 2 3 5 6 4" xfId="10391"/>
    <cellStyle name="Note 2 2 3 5 6 5" xfId="12694"/>
    <cellStyle name="Note 2 2 3 5 6 6" xfId="15159"/>
    <cellStyle name="Note 2 2 3 5 6 7" xfId="17403"/>
    <cellStyle name="Note 2 2 3 5 7" xfId="1659"/>
    <cellStyle name="Note 2 2 3 5 7 2" xfId="4888"/>
    <cellStyle name="Note 2 2 3 5 7 3" xfId="7413"/>
    <cellStyle name="Note 2 2 3 5 7 4" xfId="9936"/>
    <cellStyle name="Note 2 2 3 5 7 5" xfId="12234"/>
    <cellStyle name="Note 2 2 3 5 7 6" xfId="14701"/>
    <cellStyle name="Note 2 2 3 5 7 7" xfId="16947"/>
    <cellStyle name="Note 2 2 3 5 8" xfId="2628"/>
    <cellStyle name="Note 2 2 3 5 8 2" xfId="5855"/>
    <cellStyle name="Note 2 2 3 5 8 3" xfId="8382"/>
    <cellStyle name="Note 2 2 3 5 8 4" xfId="10896"/>
    <cellStyle name="Note 2 2 3 5 8 5" xfId="13200"/>
    <cellStyle name="Note 2 2 3 5 8 6" xfId="15664"/>
    <cellStyle name="Note 2 2 3 5 8 7" xfId="17907"/>
    <cellStyle name="Note 2 2 3 5 9" xfId="2891"/>
    <cellStyle name="Note 2 2 3 5 9 2" xfId="6117"/>
    <cellStyle name="Note 2 2 3 5 9 3" xfId="8645"/>
    <cellStyle name="Note 2 2 3 5 9 4" xfId="11158"/>
    <cellStyle name="Note 2 2 3 5 9 5" xfId="13462"/>
    <cellStyle name="Note 2 2 3 5 9 6" xfId="15925"/>
    <cellStyle name="Note 2 2 3 5 9 7" xfId="18168"/>
    <cellStyle name="Note 2 2 3 6" xfId="1671"/>
    <cellStyle name="Note 2 2 3 6 10" xfId="20885"/>
    <cellStyle name="Note 2 2 3 6 2" xfId="4900"/>
    <cellStyle name="Note 2 2 3 6 3" xfId="7425"/>
    <cellStyle name="Note 2 2 3 6 4" xfId="9947"/>
    <cellStyle name="Note 2 2 3 6 5" xfId="12246"/>
    <cellStyle name="Note 2 2 3 6 6" xfId="14713"/>
    <cellStyle name="Note 2 2 3 6 7" xfId="16958"/>
    <cellStyle name="Note 2 2 3 6 8" xfId="20246"/>
    <cellStyle name="Note 2 2 3 6 9" xfId="20599"/>
    <cellStyle name="Note 2 2 3 7" xfId="1580"/>
    <cellStyle name="Note 2 2 3 7 10" xfId="20917"/>
    <cellStyle name="Note 2 2 3 7 2" xfId="4809"/>
    <cellStyle name="Note 2 2 3 7 3" xfId="7334"/>
    <cellStyle name="Note 2 2 3 7 4" xfId="9860"/>
    <cellStyle name="Note 2 2 3 7 5" xfId="12155"/>
    <cellStyle name="Note 2 2 3 7 6" xfId="14624"/>
    <cellStyle name="Note 2 2 3 7 7" xfId="16869"/>
    <cellStyle name="Note 2 2 3 7 8" xfId="20280"/>
    <cellStyle name="Note 2 2 3 7 9" xfId="20632"/>
    <cellStyle name="Note 2 2 3 8" xfId="1666"/>
    <cellStyle name="Note 2 2 3 8 10" xfId="20228"/>
    <cellStyle name="Note 2 2 3 8 2" xfId="4895"/>
    <cellStyle name="Note 2 2 3 8 3" xfId="7420"/>
    <cellStyle name="Note 2 2 3 8 4" xfId="9942"/>
    <cellStyle name="Note 2 2 3 8 5" xfId="12241"/>
    <cellStyle name="Note 2 2 3 8 6" xfId="14708"/>
    <cellStyle name="Note 2 2 3 8 7" xfId="16953"/>
    <cellStyle name="Note 2 2 3 8 8" xfId="20044"/>
    <cellStyle name="Note 2 2 3 8 9" xfId="20472"/>
    <cellStyle name="Note 2 2 3 9" xfId="2370"/>
    <cellStyle name="Note 2 2 3 9 10" xfId="20972"/>
    <cellStyle name="Note 2 2 3 9 2" xfId="5597"/>
    <cellStyle name="Note 2 2 3 9 3" xfId="8124"/>
    <cellStyle name="Note 2 2 3 9 4" xfId="10638"/>
    <cellStyle name="Note 2 2 3 9 5" xfId="12942"/>
    <cellStyle name="Note 2 2 3 9 6" xfId="15406"/>
    <cellStyle name="Note 2 2 3 9 7" xfId="17650"/>
    <cellStyle name="Note 2 2 3 9 8" xfId="20335"/>
    <cellStyle name="Note 2 2 3 9 9" xfId="20687"/>
    <cellStyle name="Note 2 2 4" xfId="492"/>
    <cellStyle name="Note 2 2 4 10" xfId="1064"/>
    <cellStyle name="Note 2 2 4 10 2" xfId="4313"/>
    <cellStyle name="Note 2 2 4 10 3" xfId="6855"/>
    <cellStyle name="Note 2 2 4 10 4" xfId="9386"/>
    <cellStyle name="Note 2 2 4 10 5" xfId="11711"/>
    <cellStyle name="Note 2 2 4 10 6" xfId="14172"/>
    <cellStyle name="Note 2 2 4 10 7" xfId="3890"/>
    <cellStyle name="Note 2 2 4 11" xfId="3822"/>
    <cellStyle name="Note 2 2 4 12" xfId="3862"/>
    <cellStyle name="Note 2 2 4 13" xfId="6672"/>
    <cellStyle name="Note 2 2 4 14" xfId="3572"/>
    <cellStyle name="Note 2 2 4 15" xfId="19955"/>
    <cellStyle name="Note 2 2 4 16" xfId="20219"/>
    <cellStyle name="Note 2 2 4 2" xfId="1784"/>
    <cellStyle name="Note 2 2 4 2 2" xfId="5013"/>
    <cellStyle name="Note 2 2 4 2 3" xfId="7538"/>
    <cellStyle name="Note 2 2 4 2 4" xfId="10057"/>
    <cellStyle name="Note 2 2 4 2 5" xfId="12359"/>
    <cellStyle name="Note 2 2 4 2 6" xfId="14825"/>
    <cellStyle name="Note 2 2 4 2 7" xfId="17069"/>
    <cellStyle name="Note 2 2 4 3" xfId="2045"/>
    <cellStyle name="Note 2 2 4 3 2" xfId="5273"/>
    <cellStyle name="Note 2 2 4 3 3" xfId="7799"/>
    <cellStyle name="Note 2 2 4 3 4" xfId="10315"/>
    <cellStyle name="Note 2 2 4 3 5" xfId="12618"/>
    <cellStyle name="Note 2 2 4 3 6" xfId="15084"/>
    <cellStyle name="Note 2 2 4 3 7" xfId="17327"/>
    <cellStyle name="Note 2 2 4 4" xfId="2290"/>
    <cellStyle name="Note 2 2 4 4 2" xfId="5517"/>
    <cellStyle name="Note 2 2 4 4 3" xfId="8044"/>
    <cellStyle name="Note 2 2 4 4 4" xfId="10558"/>
    <cellStyle name="Note 2 2 4 4 5" xfId="12862"/>
    <cellStyle name="Note 2 2 4 4 6" xfId="15326"/>
    <cellStyle name="Note 2 2 4 4 7" xfId="17570"/>
    <cellStyle name="Note 2 2 4 5" xfId="1607"/>
    <cellStyle name="Note 2 2 4 5 2" xfId="4836"/>
    <cellStyle name="Note 2 2 4 5 3" xfId="7361"/>
    <cellStyle name="Note 2 2 4 5 4" xfId="9886"/>
    <cellStyle name="Note 2 2 4 5 5" xfId="12182"/>
    <cellStyle name="Note 2 2 4 5 6" xfId="14650"/>
    <cellStyle name="Note 2 2 4 5 7" xfId="16896"/>
    <cellStyle name="Note 2 2 4 6" xfId="2766"/>
    <cellStyle name="Note 2 2 4 6 2" xfId="5992"/>
    <cellStyle name="Note 2 2 4 6 3" xfId="8520"/>
    <cellStyle name="Note 2 2 4 6 4" xfId="11034"/>
    <cellStyle name="Note 2 2 4 6 5" xfId="13337"/>
    <cellStyle name="Note 2 2 4 6 6" xfId="15802"/>
    <cellStyle name="Note 2 2 4 6 7" xfId="18043"/>
    <cellStyle name="Note 2 2 4 7" xfId="1591"/>
    <cellStyle name="Note 2 2 4 7 2" xfId="4820"/>
    <cellStyle name="Note 2 2 4 7 3" xfId="7345"/>
    <cellStyle name="Note 2 2 4 7 4" xfId="9871"/>
    <cellStyle name="Note 2 2 4 7 5" xfId="12166"/>
    <cellStyle name="Note 2 2 4 7 6" xfId="14635"/>
    <cellStyle name="Note 2 2 4 7 7" xfId="16880"/>
    <cellStyle name="Note 2 2 4 8" xfId="3182"/>
    <cellStyle name="Note 2 2 4 8 2" xfId="6407"/>
    <cellStyle name="Note 2 2 4 8 3" xfId="8936"/>
    <cellStyle name="Note 2 2 4 8 4" xfId="11447"/>
    <cellStyle name="Note 2 2 4 8 5" xfId="13752"/>
    <cellStyle name="Note 2 2 4 8 6" xfId="16216"/>
    <cellStyle name="Note 2 2 4 8 7" xfId="18456"/>
    <cellStyle name="Note 2 2 4 9" xfId="3403"/>
    <cellStyle name="Note 2 2 4 9 2" xfId="6628"/>
    <cellStyle name="Note 2 2 4 9 3" xfId="9157"/>
    <cellStyle name="Note 2 2 4 9 4" xfId="11668"/>
    <cellStyle name="Note 2 2 4 9 5" xfId="13972"/>
    <cellStyle name="Note 2 2 4 9 6" xfId="16437"/>
    <cellStyle name="Note 2 2 4 9 7" xfId="18676"/>
    <cellStyle name="Note 2 2 5" xfId="652"/>
    <cellStyle name="Note 2 2 5 10" xfId="1223"/>
    <cellStyle name="Note 2 2 5 10 2" xfId="4452"/>
    <cellStyle name="Note 2 2 5 10 3" xfId="6980"/>
    <cellStyle name="Note 2 2 5 10 4" xfId="9508"/>
    <cellStyle name="Note 2 2 5 10 5" xfId="11803"/>
    <cellStyle name="Note 2 2 5 10 6" xfId="14270"/>
    <cellStyle name="Note 2 2 5 10 7" xfId="16522"/>
    <cellStyle name="Note 2 2 5 11" xfId="3952"/>
    <cellStyle name="Note 2 2 5 12" xfId="4108"/>
    <cellStyle name="Note 2 2 5 13" xfId="9355"/>
    <cellStyle name="Note 2 2 5 14" xfId="4142"/>
    <cellStyle name="Note 2 2 5 15" xfId="19918"/>
    <cellStyle name="Note 2 2 5 16" xfId="20491"/>
    <cellStyle name="Note 2 2 5 2" xfId="1931"/>
    <cellStyle name="Note 2 2 5 2 2" xfId="5160"/>
    <cellStyle name="Note 2 2 5 2 3" xfId="7685"/>
    <cellStyle name="Note 2 2 5 2 4" xfId="10202"/>
    <cellStyle name="Note 2 2 5 2 5" xfId="12506"/>
    <cellStyle name="Note 2 2 5 2 6" xfId="14970"/>
    <cellStyle name="Note 2 2 5 2 7" xfId="17215"/>
    <cellStyle name="Note 2 2 5 3" xfId="2177"/>
    <cellStyle name="Note 2 2 5 3 2" xfId="5405"/>
    <cellStyle name="Note 2 2 5 3 3" xfId="7931"/>
    <cellStyle name="Note 2 2 5 3 4" xfId="10447"/>
    <cellStyle name="Note 2 2 5 3 5" xfId="12750"/>
    <cellStyle name="Note 2 2 5 3 6" xfId="15215"/>
    <cellStyle name="Note 2 2 5 3 7" xfId="17459"/>
    <cellStyle name="Note 2 2 5 4" xfId="2429"/>
    <cellStyle name="Note 2 2 5 4 2" xfId="5656"/>
    <cellStyle name="Note 2 2 5 4 3" xfId="8183"/>
    <cellStyle name="Note 2 2 5 4 4" xfId="10697"/>
    <cellStyle name="Note 2 2 5 4 5" xfId="13001"/>
    <cellStyle name="Note 2 2 5 4 6" xfId="15465"/>
    <cellStyle name="Note 2 2 5 4 7" xfId="17709"/>
    <cellStyle name="Note 2 2 5 5" xfId="1505"/>
    <cellStyle name="Note 2 2 5 5 2" xfId="4734"/>
    <cellStyle name="Note 2 2 5 5 3" xfId="7259"/>
    <cellStyle name="Note 2 2 5 5 4" xfId="9786"/>
    <cellStyle name="Note 2 2 5 5 5" xfId="12080"/>
    <cellStyle name="Note 2 2 5 5 6" xfId="14550"/>
    <cellStyle name="Note 2 2 5 5 7" xfId="16796"/>
    <cellStyle name="Note 2 2 5 6" xfId="2886"/>
    <cellStyle name="Note 2 2 5 6 2" xfId="6112"/>
    <cellStyle name="Note 2 2 5 6 3" xfId="8640"/>
    <cellStyle name="Note 2 2 5 6 4" xfId="11153"/>
    <cellStyle name="Note 2 2 5 6 5" xfId="13457"/>
    <cellStyle name="Note 2 2 5 6 6" xfId="15920"/>
    <cellStyle name="Note 2 2 5 6 7" xfId="18163"/>
    <cellStyle name="Note 2 2 5 7" xfId="3071"/>
    <cellStyle name="Note 2 2 5 7 2" xfId="6297"/>
    <cellStyle name="Note 2 2 5 7 3" xfId="8825"/>
    <cellStyle name="Note 2 2 5 7 4" xfId="11336"/>
    <cellStyle name="Note 2 2 5 7 5" xfId="13642"/>
    <cellStyle name="Note 2 2 5 7 6" xfId="16105"/>
    <cellStyle name="Note 2 2 5 7 7" xfId="18346"/>
    <cellStyle name="Note 2 2 5 8" xfId="3268"/>
    <cellStyle name="Note 2 2 5 8 2" xfId="6493"/>
    <cellStyle name="Note 2 2 5 8 3" xfId="9022"/>
    <cellStyle name="Note 2 2 5 8 4" xfId="11533"/>
    <cellStyle name="Note 2 2 5 8 5" xfId="13837"/>
    <cellStyle name="Note 2 2 5 8 6" xfId="16302"/>
    <cellStyle name="Note 2 2 5 8 7" xfId="18541"/>
    <cellStyle name="Note 2 2 5 9" xfId="2557"/>
    <cellStyle name="Note 2 2 5 9 2" xfId="5784"/>
    <cellStyle name="Note 2 2 5 9 3" xfId="8311"/>
    <cellStyle name="Note 2 2 5 9 4" xfId="10825"/>
    <cellStyle name="Note 2 2 5 9 5" xfId="13129"/>
    <cellStyle name="Note 2 2 5 9 6" xfId="15593"/>
    <cellStyle name="Note 2 2 5 9 7" xfId="17837"/>
    <cellStyle name="Note 2 2 6" xfId="692"/>
    <cellStyle name="Note 2 2 6 10" xfId="1261"/>
    <cellStyle name="Note 2 2 6 10 2" xfId="4490"/>
    <cellStyle name="Note 2 2 6 10 3" xfId="7016"/>
    <cellStyle name="Note 2 2 6 10 4" xfId="9544"/>
    <cellStyle name="Note 2 2 6 10 5" xfId="11839"/>
    <cellStyle name="Note 2 2 6 10 6" xfId="14306"/>
    <cellStyle name="Note 2 2 6 10 7" xfId="16556"/>
    <cellStyle name="Note 2 2 6 11" xfId="3991"/>
    <cellStyle name="Note 2 2 6 12" xfId="4080"/>
    <cellStyle name="Note 2 2 6 13" xfId="9239"/>
    <cellStyle name="Note 2 2 6 14" xfId="14059"/>
    <cellStyle name="Note 2 2 6 15" xfId="20013"/>
    <cellStyle name="Note 2 2 6 16" xfId="20448"/>
    <cellStyle name="Note 2 2 6 17" xfId="20460"/>
    <cellStyle name="Note 2 2 6 2" xfId="1970"/>
    <cellStyle name="Note 2 2 6 2 2" xfId="5199"/>
    <cellStyle name="Note 2 2 6 2 3" xfId="7724"/>
    <cellStyle name="Note 2 2 6 2 4" xfId="10240"/>
    <cellStyle name="Note 2 2 6 2 5" xfId="12544"/>
    <cellStyle name="Note 2 2 6 2 6" xfId="15009"/>
    <cellStyle name="Note 2 2 6 2 7" xfId="17253"/>
    <cellStyle name="Note 2 2 6 3" xfId="2216"/>
    <cellStyle name="Note 2 2 6 3 2" xfId="5443"/>
    <cellStyle name="Note 2 2 6 3 3" xfId="7970"/>
    <cellStyle name="Note 2 2 6 3 4" xfId="10484"/>
    <cellStyle name="Note 2 2 6 3 5" xfId="12788"/>
    <cellStyle name="Note 2 2 6 3 6" xfId="15252"/>
    <cellStyle name="Note 2 2 6 3 7" xfId="17496"/>
    <cellStyle name="Note 2 2 6 4" xfId="2466"/>
    <cellStyle name="Note 2 2 6 4 2" xfId="5693"/>
    <cellStyle name="Note 2 2 6 4 3" xfId="8220"/>
    <cellStyle name="Note 2 2 6 4 4" xfId="10734"/>
    <cellStyle name="Note 2 2 6 4 5" xfId="13038"/>
    <cellStyle name="Note 2 2 6 4 6" xfId="15502"/>
    <cellStyle name="Note 2 2 6 4 7" xfId="17746"/>
    <cellStyle name="Note 2 2 6 5" xfId="2123"/>
    <cellStyle name="Note 2 2 6 5 2" xfId="5351"/>
    <cellStyle name="Note 2 2 6 5 3" xfId="7877"/>
    <cellStyle name="Note 2 2 6 5 4" xfId="10393"/>
    <cellStyle name="Note 2 2 6 5 5" xfId="12696"/>
    <cellStyle name="Note 2 2 6 5 6" xfId="15161"/>
    <cellStyle name="Note 2 2 6 5 7" xfId="17405"/>
    <cellStyle name="Note 2 2 6 6" xfId="2924"/>
    <cellStyle name="Note 2 2 6 6 2" xfId="6150"/>
    <cellStyle name="Note 2 2 6 6 3" xfId="8678"/>
    <cellStyle name="Note 2 2 6 6 4" xfId="11191"/>
    <cellStyle name="Note 2 2 6 6 5" xfId="13495"/>
    <cellStyle name="Note 2 2 6 6 6" xfId="15958"/>
    <cellStyle name="Note 2 2 6 6 7" xfId="18201"/>
    <cellStyle name="Note 2 2 6 7" xfId="3108"/>
    <cellStyle name="Note 2 2 6 7 2" xfId="6333"/>
    <cellStyle name="Note 2 2 6 7 3" xfId="8862"/>
    <cellStyle name="Note 2 2 6 7 4" xfId="11373"/>
    <cellStyle name="Note 2 2 6 7 5" xfId="13678"/>
    <cellStyle name="Note 2 2 6 7 6" xfId="16142"/>
    <cellStyle name="Note 2 2 6 7 7" xfId="18382"/>
    <cellStyle name="Note 2 2 6 8" xfId="3307"/>
    <cellStyle name="Note 2 2 6 8 2" xfId="6532"/>
    <cellStyle name="Note 2 2 6 8 3" xfId="9061"/>
    <cellStyle name="Note 2 2 6 8 4" xfId="11572"/>
    <cellStyle name="Note 2 2 6 8 5" xfId="13876"/>
    <cellStyle name="Note 2 2 6 8 6" xfId="16341"/>
    <cellStyle name="Note 2 2 6 8 7" xfId="18580"/>
    <cellStyle name="Note 2 2 6 9" xfId="3433"/>
    <cellStyle name="Note 2 2 6 9 2" xfId="6658"/>
    <cellStyle name="Note 2 2 6 9 3" xfId="9187"/>
    <cellStyle name="Note 2 2 6 9 4" xfId="11698"/>
    <cellStyle name="Note 2 2 6 9 5" xfId="14002"/>
    <cellStyle name="Note 2 2 6 9 6" xfId="16467"/>
    <cellStyle name="Note 2 2 6 9 7" xfId="18706"/>
    <cellStyle name="Note 2 2 7" xfId="699"/>
    <cellStyle name="Note 2 2 7 10" xfId="1268"/>
    <cellStyle name="Note 2 2 7 10 2" xfId="4497"/>
    <cellStyle name="Note 2 2 7 10 3" xfId="7023"/>
    <cellStyle name="Note 2 2 7 10 4" xfId="9551"/>
    <cellStyle name="Note 2 2 7 10 5" xfId="11846"/>
    <cellStyle name="Note 2 2 7 10 6" xfId="14313"/>
    <cellStyle name="Note 2 2 7 10 7" xfId="16563"/>
    <cellStyle name="Note 2 2 7 11" xfId="3998"/>
    <cellStyle name="Note 2 2 7 12" xfId="4132"/>
    <cellStyle name="Note 2 2 7 13" xfId="6731"/>
    <cellStyle name="Note 2 2 7 14" xfId="14058"/>
    <cellStyle name="Note 2 2 7 15" xfId="20503"/>
    <cellStyle name="Note 2 2 7 16" xfId="20725"/>
    <cellStyle name="Note 2 2 7 2" xfId="1977"/>
    <cellStyle name="Note 2 2 7 2 2" xfId="5206"/>
    <cellStyle name="Note 2 2 7 2 3" xfId="7731"/>
    <cellStyle name="Note 2 2 7 2 4" xfId="10247"/>
    <cellStyle name="Note 2 2 7 2 5" xfId="12551"/>
    <cellStyle name="Note 2 2 7 2 6" xfId="15016"/>
    <cellStyle name="Note 2 2 7 2 7" xfId="17260"/>
    <cellStyle name="Note 2 2 7 3" xfId="2223"/>
    <cellStyle name="Note 2 2 7 3 2" xfId="5450"/>
    <cellStyle name="Note 2 2 7 3 3" xfId="7977"/>
    <cellStyle name="Note 2 2 7 3 4" xfId="10491"/>
    <cellStyle name="Note 2 2 7 3 5" xfId="12795"/>
    <cellStyle name="Note 2 2 7 3 6" xfId="15259"/>
    <cellStyle name="Note 2 2 7 3 7" xfId="17503"/>
    <cellStyle name="Note 2 2 7 4" xfId="2473"/>
    <cellStyle name="Note 2 2 7 4 2" xfId="5700"/>
    <cellStyle name="Note 2 2 7 4 3" xfId="8227"/>
    <cellStyle name="Note 2 2 7 4 4" xfId="10741"/>
    <cellStyle name="Note 2 2 7 4 5" xfId="13045"/>
    <cellStyle name="Note 2 2 7 4 6" xfId="15509"/>
    <cellStyle name="Note 2 2 7 4 7" xfId="17753"/>
    <cellStyle name="Note 2 2 7 5" xfId="1649"/>
    <cellStyle name="Note 2 2 7 5 2" xfId="4878"/>
    <cellStyle name="Note 2 2 7 5 3" xfId="7403"/>
    <cellStyle name="Note 2 2 7 5 4" xfId="9928"/>
    <cellStyle name="Note 2 2 7 5 5" xfId="12224"/>
    <cellStyle name="Note 2 2 7 5 6" xfId="14692"/>
    <cellStyle name="Note 2 2 7 5 7" xfId="16938"/>
    <cellStyle name="Note 2 2 7 6" xfId="2931"/>
    <cellStyle name="Note 2 2 7 6 2" xfId="6157"/>
    <cellStyle name="Note 2 2 7 6 3" xfId="8685"/>
    <cellStyle name="Note 2 2 7 6 4" xfId="11198"/>
    <cellStyle name="Note 2 2 7 6 5" xfId="13502"/>
    <cellStyle name="Note 2 2 7 6 6" xfId="15965"/>
    <cellStyle name="Note 2 2 7 6 7" xfId="18208"/>
    <cellStyle name="Note 2 2 7 7" xfId="3115"/>
    <cellStyle name="Note 2 2 7 7 2" xfId="6340"/>
    <cellStyle name="Note 2 2 7 7 3" xfId="8869"/>
    <cellStyle name="Note 2 2 7 7 4" xfId="11380"/>
    <cellStyle name="Note 2 2 7 7 5" xfId="13685"/>
    <cellStyle name="Note 2 2 7 7 6" xfId="16149"/>
    <cellStyle name="Note 2 2 7 7 7" xfId="18389"/>
    <cellStyle name="Note 2 2 7 8" xfId="3314"/>
    <cellStyle name="Note 2 2 7 8 2" xfId="6539"/>
    <cellStyle name="Note 2 2 7 8 3" xfId="9068"/>
    <cellStyle name="Note 2 2 7 8 4" xfId="11579"/>
    <cellStyle name="Note 2 2 7 8 5" xfId="13883"/>
    <cellStyle name="Note 2 2 7 8 6" xfId="16348"/>
    <cellStyle name="Note 2 2 7 8 7" xfId="18587"/>
    <cellStyle name="Note 2 2 7 9" xfId="2843"/>
    <cellStyle name="Note 2 2 7 9 2" xfId="6069"/>
    <cellStyle name="Note 2 2 7 9 3" xfId="8597"/>
    <cellStyle name="Note 2 2 7 9 4" xfId="11110"/>
    <cellStyle name="Note 2 2 7 9 5" xfId="13414"/>
    <cellStyle name="Note 2 2 7 9 6" xfId="15877"/>
    <cellStyle name="Note 2 2 7 9 7" xfId="18120"/>
    <cellStyle name="Note 2 2 8" xfId="1452"/>
    <cellStyle name="Note 2 2 8 10" xfId="19663"/>
    <cellStyle name="Note 2 2 8 2" xfId="4681"/>
    <cellStyle name="Note 2 2 8 3" xfId="7206"/>
    <cellStyle name="Note 2 2 8 4" xfId="9733"/>
    <cellStyle name="Note 2 2 8 5" xfId="12027"/>
    <cellStyle name="Note 2 2 8 6" xfId="14497"/>
    <cellStyle name="Note 2 2 8 7" xfId="16743"/>
    <cellStyle name="Note 2 2 8 8" xfId="19931"/>
    <cellStyle name="Note 2 2 8 9" xfId="20380"/>
    <cellStyle name="Note 2 2 9" xfId="1646"/>
    <cellStyle name="Note 2 2 9 10" xfId="20877"/>
    <cellStyle name="Note 2 2 9 2" xfId="4875"/>
    <cellStyle name="Note 2 2 9 3" xfId="7400"/>
    <cellStyle name="Note 2 2 9 4" xfId="9925"/>
    <cellStyle name="Note 2 2 9 5" xfId="12221"/>
    <cellStyle name="Note 2 2 9 6" xfId="14689"/>
    <cellStyle name="Note 2 2 9 7" xfId="16935"/>
    <cellStyle name="Note 2 2 9 8" xfId="20238"/>
    <cellStyle name="Note 2 2 9 9" xfId="20591"/>
    <cellStyle name="Note 2 20" xfId="18730"/>
    <cellStyle name="Note 2 21" xfId="19013"/>
    <cellStyle name="Note 2 22" xfId="19091"/>
    <cellStyle name="Note 2 23" xfId="19077"/>
    <cellStyle name="Note 2 24" xfId="18763"/>
    <cellStyle name="Note 2 25" xfId="19297"/>
    <cellStyle name="Note 2 26" xfId="19499"/>
    <cellStyle name="Note 2 27" xfId="19467"/>
    <cellStyle name="Note 2 28" xfId="19292"/>
    <cellStyle name="Note 2 29" xfId="19477"/>
    <cellStyle name="Note 2 3" xfId="368"/>
    <cellStyle name="Note 2 3 10" xfId="1491"/>
    <cellStyle name="Note 2 3 10 2" xfId="4720"/>
    <cellStyle name="Note 2 3 10 3" xfId="7245"/>
    <cellStyle name="Note 2 3 10 4" xfId="9772"/>
    <cellStyle name="Note 2 3 10 5" xfId="12066"/>
    <cellStyle name="Note 2 3 10 6" xfId="14536"/>
    <cellStyle name="Note 2 3 10 7" xfId="16782"/>
    <cellStyle name="Note 2 3 11" xfId="1546"/>
    <cellStyle name="Note 2 3 11 2" xfId="4775"/>
    <cellStyle name="Note 2 3 11 3" xfId="7300"/>
    <cellStyle name="Note 2 3 11 4" xfId="9826"/>
    <cellStyle name="Note 2 3 11 5" xfId="12121"/>
    <cellStyle name="Note 2 3 11 6" xfId="14591"/>
    <cellStyle name="Note 2 3 11 7" xfId="16836"/>
    <cellStyle name="Note 2 3 12" xfId="3000"/>
    <cellStyle name="Note 2 3 12 2" xfId="6226"/>
    <cellStyle name="Note 2 3 12 3" xfId="8754"/>
    <cellStyle name="Note 2 3 12 4" xfId="11267"/>
    <cellStyle name="Note 2 3 12 5" xfId="13571"/>
    <cellStyle name="Note 2 3 12 6" xfId="16034"/>
    <cellStyle name="Note 2 3 12 7" xfId="18277"/>
    <cellStyle name="Note 2 3 13" xfId="950"/>
    <cellStyle name="Note 2 3 13 2" xfId="4213"/>
    <cellStyle name="Note 2 3 13 3" xfId="6755"/>
    <cellStyle name="Note 2 3 13 4" xfId="9285"/>
    <cellStyle name="Note 2 3 13 5" xfId="9505"/>
    <cellStyle name="Note 2 3 13 6" xfId="14084"/>
    <cellStyle name="Note 2 3 13 7" xfId="6746"/>
    <cellStyle name="Note 2 3 14" xfId="3571"/>
    <cellStyle name="Note 2 3 15" xfId="3580"/>
    <cellStyle name="Note 2 3 16" xfId="9462"/>
    <cellStyle name="Note 2 3 17" xfId="14168"/>
    <cellStyle name="Note 2 3 18" xfId="18961"/>
    <cellStyle name="Note 2 3 19" xfId="19099"/>
    <cellStyle name="Note 2 3 2" xfId="599"/>
    <cellStyle name="Note 2 3 2 10" xfId="1170"/>
    <cellStyle name="Note 2 3 2 10 2" xfId="4402"/>
    <cellStyle name="Note 2 3 2 10 3" xfId="6937"/>
    <cellStyle name="Note 2 3 2 10 4" xfId="9467"/>
    <cellStyle name="Note 2 3 2 10 5" xfId="11771"/>
    <cellStyle name="Note 2 3 2 10 6" xfId="14234"/>
    <cellStyle name="Note 2 3 2 10 7" xfId="16501"/>
    <cellStyle name="Note 2 3 2 11" xfId="3910"/>
    <cellStyle name="Note 2 3 2 12" xfId="4149"/>
    <cellStyle name="Note 2 3 2 13" xfId="9492"/>
    <cellStyle name="Note 2 3 2 14" xfId="14208"/>
    <cellStyle name="Note 2 3 2 15" xfId="20102"/>
    <cellStyle name="Note 2 3 2 16" xfId="20745"/>
    <cellStyle name="Note 2 3 2 2" xfId="1882"/>
    <cellStyle name="Note 2 3 2 2 2" xfId="5111"/>
    <cellStyle name="Note 2 3 2 2 3" xfId="7636"/>
    <cellStyle name="Note 2 3 2 2 4" xfId="10153"/>
    <cellStyle name="Note 2 3 2 2 5" xfId="12457"/>
    <cellStyle name="Note 2 3 2 2 6" xfId="14921"/>
    <cellStyle name="Note 2 3 2 2 7" xfId="17166"/>
    <cellStyle name="Note 2 3 2 3" xfId="2131"/>
    <cellStyle name="Note 2 3 2 3 2" xfId="5359"/>
    <cellStyle name="Note 2 3 2 3 3" xfId="7885"/>
    <cellStyle name="Note 2 3 2 3 4" xfId="10401"/>
    <cellStyle name="Note 2 3 2 3 5" xfId="12704"/>
    <cellStyle name="Note 2 3 2 3 6" xfId="15169"/>
    <cellStyle name="Note 2 3 2 3 7" xfId="17413"/>
    <cellStyle name="Note 2 3 2 4" xfId="2383"/>
    <cellStyle name="Note 2 3 2 4 2" xfId="5610"/>
    <cellStyle name="Note 2 3 2 4 3" xfId="8137"/>
    <cellStyle name="Note 2 3 2 4 4" xfId="10651"/>
    <cellStyle name="Note 2 3 2 4 5" xfId="12955"/>
    <cellStyle name="Note 2 3 2 4 6" xfId="15419"/>
    <cellStyle name="Note 2 3 2 4 7" xfId="17663"/>
    <cellStyle name="Note 2 3 2 5" xfId="2164"/>
    <cellStyle name="Note 2 3 2 5 2" xfId="5392"/>
    <cellStyle name="Note 2 3 2 5 3" xfId="7918"/>
    <cellStyle name="Note 2 3 2 5 4" xfId="10434"/>
    <cellStyle name="Note 2 3 2 5 5" xfId="12737"/>
    <cellStyle name="Note 2 3 2 5 6" xfId="15202"/>
    <cellStyle name="Note 2 3 2 5 7" xfId="17446"/>
    <cellStyle name="Note 2 3 2 6" xfId="2845"/>
    <cellStyle name="Note 2 3 2 6 2" xfId="6071"/>
    <cellStyle name="Note 2 3 2 6 3" xfId="8599"/>
    <cellStyle name="Note 2 3 2 6 4" xfId="11112"/>
    <cellStyle name="Note 2 3 2 6 5" xfId="13416"/>
    <cellStyle name="Note 2 3 2 6 6" xfId="15879"/>
    <cellStyle name="Note 2 3 2 6 7" xfId="18122"/>
    <cellStyle name="Note 2 3 2 7" xfId="3033"/>
    <cellStyle name="Note 2 3 2 7 2" xfId="6259"/>
    <cellStyle name="Note 2 3 2 7 3" xfId="8787"/>
    <cellStyle name="Note 2 3 2 7 4" xfId="11299"/>
    <cellStyle name="Note 2 3 2 7 5" xfId="13604"/>
    <cellStyle name="Note 2 3 2 7 6" xfId="16067"/>
    <cellStyle name="Note 2 3 2 7 7" xfId="18309"/>
    <cellStyle name="Note 2 3 2 8" xfId="3236"/>
    <cellStyle name="Note 2 3 2 8 2" xfId="6461"/>
    <cellStyle name="Note 2 3 2 8 3" xfId="8990"/>
    <cellStyle name="Note 2 3 2 8 4" xfId="11501"/>
    <cellStyle name="Note 2 3 2 8 5" xfId="13805"/>
    <cellStyle name="Note 2 3 2 8 6" xfId="16270"/>
    <cellStyle name="Note 2 3 2 8 7" xfId="18509"/>
    <cellStyle name="Note 2 3 2 9" xfId="3434"/>
    <cellStyle name="Note 2 3 2 9 2" xfId="6659"/>
    <cellStyle name="Note 2 3 2 9 3" xfId="9188"/>
    <cellStyle name="Note 2 3 2 9 4" xfId="11699"/>
    <cellStyle name="Note 2 3 2 9 5" xfId="14003"/>
    <cellStyle name="Note 2 3 2 9 6" xfId="16468"/>
    <cellStyle name="Note 2 3 2 9 7" xfId="18707"/>
    <cellStyle name="Note 2 3 20" xfId="19135"/>
    <cellStyle name="Note 2 3 21" xfId="19171"/>
    <cellStyle name="Note 2 3 22" xfId="19199"/>
    <cellStyle name="Note 2 3 23" xfId="19227"/>
    <cellStyle name="Note 2 3 24" xfId="19255"/>
    <cellStyle name="Note 2 3 25" xfId="19554"/>
    <cellStyle name="Note 2 3 26" xfId="19588"/>
    <cellStyle name="Note 2 3 27" xfId="19614"/>
    <cellStyle name="Note 2 3 28" xfId="19639"/>
    <cellStyle name="Note 2 3 29" xfId="19662"/>
    <cellStyle name="Note 2 3 3" xfId="396"/>
    <cellStyle name="Note 2 3 3 10" xfId="969"/>
    <cellStyle name="Note 2 3 3 10 2" xfId="4232"/>
    <cellStyle name="Note 2 3 3 10 3" xfId="6773"/>
    <cellStyle name="Note 2 3 3 10 4" xfId="9303"/>
    <cellStyle name="Note 2 3 3 10 5" xfId="9208"/>
    <cellStyle name="Note 2 3 3 10 6" xfId="14102"/>
    <cellStyle name="Note 2 3 3 10 7" xfId="6898"/>
    <cellStyle name="Note 2 3 3 11" xfId="3743"/>
    <cellStyle name="Note 2 3 3 12" xfId="4355"/>
    <cellStyle name="Note 2 3 3 13" xfId="3942"/>
    <cellStyle name="Note 2 3 3 14" xfId="3578"/>
    <cellStyle name="Note 2 3 3 15" xfId="20136"/>
    <cellStyle name="Note 2 3 3 16" xfId="20777"/>
    <cellStyle name="Note 2 3 3 2" xfId="1699"/>
    <cellStyle name="Note 2 3 3 2 2" xfId="4928"/>
    <cellStyle name="Note 2 3 3 2 3" xfId="7453"/>
    <cellStyle name="Note 2 3 3 2 4" xfId="9975"/>
    <cellStyle name="Note 2 3 3 2 5" xfId="12274"/>
    <cellStyle name="Note 2 3 3 2 6" xfId="14741"/>
    <cellStyle name="Note 2 3 3 2 7" xfId="16986"/>
    <cellStyle name="Note 2 3 3 3" xfId="1539"/>
    <cellStyle name="Note 2 3 3 3 2" xfId="4768"/>
    <cellStyle name="Note 2 3 3 3 3" xfId="7293"/>
    <cellStyle name="Note 2 3 3 3 4" xfId="9819"/>
    <cellStyle name="Note 2 3 3 3 5" xfId="12114"/>
    <cellStyle name="Note 2 3 3 3 6" xfId="14584"/>
    <cellStyle name="Note 2 3 3 3 7" xfId="16829"/>
    <cellStyle name="Note 2 3 3 4" xfId="1869"/>
    <cellStyle name="Note 2 3 3 4 2" xfId="5098"/>
    <cellStyle name="Note 2 3 3 4 3" xfId="7623"/>
    <cellStyle name="Note 2 3 3 4 4" xfId="10140"/>
    <cellStyle name="Note 2 3 3 4 5" xfId="12444"/>
    <cellStyle name="Note 2 3 3 4 6" xfId="14908"/>
    <cellStyle name="Note 2 3 3 4 7" xfId="17153"/>
    <cellStyle name="Note 2 3 3 5" xfId="2340"/>
    <cellStyle name="Note 2 3 3 5 2" xfId="5567"/>
    <cellStyle name="Note 2 3 3 5 3" xfId="8094"/>
    <cellStyle name="Note 2 3 3 5 4" xfId="10608"/>
    <cellStyle name="Note 2 3 3 5 5" xfId="12912"/>
    <cellStyle name="Note 2 3 3 5 6" xfId="15376"/>
    <cellStyle name="Note 2 3 3 5 7" xfId="17620"/>
    <cellStyle name="Note 2 3 3 6" xfId="2112"/>
    <cellStyle name="Note 2 3 3 6 2" xfId="5340"/>
    <cellStyle name="Note 2 3 3 6 3" xfId="7866"/>
    <cellStyle name="Note 2 3 3 6 4" xfId="10382"/>
    <cellStyle name="Note 2 3 3 6 5" xfId="12685"/>
    <cellStyle name="Note 2 3 3 6 6" xfId="15150"/>
    <cellStyle name="Note 2 3 3 6 7" xfId="17394"/>
    <cellStyle name="Note 2 3 3 7" xfId="2865"/>
    <cellStyle name="Note 2 3 3 7 2" xfId="6091"/>
    <cellStyle name="Note 2 3 3 7 3" xfId="8619"/>
    <cellStyle name="Note 2 3 3 7 4" xfId="11132"/>
    <cellStyle name="Note 2 3 3 7 5" xfId="13436"/>
    <cellStyle name="Note 2 3 3 7 6" xfId="15899"/>
    <cellStyle name="Note 2 3 3 7 7" xfId="18142"/>
    <cellStyle name="Note 2 3 3 8" xfId="1778"/>
    <cellStyle name="Note 2 3 3 8 2" xfId="5007"/>
    <cellStyle name="Note 2 3 3 8 3" xfId="7532"/>
    <cellStyle name="Note 2 3 3 8 4" xfId="10051"/>
    <cellStyle name="Note 2 3 3 8 5" xfId="12353"/>
    <cellStyle name="Note 2 3 3 8 6" xfId="14819"/>
    <cellStyle name="Note 2 3 3 8 7" xfId="17063"/>
    <cellStyle name="Note 2 3 3 9" xfId="3417"/>
    <cellStyle name="Note 2 3 3 9 2" xfId="6642"/>
    <cellStyle name="Note 2 3 3 9 3" xfId="9171"/>
    <cellStyle name="Note 2 3 3 9 4" xfId="11682"/>
    <cellStyle name="Note 2 3 3 9 5" xfId="13986"/>
    <cellStyle name="Note 2 3 3 9 6" xfId="16451"/>
    <cellStyle name="Note 2 3 3 9 7" xfId="18690"/>
    <cellStyle name="Note 2 3 30" xfId="21156"/>
    <cellStyle name="Note 2 3 4" xfId="520"/>
    <cellStyle name="Note 2 3 4 10" xfId="1091"/>
    <cellStyle name="Note 2 3 4 10 2" xfId="4340"/>
    <cellStyle name="Note 2 3 4 10 3" xfId="6882"/>
    <cellStyle name="Note 2 3 4 10 4" xfId="9413"/>
    <cellStyle name="Note 2 3 4 10 5" xfId="11738"/>
    <cellStyle name="Note 2 3 4 10 6" xfId="14199"/>
    <cellStyle name="Note 2 3 4 10 7" xfId="16491"/>
    <cellStyle name="Note 2 3 4 11" xfId="3850"/>
    <cellStyle name="Note 2 3 4 12" xfId="3783"/>
    <cellStyle name="Note 2 3 4 13" xfId="4279"/>
    <cellStyle name="Note 2 3 4 14" xfId="6673"/>
    <cellStyle name="Note 2 3 4 15" xfId="20173"/>
    <cellStyle name="Note 2 3 4 16" xfId="20811"/>
    <cellStyle name="Note 2 3 4 2" xfId="1812"/>
    <cellStyle name="Note 2 3 4 2 2" xfId="5041"/>
    <cellStyle name="Note 2 3 4 2 3" xfId="7566"/>
    <cellStyle name="Note 2 3 4 2 4" xfId="10085"/>
    <cellStyle name="Note 2 3 4 2 5" xfId="12387"/>
    <cellStyle name="Note 2 3 4 2 6" xfId="14853"/>
    <cellStyle name="Note 2 3 4 2 7" xfId="17097"/>
    <cellStyle name="Note 2 3 4 3" xfId="2073"/>
    <cellStyle name="Note 2 3 4 3 2" xfId="5301"/>
    <cellStyle name="Note 2 3 4 3 3" xfId="7827"/>
    <cellStyle name="Note 2 3 4 3 4" xfId="10343"/>
    <cellStyle name="Note 2 3 4 3 5" xfId="12646"/>
    <cellStyle name="Note 2 3 4 3 6" xfId="15112"/>
    <cellStyle name="Note 2 3 4 3 7" xfId="17355"/>
    <cellStyle name="Note 2 3 4 4" xfId="2318"/>
    <cellStyle name="Note 2 3 4 4 2" xfId="5545"/>
    <cellStyle name="Note 2 3 4 4 3" xfId="8072"/>
    <cellStyle name="Note 2 3 4 4 4" xfId="10586"/>
    <cellStyle name="Note 2 3 4 4 5" xfId="12890"/>
    <cellStyle name="Note 2 3 4 4 6" xfId="15354"/>
    <cellStyle name="Note 2 3 4 4 7" xfId="17598"/>
    <cellStyle name="Note 2 3 4 5" xfId="1687"/>
    <cellStyle name="Note 2 3 4 5 2" xfId="4916"/>
    <cellStyle name="Note 2 3 4 5 3" xfId="7441"/>
    <cellStyle name="Note 2 3 4 5 4" xfId="9963"/>
    <cellStyle name="Note 2 3 4 5 5" xfId="12262"/>
    <cellStyle name="Note 2 3 4 5 6" xfId="14729"/>
    <cellStyle name="Note 2 3 4 5 7" xfId="16974"/>
    <cellStyle name="Note 2 3 4 6" xfId="2793"/>
    <cellStyle name="Note 2 3 4 6 2" xfId="6019"/>
    <cellStyle name="Note 2 3 4 6 3" xfId="8547"/>
    <cellStyle name="Note 2 3 4 6 4" xfId="11061"/>
    <cellStyle name="Note 2 3 4 6 5" xfId="13364"/>
    <cellStyle name="Note 2 3 4 6 6" xfId="15829"/>
    <cellStyle name="Note 2 3 4 6 7" xfId="18070"/>
    <cellStyle name="Note 2 3 4 7" xfId="2997"/>
    <cellStyle name="Note 2 3 4 7 2" xfId="6223"/>
    <cellStyle name="Note 2 3 4 7 3" xfId="8751"/>
    <cellStyle name="Note 2 3 4 7 4" xfId="11264"/>
    <cellStyle name="Note 2 3 4 7 5" xfId="13568"/>
    <cellStyle name="Note 2 3 4 7 6" xfId="16031"/>
    <cellStyle name="Note 2 3 4 7 7" xfId="18274"/>
    <cellStyle name="Note 2 3 4 8" xfId="3209"/>
    <cellStyle name="Note 2 3 4 8 2" xfId="6434"/>
    <cellStyle name="Note 2 3 4 8 3" xfId="8963"/>
    <cellStyle name="Note 2 3 4 8 4" xfId="11474"/>
    <cellStyle name="Note 2 3 4 8 5" xfId="13779"/>
    <cellStyle name="Note 2 3 4 8 6" xfId="16243"/>
    <cellStyle name="Note 2 3 4 8 7" xfId="18483"/>
    <cellStyle name="Note 2 3 4 9" xfId="1420"/>
    <cellStyle name="Note 2 3 4 9 2" xfId="4649"/>
    <cellStyle name="Note 2 3 4 9 3" xfId="7174"/>
    <cellStyle name="Note 2 3 4 9 4" xfId="9701"/>
    <cellStyle name="Note 2 3 4 9 5" xfId="11995"/>
    <cellStyle name="Note 2 3 4 9 6" xfId="14465"/>
    <cellStyle name="Note 2 3 4 9 7" xfId="16711"/>
    <cellStyle name="Note 2 3 5" xfId="409"/>
    <cellStyle name="Note 2 3 5 10" xfId="982"/>
    <cellStyle name="Note 2 3 5 10 2" xfId="4245"/>
    <cellStyle name="Note 2 3 5 10 3" xfId="6786"/>
    <cellStyle name="Note 2 3 5 10 4" xfId="9316"/>
    <cellStyle name="Note 2 3 5 10 5" xfId="3726"/>
    <cellStyle name="Note 2 3 5 10 6" xfId="14115"/>
    <cellStyle name="Note 2 3 5 10 7" xfId="6849"/>
    <cellStyle name="Note 2 3 5 11" xfId="3756"/>
    <cellStyle name="Note 2 3 5 12" xfId="3901"/>
    <cellStyle name="Note 2 3 5 13" xfId="6717"/>
    <cellStyle name="Note 2 3 5 14" xfId="9415"/>
    <cellStyle name="Note 2 3 5 15" xfId="20569"/>
    <cellStyle name="Note 2 3 5 16" xfId="20855"/>
    <cellStyle name="Note 2 3 5 2" xfId="1712"/>
    <cellStyle name="Note 2 3 5 2 2" xfId="4941"/>
    <cellStyle name="Note 2 3 5 2 3" xfId="7466"/>
    <cellStyle name="Note 2 3 5 2 4" xfId="9988"/>
    <cellStyle name="Note 2 3 5 2 5" xfId="12287"/>
    <cellStyle name="Note 2 3 5 2 6" xfId="14754"/>
    <cellStyle name="Note 2 3 5 2 7" xfId="16999"/>
    <cellStyle name="Note 2 3 5 3" xfId="1566"/>
    <cellStyle name="Note 2 3 5 3 2" xfId="4795"/>
    <cellStyle name="Note 2 3 5 3 3" xfId="7320"/>
    <cellStyle name="Note 2 3 5 3 4" xfId="9846"/>
    <cellStyle name="Note 2 3 5 3 5" xfId="12141"/>
    <cellStyle name="Note 2 3 5 3 6" xfId="14611"/>
    <cellStyle name="Note 2 3 5 3 7" xfId="16855"/>
    <cellStyle name="Note 2 3 5 4" xfId="1865"/>
    <cellStyle name="Note 2 3 5 4 2" xfId="5094"/>
    <cellStyle name="Note 2 3 5 4 3" xfId="7619"/>
    <cellStyle name="Note 2 3 5 4 4" xfId="10136"/>
    <cellStyle name="Note 2 3 5 4 5" xfId="12440"/>
    <cellStyle name="Note 2 3 5 4 6" xfId="14904"/>
    <cellStyle name="Note 2 3 5 4 7" xfId="17149"/>
    <cellStyle name="Note 2 3 5 5" xfId="2605"/>
    <cellStyle name="Note 2 3 5 5 2" xfId="5832"/>
    <cellStyle name="Note 2 3 5 5 3" xfId="8359"/>
    <cellStyle name="Note 2 3 5 5 4" xfId="10873"/>
    <cellStyle name="Note 2 3 5 5 5" xfId="13177"/>
    <cellStyle name="Note 2 3 5 5 6" xfId="15641"/>
    <cellStyle name="Note 2 3 5 5 7" xfId="17884"/>
    <cellStyle name="Note 2 3 5 6" xfId="2104"/>
    <cellStyle name="Note 2 3 5 6 2" xfId="5332"/>
    <cellStyle name="Note 2 3 5 6 3" xfId="7858"/>
    <cellStyle name="Note 2 3 5 6 4" xfId="10374"/>
    <cellStyle name="Note 2 3 5 6 5" xfId="12677"/>
    <cellStyle name="Note 2 3 5 6 6" xfId="15143"/>
    <cellStyle name="Note 2 3 5 6 7" xfId="17386"/>
    <cellStyle name="Note 2 3 5 7" xfId="2677"/>
    <cellStyle name="Note 2 3 5 7 2" xfId="5904"/>
    <cellStyle name="Note 2 3 5 7 3" xfId="8431"/>
    <cellStyle name="Note 2 3 5 7 4" xfId="10945"/>
    <cellStyle name="Note 2 3 5 7 5" xfId="13249"/>
    <cellStyle name="Note 2 3 5 7 6" xfId="15713"/>
    <cellStyle name="Note 2 3 5 7 7" xfId="17955"/>
    <cellStyle name="Note 2 3 5 8" xfId="1544"/>
    <cellStyle name="Note 2 3 5 8 2" xfId="4773"/>
    <cellStyle name="Note 2 3 5 8 3" xfId="7298"/>
    <cellStyle name="Note 2 3 5 8 4" xfId="9824"/>
    <cellStyle name="Note 2 3 5 8 5" xfId="12119"/>
    <cellStyle name="Note 2 3 5 8 6" xfId="14589"/>
    <cellStyle name="Note 2 3 5 8 7" xfId="16834"/>
    <cellStyle name="Note 2 3 5 9" xfId="3262"/>
    <cellStyle name="Note 2 3 5 9 2" xfId="6487"/>
    <cellStyle name="Note 2 3 5 9 3" xfId="9016"/>
    <cellStyle name="Note 2 3 5 9 4" xfId="11527"/>
    <cellStyle name="Note 2 3 5 9 5" xfId="13831"/>
    <cellStyle name="Note 2 3 5 9 6" xfId="16296"/>
    <cellStyle name="Note 2 3 5 9 7" xfId="18535"/>
    <cellStyle name="Note 2 3 6" xfId="1672"/>
    <cellStyle name="Note 2 3 6 10" xfId="20886"/>
    <cellStyle name="Note 2 3 6 2" xfId="4901"/>
    <cellStyle name="Note 2 3 6 3" xfId="7426"/>
    <cellStyle name="Note 2 3 6 4" xfId="9948"/>
    <cellStyle name="Note 2 3 6 5" xfId="12247"/>
    <cellStyle name="Note 2 3 6 6" xfId="14714"/>
    <cellStyle name="Note 2 3 6 7" xfId="16959"/>
    <cellStyle name="Note 2 3 6 8" xfId="20247"/>
    <cellStyle name="Note 2 3 6 9" xfId="20600"/>
    <cellStyle name="Note 2 3 7" xfId="1816"/>
    <cellStyle name="Note 2 3 7 10" xfId="20918"/>
    <cellStyle name="Note 2 3 7 2" xfId="5045"/>
    <cellStyle name="Note 2 3 7 3" xfId="7570"/>
    <cellStyle name="Note 2 3 7 4" xfId="10088"/>
    <cellStyle name="Note 2 3 7 5" xfId="12391"/>
    <cellStyle name="Note 2 3 7 6" xfId="14856"/>
    <cellStyle name="Note 2 3 7 7" xfId="17101"/>
    <cellStyle name="Note 2 3 7 8" xfId="20281"/>
    <cellStyle name="Note 2 3 7 9" xfId="20633"/>
    <cellStyle name="Note 2 3 8" xfId="2359"/>
    <cellStyle name="Note 2 3 8 10" xfId="19875"/>
    <cellStyle name="Note 2 3 8 2" xfId="5586"/>
    <cellStyle name="Note 2 3 8 3" xfId="8113"/>
    <cellStyle name="Note 2 3 8 4" xfId="10627"/>
    <cellStyle name="Note 2 3 8 5" xfId="12931"/>
    <cellStyle name="Note 2 3 8 6" xfId="15395"/>
    <cellStyle name="Note 2 3 8 7" xfId="17639"/>
    <cellStyle name="Note 2 3 8 8" xfId="19997"/>
    <cellStyle name="Note 2 3 8 9" xfId="20434"/>
    <cellStyle name="Note 2 3 9" xfId="1443"/>
    <cellStyle name="Note 2 3 9 10" xfId="20973"/>
    <cellStyle name="Note 2 3 9 2" xfId="4672"/>
    <cellStyle name="Note 2 3 9 3" xfId="7197"/>
    <cellStyle name="Note 2 3 9 4" xfId="9724"/>
    <cellStyle name="Note 2 3 9 5" xfId="12018"/>
    <cellStyle name="Note 2 3 9 6" xfId="14488"/>
    <cellStyle name="Note 2 3 9 7" xfId="16734"/>
    <cellStyle name="Note 2 3 9 8" xfId="20336"/>
    <cellStyle name="Note 2 3 9 9" xfId="20688"/>
    <cellStyle name="Note 2 30" xfId="19853"/>
    <cellStyle name="Note 2 31" xfId="19677"/>
    <cellStyle name="Note 2 4" xfId="491"/>
    <cellStyle name="Note 2 4 10" xfId="1063"/>
    <cellStyle name="Note 2 4 10 2" xfId="4312"/>
    <cellStyle name="Note 2 4 10 3" xfId="6854"/>
    <cellStyle name="Note 2 4 10 4" xfId="9385"/>
    <cellStyle name="Note 2 4 10 5" xfId="11710"/>
    <cellStyle name="Note 2 4 10 6" xfId="14171"/>
    <cellStyle name="Note 2 4 10 7" xfId="3534"/>
    <cellStyle name="Note 2 4 11" xfId="3821"/>
    <cellStyle name="Note 2 4 12" xfId="4351"/>
    <cellStyle name="Note 2 4 13" xfId="3635"/>
    <cellStyle name="Note 2 4 14" xfId="4143"/>
    <cellStyle name="Note 2 4 15" xfId="20001"/>
    <cellStyle name="Note 2 4 16" xfId="20420"/>
    <cellStyle name="Note 2 4 2" xfId="1783"/>
    <cellStyle name="Note 2 4 2 2" xfId="5012"/>
    <cellStyle name="Note 2 4 2 3" xfId="7537"/>
    <cellStyle name="Note 2 4 2 4" xfId="10056"/>
    <cellStyle name="Note 2 4 2 5" xfId="12358"/>
    <cellStyle name="Note 2 4 2 6" xfId="14824"/>
    <cellStyle name="Note 2 4 2 7" xfId="17068"/>
    <cellStyle name="Note 2 4 3" xfId="2044"/>
    <cellStyle name="Note 2 4 3 2" xfId="5272"/>
    <cellStyle name="Note 2 4 3 3" xfId="7798"/>
    <cellStyle name="Note 2 4 3 4" xfId="10314"/>
    <cellStyle name="Note 2 4 3 5" xfId="12617"/>
    <cellStyle name="Note 2 4 3 6" xfId="15083"/>
    <cellStyle name="Note 2 4 3 7" xfId="17326"/>
    <cellStyle name="Note 2 4 4" xfId="2289"/>
    <cellStyle name="Note 2 4 4 2" xfId="5516"/>
    <cellStyle name="Note 2 4 4 3" xfId="8043"/>
    <cellStyle name="Note 2 4 4 4" xfId="10557"/>
    <cellStyle name="Note 2 4 4 5" xfId="12861"/>
    <cellStyle name="Note 2 4 4 6" xfId="15325"/>
    <cellStyle name="Note 2 4 4 7" xfId="17569"/>
    <cellStyle name="Note 2 4 5" xfId="2331"/>
    <cellStyle name="Note 2 4 5 2" xfId="5558"/>
    <cellStyle name="Note 2 4 5 3" xfId="8085"/>
    <cellStyle name="Note 2 4 5 4" xfId="10599"/>
    <cellStyle name="Note 2 4 5 5" xfId="12903"/>
    <cellStyle name="Note 2 4 5 6" xfId="15367"/>
    <cellStyle name="Note 2 4 5 7" xfId="17611"/>
    <cellStyle name="Note 2 4 6" xfId="2765"/>
    <cellStyle name="Note 2 4 6 2" xfId="5991"/>
    <cellStyle name="Note 2 4 6 3" xfId="8519"/>
    <cellStyle name="Note 2 4 6 4" xfId="11033"/>
    <cellStyle name="Note 2 4 6 5" xfId="13336"/>
    <cellStyle name="Note 2 4 6 6" xfId="15801"/>
    <cellStyle name="Note 2 4 6 7" xfId="18042"/>
    <cellStyle name="Note 2 4 7" xfId="1870"/>
    <cellStyle name="Note 2 4 7 2" xfId="5099"/>
    <cellStyle name="Note 2 4 7 3" xfId="7624"/>
    <cellStyle name="Note 2 4 7 4" xfId="10141"/>
    <cellStyle name="Note 2 4 7 5" xfId="12445"/>
    <cellStyle name="Note 2 4 7 6" xfId="14909"/>
    <cellStyle name="Note 2 4 7 7" xfId="17154"/>
    <cellStyle name="Note 2 4 8" xfId="3181"/>
    <cellStyle name="Note 2 4 8 2" xfId="6406"/>
    <cellStyle name="Note 2 4 8 3" xfId="8935"/>
    <cellStyle name="Note 2 4 8 4" xfId="11446"/>
    <cellStyle name="Note 2 4 8 5" xfId="13751"/>
    <cellStyle name="Note 2 4 8 6" xfId="16215"/>
    <cellStyle name="Note 2 4 8 7" xfId="18455"/>
    <cellStyle name="Note 2 4 9" xfId="1361"/>
    <cellStyle name="Note 2 4 9 2" xfId="4590"/>
    <cellStyle name="Note 2 4 9 3" xfId="7116"/>
    <cellStyle name="Note 2 4 9 4" xfId="9644"/>
    <cellStyle name="Note 2 4 9 5" xfId="11938"/>
    <cellStyle name="Note 2 4 9 6" xfId="14406"/>
    <cellStyle name="Note 2 4 9 7" xfId="16655"/>
    <cellStyle name="Note 2 5" xfId="410"/>
    <cellStyle name="Note 2 5 10" xfId="983"/>
    <cellStyle name="Note 2 5 10 2" xfId="4246"/>
    <cellStyle name="Note 2 5 10 3" xfId="6787"/>
    <cellStyle name="Note 2 5 10 4" xfId="9317"/>
    <cellStyle name="Note 2 5 10 5" xfId="6887"/>
    <cellStyle name="Note 2 5 10 6" xfId="14116"/>
    <cellStyle name="Note 2 5 10 7" xfId="4282"/>
    <cellStyle name="Note 2 5 11" xfId="3757"/>
    <cellStyle name="Note 2 5 12" xfId="3694"/>
    <cellStyle name="Note 2 5 13" xfId="9264"/>
    <cellStyle name="Note 2 5 14" xfId="6709"/>
    <cellStyle name="Note 2 5 15" xfId="20130"/>
    <cellStyle name="Note 2 5 16" xfId="20771"/>
    <cellStyle name="Note 2 5 2" xfId="1713"/>
    <cellStyle name="Note 2 5 2 2" xfId="4942"/>
    <cellStyle name="Note 2 5 2 3" xfId="7467"/>
    <cellStyle name="Note 2 5 2 4" xfId="9989"/>
    <cellStyle name="Note 2 5 2 5" xfId="12288"/>
    <cellStyle name="Note 2 5 2 6" xfId="14755"/>
    <cellStyle name="Note 2 5 2 7" xfId="17000"/>
    <cellStyle name="Note 2 5 3" xfId="1565"/>
    <cellStyle name="Note 2 5 3 2" xfId="4794"/>
    <cellStyle name="Note 2 5 3 3" xfId="7319"/>
    <cellStyle name="Note 2 5 3 4" xfId="9845"/>
    <cellStyle name="Note 2 5 3 5" xfId="12140"/>
    <cellStyle name="Note 2 5 3 6" xfId="14610"/>
    <cellStyle name="Note 2 5 3 7" xfId="16854"/>
    <cellStyle name="Note 2 5 4" xfId="1756"/>
    <cellStyle name="Note 2 5 4 2" xfId="4985"/>
    <cellStyle name="Note 2 5 4 3" xfId="7510"/>
    <cellStyle name="Note 2 5 4 4" xfId="10029"/>
    <cellStyle name="Note 2 5 4 5" xfId="12331"/>
    <cellStyle name="Note 2 5 4 6" xfId="14797"/>
    <cellStyle name="Note 2 5 4 7" xfId="17041"/>
    <cellStyle name="Note 2 5 5" xfId="1343"/>
    <cellStyle name="Note 2 5 5 2" xfId="4572"/>
    <cellStyle name="Note 2 5 5 3" xfId="7098"/>
    <cellStyle name="Note 2 5 5 4" xfId="9626"/>
    <cellStyle name="Note 2 5 5 5" xfId="11920"/>
    <cellStyle name="Note 2 5 5 6" xfId="14388"/>
    <cellStyle name="Note 2 5 5 7" xfId="16637"/>
    <cellStyle name="Note 2 5 6" xfId="2407"/>
    <cellStyle name="Note 2 5 6 2" xfId="5634"/>
    <cellStyle name="Note 2 5 6 3" xfId="8161"/>
    <cellStyle name="Note 2 5 6 4" xfId="10675"/>
    <cellStyle name="Note 2 5 6 5" xfId="12979"/>
    <cellStyle name="Note 2 5 6 6" xfId="15443"/>
    <cellStyle name="Note 2 5 6 7" xfId="17687"/>
    <cellStyle name="Note 2 5 7" xfId="1595"/>
    <cellStyle name="Note 2 5 7 2" xfId="4824"/>
    <cellStyle name="Note 2 5 7 3" xfId="7349"/>
    <cellStyle name="Note 2 5 7 4" xfId="9875"/>
    <cellStyle name="Note 2 5 7 5" xfId="12170"/>
    <cellStyle name="Note 2 5 7 6" xfId="14639"/>
    <cellStyle name="Note 2 5 7 7" xfId="16884"/>
    <cellStyle name="Note 2 5 8" xfId="1923"/>
    <cellStyle name="Note 2 5 8 2" xfId="5152"/>
    <cellStyle name="Note 2 5 8 3" xfId="7677"/>
    <cellStyle name="Note 2 5 8 4" xfId="10194"/>
    <cellStyle name="Note 2 5 8 5" xfId="12498"/>
    <cellStyle name="Note 2 5 8 6" xfId="14962"/>
    <cellStyle name="Note 2 5 8 7" xfId="17207"/>
    <cellStyle name="Note 2 5 9" xfId="2159"/>
    <cellStyle name="Note 2 5 9 2" xfId="5387"/>
    <cellStyle name="Note 2 5 9 3" xfId="7913"/>
    <cellStyle name="Note 2 5 9 4" xfId="10429"/>
    <cellStyle name="Note 2 5 9 5" xfId="12732"/>
    <cellStyle name="Note 2 5 9 6" xfId="15197"/>
    <cellStyle name="Note 2 5 9 7" xfId="17441"/>
    <cellStyle name="Note 2 6" xfId="420"/>
    <cellStyle name="Note 2 6 10" xfId="992"/>
    <cellStyle name="Note 2 6 10 2" xfId="4255"/>
    <cellStyle name="Note 2 6 10 3" xfId="6796"/>
    <cellStyle name="Note 2 6 10 4" xfId="9326"/>
    <cellStyle name="Note 2 6 10 5" xfId="3891"/>
    <cellStyle name="Note 2 6 10 6" xfId="14125"/>
    <cellStyle name="Note 2 6 10 7" xfId="14033"/>
    <cellStyle name="Note 2 6 11" xfId="3767"/>
    <cellStyle name="Note 2 6 12" xfId="4089"/>
    <cellStyle name="Note 2 6 13" xfId="3725"/>
    <cellStyle name="Note 2 6 14" xfId="9279"/>
    <cellStyle name="Note 2 6 15" xfId="20163"/>
    <cellStyle name="Note 2 6 16" xfId="20536"/>
    <cellStyle name="Note 2 6 17" xfId="20803"/>
    <cellStyle name="Note 2 6 2" xfId="1723"/>
    <cellStyle name="Note 2 6 2 2" xfId="4952"/>
    <cellStyle name="Note 2 6 2 3" xfId="7477"/>
    <cellStyle name="Note 2 6 2 4" xfId="9998"/>
    <cellStyle name="Note 2 6 2 5" xfId="12298"/>
    <cellStyle name="Note 2 6 2 6" xfId="14765"/>
    <cellStyle name="Note 2 6 2 7" xfId="17009"/>
    <cellStyle name="Note 2 6 3" xfId="1562"/>
    <cellStyle name="Note 2 6 3 2" xfId="4791"/>
    <cellStyle name="Note 2 6 3 3" xfId="7316"/>
    <cellStyle name="Note 2 6 3 4" xfId="9842"/>
    <cellStyle name="Note 2 6 3 5" xfId="12137"/>
    <cellStyle name="Note 2 6 3 6" xfId="14607"/>
    <cellStyle name="Note 2 6 3 7" xfId="16852"/>
    <cellStyle name="Note 2 6 4" xfId="1623"/>
    <cellStyle name="Note 2 6 4 2" xfId="4852"/>
    <cellStyle name="Note 2 6 4 3" xfId="7377"/>
    <cellStyle name="Note 2 6 4 4" xfId="9902"/>
    <cellStyle name="Note 2 6 4 5" xfId="12198"/>
    <cellStyle name="Note 2 6 4 6" xfId="14666"/>
    <cellStyle name="Note 2 6 4 7" xfId="16912"/>
    <cellStyle name="Note 2 6 5" xfId="2087"/>
    <cellStyle name="Note 2 6 5 2" xfId="5315"/>
    <cellStyle name="Note 2 6 5 3" xfId="7841"/>
    <cellStyle name="Note 2 6 5 4" xfId="10357"/>
    <cellStyle name="Note 2 6 5 5" xfId="12660"/>
    <cellStyle name="Note 2 6 5 6" xfId="15126"/>
    <cellStyle name="Note 2 6 5 7" xfId="17369"/>
    <cellStyle name="Note 2 6 6" xfId="2538"/>
    <cellStyle name="Note 2 6 6 2" xfId="5765"/>
    <cellStyle name="Note 2 6 6 3" xfId="8292"/>
    <cellStyle name="Note 2 6 6 4" xfId="10806"/>
    <cellStyle name="Note 2 6 6 5" xfId="13110"/>
    <cellStyle name="Note 2 6 6 6" xfId="15574"/>
    <cellStyle name="Note 2 6 6 7" xfId="17818"/>
    <cellStyle name="Note 2 6 7" xfId="2423"/>
    <cellStyle name="Note 2 6 7 2" xfId="5650"/>
    <cellStyle name="Note 2 6 7 3" xfId="8177"/>
    <cellStyle name="Note 2 6 7 4" xfId="10691"/>
    <cellStyle name="Note 2 6 7 5" xfId="12995"/>
    <cellStyle name="Note 2 6 7 6" xfId="15459"/>
    <cellStyle name="Note 2 6 7 7" xfId="17703"/>
    <cellStyle name="Note 2 6 8" xfId="2805"/>
    <cellStyle name="Note 2 6 8 2" xfId="6031"/>
    <cellStyle name="Note 2 6 8 3" xfId="8559"/>
    <cellStyle name="Note 2 6 8 4" xfId="11072"/>
    <cellStyle name="Note 2 6 8 5" xfId="13376"/>
    <cellStyle name="Note 2 6 8 6" xfId="15840"/>
    <cellStyle name="Note 2 6 8 7" xfId="18082"/>
    <cellStyle name="Note 2 6 9" xfId="2833"/>
    <cellStyle name="Note 2 6 9 2" xfId="6059"/>
    <cellStyle name="Note 2 6 9 3" xfId="8587"/>
    <cellStyle name="Note 2 6 9 4" xfId="11100"/>
    <cellStyle name="Note 2 6 9 5" xfId="13404"/>
    <cellStyle name="Note 2 6 9 6" xfId="15867"/>
    <cellStyle name="Note 2 6 9 7" xfId="18110"/>
    <cellStyle name="Note 2 7" xfId="670"/>
    <cellStyle name="Note 2 7 10" xfId="1239"/>
    <cellStyle name="Note 2 7 10 2" xfId="4468"/>
    <cellStyle name="Note 2 7 10 3" xfId="6994"/>
    <cellStyle name="Note 2 7 10 4" xfId="9522"/>
    <cellStyle name="Note 2 7 10 5" xfId="11817"/>
    <cellStyle name="Note 2 7 10 6" xfId="14284"/>
    <cellStyle name="Note 2 7 10 7" xfId="16534"/>
    <cellStyle name="Note 2 7 11" xfId="3969"/>
    <cellStyle name="Note 2 7 12" xfId="4139"/>
    <cellStyle name="Note 2 7 13" xfId="6984"/>
    <cellStyle name="Note 2 7 14" xfId="4372"/>
    <cellStyle name="Note 2 7 15" xfId="20211"/>
    <cellStyle name="Note 2 7 16" xfId="20562"/>
    <cellStyle name="Note 2 7 17" xfId="20848"/>
    <cellStyle name="Note 2 7 2" xfId="1948"/>
    <cellStyle name="Note 2 7 2 2" xfId="5177"/>
    <cellStyle name="Note 2 7 2 3" xfId="7702"/>
    <cellStyle name="Note 2 7 2 4" xfId="10218"/>
    <cellStyle name="Note 2 7 2 5" xfId="12522"/>
    <cellStyle name="Note 2 7 2 6" xfId="14987"/>
    <cellStyle name="Note 2 7 2 7" xfId="17231"/>
    <cellStyle name="Note 2 7 3" xfId="2194"/>
    <cellStyle name="Note 2 7 3 2" xfId="5421"/>
    <cellStyle name="Note 2 7 3 3" xfId="7948"/>
    <cellStyle name="Note 2 7 3 4" xfId="10462"/>
    <cellStyle name="Note 2 7 3 5" xfId="12766"/>
    <cellStyle name="Note 2 7 3 6" xfId="15230"/>
    <cellStyle name="Note 2 7 3 7" xfId="17474"/>
    <cellStyle name="Note 2 7 4" xfId="2444"/>
    <cellStyle name="Note 2 7 4 2" xfId="5671"/>
    <cellStyle name="Note 2 7 4 3" xfId="8198"/>
    <cellStyle name="Note 2 7 4 4" xfId="10712"/>
    <cellStyle name="Note 2 7 4 5" xfId="13016"/>
    <cellStyle name="Note 2 7 4 6" xfId="15480"/>
    <cellStyle name="Note 2 7 4 7" xfId="17724"/>
    <cellStyle name="Note 2 7 5" xfId="1587"/>
    <cellStyle name="Note 2 7 5 2" xfId="4816"/>
    <cellStyle name="Note 2 7 5 3" xfId="7341"/>
    <cellStyle name="Note 2 7 5 4" xfId="9867"/>
    <cellStyle name="Note 2 7 5 5" xfId="12162"/>
    <cellStyle name="Note 2 7 5 6" xfId="14631"/>
    <cellStyle name="Note 2 7 5 7" xfId="16876"/>
    <cellStyle name="Note 2 7 6" xfId="2902"/>
    <cellStyle name="Note 2 7 6 2" xfId="6128"/>
    <cellStyle name="Note 2 7 6 3" xfId="8656"/>
    <cellStyle name="Note 2 7 6 4" xfId="11169"/>
    <cellStyle name="Note 2 7 6 5" xfId="13473"/>
    <cellStyle name="Note 2 7 6 6" xfId="15936"/>
    <cellStyle name="Note 2 7 6 7" xfId="18179"/>
    <cellStyle name="Note 2 7 7" xfId="3086"/>
    <cellStyle name="Note 2 7 7 2" xfId="6311"/>
    <cellStyle name="Note 2 7 7 3" xfId="8840"/>
    <cellStyle name="Note 2 7 7 4" xfId="11351"/>
    <cellStyle name="Note 2 7 7 5" xfId="13656"/>
    <cellStyle name="Note 2 7 7 6" xfId="16120"/>
    <cellStyle name="Note 2 7 7 7" xfId="18360"/>
    <cellStyle name="Note 2 7 8" xfId="3285"/>
    <cellStyle name="Note 2 7 8 2" xfId="6510"/>
    <cellStyle name="Note 2 7 8 3" xfId="9039"/>
    <cellStyle name="Note 2 7 8 4" xfId="11550"/>
    <cellStyle name="Note 2 7 8 5" xfId="13854"/>
    <cellStyle name="Note 2 7 8 6" xfId="16319"/>
    <cellStyle name="Note 2 7 8 7" xfId="18558"/>
    <cellStyle name="Note 2 7 9" xfId="3235"/>
    <cellStyle name="Note 2 7 9 2" xfId="6460"/>
    <cellStyle name="Note 2 7 9 3" xfId="8989"/>
    <cellStyle name="Note 2 7 9 4" xfId="11500"/>
    <cellStyle name="Note 2 7 9 5" xfId="13804"/>
    <cellStyle name="Note 2 7 9 6" xfId="16269"/>
    <cellStyle name="Note 2 7 9 7" xfId="18508"/>
    <cellStyle name="Note 2 8" xfId="1388"/>
    <cellStyle name="Note 2 8 10" xfId="20485"/>
    <cellStyle name="Note 2 8 2" xfId="4617"/>
    <cellStyle name="Note 2 8 3" xfId="7142"/>
    <cellStyle name="Note 2 8 4" xfId="9671"/>
    <cellStyle name="Note 2 8 5" xfId="11964"/>
    <cellStyle name="Note 2 8 6" xfId="14433"/>
    <cellStyle name="Note 2 8 7" xfId="16681"/>
    <cellStyle name="Note 2 8 8" xfId="19942"/>
    <cellStyle name="Note 2 8 9" xfId="20390"/>
    <cellStyle name="Note 2 9" xfId="1438"/>
    <cellStyle name="Note 2 9 10" xfId="20710"/>
    <cellStyle name="Note 2 9 2" xfId="4667"/>
    <cellStyle name="Note 2 9 3" xfId="7192"/>
    <cellStyle name="Note 2 9 4" xfId="9719"/>
    <cellStyle name="Note 2 9 5" xfId="12013"/>
    <cellStyle name="Note 2 9 6" xfId="14483"/>
    <cellStyle name="Note 2 9 7" xfId="16729"/>
    <cellStyle name="Note 2 9 8" xfId="20068"/>
    <cellStyle name="Note 2 9 9" xfId="20495"/>
    <cellStyle name="Note 3" xfId="181"/>
    <cellStyle name="Note 3 10" xfId="2082"/>
    <cellStyle name="Note 3 10 2" xfId="5310"/>
    <cellStyle name="Note 3 10 3" xfId="7836"/>
    <cellStyle name="Note 3 10 4" xfId="10352"/>
    <cellStyle name="Note 3 10 5" xfId="12655"/>
    <cellStyle name="Note 3 10 6" xfId="15121"/>
    <cellStyle name="Note 3 10 7" xfId="17364"/>
    <cellStyle name="Note 3 11" xfId="2808"/>
    <cellStyle name="Note 3 11 2" xfId="6034"/>
    <cellStyle name="Note 3 11 3" xfId="8562"/>
    <cellStyle name="Note 3 11 4" xfId="11075"/>
    <cellStyle name="Note 3 11 5" xfId="13379"/>
    <cellStyle name="Note 3 11 6" xfId="15843"/>
    <cellStyle name="Note 3 11 7" xfId="18085"/>
    <cellStyle name="Note 3 12" xfId="2870"/>
    <cellStyle name="Note 3 12 2" xfId="6096"/>
    <cellStyle name="Note 3 12 3" xfId="8624"/>
    <cellStyle name="Note 3 12 4" xfId="11137"/>
    <cellStyle name="Note 3 12 5" xfId="13441"/>
    <cellStyle name="Note 3 12 6" xfId="15904"/>
    <cellStyle name="Note 3 12 7" xfId="18147"/>
    <cellStyle name="Note 3 13" xfId="811"/>
    <cellStyle name="Note 3 13 2" xfId="4098"/>
    <cellStyle name="Note 3 13 3" xfId="3471"/>
    <cellStyle name="Note 3 13 4" xfId="3951"/>
    <cellStyle name="Note 3 13 5" xfId="6930"/>
    <cellStyle name="Note 3 13 6" xfId="14015"/>
    <cellStyle name="Note 3 13 7" xfId="14254"/>
    <cellStyle name="Note 3 14" xfId="3584"/>
    <cellStyle name="Note 3 15" xfId="6902"/>
    <cellStyle name="Note 3 16" xfId="6748"/>
    <cellStyle name="Note 3 17" xfId="18806"/>
    <cellStyle name="Note 3 18" xfId="18999"/>
    <cellStyle name="Note 3 19" xfId="19076"/>
    <cellStyle name="Note 3 2" xfId="369"/>
    <cellStyle name="Note 3 2 10" xfId="1746"/>
    <cellStyle name="Note 3 2 10 2" xfId="4975"/>
    <cellStyle name="Note 3 2 10 3" xfId="7500"/>
    <cellStyle name="Note 3 2 10 4" xfId="10020"/>
    <cellStyle name="Note 3 2 10 5" xfId="12321"/>
    <cellStyle name="Note 3 2 10 6" xfId="14787"/>
    <cellStyle name="Note 3 2 10 7" xfId="17032"/>
    <cellStyle name="Note 3 2 11" xfId="2826"/>
    <cellStyle name="Note 3 2 11 2" xfId="6052"/>
    <cellStyle name="Note 3 2 11 3" xfId="8580"/>
    <cellStyle name="Note 3 2 11 4" xfId="11093"/>
    <cellStyle name="Note 3 2 11 5" xfId="13397"/>
    <cellStyle name="Note 3 2 11 6" xfId="15861"/>
    <cellStyle name="Note 3 2 11 7" xfId="18103"/>
    <cellStyle name="Note 3 2 12" xfId="3054"/>
    <cellStyle name="Note 3 2 12 2" xfId="6280"/>
    <cellStyle name="Note 3 2 12 3" xfId="8808"/>
    <cellStyle name="Note 3 2 12 4" xfId="11320"/>
    <cellStyle name="Note 3 2 12 5" xfId="13625"/>
    <cellStyle name="Note 3 2 12 6" xfId="16088"/>
    <cellStyle name="Note 3 2 12 7" xfId="18330"/>
    <cellStyle name="Note 3 2 13" xfId="951"/>
    <cellStyle name="Note 3 2 13 2" xfId="4214"/>
    <cellStyle name="Note 3 2 13 3" xfId="6756"/>
    <cellStyle name="Note 3 2 13 4" xfId="9286"/>
    <cellStyle name="Note 3 2 13 5" xfId="6816"/>
    <cellStyle name="Note 3 2 13 6" xfId="14085"/>
    <cellStyle name="Note 3 2 13 7" xfId="14034"/>
    <cellStyle name="Note 3 2 14" xfId="3570"/>
    <cellStyle name="Note 3 2 15" xfId="4210"/>
    <cellStyle name="Note 3 2 16" xfId="4438"/>
    <cellStyle name="Note 3 2 17" xfId="3940"/>
    <cellStyle name="Note 3 2 18" xfId="18962"/>
    <cellStyle name="Note 3 2 19" xfId="19100"/>
    <cellStyle name="Note 3 2 2" xfId="602"/>
    <cellStyle name="Note 3 2 2 10" xfId="1173"/>
    <cellStyle name="Note 3 2 2 10 2" xfId="4405"/>
    <cellStyle name="Note 3 2 2 10 3" xfId="6940"/>
    <cellStyle name="Note 3 2 2 10 4" xfId="9470"/>
    <cellStyle name="Note 3 2 2 10 5" xfId="11774"/>
    <cellStyle name="Note 3 2 2 10 6" xfId="14237"/>
    <cellStyle name="Note 3 2 2 10 7" xfId="16504"/>
    <cellStyle name="Note 3 2 2 11" xfId="3913"/>
    <cellStyle name="Note 3 2 2 12" xfId="3671"/>
    <cellStyle name="Note 3 2 2 13" xfId="6729"/>
    <cellStyle name="Note 3 2 2 14" xfId="14261"/>
    <cellStyle name="Note 3 2 2 15" xfId="20103"/>
    <cellStyle name="Note 3 2 2 16" xfId="20746"/>
    <cellStyle name="Note 3 2 2 2" xfId="1885"/>
    <cellStyle name="Note 3 2 2 2 2" xfId="5114"/>
    <cellStyle name="Note 3 2 2 2 3" xfId="7639"/>
    <cellStyle name="Note 3 2 2 2 4" xfId="10156"/>
    <cellStyle name="Note 3 2 2 2 5" xfId="12460"/>
    <cellStyle name="Note 3 2 2 2 6" xfId="14924"/>
    <cellStyle name="Note 3 2 2 2 7" xfId="17169"/>
    <cellStyle name="Note 3 2 2 3" xfId="2134"/>
    <cellStyle name="Note 3 2 2 3 2" xfId="5362"/>
    <cellStyle name="Note 3 2 2 3 3" xfId="7888"/>
    <cellStyle name="Note 3 2 2 3 4" xfId="10404"/>
    <cellStyle name="Note 3 2 2 3 5" xfId="12707"/>
    <cellStyle name="Note 3 2 2 3 6" xfId="15172"/>
    <cellStyle name="Note 3 2 2 3 7" xfId="17416"/>
    <cellStyle name="Note 3 2 2 4" xfId="2386"/>
    <cellStyle name="Note 3 2 2 4 2" xfId="5613"/>
    <cellStyle name="Note 3 2 2 4 3" xfId="8140"/>
    <cellStyle name="Note 3 2 2 4 4" xfId="10654"/>
    <cellStyle name="Note 3 2 2 4 5" xfId="12958"/>
    <cellStyle name="Note 3 2 2 4 6" xfId="15422"/>
    <cellStyle name="Note 3 2 2 4 7" xfId="17666"/>
    <cellStyle name="Note 3 2 2 5" xfId="1356"/>
    <cellStyle name="Note 3 2 2 5 2" xfId="4585"/>
    <cellStyle name="Note 3 2 2 5 3" xfId="7111"/>
    <cellStyle name="Note 3 2 2 5 4" xfId="9639"/>
    <cellStyle name="Note 3 2 2 5 5" xfId="11933"/>
    <cellStyle name="Note 3 2 2 5 6" xfId="14401"/>
    <cellStyle name="Note 3 2 2 5 7" xfId="16650"/>
    <cellStyle name="Note 3 2 2 6" xfId="2848"/>
    <cellStyle name="Note 3 2 2 6 2" xfId="6074"/>
    <cellStyle name="Note 3 2 2 6 3" xfId="8602"/>
    <cellStyle name="Note 3 2 2 6 4" xfId="11115"/>
    <cellStyle name="Note 3 2 2 6 5" xfId="13419"/>
    <cellStyle name="Note 3 2 2 6 6" xfId="15882"/>
    <cellStyle name="Note 3 2 2 6 7" xfId="18125"/>
    <cellStyle name="Note 3 2 2 7" xfId="3036"/>
    <cellStyle name="Note 3 2 2 7 2" xfId="6262"/>
    <cellStyle name="Note 3 2 2 7 3" xfId="8790"/>
    <cellStyle name="Note 3 2 2 7 4" xfId="11302"/>
    <cellStyle name="Note 3 2 2 7 5" xfId="13607"/>
    <cellStyle name="Note 3 2 2 7 6" xfId="16070"/>
    <cellStyle name="Note 3 2 2 7 7" xfId="18312"/>
    <cellStyle name="Note 3 2 2 8" xfId="3239"/>
    <cellStyle name="Note 3 2 2 8 2" xfId="6464"/>
    <cellStyle name="Note 3 2 2 8 3" xfId="8993"/>
    <cellStyle name="Note 3 2 2 8 4" xfId="11504"/>
    <cellStyle name="Note 3 2 2 8 5" xfId="13808"/>
    <cellStyle name="Note 3 2 2 8 6" xfId="16273"/>
    <cellStyle name="Note 3 2 2 8 7" xfId="18512"/>
    <cellStyle name="Note 3 2 2 9" xfId="3438"/>
    <cellStyle name="Note 3 2 2 9 2" xfId="6663"/>
    <cellStyle name="Note 3 2 2 9 3" xfId="9192"/>
    <cellStyle name="Note 3 2 2 9 4" xfId="11703"/>
    <cellStyle name="Note 3 2 2 9 5" xfId="14007"/>
    <cellStyle name="Note 3 2 2 9 6" xfId="16472"/>
    <cellStyle name="Note 3 2 2 9 7" xfId="18711"/>
    <cellStyle name="Note 3 2 20" xfId="19136"/>
    <cellStyle name="Note 3 2 21" xfId="19172"/>
    <cellStyle name="Note 3 2 22" xfId="19200"/>
    <cellStyle name="Note 3 2 23" xfId="19228"/>
    <cellStyle name="Note 3 2 24" xfId="19256"/>
    <cellStyle name="Note 3 2 25" xfId="19555"/>
    <cellStyle name="Note 3 2 26" xfId="19589"/>
    <cellStyle name="Note 3 2 27" xfId="19615"/>
    <cellStyle name="Note 3 2 28" xfId="19640"/>
    <cellStyle name="Note 3 2 29" xfId="19671"/>
    <cellStyle name="Note 3 2 3" xfId="463"/>
    <cellStyle name="Note 3 2 3 10" xfId="1035"/>
    <cellStyle name="Note 3 2 3 10 2" xfId="4292"/>
    <cellStyle name="Note 3 2 3 10 3" xfId="6832"/>
    <cellStyle name="Note 3 2 3 10 4" xfId="9361"/>
    <cellStyle name="Note 3 2 3 10 5" xfId="3736"/>
    <cellStyle name="Note 3 2 3 10 6" xfId="14156"/>
    <cellStyle name="Note 3 2 3 10 7" xfId="6697"/>
    <cellStyle name="Note 3 2 3 11" xfId="3800"/>
    <cellStyle name="Note 3 2 3 12" xfId="4384"/>
    <cellStyle name="Note 3 2 3 13" xfId="6960"/>
    <cellStyle name="Note 3 2 3 14" xfId="3868"/>
    <cellStyle name="Note 3 2 3 15" xfId="20137"/>
    <cellStyle name="Note 3 2 3 16" xfId="20778"/>
    <cellStyle name="Note 3 2 3 2" xfId="1762"/>
    <cellStyle name="Note 3 2 3 2 2" xfId="4991"/>
    <cellStyle name="Note 3 2 3 2 3" xfId="7516"/>
    <cellStyle name="Note 3 2 3 2 4" xfId="10035"/>
    <cellStyle name="Note 3 2 3 2 5" xfId="12337"/>
    <cellStyle name="Note 3 2 3 2 6" xfId="14803"/>
    <cellStyle name="Note 3 2 3 2 7" xfId="17047"/>
    <cellStyle name="Note 3 2 3 3" xfId="1370"/>
    <cellStyle name="Note 3 2 3 3 2" xfId="4599"/>
    <cellStyle name="Note 3 2 3 3 3" xfId="7125"/>
    <cellStyle name="Note 3 2 3 3 4" xfId="9653"/>
    <cellStyle name="Note 3 2 3 3 5" xfId="11947"/>
    <cellStyle name="Note 3 2 3 3 6" xfId="14415"/>
    <cellStyle name="Note 3 2 3 3 7" xfId="16664"/>
    <cellStyle name="Note 3 2 3 4" xfId="1435"/>
    <cellStyle name="Note 3 2 3 4 2" xfId="4664"/>
    <cellStyle name="Note 3 2 3 4 3" xfId="7189"/>
    <cellStyle name="Note 3 2 3 4 4" xfId="9716"/>
    <cellStyle name="Note 3 2 3 4 5" xfId="12010"/>
    <cellStyle name="Note 3 2 3 4 6" xfId="14480"/>
    <cellStyle name="Note 3 2 3 4 7" xfId="16726"/>
    <cellStyle name="Note 3 2 3 5" xfId="2559"/>
    <cellStyle name="Note 3 2 3 5 2" xfId="5786"/>
    <cellStyle name="Note 3 2 3 5 3" xfId="8313"/>
    <cellStyle name="Note 3 2 3 5 4" xfId="10827"/>
    <cellStyle name="Note 3 2 3 5 5" xfId="13131"/>
    <cellStyle name="Note 3 2 3 5 6" xfId="15595"/>
    <cellStyle name="Note 3 2 3 5 7" xfId="17839"/>
    <cellStyle name="Note 3 2 3 6" xfId="2646"/>
    <cellStyle name="Note 3 2 3 6 2" xfId="5873"/>
    <cellStyle name="Note 3 2 3 6 3" xfId="8400"/>
    <cellStyle name="Note 3 2 3 6 4" xfId="10914"/>
    <cellStyle name="Note 3 2 3 6 5" xfId="13218"/>
    <cellStyle name="Note 3 2 3 6 6" xfId="15682"/>
    <cellStyle name="Note 3 2 3 6 7" xfId="17925"/>
    <cellStyle name="Note 3 2 3 7" xfId="1359"/>
    <cellStyle name="Note 3 2 3 7 2" xfId="4588"/>
    <cellStyle name="Note 3 2 3 7 3" xfId="7114"/>
    <cellStyle name="Note 3 2 3 7 4" xfId="9642"/>
    <cellStyle name="Note 3 2 3 7 5" xfId="11936"/>
    <cellStyle name="Note 3 2 3 7 6" xfId="14404"/>
    <cellStyle name="Note 3 2 3 7 7" xfId="16653"/>
    <cellStyle name="Note 3 2 3 8" xfId="1871"/>
    <cellStyle name="Note 3 2 3 8 2" xfId="5100"/>
    <cellStyle name="Note 3 2 3 8 3" xfId="7625"/>
    <cellStyle name="Note 3 2 3 8 4" xfId="10142"/>
    <cellStyle name="Note 3 2 3 8 5" xfId="12446"/>
    <cellStyle name="Note 3 2 3 8 6" xfId="14910"/>
    <cellStyle name="Note 3 2 3 8 7" xfId="17155"/>
    <cellStyle name="Note 3 2 3 9" xfId="1856"/>
    <cellStyle name="Note 3 2 3 9 2" xfId="5085"/>
    <cellStyle name="Note 3 2 3 9 3" xfId="7610"/>
    <cellStyle name="Note 3 2 3 9 4" xfId="10127"/>
    <cellStyle name="Note 3 2 3 9 5" xfId="12431"/>
    <cellStyle name="Note 3 2 3 9 6" xfId="14895"/>
    <cellStyle name="Note 3 2 3 9 7" xfId="17140"/>
    <cellStyle name="Note 3 2 30" xfId="21157"/>
    <cellStyle name="Note 3 2 4" xfId="695"/>
    <cellStyle name="Note 3 2 4 10" xfId="1264"/>
    <cellStyle name="Note 3 2 4 10 2" xfId="4493"/>
    <cellStyle name="Note 3 2 4 10 3" xfId="7019"/>
    <cellStyle name="Note 3 2 4 10 4" xfId="9547"/>
    <cellStyle name="Note 3 2 4 10 5" xfId="11842"/>
    <cellStyle name="Note 3 2 4 10 6" xfId="14309"/>
    <cellStyle name="Note 3 2 4 10 7" xfId="16559"/>
    <cellStyle name="Note 3 2 4 11" xfId="3994"/>
    <cellStyle name="Note 3 2 4 12" xfId="4134"/>
    <cellStyle name="Note 3 2 4 13" xfId="9240"/>
    <cellStyle name="Note 3 2 4 14" xfId="3597"/>
    <cellStyle name="Note 3 2 4 15" xfId="20174"/>
    <cellStyle name="Note 3 2 4 16" xfId="20812"/>
    <cellStyle name="Note 3 2 4 2" xfId="1973"/>
    <cellStyle name="Note 3 2 4 2 2" xfId="5202"/>
    <cellStyle name="Note 3 2 4 2 3" xfId="7727"/>
    <cellStyle name="Note 3 2 4 2 4" xfId="10243"/>
    <cellStyle name="Note 3 2 4 2 5" xfId="12547"/>
    <cellStyle name="Note 3 2 4 2 6" xfId="15012"/>
    <cellStyle name="Note 3 2 4 2 7" xfId="17256"/>
    <cellStyle name="Note 3 2 4 3" xfId="2219"/>
    <cellStyle name="Note 3 2 4 3 2" xfId="5446"/>
    <cellStyle name="Note 3 2 4 3 3" xfId="7973"/>
    <cellStyle name="Note 3 2 4 3 4" xfId="10487"/>
    <cellStyle name="Note 3 2 4 3 5" xfId="12791"/>
    <cellStyle name="Note 3 2 4 3 6" xfId="15255"/>
    <cellStyle name="Note 3 2 4 3 7" xfId="17499"/>
    <cellStyle name="Note 3 2 4 4" xfId="2469"/>
    <cellStyle name="Note 3 2 4 4 2" xfId="5696"/>
    <cellStyle name="Note 3 2 4 4 3" xfId="8223"/>
    <cellStyle name="Note 3 2 4 4 4" xfId="10737"/>
    <cellStyle name="Note 3 2 4 4 5" xfId="13041"/>
    <cellStyle name="Note 3 2 4 4 6" xfId="15505"/>
    <cellStyle name="Note 3 2 4 4 7" xfId="17749"/>
    <cellStyle name="Note 3 2 4 5" xfId="1574"/>
    <cellStyle name="Note 3 2 4 5 2" xfId="4803"/>
    <cellStyle name="Note 3 2 4 5 3" xfId="7328"/>
    <cellStyle name="Note 3 2 4 5 4" xfId="9854"/>
    <cellStyle name="Note 3 2 4 5 5" xfId="12149"/>
    <cellStyle name="Note 3 2 4 5 6" xfId="14619"/>
    <cellStyle name="Note 3 2 4 5 7" xfId="16863"/>
    <cellStyle name="Note 3 2 4 6" xfId="2927"/>
    <cellStyle name="Note 3 2 4 6 2" xfId="6153"/>
    <cellStyle name="Note 3 2 4 6 3" xfId="8681"/>
    <cellStyle name="Note 3 2 4 6 4" xfId="11194"/>
    <cellStyle name="Note 3 2 4 6 5" xfId="13498"/>
    <cellStyle name="Note 3 2 4 6 6" xfId="15961"/>
    <cellStyle name="Note 3 2 4 6 7" xfId="18204"/>
    <cellStyle name="Note 3 2 4 7" xfId="3111"/>
    <cellStyle name="Note 3 2 4 7 2" xfId="6336"/>
    <cellStyle name="Note 3 2 4 7 3" xfId="8865"/>
    <cellStyle name="Note 3 2 4 7 4" xfId="11376"/>
    <cellStyle name="Note 3 2 4 7 5" xfId="13681"/>
    <cellStyle name="Note 3 2 4 7 6" xfId="16145"/>
    <cellStyle name="Note 3 2 4 7 7" xfId="18385"/>
    <cellStyle name="Note 3 2 4 8" xfId="3310"/>
    <cellStyle name="Note 3 2 4 8 2" xfId="6535"/>
    <cellStyle name="Note 3 2 4 8 3" xfId="9064"/>
    <cellStyle name="Note 3 2 4 8 4" xfId="11575"/>
    <cellStyle name="Note 3 2 4 8 5" xfId="13879"/>
    <cellStyle name="Note 3 2 4 8 6" xfId="16344"/>
    <cellStyle name="Note 3 2 4 8 7" xfId="18583"/>
    <cellStyle name="Note 3 2 4 9" xfId="3023"/>
    <cellStyle name="Note 3 2 4 9 2" xfId="6249"/>
    <cellStyle name="Note 3 2 4 9 3" xfId="8777"/>
    <cellStyle name="Note 3 2 4 9 4" xfId="11290"/>
    <cellStyle name="Note 3 2 4 9 5" xfId="13594"/>
    <cellStyle name="Note 3 2 4 9 6" xfId="16057"/>
    <cellStyle name="Note 3 2 4 9 7" xfId="18300"/>
    <cellStyle name="Note 3 2 5" xfId="759"/>
    <cellStyle name="Note 3 2 5 10" xfId="1328"/>
    <cellStyle name="Note 3 2 5 10 2" xfId="4557"/>
    <cellStyle name="Note 3 2 5 10 3" xfId="7083"/>
    <cellStyle name="Note 3 2 5 10 4" xfId="9611"/>
    <cellStyle name="Note 3 2 5 10 5" xfId="11906"/>
    <cellStyle name="Note 3 2 5 10 6" xfId="14373"/>
    <cellStyle name="Note 3 2 5 10 7" xfId="16623"/>
    <cellStyle name="Note 3 2 5 11" xfId="4058"/>
    <cellStyle name="Note 3 2 5 12" xfId="3644"/>
    <cellStyle name="Note 3 2 5 13" xfId="9486"/>
    <cellStyle name="Note 3 2 5 14" xfId="14024"/>
    <cellStyle name="Note 3 2 5 15" xfId="20570"/>
    <cellStyle name="Note 3 2 5 16" xfId="20856"/>
    <cellStyle name="Note 3 2 5 2" xfId="2037"/>
    <cellStyle name="Note 3 2 5 2 2" xfId="5266"/>
    <cellStyle name="Note 3 2 5 2 3" xfId="7791"/>
    <cellStyle name="Note 3 2 5 2 4" xfId="10307"/>
    <cellStyle name="Note 3 2 5 2 5" xfId="12611"/>
    <cellStyle name="Note 3 2 5 2 6" xfId="15076"/>
    <cellStyle name="Note 3 2 5 2 7" xfId="17320"/>
    <cellStyle name="Note 3 2 5 3" xfId="2283"/>
    <cellStyle name="Note 3 2 5 3 2" xfId="5510"/>
    <cellStyle name="Note 3 2 5 3 3" xfId="8037"/>
    <cellStyle name="Note 3 2 5 3 4" xfId="10551"/>
    <cellStyle name="Note 3 2 5 3 5" xfId="12855"/>
    <cellStyle name="Note 3 2 5 3 6" xfId="15319"/>
    <cellStyle name="Note 3 2 5 3 7" xfId="17563"/>
    <cellStyle name="Note 3 2 5 4" xfId="2533"/>
    <cellStyle name="Note 3 2 5 4 2" xfId="5760"/>
    <cellStyle name="Note 3 2 5 4 3" xfId="8287"/>
    <cellStyle name="Note 3 2 5 4 4" xfId="10801"/>
    <cellStyle name="Note 3 2 5 4 5" xfId="13105"/>
    <cellStyle name="Note 3 2 5 4 6" xfId="15569"/>
    <cellStyle name="Note 3 2 5 4 7" xfId="17813"/>
    <cellStyle name="Note 3 2 5 5" xfId="2761"/>
    <cellStyle name="Note 3 2 5 5 2" xfId="5987"/>
    <cellStyle name="Note 3 2 5 5 3" xfId="8515"/>
    <cellStyle name="Note 3 2 5 5 4" xfId="11029"/>
    <cellStyle name="Note 3 2 5 5 5" xfId="13332"/>
    <cellStyle name="Note 3 2 5 5 6" xfId="15797"/>
    <cellStyle name="Note 3 2 5 5 7" xfId="18038"/>
    <cellStyle name="Note 3 2 5 6" xfId="2991"/>
    <cellStyle name="Note 3 2 5 6 2" xfId="6217"/>
    <cellStyle name="Note 3 2 5 6 3" xfId="8745"/>
    <cellStyle name="Note 3 2 5 6 4" xfId="11258"/>
    <cellStyle name="Note 3 2 5 6 5" xfId="13562"/>
    <cellStyle name="Note 3 2 5 6 6" xfId="16025"/>
    <cellStyle name="Note 3 2 5 6 7" xfId="18268"/>
    <cellStyle name="Note 3 2 5 7" xfId="3175"/>
    <cellStyle name="Note 3 2 5 7 2" xfId="6400"/>
    <cellStyle name="Note 3 2 5 7 3" xfId="8929"/>
    <cellStyle name="Note 3 2 5 7 4" xfId="11440"/>
    <cellStyle name="Note 3 2 5 7 5" xfId="13745"/>
    <cellStyle name="Note 3 2 5 7 6" xfId="16209"/>
    <cellStyle name="Note 3 2 5 7 7" xfId="18449"/>
    <cellStyle name="Note 3 2 5 8" xfId="3374"/>
    <cellStyle name="Note 3 2 5 8 2" xfId="6599"/>
    <cellStyle name="Note 3 2 5 8 3" xfId="9128"/>
    <cellStyle name="Note 3 2 5 8 4" xfId="11639"/>
    <cellStyle name="Note 3 2 5 8 5" xfId="13943"/>
    <cellStyle name="Note 3 2 5 8 6" xfId="16408"/>
    <cellStyle name="Note 3 2 5 8 7" xfId="18647"/>
    <cellStyle name="Note 3 2 5 9" xfId="3442"/>
    <cellStyle name="Note 3 2 5 9 2" xfId="6667"/>
    <cellStyle name="Note 3 2 5 9 3" xfId="9196"/>
    <cellStyle name="Note 3 2 5 9 4" xfId="11707"/>
    <cellStyle name="Note 3 2 5 9 5" xfId="14011"/>
    <cellStyle name="Note 3 2 5 9 6" xfId="16476"/>
    <cellStyle name="Note 3 2 5 9 7" xfId="18715"/>
    <cellStyle name="Note 3 2 6" xfId="1673"/>
    <cellStyle name="Note 3 2 6 10" xfId="20887"/>
    <cellStyle name="Note 3 2 6 2" xfId="4902"/>
    <cellStyle name="Note 3 2 6 3" xfId="7427"/>
    <cellStyle name="Note 3 2 6 4" xfId="9949"/>
    <cellStyle name="Note 3 2 6 5" xfId="12248"/>
    <cellStyle name="Note 3 2 6 6" xfId="14715"/>
    <cellStyle name="Note 3 2 6 7" xfId="16960"/>
    <cellStyle name="Note 3 2 6 8" xfId="20248"/>
    <cellStyle name="Note 3 2 6 9" xfId="20601"/>
    <cellStyle name="Note 3 2 7" xfId="1903"/>
    <cellStyle name="Note 3 2 7 10" xfId="20919"/>
    <cellStyle name="Note 3 2 7 2" xfId="5132"/>
    <cellStyle name="Note 3 2 7 3" xfId="7657"/>
    <cellStyle name="Note 3 2 7 4" xfId="10174"/>
    <cellStyle name="Note 3 2 7 5" xfId="12478"/>
    <cellStyle name="Note 3 2 7 6" xfId="14942"/>
    <cellStyle name="Note 3 2 7 7" xfId="17187"/>
    <cellStyle name="Note 3 2 7 8" xfId="20282"/>
    <cellStyle name="Note 3 2 7 9" xfId="20634"/>
    <cellStyle name="Note 3 2 8" xfId="1639"/>
    <cellStyle name="Note 3 2 8 10" xfId="20949"/>
    <cellStyle name="Note 3 2 8 2" xfId="4868"/>
    <cellStyle name="Note 3 2 8 3" xfId="7393"/>
    <cellStyle name="Note 3 2 8 4" xfId="9918"/>
    <cellStyle name="Note 3 2 8 5" xfId="12214"/>
    <cellStyle name="Note 3 2 8 6" xfId="14682"/>
    <cellStyle name="Note 3 2 8 7" xfId="16928"/>
    <cellStyle name="Note 3 2 8 8" xfId="20312"/>
    <cellStyle name="Note 3 2 8 9" xfId="20664"/>
    <cellStyle name="Note 3 2 9" xfId="2119"/>
    <cellStyle name="Note 3 2 9 10" xfId="20974"/>
    <cellStyle name="Note 3 2 9 2" xfId="5347"/>
    <cellStyle name="Note 3 2 9 3" xfId="7873"/>
    <cellStyle name="Note 3 2 9 4" xfId="10389"/>
    <cellStyle name="Note 3 2 9 5" xfId="12692"/>
    <cellStyle name="Note 3 2 9 6" xfId="15157"/>
    <cellStyle name="Note 3 2 9 7" xfId="17401"/>
    <cellStyle name="Note 3 2 9 8" xfId="20337"/>
    <cellStyle name="Note 3 2 9 9" xfId="20689"/>
    <cellStyle name="Note 3 20" xfId="18747"/>
    <cellStyle name="Note 3 21" xfId="19026"/>
    <cellStyle name="Note 3 22" xfId="19030"/>
    <cellStyle name="Note 3 23" xfId="18995"/>
    <cellStyle name="Note 3 24" xfId="19394"/>
    <cellStyle name="Note 3 25" xfId="19536"/>
    <cellStyle name="Note 3 26" xfId="19280"/>
    <cellStyle name="Note 3 27" xfId="19510"/>
    <cellStyle name="Note 3 28" xfId="19682"/>
    <cellStyle name="Note 3 3" xfId="494"/>
    <cellStyle name="Note 3 3 10" xfId="1066"/>
    <cellStyle name="Note 3 3 10 2" xfId="4315"/>
    <cellStyle name="Note 3 3 10 3" xfId="6857"/>
    <cellStyle name="Note 3 3 10 4" xfId="9388"/>
    <cellStyle name="Note 3 3 10 5" xfId="11713"/>
    <cellStyle name="Note 3 3 10 6" xfId="14174"/>
    <cellStyle name="Note 3 3 10 7" xfId="6928"/>
    <cellStyle name="Note 3 3 11" xfId="3824"/>
    <cellStyle name="Note 3 3 12" xfId="4429"/>
    <cellStyle name="Note 3 3 13" xfId="4096"/>
    <cellStyle name="Note 3 3 14" xfId="11745"/>
    <cellStyle name="Note 3 3 15" xfId="20080"/>
    <cellStyle name="Note 3 3 16" xfId="20724"/>
    <cellStyle name="Note 3 3 2" xfId="1786"/>
    <cellStyle name="Note 3 3 2 2" xfId="5015"/>
    <cellStyle name="Note 3 3 2 3" xfId="7540"/>
    <cellStyle name="Note 3 3 2 4" xfId="10059"/>
    <cellStyle name="Note 3 3 2 5" xfId="12361"/>
    <cellStyle name="Note 3 3 2 6" xfId="14827"/>
    <cellStyle name="Note 3 3 2 7" xfId="17071"/>
    <cellStyle name="Note 3 3 3" xfId="2047"/>
    <cellStyle name="Note 3 3 3 2" xfId="5275"/>
    <cellStyle name="Note 3 3 3 3" xfId="7801"/>
    <cellStyle name="Note 3 3 3 4" xfId="10317"/>
    <cellStyle name="Note 3 3 3 5" xfId="12620"/>
    <cellStyle name="Note 3 3 3 6" xfId="15086"/>
    <cellStyle name="Note 3 3 3 7" xfId="17329"/>
    <cellStyle name="Note 3 3 4" xfId="2292"/>
    <cellStyle name="Note 3 3 4 2" xfId="5519"/>
    <cellStyle name="Note 3 3 4 3" xfId="8046"/>
    <cellStyle name="Note 3 3 4 4" xfId="10560"/>
    <cellStyle name="Note 3 3 4 5" xfId="12864"/>
    <cellStyle name="Note 3 3 4 6" xfId="15328"/>
    <cellStyle name="Note 3 3 4 7" xfId="17572"/>
    <cellStyle name="Note 3 3 5" xfId="2555"/>
    <cellStyle name="Note 3 3 5 2" xfId="5782"/>
    <cellStyle name="Note 3 3 5 3" xfId="8309"/>
    <cellStyle name="Note 3 3 5 4" xfId="10823"/>
    <cellStyle name="Note 3 3 5 5" xfId="13127"/>
    <cellStyle name="Note 3 3 5 6" xfId="15591"/>
    <cellStyle name="Note 3 3 5 7" xfId="17835"/>
    <cellStyle name="Note 3 3 6" xfId="2768"/>
    <cellStyle name="Note 3 3 6 2" xfId="5994"/>
    <cellStyle name="Note 3 3 6 3" xfId="8522"/>
    <cellStyle name="Note 3 3 6 4" xfId="11036"/>
    <cellStyle name="Note 3 3 6 5" xfId="13339"/>
    <cellStyle name="Note 3 3 6 6" xfId="15804"/>
    <cellStyle name="Note 3 3 6 7" xfId="18045"/>
    <cellStyle name="Note 3 3 7" xfId="2320"/>
    <cellStyle name="Note 3 3 7 2" xfId="5547"/>
    <cellStyle name="Note 3 3 7 3" xfId="8074"/>
    <cellStyle name="Note 3 3 7 4" xfId="10588"/>
    <cellStyle name="Note 3 3 7 5" xfId="12892"/>
    <cellStyle name="Note 3 3 7 6" xfId="15356"/>
    <cellStyle name="Note 3 3 7 7" xfId="17600"/>
    <cellStyle name="Note 3 3 8" xfId="3184"/>
    <cellStyle name="Note 3 3 8 2" xfId="6409"/>
    <cellStyle name="Note 3 3 8 3" xfId="8938"/>
    <cellStyle name="Note 3 3 8 4" xfId="11449"/>
    <cellStyle name="Note 3 3 8 5" xfId="13754"/>
    <cellStyle name="Note 3 3 8 6" xfId="16218"/>
    <cellStyle name="Note 3 3 8 7" xfId="18458"/>
    <cellStyle name="Note 3 3 9" xfId="3385"/>
    <cellStyle name="Note 3 3 9 2" xfId="6610"/>
    <cellStyle name="Note 3 3 9 3" xfId="9139"/>
    <cellStyle name="Note 3 3 9 4" xfId="11650"/>
    <cellStyle name="Note 3 3 9 5" xfId="13954"/>
    <cellStyle name="Note 3 3 9 6" xfId="16419"/>
    <cellStyle name="Note 3 3 9 7" xfId="18658"/>
    <cellStyle name="Note 3 4" xfId="729"/>
    <cellStyle name="Note 3 4 10" xfId="1298"/>
    <cellStyle name="Note 3 4 10 2" xfId="4527"/>
    <cellStyle name="Note 3 4 10 3" xfId="7053"/>
    <cellStyle name="Note 3 4 10 4" xfId="9581"/>
    <cellStyle name="Note 3 4 10 5" xfId="11876"/>
    <cellStyle name="Note 3 4 10 6" xfId="14343"/>
    <cellStyle name="Note 3 4 10 7" xfId="16593"/>
    <cellStyle name="Note 3 4 11" xfId="4028"/>
    <cellStyle name="Note 3 4 12" xfId="3484"/>
    <cellStyle name="Note 3 4 13" xfId="3550"/>
    <cellStyle name="Note 3 4 14" xfId="6722"/>
    <cellStyle name="Note 3 4 15" xfId="20074"/>
    <cellStyle name="Note 3 4 16" xfId="20717"/>
    <cellStyle name="Note 3 4 2" xfId="2007"/>
    <cellStyle name="Note 3 4 2 2" xfId="5236"/>
    <cellStyle name="Note 3 4 2 3" xfId="7761"/>
    <cellStyle name="Note 3 4 2 4" xfId="10277"/>
    <cellStyle name="Note 3 4 2 5" xfId="12581"/>
    <cellStyle name="Note 3 4 2 6" xfId="15046"/>
    <cellStyle name="Note 3 4 2 7" xfId="17290"/>
    <cellStyle name="Note 3 4 3" xfId="2253"/>
    <cellStyle name="Note 3 4 3 2" xfId="5480"/>
    <cellStyle name="Note 3 4 3 3" xfId="8007"/>
    <cellStyle name="Note 3 4 3 4" xfId="10521"/>
    <cellStyle name="Note 3 4 3 5" xfId="12825"/>
    <cellStyle name="Note 3 4 3 6" xfId="15289"/>
    <cellStyle name="Note 3 4 3 7" xfId="17533"/>
    <cellStyle name="Note 3 4 4" xfId="2503"/>
    <cellStyle name="Note 3 4 4 2" xfId="5730"/>
    <cellStyle name="Note 3 4 4 3" xfId="8257"/>
    <cellStyle name="Note 3 4 4 4" xfId="10771"/>
    <cellStyle name="Note 3 4 4 5" xfId="13075"/>
    <cellStyle name="Note 3 4 4 6" xfId="15539"/>
    <cellStyle name="Note 3 4 4 7" xfId="17783"/>
    <cellStyle name="Note 3 4 5" xfId="2731"/>
    <cellStyle name="Note 3 4 5 2" xfId="5957"/>
    <cellStyle name="Note 3 4 5 3" xfId="8485"/>
    <cellStyle name="Note 3 4 5 4" xfId="10999"/>
    <cellStyle name="Note 3 4 5 5" xfId="13302"/>
    <cellStyle name="Note 3 4 5 6" xfId="15767"/>
    <cellStyle name="Note 3 4 5 7" xfId="18008"/>
    <cellStyle name="Note 3 4 6" xfId="2961"/>
    <cellStyle name="Note 3 4 6 2" xfId="6187"/>
    <cellStyle name="Note 3 4 6 3" xfId="8715"/>
    <cellStyle name="Note 3 4 6 4" xfId="11228"/>
    <cellStyle name="Note 3 4 6 5" xfId="13532"/>
    <cellStyle name="Note 3 4 6 6" xfId="15995"/>
    <cellStyle name="Note 3 4 6 7" xfId="18238"/>
    <cellStyle name="Note 3 4 7" xfId="3145"/>
    <cellStyle name="Note 3 4 7 2" xfId="6370"/>
    <cellStyle name="Note 3 4 7 3" xfId="8899"/>
    <cellStyle name="Note 3 4 7 4" xfId="11410"/>
    <cellStyle name="Note 3 4 7 5" xfId="13715"/>
    <cellStyle name="Note 3 4 7 6" xfId="16179"/>
    <cellStyle name="Note 3 4 7 7" xfId="18419"/>
    <cellStyle name="Note 3 4 8" xfId="3344"/>
    <cellStyle name="Note 3 4 8 2" xfId="6569"/>
    <cellStyle name="Note 3 4 8 3" xfId="9098"/>
    <cellStyle name="Note 3 4 8 4" xfId="11609"/>
    <cellStyle name="Note 3 4 8 5" xfId="13913"/>
    <cellStyle name="Note 3 4 8 6" xfId="16378"/>
    <cellStyle name="Note 3 4 8 7" xfId="18617"/>
    <cellStyle name="Note 3 4 9" xfId="2701"/>
    <cellStyle name="Note 3 4 9 2" xfId="5928"/>
    <cellStyle name="Note 3 4 9 3" xfId="8455"/>
    <cellStyle name="Note 3 4 9 4" xfId="10969"/>
    <cellStyle name="Note 3 4 9 5" xfId="13273"/>
    <cellStyle name="Note 3 4 9 6" xfId="15737"/>
    <cellStyle name="Note 3 4 9 7" xfId="17979"/>
    <cellStyle name="Note 3 5" xfId="471"/>
    <cellStyle name="Note 3 5 10" xfId="1043"/>
    <cellStyle name="Note 3 5 10 2" xfId="4300"/>
    <cellStyle name="Note 3 5 10 3" xfId="6840"/>
    <cellStyle name="Note 3 5 10 4" xfId="9369"/>
    <cellStyle name="Note 3 5 10 5" xfId="4109"/>
    <cellStyle name="Note 3 5 10 6" xfId="14164"/>
    <cellStyle name="Note 3 5 10 7" xfId="3450"/>
    <cellStyle name="Note 3 5 11" xfId="3808"/>
    <cellStyle name="Note 3 5 12" xfId="4383"/>
    <cellStyle name="Note 3 5 13" xfId="6851"/>
    <cellStyle name="Note 3 5 14" xfId="3495"/>
    <cellStyle name="Note 3 5 15" xfId="20043"/>
    <cellStyle name="Note 3 5 16" xfId="20471"/>
    <cellStyle name="Note 3 5 17" xfId="19900"/>
    <cellStyle name="Note 3 5 2" xfId="1770"/>
    <cellStyle name="Note 3 5 2 2" xfId="4999"/>
    <cellStyle name="Note 3 5 2 3" xfId="7524"/>
    <cellStyle name="Note 3 5 2 4" xfId="10043"/>
    <cellStyle name="Note 3 5 2 5" xfId="12345"/>
    <cellStyle name="Note 3 5 2 6" xfId="14811"/>
    <cellStyle name="Note 3 5 2 7" xfId="17055"/>
    <cellStyle name="Note 3 5 3" xfId="1364"/>
    <cellStyle name="Note 3 5 3 2" xfId="4593"/>
    <cellStyle name="Note 3 5 3 3" xfId="7119"/>
    <cellStyle name="Note 3 5 3 4" xfId="9647"/>
    <cellStyle name="Note 3 5 3 5" xfId="11941"/>
    <cellStyle name="Note 3 5 3 6" xfId="14409"/>
    <cellStyle name="Note 3 5 3 7" xfId="16658"/>
    <cellStyle name="Note 3 5 4" xfId="1680"/>
    <cellStyle name="Note 3 5 4 2" xfId="4909"/>
    <cellStyle name="Note 3 5 4 3" xfId="7434"/>
    <cellStyle name="Note 3 5 4 4" xfId="9956"/>
    <cellStyle name="Note 3 5 4 5" xfId="12255"/>
    <cellStyle name="Note 3 5 4 6" xfId="14722"/>
    <cellStyle name="Note 3 5 4 7" xfId="16967"/>
    <cellStyle name="Note 3 5 5" xfId="2558"/>
    <cellStyle name="Note 3 5 5 2" xfId="5785"/>
    <cellStyle name="Note 3 5 5 3" xfId="8312"/>
    <cellStyle name="Note 3 5 5 4" xfId="10826"/>
    <cellStyle name="Note 3 5 5 5" xfId="13130"/>
    <cellStyle name="Note 3 5 5 6" xfId="15594"/>
    <cellStyle name="Note 3 5 5 7" xfId="17838"/>
    <cellStyle name="Note 3 5 6" xfId="2632"/>
    <cellStyle name="Note 3 5 6 2" xfId="5859"/>
    <cellStyle name="Note 3 5 6 3" xfId="8386"/>
    <cellStyle name="Note 3 5 6 4" xfId="10900"/>
    <cellStyle name="Note 3 5 6 5" xfId="13204"/>
    <cellStyle name="Note 3 5 6 6" xfId="15668"/>
    <cellStyle name="Note 3 5 6 7" xfId="17911"/>
    <cellStyle name="Note 3 5 7" xfId="1468"/>
    <cellStyle name="Note 3 5 7 2" xfId="4697"/>
    <cellStyle name="Note 3 5 7 3" xfId="7222"/>
    <cellStyle name="Note 3 5 7 4" xfId="9749"/>
    <cellStyle name="Note 3 5 7 5" xfId="12043"/>
    <cellStyle name="Note 3 5 7 6" xfId="14513"/>
    <cellStyle name="Note 3 5 7 7" xfId="16759"/>
    <cellStyle name="Note 3 5 8" xfId="1590"/>
    <cellStyle name="Note 3 5 8 2" xfId="4819"/>
    <cellStyle name="Note 3 5 8 3" xfId="7344"/>
    <cellStyle name="Note 3 5 8 4" xfId="9870"/>
    <cellStyle name="Note 3 5 8 5" xfId="12165"/>
    <cellStyle name="Note 3 5 8 6" xfId="14634"/>
    <cellStyle name="Note 3 5 8 7" xfId="16879"/>
    <cellStyle name="Note 3 5 9" xfId="2890"/>
    <cellStyle name="Note 3 5 9 2" xfId="6116"/>
    <cellStyle name="Note 3 5 9 3" xfId="8644"/>
    <cellStyle name="Note 3 5 9 4" xfId="11157"/>
    <cellStyle name="Note 3 5 9 5" xfId="13461"/>
    <cellStyle name="Note 3 5 9 6" xfId="15924"/>
    <cellStyle name="Note 3 5 9 7" xfId="18167"/>
    <cellStyle name="Note 3 6" xfId="506"/>
    <cellStyle name="Note 3 6 10" xfId="1077"/>
    <cellStyle name="Note 3 6 10 2" xfId="4326"/>
    <cellStyle name="Note 3 6 10 3" xfId="6868"/>
    <cellStyle name="Note 3 6 10 4" xfId="9399"/>
    <cellStyle name="Note 3 6 10 5" xfId="11724"/>
    <cellStyle name="Note 3 6 10 6" xfId="14185"/>
    <cellStyle name="Note 3 6 10 7" xfId="9513"/>
    <cellStyle name="Note 3 6 11" xfId="3836"/>
    <cellStyle name="Note 3 6 12" xfId="4161"/>
    <cellStyle name="Note 3 6 13" xfId="9495"/>
    <cellStyle name="Note 3 6 14" xfId="11769"/>
    <cellStyle name="Note 3 6 15" xfId="20518"/>
    <cellStyle name="Note 3 6 16" xfId="20753"/>
    <cellStyle name="Note 3 6 2" xfId="1798"/>
    <cellStyle name="Note 3 6 2 2" xfId="5027"/>
    <cellStyle name="Note 3 6 2 3" xfId="7552"/>
    <cellStyle name="Note 3 6 2 4" xfId="10071"/>
    <cellStyle name="Note 3 6 2 5" xfId="12373"/>
    <cellStyle name="Note 3 6 2 6" xfId="14839"/>
    <cellStyle name="Note 3 6 2 7" xfId="17083"/>
    <cellStyle name="Note 3 6 3" xfId="2059"/>
    <cellStyle name="Note 3 6 3 2" xfId="5287"/>
    <cellStyle name="Note 3 6 3 3" xfId="7813"/>
    <cellStyle name="Note 3 6 3 4" xfId="10329"/>
    <cellStyle name="Note 3 6 3 5" xfId="12632"/>
    <cellStyle name="Note 3 6 3 6" xfId="15098"/>
    <cellStyle name="Note 3 6 3 7" xfId="17341"/>
    <cellStyle name="Note 3 6 4" xfId="2304"/>
    <cellStyle name="Note 3 6 4 2" xfId="5531"/>
    <cellStyle name="Note 3 6 4 3" xfId="8058"/>
    <cellStyle name="Note 3 6 4 4" xfId="10572"/>
    <cellStyle name="Note 3 6 4 5" xfId="12876"/>
    <cellStyle name="Note 3 6 4 6" xfId="15340"/>
    <cellStyle name="Note 3 6 4 7" xfId="17584"/>
    <cellStyle name="Note 3 6 5" xfId="1604"/>
    <cellStyle name="Note 3 6 5 2" xfId="4833"/>
    <cellStyle name="Note 3 6 5 3" xfId="7358"/>
    <cellStyle name="Note 3 6 5 4" xfId="9883"/>
    <cellStyle name="Note 3 6 5 5" xfId="12179"/>
    <cellStyle name="Note 3 6 5 6" xfId="14647"/>
    <cellStyle name="Note 3 6 5 7" xfId="16893"/>
    <cellStyle name="Note 3 6 6" xfId="2779"/>
    <cellStyle name="Note 3 6 6 2" xfId="6005"/>
    <cellStyle name="Note 3 6 6 3" xfId="8533"/>
    <cellStyle name="Note 3 6 6 4" xfId="11047"/>
    <cellStyle name="Note 3 6 6 5" xfId="13350"/>
    <cellStyle name="Note 3 6 6 6" xfId="15815"/>
    <cellStyle name="Note 3 6 6 7" xfId="18056"/>
    <cellStyle name="Note 3 6 7" xfId="1348"/>
    <cellStyle name="Note 3 6 7 2" xfId="4577"/>
    <cellStyle name="Note 3 6 7 3" xfId="7103"/>
    <cellStyle name="Note 3 6 7 4" xfId="9631"/>
    <cellStyle name="Note 3 6 7 5" xfId="11925"/>
    <cellStyle name="Note 3 6 7 6" xfId="14393"/>
    <cellStyle name="Note 3 6 7 7" xfId="16642"/>
    <cellStyle name="Note 3 6 8" xfId="3195"/>
    <cellStyle name="Note 3 6 8 2" xfId="6420"/>
    <cellStyle name="Note 3 6 8 3" xfId="8949"/>
    <cellStyle name="Note 3 6 8 4" xfId="11460"/>
    <cellStyle name="Note 3 6 8 5" xfId="13765"/>
    <cellStyle name="Note 3 6 8 6" xfId="16229"/>
    <cellStyle name="Note 3 6 8 7" xfId="18469"/>
    <cellStyle name="Note 3 6 9" xfId="2699"/>
    <cellStyle name="Note 3 6 9 2" xfId="5926"/>
    <cellStyle name="Note 3 6 9 3" xfId="8453"/>
    <cellStyle name="Note 3 6 9 4" xfId="10967"/>
    <cellStyle name="Note 3 6 9 5" xfId="13271"/>
    <cellStyle name="Note 3 6 9 6" xfId="15735"/>
    <cellStyle name="Note 3 6 9 7" xfId="17977"/>
    <cellStyle name="Note 3 7" xfId="1494"/>
    <cellStyle name="Note 3 7 10" xfId="20711"/>
    <cellStyle name="Note 3 7 2" xfId="4723"/>
    <cellStyle name="Note 3 7 3" xfId="7248"/>
    <cellStyle name="Note 3 7 4" xfId="9775"/>
    <cellStyle name="Note 3 7 5" xfId="12069"/>
    <cellStyle name="Note 3 7 6" xfId="14539"/>
    <cellStyle name="Note 3 7 7" xfId="16785"/>
    <cellStyle name="Note 3 7 8" xfId="20069"/>
    <cellStyle name="Note 3 7 9" xfId="20496"/>
    <cellStyle name="Note 3 8" xfId="1630"/>
    <cellStyle name="Note 3 8 10" xfId="19892"/>
    <cellStyle name="Note 3 8 2" xfId="4859"/>
    <cellStyle name="Note 3 8 3" xfId="7384"/>
    <cellStyle name="Note 3 8 4" xfId="9909"/>
    <cellStyle name="Note 3 8 5" xfId="12205"/>
    <cellStyle name="Note 3 8 6" xfId="14673"/>
    <cellStyle name="Note 3 8 7" xfId="16919"/>
    <cellStyle name="Note 3 8 8" xfId="20034"/>
    <cellStyle name="Note 3 8 9" xfId="20463"/>
    <cellStyle name="Note 3 9" xfId="1548"/>
    <cellStyle name="Note 3 9 10" xfId="20881"/>
    <cellStyle name="Note 3 9 2" xfId="4777"/>
    <cellStyle name="Note 3 9 3" xfId="7302"/>
    <cellStyle name="Note 3 9 4" xfId="9828"/>
    <cellStyle name="Note 3 9 5" xfId="12123"/>
    <cellStyle name="Note 3 9 6" xfId="14593"/>
    <cellStyle name="Note 3 9 7" xfId="16838"/>
    <cellStyle name="Note 3 9 8" xfId="20242"/>
    <cellStyle name="Note 3 9 9" xfId="20595"/>
    <cellStyle name="OfWhich" xfId="120"/>
    <cellStyle name="Output 2" xfId="63"/>
    <cellStyle name="Output 2 10" xfId="1437"/>
    <cellStyle name="Output 2 10 10" xfId="20914"/>
    <cellStyle name="Output 2 10 2" xfId="4666"/>
    <cellStyle name="Output 2 10 3" xfId="7191"/>
    <cellStyle name="Output 2 10 4" xfId="9718"/>
    <cellStyle name="Output 2 10 5" xfId="12012"/>
    <cellStyle name="Output 2 10 6" xfId="14482"/>
    <cellStyle name="Output 2 10 7" xfId="16728"/>
    <cellStyle name="Output 2 10 8" xfId="20277"/>
    <cellStyle name="Output 2 10 9" xfId="20629"/>
    <cellStyle name="Output 2 11" xfId="1610"/>
    <cellStyle name="Output 2 11 10" xfId="19871"/>
    <cellStyle name="Output 2 11 2" xfId="4839"/>
    <cellStyle name="Output 2 11 3" xfId="7364"/>
    <cellStyle name="Output 2 11 4" xfId="9889"/>
    <cellStyle name="Output 2 11 5" xfId="12185"/>
    <cellStyle name="Output 2 11 6" xfId="14653"/>
    <cellStyle name="Output 2 11 7" xfId="16899"/>
    <cellStyle name="Output 2 11 8" xfId="19985"/>
    <cellStyle name="Output 2 11 9" xfId="20423"/>
    <cellStyle name="Output 2 12" xfId="1743"/>
    <cellStyle name="Output 2 12 10" xfId="20926"/>
    <cellStyle name="Output 2 12 2" xfId="4972"/>
    <cellStyle name="Output 2 12 3" xfId="7497"/>
    <cellStyle name="Output 2 12 4" xfId="10017"/>
    <cellStyle name="Output 2 12 5" xfId="12318"/>
    <cellStyle name="Output 2 12 6" xfId="14784"/>
    <cellStyle name="Output 2 12 7" xfId="17029"/>
    <cellStyle name="Output 2 12 8" xfId="20289"/>
    <cellStyle name="Output 2 12 9" xfId="20641"/>
    <cellStyle name="Output 2 13" xfId="1834"/>
    <cellStyle name="Output 2 13 2" xfId="5063"/>
    <cellStyle name="Output 2 13 3" xfId="7588"/>
    <cellStyle name="Output 2 13 4" xfId="10105"/>
    <cellStyle name="Output 2 13 5" xfId="12409"/>
    <cellStyle name="Output 2 13 6" xfId="14873"/>
    <cellStyle name="Output 2 13 7" xfId="17118"/>
    <cellStyle name="Output 2 14" xfId="2576"/>
    <cellStyle name="Output 2 14 2" xfId="5803"/>
    <cellStyle name="Output 2 14 3" xfId="8330"/>
    <cellStyle name="Output 2 14 4" xfId="10844"/>
    <cellStyle name="Output 2 14 5" xfId="13148"/>
    <cellStyle name="Output 2 14 6" xfId="15612"/>
    <cellStyle name="Output 2 14 7" xfId="17856"/>
    <cellStyle name="Output 2 15" xfId="767"/>
    <cellStyle name="Output 2 15 2" xfId="4066"/>
    <cellStyle name="Output 2 15 3" xfId="3619"/>
    <cellStyle name="Output 2 15 4" xfId="4191"/>
    <cellStyle name="Output 2 15 5" xfId="9227"/>
    <cellStyle name="Output 2 15 6" xfId="4092"/>
    <cellStyle name="Output 2 15 7" xfId="6685"/>
    <cellStyle name="Output 2 16" xfId="3494"/>
    <cellStyle name="Output 2 17" xfId="4308"/>
    <cellStyle name="Output 2 18" xfId="11740"/>
    <cellStyle name="Output 2 19" xfId="18743"/>
    <cellStyle name="Output 2 2" xfId="135"/>
    <cellStyle name="Output 2 2 10" xfId="2380"/>
    <cellStyle name="Output 2 2 10 10" xfId="19880"/>
    <cellStyle name="Output 2 2 10 2" xfId="5607"/>
    <cellStyle name="Output 2 2 10 3" xfId="8134"/>
    <cellStyle name="Output 2 2 10 4" xfId="10648"/>
    <cellStyle name="Output 2 2 10 5" xfId="12952"/>
    <cellStyle name="Output 2 2 10 6" xfId="15416"/>
    <cellStyle name="Output 2 2 10 7" xfId="17660"/>
    <cellStyle name="Output 2 2 10 8" xfId="20017"/>
    <cellStyle name="Output 2 2 10 9" xfId="20452"/>
    <cellStyle name="Output 2 2 11" xfId="2636"/>
    <cellStyle name="Output 2 2 11 10" xfId="20876"/>
    <cellStyle name="Output 2 2 11 2" xfId="5863"/>
    <cellStyle name="Output 2 2 11 3" xfId="8390"/>
    <cellStyle name="Output 2 2 11 4" xfId="10904"/>
    <cellStyle name="Output 2 2 11 5" xfId="13208"/>
    <cellStyle name="Output 2 2 11 6" xfId="15672"/>
    <cellStyle name="Output 2 2 11 7" xfId="17915"/>
    <cellStyle name="Output 2 2 11 8" xfId="20237"/>
    <cellStyle name="Output 2 2 11 9" xfId="20590"/>
    <cellStyle name="Output 2 2 12" xfId="2878"/>
    <cellStyle name="Output 2 2 12 2" xfId="6104"/>
    <cellStyle name="Output 2 2 12 3" xfId="8632"/>
    <cellStyle name="Output 2 2 12 4" xfId="11145"/>
    <cellStyle name="Output 2 2 12 5" xfId="13449"/>
    <cellStyle name="Output 2 2 12 6" xfId="15912"/>
    <cellStyle name="Output 2 2 12 7" xfId="18155"/>
    <cellStyle name="Output 2 2 13" xfId="2079"/>
    <cellStyle name="Output 2 2 13 2" xfId="5307"/>
    <cellStyle name="Output 2 2 13 3" xfId="7833"/>
    <cellStyle name="Output 2 2 13 4" xfId="10349"/>
    <cellStyle name="Output 2 2 13 5" xfId="12652"/>
    <cellStyle name="Output 2 2 13 6" xfId="15118"/>
    <cellStyle name="Output 2 2 13 7" xfId="17361"/>
    <cellStyle name="Output 2 2 14" xfId="782"/>
    <cellStyle name="Output 2 2 14 2" xfId="4076"/>
    <cellStyle name="Output 2 2 14 3" xfId="3639"/>
    <cellStyle name="Output 2 2 14 4" xfId="3954"/>
    <cellStyle name="Output 2 2 14 5" xfId="9346"/>
    <cellStyle name="Output 2 2 14 6" xfId="3463"/>
    <cellStyle name="Output 2 2 14 7" xfId="11797"/>
    <cellStyle name="Output 2 2 15" xfId="3548"/>
    <cellStyle name="Output 2 2 16" xfId="3527"/>
    <cellStyle name="Output 2 2 17" xfId="6842"/>
    <cellStyle name="Output 2 2 18" xfId="18781"/>
    <cellStyle name="Output 2 2 19" xfId="18862"/>
    <cellStyle name="Output 2 2 2" xfId="202"/>
    <cellStyle name="Output 2 2 2 10" xfId="1439"/>
    <cellStyle name="Output 2 2 2 10 10" xfId="20950"/>
    <cellStyle name="Output 2 2 2 10 2" xfId="4668"/>
    <cellStyle name="Output 2 2 2 10 3" xfId="7193"/>
    <cellStyle name="Output 2 2 2 10 4" xfId="9720"/>
    <cellStyle name="Output 2 2 2 10 5" xfId="12014"/>
    <cellStyle name="Output 2 2 2 10 6" xfId="14484"/>
    <cellStyle name="Output 2 2 2 10 7" xfId="16730"/>
    <cellStyle name="Output 2 2 2 10 8" xfId="20313"/>
    <cellStyle name="Output 2 2 2 10 9" xfId="20665"/>
    <cellStyle name="Output 2 2 2 11" xfId="1530"/>
    <cellStyle name="Output 2 2 2 11 10" xfId="20975"/>
    <cellStyle name="Output 2 2 2 11 2" xfId="4759"/>
    <cellStyle name="Output 2 2 2 11 3" xfId="7284"/>
    <cellStyle name="Output 2 2 2 11 4" xfId="9811"/>
    <cellStyle name="Output 2 2 2 11 5" xfId="12105"/>
    <cellStyle name="Output 2 2 2 11 6" xfId="14575"/>
    <cellStyle name="Output 2 2 2 11 7" xfId="16821"/>
    <cellStyle name="Output 2 2 2 11 8" xfId="20338"/>
    <cellStyle name="Output 2 2 2 11 9" xfId="20690"/>
    <cellStyle name="Output 2 2 2 12" xfId="2842"/>
    <cellStyle name="Output 2 2 2 12 2" xfId="6068"/>
    <cellStyle name="Output 2 2 2 12 3" xfId="8596"/>
    <cellStyle name="Output 2 2 2 12 4" xfId="11109"/>
    <cellStyle name="Output 2 2 2 12 5" xfId="13413"/>
    <cellStyle name="Output 2 2 2 12 6" xfId="15876"/>
    <cellStyle name="Output 2 2 2 12 7" xfId="18119"/>
    <cellStyle name="Output 2 2 2 13" xfId="832"/>
    <cellStyle name="Output 2 2 2 13 2" xfId="4117"/>
    <cellStyle name="Output 2 2 2 13 3" xfId="6678"/>
    <cellStyle name="Output 2 2 2 13 4" xfId="9206"/>
    <cellStyle name="Output 2 2 2 13 5" xfId="9222"/>
    <cellStyle name="Output 2 2 2 13 6" xfId="14031"/>
    <cellStyle name="Output 2 2 2 13 7" xfId="4170"/>
    <cellStyle name="Output 2 2 2 14" xfId="3603"/>
    <cellStyle name="Output 2 2 2 15" xfId="3941"/>
    <cellStyle name="Output 2 2 2 16" xfId="3813"/>
    <cellStyle name="Output 2 2 2 17" xfId="18963"/>
    <cellStyle name="Output 2 2 2 18" xfId="19101"/>
    <cellStyle name="Output 2 2 2 19" xfId="19137"/>
    <cellStyle name="Output 2 2 2 2" xfId="370"/>
    <cellStyle name="Output 2 2 2 2 10" xfId="2615"/>
    <cellStyle name="Output 2 2 2 2 10 10" xfId="20976"/>
    <cellStyle name="Output 2 2 2 2 10 2" xfId="5842"/>
    <cellStyle name="Output 2 2 2 2 10 3" xfId="8369"/>
    <cellStyle name="Output 2 2 2 2 10 4" xfId="10883"/>
    <cellStyle name="Output 2 2 2 2 10 5" xfId="13187"/>
    <cellStyle name="Output 2 2 2 2 10 6" xfId="15651"/>
    <cellStyle name="Output 2 2 2 2 10 7" xfId="17894"/>
    <cellStyle name="Output 2 2 2 2 10 8" xfId="20339"/>
    <cellStyle name="Output 2 2 2 2 10 9" xfId="20691"/>
    <cellStyle name="Output 2 2 2 2 11" xfId="1650"/>
    <cellStyle name="Output 2 2 2 2 11 2" xfId="4879"/>
    <cellStyle name="Output 2 2 2 2 11 3" xfId="7404"/>
    <cellStyle name="Output 2 2 2 2 11 4" xfId="9929"/>
    <cellStyle name="Output 2 2 2 2 11 5" xfId="12225"/>
    <cellStyle name="Output 2 2 2 2 11 6" xfId="14693"/>
    <cellStyle name="Output 2 2 2 2 11 7" xfId="16939"/>
    <cellStyle name="Output 2 2 2 2 12" xfId="2871"/>
    <cellStyle name="Output 2 2 2 2 12 2" xfId="6097"/>
    <cellStyle name="Output 2 2 2 2 12 3" xfId="8625"/>
    <cellStyle name="Output 2 2 2 2 12 4" xfId="11138"/>
    <cellStyle name="Output 2 2 2 2 12 5" xfId="13442"/>
    <cellStyle name="Output 2 2 2 2 12 6" xfId="15905"/>
    <cellStyle name="Output 2 2 2 2 12 7" xfId="18148"/>
    <cellStyle name="Output 2 2 2 2 13" xfId="952"/>
    <cellStyle name="Output 2 2 2 2 13 2" xfId="4215"/>
    <cellStyle name="Output 2 2 2 2 13 3" xfId="6757"/>
    <cellStyle name="Output 2 2 2 2 13 4" xfId="9287"/>
    <cellStyle name="Output 2 2 2 2 13 5" xfId="3524"/>
    <cellStyle name="Output 2 2 2 2 13 6" xfId="14086"/>
    <cellStyle name="Output 2 2 2 2 13 7" xfId="11763"/>
    <cellStyle name="Output 2 2 2 2 14" xfId="3569"/>
    <cellStyle name="Output 2 2 2 2 15" xfId="6822"/>
    <cellStyle name="Output 2 2 2 2 16" xfId="3958"/>
    <cellStyle name="Output 2 2 2 2 17" xfId="14081"/>
    <cellStyle name="Output 2 2 2 2 18" xfId="18964"/>
    <cellStyle name="Output 2 2 2 2 19" xfId="19102"/>
    <cellStyle name="Output 2 2 2 2 2" xfId="605"/>
    <cellStyle name="Output 2 2 2 2 2 10" xfId="1176"/>
    <cellStyle name="Output 2 2 2 2 2 10 2" xfId="4408"/>
    <cellStyle name="Output 2 2 2 2 2 10 3" xfId="6943"/>
    <cellStyle name="Output 2 2 2 2 2 10 4" xfId="9473"/>
    <cellStyle name="Output 2 2 2 2 2 10 5" xfId="11777"/>
    <cellStyle name="Output 2 2 2 2 2 10 6" xfId="14240"/>
    <cellStyle name="Output 2 2 2 2 2 10 7" xfId="16507"/>
    <cellStyle name="Output 2 2 2 2 2 11" xfId="3916"/>
    <cellStyle name="Output 2 2 2 2 2 12" xfId="3857"/>
    <cellStyle name="Output 2 2 2 2 2 13" xfId="9354"/>
    <cellStyle name="Output 2 2 2 2 2 14" xfId="12106"/>
    <cellStyle name="Output 2 2 2 2 2 15" xfId="20105"/>
    <cellStyle name="Output 2 2 2 2 2 16" xfId="20748"/>
    <cellStyle name="Output 2 2 2 2 2 2" xfId="1888"/>
    <cellStyle name="Output 2 2 2 2 2 2 2" xfId="5117"/>
    <cellStyle name="Output 2 2 2 2 2 2 3" xfId="7642"/>
    <cellStyle name="Output 2 2 2 2 2 2 4" xfId="10159"/>
    <cellStyle name="Output 2 2 2 2 2 2 5" xfId="12463"/>
    <cellStyle name="Output 2 2 2 2 2 2 6" xfId="14927"/>
    <cellStyle name="Output 2 2 2 2 2 2 7" xfId="17172"/>
    <cellStyle name="Output 2 2 2 2 2 3" xfId="2137"/>
    <cellStyle name="Output 2 2 2 2 2 3 2" xfId="5365"/>
    <cellStyle name="Output 2 2 2 2 2 3 3" xfId="7891"/>
    <cellStyle name="Output 2 2 2 2 2 3 4" xfId="10407"/>
    <cellStyle name="Output 2 2 2 2 2 3 5" xfId="12710"/>
    <cellStyle name="Output 2 2 2 2 2 3 6" xfId="15175"/>
    <cellStyle name="Output 2 2 2 2 2 3 7" xfId="17419"/>
    <cellStyle name="Output 2 2 2 2 2 4" xfId="2389"/>
    <cellStyle name="Output 2 2 2 2 2 4 2" xfId="5616"/>
    <cellStyle name="Output 2 2 2 2 2 4 3" xfId="8143"/>
    <cellStyle name="Output 2 2 2 2 2 4 4" xfId="10657"/>
    <cellStyle name="Output 2 2 2 2 2 4 5" xfId="12961"/>
    <cellStyle name="Output 2 2 2 2 2 4 6" xfId="15425"/>
    <cellStyle name="Output 2 2 2 2 2 4 7" xfId="17669"/>
    <cellStyle name="Output 2 2 2 2 2 5" xfId="2122"/>
    <cellStyle name="Output 2 2 2 2 2 5 2" xfId="5350"/>
    <cellStyle name="Output 2 2 2 2 2 5 3" xfId="7876"/>
    <cellStyle name="Output 2 2 2 2 2 5 4" xfId="10392"/>
    <cellStyle name="Output 2 2 2 2 2 5 5" xfId="12695"/>
    <cellStyle name="Output 2 2 2 2 2 5 6" xfId="15160"/>
    <cellStyle name="Output 2 2 2 2 2 5 7" xfId="17404"/>
    <cellStyle name="Output 2 2 2 2 2 6" xfId="2851"/>
    <cellStyle name="Output 2 2 2 2 2 6 2" xfId="6077"/>
    <cellStyle name="Output 2 2 2 2 2 6 3" xfId="8605"/>
    <cellStyle name="Output 2 2 2 2 2 6 4" xfId="11118"/>
    <cellStyle name="Output 2 2 2 2 2 6 5" xfId="13422"/>
    <cellStyle name="Output 2 2 2 2 2 6 6" xfId="15885"/>
    <cellStyle name="Output 2 2 2 2 2 6 7" xfId="18128"/>
    <cellStyle name="Output 2 2 2 2 2 7" xfId="3039"/>
    <cellStyle name="Output 2 2 2 2 2 7 2" xfId="6265"/>
    <cellStyle name="Output 2 2 2 2 2 7 3" xfId="8793"/>
    <cellStyle name="Output 2 2 2 2 2 7 4" xfId="11305"/>
    <cellStyle name="Output 2 2 2 2 2 7 5" xfId="13610"/>
    <cellStyle name="Output 2 2 2 2 2 7 6" xfId="16073"/>
    <cellStyle name="Output 2 2 2 2 2 7 7" xfId="18315"/>
    <cellStyle name="Output 2 2 2 2 2 8" xfId="3242"/>
    <cellStyle name="Output 2 2 2 2 2 8 2" xfId="6467"/>
    <cellStyle name="Output 2 2 2 2 2 8 3" xfId="8996"/>
    <cellStyle name="Output 2 2 2 2 2 8 4" xfId="11507"/>
    <cellStyle name="Output 2 2 2 2 2 8 5" xfId="13811"/>
    <cellStyle name="Output 2 2 2 2 2 8 6" xfId="16276"/>
    <cellStyle name="Output 2 2 2 2 2 8 7" xfId="18515"/>
    <cellStyle name="Output 2 2 2 2 2 9" xfId="3056"/>
    <cellStyle name="Output 2 2 2 2 2 9 2" xfId="6282"/>
    <cellStyle name="Output 2 2 2 2 2 9 3" xfId="8810"/>
    <cellStyle name="Output 2 2 2 2 2 9 4" xfId="11322"/>
    <cellStyle name="Output 2 2 2 2 2 9 5" xfId="13627"/>
    <cellStyle name="Output 2 2 2 2 2 9 6" xfId="16090"/>
    <cellStyle name="Output 2 2 2 2 2 9 7" xfId="18332"/>
    <cellStyle name="Output 2 2 2 2 20" xfId="19138"/>
    <cellStyle name="Output 2 2 2 2 21" xfId="19174"/>
    <cellStyle name="Output 2 2 2 2 22" xfId="19202"/>
    <cellStyle name="Output 2 2 2 2 23" xfId="19230"/>
    <cellStyle name="Output 2 2 2 2 24" xfId="19258"/>
    <cellStyle name="Output 2 2 2 2 25" xfId="19557"/>
    <cellStyle name="Output 2 2 2 2 26" xfId="19591"/>
    <cellStyle name="Output 2 2 2 2 27" xfId="19617"/>
    <cellStyle name="Output 2 2 2 2 28" xfId="19642"/>
    <cellStyle name="Output 2 2 2 2 29" xfId="20089"/>
    <cellStyle name="Output 2 2 2 2 3" xfId="725"/>
    <cellStyle name="Output 2 2 2 2 3 10" xfId="1294"/>
    <cellStyle name="Output 2 2 2 2 3 10 2" xfId="4523"/>
    <cellStyle name="Output 2 2 2 2 3 10 3" xfId="7049"/>
    <cellStyle name="Output 2 2 2 2 3 10 4" xfId="9577"/>
    <cellStyle name="Output 2 2 2 2 3 10 5" xfId="11872"/>
    <cellStyle name="Output 2 2 2 2 3 10 6" xfId="14339"/>
    <cellStyle name="Output 2 2 2 2 3 10 7" xfId="16589"/>
    <cellStyle name="Output 2 2 2 2 3 11" xfId="4024"/>
    <cellStyle name="Output 2 2 2 2 3 12" xfId="3611"/>
    <cellStyle name="Output 2 2 2 2 3 13" xfId="9418"/>
    <cellStyle name="Output 2 2 2 2 3 14" xfId="10089"/>
    <cellStyle name="Output 2 2 2 2 3 15" xfId="20139"/>
    <cellStyle name="Output 2 2 2 2 3 16" xfId="20780"/>
    <cellStyle name="Output 2 2 2 2 3 2" xfId="2003"/>
    <cellStyle name="Output 2 2 2 2 3 2 2" xfId="5232"/>
    <cellStyle name="Output 2 2 2 2 3 2 3" xfId="7757"/>
    <cellStyle name="Output 2 2 2 2 3 2 4" xfId="10273"/>
    <cellStyle name="Output 2 2 2 2 3 2 5" xfId="12577"/>
    <cellStyle name="Output 2 2 2 2 3 2 6" xfId="15042"/>
    <cellStyle name="Output 2 2 2 2 3 2 7" xfId="17286"/>
    <cellStyle name="Output 2 2 2 2 3 3" xfId="2249"/>
    <cellStyle name="Output 2 2 2 2 3 3 2" xfId="5476"/>
    <cellStyle name="Output 2 2 2 2 3 3 3" xfId="8003"/>
    <cellStyle name="Output 2 2 2 2 3 3 4" xfId="10517"/>
    <cellStyle name="Output 2 2 2 2 3 3 5" xfId="12821"/>
    <cellStyle name="Output 2 2 2 2 3 3 6" xfId="15285"/>
    <cellStyle name="Output 2 2 2 2 3 3 7" xfId="17529"/>
    <cellStyle name="Output 2 2 2 2 3 4" xfId="2499"/>
    <cellStyle name="Output 2 2 2 2 3 4 2" xfId="5726"/>
    <cellStyle name="Output 2 2 2 2 3 4 3" xfId="8253"/>
    <cellStyle name="Output 2 2 2 2 3 4 4" xfId="10767"/>
    <cellStyle name="Output 2 2 2 2 3 4 5" xfId="13071"/>
    <cellStyle name="Output 2 2 2 2 3 4 6" xfId="15535"/>
    <cellStyle name="Output 2 2 2 2 3 4 7" xfId="17779"/>
    <cellStyle name="Output 2 2 2 2 3 5" xfId="2727"/>
    <cellStyle name="Output 2 2 2 2 3 5 2" xfId="5953"/>
    <cellStyle name="Output 2 2 2 2 3 5 3" xfId="8481"/>
    <cellStyle name="Output 2 2 2 2 3 5 4" xfId="10995"/>
    <cellStyle name="Output 2 2 2 2 3 5 5" xfId="13298"/>
    <cellStyle name="Output 2 2 2 2 3 5 6" xfId="15763"/>
    <cellStyle name="Output 2 2 2 2 3 5 7" xfId="18004"/>
    <cellStyle name="Output 2 2 2 2 3 6" xfId="2957"/>
    <cellStyle name="Output 2 2 2 2 3 6 2" xfId="6183"/>
    <cellStyle name="Output 2 2 2 2 3 6 3" xfId="8711"/>
    <cellStyle name="Output 2 2 2 2 3 6 4" xfId="11224"/>
    <cellStyle name="Output 2 2 2 2 3 6 5" xfId="13528"/>
    <cellStyle name="Output 2 2 2 2 3 6 6" xfId="15991"/>
    <cellStyle name="Output 2 2 2 2 3 6 7" xfId="18234"/>
    <cellStyle name="Output 2 2 2 2 3 7" xfId="3141"/>
    <cellStyle name="Output 2 2 2 2 3 7 2" xfId="6366"/>
    <cellStyle name="Output 2 2 2 2 3 7 3" xfId="8895"/>
    <cellStyle name="Output 2 2 2 2 3 7 4" xfId="11406"/>
    <cellStyle name="Output 2 2 2 2 3 7 5" xfId="13711"/>
    <cellStyle name="Output 2 2 2 2 3 7 6" xfId="16175"/>
    <cellStyle name="Output 2 2 2 2 3 7 7" xfId="18415"/>
    <cellStyle name="Output 2 2 2 2 3 8" xfId="3340"/>
    <cellStyle name="Output 2 2 2 2 3 8 2" xfId="6565"/>
    <cellStyle name="Output 2 2 2 2 3 8 3" xfId="9094"/>
    <cellStyle name="Output 2 2 2 2 3 8 4" xfId="11605"/>
    <cellStyle name="Output 2 2 2 2 3 8 5" xfId="13909"/>
    <cellStyle name="Output 2 2 2 2 3 8 6" xfId="16374"/>
    <cellStyle name="Output 2 2 2 2 3 8 7" xfId="18613"/>
    <cellStyle name="Output 2 2 2 2 3 9" xfId="2621"/>
    <cellStyle name="Output 2 2 2 2 3 9 2" xfId="5848"/>
    <cellStyle name="Output 2 2 2 2 3 9 3" xfId="8375"/>
    <cellStyle name="Output 2 2 2 2 3 9 4" xfId="10889"/>
    <cellStyle name="Output 2 2 2 2 3 9 5" xfId="13193"/>
    <cellStyle name="Output 2 2 2 2 3 9 6" xfId="15657"/>
    <cellStyle name="Output 2 2 2 2 3 9 7" xfId="17900"/>
    <cellStyle name="Output 2 2 2 2 30" xfId="21159"/>
    <cellStyle name="Output 2 2 2 2 4" xfId="693"/>
    <cellStyle name="Output 2 2 2 2 4 10" xfId="1262"/>
    <cellStyle name="Output 2 2 2 2 4 10 2" xfId="4491"/>
    <cellStyle name="Output 2 2 2 2 4 10 3" xfId="7017"/>
    <cellStyle name="Output 2 2 2 2 4 10 4" xfId="9545"/>
    <cellStyle name="Output 2 2 2 2 4 10 5" xfId="11840"/>
    <cellStyle name="Output 2 2 2 2 4 10 6" xfId="14307"/>
    <cellStyle name="Output 2 2 2 2 4 10 7" xfId="16557"/>
    <cellStyle name="Output 2 2 2 2 4 11" xfId="3992"/>
    <cellStyle name="Output 2 2 2 2 4 12" xfId="4273"/>
    <cellStyle name="Output 2 2 2 2 4 13" xfId="9420"/>
    <cellStyle name="Output 2 2 2 2 4 14" xfId="14220"/>
    <cellStyle name="Output 2 2 2 2 4 15" xfId="20176"/>
    <cellStyle name="Output 2 2 2 2 4 16" xfId="20814"/>
    <cellStyle name="Output 2 2 2 2 4 2" xfId="1971"/>
    <cellStyle name="Output 2 2 2 2 4 2 2" xfId="5200"/>
    <cellStyle name="Output 2 2 2 2 4 2 3" xfId="7725"/>
    <cellStyle name="Output 2 2 2 2 4 2 4" xfId="10241"/>
    <cellStyle name="Output 2 2 2 2 4 2 5" xfId="12545"/>
    <cellStyle name="Output 2 2 2 2 4 2 6" xfId="15010"/>
    <cellStyle name="Output 2 2 2 2 4 2 7" xfId="17254"/>
    <cellStyle name="Output 2 2 2 2 4 3" xfId="2217"/>
    <cellStyle name="Output 2 2 2 2 4 3 2" xfId="5444"/>
    <cellStyle name="Output 2 2 2 2 4 3 3" xfId="7971"/>
    <cellStyle name="Output 2 2 2 2 4 3 4" xfId="10485"/>
    <cellStyle name="Output 2 2 2 2 4 3 5" xfId="12789"/>
    <cellStyle name="Output 2 2 2 2 4 3 6" xfId="15253"/>
    <cellStyle name="Output 2 2 2 2 4 3 7" xfId="17497"/>
    <cellStyle name="Output 2 2 2 2 4 4" xfId="2467"/>
    <cellStyle name="Output 2 2 2 2 4 4 2" xfId="5694"/>
    <cellStyle name="Output 2 2 2 2 4 4 3" xfId="8221"/>
    <cellStyle name="Output 2 2 2 2 4 4 4" xfId="10735"/>
    <cellStyle name="Output 2 2 2 2 4 4 5" xfId="13039"/>
    <cellStyle name="Output 2 2 2 2 4 4 6" xfId="15503"/>
    <cellStyle name="Output 2 2 2 2 4 4 7" xfId="17747"/>
    <cellStyle name="Output 2 2 2 2 4 5" xfId="1915"/>
    <cellStyle name="Output 2 2 2 2 4 5 2" xfId="5144"/>
    <cellStyle name="Output 2 2 2 2 4 5 3" xfId="7669"/>
    <cellStyle name="Output 2 2 2 2 4 5 4" xfId="10186"/>
    <cellStyle name="Output 2 2 2 2 4 5 5" xfId="12490"/>
    <cellStyle name="Output 2 2 2 2 4 5 6" xfId="14954"/>
    <cellStyle name="Output 2 2 2 2 4 5 7" xfId="17199"/>
    <cellStyle name="Output 2 2 2 2 4 6" xfId="2925"/>
    <cellStyle name="Output 2 2 2 2 4 6 2" xfId="6151"/>
    <cellStyle name="Output 2 2 2 2 4 6 3" xfId="8679"/>
    <cellStyle name="Output 2 2 2 2 4 6 4" xfId="11192"/>
    <cellStyle name="Output 2 2 2 2 4 6 5" xfId="13496"/>
    <cellStyle name="Output 2 2 2 2 4 6 6" xfId="15959"/>
    <cellStyle name="Output 2 2 2 2 4 6 7" xfId="18202"/>
    <cellStyle name="Output 2 2 2 2 4 7" xfId="3109"/>
    <cellStyle name="Output 2 2 2 2 4 7 2" xfId="6334"/>
    <cellStyle name="Output 2 2 2 2 4 7 3" xfId="8863"/>
    <cellStyle name="Output 2 2 2 2 4 7 4" xfId="11374"/>
    <cellStyle name="Output 2 2 2 2 4 7 5" xfId="13679"/>
    <cellStyle name="Output 2 2 2 2 4 7 6" xfId="16143"/>
    <cellStyle name="Output 2 2 2 2 4 7 7" xfId="18383"/>
    <cellStyle name="Output 2 2 2 2 4 8" xfId="3308"/>
    <cellStyle name="Output 2 2 2 2 4 8 2" xfId="6533"/>
    <cellStyle name="Output 2 2 2 2 4 8 3" xfId="9062"/>
    <cellStyle name="Output 2 2 2 2 4 8 4" xfId="11573"/>
    <cellStyle name="Output 2 2 2 2 4 8 5" xfId="13877"/>
    <cellStyle name="Output 2 2 2 2 4 8 6" xfId="16342"/>
    <cellStyle name="Output 2 2 2 2 4 8 7" xfId="18581"/>
    <cellStyle name="Output 2 2 2 2 4 9" xfId="3436"/>
    <cellStyle name="Output 2 2 2 2 4 9 2" xfId="6661"/>
    <cellStyle name="Output 2 2 2 2 4 9 3" xfId="9190"/>
    <cellStyle name="Output 2 2 2 2 4 9 4" xfId="11701"/>
    <cellStyle name="Output 2 2 2 2 4 9 5" xfId="14005"/>
    <cellStyle name="Output 2 2 2 2 4 9 6" xfId="16470"/>
    <cellStyle name="Output 2 2 2 2 4 9 7" xfId="18709"/>
    <cellStyle name="Output 2 2 2 2 5" xfId="689"/>
    <cellStyle name="Output 2 2 2 2 5 10" xfId="1258"/>
    <cellStyle name="Output 2 2 2 2 5 10 2" xfId="4487"/>
    <cellStyle name="Output 2 2 2 2 5 10 3" xfId="7013"/>
    <cellStyle name="Output 2 2 2 2 5 10 4" xfId="9541"/>
    <cellStyle name="Output 2 2 2 2 5 10 5" xfId="11836"/>
    <cellStyle name="Output 2 2 2 2 5 10 6" xfId="14303"/>
    <cellStyle name="Output 2 2 2 2 5 10 7" xfId="16553"/>
    <cellStyle name="Output 2 2 2 2 5 11" xfId="3988"/>
    <cellStyle name="Output 2 2 2 2 5 12" xfId="3661"/>
    <cellStyle name="Output 2 2 2 2 5 13" xfId="9451"/>
    <cellStyle name="Output 2 2 2 2 5 14" xfId="4156"/>
    <cellStyle name="Output 2 2 2 2 5 15" xfId="20572"/>
    <cellStyle name="Output 2 2 2 2 5 16" xfId="20858"/>
    <cellStyle name="Output 2 2 2 2 5 2" xfId="1967"/>
    <cellStyle name="Output 2 2 2 2 5 2 2" xfId="5196"/>
    <cellStyle name="Output 2 2 2 2 5 2 3" xfId="7721"/>
    <cellStyle name="Output 2 2 2 2 5 2 4" xfId="10237"/>
    <cellStyle name="Output 2 2 2 2 5 2 5" xfId="12541"/>
    <cellStyle name="Output 2 2 2 2 5 2 6" xfId="15006"/>
    <cellStyle name="Output 2 2 2 2 5 2 7" xfId="17250"/>
    <cellStyle name="Output 2 2 2 2 5 3" xfId="2213"/>
    <cellStyle name="Output 2 2 2 2 5 3 2" xfId="5440"/>
    <cellStyle name="Output 2 2 2 2 5 3 3" xfId="7967"/>
    <cellStyle name="Output 2 2 2 2 5 3 4" xfId="10481"/>
    <cellStyle name="Output 2 2 2 2 5 3 5" xfId="12785"/>
    <cellStyle name="Output 2 2 2 2 5 3 6" xfId="15249"/>
    <cellStyle name="Output 2 2 2 2 5 3 7" xfId="17493"/>
    <cellStyle name="Output 2 2 2 2 5 4" xfId="2463"/>
    <cellStyle name="Output 2 2 2 2 5 4 2" xfId="5690"/>
    <cellStyle name="Output 2 2 2 2 5 4 3" xfId="8217"/>
    <cellStyle name="Output 2 2 2 2 5 4 4" xfId="10731"/>
    <cellStyle name="Output 2 2 2 2 5 4 5" xfId="13035"/>
    <cellStyle name="Output 2 2 2 2 5 4 6" xfId="15499"/>
    <cellStyle name="Output 2 2 2 2 5 4 7" xfId="17743"/>
    <cellStyle name="Output 2 2 2 2 5 5" xfId="1907"/>
    <cellStyle name="Output 2 2 2 2 5 5 2" xfId="5136"/>
    <cellStyle name="Output 2 2 2 2 5 5 3" xfId="7661"/>
    <cellStyle name="Output 2 2 2 2 5 5 4" xfId="10178"/>
    <cellStyle name="Output 2 2 2 2 5 5 5" xfId="12482"/>
    <cellStyle name="Output 2 2 2 2 5 5 6" xfId="14946"/>
    <cellStyle name="Output 2 2 2 2 5 5 7" xfId="17191"/>
    <cellStyle name="Output 2 2 2 2 5 6" xfId="2921"/>
    <cellStyle name="Output 2 2 2 2 5 6 2" xfId="6147"/>
    <cellStyle name="Output 2 2 2 2 5 6 3" xfId="8675"/>
    <cellStyle name="Output 2 2 2 2 5 6 4" xfId="11188"/>
    <cellStyle name="Output 2 2 2 2 5 6 5" xfId="13492"/>
    <cellStyle name="Output 2 2 2 2 5 6 6" xfId="15955"/>
    <cellStyle name="Output 2 2 2 2 5 6 7" xfId="18198"/>
    <cellStyle name="Output 2 2 2 2 5 7" xfId="3105"/>
    <cellStyle name="Output 2 2 2 2 5 7 2" xfId="6330"/>
    <cellStyle name="Output 2 2 2 2 5 7 3" xfId="8859"/>
    <cellStyle name="Output 2 2 2 2 5 7 4" xfId="11370"/>
    <cellStyle name="Output 2 2 2 2 5 7 5" xfId="13675"/>
    <cellStyle name="Output 2 2 2 2 5 7 6" xfId="16139"/>
    <cellStyle name="Output 2 2 2 2 5 7 7" xfId="18379"/>
    <cellStyle name="Output 2 2 2 2 5 8" xfId="3304"/>
    <cellStyle name="Output 2 2 2 2 5 8 2" xfId="6529"/>
    <cellStyle name="Output 2 2 2 2 5 8 3" xfId="9058"/>
    <cellStyle name="Output 2 2 2 2 5 8 4" xfId="11569"/>
    <cellStyle name="Output 2 2 2 2 5 8 5" xfId="13873"/>
    <cellStyle name="Output 2 2 2 2 5 8 6" xfId="16338"/>
    <cellStyle name="Output 2 2 2 2 5 8 7" xfId="18577"/>
    <cellStyle name="Output 2 2 2 2 5 9" xfId="3429"/>
    <cellStyle name="Output 2 2 2 2 5 9 2" xfId="6654"/>
    <cellStyle name="Output 2 2 2 2 5 9 3" xfId="9183"/>
    <cellStyle name="Output 2 2 2 2 5 9 4" xfId="11694"/>
    <cellStyle name="Output 2 2 2 2 5 9 5" xfId="13998"/>
    <cellStyle name="Output 2 2 2 2 5 9 6" xfId="16463"/>
    <cellStyle name="Output 2 2 2 2 5 9 7" xfId="18702"/>
    <cellStyle name="Output 2 2 2 2 6" xfId="1674"/>
    <cellStyle name="Output 2 2 2 2 6 10" xfId="20889"/>
    <cellStyle name="Output 2 2 2 2 6 2" xfId="4903"/>
    <cellStyle name="Output 2 2 2 2 6 3" xfId="7428"/>
    <cellStyle name="Output 2 2 2 2 6 4" xfId="9950"/>
    <cellStyle name="Output 2 2 2 2 6 5" xfId="12249"/>
    <cellStyle name="Output 2 2 2 2 6 6" xfId="14716"/>
    <cellStyle name="Output 2 2 2 2 6 7" xfId="16961"/>
    <cellStyle name="Output 2 2 2 2 6 8" xfId="20250"/>
    <cellStyle name="Output 2 2 2 2 6 9" xfId="20603"/>
    <cellStyle name="Output 2 2 2 2 7" xfId="1579"/>
    <cellStyle name="Output 2 2 2 2 7 10" xfId="20921"/>
    <cellStyle name="Output 2 2 2 2 7 2" xfId="4808"/>
    <cellStyle name="Output 2 2 2 2 7 3" xfId="7333"/>
    <cellStyle name="Output 2 2 2 2 7 4" xfId="9859"/>
    <cellStyle name="Output 2 2 2 2 7 5" xfId="12154"/>
    <cellStyle name="Output 2 2 2 2 7 6" xfId="14623"/>
    <cellStyle name="Output 2 2 2 2 7 7" xfId="16868"/>
    <cellStyle name="Output 2 2 2 2 7 8" xfId="20284"/>
    <cellStyle name="Output 2 2 2 2 7 9" xfId="20636"/>
    <cellStyle name="Output 2 2 2 2 8" xfId="1658"/>
    <cellStyle name="Output 2 2 2 2 8 10" xfId="20943"/>
    <cellStyle name="Output 2 2 2 2 8 2" xfId="4887"/>
    <cellStyle name="Output 2 2 2 2 8 3" xfId="7412"/>
    <cellStyle name="Output 2 2 2 2 8 4" xfId="9935"/>
    <cellStyle name="Output 2 2 2 2 8 5" xfId="12233"/>
    <cellStyle name="Output 2 2 2 2 8 6" xfId="14700"/>
    <cellStyle name="Output 2 2 2 2 8 7" xfId="16946"/>
    <cellStyle name="Output 2 2 2 2 8 8" xfId="20306"/>
    <cellStyle name="Output 2 2 2 2 8 9" xfId="20658"/>
    <cellStyle name="Output 2 2 2 2 9" xfId="1754"/>
    <cellStyle name="Output 2 2 2 2 9 10" xfId="20951"/>
    <cellStyle name="Output 2 2 2 2 9 2" xfId="4983"/>
    <cellStyle name="Output 2 2 2 2 9 3" xfId="7508"/>
    <cellStyle name="Output 2 2 2 2 9 4" xfId="10028"/>
    <cellStyle name="Output 2 2 2 2 9 5" xfId="12329"/>
    <cellStyle name="Output 2 2 2 2 9 6" xfId="14795"/>
    <cellStyle name="Output 2 2 2 2 9 7" xfId="17040"/>
    <cellStyle name="Output 2 2 2 2 9 8" xfId="20314"/>
    <cellStyle name="Output 2 2 2 2 9 9" xfId="20666"/>
    <cellStyle name="Output 2 2 2 20" xfId="19173"/>
    <cellStyle name="Output 2 2 2 21" xfId="19201"/>
    <cellStyle name="Output 2 2 2 22" xfId="19229"/>
    <cellStyle name="Output 2 2 2 23" xfId="19257"/>
    <cellStyle name="Output 2 2 2 24" xfId="19556"/>
    <cellStyle name="Output 2 2 2 25" xfId="19590"/>
    <cellStyle name="Output 2 2 2 26" xfId="19616"/>
    <cellStyle name="Output 2 2 2 27" xfId="19641"/>
    <cellStyle name="Output 2 2 2 28" xfId="19685"/>
    <cellStyle name="Output 2 2 2 29" xfId="21158"/>
    <cellStyle name="Output 2 2 2 3" xfId="497"/>
    <cellStyle name="Output 2 2 2 3 10" xfId="1069"/>
    <cellStyle name="Output 2 2 2 3 10 2" xfId="4318"/>
    <cellStyle name="Output 2 2 2 3 10 3" xfId="6860"/>
    <cellStyle name="Output 2 2 2 3 10 4" xfId="9391"/>
    <cellStyle name="Output 2 2 2 3 10 5" xfId="11716"/>
    <cellStyle name="Output 2 2 2 3 10 6" xfId="14177"/>
    <cellStyle name="Output 2 2 2 3 10 7" xfId="3472"/>
    <cellStyle name="Output 2 2 2 3 11" xfId="3827"/>
    <cellStyle name="Output 2 2 2 3 12" xfId="3682"/>
    <cellStyle name="Output 2 2 2 3 13" xfId="3939"/>
    <cellStyle name="Output 2 2 2 3 14" xfId="15626"/>
    <cellStyle name="Output 2 2 2 3 15" xfId="20104"/>
    <cellStyle name="Output 2 2 2 3 16" xfId="20747"/>
    <cellStyle name="Output 2 2 2 3 2" xfId="1789"/>
    <cellStyle name="Output 2 2 2 3 2 2" xfId="5018"/>
    <cellStyle name="Output 2 2 2 3 2 3" xfId="7543"/>
    <cellStyle name="Output 2 2 2 3 2 4" xfId="10062"/>
    <cellStyle name="Output 2 2 2 3 2 5" xfId="12364"/>
    <cellStyle name="Output 2 2 2 3 2 6" xfId="14830"/>
    <cellStyle name="Output 2 2 2 3 2 7" xfId="17074"/>
    <cellStyle name="Output 2 2 2 3 3" xfId="2050"/>
    <cellStyle name="Output 2 2 2 3 3 2" xfId="5278"/>
    <cellStyle name="Output 2 2 2 3 3 3" xfId="7804"/>
    <cellStyle name="Output 2 2 2 3 3 4" xfId="10320"/>
    <cellStyle name="Output 2 2 2 3 3 5" xfId="12623"/>
    <cellStyle name="Output 2 2 2 3 3 6" xfId="15089"/>
    <cellStyle name="Output 2 2 2 3 3 7" xfId="17332"/>
    <cellStyle name="Output 2 2 2 3 4" xfId="2295"/>
    <cellStyle name="Output 2 2 2 3 4 2" xfId="5522"/>
    <cellStyle name="Output 2 2 2 3 4 3" xfId="8049"/>
    <cellStyle name="Output 2 2 2 3 4 4" xfId="10563"/>
    <cellStyle name="Output 2 2 2 3 4 5" xfId="12867"/>
    <cellStyle name="Output 2 2 2 3 4 6" xfId="15331"/>
    <cellStyle name="Output 2 2 2 3 4 7" xfId="17575"/>
    <cellStyle name="Output 2 2 2 3 5" xfId="2597"/>
    <cellStyle name="Output 2 2 2 3 5 2" xfId="5824"/>
    <cellStyle name="Output 2 2 2 3 5 3" xfId="8351"/>
    <cellStyle name="Output 2 2 2 3 5 4" xfId="10865"/>
    <cellStyle name="Output 2 2 2 3 5 5" xfId="13169"/>
    <cellStyle name="Output 2 2 2 3 5 6" xfId="15633"/>
    <cellStyle name="Output 2 2 2 3 5 7" xfId="17876"/>
    <cellStyle name="Output 2 2 2 3 6" xfId="2771"/>
    <cellStyle name="Output 2 2 2 3 6 2" xfId="5997"/>
    <cellStyle name="Output 2 2 2 3 6 3" xfId="8525"/>
    <cellStyle name="Output 2 2 2 3 6 4" xfId="11039"/>
    <cellStyle name="Output 2 2 2 3 6 5" xfId="13342"/>
    <cellStyle name="Output 2 2 2 3 6 6" xfId="15807"/>
    <cellStyle name="Output 2 2 2 3 6 7" xfId="18048"/>
    <cellStyle name="Output 2 2 2 3 7" xfId="2405"/>
    <cellStyle name="Output 2 2 2 3 7 2" xfId="5632"/>
    <cellStyle name="Output 2 2 2 3 7 3" xfId="8159"/>
    <cellStyle name="Output 2 2 2 3 7 4" xfId="10673"/>
    <cellStyle name="Output 2 2 2 3 7 5" xfId="12977"/>
    <cellStyle name="Output 2 2 2 3 7 6" xfId="15441"/>
    <cellStyle name="Output 2 2 2 3 7 7" xfId="17685"/>
    <cellStyle name="Output 2 2 2 3 8" xfId="3187"/>
    <cellStyle name="Output 2 2 2 3 8 2" xfId="6412"/>
    <cellStyle name="Output 2 2 2 3 8 3" xfId="8941"/>
    <cellStyle name="Output 2 2 2 3 8 4" xfId="11452"/>
    <cellStyle name="Output 2 2 2 3 8 5" xfId="13757"/>
    <cellStyle name="Output 2 2 2 3 8 6" xfId="16221"/>
    <cellStyle name="Output 2 2 2 3 8 7" xfId="18461"/>
    <cellStyle name="Output 2 2 2 3 9" xfId="2585"/>
    <cellStyle name="Output 2 2 2 3 9 2" xfId="5812"/>
    <cellStyle name="Output 2 2 2 3 9 3" xfId="8339"/>
    <cellStyle name="Output 2 2 2 3 9 4" xfId="10853"/>
    <cellStyle name="Output 2 2 2 3 9 5" xfId="13157"/>
    <cellStyle name="Output 2 2 2 3 9 6" xfId="15621"/>
    <cellStyle name="Output 2 2 2 3 9 7" xfId="17865"/>
    <cellStyle name="Output 2 2 2 4" xfId="677"/>
    <cellStyle name="Output 2 2 2 4 10" xfId="1246"/>
    <cellStyle name="Output 2 2 2 4 10 2" xfId="4475"/>
    <cellStyle name="Output 2 2 2 4 10 3" xfId="7001"/>
    <cellStyle name="Output 2 2 2 4 10 4" xfId="9529"/>
    <cellStyle name="Output 2 2 2 4 10 5" xfId="11824"/>
    <cellStyle name="Output 2 2 2 4 10 6" xfId="14291"/>
    <cellStyle name="Output 2 2 2 4 10 7" xfId="16541"/>
    <cellStyle name="Output 2 2 2 4 11" xfId="3976"/>
    <cellStyle name="Output 2 2 2 4 12" xfId="4274"/>
    <cellStyle name="Output 2 2 2 4 13" xfId="3529"/>
    <cellStyle name="Output 2 2 2 4 14" xfId="14060"/>
    <cellStyle name="Output 2 2 2 4 15" xfId="20138"/>
    <cellStyle name="Output 2 2 2 4 16" xfId="20779"/>
    <cellStyle name="Output 2 2 2 4 2" xfId="1955"/>
    <cellStyle name="Output 2 2 2 4 2 2" xfId="5184"/>
    <cellStyle name="Output 2 2 2 4 2 3" xfId="7709"/>
    <cellStyle name="Output 2 2 2 4 2 4" xfId="10225"/>
    <cellStyle name="Output 2 2 2 4 2 5" xfId="12529"/>
    <cellStyle name="Output 2 2 2 4 2 6" xfId="14994"/>
    <cellStyle name="Output 2 2 2 4 2 7" xfId="17238"/>
    <cellStyle name="Output 2 2 2 4 3" xfId="2201"/>
    <cellStyle name="Output 2 2 2 4 3 2" xfId="5428"/>
    <cellStyle name="Output 2 2 2 4 3 3" xfId="7955"/>
    <cellStyle name="Output 2 2 2 4 3 4" xfId="10469"/>
    <cellStyle name="Output 2 2 2 4 3 5" xfId="12773"/>
    <cellStyle name="Output 2 2 2 4 3 6" xfId="15237"/>
    <cellStyle name="Output 2 2 2 4 3 7" xfId="17481"/>
    <cellStyle name="Output 2 2 2 4 4" xfId="2451"/>
    <cellStyle name="Output 2 2 2 4 4 2" xfId="5678"/>
    <cellStyle name="Output 2 2 2 4 4 3" xfId="8205"/>
    <cellStyle name="Output 2 2 2 4 4 4" xfId="10719"/>
    <cellStyle name="Output 2 2 2 4 4 5" xfId="13023"/>
    <cellStyle name="Output 2 2 2 4 4 6" xfId="15487"/>
    <cellStyle name="Output 2 2 2 4 4 7" xfId="17731"/>
    <cellStyle name="Output 2 2 2 4 5" xfId="1487"/>
    <cellStyle name="Output 2 2 2 4 5 2" xfId="4716"/>
    <cellStyle name="Output 2 2 2 4 5 3" xfId="7241"/>
    <cellStyle name="Output 2 2 2 4 5 4" xfId="9768"/>
    <cellStyle name="Output 2 2 2 4 5 5" xfId="12062"/>
    <cellStyle name="Output 2 2 2 4 5 6" xfId="14532"/>
    <cellStyle name="Output 2 2 2 4 5 7" xfId="16778"/>
    <cellStyle name="Output 2 2 2 4 6" xfId="2909"/>
    <cellStyle name="Output 2 2 2 4 6 2" xfId="6135"/>
    <cellStyle name="Output 2 2 2 4 6 3" xfId="8663"/>
    <cellStyle name="Output 2 2 2 4 6 4" xfId="11176"/>
    <cellStyle name="Output 2 2 2 4 6 5" xfId="13480"/>
    <cellStyle name="Output 2 2 2 4 6 6" xfId="15943"/>
    <cellStyle name="Output 2 2 2 4 6 7" xfId="18186"/>
    <cellStyle name="Output 2 2 2 4 7" xfId="3093"/>
    <cellStyle name="Output 2 2 2 4 7 2" xfId="6318"/>
    <cellStyle name="Output 2 2 2 4 7 3" xfId="8847"/>
    <cellStyle name="Output 2 2 2 4 7 4" xfId="11358"/>
    <cellStyle name="Output 2 2 2 4 7 5" xfId="13663"/>
    <cellStyle name="Output 2 2 2 4 7 6" xfId="16127"/>
    <cellStyle name="Output 2 2 2 4 7 7" xfId="18367"/>
    <cellStyle name="Output 2 2 2 4 8" xfId="3292"/>
    <cellStyle name="Output 2 2 2 4 8 2" xfId="6517"/>
    <cellStyle name="Output 2 2 2 4 8 3" xfId="9046"/>
    <cellStyle name="Output 2 2 2 4 8 4" xfId="11557"/>
    <cellStyle name="Output 2 2 2 4 8 5" xfId="13861"/>
    <cellStyle name="Output 2 2 2 4 8 6" xfId="16326"/>
    <cellStyle name="Output 2 2 2 4 8 7" xfId="18565"/>
    <cellStyle name="Output 2 2 2 4 9" xfId="3441"/>
    <cellStyle name="Output 2 2 2 4 9 2" xfId="6666"/>
    <cellStyle name="Output 2 2 2 4 9 3" xfId="9195"/>
    <cellStyle name="Output 2 2 2 4 9 4" xfId="11706"/>
    <cellStyle name="Output 2 2 2 4 9 5" xfId="14010"/>
    <cellStyle name="Output 2 2 2 4 9 6" xfId="16475"/>
    <cellStyle name="Output 2 2 2 4 9 7" xfId="18714"/>
    <cellStyle name="Output 2 2 2 5" xfId="659"/>
    <cellStyle name="Output 2 2 2 5 10" xfId="1229"/>
    <cellStyle name="Output 2 2 2 5 10 2" xfId="4458"/>
    <cellStyle name="Output 2 2 2 5 10 3" xfId="6985"/>
    <cellStyle name="Output 2 2 2 5 10 4" xfId="9512"/>
    <cellStyle name="Output 2 2 2 5 10 5" xfId="11808"/>
    <cellStyle name="Output 2 2 2 5 10 6" xfId="14274"/>
    <cellStyle name="Output 2 2 2 5 10 7" xfId="16525"/>
    <cellStyle name="Output 2 2 2 5 11" xfId="3959"/>
    <cellStyle name="Output 2 2 2 5 12" xfId="3593"/>
    <cellStyle name="Output 2 2 2 5 13" xfId="9421"/>
    <cellStyle name="Output 2 2 2 5 14" xfId="6925"/>
    <cellStyle name="Output 2 2 2 5 15" xfId="20175"/>
    <cellStyle name="Output 2 2 2 5 16" xfId="20813"/>
    <cellStyle name="Output 2 2 2 5 2" xfId="1937"/>
    <cellStyle name="Output 2 2 2 5 2 2" xfId="5166"/>
    <cellStyle name="Output 2 2 2 5 2 3" xfId="7691"/>
    <cellStyle name="Output 2 2 2 5 2 4" xfId="10207"/>
    <cellStyle name="Output 2 2 2 5 2 5" xfId="12511"/>
    <cellStyle name="Output 2 2 2 5 2 6" xfId="14976"/>
    <cellStyle name="Output 2 2 2 5 2 7" xfId="17220"/>
    <cellStyle name="Output 2 2 2 5 3" xfId="2183"/>
    <cellStyle name="Output 2 2 2 5 3 2" xfId="5411"/>
    <cellStyle name="Output 2 2 2 5 3 3" xfId="7937"/>
    <cellStyle name="Output 2 2 2 5 3 4" xfId="10452"/>
    <cellStyle name="Output 2 2 2 5 3 5" xfId="12756"/>
    <cellStyle name="Output 2 2 2 5 3 6" xfId="15220"/>
    <cellStyle name="Output 2 2 2 5 3 7" xfId="17464"/>
    <cellStyle name="Output 2 2 2 5 4" xfId="2435"/>
    <cellStyle name="Output 2 2 2 5 4 2" xfId="5662"/>
    <cellStyle name="Output 2 2 2 5 4 3" xfId="8189"/>
    <cellStyle name="Output 2 2 2 5 4 4" xfId="10703"/>
    <cellStyle name="Output 2 2 2 5 4 5" xfId="13007"/>
    <cellStyle name="Output 2 2 2 5 4 6" xfId="15471"/>
    <cellStyle name="Output 2 2 2 5 4 7" xfId="17715"/>
    <cellStyle name="Output 2 2 2 5 5" xfId="2402"/>
    <cellStyle name="Output 2 2 2 5 5 2" xfId="5629"/>
    <cellStyle name="Output 2 2 2 5 5 3" xfId="8156"/>
    <cellStyle name="Output 2 2 2 5 5 4" xfId="10670"/>
    <cellStyle name="Output 2 2 2 5 5 5" xfId="12974"/>
    <cellStyle name="Output 2 2 2 5 5 6" xfId="15438"/>
    <cellStyle name="Output 2 2 2 5 5 7" xfId="17682"/>
    <cellStyle name="Output 2 2 2 5 6" xfId="2893"/>
    <cellStyle name="Output 2 2 2 5 6 2" xfId="6119"/>
    <cellStyle name="Output 2 2 2 5 6 3" xfId="8647"/>
    <cellStyle name="Output 2 2 2 5 6 4" xfId="11160"/>
    <cellStyle name="Output 2 2 2 5 6 5" xfId="13464"/>
    <cellStyle name="Output 2 2 2 5 6 6" xfId="15927"/>
    <cellStyle name="Output 2 2 2 5 6 7" xfId="18170"/>
    <cellStyle name="Output 2 2 2 5 7" xfId="3077"/>
    <cellStyle name="Output 2 2 2 5 7 2" xfId="6302"/>
    <cellStyle name="Output 2 2 2 5 7 3" xfId="8831"/>
    <cellStyle name="Output 2 2 2 5 7 4" xfId="11342"/>
    <cellStyle name="Output 2 2 2 5 7 5" xfId="13647"/>
    <cellStyle name="Output 2 2 2 5 7 6" xfId="16111"/>
    <cellStyle name="Output 2 2 2 5 7 7" xfId="18351"/>
    <cellStyle name="Output 2 2 2 5 8" xfId="3274"/>
    <cellStyle name="Output 2 2 2 5 8 2" xfId="6499"/>
    <cellStyle name="Output 2 2 2 5 8 3" xfId="9028"/>
    <cellStyle name="Output 2 2 2 5 8 4" xfId="11539"/>
    <cellStyle name="Output 2 2 2 5 8 5" xfId="13843"/>
    <cellStyle name="Output 2 2 2 5 8 6" xfId="16308"/>
    <cellStyle name="Output 2 2 2 5 8 7" xfId="18547"/>
    <cellStyle name="Output 2 2 2 5 9" xfId="2884"/>
    <cellStyle name="Output 2 2 2 5 9 2" xfId="6110"/>
    <cellStyle name="Output 2 2 2 5 9 3" xfId="8638"/>
    <cellStyle name="Output 2 2 2 5 9 4" xfId="11151"/>
    <cellStyle name="Output 2 2 2 5 9 5" xfId="13455"/>
    <cellStyle name="Output 2 2 2 5 9 6" xfId="15918"/>
    <cellStyle name="Output 2 2 2 5 9 7" xfId="18161"/>
    <cellStyle name="Output 2 2 2 6" xfId="647"/>
    <cellStyle name="Output 2 2 2 6 10" xfId="1218"/>
    <cellStyle name="Output 2 2 2 6 10 2" xfId="4447"/>
    <cellStyle name="Output 2 2 2 6 10 3" xfId="6977"/>
    <cellStyle name="Output 2 2 2 6 10 4" xfId="9503"/>
    <cellStyle name="Output 2 2 2 6 10 5" xfId="11801"/>
    <cellStyle name="Output 2 2 2 6 10 6" xfId="14266"/>
    <cellStyle name="Output 2 2 2 6 10 7" xfId="16521"/>
    <cellStyle name="Output 2 2 2 6 11" xfId="3947"/>
    <cellStyle name="Output 2 2 2 6 12" xfId="3784"/>
    <cellStyle name="Output 2 2 2 6 13" xfId="6916"/>
    <cellStyle name="Output 2 2 2 6 14" xfId="10381"/>
    <cellStyle name="Output 2 2 2 6 15" xfId="20571"/>
    <cellStyle name="Output 2 2 2 6 16" xfId="20857"/>
    <cellStyle name="Output 2 2 2 6 2" xfId="1926"/>
    <cellStyle name="Output 2 2 2 6 2 2" xfId="5155"/>
    <cellStyle name="Output 2 2 2 6 2 3" xfId="7680"/>
    <cellStyle name="Output 2 2 2 6 2 4" xfId="10197"/>
    <cellStyle name="Output 2 2 2 6 2 5" xfId="12501"/>
    <cellStyle name="Output 2 2 2 6 2 6" xfId="14965"/>
    <cellStyle name="Output 2 2 2 6 2 7" xfId="17210"/>
    <cellStyle name="Output 2 2 2 6 3" xfId="2174"/>
    <cellStyle name="Output 2 2 2 6 3 2" xfId="5402"/>
    <cellStyle name="Output 2 2 2 6 3 3" xfId="7928"/>
    <cellStyle name="Output 2 2 2 6 3 4" xfId="10444"/>
    <cellStyle name="Output 2 2 2 6 3 5" xfId="12747"/>
    <cellStyle name="Output 2 2 2 6 3 6" xfId="15212"/>
    <cellStyle name="Output 2 2 2 6 3 7" xfId="17456"/>
    <cellStyle name="Output 2 2 2 6 4" xfId="2425"/>
    <cellStyle name="Output 2 2 2 6 4 2" xfId="5652"/>
    <cellStyle name="Output 2 2 2 6 4 3" xfId="8179"/>
    <cellStyle name="Output 2 2 2 6 4 4" xfId="10693"/>
    <cellStyle name="Output 2 2 2 6 4 5" xfId="12997"/>
    <cellStyle name="Output 2 2 2 6 4 6" xfId="15461"/>
    <cellStyle name="Output 2 2 2 6 4 7" xfId="17705"/>
    <cellStyle name="Output 2 2 2 6 5" xfId="2540"/>
    <cellStyle name="Output 2 2 2 6 5 2" xfId="5767"/>
    <cellStyle name="Output 2 2 2 6 5 3" xfId="8294"/>
    <cellStyle name="Output 2 2 2 6 5 4" xfId="10808"/>
    <cellStyle name="Output 2 2 2 6 5 5" xfId="13112"/>
    <cellStyle name="Output 2 2 2 6 5 6" xfId="15576"/>
    <cellStyle name="Output 2 2 2 6 5 7" xfId="17820"/>
    <cellStyle name="Output 2 2 2 6 6" xfId="2882"/>
    <cellStyle name="Output 2 2 2 6 6 2" xfId="6108"/>
    <cellStyle name="Output 2 2 2 6 6 3" xfId="8636"/>
    <cellStyle name="Output 2 2 2 6 6 4" xfId="11149"/>
    <cellStyle name="Output 2 2 2 6 6 5" xfId="13453"/>
    <cellStyle name="Output 2 2 2 6 6 6" xfId="15916"/>
    <cellStyle name="Output 2 2 2 6 6 7" xfId="18159"/>
    <cellStyle name="Output 2 2 2 6 7" xfId="3067"/>
    <cellStyle name="Output 2 2 2 6 7 2" xfId="6293"/>
    <cellStyle name="Output 2 2 2 6 7 3" xfId="8821"/>
    <cellStyle name="Output 2 2 2 6 7 4" xfId="11333"/>
    <cellStyle name="Output 2 2 2 6 7 5" xfId="13638"/>
    <cellStyle name="Output 2 2 2 6 7 6" xfId="16101"/>
    <cellStyle name="Output 2 2 2 6 7 7" xfId="18343"/>
    <cellStyle name="Output 2 2 2 6 8" xfId="3265"/>
    <cellStyle name="Output 2 2 2 6 8 2" xfId="6490"/>
    <cellStyle name="Output 2 2 2 6 8 3" xfId="9019"/>
    <cellStyle name="Output 2 2 2 6 8 4" xfId="11530"/>
    <cellStyle name="Output 2 2 2 6 8 5" xfId="13834"/>
    <cellStyle name="Output 2 2 2 6 8 6" xfId="16299"/>
    <cellStyle name="Output 2 2 2 6 8 7" xfId="18538"/>
    <cellStyle name="Output 2 2 2 6 9" xfId="2577"/>
    <cellStyle name="Output 2 2 2 6 9 2" xfId="5804"/>
    <cellStyle name="Output 2 2 2 6 9 3" xfId="8331"/>
    <cellStyle name="Output 2 2 2 6 9 4" xfId="10845"/>
    <cellStyle name="Output 2 2 2 6 9 5" xfId="13149"/>
    <cellStyle name="Output 2 2 2 6 9 6" xfId="15613"/>
    <cellStyle name="Output 2 2 2 6 9 7" xfId="17857"/>
    <cellStyle name="Output 2 2 2 7" xfId="1514"/>
    <cellStyle name="Output 2 2 2 7 10" xfId="20888"/>
    <cellStyle name="Output 2 2 2 7 2" xfId="4743"/>
    <cellStyle name="Output 2 2 2 7 3" xfId="7268"/>
    <cellStyle name="Output 2 2 2 7 4" xfId="9795"/>
    <cellStyle name="Output 2 2 2 7 5" xfId="12089"/>
    <cellStyle name="Output 2 2 2 7 6" xfId="14559"/>
    <cellStyle name="Output 2 2 2 7 7" xfId="16805"/>
    <cellStyle name="Output 2 2 2 7 8" xfId="20249"/>
    <cellStyle name="Output 2 2 2 7 9" xfId="20602"/>
    <cellStyle name="Output 2 2 2 8" xfId="1416"/>
    <cellStyle name="Output 2 2 2 8 10" xfId="20920"/>
    <cellStyle name="Output 2 2 2 8 2" xfId="4645"/>
    <cellStyle name="Output 2 2 2 8 3" xfId="7170"/>
    <cellStyle name="Output 2 2 2 8 4" xfId="9697"/>
    <cellStyle name="Output 2 2 2 8 5" xfId="11991"/>
    <cellStyle name="Output 2 2 2 8 6" xfId="14461"/>
    <cellStyle name="Output 2 2 2 8 7" xfId="16707"/>
    <cellStyle name="Output 2 2 2 8 8" xfId="20283"/>
    <cellStyle name="Output 2 2 2 8 9" xfId="20635"/>
    <cellStyle name="Output 2 2 2 9" xfId="2105"/>
    <cellStyle name="Output 2 2 2 9 10" xfId="20942"/>
    <cellStyle name="Output 2 2 2 9 2" xfId="5333"/>
    <cellStyle name="Output 2 2 2 9 3" xfId="7859"/>
    <cellStyle name="Output 2 2 2 9 4" xfId="10375"/>
    <cellStyle name="Output 2 2 2 9 5" xfId="12678"/>
    <cellStyle name="Output 2 2 2 9 6" xfId="15144"/>
    <cellStyle name="Output 2 2 2 9 7" xfId="17387"/>
    <cellStyle name="Output 2 2 2 9 8" xfId="20305"/>
    <cellStyle name="Output 2 2 2 9 9" xfId="20657"/>
    <cellStyle name="Output 2 2 20" xfId="18996"/>
    <cellStyle name="Output 2 2 21" xfId="19111"/>
    <cellStyle name="Output 2 2 22" xfId="18745"/>
    <cellStyle name="Output 2 2 23" xfId="19017"/>
    <cellStyle name="Output 2 2 24" xfId="18748"/>
    <cellStyle name="Output 2 2 25" xfId="19308"/>
    <cellStyle name="Output 2 2 26" xfId="19332"/>
    <cellStyle name="Output 2 2 27" xfId="19421"/>
    <cellStyle name="Output 2 2 28" xfId="19293"/>
    <cellStyle name="Output 2 2 29" xfId="19684"/>
    <cellStyle name="Output 2 2 3" xfId="371"/>
    <cellStyle name="Output 2 2 3 10" xfId="2537"/>
    <cellStyle name="Output 2 2 3 10 10" xfId="20977"/>
    <cellStyle name="Output 2 2 3 10 2" xfId="5764"/>
    <cellStyle name="Output 2 2 3 10 3" xfId="8291"/>
    <cellStyle name="Output 2 2 3 10 4" xfId="10805"/>
    <cellStyle name="Output 2 2 3 10 5" xfId="13109"/>
    <cellStyle name="Output 2 2 3 10 6" xfId="15573"/>
    <cellStyle name="Output 2 2 3 10 7" xfId="17817"/>
    <cellStyle name="Output 2 2 3 10 8" xfId="20340"/>
    <cellStyle name="Output 2 2 3 10 9" xfId="20692"/>
    <cellStyle name="Output 2 2 3 11" xfId="2798"/>
    <cellStyle name="Output 2 2 3 11 2" xfId="6024"/>
    <cellStyle name="Output 2 2 3 11 3" xfId="8552"/>
    <cellStyle name="Output 2 2 3 11 4" xfId="11066"/>
    <cellStyle name="Output 2 2 3 11 5" xfId="13369"/>
    <cellStyle name="Output 2 2 3 11 6" xfId="15834"/>
    <cellStyle name="Output 2 2 3 11 7" xfId="18075"/>
    <cellStyle name="Output 2 2 3 12" xfId="2803"/>
    <cellStyle name="Output 2 2 3 12 2" xfId="6029"/>
    <cellStyle name="Output 2 2 3 12 3" xfId="8557"/>
    <cellStyle name="Output 2 2 3 12 4" xfId="11070"/>
    <cellStyle name="Output 2 2 3 12 5" xfId="13374"/>
    <cellStyle name="Output 2 2 3 12 6" xfId="15838"/>
    <cellStyle name="Output 2 2 3 12 7" xfId="18080"/>
    <cellStyle name="Output 2 2 3 13" xfId="953"/>
    <cellStyle name="Output 2 2 3 13 2" xfId="4216"/>
    <cellStyle name="Output 2 2 3 13 3" xfId="6758"/>
    <cellStyle name="Output 2 2 3 13 4" xfId="9288"/>
    <cellStyle name="Output 2 2 3 13 5" xfId="3816"/>
    <cellStyle name="Output 2 2 3 13 6" xfId="14087"/>
    <cellStyle name="Output 2 2 3 13 7" xfId="4112"/>
    <cellStyle name="Output 2 2 3 14" xfId="3518"/>
    <cellStyle name="Output 2 2 3 15" xfId="3564"/>
    <cellStyle name="Output 2 2 3 16" xfId="9269"/>
    <cellStyle name="Output 2 2 3 17" xfId="14233"/>
    <cellStyle name="Output 2 2 3 18" xfId="18965"/>
    <cellStyle name="Output 2 2 3 19" xfId="19103"/>
    <cellStyle name="Output 2 2 3 2" xfId="604"/>
    <cellStyle name="Output 2 2 3 2 10" xfId="1175"/>
    <cellStyle name="Output 2 2 3 2 10 2" xfId="4407"/>
    <cellStyle name="Output 2 2 3 2 10 3" xfId="6942"/>
    <cellStyle name="Output 2 2 3 2 10 4" xfId="9472"/>
    <cellStyle name="Output 2 2 3 2 10 5" xfId="11776"/>
    <cellStyle name="Output 2 2 3 2 10 6" xfId="14239"/>
    <cellStyle name="Output 2 2 3 2 10 7" xfId="16506"/>
    <cellStyle name="Output 2 2 3 2 11" xfId="3915"/>
    <cellStyle name="Output 2 2 3 2 12" xfId="4346"/>
    <cellStyle name="Output 2 2 3 2 13" xfId="4448"/>
    <cellStyle name="Output 2 2 3 2 14" xfId="12228"/>
    <cellStyle name="Output 2 2 3 2 15" xfId="20106"/>
    <cellStyle name="Output 2 2 3 2 16" xfId="20749"/>
    <cellStyle name="Output 2 2 3 2 2" xfId="1887"/>
    <cellStyle name="Output 2 2 3 2 2 2" xfId="5116"/>
    <cellStyle name="Output 2 2 3 2 2 3" xfId="7641"/>
    <cellStyle name="Output 2 2 3 2 2 4" xfId="10158"/>
    <cellStyle name="Output 2 2 3 2 2 5" xfId="12462"/>
    <cellStyle name="Output 2 2 3 2 2 6" xfId="14926"/>
    <cellStyle name="Output 2 2 3 2 2 7" xfId="17171"/>
    <cellStyle name="Output 2 2 3 2 3" xfId="2136"/>
    <cellStyle name="Output 2 2 3 2 3 2" xfId="5364"/>
    <cellStyle name="Output 2 2 3 2 3 3" xfId="7890"/>
    <cellStyle name="Output 2 2 3 2 3 4" xfId="10406"/>
    <cellStyle name="Output 2 2 3 2 3 5" xfId="12709"/>
    <cellStyle name="Output 2 2 3 2 3 6" xfId="15174"/>
    <cellStyle name="Output 2 2 3 2 3 7" xfId="17418"/>
    <cellStyle name="Output 2 2 3 2 4" xfId="2388"/>
    <cellStyle name="Output 2 2 3 2 4 2" xfId="5615"/>
    <cellStyle name="Output 2 2 3 2 4 3" xfId="8142"/>
    <cellStyle name="Output 2 2 3 2 4 4" xfId="10656"/>
    <cellStyle name="Output 2 2 3 2 4 5" xfId="12960"/>
    <cellStyle name="Output 2 2 3 2 4 6" xfId="15424"/>
    <cellStyle name="Output 2 2 3 2 4 7" xfId="17668"/>
    <cellStyle name="Output 2 2 3 2 5" xfId="2076"/>
    <cellStyle name="Output 2 2 3 2 5 2" xfId="5304"/>
    <cellStyle name="Output 2 2 3 2 5 3" xfId="7830"/>
    <cellStyle name="Output 2 2 3 2 5 4" xfId="10346"/>
    <cellStyle name="Output 2 2 3 2 5 5" xfId="12649"/>
    <cellStyle name="Output 2 2 3 2 5 6" xfId="15115"/>
    <cellStyle name="Output 2 2 3 2 5 7" xfId="17358"/>
    <cellStyle name="Output 2 2 3 2 6" xfId="2850"/>
    <cellStyle name="Output 2 2 3 2 6 2" xfId="6076"/>
    <cellStyle name="Output 2 2 3 2 6 3" xfId="8604"/>
    <cellStyle name="Output 2 2 3 2 6 4" xfId="11117"/>
    <cellStyle name="Output 2 2 3 2 6 5" xfId="13421"/>
    <cellStyle name="Output 2 2 3 2 6 6" xfId="15884"/>
    <cellStyle name="Output 2 2 3 2 6 7" xfId="18127"/>
    <cellStyle name="Output 2 2 3 2 7" xfId="3038"/>
    <cellStyle name="Output 2 2 3 2 7 2" xfId="6264"/>
    <cellStyle name="Output 2 2 3 2 7 3" xfId="8792"/>
    <cellStyle name="Output 2 2 3 2 7 4" xfId="11304"/>
    <cellStyle name="Output 2 2 3 2 7 5" xfId="13609"/>
    <cellStyle name="Output 2 2 3 2 7 6" xfId="16072"/>
    <cellStyle name="Output 2 2 3 2 7 7" xfId="18314"/>
    <cellStyle name="Output 2 2 3 2 8" xfId="3241"/>
    <cellStyle name="Output 2 2 3 2 8 2" xfId="6466"/>
    <cellStyle name="Output 2 2 3 2 8 3" xfId="8995"/>
    <cellStyle name="Output 2 2 3 2 8 4" xfId="11506"/>
    <cellStyle name="Output 2 2 3 2 8 5" xfId="13810"/>
    <cellStyle name="Output 2 2 3 2 8 6" xfId="16275"/>
    <cellStyle name="Output 2 2 3 2 8 7" xfId="18514"/>
    <cellStyle name="Output 2 2 3 2 9" xfId="3395"/>
    <cellStyle name="Output 2 2 3 2 9 2" xfId="6620"/>
    <cellStyle name="Output 2 2 3 2 9 3" xfId="9149"/>
    <cellStyle name="Output 2 2 3 2 9 4" xfId="11660"/>
    <cellStyle name="Output 2 2 3 2 9 5" xfId="13964"/>
    <cellStyle name="Output 2 2 3 2 9 6" xfId="16429"/>
    <cellStyle name="Output 2 2 3 2 9 7" xfId="18668"/>
    <cellStyle name="Output 2 2 3 20" xfId="19139"/>
    <cellStyle name="Output 2 2 3 21" xfId="19175"/>
    <cellStyle name="Output 2 2 3 22" xfId="19203"/>
    <cellStyle name="Output 2 2 3 23" xfId="19231"/>
    <cellStyle name="Output 2 2 3 24" xfId="19259"/>
    <cellStyle name="Output 2 2 3 25" xfId="19558"/>
    <cellStyle name="Output 2 2 3 26" xfId="19592"/>
    <cellStyle name="Output 2 2 3 27" xfId="19618"/>
    <cellStyle name="Output 2 2 3 28" xfId="19643"/>
    <cellStyle name="Output 2 2 3 29" xfId="19934"/>
    <cellStyle name="Output 2 2 3 3" xfId="700"/>
    <cellStyle name="Output 2 2 3 3 10" xfId="1269"/>
    <cellStyle name="Output 2 2 3 3 10 2" xfId="4498"/>
    <cellStyle name="Output 2 2 3 3 10 3" xfId="7024"/>
    <cellStyle name="Output 2 2 3 3 10 4" xfId="9552"/>
    <cellStyle name="Output 2 2 3 3 10 5" xfId="11847"/>
    <cellStyle name="Output 2 2 3 3 10 6" xfId="14314"/>
    <cellStyle name="Output 2 2 3 3 10 7" xfId="16564"/>
    <cellStyle name="Output 2 2 3 3 11" xfId="3999"/>
    <cellStyle name="Output 2 2 3 3 12" xfId="4342"/>
    <cellStyle name="Output 2 2 3 3 13" xfId="6973"/>
    <cellStyle name="Output 2 2 3 3 14" xfId="14227"/>
    <cellStyle name="Output 2 2 3 3 15" xfId="20140"/>
    <cellStyle name="Output 2 2 3 3 16" xfId="20781"/>
    <cellStyle name="Output 2 2 3 3 2" xfId="1978"/>
    <cellStyle name="Output 2 2 3 3 2 2" xfId="5207"/>
    <cellStyle name="Output 2 2 3 3 2 3" xfId="7732"/>
    <cellStyle name="Output 2 2 3 3 2 4" xfId="10248"/>
    <cellStyle name="Output 2 2 3 3 2 5" xfId="12552"/>
    <cellStyle name="Output 2 2 3 3 2 6" xfId="15017"/>
    <cellStyle name="Output 2 2 3 3 2 7" xfId="17261"/>
    <cellStyle name="Output 2 2 3 3 3" xfId="2224"/>
    <cellStyle name="Output 2 2 3 3 3 2" xfId="5451"/>
    <cellStyle name="Output 2 2 3 3 3 3" xfId="7978"/>
    <cellStyle name="Output 2 2 3 3 3 4" xfId="10492"/>
    <cellStyle name="Output 2 2 3 3 3 5" xfId="12796"/>
    <cellStyle name="Output 2 2 3 3 3 6" xfId="15260"/>
    <cellStyle name="Output 2 2 3 3 3 7" xfId="17504"/>
    <cellStyle name="Output 2 2 3 3 4" xfId="2474"/>
    <cellStyle name="Output 2 2 3 3 4 2" xfId="5701"/>
    <cellStyle name="Output 2 2 3 3 4 3" xfId="8228"/>
    <cellStyle name="Output 2 2 3 3 4 4" xfId="10742"/>
    <cellStyle name="Output 2 2 3 3 4 5" xfId="13046"/>
    <cellStyle name="Output 2 2 3 3 4 6" xfId="15510"/>
    <cellStyle name="Output 2 2 3 3 4 7" xfId="17754"/>
    <cellStyle name="Output 2 2 3 3 5" xfId="1740"/>
    <cellStyle name="Output 2 2 3 3 5 2" xfId="4969"/>
    <cellStyle name="Output 2 2 3 3 5 3" xfId="7494"/>
    <cellStyle name="Output 2 2 3 3 5 4" xfId="10014"/>
    <cellStyle name="Output 2 2 3 3 5 5" xfId="12315"/>
    <cellStyle name="Output 2 2 3 3 5 6" xfId="14781"/>
    <cellStyle name="Output 2 2 3 3 5 7" xfId="17026"/>
    <cellStyle name="Output 2 2 3 3 6" xfId="2932"/>
    <cellStyle name="Output 2 2 3 3 6 2" xfId="6158"/>
    <cellStyle name="Output 2 2 3 3 6 3" xfId="8686"/>
    <cellStyle name="Output 2 2 3 3 6 4" xfId="11199"/>
    <cellStyle name="Output 2 2 3 3 6 5" xfId="13503"/>
    <cellStyle name="Output 2 2 3 3 6 6" xfId="15966"/>
    <cellStyle name="Output 2 2 3 3 6 7" xfId="18209"/>
    <cellStyle name="Output 2 2 3 3 7" xfId="3116"/>
    <cellStyle name="Output 2 2 3 3 7 2" xfId="6341"/>
    <cellStyle name="Output 2 2 3 3 7 3" xfId="8870"/>
    <cellStyle name="Output 2 2 3 3 7 4" xfId="11381"/>
    <cellStyle name="Output 2 2 3 3 7 5" xfId="13686"/>
    <cellStyle name="Output 2 2 3 3 7 6" xfId="16150"/>
    <cellStyle name="Output 2 2 3 3 7 7" xfId="18390"/>
    <cellStyle name="Output 2 2 3 3 8" xfId="3315"/>
    <cellStyle name="Output 2 2 3 3 8 2" xfId="6540"/>
    <cellStyle name="Output 2 2 3 3 8 3" xfId="9069"/>
    <cellStyle name="Output 2 2 3 3 8 4" xfId="11580"/>
    <cellStyle name="Output 2 2 3 3 8 5" xfId="13884"/>
    <cellStyle name="Output 2 2 3 3 8 6" xfId="16349"/>
    <cellStyle name="Output 2 2 3 3 8 7" xfId="18588"/>
    <cellStyle name="Output 2 2 3 3 9" xfId="1820"/>
    <cellStyle name="Output 2 2 3 3 9 2" xfId="5049"/>
    <cellStyle name="Output 2 2 3 3 9 3" xfId="7574"/>
    <cellStyle name="Output 2 2 3 3 9 4" xfId="10092"/>
    <cellStyle name="Output 2 2 3 3 9 5" xfId="12395"/>
    <cellStyle name="Output 2 2 3 3 9 6" xfId="14860"/>
    <cellStyle name="Output 2 2 3 3 9 7" xfId="17104"/>
    <cellStyle name="Output 2 2 3 30" xfId="21160"/>
    <cellStyle name="Output 2 2 3 4" xfId="400"/>
    <cellStyle name="Output 2 2 3 4 10" xfId="973"/>
    <cellStyle name="Output 2 2 3 4 10 2" xfId="4236"/>
    <cellStyle name="Output 2 2 3 4 10 3" xfId="6777"/>
    <cellStyle name="Output 2 2 3 4 10 4" xfId="9307"/>
    <cellStyle name="Output 2 2 3 4 10 5" xfId="9660"/>
    <cellStyle name="Output 2 2 3 4 10 6" xfId="14106"/>
    <cellStyle name="Output 2 2 3 4 10 7" xfId="14268"/>
    <cellStyle name="Output 2 2 3 4 11" xfId="3747"/>
    <cellStyle name="Output 2 2 3 4 12" xfId="3938"/>
    <cellStyle name="Output 2 2 3 4 13" xfId="9429"/>
    <cellStyle name="Output 2 2 3 4 14" xfId="14076"/>
    <cellStyle name="Output 2 2 3 4 15" xfId="20177"/>
    <cellStyle name="Output 2 2 3 4 16" xfId="20815"/>
    <cellStyle name="Output 2 2 3 4 2" xfId="1703"/>
    <cellStyle name="Output 2 2 3 4 2 2" xfId="4932"/>
    <cellStyle name="Output 2 2 3 4 2 3" xfId="7457"/>
    <cellStyle name="Output 2 2 3 4 2 4" xfId="9979"/>
    <cellStyle name="Output 2 2 3 4 2 5" xfId="12278"/>
    <cellStyle name="Output 2 2 3 4 2 6" xfId="14745"/>
    <cellStyle name="Output 2 2 3 4 2 7" xfId="16990"/>
    <cellStyle name="Output 2 2 3 4 3" xfId="1384"/>
    <cellStyle name="Output 2 2 3 4 3 2" xfId="4613"/>
    <cellStyle name="Output 2 2 3 4 3 3" xfId="7138"/>
    <cellStyle name="Output 2 2 3 4 3 4" xfId="9667"/>
    <cellStyle name="Output 2 2 3 4 3 5" xfId="11960"/>
    <cellStyle name="Output 2 2 3 4 3 6" xfId="14429"/>
    <cellStyle name="Output 2 2 3 4 3 7" xfId="16677"/>
    <cellStyle name="Output 2 2 3 4 4" xfId="1916"/>
    <cellStyle name="Output 2 2 3 4 4 2" xfId="5145"/>
    <cellStyle name="Output 2 2 3 4 4 3" xfId="7670"/>
    <cellStyle name="Output 2 2 3 4 4 4" xfId="10187"/>
    <cellStyle name="Output 2 2 3 4 4 5" xfId="12491"/>
    <cellStyle name="Output 2 2 3 4 4 6" xfId="14955"/>
    <cellStyle name="Output 2 2 3 4 4 7" xfId="17200"/>
    <cellStyle name="Output 2 2 3 4 5" xfId="1874"/>
    <cellStyle name="Output 2 2 3 4 5 2" xfId="5103"/>
    <cellStyle name="Output 2 2 3 4 5 3" xfId="7628"/>
    <cellStyle name="Output 2 2 3 4 5 4" xfId="10145"/>
    <cellStyle name="Output 2 2 3 4 5 5" xfId="12449"/>
    <cellStyle name="Output 2 2 3 4 5 6" xfId="14913"/>
    <cellStyle name="Output 2 2 3 4 5 7" xfId="17158"/>
    <cellStyle name="Output 2 2 3 4 6" xfId="2674"/>
    <cellStyle name="Output 2 2 3 4 6 2" xfId="5901"/>
    <cellStyle name="Output 2 2 3 4 6 3" xfId="8428"/>
    <cellStyle name="Output 2 2 3 4 6 4" xfId="10942"/>
    <cellStyle name="Output 2 2 3 4 6 5" xfId="13246"/>
    <cellStyle name="Output 2 2 3 4 6 6" xfId="15710"/>
    <cellStyle name="Output 2 2 3 4 6 7" xfId="17952"/>
    <cellStyle name="Output 2 2 3 4 7" xfId="2627"/>
    <cellStyle name="Output 2 2 3 4 7 2" xfId="5854"/>
    <cellStyle name="Output 2 2 3 4 7 3" xfId="8381"/>
    <cellStyle name="Output 2 2 3 4 7 4" xfId="10895"/>
    <cellStyle name="Output 2 2 3 4 7 5" xfId="13199"/>
    <cellStyle name="Output 2 2 3 4 7 6" xfId="15663"/>
    <cellStyle name="Output 2 2 3 4 7 7" xfId="17906"/>
    <cellStyle name="Output 2 2 3 4 8" xfId="2096"/>
    <cellStyle name="Output 2 2 3 4 8 2" xfId="5324"/>
    <cellStyle name="Output 2 2 3 4 8 3" xfId="7850"/>
    <cellStyle name="Output 2 2 3 4 8 4" xfId="10366"/>
    <cellStyle name="Output 2 2 3 4 8 5" xfId="12669"/>
    <cellStyle name="Output 2 2 3 4 8 6" xfId="15135"/>
    <cellStyle name="Output 2 2 3 4 8 7" xfId="17378"/>
    <cellStyle name="Output 2 2 3 4 9" xfId="3416"/>
    <cellStyle name="Output 2 2 3 4 9 2" xfId="6641"/>
    <cellStyle name="Output 2 2 3 4 9 3" xfId="9170"/>
    <cellStyle name="Output 2 2 3 4 9 4" xfId="11681"/>
    <cellStyle name="Output 2 2 3 4 9 5" xfId="13985"/>
    <cellStyle name="Output 2 2 3 4 9 6" xfId="16450"/>
    <cellStyle name="Output 2 2 3 4 9 7" xfId="18689"/>
    <cellStyle name="Output 2 2 3 5" xfId="679"/>
    <cellStyle name="Output 2 2 3 5 10" xfId="1248"/>
    <cellStyle name="Output 2 2 3 5 10 2" xfId="4477"/>
    <cellStyle name="Output 2 2 3 5 10 3" xfId="7003"/>
    <cellStyle name="Output 2 2 3 5 10 4" xfId="9531"/>
    <cellStyle name="Output 2 2 3 5 10 5" xfId="11826"/>
    <cellStyle name="Output 2 2 3 5 10 6" xfId="14293"/>
    <cellStyle name="Output 2 2 3 5 10 7" xfId="16543"/>
    <cellStyle name="Output 2 2 3 5 11" xfId="3978"/>
    <cellStyle name="Output 2 2 3 5 12" xfId="4137"/>
    <cellStyle name="Output 2 2 3 5 13" xfId="4070"/>
    <cellStyle name="Output 2 2 3 5 14" xfId="9844"/>
    <cellStyle name="Output 2 2 3 5 15" xfId="20573"/>
    <cellStyle name="Output 2 2 3 5 16" xfId="20859"/>
    <cellStyle name="Output 2 2 3 5 2" xfId="1957"/>
    <cellStyle name="Output 2 2 3 5 2 2" xfId="5186"/>
    <cellStyle name="Output 2 2 3 5 2 3" xfId="7711"/>
    <cellStyle name="Output 2 2 3 5 2 4" xfId="10227"/>
    <cellStyle name="Output 2 2 3 5 2 5" xfId="12531"/>
    <cellStyle name="Output 2 2 3 5 2 6" xfId="14996"/>
    <cellStyle name="Output 2 2 3 5 2 7" xfId="17240"/>
    <cellStyle name="Output 2 2 3 5 3" xfId="2203"/>
    <cellStyle name="Output 2 2 3 5 3 2" xfId="5430"/>
    <cellStyle name="Output 2 2 3 5 3 3" xfId="7957"/>
    <cellStyle name="Output 2 2 3 5 3 4" xfId="10471"/>
    <cellStyle name="Output 2 2 3 5 3 5" xfId="12775"/>
    <cellStyle name="Output 2 2 3 5 3 6" xfId="15239"/>
    <cellStyle name="Output 2 2 3 5 3 7" xfId="17483"/>
    <cellStyle name="Output 2 2 3 5 4" xfId="2453"/>
    <cellStyle name="Output 2 2 3 5 4 2" xfId="5680"/>
    <cellStyle name="Output 2 2 3 5 4 3" xfId="8207"/>
    <cellStyle name="Output 2 2 3 5 4 4" xfId="10721"/>
    <cellStyle name="Output 2 2 3 5 4 5" xfId="13025"/>
    <cellStyle name="Output 2 2 3 5 4 6" xfId="15489"/>
    <cellStyle name="Output 2 2 3 5 4 7" xfId="17733"/>
    <cellStyle name="Output 2 2 3 5 5" xfId="1545"/>
    <cellStyle name="Output 2 2 3 5 5 2" xfId="4774"/>
    <cellStyle name="Output 2 2 3 5 5 3" xfId="7299"/>
    <cellStyle name="Output 2 2 3 5 5 4" xfId="9825"/>
    <cellStyle name="Output 2 2 3 5 5 5" xfId="12120"/>
    <cellStyle name="Output 2 2 3 5 5 6" xfId="14590"/>
    <cellStyle name="Output 2 2 3 5 5 7" xfId="16835"/>
    <cellStyle name="Output 2 2 3 5 6" xfId="2911"/>
    <cellStyle name="Output 2 2 3 5 6 2" xfId="6137"/>
    <cellStyle name="Output 2 2 3 5 6 3" xfId="8665"/>
    <cellStyle name="Output 2 2 3 5 6 4" xfId="11178"/>
    <cellStyle name="Output 2 2 3 5 6 5" xfId="13482"/>
    <cellStyle name="Output 2 2 3 5 6 6" xfId="15945"/>
    <cellStyle name="Output 2 2 3 5 6 7" xfId="18188"/>
    <cellStyle name="Output 2 2 3 5 7" xfId="3095"/>
    <cellStyle name="Output 2 2 3 5 7 2" xfId="6320"/>
    <cellStyle name="Output 2 2 3 5 7 3" xfId="8849"/>
    <cellStyle name="Output 2 2 3 5 7 4" xfId="11360"/>
    <cellStyle name="Output 2 2 3 5 7 5" xfId="13665"/>
    <cellStyle name="Output 2 2 3 5 7 6" xfId="16129"/>
    <cellStyle name="Output 2 2 3 5 7 7" xfId="18369"/>
    <cellStyle name="Output 2 2 3 5 8" xfId="3294"/>
    <cellStyle name="Output 2 2 3 5 8 2" xfId="6519"/>
    <cellStyle name="Output 2 2 3 5 8 3" xfId="9048"/>
    <cellStyle name="Output 2 2 3 5 8 4" xfId="11559"/>
    <cellStyle name="Output 2 2 3 5 8 5" xfId="13863"/>
    <cellStyle name="Output 2 2 3 5 8 6" xfId="16328"/>
    <cellStyle name="Output 2 2 3 5 8 7" xfId="18567"/>
    <cellStyle name="Output 2 2 3 5 9" xfId="3421"/>
    <cellStyle name="Output 2 2 3 5 9 2" xfId="6646"/>
    <cellStyle name="Output 2 2 3 5 9 3" xfId="9175"/>
    <cellStyle name="Output 2 2 3 5 9 4" xfId="11686"/>
    <cellStyle name="Output 2 2 3 5 9 5" xfId="13990"/>
    <cellStyle name="Output 2 2 3 5 9 6" xfId="16455"/>
    <cellStyle name="Output 2 2 3 5 9 7" xfId="18694"/>
    <cellStyle name="Output 2 2 3 6" xfId="1675"/>
    <cellStyle name="Output 2 2 3 6 10" xfId="20890"/>
    <cellStyle name="Output 2 2 3 6 2" xfId="4904"/>
    <cellStyle name="Output 2 2 3 6 3" xfId="7429"/>
    <cellStyle name="Output 2 2 3 6 4" xfId="9951"/>
    <cellStyle name="Output 2 2 3 6 5" xfId="12250"/>
    <cellStyle name="Output 2 2 3 6 6" xfId="14717"/>
    <cellStyle name="Output 2 2 3 6 7" xfId="16962"/>
    <cellStyle name="Output 2 2 3 6 8" xfId="20251"/>
    <cellStyle name="Output 2 2 3 6 9" xfId="20604"/>
    <cellStyle name="Output 2 2 3 7" xfId="1578"/>
    <cellStyle name="Output 2 2 3 7 10" xfId="20922"/>
    <cellStyle name="Output 2 2 3 7 2" xfId="4807"/>
    <cellStyle name="Output 2 2 3 7 3" xfId="7332"/>
    <cellStyle name="Output 2 2 3 7 4" xfId="9858"/>
    <cellStyle name="Output 2 2 3 7 5" xfId="12153"/>
    <cellStyle name="Output 2 2 3 7 6" xfId="14622"/>
    <cellStyle name="Output 2 2 3 7 7" xfId="16867"/>
    <cellStyle name="Output 2 2 3 7 8" xfId="20285"/>
    <cellStyle name="Output 2 2 3 7 9" xfId="20637"/>
    <cellStyle name="Output 2 2 3 8" xfId="1341"/>
    <cellStyle name="Output 2 2 3 8 10" xfId="20944"/>
    <cellStyle name="Output 2 2 3 8 2" xfId="4570"/>
    <cellStyle name="Output 2 2 3 8 3" xfId="7096"/>
    <cellStyle name="Output 2 2 3 8 4" xfId="9624"/>
    <cellStyle name="Output 2 2 3 8 5" xfId="11918"/>
    <cellStyle name="Output 2 2 3 8 6" xfId="14386"/>
    <cellStyle name="Output 2 2 3 8 7" xfId="16635"/>
    <cellStyle name="Output 2 2 3 8 8" xfId="20307"/>
    <cellStyle name="Output 2 2 3 8 9" xfId="20659"/>
    <cellStyle name="Output 2 2 3 9" xfId="1686"/>
    <cellStyle name="Output 2 2 3 9 10" xfId="20952"/>
    <cellStyle name="Output 2 2 3 9 2" xfId="4915"/>
    <cellStyle name="Output 2 2 3 9 3" xfId="7440"/>
    <cellStyle name="Output 2 2 3 9 4" xfId="9962"/>
    <cellStyle name="Output 2 2 3 9 5" xfId="12261"/>
    <cellStyle name="Output 2 2 3 9 6" xfId="14728"/>
    <cellStyle name="Output 2 2 3 9 7" xfId="16973"/>
    <cellStyle name="Output 2 2 3 9 8" xfId="20315"/>
    <cellStyle name="Output 2 2 3 9 9" xfId="20667"/>
    <cellStyle name="Output 2 2 4" xfId="496"/>
    <cellStyle name="Output 2 2 4 10" xfId="1068"/>
    <cellStyle name="Output 2 2 4 10 2" xfId="4317"/>
    <cellStyle name="Output 2 2 4 10 3" xfId="6859"/>
    <cellStyle name="Output 2 2 4 10 4" xfId="9390"/>
    <cellStyle name="Output 2 2 4 10 5" xfId="11715"/>
    <cellStyle name="Output 2 2 4 10 6" xfId="14176"/>
    <cellStyle name="Output 2 2 4 10 7" xfId="6749"/>
    <cellStyle name="Output 2 2 4 11" xfId="3826"/>
    <cellStyle name="Output 2 2 4 12" xfId="3683"/>
    <cellStyle name="Output 2 2 4 13" xfId="4356"/>
    <cellStyle name="Output 2 2 4 14" xfId="15080"/>
    <cellStyle name="Output 2 2 4 15" xfId="19937"/>
    <cellStyle name="Output 2 2 4 16" xfId="19667"/>
    <cellStyle name="Output 2 2 4 2" xfId="1788"/>
    <cellStyle name="Output 2 2 4 2 2" xfId="5017"/>
    <cellStyle name="Output 2 2 4 2 3" xfId="7542"/>
    <cellStyle name="Output 2 2 4 2 4" xfId="10061"/>
    <cellStyle name="Output 2 2 4 2 5" xfId="12363"/>
    <cellStyle name="Output 2 2 4 2 6" xfId="14829"/>
    <cellStyle name="Output 2 2 4 2 7" xfId="17073"/>
    <cellStyle name="Output 2 2 4 3" xfId="2049"/>
    <cellStyle name="Output 2 2 4 3 2" xfId="5277"/>
    <cellStyle name="Output 2 2 4 3 3" xfId="7803"/>
    <cellStyle name="Output 2 2 4 3 4" xfId="10319"/>
    <cellStyle name="Output 2 2 4 3 5" xfId="12622"/>
    <cellStyle name="Output 2 2 4 3 6" xfId="15088"/>
    <cellStyle name="Output 2 2 4 3 7" xfId="17331"/>
    <cellStyle name="Output 2 2 4 4" xfId="2294"/>
    <cellStyle name="Output 2 2 4 4 2" xfId="5521"/>
    <cellStyle name="Output 2 2 4 4 3" xfId="8048"/>
    <cellStyle name="Output 2 2 4 4 4" xfId="10562"/>
    <cellStyle name="Output 2 2 4 4 5" xfId="12866"/>
    <cellStyle name="Output 2 2 4 4 6" xfId="15330"/>
    <cellStyle name="Output 2 2 4 4 7" xfId="17574"/>
    <cellStyle name="Output 2 2 4 5" xfId="1549"/>
    <cellStyle name="Output 2 2 4 5 2" xfId="4778"/>
    <cellStyle name="Output 2 2 4 5 3" xfId="7303"/>
    <cellStyle name="Output 2 2 4 5 4" xfId="9829"/>
    <cellStyle name="Output 2 2 4 5 5" xfId="12124"/>
    <cellStyle name="Output 2 2 4 5 6" xfId="14594"/>
    <cellStyle name="Output 2 2 4 5 7" xfId="16839"/>
    <cellStyle name="Output 2 2 4 6" xfId="2770"/>
    <cellStyle name="Output 2 2 4 6 2" xfId="5996"/>
    <cellStyle name="Output 2 2 4 6 3" xfId="8524"/>
    <cellStyle name="Output 2 2 4 6 4" xfId="11038"/>
    <cellStyle name="Output 2 2 4 6 5" xfId="13341"/>
    <cellStyle name="Output 2 2 4 6 6" xfId="15806"/>
    <cellStyle name="Output 2 2 4 6 7" xfId="18047"/>
    <cellStyle name="Output 2 2 4 7" xfId="1520"/>
    <cellStyle name="Output 2 2 4 7 2" xfId="4749"/>
    <cellStyle name="Output 2 2 4 7 3" xfId="7274"/>
    <cellStyle name="Output 2 2 4 7 4" xfId="9801"/>
    <cellStyle name="Output 2 2 4 7 5" xfId="12095"/>
    <cellStyle name="Output 2 2 4 7 6" xfId="14565"/>
    <cellStyle name="Output 2 2 4 7 7" xfId="16811"/>
    <cellStyle name="Output 2 2 4 8" xfId="3186"/>
    <cellStyle name="Output 2 2 4 8 2" xfId="6411"/>
    <cellStyle name="Output 2 2 4 8 3" xfId="8940"/>
    <cellStyle name="Output 2 2 4 8 4" xfId="11451"/>
    <cellStyle name="Output 2 2 4 8 5" xfId="13756"/>
    <cellStyle name="Output 2 2 4 8 6" xfId="16220"/>
    <cellStyle name="Output 2 2 4 8 7" xfId="18460"/>
    <cellStyle name="Output 2 2 4 9" xfId="1648"/>
    <cellStyle name="Output 2 2 4 9 2" xfId="4877"/>
    <cellStyle name="Output 2 2 4 9 3" xfId="7402"/>
    <cellStyle name="Output 2 2 4 9 4" xfId="9927"/>
    <cellStyle name="Output 2 2 4 9 5" xfId="12223"/>
    <cellStyle name="Output 2 2 4 9 6" xfId="14691"/>
    <cellStyle name="Output 2 2 4 9 7" xfId="16937"/>
    <cellStyle name="Output 2 2 5" xfId="740"/>
    <cellStyle name="Output 2 2 5 10" xfId="1309"/>
    <cellStyle name="Output 2 2 5 10 2" xfId="4538"/>
    <cellStyle name="Output 2 2 5 10 3" xfId="7064"/>
    <cellStyle name="Output 2 2 5 10 4" xfId="9592"/>
    <cellStyle name="Output 2 2 5 10 5" xfId="11887"/>
    <cellStyle name="Output 2 2 5 10 6" xfId="14354"/>
    <cellStyle name="Output 2 2 5 10 7" xfId="16604"/>
    <cellStyle name="Output 2 2 5 11" xfId="4039"/>
    <cellStyle name="Output 2 2 5 12" xfId="3648"/>
    <cellStyle name="Output 2 2 5 13" xfId="3713"/>
    <cellStyle name="Output 2 2 5 14" xfId="14224"/>
    <cellStyle name="Output 2 2 5 15" xfId="20094"/>
    <cellStyle name="Output 2 2 5 16" xfId="20737"/>
    <cellStyle name="Output 2 2 5 2" xfId="2018"/>
    <cellStyle name="Output 2 2 5 2 2" xfId="5247"/>
    <cellStyle name="Output 2 2 5 2 3" xfId="7772"/>
    <cellStyle name="Output 2 2 5 2 4" xfId="10288"/>
    <cellStyle name="Output 2 2 5 2 5" xfId="12592"/>
    <cellStyle name="Output 2 2 5 2 6" xfId="15057"/>
    <cellStyle name="Output 2 2 5 2 7" xfId="17301"/>
    <cellStyle name="Output 2 2 5 3" xfId="2264"/>
    <cellStyle name="Output 2 2 5 3 2" xfId="5491"/>
    <cellStyle name="Output 2 2 5 3 3" xfId="8018"/>
    <cellStyle name="Output 2 2 5 3 4" xfId="10532"/>
    <cellStyle name="Output 2 2 5 3 5" xfId="12836"/>
    <cellStyle name="Output 2 2 5 3 6" xfId="15300"/>
    <cellStyle name="Output 2 2 5 3 7" xfId="17544"/>
    <cellStyle name="Output 2 2 5 4" xfId="2514"/>
    <cellStyle name="Output 2 2 5 4 2" xfId="5741"/>
    <cellStyle name="Output 2 2 5 4 3" xfId="8268"/>
    <cellStyle name="Output 2 2 5 4 4" xfId="10782"/>
    <cellStyle name="Output 2 2 5 4 5" xfId="13086"/>
    <cellStyle name="Output 2 2 5 4 6" xfId="15550"/>
    <cellStyle name="Output 2 2 5 4 7" xfId="17794"/>
    <cellStyle name="Output 2 2 5 5" xfId="2742"/>
    <cellStyle name="Output 2 2 5 5 2" xfId="5968"/>
    <cellStyle name="Output 2 2 5 5 3" xfId="8496"/>
    <cellStyle name="Output 2 2 5 5 4" xfId="11010"/>
    <cellStyle name="Output 2 2 5 5 5" xfId="13313"/>
    <cellStyle name="Output 2 2 5 5 6" xfId="15778"/>
    <cellStyle name="Output 2 2 5 5 7" xfId="18019"/>
    <cellStyle name="Output 2 2 5 6" xfId="2972"/>
    <cellStyle name="Output 2 2 5 6 2" xfId="6198"/>
    <cellStyle name="Output 2 2 5 6 3" xfId="8726"/>
    <cellStyle name="Output 2 2 5 6 4" xfId="11239"/>
    <cellStyle name="Output 2 2 5 6 5" xfId="13543"/>
    <cellStyle name="Output 2 2 5 6 6" xfId="16006"/>
    <cellStyle name="Output 2 2 5 6 7" xfId="18249"/>
    <cellStyle name="Output 2 2 5 7" xfId="3156"/>
    <cellStyle name="Output 2 2 5 7 2" xfId="6381"/>
    <cellStyle name="Output 2 2 5 7 3" xfId="8910"/>
    <cellStyle name="Output 2 2 5 7 4" xfId="11421"/>
    <cellStyle name="Output 2 2 5 7 5" xfId="13726"/>
    <cellStyle name="Output 2 2 5 7 6" xfId="16190"/>
    <cellStyle name="Output 2 2 5 7 7" xfId="18430"/>
    <cellStyle name="Output 2 2 5 8" xfId="3355"/>
    <cellStyle name="Output 2 2 5 8 2" xfId="6580"/>
    <cellStyle name="Output 2 2 5 8 3" xfId="9109"/>
    <cellStyle name="Output 2 2 5 8 4" xfId="11620"/>
    <cellStyle name="Output 2 2 5 8 5" xfId="13924"/>
    <cellStyle name="Output 2 2 5 8 6" xfId="16389"/>
    <cellStyle name="Output 2 2 5 8 7" xfId="18628"/>
    <cellStyle name="Output 2 2 5 9" xfId="2547"/>
    <cellStyle name="Output 2 2 5 9 2" xfId="5774"/>
    <cellStyle name="Output 2 2 5 9 3" xfId="8301"/>
    <cellStyle name="Output 2 2 5 9 4" xfId="10815"/>
    <cellStyle name="Output 2 2 5 9 5" xfId="13119"/>
    <cellStyle name="Output 2 2 5 9 6" xfId="15583"/>
    <cellStyle name="Output 2 2 5 9 7" xfId="17827"/>
    <cellStyle name="Output 2 2 6" xfId="408"/>
    <cellStyle name="Output 2 2 6 10" xfId="981"/>
    <cellStyle name="Output 2 2 6 10 2" xfId="4244"/>
    <cellStyle name="Output 2 2 6 10 3" xfId="6785"/>
    <cellStyle name="Output 2 2 6 10 4" xfId="9315"/>
    <cellStyle name="Output 2 2 6 10 5" xfId="6828"/>
    <cellStyle name="Output 2 2 6 10 6" xfId="14114"/>
    <cellStyle name="Output 2 2 6 10 7" xfId="6889"/>
    <cellStyle name="Output 2 2 6 11" xfId="3755"/>
    <cellStyle name="Output 2 2 6 12" xfId="4387"/>
    <cellStyle name="Output 2 2 6 13" xfId="9371"/>
    <cellStyle name="Output 2 2 6 14" xfId="14267"/>
    <cellStyle name="Output 2 2 6 15" xfId="20072"/>
    <cellStyle name="Output 2 2 6 16" xfId="20498"/>
    <cellStyle name="Output 2 2 6 17" xfId="20714"/>
    <cellStyle name="Output 2 2 6 2" xfId="1711"/>
    <cellStyle name="Output 2 2 6 2 2" xfId="4940"/>
    <cellStyle name="Output 2 2 6 2 3" xfId="7465"/>
    <cellStyle name="Output 2 2 6 2 4" xfId="9987"/>
    <cellStyle name="Output 2 2 6 2 5" xfId="12286"/>
    <cellStyle name="Output 2 2 6 2 6" xfId="14753"/>
    <cellStyle name="Output 2 2 6 2 7" xfId="16998"/>
    <cellStyle name="Output 2 2 6 3" xfId="1404"/>
    <cellStyle name="Output 2 2 6 3 2" xfId="4633"/>
    <cellStyle name="Output 2 2 6 3 3" xfId="7158"/>
    <cellStyle name="Output 2 2 6 3 4" xfId="9685"/>
    <cellStyle name="Output 2 2 6 3 5" xfId="11979"/>
    <cellStyle name="Output 2 2 6 3 6" xfId="14449"/>
    <cellStyle name="Output 2 2 6 3 7" xfId="16695"/>
    <cellStyle name="Output 2 2 6 4" xfId="1614"/>
    <cellStyle name="Output 2 2 6 4 2" xfId="4843"/>
    <cellStyle name="Output 2 2 6 4 3" xfId="7368"/>
    <cellStyle name="Output 2 2 6 4 4" xfId="9893"/>
    <cellStyle name="Output 2 2 6 4 5" xfId="12189"/>
    <cellStyle name="Output 2 2 6 4 6" xfId="14657"/>
    <cellStyle name="Output 2 2 6 4 7" xfId="16903"/>
    <cellStyle name="Output 2 2 6 5" xfId="1485"/>
    <cellStyle name="Output 2 2 6 5 2" xfId="4714"/>
    <cellStyle name="Output 2 2 6 5 3" xfId="7239"/>
    <cellStyle name="Output 2 2 6 5 4" xfId="9766"/>
    <cellStyle name="Output 2 2 6 5 5" xfId="12060"/>
    <cellStyle name="Output 2 2 6 5 6" xfId="14530"/>
    <cellStyle name="Output 2 2 6 5 7" xfId="16776"/>
    <cellStyle name="Output 2 2 6 6" xfId="1836"/>
    <cellStyle name="Output 2 2 6 6 2" xfId="5065"/>
    <cellStyle name="Output 2 2 6 6 3" xfId="7590"/>
    <cellStyle name="Output 2 2 6 6 4" xfId="10107"/>
    <cellStyle name="Output 2 2 6 6 5" xfId="12411"/>
    <cellStyle name="Output 2 2 6 6 6" xfId="14875"/>
    <cellStyle name="Output 2 2 6 6 7" xfId="17120"/>
    <cellStyle name="Output 2 2 6 7" xfId="2609"/>
    <cellStyle name="Output 2 2 6 7 2" xfId="5836"/>
    <cellStyle name="Output 2 2 6 7 3" xfId="8363"/>
    <cellStyle name="Output 2 2 6 7 4" xfId="10877"/>
    <cellStyle name="Output 2 2 6 7 5" xfId="13181"/>
    <cellStyle name="Output 2 2 6 7 6" xfId="15645"/>
    <cellStyle name="Output 2 2 6 7 7" xfId="17888"/>
    <cellStyle name="Output 2 2 6 8" xfId="1833"/>
    <cellStyle name="Output 2 2 6 8 2" xfId="5062"/>
    <cellStyle name="Output 2 2 6 8 3" xfId="7587"/>
    <cellStyle name="Output 2 2 6 8 4" xfId="10104"/>
    <cellStyle name="Output 2 2 6 8 5" xfId="12408"/>
    <cellStyle name="Output 2 2 6 8 6" xfId="14872"/>
    <cellStyle name="Output 2 2 6 8 7" xfId="17117"/>
    <cellStyle name="Output 2 2 6 9" xfId="3217"/>
    <cellStyle name="Output 2 2 6 9 2" xfId="6442"/>
    <cellStyle name="Output 2 2 6 9 3" xfId="8971"/>
    <cellStyle name="Output 2 2 6 9 4" xfId="11482"/>
    <cellStyle name="Output 2 2 6 9 5" xfId="13786"/>
    <cellStyle name="Output 2 2 6 9 6" xfId="16251"/>
    <cellStyle name="Output 2 2 6 9 7" xfId="18490"/>
    <cellStyle name="Output 2 2 7" xfId="701"/>
    <cellStyle name="Output 2 2 7 10" xfId="1270"/>
    <cellStyle name="Output 2 2 7 10 2" xfId="4499"/>
    <cellStyle name="Output 2 2 7 10 3" xfId="7025"/>
    <cellStyle name="Output 2 2 7 10 4" xfId="9553"/>
    <cellStyle name="Output 2 2 7 10 5" xfId="11848"/>
    <cellStyle name="Output 2 2 7 10 6" xfId="14315"/>
    <cellStyle name="Output 2 2 7 10 7" xfId="16565"/>
    <cellStyle name="Output 2 2 7 11" xfId="4000"/>
    <cellStyle name="Output 2 2 7 12" xfId="3852"/>
    <cellStyle name="Output 2 2 7 13" xfId="3592"/>
    <cellStyle name="Output 2 2 7 14" xfId="9857"/>
    <cellStyle name="Output 2 2 7 15" xfId="20535"/>
    <cellStyle name="Output 2 2 7 16" xfId="20802"/>
    <cellStyle name="Output 2 2 7 2" xfId="1979"/>
    <cellStyle name="Output 2 2 7 2 2" xfId="5208"/>
    <cellStyle name="Output 2 2 7 2 3" xfId="7733"/>
    <cellStyle name="Output 2 2 7 2 4" xfId="10249"/>
    <cellStyle name="Output 2 2 7 2 5" xfId="12553"/>
    <cellStyle name="Output 2 2 7 2 6" xfId="15018"/>
    <cellStyle name="Output 2 2 7 2 7" xfId="17262"/>
    <cellStyle name="Output 2 2 7 3" xfId="2225"/>
    <cellStyle name="Output 2 2 7 3 2" xfId="5452"/>
    <cellStyle name="Output 2 2 7 3 3" xfId="7979"/>
    <cellStyle name="Output 2 2 7 3 4" xfId="10493"/>
    <cellStyle name="Output 2 2 7 3 5" xfId="12797"/>
    <cellStyle name="Output 2 2 7 3 6" xfId="15261"/>
    <cellStyle name="Output 2 2 7 3 7" xfId="17505"/>
    <cellStyle name="Output 2 2 7 4" xfId="2475"/>
    <cellStyle name="Output 2 2 7 4 2" xfId="5702"/>
    <cellStyle name="Output 2 2 7 4 3" xfId="8229"/>
    <cellStyle name="Output 2 2 7 4 4" xfId="10743"/>
    <cellStyle name="Output 2 2 7 4 5" xfId="13047"/>
    <cellStyle name="Output 2 2 7 4 6" xfId="15511"/>
    <cellStyle name="Output 2 2 7 4 7" xfId="17755"/>
    <cellStyle name="Output 2 2 7 5" xfId="1632"/>
    <cellStyle name="Output 2 2 7 5 2" xfId="4861"/>
    <cellStyle name="Output 2 2 7 5 3" xfId="7386"/>
    <cellStyle name="Output 2 2 7 5 4" xfId="9911"/>
    <cellStyle name="Output 2 2 7 5 5" xfId="12207"/>
    <cellStyle name="Output 2 2 7 5 6" xfId="14675"/>
    <cellStyle name="Output 2 2 7 5 7" xfId="16921"/>
    <cellStyle name="Output 2 2 7 6" xfId="2933"/>
    <cellStyle name="Output 2 2 7 6 2" xfId="6159"/>
    <cellStyle name="Output 2 2 7 6 3" xfId="8687"/>
    <cellStyle name="Output 2 2 7 6 4" xfId="11200"/>
    <cellStyle name="Output 2 2 7 6 5" xfId="13504"/>
    <cellStyle name="Output 2 2 7 6 6" xfId="15967"/>
    <cellStyle name="Output 2 2 7 6 7" xfId="18210"/>
    <cellStyle name="Output 2 2 7 7" xfId="3117"/>
    <cellStyle name="Output 2 2 7 7 2" xfId="6342"/>
    <cellStyle name="Output 2 2 7 7 3" xfId="8871"/>
    <cellStyle name="Output 2 2 7 7 4" xfId="11382"/>
    <cellStyle name="Output 2 2 7 7 5" xfId="13687"/>
    <cellStyle name="Output 2 2 7 7 6" xfId="16151"/>
    <cellStyle name="Output 2 2 7 7 7" xfId="18391"/>
    <cellStyle name="Output 2 2 7 8" xfId="3316"/>
    <cellStyle name="Output 2 2 7 8 2" xfId="6541"/>
    <cellStyle name="Output 2 2 7 8 3" xfId="9070"/>
    <cellStyle name="Output 2 2 7 8 4" xfId="11581"/>
    <cellStyle name="Output 2 2 7 8 5" xfId="13885"/>
    <cellStyle name="Output 2 2 7 8 6" xfId="16350"/>
    <cellStyle name="Output 2 2 7 8 7" xfId="18589"/>
    <cellStyle name="Output 2 2 7 9" xfId="1657"/>
    <cellStyle name="Output 2 2 7 9 2" xfId="4886"/>
    <cellStyle name="Output 2 2 7 9 3" xfId="7411"/>
    <cellStyle name="Output 2 2 7 9 4" xfId="9934"/>
    <cellStyle name="Output 2 2 7 9 5" xfId="12232"/>
    <cellStyle name="Output 2 2 7 9 6" xfId="14699"/>
    <cellStyle name="Output 2 2 7 9 7" xfId="16945"/>
    <cellStyle name="Output 2 2 8" xfId="1453"/>
    <cellStyle name="Output 2 2 8 10" xfId="20843"/>
    <cellStyle name="Output 2 2 8 2" xfId="4682"/>
    <cellStyle name="Output 2 2 8 3" xfId="7207"/>
    <cellStyle name="Output 2 2 8 4" xfId="9734"/>
    <cellStyle name="Output 2 2 8 5" xfId="12028"/>
    <cellStyle name="Output 2 2 8 6" xfId="14498"/>
    <cellStyle name="Output 2 2 8 7" xfId="16744"/>
    <cellStyle name="Output 2 2 8 8" xfId="20204"/>
    <cellStyle name="Output 2 2 8 9" xfId="20557"/>
    <cellStyle name="Output 2 2 9" xfId="1488"/>
    <cellStyle name="Output 2 2 9 10" xfId="20878"/>
    <cellStyle name="Output 2 2 9 2" xfId="4717"/>
    <cellStyle name="Output 2 2 9 3" xfId="7242"/>
    <cellStyle name="Output 2 2 9 4" xfId="9769"/>
    <cellStyle name="Output 2 2 9 5" xfId="12063"/>
    <cellStyle name="Output 2 2 9 6" xfId="14533"/>
    <cellStyle name="Output 2 2 9 7" xfId="16779"/>
    <cellStyle name="Output 2 2 9 8" xfId="20239"/>
    <cellStyle name="Output 2 2 9 9" xfId="20592"/>
    <cellStyle name="Output 2 20" xfId="18735"/>
    <cellStyle name="Output 2 21" xfId="19094"/>
    <cellStyle name="Output 2 22" xfId="19129"/>
    <cellStyle name="Output 2 23" xfId="19167"/>
    <cellStyle name="Output 2 24" xfId="19195"/>
    <cellStyle name="Output 2 25" xfId="19147"/>
    <cellStyle name="Output 2 26" xfId="19356"/>
    <cellStyle name="Output 2 27" xfId="19546"/>
    <cellStyle name="Output 2 28" xfId="19584"/>
    <cellStyle name="Output 2 29" xfId="19610"/>
    <cellStyle name="Output 2 3" xfId="182"/>
    <cellStyle name="Output 2 3 10" xfId="1742"/>
    <cellStyle name="Output 2 3 10 10" xfId="20739"/>
    <cellStyle name="Output 2 3 10 2" xfId="4971"/>
    <cellStyle name="Output 2 3 10 3" xfId="7496"/>
    <cellStyle name="Output 2 3 10 4" xfId="10016"/>
    <cellStyle name="Output 2 3 10 5" xfId="12317"/>
    <cellStyle name="Output 2 3 10 6" xfId="14783"/>
    <cellStyle name="Output 2 3 10 7" xfId="17028"/>
    <cellStyle name="Output 2 3 10 8" xfId="20096"/>
    <cellStyle name="Output 2 3 10 9" xfId="20515"/>
    <cellStyle name="Output 2 3 11" xfId="2876"/>
    <cellStyle name="Output 2 3 11 2" xfId="6102"/>
    <cellStyle name="Output 2 3 11 3" xfId="8630"/>
    <cellStyle name="Output 2 3 11 4" xfId="11143"/>
    <cellStyle name="Output 2 3 11 5" xfId="13447"/>
    <cellStyle name="Output 2 3 11 6" xfId="15910"/>
    <cellStyle name="Output 2 3 11 7" xfId="18153"/>
    <cellStyle name="Output 2 3 12" xfId="1878"/>
    <cellStyle name="Output 2 3 12 2" xfId="5107"/>
    <cellStyle name="Output 2 3 12 3" xfId="7632"/>
    <cellStyle name="Output 2 3 12 4" xfId="10149"/>
    <cellStyle name="Output 2 3 12 5" xfId="12453"/>
    <cellStyle name="Output 2 3 12 6" xfId="14917"/>
    <cellStyle name="Output 2 3 12 7" xfId="17162"/>
    <cellStyle name="Output 2 3 13" xfId="812"/>
    <cellStyle name="Output 2 3 13 2" xfId="4099"/>
    <cellStyle name="Output 2 3 13 3" xfId="3470"/>
    <cellStyle name="Output 2 3 13 4" xfId="4451"/>
    <cellStyle name="Output 2 3 13 5" xfId="4196"/>
    <cellStyle name="Output 2 3 13 6" xfId="14016"/>
    <cellStyle name="Output 2 3 13 7" xfId="6670"/>
    <cellStyle name="Output 2 3 14" xfId="3585"/>
    <cellStyle name="Output 2 3 15" xfId="6961"/>
    <cellStyle name="Output 2 3 16" xfId="11792"/>
    <cellStyle name="Output 2 3 17" xfId="18807"/>
    <cellStyle name="Output 2 3 18" xfId="19000"/>
    <cellStyle name="Output 2 3 19" xfId="19075"/>
    <cellStyle name="Output 2 3 2" xfId="372"/>
    <cellStyle name="Output 2 3 2 10" xfId="2645"/>
    <cellStyle name="Output 2 3 2 10 10" xfId="20978"/>
    <cellStyle name="Output 2 3 2 10 2" xfId="5872"/>
    <cellStyle name="Output 2 3 2 10 3" xfId="8399"/>
    <cellStyle name="Output 2 3 2 10 4" xfId="10913"/>
    <cellStyle name="Output 2 3 2 10 5" xfId="13217"/>
    <cellStyle name="Output 2 3 2 10 6" xfId="15681"/>
    <cellStyle name="Output 2 3 2 10 7" xfId="17924"/>
    <cellStyle name="Output 2 3 2 10 8" xfId="20341"/>
    <cellStyle name="Output 2 3 2 10 9" xfId="20693"/>
    <cellStyle name="Output 2 3 2 11" xfId="2867"/>
    <cellStyle name="Output 2 3 2 11 2" xfId="6093"/>
    <cellStyle name="Output 2 3 2 11 3" xfId="8621"/>
    <cellStyle name="Output 2 3 2 11 4" xfId="11134"/>
    <cellStyle name="Output 2 3 2 11 5" xfId="13438"/>
    <cellStyle name="Output 2 3 2 11 6" xfId="15901"/>
    <cellStyle name="Output 2 3 2 11 7" xfId="18144"/>
    <cellStyle name="Output 2 3 2 12" xfId="1879"/>
    <cellStyle name="Output 2 3 2 12 2" xfId="5108"/>
    <cellStyle name="Output 2 3 2 12 3" xfId="7633"/>
    <cellStyle name="Output 2 3 2 12 4" xfId="10150"/>
    <cellStyle name="Output 2 3 2 12 5" xfId="12454"/>
    <cellStyle name="Output 2 3 2 12 6" xfId="14918"/>
    <cellStyle name="Output 2 3 2 12 7" xfId="17163"/>
    <cellStyle name="Output 2 3 2 13" xfId="954"/>
    <cellStyle name="Output 2 3 2 13 2" xfId="4217"/>
    <cellStyle name="Output 2 3 2 13 3" xfId="6759"/>
    <cellStyle name="Output 2 3 2 13 4" xfId="9289"/>
    <cellStyle name="Output 2 3 2 13 5" xfId="4424"/>
    <cellStyle name="Output 2 3 2 13 6" xfId="14088"/>
    <cellStyle name="Output 2 3 2 13 7" xfId="10972"/>
    <cellStyle name="Output 2 3 2 14" xfId="3568"/>
    <cellStyle name="Output 2 3 2 15" xfId="6727"/>
    <cellStyle name="Output 2 3 2 16" xfId="9430"/>
    <cellStyle name="Output 2 3 2 17" xfId="9280"/>
    <cellStyle name="Output 2 3 2 18" xfId="18966"/>
    <cellStyle name="Output 2 3 2 19" xfId="19104"/>
    <cellStyle name="Output 2 3 2 2" xfId="606"/>
    <cellStyle name="Output 2 3 2 2 10" xfId="1177"/>
    <cellStyle name="Output 2 3 2 2 10 2" xfId="4409"/>
    <cellStyle name="Output 2 3 2 2 10 3" xfId="6944"/>
    <cellStyle name="Output 2 3 2 2 10 4" xfId="9474"/>
    <cellStyle name="Output 2 3 2 2 10 5" xfId="11778"/>
    <cellStyle name="Output 2 3 2 2 10 6" xfId="14241"/>
    <cellStyle name="Output 2 3 2 2 10 7" xfId="16508"/>
    <cellStyle name="Output 2 3 2 2 11" xfId="3917"/>
    <cellStyle name="Output 2 3 2 2 12" xfId="4148"/>
    <cellStyle name="Output 2 3 2 2 13" xfId="6921"/>
    <cellStyle name="Output 2 3 2 2 14" xfId="4185"/>
    <cellStyle name="Output 2 3 2 2 15" xfId="20107"/>
    <cellStyle name="Output 2 3 2 2 16" xfId="20750"/>
    <cellStyle name="Output 2 3 2 2 2" xfId="1889"/>
    <cellStyle name="Output 2 3 2 2 2 2" xfId="5118"/>
    <cellStyle name="Output 2 3 2 2 2 3" xfId="7643"/>
    <cellStyle name="Output 2 3 2 2 2 4" xfId="10160"/>
    <cellStyle name="Output 2 3 2 2 2 5" xfId="12464"/>
    <cellStyle name="Output 2 3 2 2 2 6" xfId="14928"/>
    <cellStyle name="Output 2 3 2 2 2 7" xfId="17173"/>
    <cellStyle name="Output 2 3 2 2 3" xfId="2138"/>
    <cellStyle name="Output 2 3 2 2 3 2" xfId="5366"/>
    <cellStyle name="Output 2 3 2 2 3 3" xfId="7892"/>
    <cellStyle name="Output 2 3 2 2 3 4" xfId="10408"/>
    <cellStyle name="Output 2 3 2 2 3 5" xfId="12711"/>
    <cellStyle name="Output 2 3 2 2 3 6" xfId="15176"/>
    <cellStyle name="Output 2 3 2 2 3 7" xfId="17420"/>
    <cellStyle name="Output 2 3 2 2 4" xfId="2390"/>
    <cellStyle name="Output 2 3 2 2 4 2" xfId="5617"/>
    <cellStyle name="Output 2 3 2 2 4 3" xfId="8144"/>
    <cellStyle name="Output 2 3 2 2 4 4" xfId="10658"/>
    <cellStyle name="Output 2 3 2 2 4 5" xfId="12962"/>
    <cellStyle name="Output 2 3 2 2 4 6" xfId="15426"/>
    <cellStyle name="Output 2 3 2 2 4 7" xfId="17670"/>
    <cellStyle name="Output 2 3 2 2 5" xfId="2626"/>
    <cellStyle name="Output 2 3 2 2 5 2" xfId="5853"/>
    <cellStyle name="Output 2 3 2 2 5 3" xfId="8380"/>
    <cellStyle name="Output 2 3 2 2 5 4" xfId="10894"/>
    <cellStyle name="Output 2 3 2 2 5 5" xfId="13198"/>
    <cellStyle name="Output 2 3 2 2 5 6" xfId="15662"/>
    <cellStyle name="Output 2 3 2 2 5 7" xfId="17905"/>
    <cellStyle name="Output 2 3 2 2 6" xfId="2852"/>
    <cellStyle name="Output 2 3 2 2 6 2" xfId="6078"/>
    <cellStyle name="Output 2 3 2 2 6 3" xfId="8606"/>
    <cellStyle name="Output 2 3 2 2 6 4" xfId="11119"/>
    <cellStyle name="Output 2 3 2 2 6 5" xfId="13423"/>
    <cellStyle name="Output 2 3 2 2 6 6" xfId="15886"/>
    <cellStyle name="Output 2 3 2 2 6 7" xfId="18129"/>
    <cellStyle name="Output 2 3 2 2 7" xfId="3040"/>
    <cellStyle name="Output 2 3 2 2 7 2" xfId="6266"/>
    <cellStyle name="Output 2 3 2 2 7 3" xfId="8794"/>
    <cellStyle name="Output 2 3 2 2 7 4" xfId="11306"/>
    <cellStyle name="Output 2 3 2 2 7 5" xfId="13611"/>
    <cellStyle name="Output 2 3 2 2 7 6" xfId="16074"/>
    <cellStyle name="Output 2 3 2 2 7 7" xfId="18316"/>
    <cellStyle name="Output 2 3 2 2 8" xfId="3243"/>
    <cellStyle name="Output 2 3 2 2 8 2" xfId="6468"/>
    <cellStyle name="Output 2 3 2 2 8 3" xfId="8997"/>
    <cellStyle name="Output 2 3 2 2 8 4" xfId="11508"/>
    <cellStyle name="Output 2 3 2 2 8 5" xfId="13812"/>
    <cellStyle name="Output 2 3 2 2 8 6" xfId="16277"/>
    <cellStyle name="Output 2 3 2 2 8 7" xfId="18516"/>
    <cellStyle name="Output 2 3 2 2 9" xfId="3432"/>
    <cellStyle name="Output 2 3 2 2 9 2" xfId="6657"/>
    <cellStyle name="Output 2 3 2 2 9 3" xfId="9186"/>
    <cellStyle name="Output 2 3 2 2 9 4" xfId="11697"/>
    <cellStyle name="Output 2 3 2 2 9 5" xfId="14001"/>
    <cellStyle name="Output 2 3 2 2 9 6" xfId="16466"/>
    <cellStyle name="Output 2 3 2 2 9 7" xfId="18705"/>
    <cellStyle name="Output 2 3 2 20" xfId="19140"/>
    <cellStyle name="Output 2 3 2 21" xfId="19176"/>
    <cellStyle name="Output 2 3 2 22" xfId="19204"/>
    <cellStyle name="Output 2 3 2 23" xfId="19232"/>
    <cellStyle name="Output 2 3 2 24" xfId="19260"/>
    <cellStyle name="Output 2 3 2 25" xfId="19559"/>
    <cellStyle name="Output 2 3 2 26" xfId="19593"/>
    <cellStyle name="Output 2 3 2 27" xfId="19619"/>
    <cellStyle name="Output 2 3 2 28" xfId="19644"/>
    <cellStyle name="Output 2 3 2 29" xfId="20066"/>
    <cellStyle name="Output 2 3 2 3" xfId="501"/>
    <cellStyle name="Output 2 3 2 3 10" xfId="1073"/>
    <cellStyle name="Output 2 3 2 3 10 2" xfId="4322"/>
    <cellStyle name="Output 2 3 2 3 10 3" xfId="6864"/>
    <cellStyle name="Output 2 3 2 3 10 4" xfId="9395"/>
    <cellStyle name="Output 2 3 2 3 10 5" xfId="11720"/>
    <cellStyle name="Output 2 3 2 3 10 6" xfId="14181"/>
    <cellStyle name="Output 2 3 2 3 10 7" xfId="3458"/>
    <cellStyle name="Output 2 3 2 3 11" xfId="3831"/>
    <cellStyle name="Output 2 3 2 3 12" xfId="3793"/>
    <cellStyle name="Output 2 3 2 3 13" xfId="3724"/>
    <cellStyle name="Output 2 3 2 3 14" xfId="14436"/>
    <cellStyle name="Output 2 3 2 3 15" xfId="20141"/>
    <cellStyle name="Output 2 3 2 3 16" xfId="20782"/>
    <cellStyle name="Output 2 3 2 3 2" xfId="1793"/>
    <cellStyle name="Output 2 3 2 3 2 2" xfId="5022"/>
    <cellStyle name="Output 2 3 2 3 2 3" xfId="7547"/>
    <cellStyle name="Output 2 3 2 3 2 4" xfId="10066"/>
    <cellStyle name="Output 2 3 2 3 2 5" xfId="12368"/>
    <cellStyle name="Output 2 3 2 3 2 6" xfId="14834"/>
    <cellStyle name="Output 2 3 2 3 2 7" xfId="17078"/>
    <cellStyle name="Output 2 3 2 3 3" xfId="2054"/>
    <cellStyle name="Output 2 3 2 3 3 2" xfId="5282"/>
    <cellStyle name="Output 2 3 2 3 3 3" xfId="7808"/>
    <cellStyle name="Output 2 3 2 3 3 4" xfId="10324"/>
    <cellStyle name="Output 2 3 2 3 3 5" xfId="12627"/>
    <cellStyle name="Output 2 3 2 3 3 6" xfId="15093"/>
    <cellStyle name="Output 2 3 2 3 3 7" xfId="17336"/>
    <cellStyle name="Output 2 3 2 3 4" xfId="2299"/>
    <cellStyle name="Output 2 3 2 3 4 2" xfId="5526"/>
    <cellStyle name="Output 2 3 2 3 4 3" xfId="8053"/>
    <cellStyle name="Output 2 3 2 3 4 4" xfId="10567"/>
    <cellStyle name="Output 2 3 2 3 4 5" xfId="12871"/>
    <cellStyle name="Output 2 3 2 3 4 6" xfId="15335"/>
    <cellStyle name="Output 2 3 2 3 4 7" xfId="17579"/>
    <cellStyle name="Output 2 3 2 3 5" xfId="1633"/>
    <cellStyle name="Output 2 3 2 3 5 2" xfId="4862"/>
    <cellStyle name="Output 2 3 2 3 5 3" xfId="7387"/>
    <cellStyle name="Output 2 3 2 3 5 4" xfId="9912"/>
    <cellStyle name="Output 2 3 2 3 5 5" xfId="12208"/>
    <cellStyle name="Output 2 3 2 3 5 6" xfId="14676"/>
    <cellStyle name="Output 2 3 2 3 5 7" xfId="16922"/>
    <cellStyle name="Output 2 3 2 3 6" xfId="2775"/>
    <cellStyle name="Output 2 3 2 3 6 2" xfId="6001"/>
    <cellStyle name="Output 2 3 2 3 6 3" xfId="8529"/>
    <cellStyle name="Output 2 3 2 3 6 4" xfId="11043"/>
    <cellStyle name="Output 2 3 2 3 6 5" xfId="13346"/>
    <cellStyle name="Output 2 3 2 3 6 6" xfId="15811"/>
    <cellStyle name="Output 2 3 2 3 6 7" xfId="18052"/>
    <cellStyle name="Output 2 3 2 3 7" xfId="1655"/>
    <cellStyle name="Output 2 3 2 3 7 2" xfId="4884"/>
    <cellStyle name="Output 2 3 2 3 7 3" xfId="7409"/>
    <cellStyle name="Output 2 3 2 3 7 4" xfId="9933"/>
    <cellStyle name="Output 2 3 2 3 7 5" xfId="12230"/>
    <cellStyle name="Output 2 3 2 3 7 6" xfId="14698"/>
    <cellStyle name="Output 2 3 2 3 7 7" xfId="16943"/>
    <cellStyle name="Output 2 3 2 3 8" xfId="3191"/>
    <cellStyle name="Output 2 3 2 3 8 2" xfId="6416"/>
    <cellStyle name="Output 2 3 2 3 8 3" xfId="8945"/>
    <cellStyle name="Output 2 3 2 3 8 4" xfId="11456"/>
    <cellStyle name="Output 2 3 2 3 8 5" xfId="13761"/>
    <cellStyle name="Output 2 3 2 3 8 6" xfId="16225"/>
    <cellStyle name="Output 2 3 2 3 8 7" xfId="18465"/>
    <cellStyle name="Output 2 3 2 3 9" xfId="3258"/>
    <cellStyle name="Output 2 3 2 3 9 2" xfId="6483"/>
    <cellStyle name="Output 2 3 2 3 9 3" xfId="9012"/>
    <cellStyle name="Output 2 3 2 3 9 4" xfId="11523"/>
    <cellStyle name="Output 2 3 2 3 9 5" xfId="13827"/>
    <cellStyle name="Output 2 3 2 3 9 6" xfId="16292"/>
    <cellStyle name="Output 2 3 2 3 9 7" xfId="18531"/>
    <cellStyle name="Output 2 3 2 30" xfId="21161"/>
    <cellStyle name="Output 2 3 2 4" xfId="749"/>
    <cellStyle name="Output 2 3 2 4 10" xfId="1318"/>
    <cellStyle name="Output 2 3 2 4 10 2" xfId="4547"/>
    <cellStyle name="Output 2 3 2 4 10 3" xfId="7073"/>
    <cellStyle name="Output 2 3 2 4 10 4" xfId="9601"/>
    <cellStyle name="Output 2 3 2 4 10 5" xfId="11896"/>
    <cellStyle name="Output 2 3 2 4 10 6" xfId="14363"/>
    <cellStyle name="Output 2 3 2 4 10 7" xfId="16613"/>
    <cellStyle name="Output 2 3 2 4 11" xfId="4048"/>
    <cellStyle name="Output 2 3 2 4 12" xfId="4126"/>
    <cellStyle name="Output 2 3 2 4 13" xfId="9348"/>
    <cellStyle name="Output 2 3 2 4 14" xfId="4363"/>
    <cellStyle name="Output 2 3 2 4 15" xfId="20178"/>
    <cellStyle name="Output 2 3 2 4 16" xfId="20816"/>
    <cellStyle name="Output 2 3 2 4 2" xfId="2027"/>
    <cellStyle name="Output 2 3 2 4 2 2" xfId="5256"/>
    <cellStyle name="Output 2 3 2 4 2 3" xfId="7781"/>
    <cellStyle name="Output 2 3 2 4 2 4" xfId="10297"/>
    <cellStyle name="Output 2 3 2 4 2 5" xfId="12601"/>
    <cellStyle name="Output 2 3 2 4 2 6" xfId="15066"/>
    <cellStyle name="Output 2 3 2 4 2 7" xfId="17310"/>
    <cellStyle name="Output 2 3 2 4 3" xfId="2273"/>
    <cellStyle name="Output 2 3 2 4 3 2" xfId="5500"/>
    <cellStyle name="Output 2 3 2 4 3 3" xfId="8027"/>
    <cellStyle name="Output 2 3 2 4 3 4" xfId="10541"/>
    <cellStyle name="Output 2 3 2 4 3 5" xfId="12845"/>
    <cellStyle name="Output 2 3 2 4 3 6" xfId="15309"/>
    <cellStyle name="Output 2 3 2 4 3 7" xfId="17553"/>
    <cellStyle name="Output 2 3 2 4 4" xfId="2523"/>
    <cellStyle name="Output 2 3 2 4 4 2" xfId="5750"/>
    <cellStyle name="Output 2 3 2 4 4 3" xfId="8277"/>
    <cellStyle name="Output 2 3 2 4 4 4" xfId="10791"/>
    <cellStyle name="Output 2 3 2 4 4 5" xfId="13095"/>
    <cellStyle name="Output 2 3 2 4 4 6" xfId="15559"/>
    <cellStyle name="Output 2 3 2 4 4 7" xfId="17803"/>
    <cellStyle name="Output 2 3 2 4 5" xfId="2751"/>
    <cellStyle name="Output 2 3 2 4 5 2" xfId="5977"/>
    <cellStyle name="Output 2 3 2 4 5 3" xfId="8505"/>
    <cellStyle name="Output 2 3 2 4 5 4" xfId="11019"/>
    <cellStyle name="Output 2 3 2 4 5 5" xfId="13322"/>
    <cellStyle name="Output 2 3 2 4 5 6" xfId="15787"/>
    <cellStyle name="Output 2 3 2 4 5 7" xfId="18028"/>
    <cellStyle name="Output 2 3 2 4 6" xfId="2981"/>
    <cellStyle name="Output 2 3 2 4 6 2" xfId="6207"/>
    <cellStyle name="Output 2 3 2 4 6 3" xfId="8735"/>
    <cellStyle name="Output 2 3 2 4 6 4" xfId="11248"/>
    <cellStyle name="Output 2 3 2 4 6 5" xfId="13552"/>
    <cellStyle name="Output 2 3 2 4 6 6" xfId="16015"/>
    <cellStyle name="Output 2 3 2 4 6 7" xfId="18258"/>
    <cellStyle name="Output 2 3 2 4 7" xfId="3165"/>
    <cellStyle name="Output 2 3 2 4 7 2" xfId="6390"/>
    <cellStyle name="Output 2 3 2 4 7 3" xfId="8919"/>
    <cellStyle name="Output 2 3 2 4 7 4" xfId="11430"/>
    <cellStyle name="Output 2 3 2 4 7 5" xfId="13735"/>
    <cellStyle name="Output 2 3 2 4 7 6" xfId="16199"/>
    <cellStyle name="Output 2 3 2 4 7 7" xfId="18439"/>
    <cellStyle name="Output 2 3 2 4 8" xfId="3364"/>
    <cellStyle name="Output 2 3 2 4 8 2" xfId="6589"/>
    <cellStyle name="Output 2 3 2 4 8 3" xfId="9118"/>
    <cellStyle name="Output 2 3 2 4 8 4" xfId="11629"/>
    <cellStyle name="Output 2 3 2 4 8 5" xfId="13933"/>
    <cellStyle name="Output 2 3 2 4 8 6" xfId="16398"/>
    <cellStyle name="Output 2 3 2 4 8 7" xfId="18637"/>
    <cellStyle name="Output 2 3 2 4 9" xfId="3028"/>
    <cellStyle name="Output 2 3 2 4 9 2" xfId="6254"/>
    <cellStyle name="Output 2 3 2 4 9 3" xfId="8782"/>
    <cellStyle name="Output 2 3 2 4 9 4" xfId="11295"/>
    <cellStyle name="Output 2 3 2 4 9 5" xfId="13599"/>
    <cellStyle name="Output 2 3 2 4 9 6" xfId="16062"/>
    <cellStyle name="Output 2 3 2 4 9 7" xfId="18305"/>
    <cellStyle name="Output 2 3 2 5" xfId="748"/>
    <cellStyle name="Output 2 3 2 5 10" xfId="1317"/>
    <cellStyle name="Output 2 3 2 5 10 2" xfId="4546"/>
    <cellStyle name="Output 2 3 2 5 10 3" xfId="7072"/>
    <cellStyle name="Output 2 3 2 5 10 4" xfId="9600"/>
    <cellStyle name="Output 2 3 2 5 10 5" xfId="11895"/>
    <cellStyle name="Output 2 3 2 5 10 6" xfId="14362"/>
    <cellStyle name="Output 2 3 2 5 10 7" xfId="16612"/>
    <cellStyle name="Output 2 3 2 5 11" xfId="4047"/>
    <cellStyle name="Output 2 3 2 5 12" xfId="3622"/>
    <cellStyle name="Output 2 3 2 5 13" xfId="4362"/>
    <cellStyle name="Output 2 3 2 5 14" xfId="4396"/>
    <cellStyle name="Output 2 3 2 5 15" xfId="20574"/>
    <cellStyle name="Output 2 3 2 5 16" xfId="20860"/>
    <cellStyle name="Output 2 3 2 5 2" xfId="2026"/>
    <cellStyle name="Output 2 3 2 5 2 2" xfId="5255"/>
    <cellStyle name="Output 2 3 2 5 2 3" xfId="7780"/>
    <cellStyle name="Output 2 3 2 5 2 4" xfId="10296"/>
    <cellStyle name="Output 2 3 2 5 2 5" xfId="12600"/>
    <cellStyle name="Output 2 3 2 5 2 6" xfId="15065"/>
    <cellStyle name="Output 2 3 2 5 2 7" xfId="17309"/>
    <cellStyle name="Output 2 3 2 5 3" xfId="2272"/>
    <cellStyle name="Output 2 3 2 5 3 2" xfId="5499"/>
    <cellStyle name="Output 2 3 2 5 3 3" xfId="8026"/>
    <cellStyle name="Output 2 3 2 5 3 4" xfId="10540"/>
    <cellStyle name="Output 2 3 2 5 3 5" xfId="12844"/>
    <cellStyle name="Output 2 3 2 5 3 6" xfId="15308"/>
    <cellStyle name="Output 2 3 2 5 3 7" xfId="17552"/>
    <cellStyle name="Output 2 3 2 5 4" xfId="2522"/>
    <cellStyle name="Output 2 3 2 5 4 2" xfId="5749"/>
    <cellStyle name="Output 2 3 2 5 4 3" xfId="8276"/>
    <cellStyle name="Output 2 3 2 5 4 4" xfId="10790"/>
    <cellStyle name="Output 2 3 2 5 4 5" xfId="13094"/>
    <cellStyle name="Output 2 3 2 5 4 6" xfId="15558"/>
    <cellStyle name="Output 2 3 2 5 4 7" xfId="17802"/>
    <cellStyle name="Output 2 3 2 5 5" xfId="2750"/>
    <cellStyle name="Output 2 3 2 5 5 2" xfId="5976"/>
    <cellStyle name="Output 2 3 2 5 5 3" xfId="8504"/>
    <cellStyle name="Output 2 3 2 5 5 4" xfId="11018"/>
    <cellStyle name="Output 2 3 2 5 5 5" xfId="13321"/>
    <cellStyle name="Output 2 3 2 5 5 6" xfId="15786"/>
    <cellStyle name="Output 2 3 2 5 5 7" xfId="18027"/>
    <cellStyle name="Output 2 3 2 5 6" xfId="2980"/>
    <cellStyle name="Output 2 3 2 5 6 2" xfId="6206"/>
    <cellStyle name="Output 2 3 2 5 6 3" xfId="8734"/>
    <cellStyle name="Output 2 3 2 5 6 4" xfId="11247"/>
    <cellStyle name="Output 2 3 2 5 6 5" xfId="13551"/>
    <cellStyle name="Output 2 3 2 5 6 6" xfId="16014"/>
    <cellStyle name="Output 2 3 2 5 6 7" xfId="18257"/>
    <cellStyle name="Output 2 3 2 5 7" xfId="3164"/>
    <cellStyle name="Output 2 3 2 5 7 2" xfId="6389"/>
    <cellStyle name="Output 2 3 2 5 7 3" xfId="8918"/>
    <cellStyle name="Output 2 3 2 5 7 4" xfId="11429"/>
    <cellStyle name="Output 2 3 2 5 7 5" xfId="13734"/>
    <cellStyle name="Output 2 3 2 5 7 6" xfId="16198"/>
    <cellStyle name="Output 2 3 2 5 7 7" xfId="18438"/>
    <cellStyle name="Output 2 3 2 5 8" xfId="3363"/>
    <cellStyle name="Output 2 3 2 5 8 2" xfId="6588"/>
    <cellStyle name="Output 2 3 2 5 8 3" xfId="9117"/>
    <cellStyle name="Output 2 3 2 5 8 4" xfId="11628"/>
    <cellStyle name="Output 2 3 2 5 8 5" xfId="13932"/>
    <cellStyle name="Output 2 3 2 5 8 6" xfId="16397"/>
    <cellStyle name="Output 2 3 2 5 8 7" xfId="18636"/>
    <cellStyle name="Output 2 3 2 5 9" xfId="2102"/>
    <cellStyle name="Output 2 3 2 5 9 2" xfId="5330"/>
    <cellStyle name="Output 2 3 2 5 9 3" xfId="7856"/>
    <cellStyle name="Output 2 3 2 5 9 4" xfId="10372"/>
    <cellStyle name="Output 2 3 2 5 9 5" xfId="12675"/>
    <cellStyle name="Output 2 3 2 5 9 6" xfId="15141"/>
    <cellStyle name="Output 2 3 2 5 9 7" xfId="17384"/>
    <cellStyle name="Output 2 3 2 6" xfId="1676"/>
    <cellStyle name="Output 2 3 2 6 10" xfId="20891"/>
    <cellStyle name="Output 2 3 2 6 2" xfId="4905"/>
    <cellStyle name="Output 2 3 2 6 3" xfId="7430"/>
    <cellStyle name="Output 2 3 2 6 4" xfId="9952"/>
    <cellStyle name="Output 2 3 2 6 5" xfId="12251"/>
    <cellStyle name="Output 2 3 2 6 6" xfId="14718"/>
    <cellStyle name="Output 2 3 2 6 7" xfId="16963"/>
    <cellStyle name="Output 2 3 2 6 8" xfId="20252"/>
    <cellStyle name="Output 2 3 2 6 9" xfId="20605"/>
    <cellStyle name="Output 2 3 2 7" xfId="1466"/>
    <cellStyle name="Output 2 3 2 7 10" xfId="20923"/>
    <cellStyle name="Output 2 3 2 7 2" xfId="4695"/>
    <cellStyle name="Output 2 3 2 7 3" xfId="7220"/>
    <cellStyle name="Output 2 3 2 7 4" xfId="9747"/>
    <cellStyle name="Output 2 3 2 7 5" xfId="12041"/>
    <cellStyle name="Output 2 3 2 7 6" xfId="14511"/>
    <cellStyle name="Output 2 3 2 7 7" xfId="16757"/>
    <cellStyle name="Output 2 3 2 7 8" xfId="20286"/>
    <cellStyle name="Output 2 3 2 7 9" xfId="20638"/>
    <cellStyle name="Output 2 3 2 8" xfId="2358"/>
    <cellStyle name="Output 2 3 2 8 10" xfId="20945"/>
    <cellStyle name="Output 2 3 2 8 2" xfId="5585"/>
    <cellStyle name="Output 2 3 2 8 3" xfId="8112"/>
    <cellStyle name="Output 2 3 2 8 4" xfId="10626"/>
    <cellStyle name="Output 2 3 2 8 5" xfId="12930"/>
    <cellStyle name="Output 2 3 2 8 6" xfId="15394"/>
    <cellStyle name="Output 2 3 2 8 7" xfId="17638"/>
    <cellStyle name="Output 2 3 2 8 8" xfId="20308"/>
    <cellStyle name="Output 2 3 2 8 9" xfId="20660"/>
    <cellStyle name="Output 2 3 2 9" xfId="1474"/>
    <cellStyle name="Output 2 3 2 9 10" xfId="20953"/>
    <cellStyle name="Output 2 3 2 9 2" xfId="4703"/>
    <cellStyle name="Output 2 3 2 9 3" xfId="7228"/>
    <cellStyle name="Output 2 3 2 9 4" xfId="9755"/>
    <cellStyle name="Output 2 3 2 9 5" xfId="12049"/>
    <cellStyle name="Output 2 3 2 9 6" xfId="14519"/>
    <cellStyle name="Output 2 3 2 9 7" xfId="16765"/>
    <cellStyle name="Output 2 3 2 9 8" xfId="20316"/>
    <cellStyle name="Output 2 3 2 9 9" xfId="20668"/>
    <cellStyle name="Output 2 3 20" xfId="18805"/>
    <cellStyle name="Output 2 3 21" xfId="19027"/>
    <cellStyle name="Output 2 3 22" xfId="19084"/>
    <cellStyle name="Output 2 3 23" xfId="19062"/>
    <cellStyle name="Output 2 3 24" xfId="19396"/>
    <cellStyle name="Output 2 3 25" xfId="19331"/>
    <cellStyle name="Output 2 3 26" xfId="19279"/>
    <cellStyle name="Output 2 3 27" xfId="19565"/>
    <cellStyle name="Output 2 3 28" xfId="19686"/>
    <cellStyle name="Output 2 3 3" xfId="498"/>
    <cellStyle name="Output 2 3 3 10" xfId="1070"/>
    <cellStyle name="Output 2 3 3 10 2" xfId="4319"/>
    <cellStyle name="Output 2 3 3 10 3" xfId="6861"/>
    <cellStyle name="Output 2 3 3 10 4" xfId="9392"/>
    <cellStyle name="Output 2 3 3 10 5" xfId="11717"/>
    <cellStyle name="Output 2 3 3 10 6" xfId="14178"/>
    <cellStyle name="Output 2 3 3 10 7" xfId="3815"/>
    <cellStyle name="Output 2 3 3 11" xfId="3828"/>
    <cellStyle name="Output 2 3 3 12" xfId="3563"/>
    <cellStyle name="Output 2 3 3 13" xfId="4376"/>
    <cellStyle name="Output 2 3 3 14" xfId="14576"/>
    <cellStyle name="Output 2 3 3 15" xfId="20079"/>
    <cellStyle name="Output 2 3 3 16" xfId="20723"/>
    <cellStyle name="Output 2 3 3 2" xfId="1790"/>
    <cellStyle name="Output 2 3 3 2 2" xfId="5019"/>
    <cellStyle name="Output 2 3 3 2 3" xfId="7544"/>
    <cellStyle name="Output 2 3 3 2 4" xfId="10063"/>
    <cellStyle name="Output 2 3 3 2 5" xfId="12365"/>
    <cellStyle name="Output 2 3 3 2 6" xfId="14831"/>
    <cellStyle name="Output 2 3 3 2 7" xfId="17075"/>
    <cellStyle name="Output 2 3 3 3" xfId="2051"/>
    <cellStyle name="Output 2 3 3 3 2" xfId="5279"/>
    <cellStyle name="Output 2 3 3 3 3" xfId="7805"/>
    <cellStyle name="Output 2 3 3 3 4" xfId="10321"/>
    <cellStyle name="Output 2 3 3 3 5" xfId="12624"/>
    <cellStyle name="Output 2 3 3 3 6" xfId="15090"/>
    <cellStyle name="Output 2 3 3 3 7" xfId="17333"/>
    <cellStyle name="Output 2 3 3 4" xfId="2296"/>
    <cellStyle name="Output 2 3 3 4 2" xfId="5523"/>
    <cellStyle name="Output 2 3 3 4 3" xfId="8050"/>
    <cellStyle name="Output 2 3 3 4 4" xfId="10564"/>
    <cellStyle name="Output 2 3 3 4 5" xfId="12868"/>
    <cellStyle name="Output 2 3 3 4 6" xfId="15332"/>
    <cellStyle name="Output 2 3 3 4 7" xfId="17576"/>
    <cellStyle name="Output 2 3 3 5" xfId="2367"/>
    <cellStyle name="Output 2 3 3 5 2" xfId="5594"/>
    <cellStyle name="Output 2 3 3 5 3" xfId="8121"/>
    <cellStyle name="Output 2 3 3 5 4" xfId="10635"/>
    <cellStyle name="Output 2 3 3 5 5" xfId="12939"/>
    <cellStyle name="Output 2 3 3 5 6" xfId="15403"/>
    <cellStyle name="Output 2 3 3 5 7" xfId="17647"/>
    <cellStyle name="Output 2 3 3 6" xfId="2772"/>
    <cellStyle name="Output 2 3 3 6 2" xfId="5998"/>
    <cellStyle name="Output 2 3 3 6 3" xfId="8526"/>
    <cellStyle name="Output 2 3 3 6 4" xfId="11040"/>
    <cellStyle name="Output 2 3 3 6 5" xfId="13343"/>
    <cellStyle name="Output 2 3 3 6 6" xfId="15808"/>
    <cellStyle name="Output 2 3 3 6 7" xfId="18049"/>
    <cellStyle name="Output 2 3 3 7" xfId="2561"/>
    <cellStyle name="Output 2 3 3 7 2" xfId="5788"/>
    <cellStyle name="Output 2 3 3 7 3" xfId="8315"/>
    <cellStyle name="Output 2 3 3 7 4" xfId="10829"/>
    <cellStyle name="Output 2 3 3 7 5" xfId="13133"/>
    <cellStyle name="Output 2 3 3 7 6" xfId="15597"/>
    <cellStyle name="Output 2 3 3 7 7" xfId="17841"/>
    <cellStyle name="Output 2 3 3 8" xfId="3188"/>
    <cellStyle name="Output 2 3 3 8 2" xfId="6413"/>
    <cellStyle name="Output 2 3 3 8 3" xfId="8942"/>
    <cellStyle name="Output 2 3 3 8 4" xfId="11453"/>
    <cellStyle name="Output 2 3 3 8 5" xfId="13758"/>
    <cellStyle name="Output 2 3 3 8 6" xfId="16222"/>
    <cellStyle name="Output 2 3 3 8 7" xfId="18462"/>
    <cellStyle name="Output 2 3 3 9" xfId="1354"/>
    <cellStyle name="Output 2 3 3 9 2" xfId="4583"/>
    <cellStyle name="Output 2 3 3 9 3" xfId="7109"/>
    <cellStyle name="Output 2 3 3 9 4" xfId="9637"/>
    <cellStyle name="Output 2 3 3 9 5" xfId="11931"/>
    <cellStyle name="Output 2 3 3 9 6" xfId="14399"/>
    <cellStyle name="Output 2 3 3 9 7" xfId="16648"/>
    <cellStyle name="Output 2 3 4" xfId="426"/>
    <cellStyle name="Output 2 3 4 10" xfId="998"/>
    <cellStyle name="Output 2 3 4 10 2" xfId="4261"/>
    <cellStyle name="Output 2 3 4 10 3" xfId="6802"/>
    <cellStyle name="Output 2 3 4 10 4" xfId="9332"/>
    <cellStyle name="Output 2 3 4 10 5" xfId="4436"/>
    <cellStyle name="Output 2 3 4 10 6" xfId="14131"/>
    <cellStyle name="Output 2 3 4 10 7" xfId="3575"/>
    <cellStyle name="Output 2 3 4 11" xfId="3773"/>
    <cellStyle name="Output 2 3 4 12" xfId="3691"/>
    <cellStyle name="Output 2 3 4 13" xfId="9459"/>
    <cellStyle name="Output 2 3 4 14" xfId="3535"/>
    <cellStyle name="Output 2 3 4 15" xfId="20020"/>
    <cellStyle name="Output 2 3 4 16" xfId="20433"/>
    <cellStyle name="Output 2 3 4 2" xfId="1729"/>
    <cellStyle name="Output 2 3 4 2 2" xfId="4958"/>
    <cellStyle name="Output 2 3 4 2 3" xfId="7483"/>
    <cellStyle name="Output 2 3 4 2 4" xfId="10004"/>
    <cellStyle name="Output 2 3 4 2 5" xfId="12304"/>
    <cellStyle name="Output 2 3 4 2 6" xfId="14771"/>
    <cellStyle name="Output 2 3 4 2 7" xfId="17015"/>
    <cellStyle name="Output 2 3 4 3" xfId="1560"/>
    <cellStyle name="Output 2 3 4 3 2" xfId="4789"/>
    <cellStyle name="Output 2 3 4 3 3" xfId="7314"/>
    <cellStyle name="Output 2 3 4 3 4" xfId="9840"/>
    <cellStyle name="Output 2 3 4 3 5" xfId="12135"/>
    <cellStyle name="Output 2 3 4 3 6" xfId="14605"/>
    <cellStyle name="Output 2 3 4 3 7" xfId="16850"/>
    <cellStyle name="Output 2 3 4 4" xfId="1917"/>
    <cellStyle name="Output 2 3 4 4 2" xfId="5146"/>
    <cellStyle name="Output 2 3 4 4 3" xfId="7671"/>
    <cellStyle name="Output 2 3 4 4 4" xfId="10188"/>
    <cellStyle name="Output 2 3 4 4 5" xfId="12492"/>
    <cellStyle name="Output 2 3 4 4 6" xfId="14956"/>
    <cellStyle name="Output 2 3 4 4 7" xfId="17201"/>
    <cellStyle name="Output 2 3 4 5" xfId="2362"/>
    <cellStyle name="Output 2 3 4 5 2" xfId="5589"/>
    <cellStyle name="Output 2 3 4 5 3" xfId="8116"/>
    <cellStyle name="Output 2 3 4 5 4" xfId="10630"/>
    <cellStyle name="Output 2 3 4 5 5" xfId="12934"/>
    <cellStyle name="Output 2 3 4 5 6" xfId="15398"/>
    <cellStyle name="Output 2 3 4 5 7" xfId="17642"/>
    <cellStyle name="Output 2 3 4 6" xfId="2580"/>
    <cellStyle name="Output 2 3 4 6 2" xfId="5807"/>
    <cellStyle name="Output 2 3 4 6 3" xfId="8334"/>
    <cellStyle name="Output 2 3 4 6 4" xfId="10848"/>
    <cellStyle name="Output 2 3 4 6 5" xfId="13152"/>
    <cellStyle name="Output 2 3 4 6 6" xfId="15616"/>
    <cellStyle name="Output 2 3 4 6 7" xfId="17860"/>
    <cellStyle name="Output 2 3 4 7" xfId="2117"/>
    <cellStyle name="Output 2 3 4 7 2" xfId="5345"/>
    <cellStyle name="Output 2 3 4 7 3" xfId="7871"/>
    <cellStyle name="Output 2 3 4 7 4" xfId="10387"/>
    <cellStyle name="Output 2 3 4 7 5" xfId="12690"/>
    <cellStyle name="Output 2 3 4 7 6" xfId="15155"/>
    <cellStyle name="Output 2 3 4 7 7" xfId="17399"/>
    <cellStyle name="Output 2 3 4 8" xfId="2838"/>
    <cellStyle name="Output 2 3 4 8 2" xfId="6064"/>
    <cellStyle name="Output 2 3 4 8 3" xfId="8592"/>
    <cellStyle name="Output 2 3 4 8 4" xfId="11105"/>
    <cellStyle name="Output 2 3 4 8 5" xfId="13409"/>
    <cellStyle name="Output 2 3 4 8 6" xfId="15872"/>
    <cellStyle name="Output 2 3 4 8 7" xfId="18115"/>
    <cellStyle name="Output 2 3 4 9" xfId="2630"/>
    <cellStyle name="Output 2 3 4 9 2" xfId="5857"/>
    <cellStyle name="Output 2 3 4 9 3" xfId="8384"/>
    <cellStyle name="Output 2 3 4 9 4" xfId="10898"/>
    <cellStyle name="Output 2 3 4 9 5" xfId="13202"/>
    <cellStyle name="Output 2 3 4 9 6" xfId="15666"/>
    <cellStyle name="Output 2 3 4 9 7" xfId="17909"/>
    <cellStyle name="Output 2 3 5" xfId="502"/>
    <cellStyle name="Output 2 3 5 10" xfId="1074"/>
    <cellStyle name="Output 2 3 5 10 2" xfId="4323"/>
    <cellStyle name="Output 2 3 5 10 3" xfId="6865"/>
    <cellStyle name="Output 2 3 5 10 4" xfId="9396"/>
    <cellStyle name="Output 2 3 5 10 5" xfId="11721"/>
    <cellStyle name="Output 2 3 5 10 6" xfId="14182"/>
    <cellStyle name="Output 2 3 5 10 7" xfId="9268"/>
    <cellStyle name="Output 2 3 5 11" xfId="3832"/>
    <cellStyle name="Output 2 3 5 12" xfId="4163"/>
    <cellStyle name="Output 2 3 5 13" xfId="9255"/>
    <cellStyle name="Output 2 3 5 14" xfId="14376"/>
    <cellStyle name="Output 2 3 5 15" xfId="19993"/>
    <cellStyle name="Output 2 3 5 16" xfId="20430"/>
    <cellStyle name="Output 2 3 5 17" xfId="20407"/>
    <cellStyle name="Output 2 3 5 2" xfId="1794"/>
    <cellStyle name="Output 2 3 5 2 2" xfId="5023"/>
    <cellStyle name="Output 2 3 5 2 3" xfId="7548"/>
    <cellStyle name="Output 2 3 5 2 4" xfId="10067"/>
    <cellStyle name="Output 2 3 5 2 5" xfId="12369"/>
    <cellStyle name="Output 2 3 5 2 6" xfId="14835"/>
    <cellStyle name="Output 2 3 5 2 7" xfId="17079"/>
    <cellStyle name="Output 2 3 5 3" xfId="2055"/>
    <cellStyle name="Output 2 3 5 3 2" xfId="5283"/>
    <cellStyle name="Output 2 3 5 3 3" xfId="7809"/>
    <cellStyle name="Output 2 3 5 3 4" xfId="10325"/>
    <cellStyle name="Output 2 3 5 3 5" xfId="12628"/>
    <cellStyle name="Output 2 3 5 3 6" xfId="15094"/>
    <cellStyle name="Output 2 3 5 3 7" xfId="17337"/>
    <cellStyle name="Output 2 3 5 4" xfId="2300"/>
    <cellStyle name="Output 2 3 5 4 2" xfId="5527"/>
    <cellStyle name="Output 2 3 5 4 3" xfId="8054"/>
    <cellStyle name="Output 2 3 5 4 4" xfId="10568"/>
    <cellStyle name="Output 2 3 5 4 5" xfId="12872"/>
    <cellStyle name="Output 2 3 5 4 6" xfId="15336"/>
    <cellStyle name="Output 2 3 5 4 7" xfId="17580"/>
    <cellStyle name="Output 2 3 5 5" xfId="2554"/>
    <cellStyle name="Output 2 3 5 5 2" xfId="5781"/>
    <cellStyle name="Output 2 3 5 5 3" xfId="8308"/>
    <cellStyle name="Output 2 3 5 5 4" xfId="10822"/>
    <cellStyle name="Output 2 3 5 5 5" xfId="13126"/>
    <cellStyle name="Output 2 3 5 5 6" xfId="15590"/>
    <cellStyle name="Output 2 3 5 5 7" xfId="17834"/>
    <cellStyle name="Output 2 3 5 6" xfId="2776"/>
    <cellStyle name="Output 2 3 5 6 2" xfId="6002"/>
    <cellStyle name="Output 2 3 5 6 3" xfId="8530"/>
    <cellStyle name="Output 2 3 5 6 4" xfId="11044"/>
    <cellStyle name="Output 2 3 5 6 5" xfId="13347"/>
    <cellStyle name="Output 2 3 5 6 6" xfId="15812"/>
    <cellStyle name="Output 2 3 5 6 7" xfId="18053"/>
    <cellStyle name="Output 2 3 5 7" xfId="1345"/>
    <cellStyle name="Output 2 3 5 7 2" xfId="4574"/>
    <cellStyle name="Output 2 3 5 7 3" xfId="7100"/>
    <cellStyle name="Output 2 3 5 7 4" xfId="9628"/>
    <cellStyle name="Output 2 3 5 7 5" xfId="11922"/>
    <cellStyle name="Output 2 3 5 7 6" xfId="14390"/>
    <cellStyle name="Output 2 3 5 7 7" xfId="16639"/>
    <cellStyle name="Output 2 3 5 8" xfId="3192"/>
    <cellStyle name="Output 2 3 5 8 2" xfId="6417"/>
    <cellStyle name="Output 2 3 5 8 3" xfId="8946"/>
    <cellStyle name="Output 2 3 5 8 4" xfId="11457"/>
    <cellStyle name="Output 2 3 5 8 5" xfId="13762"/>
    <cellStyle name="Output 2 3 5 8 6" xfId="16226"/>
    <cellStyle name="Output 2 3 5 8 7" xfId="18466"/>
    <cellStyle name="Output 2 3 5 9" xfId="3384"/>
    <cellStyle name="Output 2 3 5 9 2" xfId="6609"/>
    <cellStyle name="Output 2 3 5 9 3" xfId="9138"/>
    <cellStyle name="Output 2 3 5 9 4" xfId="11649"/>
    <cellStyle name="Output 2 3 5 9 5" xfId="13953"/>
    <cellStyle name="Output 2 3 5 9 6" xfId="16418"/>
    <cellStyle name="Output 2 3 5 9 7" xfId="18657"/>
    <cellStyle name="Output 2 3 6" xfId="746"/>
    <cellStyle name="Output 2 3 6 10" xfId="1315"/>
    <cellStyle name="Output 2 3 6 10 2" xfId="4544"/>
    <cellStyle name="Output 2 3 6 10 3" xfId="7070"/>
    <cellStyle name="Output 2 3 6 10 4" xfId="9598"/>
    <cellStyle name="Output 2 3 6 10 5" xfId="11893"/>
    <cellStyle name="Output 2 3 6 10 6" xfId="14360"/>
    <cellStyle name="Output 2 3 6 10 7" xfId="16610"/>
    <cellStyle name="Output 2 3 6 11" xfId="4045"/>
    <cellStyle name="Output 2 3 6 12" xfId="3607"/>
    <cellStyle name="Output 2 3 6 13" xfId="4111"/>
    <cellStyle name="Output 2 3 6 14" xfId="14050"/>
    <cellStyle name="Output 2 3 6 15" xfId="20398"/>
    <cellStyle name="Output 2 3 6 16" xfId="20216"/>
    <cellStyle name="Output 2 3 6 2" xfId="2024"/>
    <cellStyle name="Output 2 3 6 2 2" xfId="5253"/>
    <cellStyle name="Output 2 3 6 2 3" xfId="7778"/>
    <cellStyle name="Output 2 3 6 2 4" xfId="10294"/>
    <cellStyle name="Output 2 3 6 2 5" xfId="12598"/>
    <cellStyle name="Output 2 3 6 2 6" xfId="15063"/>
    <cellStyle name="Output 2 3 6 2 7" xfId="17307"/>
    <cellStyle name="Output 2 3 6 3" xfId="2270"/>
    <cellStyle name="Output 2 3 6 3 2" xfId="5497"/>
    <cellStyle name="Output 2 3 6 3 3" xfId="8024"/>
    <cellStyle name="Output 2 3 6 3 4" xfId="10538"/>
    <cellStyle name="Output 2 3 6 3 5" xfId="12842"/>
    <cellStyle name="Output 2 3 6 3 6" xfId="15306"/>
    <cellStyle name="Output 2 3 6 3 7" xfId="17550"/>
    <cellStyle name="Output 2 3 6 4" xfId="2520"/>
    <cellStyle name="Output 2 3 6 4 2" xfId="5747"/>
    <cellStyle name="Output 2 3 6 4 3" xfId="8274"/>
    <cellStyle name="Output 2 3 6 4 4" xfId="10788"/>
    <cellStyle name="Output 2 3 6 4 5" xfId="13092"/>
    <cellStyle name="Output 2 3 6 4 6" xfId="15556"/>
    <cellStyle name="Output 2 3 6 4 7" xfId="17800"/>
    <cellStyle name="Output 2 3 6 5" xfId="2748"/>
    <cellStyle name="Output 2 3 6 5 2" xfId="5974"/>
    <cellStyle name="Output 2 3 6 5 3" xfId="8502"/>
    <cellStyle name="Output 2 3 6 5 4" xfId="11016"/>
    <cellStyle name="Output 2 3 6 5 5" xfId="13319"/>
    <cellStyle name="Output 2 3 6 5 6" xfId="15784"/>
    <cellStyle name="Output 2 3 6 5 7" xfId="18025"/>
    <cellStyle name="Output 2 3 6 6" xfId="2978"/>
    <cellStyle name="Output 2 3 6 6 2" xfId="6204"/>
    <cellStyle name="Output 2 3 6 6 3" xfId="8732"/>
    <cellStyle name="Output 2 3 6 6 4" xfId="11245"/>
    <cellStyle name="Output 2 3 6 6 5" xfId="13549"/>
    <cellStyle name="Output 2 3 6 6 6" xfId="16012"/>
    <cellStyle name="Output 2 3 6 6 7" xfId="18255"/>
    <cellStyle name="Output 2 3 6 7" xfId="3162"/>
    <cellStyle name="Output 2 3 6 7 2" xfId="6387"/>
    <cellStyle name="Output 2 3 6 7 3" xfId="8916"/>
    <cellStyle name="Output 2 3 6 7 4" xfId="11427"/>
    <cellStyle name="Output 2 3 6 7 5" xfId="13732"/>
    <cellStyle name="Output 2 3 6 7 6" xfId="16196"/>
    <cellStyle name="Output 2 3 6 7 7" xfId="18436"/>
    <cellStyle name="Output 2 3 6 8" xfId="3361"/>
    <cellStyle name="Output 2 3 6 8 2" xfId="6586"/>
    <cellStyle name="Output 2 3 6 8 3" xfId="9115"/>
    <cellStyle name="Output 2 3 6 8 4" xfId="11626"/>
    <cellStyle name="Output 2 3 6 8 5" xfId="13930"/>
    <cellStyle name="Output 2 3 6 8 6" xfId="16395"/>
    <cellStyle name="Output 2 3 6 8 7" xfId="18634"/>
    <cellStyle name="Output 2 3 6 9" xfId="2836"/>
    <cellStyle name="Output 2 3 6 9 2" xfId="6062"/>
    <cellStyle name="Output 2 3 6 9 3" xfId="8590"/>
    <cellStyle name="Output 2 3 6 9 4" xfId="11103"/>
    <cellStyle name="Output 2 3 6 9 5" xfId="13407"/>
    <cellStyle name="Output 2 3 6 9 6" xfId="15870"/>
    <cellStyle name="Output 2 3 6 9 7" xfId="18113"/>
    <cellStyle name="Output 2 3 7" xfId="1495"/>
    <cellStyle name="Output 2 3 7 10" xfId="20822"/>
    <cellStyle name="Output 2 3 7 2" xfId="4724"/>
    <cellStyle name="Output 2 3 7 3" xfId="7249"/>
    <cellStyle name="Output 2 3 7 4" xfId="9776"/>
    <cellStyle name="Output 2 3 7 5" xfId="12070"/>
    <cellStyle name="Output 2 3 7 6" xfId="14540"/>
    <cellStyle name="Output 2 3 7 7" xfId="16786"/>
    <cellStyle name="Output 2 3 7 8" xfId="20184"/>
    <cellStyle name="Output 2 3 7 9" xfId="20546"/>
    <cellStyle name="Output 2 3 8" xfId="1486"/>
    <cellStyle name="Output 2 3 8 10" xfId="19908"/>
    <cellStyle name="Output 2 3 8 2" xfId="4715"/>
    <cellStyle name="Output 2 3 8 3" xfId="7240"/>
    <cellStyle name="Output 2 3 8 4" xfId="9767"/>
    <cellStyle name="Output 2 3 8 5" xfId="12061"/>
    <cellStyle name="Output 2 3 8 6" xfId="14531"/>
    <cellStyle name="Output 2 3 8 7" xfId="16777"/>
    <cellStyle name="Output 2 3 8 8" xfId="20062"/>
    <cellStyle name="Output 2 3 8 9" xfId="20488"/>
    <cellStyle name="Output 2 3 9" xfId="1854"/>
    <cellStyle name="Output 2 3 9 10" xfId="19952"/>
    <cellStyle name="Output 2 3 9 2" xfId="5083"/>
    <cellStyle name="Output 2 3 9 3" xfId="7608"/>
    <cellStyle name="Output 2 3 9 4" xfId="10125"/>
    <cellStyle name="Output 2 3 9 5" xfId="12429"/>
    <cellStyle name="Output 2 3 9 6" xfId="14893"/>
    <cellStyle name="Output 2 3 9 7" xfId="17138"/>
    <cellStyle name="Output 2 3 9 8" xfId="19974"/>
    <cellStyle name="Output 2 3 9 9" xfId="20416"/>
    <cellStyle name="Output 2 30" xfId="19683"/>
    <cellStyle name="Output 2 4" xfId="373"/>
    <cellStyle name="Output 2 4 10" xfId="1902"/>
    <cellStyle name="Output 2 4 10 10" xfId="20979"/>
    <cellStyle name="Output 2 4 10 2" xfId="5131"/>
    <cellStyle name="Output 2 4 10 3" xfId="7656"/>
    <cellStyle name="Output 2 4 10 4" xfId="10173"/>
    <cellStyle name="Output 2 4 10 5" xfId="12477"/>
    <cellStyle name="Output 2 4 10 6" xfId="14941"/>
    <cellStyle name="Output 2 4 10 7" xfId="17186"/>
    <cellStyle name="Output 2 4 10 8" xfId="20342"/>
    <cellStyle name="Output 2 4 10 9" xfId="20694"/>
    <cellStyle name="Output 2 4 11" xfId="2613"/>
    <cellStyle name="Output 2 4 11 2" xfId="5840"/>
    <cellStyle name="Output 2 4 11 3" xfId="8367"/>
    <cellStyle name="Output 2 4 11 4" xfId="10881"/>
    <cellStyle name="Output 2 4 11 5" xfId="13185"/>
    <cellStyle name="Output 2 4 11 6" xfId="15649"/>
    <cellStyle name="Output 2 4 11 7" xfId="17892"/>
    <cellStyle name="Output 2 4 12" xfId="1471"/>
    <cellStyle name="Output 2 4 12 2" xfId="4700"/>
    <cellStyle name="Output 2 4 12 3" xfId="7225"/>
    <cellStyle name="Output 2 4 12 4" xfId="9752"/>
    <cellStyle name="Output 2 4 12 5" xfId="12046"/>
    <cellStyle name="Output 2 4 12 6" xfId="14516"/>
    <cellStyle name="Output 2 4 12 7" xfId="16762"/>
    <cellStyle name="Output 2 4 13" xfId="955"/>
    <cellStyle name="Output 2 4 13 2" xfId="4218"/>
    <cellStyle name="Output 2 4 13 3" xfId="6760"/>
    <cellStyle name="Output 2 4 13 4" xfId="9290"/>
    <cellStyle name="Output 2 4 13 5" xfId="3522"/>
    <cellStyle name="Output 2 4 13 6" xfId="14089"/>
    <cellStyle name="Output 2 4 13 7" xfId="14041"/>
    <cellStyle name="Output 2 4 14" xfId="3517"/>
    <cellStyle name="Output 2 4 15" xfId="6920"/>
    <cellStyle name="Output 2 4 16" xfId="4198"/>
    <cellStyle name="Output 2 4 17" xfId="3500"/>
    <cellStyle name="Output 2 4 18" xfId="18967"/>
    <cellStyle name="Output 2 4 19" xfId="19105"/>
    <cellStyle name="Output 2 4 2" xfId="603"/>
    <cellStyle name="Output 2 4 2 10" xfId="1174"/>
    <cellStyle name="Output 2 4 2 10 2" xfId="4406"/>
    <cellStyle name="Output 2 4 2 10 3" xfId="6941"/>
    <cellStyle name="Output 2 4 2 10 4" xfId="9471"/>
    <cellStyle name="Output 2 4 2 10 5" xfId="11775"/>
    <cellStyle name="Output 2 4 2 10 6" xfId="14238"/>
    <cellStyle name="Output 2 4 2 10 7" xfId="16505"/>
    <cellStyle name="Output 2 4 2 11" xfId="3914"/>
    <cellStyle name="Output 2 4 2 12" xfId="4147"/>
    <cellStyle name="Output 2 4 2 13" xfId="4397"/>
    <cellStyle name="Output 2 4 2 14" xfId="9251"/>
    <cellStyle name="Output 2 4 2 15" xfId="20108"/>
    <cellStyle name="Output 2 4 2 16" xfId="20751"/>
    <cellStyle name="Output 2 4 2 2" xfId="1886"/>
    <cellStyle name="Output 2 4 2 2 2" xfId="5115"/>
    <cellStyle name="Output 2 4 2 2 3" xfId="7640"/>
    <cellStyle name="Output 2 4 2 2 4" xfId="10157"/>
    <cellStyle name="Output 2 4 2 2 5" xfId="12461"/>
    <cellStyle name="Output 2 4 2 2 6" xfId="14925"/>
    <cellStyle name="Output 2 4 2 2 7" xfId="17170"/>
    <cellStyle name="Output 2 4 2 3" xfId="2135"/>
    <cellStyle name="Output 2 4 2 3 2" xfId="5363"/>
    <cellStyle name="Output 2 4 2 3 3" xfId="7889"/>
    <cellStyle name="Output 2 4 2 3 4" xfId="10405"/>
    <cellStyle name="Output 2 4 2 3 5" xfId="12708"/>
    <cellStyle name="Output 2 4 2 3 6" xfId="15173"/>
    <cellStyle name="Output 2 4 2 3 7" xfId="17417"/>
    <cellStyle name="Output 2 4 2 4" xfId="2387"/>
    <cellStyle name="Output 2 4 2 4 2" xfId="5614"/>
    <cellStyle name="Output 2 4 2 4 3" xfId="8141"/>
    <cellStyle name="Output 2 4 2 4 4" xfId="10655"/>
    <cellStyle name="Output 2 4 2 4 5" xfId="12959"/>
    <cellStyle name="Output 2 4 2 4 6" xfId="15423"/>
    <cellStyle name="Output 2 4 2 4 7" xfId="17667"/>
    <cellStyle name="Output 2 4 2 5" xfId="2371"/>
    <cellStyle name="Output 2 4 2 5 2" xfId="5598"/>
    <cellStyle name="Output 2 4 2 5 3" xfId="8125"/>
    <cellStyle name="Output 2 4 2 5 4" xfId="10639"/>
    <cellStyle name="Output 2 4 2 5 5" xfId="12943"/>
    <cellStyle name="Output 2 4 2 5 6" xfId="15407"/>
    <cellStyle name="Output 2 4 2 5 7" xfId="17651"/>
    <cellStyle name="Output 2 4 2 6" xfId="2849"/>
    <cellStyle name="Output 2 4 2 6 2" xfId="6075"/>
    <cellStyle name="Output 2 4 2 6 3" xfId="8603"/>
    <cellStyle name="Output 2 4 2 6 4" xfId="11116"/>
    <cellStyle name="Output 2 4 2 6 5" xfId="13420"/>
    <cellStyle name="Output 2 4 2 6 6" xfId="15883"/>
    <cellStyle name="Output 2 4 2 6 7" xfId="18126"/>
    <cellStyle name="Output 2 4 2 7" xfId="3037"/>
    <cellStyle name="Output 2 4 2 7 2" xfId="6263"/>
    <cellStyle name="Output 2 4 2 7 3" xfId="8791"/>
    <cellStyle name="Output 2 4 2 7 4" xfId="11303"/>
    <cellStyle name="Output 2 4 2 7 5" xfId="13608"/>
    <cellStyle name="Output 2 4 2 7 6" xfId="16071"/>
    <cellStyle name="Output 2 4 2 7 7" xfId="18313"/>
    <cellStyle name="Output 2 4 2 8" xfId="3240"/>
    <cellStyle name="Output 2 4 2 8 2" xfId="6465"/>
    <cellStyle name="Output 2 4 2 8 3" xfId="8994"/>
    <cellStyle name="Output 2 4 2 8 4" xfId="11505"/>
    <cellStyle name="Output 2 4 2 8 5" xfId="13809"/>
    <cellStyle name="Output 2 4 2 8 6" xfId="16274"/>
    <cellStyle name="Output 2 4 2 8 7" xfId="18513"/>
    <cellStyle name="Output 2 4 2 9" xfId="3425"/>
    <cellStyle name="Output 2 4 2 9 2" xfId="6650"/>
    <cellStyle name="Output 2 4 2 9 3" xfId="9179"/>
    <cellStyle name="Output 2 4 2 9 4" xfId="11690"/>
    <cellStyle name="Output 2 4 2 9 5" xfId="13994"/>
    <cellStyle name="Output 2 4 2 9 6" xfId="16459"/>
    <cellStyle name="Output 2 4 2 9 7" xfId="18698"/>
    <cellStyle name="Output 2 4 20" xfId="19141"/>
    <cellStyle name="Output 2 4 21" xfId="19177"/>
    <cellStyle name="Output 2 4 22" xfId="19205"/>
    <cellStyle name="Output 2 4 23" xfId="19233"/>
    <cellStyle name="Output 2 4 24" xfId="19261"/>
    <cellStyle name="Output 2 4 25" xfId="19560"/>
    <cellStyle name="Output 2 4 26" xfId="19594"/>
    <cellStyle name="Output 2 4 27" xfId="19620"/>
    <cellStyle name="Output 2 4 28" xfId="19645"/>
    <cellStyle name="Output 2 4 29" xfId="20084"/>
    <cellStyle name="Output 2 4 3" xfId="669"/>
    <cellStyle name="Output 2 4 3 10" xfId="1238"/>
    <cellStyle name="Output 2 4 3 10 2" xfId="4467"/>
    <cellStyle name="Output 2 4 3 10 3" xfId="6993"/>
    <cellStyle name="Output 2 4 3 10 4" xfId="9521"/>
    <cellStyle name="Output 2 4 3 10 5" xfId="11816"/>
    <cellStyle name="Output 2 4 3 10 6" xfId="14283"/>
    <cellStyle name="Output 2 4 3 10 7" xfId="16533"/>
    <cellStyle name="Output 2 4 3 11" xfId="3968"/>
    <cellStyle name="Output 2 4 3 12" xfId="3854"/>
    <cellStyle name="Output 2 4 3 13" xfId="6441"/>
    <cellStyle name="Output 2 4 3 14" xfId="11766"/>
    <cellStyle name="Output 2 4 3 15" xfId="20142"/>
    <cellStyle name="Output 2 4 3 16" xfId="20783"/>
    <cellStyle name="Output 2 4 3 2" xfId="1947"/>
    <cellStyle name="Output 2 4 3 2 2" xfId="5176"/>
    <cellStyle name="Output 2 4 3 2 3" xfId="7701"/>
    <cellStyle name="Output 2 4 3 2 4" xfId="10217"/>
    <cellStyle name="Output 2 4 3 2 5" xfId="12521"/>
    <cellStyle name="Output 2 4 3 2 6" xfId="14986"/>
    <cellStyle name="Output 2 4 3 2 7" xfId="17230"/>
    <cellStyle name="Output 2 4 3 3" xfId="2193"/>
    <cellStyle name="Output 2 4 3 3 2" xfId="5420"/>
    <cellStyle name="Output 2 4 3 3 3" xfId="7947"/>
    <cellStyle name="Output 2 4 3 3 4" xfId="10461"/>
    <cellStyle name="Output 2 4 3 3 5" xfId="12765"/>
    <cellStyle name="Output 2 4 3 3 6" xfId="15229"/>
    <cellStyle name="Output 2 4 3 3 7" xfId="17473"/>
    <cellStyle name="Output 2 4 3 4" xfId="2443"/>
    <cellStyle name="Output 2 4 3 4 2" xfId="5670"/>
    <cellStyle name="Output 2 4 3 4 3" xfId="8197"/>
    <cellStyle name="Output 2 4 3 4 4" xfId="10711"/>
    <cellStyle name="Output 2 4 3 4 5" xfId="13015"/>
    <cellStyle name="Output 2 4 3 4 6" xfId="15479"/>
    <cellStyle name="Output 2 4 3 4 7" xfId="17723"/>
    <cellStyle name="Output 2 4 3 5" xfId="2083"/>
    <cellStyle name="Output 2 4 3 5 2" xfId="5311"/>
    <cellStyle name="Output 2 4 3 5 3" xfId="7837"/>
    <cellStyle name="Output 2 4 3 5 4" xfId="10353"/>
    <cellStyle name="Output 2 4 3 5 5" xfId="12656"/>
    <cellStyle name="Output 2 4 3 5 6" xfId="15122"/>
    <cellStyle name="Output 2 4 3 5 7" xfId="17365"/>
    <cellStyle name="Output 2 4 3 6" xfId="2901"/>
    <cellStyle name="Output 2 4 3 6 2" xfId="6127"/>
    <cellStyle name="Output 2 4 3 6 3" xfId="8655"/>
    <cellStyle name="Output 2 4 3 6 4" xfId="11168"/>
    <cellStyle name="Output 2 4 3 6 5" xfId="13472"/>
    <cellStyle name="Output 2 4 3 6 6" xfId="15935"/>
    <cellStyle name="Output 2 4 3 6 7" xfId="18178"/>
    <cellStyle name="Output 2 4 3 7" xfId="3085"/>
    <cellStyle name="Output 2 4 3 7 2" xfId="6310"/>
    <cellStyle name="Output 2 4 3 7 3" xfId="8839"/>
    <cellStyle name="Output 2 4 3 7 4" xfId="11350"/>
    <cellStyle name="Output 2 4 3 7 5" xfId="13655"/>
    <cellStyle name="Output 2 4 3 7 6" xfId="16119"/>
    <cellStyle name="Output 2 4 3 7 7" xfId="18359"/>
    <cellStyle name="Output 2 4 3 8" xfId="3284"/>
    <cellStyle name="Output 2 4 3 8 2" xfId="6509"/>
    <cellStyle name="Output 2 4 3 8 3" xfId="9038"/>
    <cellStyle name="Output 2 4 3 8 4" xfId="11549"/>
    <cellStyle name="Output 2 4 3 8 5" xfId="13853"/>
    <cellStyle name="Output 2 4 3 8 6" xfId="16318"/>
    <cellStyle name="Output 2 4 3 8 7" xfId="18557"/>
    <cellStyle name="Output 2 4 3 9" xfId="2103"/>
    <cellStyle name="Output 2 4 3 9 2" xfId="5331"/>
    <cellStyle name="Output 2 4 3 9 3" xfId="7857"/>
    <cellStyle name="Output 2 4 3 9 4" xfId="10373"/>
    <cellStyle name="Output 2 4 3 9 5" xfId="12676"/>
    <cellStyle name="Output 2 4 3 9 6" xfId="15142"/>
    <cellStyle name="Output 2 4 3 9 7" xfId="17385"/>
    <cellStyle name="Output 2 4 30" xfId="21162"/>
    <cellStyle name="Output 2 4 4" xfId="716"/>
    <cellStyle name="Output 2 4 4 10" xfId="1285"/>
    <cellStyle name="Output 2 4 4 10 2" xfId="4514"/>
    <cellStyle name="Output 2 4 4 10 3" xfId="7040"/>
    <cellStyle name="Output 2 4 4 10 4" xfId="9568"/>
    <cellStyle name="Output 2 4 4 10 5" xfId="11863"/>
    <cellStyle name="Output 2 4 4 10 6" xfId="14330"/>
    <cellStyle name="Output 2 4 4 10 7" xfId="16580"/>
    <cellStyle name="Output 2 4 4 11" xfId="4015"/>
    <cellStyle name="Output 2 4 4 12" xfId="3625"/>
    <cellStyle name="Output 2 4 4 13" xfId="6745"/>
    <cellStyle name="Output 2 4 4 14" xfId="6970"/>
    <cellStyle name="Output 2 4 4 15" xfId="20179"/>
    <cellStyle name="Output 2 4 4 16" xfId="20817"/>
    <cellStyle name="Output 2 4 4 2" xfId="1994"/>
    <cellStyle name="Output 2 4 4 2 2" xfId="5223"/>
    <cellStyle name="Output 2 4 4 2 3" xfId="7748"/>
    <cellStyle name="Output 2 4 4 2 4" xfId="10264"/>
    <cellStyle name="Output 2 4 4 2 5" xfId="12568"/>
    <cellStyle name="Output 2 4 4 2 6" xfId="15033"/>
    <cellStyle name="Output 2 4 4 2 7" xfId="17277"/>
    <cellStyle name="Output 2 4 4 3" xfId="2240"/>
    <cellStyle name="Output 2 4 4 3 2" xfId="5467"/>
    <cellStyle name="Output 2 4 4 3 3" xfId="7994"/>
    <cellStyle name="Output 2 4 4 3 4" xfId="10508"/>
    <cellStyle name="Output 2 4 4 3 5" xfId="12812"/>
    <cellStyle name="Output 2 4 4 3 6" xfId="15276"/>
    <cellStyle name="Output 2 4 4 3 7" xfId="17520"/>
    <cellStyle name="Output 2 4 4 4" xfId="2490"/>
    <cellStyle name="Output 2 4 4 4 2" xfId="5717"/>
    <cellStyle name="Output 2 4 4 4 3" xfId="8244"/>
    <cellStyle name="Output 2 4 4 4 4" xfId="10758"/>
    <cellStyle name="Output 2 4 4 4 5" xfId="13062"/>
    <cellStyle name="Output 2 4 4 4 6" xfId="15526"/>
    <cellStyle name="Output 2 4 4 4 7" xfId="17770"/>
    <cellStyle name="Output 2 4 4 5" xfId="2718"/>
    <cellStyle name="Output 2 4 4 5 2" xfId="5944"/>
    <cellStyle name="Output 2 4 4 5 3" xfId="8472"/>
    <cellStyle name="Output 2 4 4 5 4" xfId="10986"/>
    <cellStyle name="Output 2 4 4 5 5" xfId="13289"/>
    <cellStyle name="Output 2 4 4 5 6" xfId="15754"/>
    <cellStyle name="Output 2 4 4 5 7" xfId="17995"/>
    <cellStyle name="Output 2 4 4 6" xfId="2948"/>
    <cellStyle name="Output 2 4 4 6 2" xfId="6174"/>
    <cellStyle name="Output 2 4 4 6 3" xfId="8702"/>
    <cellStyle name="Output 2 4 4 6 4" xfId="11215"/>
    <cellStyle name="Output 2 4 4 6 5" xfId="13519"/>
    <cellStyle name="Output 2 4 4 6 6" xfId="15982"/>
    <cellStyle name="Output 2 4 4 6 7" xfId="18225"/>
    <cellStyle name="Output 2 4 4 7" xfId="3132"/>
    <cellStyle name="Output 2 4 4 7 2" xfId="6357"/>
    <cellStyle name="Output 2 4 4 7 3" xfId="8886"/>
    <cellStyle name="Output 2 4 4 7 4" xfId="11397"/>
    <cellStyle name="Output 2 4 4 7 5" xfId="13702"/>
    <cellStyle name="Output 2 4 4 7 6" xfId="16166"/>
    <cellStyle name="Output 2 4 4 7 7" xfId="18406"/>
    <cellStyle name="Output 2 4 4 8" xfId="3331"/>
    <cellStyle name="Output 2 4 4 8 2" xfId="6556"/>
    <cellStyle name="Output 2 4 4 8 3" xfId="9085"/>
    <cellStyle name="Output 2 4 4 8 4" xfId="11596"/>
    <cellStyle name="Output 2 4 4 8 5" xfId="13900"/>
    <cellStyle name="Output 2 4 4 8 6" xfId="16365"/>
    <cellStyle name="Output 2 4 4 8 7" xfId="18604"/>
    <cellStyle name="Output 2 4 4 9" xfId="2570"/>
    <cellStyle name="Output 2 4 4 9 2" xfId="5797"/>
    <cellStyle name="Output 2 4 4 9 3" xfId="8324"/>
    <cellStyle name="Output 2 4 4 9 4" xfId="10838"/>
    <cellStyle name="Output 2 4 4 9 5" xfId="13142"/>
    <cellStyle name="Output 2 4 4 9 6" xfId="15606"/>
    <cellStyle name="Output 2 4 4 9 7" xfId="17850"/>
    <cellStyle name="Output 2 4 5" xfId="397"/>
    <cellStyle name="Output 2 4 5 10" xfId="970"/>
    <cellStyle name="Output 2 4 5 10 2" xfId="4233"/>
    <cellStyle name="Output 2 4 5 10 3" xfId="6774"/>
    <cellStyle name="Output 2 4 5 10 4" xfId="9304"/>
    <cellStyle name="Output 2 4 5 10 5" xfId="4157"/>
    <cellStyle name="Output 2 4 5 10 6" xfId="14103"/>
    <cellStyle name="Output 2 4 5 10 7" xfId="4158"/>
    <cellStyle name="Output 2 4 5 11" xfId="3744"/>
    <cellStyle name="Output 2 4 5 12" xfId="3867"/>
    <cellStyle name="Output 2 4 5 13" xfId="11481"/>
    <cellStyle name="Output 2 4 5 14" xfId="4208"/>
    <cellStyle name="Output 2 4 5 15" xfId="20575"/>
    <cellStyle name="Output 2 4 5 16" xfId="20861"/>
    <cellStyle name="Output 2 4 5 2" xfId="1700"/>
    <cellStyle name="Output 2 4 5 2 2" xfId="4929"/>
    <cellStyle name="Output 2 4 5 2 3" xfId="7454"/>
    <cellStyle name="Output 2 4 5 2 4" xfId="9976"/>
    <cellStyle name="Output 2 4 5 2 5" xfId="12275"/>
    <cellStyle name="Output 2 4 5 2 6" xfId="14742"/>
    <cellStyle name="Output 2 4 5 2 7" xfId="16987"/>
    <cellStyle name="Output 2 4 5 3" xfId="1538"/>
    <cellStyle name="Output 2 4 5 3 2" xfId="4767"/>
    <cellStyle name="Output 2 4 5 3 3" xfId="7292"/>
    <cellStyle name="Output 2 4 5 3 4" xfId="9818"/>
    <cellStyle name="Output 2 4 5 3 5" xfId="12113"/>
    <cellStyle name="Output 2 4 5 3 6" xfId="14583"/>
    <cellStyle name="Output 2 4 5 3 7" xfId="16828"/>
    <cellStyle name="Output 2 4 5 4" xfId="1478"/>
    <cellStyle name="Output 2 4 5 4 2" xfId="4707"/>
    <cellStyle name="Output 2 4 5 4 3" xfId="7232"/>
    <cellStyle name="Output 2 4 5 4 4" xfId="9759"/>
    <cellStyle name="Output 2 4 5 4 5" xfId="12053"/>
    <cellStyle name="Output 2 4 5 4 6" xfId="14523"/>
    <cellStyle name="Output 2 4 5 4 7" xfId="16769"/>
    <cellStyle name="Output 2 4 5 5" xfId="1599"/>
    <cellStyle name="Output 2 4 5 5 2" xfId="4828"/>
    <cellStyle name="Output 2 4 5 5 3" xfId="7353"/>
    <cellStyle name="Output 2 4 5 5 4" xfId="9879"/>
    <cellStyle name="Output 2 4 5 5 5" xfId="12174"/>
    <cellStyle name="Output 2 4 5 5 6" xfId="14643"/>
    <cellStyle name="Output 2 4 5 5 7" xfId="16888"/>
    <cellStyle name="Output 2 4 5 6" xfId="2579"/>
    <cellStyle name="Output 2 4 5 6 2" xfId="5806"/>
    <cellStyle name="Output 2 4 5 6 3" xfId="8333"/>
    <cellStyle name="Output 2 4 5 6 4" xfId="10847"/>
    <cellStyle name="Output 2 4 5 6 5" xfId="13151"/>
    <cellStyle name="Output 2 4 5 6 6" xfId="15615"/>
    <cellStyle name="Output 2 4 5 6 7" xfId="17859"/>
    <cellStyle name="Output 2 4 5 7" xfId="2631"/>
    <cellStyle name="Output 2 4 5 7 2" xfId="5858"/>
    <cellStyle name="Output 2 4 5 7 3" xfId="8385"/>
    <cellStyle name="Output 2 4 5 7 4" xfId="10899"/>
    <cellStyle name="Output 2 4 5 7 5" xfId="13203"/>
    <cellStyle name="Output 2 4 5 7 6" xfId="15667"/>
    <cellStyle name="Output 2 4 5 7 7" xfId="17910"/>
    <cellStyle name="Output 2 4 5 8" xfId="2874"/>
    <cellStyle name="Output 2 4 5 8 2" xfId="6100"/>
    <cellStyle name="Output 2 4 5 8 3" xfId="8628"/>
    <cellStyle name="Output 2 4 5 8 4" xfId="11141"/>
    <cellStyle name="Output 2 4 5 8 5" xfId="13445"/>
    <cellStyle name="Output 2 4 5 8 6" xfId="15908"/>
    <cellStyle name="Output 2 4 5 8 7" xfId="18151"/>
    <cellStyle name="Output 2 4 5 9" xfId="3256"/>
    <cellStyle name="Output 2 4 5 9 2" xfId="6481"/>
    <cellStyle name="Output 2 4 5 9 3" xfId="9010"/>
    <cellStyle name="Output 2 4 5 9 4" xfId="11521"/>
    <cellStyle name="Output 2 4 5 9 5" xfId="13825"/>
    <cellStyle name="Output 2 4 5 9 6" xfId="16290"/>
    <cellStyle name="Output 2 4 5 9 7" xfId="18529"/>
    <cellStyle name="Output 2 4 6" xfId="1677"/>
    <cellStyle name="Output 2 4 6 10" xfId="20892"/>
    <cellStyle name="Output 2 4 6 2" xfId="4906"/>
    <cellStyle name="Output 2 4 6 3" xfId="7431"/>
    <cellStyle name="Output 2 4 6 4" xfId="9953"/>
    <cellStyle name="Output 2 4 6 5" xfId="12252"/>
    <cellStyle name="Output 2 4 6 6" xfId="14719"/>
    <cellStyle name="Output 2 4 6 7" xfId="16964"/>
    <cellStyle name="Output 2 4 6 8" xfId="20253"/>
    <cellStyle name="Output 2 4 6 9" xfId="20606"/>
    <cellStyle name="Output 2 4 7" xfId="1741"/>
    <cellStyle name="Output 2 4 7 10" xfId="20924"/>
    <cellStyle name="Output 2 4 7 2" xfId="4970"/>
    <cellStyle name="Output 2 4 7 3" xfId="7495"/>
    <cellStyle name="Output 2 4 7 4" xfId="10015"/>
    <cellStyle name="Output 2 4 7 5" xfId="12316"/>
    <cellStyle name="Output 2 4 7 6" xfId="14782"/>
    <cellStyle name="Output 2 4 7 7" xfId="17027"/>
    <cellStyle name="Output 2 4 7 8" xfId="20287"/>
    <cellStyle name="Output 2 4 7 9" xfId="20639"/>
    <cellStyle name="Output 2 4 8" xfId="1602"/>
    <cellStyle name="Output 2 4 8 10" xfId="20946"/>
    <cellStyle name="Output 2 4 8 2" xfId="4831"/>
    <cellStyle name="Output 2 4 8 3" xfId="7356"/>
    <cellStyle name="Output 2 4 8 4" xfId="9882"/>
    <cellStyle name="Output 2 4 8 5" xfId="12177"/>
    <cellStyle name="Output 2 4 8 6" xfId="14646"/>
    <cellStyle name="Output 2 4 8 7" xfId="16891"/>
    <cellStyle name="Output 2 4 8 8" xfId="20309"/>
    <cellStyle name="Output 2 4 8 9" xfId="20661"/>
    <cellStyle name="Output 2 4 9" xfId="1930"/>
    <cellStyle name="Output 2 4 9 10" xfId="20954"/>
    <cellStyle name="Output 2 4 9 2" xfId="5159"/>
    <cellStyle name="Output 2 4 9 3" xfId="7684"/>
    <cellStyle name="Output 2 4 9 4" xfId="10201"/>
    <cellStyle name="Output 2 4 9 5" xfId="12505"/>
    <cellStyle name="Output 2 4 9 6" xfId="14969"/>
    <cellStyle name="Output 2 4 9 7" xfId="17214"/>
    <cellStyle name="Output 2 4 9 8" xfId="20317"/>
    <cellStyle name="Output 2 4 9 9" xfId="20669"/>
    <cellStyle name="Output 2 5" xfId="495"/>
    <cellStyle name="Output 2 5 10" xfId="1067"/>
    <cellStyle name="Output 2 5 10 2" xfId="4316"/>
    <cellStyle name="Output 2 5 10 3" xfId="6858"/>
    <cellStyle name="Output 2 5 10 4" xfId="9389"/>
    <cellStyle name="Output 2 5 10 5" xfId="11714"/>
    <cellStyle name="Output 2 5 10 6" xfId="14175"/>
    <cellStyle name="Output 2 5 10 7" xfId="6975"/>
    <cellStyle name="Output 2 5 11" xfId="3825"/>
    <cellStyle name="Output 2 5 12" xfId="3935"/>
    <cellStyle name="Output 2 5 13" xfId="7285"/>
    <cellStyle name="Output 2 5 14" xfId="15740"/>
    <cellStyle name="Output 2 5 15" xfId="20002"/>
    <cellStyle name="Output 2 5 16" xfId="20476"/>
    <cellStyle name="Output 2 5 2" xfId="1787"/>
    <cellStyle name="Output 2 5 2 2" xfId="5016"/>
    <cellStyle name="Output 2 5 2 3" xfId="7541"/>
    <cellStyle name="Output 2 5 2 4" xfId="10060"/>
    <cellStyle name="Output 2 5 2 5" xfId="12362"/>
    <cellStyle name="Output 2 5 2 6" xfId="14828"/>
    <cellStyle name="Output 2 5 2 7" xfId="17072"/>
    <cellStyle name="Output 2 5 3" xfId="2048"/>
    <cellStyle name="Output 2 5 3 2" xfId="5276"/>
    <cellStyle name="Output 2 5 3 3" xfId="7802"/>
    <cellStyle name="Output 2 5 3 4" xfId="10318"/>
    <cellStyle name="Output 2 5 3 5" xfId="12621"/>
    <cellStyle name="Output 2 5 3 6" xfId="15087"/>
    <cellStyle name="Output 2 5 3 7" xfId="17330"/>
    <cellStyle name="Output 2 5 4" xfId="2293"/>
    <cellStyle name="Output 2 5 4 2" xfId="5520"/>
    <cellStyle name="Output 2 5 4 3" xfId="8047"/>
    <cellStyle name="Output 2 5 4 4" xfId="10561"/>
    <cellStyle name="Output 2 5 4 5" xfId="12865"/>
    <cellStyle name="Output 2 5 4 6" xfId="15329"/>
    <cellStyle name="Output 2 5 4 7" xfId="17573"/>
    <cellStyle name="Output 2 5 5" xfId="1823"/>
    <cellStyle name="Output 2 5 5 2" xfId="5052"/>
    <cellStyle name="Output 2 5 5 3" xfId="7577"/>
    <cellStyle name="Output 2 5 5 4" xfId="10095"/>
    <cellStyle name="Output 2 5 5 5" xfId="12398"/>
    <cellStyle name="Output 2 5 5 6" xfId="14863"/>
    <cellStyle name="Output 2 5 5 7" xfId="17107"/>
    <cellStyle name="Output 2 5 6" xfId="2769"/>
    <cellStyle name="Output 2 5 6 2" xfId="5995"/>
    <cellStyle name="Output 2 5 6 3" xfId="8523"/>
    <cellStyle name="Output 2 5 6 4" xfId="11037"/>
    <cellStyle name="Output 2 5 6 5" xfId="13340"/>
    <cellStyle name="Output 2 5 6 6" xfId="15805"/>
    <cellStyle name="Output 2 5 6 7" xfId="18046"/>
    <cellStyle name="Output 2 5 7" xfId="2109"/>
    <cellStyle name="Output 2 5 7 2" xfId="5337"/>
    <cellStyle name="Output 2 5 7 3" xfId="7863"/>
    <cellStyle name="Output 2 5 7 4" xfId="10379"/>
    <cellStyle name="Output 2 5 7 5" xfId="12682"/>
    <cellStyle name="Output 2 5 7 6" xfId="15148"/>
    <cellStyle name="Output 2 5 7 7" xfId="17391"/>
    <cellStyle name="Output 2 5 8" xfId="3185"/>
    <cellStyle name="Output 2 5 8 2" xfId="6410"/>
    <cellStyle name="Output 2 5 8 3" xfId="8939"/>
    <cellStyle name="Output 2 5 8 4" xfId="11450"/>
    <cellStyle name="Output 2 5 8 5" xfId="13755"/>
    <cellStyle name="Output 2 5 8 6" xfId="16219"/>
    <cellStyle name="Output 2 5 8 7" xfId="18459"/>
    <cellStyle name="Output 2 5 9" xfId="3412"/>
    <cellStyle name="Output 2 5 9 2" xfId="6637"/>
    <cellStyle name="Output 2 5 9 3" xfId="9166"/>
    <cellStyle name="Output 2 5 9 4" xfId="11677"/>
    <cellStyle name="Output 2 5 9 5" xfId="13981"/>
    <cellStyle name="Output 2 5 9 6" xfId="16446"/>
    <cellStyle name="Output 2 5 9 7" xfId="18685"/>
    <cellStyle name="Output 2 6" xfId="710"/>
    <cellStyle name="Output 2 6 10" xfId="1279"/>
    <cellStyle name="Output 2 6 10 2" xfId="4508"/>
    <cellStyle name="Output 2 6 10 3" xfId="7034"/>
    <cellStyle name="Output 2 6 10 4" xfId="9562"/>
    <cellStyle name="Output 2 6 10 5" xfId="11857"/>
    <cellStyle name="Output 2 6 10 6" xfId="14324"/>
    <cellStyle name="Output 2 6 10 7" xfId="16574"/>
    <cellStyle name="Output 2 6 11" xfId="4009"/>
    <cellStyle name="Output 2 6 12" xfId="3512"/>
    <cellStyle name="Output 2 6 13" xfId="3478"/>
    <cellStyle name="Output 2 6 14" xfId="11744"/>
    <cellStyle name="Output 2 6 15" xfId="19980"/>
    <cellStyle name="Output 2 6 16" xfId="20394"/>
    <cellStyle name="Output 2 6 2" xfId="1988"/>
    <cellStyle name="Output 2 6 2 2" xfId="5217"/>
    <cellStyle name="Output 2 6 2 3" xfId="7742"/>
    <cellStyle name="Output 2 6 2 4" xfId="10258"/>
    <cellStyle name="Output 2 6 2 5" xfId="12562"/>
    <cellStyle name="Output 2 6 2 6" xfId="15027"/>
    <cellStyle name="Output 2 6 2 7" xfId="17271"/>
    <cellStyle name="Output 2 6 3" xfId="2234"/>
    <cellStyle name="Output 2 6 3 2" xfId="5461"/>
    <cellStyle name="Output 2 6 3 3" xfId="7988"/>
    <cellStyle name="Output 2 6 3 4" xfId="10502"/>
    <cellStyle name="Output 2 6 3 5" xfId="12806"/>
    <cellStyle name="Output 2 6 3 6" xfId="15270"/>
    <cellStyle name="Output 2 6 3 7" xfId="17514"/>
    <cellStyle name="Output 2 6 4" xfId="2484"/>
    <cellStyle name="Output 2 6 4 2" xfId="5711"/>
    <cellStyle name="Output 2 6 4 3" xfId="8238"/>
    <cellStyle name="Output 2 6 4 4" xfId="10752"/>
    <cellStyle name="Output 2 6 4 5" xfId="13056"/>
    <cellStyle name="Output 2 6 4 6" xfId="15520"/>
    <cellStyle name="Output 2 6 4 7" xfId="17764"/>
    <cellStyle name="Output 2 6 5" xfId="2712"/>
    <cellStyle name="Output 2 6 5 2" xfId="5938"/>
    <cellStyle name="Output 2 6 5 3" xfId="8466"/>
    <cellStyle name="Output 2 6 5 4" xfId="10980"/>
    <cellStyle name="Output 2 6 5 5" xfId="13283"/>
    <cellStyle name="Output 2 6 5 6" xfId="15748"/>
    <cellStyle name="Output 2 6 5 7" xfId="17989"/>
    <cellStyle name="Output 2 6 6" xfId="2942"/>
    <cellStyle name="Output 2 6 6 2" xfId="6168"/>
    <cellStyle name="Output 2 6 6 3" xfId="8696"/>
    <cellStyle name="Output 2 6 6 4" xfId="11209"/>
    <cellStyle name="Output 2 6 6 5" xfId="13513"/>
    <cellStyle name="Output 2 6 6 6" xfId="15976"/>
    <cellStyle name="Output 2 6 6 7" xfId="18219"/>
    <cellStyle name="Output 2 6 7" xfId="3126"/>
    <cellStyle name="Output 2 6 7 2" xfId="6351"/>
    <cellStyle name="Output 2 6 7 3" xfId="8880"/>
    <cellStyle name="Output 2 6 7 4" xfId="11391"/>
    <cellStyle name="Output 2 6 7 5" xfId="13696"/>
    <cellStyle name="Output 2 6 7 6" xfId="16160"/>
    <cellStyle name="Output 2 6 7 7" xfId="18400"/>
    <cellStyle name="Output 2 6 8" xfId="3325"/>
    <cellStyle name="Output 2 6 8 2" xfId="6550"/>
    <cellStyle name="Output 2 6 8 3" xfId="9079"/>
    <cellStyle name="Output 2 6 8 4" xfId="11590"/>
    <cellStyle name="Output 2 6 8 5" xfId="13894"/>
    <cellStyle name="Output 2 6 8 6" xfId="16359"/>
    <cellStyle name="Output 2 6 8 7" xfId="18598"/>
    <cellStyle name="Output 2 6 9" xfId="3380"/>
    <cellStyle name="Output 2 6 9 2" xfId="6605"/>
    <cellStyle name="Output 2 6 9 3" xfId="9134"/>
    <cellStyle name="Output 2 6 9 4" xfId="11645"/>
    <cellStyle name="Output 2 6 9 5" xfId="13949"/>
    <cellStyle name="Output 2 6 9 6" xfId="16414"/>
    <cellStyle name="Output 2 6 9 7" xfId="18653"/>
    <cellStyle name="Output 2 7" xfId="754"/>
    <cellStyle name="Output 2 7 10" xfId="1323"/>
    <cellStyle name="Output 2 7 10 2" xfId="4552"/>
    <cellStyle name="Output 2 7 10 3" xfId="7078"/>
    <cellStyle name="Output 2 7 10 4" xfId="9606"/>
    <cellStyle name="Output 2 7 10 5" xfId="11901"/>
    <cellStyle name="Output 2 7 10 6" xfId="14368"/>
    <cellStyle name="Output 2 7 10 7" xfId="16618"/>
    <cellStyle name="Output 2 7 11" xfId="4053"/>
    <cellStyle name="Output 2 7 12" xfId="4125"/>
    <cellStyle name="Output 2 7 13" xfId="4560"/>
    <cellStyle name="Output 2 7 14" xfId="6963"/>
    <cellStyle name="Output 2 7 15" xfId="20052"/>
    <cellStyle name="Output 2 7 16" xfId="20480"/>
    <cellStyle name="Output 2 7 17" xfId="20146"/>
    <cellStyle name="Output 2 7 2" xfId="2032"/>
    <cellStyle name="Output 2 7 2 2" xfId="5261"/>
    <cellStyle name="Output 2 7 2 3" xfId="7786"/>
    <cellStyle name="Output 2 7 2 4" xfId="10302"/>
    <cellStyle name="Output 2 7 2 5" xfId="12606"/>
    <cellStyle name="Output 2 7 2 6" xfId="15071"/>
    <cellStyle name="Output 2 7 2 7" xfId="17315"/>
    <cellStyle name="Output 2 7 3" xfId="2278"/>
    <cellStyle name="Output 2 7 3 2" xfId="5505"/>
    <cellStyle name="Output 2 7 3 3" xfId="8032"/>
    <cellStyle name="Output 2 7 3 4" xfId="10546"/>
    <cellStyle name="Output 2 7 3 5" xfId="12850"/>
    <cellStyle name="Output 2 7 3 6" xfId="15314"/>
    <cellStyle name="Output 2 7 3 7" xfId="17558"/>
    <cellStyle name="Output 2 7 4" xfId="2528"/>
    <cellStyle name="Output 2 7 4 2" xfId="5755"/>
    <cellStyle name="Output 2 7 4 3" xfId="8282"/>
    <cellStyle name="Output 2 7 4 4" xfId="10796"/>
    <cellStyle name="Output 2 7 4 5" xfId="13100"/>
    <cellStyle name="Output 2 7 4 6" xfId="15564"/>
    <cellStyle name="Output 2 7 4 7" xfId="17808"/>
    <cellStyle name="Output 2 7 5" xfId="2756"/>
    <cellStyle name="Output 2 7 5 2" xfId="5982"/>
    <cellStyle name="Output 2 7 5 3" xfId="8510"/>
    <cellStyle name="Output 2 7 5 4" xfId="11024"/>
    <cellStyle name="Output 2 7 5 5" xfId="13327"/>
    <cellStyle name="Output 2 7 5 6" xfId="15792"/>
    <cellStyle name="Output 2 7 5 7" xfId="18033"/>
    <cellStyle name="Output 2 7 6" xfId="2986"/>
    <cellStyle name="Output 2 7 6 2" xfId="6212"/>
    <cellStyle name="Output 2 7 6 3" xfId="8740"/>
    <cellStyle name="Output 2 7 6 4" xfId="11253"/>
    <cellStyle name="Output 2 7 6 5" xfId="13557"/>
    <cellStyle name="Output 2 7 6 6" xfId="16020"/>
    <cellStyle name="Output 2 7 6 7" xfId="18263"/>
    <cellStyle name="Output 2 7 7" xfId="3170"/>
    <cellStyle name="Output 2 7 7 2" xfId="6395"/>
    <cellStyle name="Output 2 7 7 3" xfId="8924"/>
    <cellStyle name="Output 2 7 7 4" xfId="11435"/>
    <cellStyle name="Output 2 7 7 5" xfId="13740"/>
    <cellStyle name="Output 2 7 7 6" xfId="16204"/>
    <cellStyle name="Output 2 7 7 7" xfId="18444"/>
    <cellStyle name="Output 2 7 8" xfId="3369"/>
    <cellStyle name="Output 2 7 8 2" xfId="6594"/>
    <cellStyle name="Output 2 7 8 3" xfId="9123"/>
    <cellStyle name="Output 2 7 8 4" xfId="11634"/>
    <cellStyle name="Output 2 7 8 5" xfId="13938"/>
    <cellStyle name="Output 2 7 8 6" xfId="16403"/>
    <cellStyle name="Output 2 7 8 7" xfId="18642"/>
    <cellStyle name="Output 2 7 9" xfId="3005"/>
    <cellStyle name="Output 2 7 9 2" xfId="6231"/>
    <cellStyle name="Output 2 7 9 3" xfId="8759"/>
    <cellStyle name="Output 2 7 9 4" xfId="11272"/>
    <cellStyle name="Output 2 7 9 5" xfId="13576"/>
    <cellStyle name="Output 2 7 9 6" xfId="16039"/>
    <cellStyle name="Output 2 7 9 7" xfId="18282"/>
    <cellStyle name="Output 2 8" xfId="403"/>
    <cellStyle name="Output 2 8 10" xfId="976"/>
    <cellStyle name="Output 2 8 10 2" xfId="4239"/>
    <cellStyle name="Output 2 8 10 3" xfId="6780"/>
    <cellStyle name="Output 2 8 10 4" xfId="9310"/>
    <cellStyle name="Output 2 8 10 5" xfId="3871"/>
    <cellStyle name="Output 2 8 10 6" xfId="14109"/>
    <cellStyle name="Output 2 8 10 7" xfId="6820"/>
    <cellStyle name="Output 2 8 11" xfId="3750"/>
    <cellStyle name="Output 2 8 12" xfId="3567"/>
    <cellStyle name="Output 2 8 13" xfId="9498"/>
    <cellStyle name="Output 2 8 14" xfId="11743"/>
    <cellStyle name="Output 2 8 15" xfId="20412"/>
    <cellStyle name="Output 2 8 16" xfId="19863"/>
    <cellStyle name="Output 2 8 2" xfId="1706"/>
    <cellStyle name="Output 2 8 2 2" xfId="4935"/>
    <cellStyle name="Output 2 8 2 3" xfId="7460"/>
    <cellStyle name="Output 2 8 2 4" xfId="9982"/>
    <cellStyle name="Output 2 8 2 5" xfId="12281"/>
    <cellStyle name="Output 2 8 2 6" xfId="14748"/>
    <cellStyle name="Output 2 8 2 7" xfId="16993"/>
    <cellStyle name="Output 2 8 3" xfId="1382"/>
    <cellStyle name="Output 2 8 3 2" xfId="4611"/>
    <cellStyle name="Output 2 8 3 3" xfId="7136"/>
    <cellStyle name="Output 2 8 3 4" xfId="9665"/>
    <cellStyle name="Output 2 8 3 5" xfId="11958"/>
    <cellStyle name="Output 2 8 3 6" xfId="14427"/>
    <cellStyle name="Output 2 8 3 7" xfId="16675"/>
    <cellStyle name="Output 2 8 4" xfId="1337"/>
    <cellStyle name="Output 2 8 4 2" xfId="4566"/>
    <cellStyle name="Output 2 8 4 3" xfId="7092"/>
    <cellStyle name="Output 2 8 4 4" xfId="9620"/>
    <cellStyle name="Output 2 8 4 5" xfId="11914"/>
    <cellStyle name="Output 2 8 4 6" xfId="14382"/>
    <cellStyle name="Output 2 8 4 7" xfId="16631"/>
    <cellStyle name="Output 2 8 5" xfId="1472"/>
    <cellStyle name="Output 2 8 5 2" xfId="4701"/>
    <cellStyle name="Output 2 8 5 3" xfId="7226"/>
    <cellStyle name="Output 2 8 5 4" xfId="9753"/>
    <cellStyle name="Output 2 8 5 5" xfId="12047"/>
    <cellStyle name="Output 2 8 5 6" xfId="14517"/>
    <cellStyle name="Output 2 8 5 7" xfId="16763"/>
    <cellStyle name="Output 2 8 6" xfId="1371"/>
    <cellStyle name="Output 2 8 6 2" xfId="4600"/>
    <cellStyle name="Output 2 8 6 3" xfId="7126"/>
    <cellStyle name="Output 2 8 6 4" xfId="9654"/>
    <cellStyle name="Output 2 8 6 5" xfId="11948"/>
    <cellStyle name="Output 2 8 6 6" xfId="14416"/>
    <cellStyle name="Output 2 8 6 7" xfId="16665"/>
    <cellStyle name="Output 2 8 7" xfId="2795"/>
    <cellStyle name="Output 2 8 7 2" xfId="6021"/>
    <cellStyle name="Output 2 8 7 3" xfId="8549"/>
    <cellStyle name="Output 2 8 7 4" xfId="11063"/>
    <cellStyle name="Output 2 8 7 5" xfId="13366"/>
    <cellStyle name="Output 2 8 7 6" xfId="15831"/>
    <cellStyle name="Output 2 8 7 7" xfId="18072"/>
    <cellStyle name="Output 2 8 8" xfId="2158"/>
    <cellStyle name="Output 2 8 8 2" xfId="5386"/>
    <cellStyle name="Output 2 8 8 3" xfId="7912"/>
    <cellStyle name="Output 2 8 8 4" xfId="10428"/>
    <cellStyle name="Output 2 8 8 5" xfId="12731"/>
    <cellStyle name="Output 2 8 8 6" xfId="15196"/>
    <cellStyle name="Output 2 8 8 7" xfId="17440"/>
    <cellStyle name="Output 2 8 9" xfId="1661"/>
    <cellStyle name="Output 2 8 9 2" xfId="4890"/>
    <cellStyle name="Output 2 8 9 3" xfId="7415"/>
    <cellStyle name="Output 2 8 9 4" xfId="9938"/>
    <cellStyle name="Output 2 8 9 5" xfId="12236"/>
    <cellStyle name="Output 2 8 9 6" xfId="14703"/>
    <cellStyle name="Output 2 8 9 7" xfId="16949"/>
    <cellStyle name="Output 2 9" xfId="1389"/>
    <cellStyle name="Output 2 9 10" xfId="19877"/>
    <cellStyle name="Output 2 9 2" xfId="4618"/>
    <cellStyle name="Output 2 9 3" xfId="7143"/>
    <cellStyle name="Output 2 9 4" xfId="9672"/>
    <cellStyle name="Output 2 9 5" xfId="11965"/>
    <cellStyle name="Output 2 9 6" xfId="14434"/>
    <cellStyle name="Output 2 9 7" xfId="16682"/>
    <cellStyle name="Output 2 9 8" xfId="20008"/>
    <cellStyle name="Output 2 9 9" xfId="20444"/>
    <cellStyle name="Output 3" xfId="183"/>
    <cellStyle name="Output 3 10" xfId="2403"/>
    <cellStyle name="Output 3 10 10" xfId="20807"/>
    <cellStyle name="Output 3 10 2" xfId="5630"/>
    <cellStyle name="Output 3 10 3" xfId="8157"/>
    <cellStyle name="Output 3 10 4" xfId="10671"/>
    <cellStyle name="Output 3 10 5" xfId="12975"/>
    <cellStyle name="Output 3 10 6" xfId="15439"/>
    <cellStyle name="Output 3 10 7" xfId="17683"/>
    <cellStyle name="Output 3 10 8" xfId="20168"/>
    <cellStyle name="Output 3 10 9" xfId="20541"/>
    <cellStyle name="Output 3 11" xfId="2650"/>
    <cellStyle name="Output 3 11 2" xfId="5877"/>
    <cellStyle name="Output 3 11 3" xfId="8404"/>
    <cellStyle name="Output 3 11 4" xfId="10918"/>
    <cellStyle name="Output 3 11 5" xfId="13222"/>
    <cellStyle name="Output 3 11 6" xfId="15686"/>
    <cellStyle name="Output 3 11 7" xfId="17929"/>
    <cellStyle name="Output 3 12" xfId="2378"/>
    <cellStyle name="Output 3 12 2" xfId="5605"/>
    <cellStyle name="Output 3 12 3" xfId="8132"/>
    <cellStyle name="Output 3 12 4" xfId="10646"/>
    <cellStyle name="Output 3 12 5" xfId="12950"/>
    <cellStyle name="Output 3 12 6" xfId="15414"/>
    <cellStyle name="Output 3 12 7" xfId="17658"/>
    <cellStyle name="Output 3 13" xfId="813"/>
    <cellStyle name="Output 3 13 2" xfId="4100"/>
    <cellStyle name="Output 3 13 3" xfId="3469"/>
    <cellStyle name="Output 3 13 4" xfId="4220"/>
    <cellStyle name="Output 3 13 5" xfId="3873"/>
    <cellStyle name="Output 3 13 6" xfId="14017"/>
    <cellStyle name="Output 3 13 7" xfId="6967"/>
    <cellStyle name="Output 3 14" xfId="3586"/>
    <cellStyle name="Output 3 15" xfId="6891"/>
    <cellStyle name="Output 3 16" xfId="7086"/>
    <cellStyle name="Output 3 17" xfId="18808"/>
    <cellStyle name="Output 3 18" xfId="19001"/>
    <cellStyle name="Output 3 19" xfId="19012"/>
    <cellStyle name="Output 3 2" xfId="374"/>
    <cellStyle name="Output 3 2 10" xfId="1848"/>
    <cellStyle name="Output 3 2 10 10" xfId="20980"/>
    <cellStyle name="Output 3 2 10 2" xfId="5077"/>
    <cellStyle name="Output 3 2 10 3" xfId="7602"/>
    <cellStyle name="Output 3 2 10 4" xfId="10119"/>
    <cellStyle name="Output 3 2 10 5" xfId="12423"/>
    <cellStyle name="Output 3 2 10 6" xfId="14887"/>
    <cellStyle name="Output 3 2 10 7" xfId="17132"/>
    <cellStyle name="Output 3 2 10 8" xfId="20343"/>
    <cellStyle name="Output 3 2 10 9" xfId="20695"/>
    <cellStyle name="Output 3 2 11" xfId="1918"/>
    <cellStyle name="Output 3 2 11 2" xfId="5147"/>
    <cellStyle name="Output 3 2 11 3" xfId="7672"/>
    <cellStyle name="Output 3 2 11 4" xfId="10189"/>
    <cellStyle name="Output 3 2 11 5" xfId="12493"/>
    <cellStyle name="Output 3 2 11 6" xfId="14957"/>
    <cellStyle name="Output 3 2 11 7" xfId="17202"/>
    <cellStyle name="Output 3 2 12" xfId="3019"/>
    <cellStyle name="Output 3 2 12 2" xfId="6245"/>
    <cellStyle name="Output 3 2 12 3" xfId="8773"/>
    <cellStyle name="Output 3 2 12 4" xfId="11286"/>
    <cellStyle name="Output 3 2 12 5" xfId="13590"/>
    <cellStyle name="Output 3 2 12 6" xfId="16053"/>
    <cellStyle name="Output 3 2 12 7" xfId="18296"/>
    <cellStyle name="Output 3 2 13" xfId="956"/>
    <cellStyle name="Output 3 2 13 2" xfId="4219"/>
    <cellStyle name="Output 3 2 13 3" xfId="6761"/>
    <cellStyle name="Output 3 2 13 4" xfId="9291"/>
    <cellStyle name="Output 3 2 13 5" xfId="6971"/>
    <cellStyle name="Output 3 2 13 6" xfId="14090"/>
    <cellStyle name="Output 3 2 13 7" xfId="14269"/>
    <cellStyle name="Output 3 2 14" xfId="4281"/>
    <cellStyle name="Output 3 2 15" xfId="4347"/>
    <cellStyle name="Output 3 2 16" xfId="9270"/>
    <cellStyle name="Output 3 2 17" xfId="14080"/>
    <cellStyle name="Output 3 2 18" xfId="18968"/>
    <cellStyle name="Output 3 2 19" xfId="19106"/>
    <cellStyle name="Output 3 2 2" xfId="607"/>
    <cellStyle name="Output 3 2 2 10" xfId="1178"/>
    <cellStyle name="Output 3 2 2 10 2" xfId="4410"/>
    <cellStyle name="Output 3 2 2 10 3" xfId="6945"/>
    <cellStyle name="Output 3 2 2 10 4" xfId="9475"/>
    <cellStyle name="Output 3 2 2 10 5" xfId="11779"/>
    <cellStyle name="Output 3 2 2 10 6" xfId="14242"/>
    <cellStyle name="Output 3 2 2 10 7" xfId="16509"/>
    <cellStyle name="Output 3 2 2 11" xfId="3918"/>
    <cellStyle name="Output 3 2 2 12" xfId="4425"/>
    <cellStyle name="Output 3 2 2 13" xfId="9249"/>
    <cellStyle name="Output 3 2 2 14" xfId="3536"/>
    <cellStyle name="Output 3 2 2 15" xfId="20109"/>
    <cellStyle name="Output 3 2 2 16" xfId="20752"/>
    <cellStyle name="Output 3 2 2 2" xfId="1890"/>
    <cellStyle name="Output 3 2 2 2 2" xfId="5119"/>
    <cellStyle name="Output 3 2 2 2 3" xfId="7644"/>
    <cellStyle name="Output 3 2 2 2 4" xfId="10161"/>
    <cellStyle name="Output 3 2 2 2 5" xfId="12465"/>
    <cellStyle name="Output 3 2 2 2 6" xfId="14929"/>
    <cellStyle name="Output 3 2 2 2 7" xfId="17174"/>
    <cellStyle name="Output 3 2 2 3" xfId="2139"/>
    <cellStyle name="Output 3 2 2 3 2" xfId="5367"/>
    <cellStyle name="Output 3 2 2 3 3" xfId="7893"/>
    <cellStyle name="Output 3 2 2 3 4" xfId="10409"/>
    <cellStyle name="Output 3 2 2 3 5" xfId="12712"/>
    <cellStyle name="Output 3 2 2 3 6" xfId="15177"/>
    <cellStyle name="Output 3 2 2 3 7" xfId="17421"/>
    <cellStyle name="Output 3 2 2 4" xfId="2391"/>
    <cellStyle name="Output 3 2 2 4 2" xfId="5618"/>
    <cellStyle name="Output 3 2 2 4 3" xfId="8145"/>
    <cellStyle name="Output 3 2 2 4 4" xfId="10659"/>
    <cellStyle name="Output 3 2 2 4 5" xfId="12963"/>
    <cellStyle name="Output 3 2 2 4 6" xfId="15427"/>
    <cellStyle name="Output 3 2 2 4 7" xfId="17671"/>
    <cellStyle name="Output 3 2 2 5" xfId="2155"/>
    <cellStyle name="Output 3 2 2 5 2" xfId="5383"/>
    <cellStyle name="Output 3 2 2 5 3" xfId="7909"/>
    <cellStyle name="Output 3 2 2 5 4" xfId="10425"/>
    <cellStyle name="Output 3 2 2 5 5" xfId="12728"/>
    <cellStyle name="Output 3 2 2 5 6" xfId="15193"/>
    <cellStyle name="Output 3 2 2 5 7" xfId="17437"/>
    <cellStyle name="Output 3 2 2 6" xfId="2853"/>
    <cellStyle name="Output 3 2 2 6 2" xfId="6079"/>
    <cellStyle name="Output 3 2 2 6 3" xfId="8607"/>
    <cellStyle name="Output 3 2 2 6 4" xfId="11120"/>
    <cellStyle name="Output 3 2 2 6 5" xfId="13424"/>
    <cellStyle name="Output 3 2 2 6 6" xfId="15887"/>
    <cellStyle name="Output 3 2 2 6 7" xfId="18130"/>
    <cellStyle name="Output 3 2 2 7" xfId="3041"/>
    <cellStyle name="Output 3 2 2 7 2" xfId="6267"/>
    <cellStyle name="Output 3 2 2 7 3" xfId="8795"/>
    <cellStyle name="Output 3 2 2 7 4" xfId="11307"/>
    <cellStyle name="Output 3 2 2 7 5" xfId="13612"/>
    <cellStyle name="Output 3 2 2 7 6" xfId="16075"/>
    <cellStyle name="Output 3 2 2 7 7" xfId="18317"/>
    <cellStyle name="Output 3 2 2 8" xfId="3244"/>
    <cellStyle name="Output 3 2 2 8 2" xfId="6469"/>
    <cellStyle name="Output 3 2 2 8 3" xfId="8998"/>
    <cellStyle name="Output 3 2 2 8 4" xfId="11509"/>
    <cellStyle name="Output 3 2 2 8 5" xfId="13813"/>
    <cellStyle name="Output 3 2 2 8 6" xfId="16278"/>
    <cellStyle name="Output 3 2 2 8 7" xfId="18517"/>
    <cellStyle name="Output 3 2 2 9" xfId="3430"/>
    <cellStyle name="Output 3 2 2 9 2" xfId="6655"/>
    <cellStyle name="Output 3 2 2 9 3" xfId="9184"/>
    <cellStyle name="Output 3 2 2 9 4" xfId="11695"/>
    <cellStyle name="Output 3 2 2 9 5" xfId="13999"/>
    <cellStyle name="Output 3 2 2 9 6" xfId="16464"/>
    <cellStyle name="Output 3 2 2 9 7" xfId="18703"/>
    <cellStyle name="Output 3 2 20" xfId="19142"/>
    <cellStyle name="Output 3 2 21" xfId="19178"/>
    <cellStyle name="Output 3 2 22" xfId="19206"/>
    <cellStyle name="Output 3 2 23" xfId="19234"/>
    <cellStyle name="Output 3 2 24" xfId="19262"/>
    <cellStyle name="Output 3 2 25" xfId="19561"/>
    <cellStyle name="Output 3 2 26" xfId="19595"/>
    <cellStyle name="Output 3 2 27" xfId="19621"/>
    <cellStyle name="Output 3 2 28" xfId="19646"/>
    <cellStyle name="Output 3 2 29" xfId="19935"/>
    <cellStyle name="Output 3 2 3" xfId="705"/>
    <cellStyle name="Output 3 2 3 10" xfId="1274"/>
    <cellStyle name="Output 3 2 3 10 2" xfId="4503"/>
    <cellStyle name="Output 3 2 3 10 3" xfId="7029"/>
    <cellStyle name="Output 3 2 3 10 4" xfId="9557"/>
    <cellStyle name="Output 3 2 3 10 5" xfId="11852"/>
    <cellStyle name="Output 3 2 3 10 6" xfId="14319"/>
    <cellStyle name="Output 3 2 3 10 7" xfId="16569"/>
    <cellStyle name="Output 3 2 3 11" xfId="4004"/>
    <cellStyle name="Output 3 2 3 12" xfId="3658"/>
    <cellStyle name="Output 3 2 3 13" xfId="9450"/>
    <cellStyle name="Output 3 2 3 14" xfId="14149"/>
    <cellStyle name="Output 3 2 3 15" xfId="20143"/>
    <cellStyle name="Output 3 2 3 16" xfId="20784"/>
    <cellStyle name="Output 3 2 3 2" xfId="1983"/>
    <cellStyle name="Output 3 2 3 2 2" xfId="5212"/>
    <cellStyle name="Output 3 2 3 2 3" xfId="7737"/>
    <cellStyle name="Output 3 2 3 2 4" xfId="10253"/>
    <cellStyle name="Output 3 2 3 2 5" xfId="12557"/>
    <cellStyle name="Output 3 2 3 2 6" xfId="15022"/>
    <cellStyle name="Output 3 2 3 2 7" xfId="17266"/>
    <cellStyle name="Output 3 2 3 3" xfId="2229"/>
    <cellStyle name="Output 3 2 3 3 2" xfId="5456"/>
    <cellStyle name="Output 3 2 3 3 3" xfId="7983"/>
    <cellStyle name="Output 3 2 3 3 4" xfId="10497"/>
    <cellStyle name="Output 3 2 3 3 5" xfId="12801"/>
    <cellStyle name="Output 3 2 3 3 6" xfId="15265"/>
    <cellStyle name="Output 3 2 3 3 7" xfId="17509"/>
    <cellStyle name="Output 3 2 3 4" xfId="2479"/>
    <cellStyle name="Output 3 2 3 4 2" xfId="5706"/>
    <cellStyle name="Output 3 2 3 4 3" xfId="8233"/>
    <cellStyle name="Output 3 2 3 4 4" xfId="10747"/>
    <cellStyle name="Output 3 2 3 4 5" xfId="13051"/>
    <cellStyle name="Output 3 2 3 4 6" xfId="15515"/>
    <cellStyle name="Output 3 2 3 4 7" xfId="17759"/>
    <cellStyle name="Output 3 2 3 5" xfId="2707"/>
    <cellStyle name="Output 3 2 3 5 2" xfId="5933"/>
    <cellStyle name="Output 3 2 3 5 3" xfId="8461"/>
    <cellStyle name="Output 3 2 3 5 4" xfId="10975"/>
    <cellStyle name="Output 3 2 3 5 5" xfId="13278"/>
    <cellStyle name="Output 3 2 3 5 6" xfId="15743"/>
    <cellStyle name="Output 3 2 3 5 7" xfId="17984"/>
    <cellStyle name="Output 3 2 3 6" xfId="2937"/>
    <cellStyle name="Output 3 2 3 6 2" xfId="6163"/>
    <cellStyle name="Output 3 2 3 6 3" xfId="8691"/>
    <cellStyle name="Output 3 2 3 6 4" xfId="11204"/>
    <cellStyle name="Output 3 2 3 6 5" xfId="13508"/>
    <cellStyle name="Output 3 2 3 6 6" xfId="15971"/>
    <cellStyle name="Output 3 2 3 6 7" xfId="18214"/>
    <cellStyle name="Output 3 2 3 7" xfId="3121"/>
    <cellStyle name="Output 3 2 3 7 2" xfId="6346"/>
    <cellStyle name="Output 3 2 3 7 3" xfId="8875"/>
    <cellStyle name="Output 3 2 3 7 4" xfId="11386"/>
    <cellStyle name="Output 3 2 3 7 5" xfId="13691"/>
    <cellStyle name="Output 3 2 3 7 6" xfId="16155"/>
    <cellStyle name="Output 3 2 3 7 7" xfId="18395"/>
    <cellStyle name="Output 3 2 3 8" xfId="3320"/>
    <cellStyle name="Output 3 2 3 8 2" xfId="6545"/>
    <cellStyle name="Output 3 2 3 8 3" xfId="9074"/>
    <cellStyle name="Output 3 2 3 8 4" xfId="11585"/>
    <cellStyle name="Output 3 2 3 8 5" xfId="13889"/>
    <cellStyle name="Output 3 2 3 8 6" xfId="16354"/>
    <cellStyle name="Output 3 2 3 8 7" xfId="18593"/>
    <cellStyle name="Output 3 2 3 9" xfId="3004"/>
    <cellStyle name="Output 3 2 3 9 2" xfId="6230"/>
    <cellStyle name="Output 3 2 3 9 3" xfId="8758"/>
    <cellStyle name="Output 3 2 3 9 4" xfId="11271"/>
    <cellStyle name="Output 3 2 3 9 5" xfId="13575"/>
    <cellStyle name="Output 3 2 3 9 6" xfId="16038"/>
    <cellStyle name="Output 3 2 3 9 7" xfId="18281"/>
    <cellStyle name="Output 3 2 30" xfId="21163"/>
    <cellStyle name="Output 3 2 4" xfId="646"/>
    <cellStyle name="Output 3 2 4 10" xfId="1217"/>
    <cellStyle name="Output 3 2 4 10 2" xfId="4446"/>
    <cellStyle name="Output 3 2 4 10 3" xfId="6976"/>
    <cellStyle name="Output 3 2 4 10 4" xfId="9502"/>
    <cellStyle name="Output 3 2 4 10 5" xfId="11800"/>
    <cellStyle name="Output 3 2 4 10 6" xfId="14265"/>
    <cellStyle name="Output 3 2 4 10 7" xfId="16520"/>
    <cellStyle name="Output 3 2 4 11" xfId="3946"/>
    <cellStyle name="Output 3 2 4 12" xfId="4272"/>
    <cellStyle name="Output 3 2 4 13" xfId="9491"/>
    <cellStyle name="Output 3 2 4 14" xfId="14206"/>
    <cellStyle name="Output 3 2 4 15" xfId="20180"/>
    <cellStyle name="Output 3 2 4 16" xfId="20818"/>
    <cellStyle name="Output 3 2 4 2" xfId="1925"/>
    <cellStyle name="Output 3 2 4 2 2" xfId="5154"/>
    <cellStyle name="Output 3 2 4 2 3" xfId="7679"/>
    <cellStyle name="Output 3 2 4 2 4" xfId="10196"/>
    <cellStyle name="Output 3 2 4 2 5" xfId="12500"/>
    <cellStyle name="Output 3 2 4 2 6" xfId="14964"/>
    <cellStyle name="Output 3 2 4 2 7" xfId="17209"/>
    <cellStyle name="Output 3 2 4 3" xfId="2173"/>
    <cellStyle name="Output 3 2 4 3 2" xfId="5401"/>
    <cellStyle name="Output 3 2 4 3 3" xfId="7927"/>
    <cellStyle name="Output 3 2 4 3 4" xfId="10443"/>
    <cellStyle name="Output 3 2 4 3 5" xfId="12746"/>
    <cellStyle name="Output 3 2 4 3 6" xfId="15211"/>
    <cellStyle name="Output 3 2 4 3 7" xfId="17455"/>
    <cellStyle name="Output 3 2 4 4" xfId="2424"/>
    <cellStyle name="Output 3 2 4 4 2" xfId="5651"/>
    <cellStyle name="Output 3 2 4 4 3" xfId="8178"/>
    <cellStyle name="Output 3 2 4 4 4" xfId="10692"/>
    <cellStyle name="Output 3 2 4 4 5" xfId="12996"/>
    <cellStyle name="Output 3 2 4 4 6" xfId="15460"/>
    <cellStyle name="Output 3 2 4 4 7" xfId="17704"/>
    <cellStyle name="Output 3 2 4 5" xfId="2686"/>
    <cellStyle name="Output 3 2 4 5 2" xfId="5913"/>
    <cellStyle name="Output 3 2 4 5 3" xfId="8440"/>
    <cellStyle name="Output 3 2 4 5 4" xfId="10954"/>
    <cellStyle name="Output 3 2 4 5 5" xfId="13258"/>
    <cellStyle name="Output 3 2 4 5 6" xfId="15722"/>
    <cellStyle name="Output 3 2 4 5 7" xfId="17964"/>
    <cellStyle name="Output 3 2 4 6" xfId="2881"/>
    <cellStyle name="Output 3 2 4 6 2" xfId="6107"/>
    <cellStyle name="Output 3 2 4 6 3" xfId="8635"/>
    <cellStyle name="Output 3 2 4 6 4" xfId="11148"/>
    <cellStyle name="Output 3 2 4 6 5" xfId="13452"/>
    <cellStyle name="Output 3 2 4 6 6" xfId="15915"/>
    <cellStyle name="Output 3 2 4 6 7" xfId="18158"/>
    <cellStyle name="Output 3 2 4 7" xfId="3066"/>
    <cellStyle name="Output 3 2 4 7 2" xfId="6292"/>
    <cellStyle name="Output 3 2 4 7 3" xfId="8820"/>
    <cellStyle name="Output 3 2 4 7 4" xfId="11332"/>
    <cellStyle name="Output 3 2 4 7 5" xfId="13637"/>
    <cellStyle name="Output 3 2 4 7 6" xfId="16100"/>
    <cellStyle name="Output 3 2 4 7 7" xfId="18342"/>
    <cellStyle name="Output 3 2 4 8" xfId="3264"/>
    <cellStyle name="Output 3 2 4 8 2" xfId="6489"/>
    <cellStyle name="Output 3 2 4 8 3" xfId="9018"/>
    <cellStyle name="Output 3 2 4 8 4" xfId="11529"/>
    <cellStyle name="Output 3 2 4 8 5" xfId="13833"/>
    <cellStyle name="Output 3 2 4 8 6" xfId="16298"/>
    <cellStyle name="Output 3 2 4 8 7" xfId="18537"/>
    <cellStyle name="Output 3 2 4 9" xfId="1503"/>
    <cellStyle name="Output 3 2 4 9 2" xfId="4732"/>
    <cellStyle name="Output 3 2 4 9 3" xfId="7257"/>
    <cellStyle name="Output 3 2 4 9 4" xfId="9784"/>
    <cellStyle name="Output 3 2 4 9 5" xfId="12078"/>
    <cellStyle name="Output 3 2 4 9 6" xfId="14548"/>
    <cellStyle name="Output 3 2 4 9 7" xfId="16794"/>
    <cellStyle name="Output 3 2 5" xfId="469"/>
    <cellStyle name="Output 3 2 5 10" xfId="1041"/>
    <cellStyle name="Output 3 2 5 10 2" xfId="4298"/>
    <cellStyle name="Output 3 2 5 10 3" xfId="6838"/>
    <cellStyle name="Output 3 2 5 10 4" xfId="9367"/>
    <cellStyle name="Output 3 2 5 10 5" xfId="4395"/>
    <cellStyle name="Output 3 2 5 10 6" xfId="14162"/>
    <cellStyle name="Output 3 2 5 10 7" xfId="3943"/>
    <cellStyle name="Output 3 2 5 11" xfId="3806"/>
    <cellStyle name="Output 3 2 5 12" xfId="3794"/>
    <cellStyle name="Output 3 2 5 13" xfId="4086"/>
    <cellStyle name="Output 3 2 5 14" xfId="11758"/>
    <cellStyle name="Output 3 2 5 15" xfId="20576"/>
    <cellStyle name="Output 3 2 5 16" xfId="20862"/>
    <cellStyle name="Output 3 2 5 2" xfId="1768"/>
    <cellStyle name="Output 3 2 5 2 2" xfId="4997"/>
    <cellStyle name="Output 3 2 5 2 3" xfId="7522"/>
    <cellStyle name="Output 3 2 5 2 4" xfId="10041"/>
    <cellStyle name="Output 3 2 5 2 5" xfId="12343"/>
    <cellStyle name="Output 3 2 5 2 6" xfId="14809"/>
    <cellStyle name="Output 3 2 5 2 7" xfId="17053"/>
    <cellStyle name="Output 3 2 5 3" xfId="1366"/>
    <cellStyle name="Output 3 2 5 3 2" xfId="4595"/>
    <cellStyle name="Output 3 2 5 3 3" xfId="7121"/>
    <cellStyle name="Output 3 2 5 3 4" xfId="9649"/>
    <cellStyle name="Output 3 2 5 3 5" xfId="11943"/>
    <cellStyle name="Output 3 2 5 3 6" xfId="14411"/>
    <cellStyle name="Output 3 2 5 3 7" xfId="16660"/>
    <cellStyle name="Output 3 2 5 4" xfId="1679"/>
    <cellStyle name="Output 3 2 5 4 2" xfId="4908"/>
    <cellStyle name="Output 3 2 5 4 3" xfId="7433"/>
    <cellStyle name="Output 3 2 5 4 4" xfId="9955"/>
    <cellStyle name="Output 3 2 5 4 5" xfId="12254"/>
    <cellStyle name="Output 3 2 5 4 6" xfId="14721"/>
    <cellStyle name="Output 3 2 5 4 7" xfId="16966"/>
    <cellStyle name="Output 3 2 5 5" xfId="2421"/>
    <cellStyle name="Output 3 2 5 5 2" xfId="5648"/>
    <cellStyle name="Output 3 2 5 5 3" xfId="8175"/>
    <cellStyle name="Output 3 2 5 5 4" xfId="10689"/>
    <cellStyle name="Output 3 2 5 5 5" xfId="12993"/>
    <cellStyle name="Output 3 2 5 5 6" xfId="15457"/>
    <cellStyle name="Output 3 2 5 5 7" xfId="17701"/>
    <cellStyle name="Output 3 2 5 6" xfId="2592"/>
    <cellStyle name="Output 3 2 5 6 2" xfId="5819"/>
    <cellStyle name="Output 3 2 5 6 3" xfId="8346"/>
    <cellStyle name="Output 3 2 5 6 4" xfId="10860"/>
    <cellStyle name="Output 3 2 5 6 5" xfId="13164"/>
    <cellStyle name="Output 3 2 5 6 6" xfId="15628"/>
    <cellStyle name="Output 3 2 5 6 7" xfId="17871"/>
    <cellStyle name="Output 3 2 5 7" xfId="2593"/>
    <cellStyle name="Output 3 2 5 7 2" xfId="5820"/>
    <cellStyle name="Output 3 2 5 7 3" xfId="8347"/>
    <cellStyle name="Output 3 2 5 7 4" xfId="10861"/>
    <cellStyle name="Output 3 2 5 7 5" xfId="13165"/>
    <cellStyle name="Output 3 2 5 7 6" xfId="15629"/>
    <cellStyle name="Output 3 2 5 7 7" xfId="17872"/>
    <cellStyle name="Output 3 2 5 8" xfId="2124"/>
    <cellStyle name="Output 3 2 5 8 2" xfId="5352"/>
    <cellStyle name="Output 3 2 5 8 3" xfId="7878"/>
    <cellStyle name="Output 3 2 5 8 4" xfId="10394"/>
    <cellStyle name="Output 3 2 5 8 5" xfId="12697"/>
    <cellStyle name="Output 3 2 5 8 6" xfId="15162"/>
    <cellStyle name="Output 3 2 5 8 7" xfId="17406"/>
    <cellStyle name="Output 3 2 5 9" xfId="3413"/>
    <cellStyle name="Output 3 2 5 9 2" xfId="6638"/>
    <cellStyle name="Output 3 2 5 9 3" xfId="9167"/>
    <cellStyle name="Output 3 2 5 9 4" xfId="11678"/>
    <cellStyle name="Output 3 2 5 9 5" xfId="13982"/>
    <cellStyle name="Output 3 2 5 9 6" xfId="16447"/>
    <cellStyle name="Output 3 2 5 9 7" xfId="18686"/>
    <cellStyle name="Output 3 2 6" xfId="1678"/>
    <cellStyle name="Output 3 2 6 10" xfId="20893"/>
    <cellStyle name="Output 3 2 6 2" xfId="4907"/>
    <cellStyle name="Output 3 2 6 3" xfId="7432"/>
    <cellStyle name="Output 3 2 6 4" xfId="9954"/>
    <cellStyle name="Output 3 2 6 5" xfId="12253"/>
    <cellStyle name="Output 3 2 6 6" xfId="14720"/>
    <cellStyle name="Output 3 2 6 7" xfId="16965"/>
    <cellStyle name="Output 3 2 6 8" xfId="20254"/>
    <cellStyle name="Output 3 2 6 9" xfId="20607"/>
    <cellStyle name="Output 3 2 7" xfId="1850"/>
    <cellStyle name="Output 3 2 7 10" xfId="20925"/>
    <cellStyle name="Output 3 2 7 2" xfId="5079"/>
    <cellStyle name="Output 3 2 7 3" xfId="7604"/>
    <cellStyle name="Output 3 2 7 4" xfId="10121"/>
    <cellStyle name="Output 3 2 7 5" xfId="12425"/>
    <cellStyle name="Output 3 2 7 6" xfId="14889"/>
    <cellStyle name="Output 3 2 7 7" xfId="17134"/>
    <cellStyle name="Output 3 2 7 8" xfId="20288"/>
    <cellStyle name="Output 3 2 7 9" xfId="20640"/>
    <cellStyle name="Output 3 2 8" xfId="2324"/>
    <cellStyle name="Output 3 2 8 10" xfId="20947"/>
    <cellStyle name="Output 3 2 8 2" xfId="5551"/>
    <cellStyle name="Output 3 2 8 3" xfId="8078"/>
    <cellStyle name="Output 3 2 8 4" xfId="10592"/>
    <cellStyle name="Output 3 2 8 5" xfId="12896"/>
    <cellStyle name="Output 3 2 8 6" xfId="15360"/>
    <cellStyle name="Output 3 2 8 7" xfId="17604"/>
    <cellStyle name="Output 3 2 8 8" xfId="20310"/>
    <cellStyle name="Output 3 2 8 9" xfId="20662"/>
    <cellStyle name="Output 3 2 9" xfId="1447"/>
    <cellStyle name="Output 3 2 9 10" xfId="20955"/>
    <cellStyle name="Output 3 2 9 2" xfId="4676"/>
    <cellStyle name="Output 3 2 9 3" xfId="7201"/>
    <cellStyle name="Output 3 2 9 4" xfId="9728"/>
    <cellStyle name="Output 3 2 9 5" xfId="12022"/>
    <cellStyle name="Output 3 2 9 6" xfId="14492"/>
    <cellStyle name="Output 3 2 9 7" xfId="16738"/>
    <cellStyle name="Output 3 2 9 8" xfId="20318"/>
    <cellStyle name="Output 3 2 9 9" xfId="20670"/>
    <cellStyle name="Output 3 20" xfId="19016"/>
    <cellStyle name="Output 3 21" xfId="18989"/>
    <cellStyle name="Output 3 22" xfId="19028"/>
    <cellStyle name="Output 3 23" xfId="18998"/>
    <cellStyle name="Output 3 24" xfId="19393"/>
    <cellStyle name="Output 3 25" xfId="19342"/>
    <cellStyle name="Output 3 26" xfId="19357"/>
    <cellStyle name="Output 3 27" xfId="19505"/>
    <cellStyle name="Output 3 28" xfId="19687"/>
    <cellStyle name="Output 3 3" xfId="499"/>
    <cellStyle name="Output 3 3 10" xfId="1071"/>
    <cellStyle name="Output 3 3 10 2" xfId="4320"/>
    <cellStyle name="Output 3 3 10 3" xfId="6862"/>
    <cellStyle name="Output 3 3 10 4" xfId="9393"/>
    <cellStyle name="Output 3 3 10 5" xfId="11718"/>
    <cellStyle name="Output 3 3 10 6" xfId="14179"/>
    <cellStyle name="Output 3 3 10 7" xfId="4194"/>
    <cellStyle name="Output 3 3 11" xfId="3829"/>
    <cellStyle name="Output 3 3 12" xfId="4085"/>
    <cellStyle name="Output 3 3 13" xfId="6983"/>
    <cellStyle name="Output 3 3 14" xfId="14696"/>
    <cellStyle name="Output 3 3 15" xfId="20019"/>
    <cellStyle name="Output 3 3 16" xfId="19883"/>
    <cellStyle name="Output 3 3 2" xfId="1791"/>
    <cellStyle name="Output 3 3 2 2" xfId="5020"/>
    <cellStyle name="Output 3 3 2 3" xfId="7545"/>
    <cellStyle name="Output 3 3 2 4" xfId="10064"/>
    <cellStyle name="Output 3 3 2 5" xfId="12366"/>
    <cellStyle name="Output 3 3 2 6" xfId="14832"/>
    <cellStyle name="Output 3 3 2 7" xfId="17076"/>
    <cellStyle name="Output 3 3 3" xfId="2052"/>
    <cellStyle name="Output 3 3 3 2" xfId="5280"/>
    <cellStyle name="Output 3 3 3 3" xfId="7806"/>
    <cellStyle name="Output 3 3 3 4" xfId="10322"/>
    <cellStyle name="Output 3 3 3 5" xfId="12625"/>
    <cellStyle name="Output 3 3 3 6" xfId="15091"/>
    <cellStyle name="Output 3 3 3 7" xfId="17334"/>
    <cellStyle name="Output 3 3 4" xfId="2297"/>
    <cellStyle name="Output 3 3 4 2" xfId="5524"/>
    <cellStyle name="Output 3 3 4 3" xfId="8051"/>
    <cellStyle name="Output 3 3 4 4" xfId="10565"/>
    <cellStyle name="Output 3 3 4 5" xfId="12869"/>
    <cellStyle name="Output 3 3 4 6" xfId="15333"/>
    <cellStyle name="Output 3 3 4 7" xfId="17577"/>
    <cellStyle name="Output 3 3 5" xfId="1432"/>
    <cellStyle name="Output 3 3 5 2" xfId="4661"/>
    <cellStyle name="Output 3 3 5 3" xfId="7186"/>
    <cellStyle name="Output 3 3 5 4" xfId="9713"/>
    <cellStyle name="Output 3 3 5 5" xfId="12007"/>
    <cellStyle name="Output 3 3 5 6" xfId="14477"/>
    <cellStyle name="Output 3 3 5 7" xfId="16723"/>
    <cellStyle name="Output 3 3 6" xfId="2773"/>
    <cellStyle name="Output 3 3 6 2" xfId="5999"/>
    <cellStyle name="Output 3 3 6 3" xfId="8527"/>
    <cellStyle name="Output 3 3 6 4" xfId="11041"/>
    <cellStyle name="Output 3 3 6 5" xfId="13344"/>
    <cellStyle name="Output 3 3 6 6" xfId="15809"/>
    <cellStyle name="Output 3 3 6 7" xfId="18050"/>
    <cellStyle name="Output 3 3 7" xfId="1847"/>
    <cellStyle name="Output 3 3 7 2" xfId="5076"/>
    <cellStyle name="Output 3 3 7 3" xfId="7601"/>
    <cellStyle name="Output 3 3 7 4" xfId="10118"/>
    <cellStyle name="Output 3 3 7 5" xfId="12422"/>
    <cellStyle name="Output 3 3 7 6" xfId="14886"/>
    <cellStyle name="Output 3 3 7 7" xfId="17131"/>
    <cellStyle name="Output 3 3 8" xfId="3189"/>
    <cellStyle name="Output 3 3 8 2" xfId="6414"/>
    <cellStyle name="Output 3 3 8 3" xfId="8943"/>
    <cellStyle name="Output 3 3 8 4" xfId="11454"/>
    <cellStyle name="Output 3 3 8 5" xfId="13759"/>
    <cellStyle name="Output 3 3 8 6" xfId="16223"/>
    <cellStyle name="Output 3 3 8 7" xfId="18463"/>
    <cellStyle name="Output 3 3 9" xfId="1819"/>
    <cellStyle name="Output 3 3 9 2" xfId="5048"/>
    <cellStyle name="Output 3 3 9 3" xfId="7573"/>
    <cellStyle name="Output 3 3 9 4" xfId="10091"/>
    <cellStyle name="Output 3 3 9 5" xfId="12394"/>
    <cellStyle name="Output 3 3 9 6" xfId="14859"/>
    <cellStyle name="Output 3 3 9 7" xfId="17103"/>
    <cellStyle name="Output 3 4" xfId="711"/>
    <cellStyle name="Output 3 4 10" xfId="1280"/>
    <cellStyle name="Output 3 4 10 2" xfId="4509"/>
    <cellStyle name="Output 3 4 10 3" xfId="7035"/>
    <cellStyle name="Output 3 4 10 4" xfId="9563"/>
    <cellStyle name="Output 3 4 10 5" xfId="11858"/>
    <cellStyle name="Output 3 4 10 6" xfId="14325"/>
    <cellStyle name="Output 3 4 10 7" xfId="16575"/>
    <cellStyle name="Output 3 4 11" xfId="4010"/>
    <cellStyle name="Output 3 4 12" xfId="3511"/>
    <cellStyle name="Output 3 4 13" xfId="9237"/>
    <cellStyle name="Output 3 4 14" xfId="14055"/>
    <cellStyle name="Output 3 4 15" xfId="19947"/>
    <cellStyle name="Output 3 4 16" xfId="20234"/>
    <cellStyle name="Output 3 4 2" xfId="1989"/>
    <cellStyle name="Output 3 4 2 2" xfId="5218"/>
    <cellStyle name="Output 3 4 2 3" xfId="7743"/>
    <cellStyle name="Output 3 4 2 4" xfId="10259"/>
    <cellStyle name="Output 3 4 2 5" xfId="12563"/>
    <cellStyle name="Output 3 4 2 6" xfId="15028"/>
    <cellStyle name="Output 3 4 2 7" xfId="17272"/>
    <cellStyle name="Output 3 4 3" xfId="2235"/>
    <cellStyle name="Output 3 4 3 2" xfId="5462"/>
    <cellStyle name="Output 3 4 3 3" xfId="7989"/>
    <cellStyle name="Output 3 4 3 4" xfId="10503"/>
    <cellStyle name="Output 3 4 3 5" xfId="12807"/>
    <cellStyle name="Output 3 4 3 6" xfId="15271"/>
    <cellStyle name="Output 3 4 3 7" xfId="17515"/>
    <cellStyle name="Output 3 4 4" xfId="2485"/>
    <cellStyle name="Output 3 4 4 2" xfId="5712"/>
    <cellStyle name="Output 3 4 4 3" xfId="8239"/>
    <cellStyle name="Output 3 4 4 4" xfId="10753"/>
    <cellStyle name="Output 3 4 4 5" xfId="13057"/>
    <cellStyle name="Output 3 4 4 6" xfId="15521"/>
    <cellStyle name="Output 3 4 4 7" xfId="17765"/>
    <cellStyle name="Output 3 4 5" xfId="2713"/>
    <cellStyle name="Output 3 4 5 2" xfId="5939"/>
    <cellStyle name="Output 3 4 5 3" xfId="8467"/>
    <cellStyle name="Output 3 4 5 4" xfId="10981"/>
    <cellStyle name="Output 3 4 5 5" xfId="13284"/>
    <cellStyle name="Output 3 4 5 6" xfId="15749"/>
    <cellStyle name="Output 3 4 5 7" xfId="17990"/>
    <cellStyle name="Output 3 4 6" xfId="2943"/>
    <cellStyle name="Output 3 4 6 2" xfId="6169"/>
    <cellStyle name="Output 3 4 6 3" xfId="8697"/>
    <cellStyle name="Output 3 4 6 4" xfId="11210"/>
    <cellStyle name="Output 3 4 6 5" xfId="13514"/>
    <cellStyle name="Output 3 4 6 6" xfId="15977"/>
    <cellStyle name="Output 3 4 6 7" xfId="18220"/>
    <cellStyle name="Output 3 4 7" xfId="3127"/>
    <cellStyle name="Output 3 4 7 2" xfId="6352"/>
    <cellStyle name="Output 3 4 7 3" xfId="8881"/>
    <cellStyle name="Output 3 4 7 4" xfId="11392"/>
    <cellStyle name="Output 3 4 7 5" xfId="13697"/>
    <cellStyle name="Output 3 4 7 6" xfId="16161"/>
    <cellStyle name="Output 3 4 7 7" xfId="18401"/>
    <cellStyle name="Output 3 4 8" xfId="3326"/>
    <cellStyle name="Output 3 4 8 2" xfId="6551"/>
    <cellStyle name="Output 3 4 8 3" xfId="9080"/>
    <cellStyle name="Output 3 4 8 4" xfId="11591"/>
    <cellStyle name="Output 3 4 8 5" xfId="13895"/>
    <cellStyle name="Output 3 4 8 6" xfId="16360"/>
    <cellStyle name="Output 3 4 8 7" xfId="18599"/>
    <cellStyle name="Output 3 4 9" xfId="3427"/>
    <cellStyle name="Output 3 4 9 2" xfId="6652"/>
    <cellStyle name="Output 3 4 9 3" xfId="9181"/>
    <cellStyle name="Output 3 4 9 4" xfId="11692"/>
    <cellStyle name="Output 3 4 9 5" xfId="13996"/>
    <cellStyle name="Output 3 4 9 6" xfId="16461"/>
    <cellStyle name="Output 3 4 9 7" xfId="18700"/>
    <cellStyle name="Output 3 5" xfId="742"/>
    <cellStyle name="Output 3 5 10" xfId="1311"/>
    <cellStyle name="Output 3 5 10 2" xfId="4540"/>
    <cellStyle name="Output 3 5 10 3" xfId="7066"/>
    <cellStyle name="Output 3 5 10 4" xfId="9594"/>
    <cellStyle name="Output 3 5 10 5" xfId="11889"/>
    <cellStyle name="Output 3 5 10 6" xfId="14356"/>
    <cellStyle name="Output 3 5 10 7" xfId="16606"/>
    <cellStyle name="Output 3 5 11" xfId="4041"/>
    <cellStyle name="Output 3 5 12" xfId="3508"/>
    <cellStyle name="Output 3 5 13" xfId="4184"/>
    <cellStyle name="Output 3 5 14" xfId="4435"/>
    <cellStyle name="Output 3 5 15" xfId="19983"/>
    <cellStyle name="Output 3 5 16" xfId="20421"/>
    <cellStyle name="Output 3 5 17" xfId="19867"/>
    <cellStyle name="Output 3 5 2" xfId="2020"/>
    <cellStyle name="Output 3 5 2 2" xfId="5249"/>
    <cellStyle name="Output 3 5 2 3" xfId="7774"/>
    <cellStyle name="Output 3 5 2 4" xfId="10290"/>
    <cellStyle name="Output 3 5 2 5" xfId="12594"/>
    <cellStyle name="Output 3 5 2 6" xfId="15059"/>
    <cellStyle name="Output 3 5 2 7" xfId="17303"/>
    <cellStyle name="Output 3 5 3" xfId="2266"/>
    <cellStyle name="Output 3 5 3 2" xfId="5493"/>
    <cellStyle name="Output 3 5 3 3" xfId="8020"/>
    <cellStyle name="Output 3 5 3 4" xfId="10534"/>
    <cellStyle name="Output 3 5 3 5" xfId="12838"/>
    <cellStyle name="Output 3 5 3 6" xfId="15302"/>
    <cellStyle name="Output 3 5 3 7" xfId="17546"/>
    <cellStyle name="Output 3 5 4" xfId="2516"/>
    <cellStyle name="Output 3 5 4 2" xfId="5743"/>
    <cellStyle name="Output 3 5 4 3" xfId="8270"/>
    <cellStyle name="Output 3 5 4 4" xfId="10784"/>
    <cellStyle name="Output 3 5 4 5" xfId="13088"/>
    <cellStyle name="Output 3 5 4 6" xfId="15552"/>
    <cellStyle name="Output 3 5 4 7" xfId="17796"/>
    <cellStyle name="Output 3 5 5" xfId="2744"/>
    <cellStyle name="Output 3 5 5 2" xfId="5970"/>
    <cellStyle name="Output 3 5 5 3" xfId="8498"/>
    <cellStyle name="Output 3 5 5 4" xfId="11012"/>
    <cellStyle name="Output 3 5 5 5" xfId="13315"/>
    <cellStyle name="Output 3 5 5 6" xfId="15780"/>
    <cellStyle name="Output 3 5 5 7" xfId="18021"/>
    <cellStyle name="Output 3 5 6" xfId="2974"/>
    <cellStyle name="Output 3 5 6 2" xfId="6200"/>
    <cellStyle name="Output 3 5 6 3" xfId="8728"/>
    <cellStyle name="Output 3 5 6 4" xfId="11241"/>
    <cellStyle name="Output 3 5 6 5" xfId="13545"/>
    <cellStyle name="Output 3 5 6 6" xfId="16008"/>
    <cellStyle name="Output 3 5 6 7" xfId="18251"/>
    <cellStyle name="Output 3 5 7" xfId="3158"/>
    <cellStyle name="Output 3 5 7 2" xfId="6383"/>
    <cellStyle name="Output 3 5 7 3" xfId="8912"/>
    <cellStyle name="Output 3 5 7 4" xfId="11423"/>
    <cellStyle name="Output 3 5 7 5" xfId="13728"/>
    <cellStyle name="Output 3 5 7 6" xfId="16192"/>
    <cellStyle name="Output 3 5 7 7" xfId="18432"/>
    <cellStyle name="Output 3 5 8" xfId="3357"/>
    <cellStyle name="Output 3 5 8 2" xfId="6582"/>
    <cellStyle name="Output 3 5 8 3" xfId="9111"/>
    <cellStyle name="Output 3 5 8 4" xfId="11622"/>
    <cellStyle name="Output 3 5 8 5" xfId="13926"/>
    <cellStyle name="Output 3 5 8 6" xfId="16391"/>
    <cellStyle name="Output 3 5 8 7" xfId="18630"/>
    <cellStyle name="Output 3 5 9" xfId="2999"/>
    <cellStyle name="Output 3 5 9 2" xfId="6225"/>
    <cellStyle name="Output 3 5 9 3" xfId="8753"/>
    <cellStyle name="Output 3 5 9 4" xfId="11266"/>
    <cellStyle name="Output 3 5 9 5" xfId="13570"/>
    <cellStyle name="Output 3 5 9 6" xfId="16033"/>
    <cellStyle name="Output 3 5 9 7" xfId="18276"/>
    <cellStyle name="Output 3 6" xfId="465"/>
    <cellStyle name="Output 3 6 10" xfId="1037"/>
    <cellStyle name="Output 3 6 10 2" xfId="4294"/>
    <cellStyle name="Output 3 6 10 3" xfId="6834"/>
    <cellStyle name="Output 3 6 10 4" xfId="9363"/>
    <cellStyle name="Output 3 6 10 5" xfId="6747"/>
    <cellStyle name="Output 3 6 10 6" xfId="14158"/>
    <cellStyle name="Output 3 6 10 7" xfId="4206"/>
    <cellStyle name="Output 3 6 11" xfId="3802"/>
    <cellStyle name="Output 3 6 12" xfId="3686"/>
    <cellStyle name="Output 3 6 13" xfId="9496"/>
    <cellStyle name="Output 3 6 14" xfId="14209"/>
    <cellStyle name="Output 3 6 15" xfId="20459"/>
    <cellStyle name="Output 3 6 16" xfId="19666"/>
    <cellStyle name="Output 3 6 2" xfId="1764"/>
    <cellStyle name="Output 3 6 2 2" xfId="4993"/>
    <cellStyle name="Output 3 6 2 3" xfId="7518"/>
    <cellStyle name="Output 3 6 2 4" xfId="10037"/>
    <cellStyle name="Output 3 6 2 5" xfId="12339"/>
    <cellStyle name="Output 3 6 2 6" xfId="14805"/>
    <cellStyle name="Output 3 6 2 7" xfId="17049"/>
    <cellStyle name="Output 3 6 3" xfId="1392"/>
    <cellStyle name="Output 3 6 3 2" xfId="4621"/>
    <cellStyle name="Output 3 6 3 3" xfId="7146"/>
    <cellStyle name="Output 3 6 3 4" xfId="9674"/>
    <cellStyle name="Output 3 6 3 5" xfId="11967"/>
    <cellStyle name="Output 3 6 3 6" xfId="14437"/>
    <cellStyle name="Output 3 6 3 7" xfId="16684"/>
    <cellStyle name="Output 3 6 4" xfId="1938"/>
    <cellStyle name="Output 3 6 4 2" xfId="5167"/>
    <cellStyle name="Output 3 6 4 3" xfId="7692"/>
    <cellStyle name="Output 3 6 4 4" xfId="10208"/>
    <cellStyle name="Output 3 6 4 5" xfId="12512"/>
    <cellStyle name="Output 3 6 4 6" xfId="14977"/>
    <cellStyle name="Output 3 6 4 7" xfId="17221"/>
    <cellStyle name="Output 3 6 5" xfId="1868"/>
    <cellStyle name="Output 3 6 5 2" xfId="5097"/>
    <cellStyle name="Output 3 6 5 3" xfId="7622"/>
    <cellStyle name="Output 3 6 5 4" xfId="10139"/>
    <cellStyle name="Output 3 6 5 5" xfId="12443"/>
    <cellStyle name="Output 3 6 5 6" xfId="14907"/>
    <cellStyle name="Output 3 6 5 7" xfId="17152"/>
    <cellStyle name="Output 3 6 6" xfId="1600"/>
    <cellStyle name="Output 3 6 6 2" xfId="4829"/>
    <cellStyle name="Output 3 6 6 3" xfId="7354"/>
    <cellStyle name="Output 3 6 6 4" xfId="9880"/>
    <cellStyle name="Output 3 6 6 5" xfId="12175"/>
    <cellStyle name="Output 3 6 6 6" xfId="14644"/>
    <cellStyle name="Output 3 6 6 7" xfId="16889"/>
    <cellStyle name="Output 3 6 7" xfId="1777"/>
    <cellStyle name="Output 3 6 7 2" xfId="5006"/>
    <cellStyle name="Output 3 6 7 3" xfId="7531"/>
    <cellStyle name="Output 3 6 7 4" xfId="10050"/>
    <cellStyle name="Output 3 6 7 5" xfId="12352"/>
    <cellStyle name="Output 3 6 7 6" xfId="14818"/>
    <cellStyle name="Output 3 6 7 7" xfId="17062"/>
    <cellStyle name="Output 3 6 8" xfId="2536"/>
    <cellStyle name="Output 3 6 8 2" xfId="5763"/>
    <cellStyle name="Output 3 6 8 3" xfId="8290"/>
    <cellStyle name="Output 3 6 8 4" xfId="10804"/>
    <cellStyle name="Output 3 6 8 5" xfId="13108"/>
    <cellStyle name="Output 3 6 8 6" xfId="15572"/>
    <cellStyle name="Output 3 6 8 7" xfId="17816"/>
    <cellStyle name="Output 3 6 9" xfId="1504"/>
    <cellStyle name="Output 3 6 9 2" xfId="4733"/>
    <cellStyle name="Output 3 6 9 3" xfId="7258"/>
    <cellStyle name="Output 3 6 9 4" xfId="9785"/>
    <cellStyle name="Output 3 6 9 5" xfId="12079"/>
    <cellStyle name="Output 3 6 9 6" xfId="14549"/>
    <cellStyle name="Output 3 6 9 7" xfId="16795"/>
    <cellStyle name="Output 3 7" xfId="1496"/>
    <cellStyle name="Output 3 7 10" xfId="20821"/>
    <cellStyle name="Output 3 7 2" xfId="4725"/>
    <cellStyle name="Output 3 7 3" xfId="7250"/>
    <cellStyle name="Output 3 7 4" xfId="9777"/>
    <cellStyle name="Output 3 7 5" xfId="12071"/>
    <cellStyle name="Output 3 7 6" xfId="14541"/>
    <cellStyle name="Output 3 7 7" xfId="16787"/>
    <cellStyle name="Output 3 7 8" xfId="20183"/>
    <cellStyle name="Output 3 7 9" xfId="20545"/>
    <cellStyle name="Output 3 8" xfId="1427"/>
    <cellStyle name="Output 3 8 10" xfId="20457"/>
    <cellStyle name="Output 3 8 2" xfId="4656"/>
    <cellStyle name="Output 3 8 3" xfId="7181"/>
    <cellStyle name="Output 3 8 4" xfId="9708"/>
    <cellStyle name="Output 3 8 5" xfId="12002"/>
    <cellStyle name="Output 3 8 6" xfId="14472"/>
    <cellStyle name="Output 3 8 7" xfId="16718"/>
    <cellStyle name="Output 3 8 8" xfId="19941"/>
    <cellStyle name="Output 3 8 9" xfId="20389"/>
    <cellStyle name="Output 3 9" xfId="1772"/>
    <cellStyle name="Output 3 9 10" xfId="20841"/>
    <cellStyle name="Output 3 9 2" xfId="5001"/>
    <cellStyle name="Output 3 9 3" xfId="7526"/>
    <cellStyle name="Output 3 9 4" xfId="10045"/>
    <cellStyle name="Output 3 9 5" xfId="12347"/>
    <cellStyle name="Output 3 9 6" xfId="14813"/>
    <cellStyle name="Output 3 9 7" xfId="17057"/>
    <cellStyle name="Output 3 9 8" xfId="20201"/>
    <cellStyle name="Output 3 9 9" xfId="20554"/>
    <cellStyle name="Output Amounts" xfId="375"/>
    <cellStyle name="Output Column Headings" xfId="230"/>
    <cellStyle name="Output Line Items" xfId="376"/>
    <cellStyle name="Output Line Items 2" xfId="377"/>
    <cellStyle name="Output Line Items 2 2" xfId="661"/>
    <cellStyle name="Output Line Items 2 2 2" xfId="2185"/>
    <cellStyle name="Output Line Items 2 2 2 2" xfId="7939"/>
    <cellStyle name="Output Line Items 2 2 3" xfId="4275"/>
    <cellStyle name="Output Line Items 2 3" xfId="19108"/>
    <cellStyle name="Output Line Items 2 4" xfId="19563"/>
    <cellStyle name="Output Line Items 2 5" xfId="19870"/>
    <cellStyle name="Output Line Items 3" xfId="654"/>
    <cellStyle name="Output Line Items 3 2" xfId="2179"/>
    <cellStyle name="Output Line Items 3 2 2" xfId="7933"/>
    <cellStyle name="Output Line Items 3 3" xfId="3788"/>
    <cellStyle name="Output Line Items 4" xfId="19107"/>
    <cellStyle name="Output Line Items 5" xfId="19562"/>
    <cellStyle name="Output Line Items 6" xfId="19869"/>
    <cellStyle name="Output Report Heading" xfId="378"/>
    <cellStyle name="Output Report Title" xfId="379"/>
    <cellStyle name="Percent" xfId="189" builtinId="5"/>
    <cellStyle name="Percent 2" xfId="121"/>
    <cellStyle name="Percent 2 2" xfId="122"/>
    <cellStyle name="Percent 2 3" xfId="123"/>
    <cellStyle name="Percent 2 3 2" xfId="380"/>
    <cellStyle name="Percent 2 4 2" xfId="231"/>
    <cellStyle name="Percent 2 5" xfId="232"/>
    <cellStyle name="Percent 3" xfId="124"/>
    <cellStyle name="Percent 3 2" xfId="125"/>
    <cellStyle name="Percent 3 2 2" xfId="381"/>
    <cellStyle name="Percent 4" xfId="126"/>
    <cellStyle name="Percent 4 2" xfId="382"/>
    <cellStyle name="Percent 4 2 2" xfId="651"/>
    <cellStyle name="Percent 4 2 2 2" xfId="1222"/>
    <cellStyle name="Percent 4 2 3" xfId="957"/>
    <cellStyle name="Percent 4 2 4" xfId="18969"/>
    <cellStyle name="Percent 4 2 5" xfId="19506"/>
    <cellStyle name="Percent 4 2 6" xfId="19881"/>
    <cellStyle name="Percent 4 2 7" xfId="21164"/>
    <cellStyle name="Percent 5" xfId="215"/>
    <cellStyle name="Percent 5 2" xfId="383"/>
    <cellStyle name="Percent 5 3" xfId="503"/>
    <cellStyle name="Percent 6" xfId="819"/>
    <cellStyle name="Percent 7" xfId="3445"/>
    <cellStyle name="Percent 8" xfId="19668"/>
    <cellStyle name="Protect" xfId="233"/>
    <cellStyle name="Protect blue" xfId="234"/>
    <cellStyle name="Protect blue 10" xfId="19504"/>
    <cellStyle name="Protect blue 10 2" xfId="20161"/>
    <cellStyle name="Protect blue 11" xfId="19282"/>
    <cellStyle name="Protect blue 12" xfId="19545"/>
    <cellStyle name="Protect blue 13" xfId="19885"/>
    <cellStyle name="Protect blue 14" xfId="21062"/>
    <cellStyle name="Protect blue 2" xfId="384"/>
    <cellStyle name="Protect blue 2 10" xfId="19503"/>
    <cellStyle name="Protect blue 2 11" xfId="19542"/>
    <cellStyle name="Protect blue 2 12" xfId="19886"/>
    <cellStyle name="Protect blue 2 13" xfId="21065"/>
    <cellStyle name="Protect blue 2 2" xfId="18857"/>
    <cellStyle name="Protect blue 2 2 2" xfId="19969"/>
    <cellStyle name="Protect blue 2 3" xfId="19034"/>
    <cellStyle name="Protect blue 2 3 2" xfId="20083"/>
    <cellStyle name="Protect blue 2 4" xfId="18876"/>
    <cellStyle name="Protect blue 2 4 2" xfId="19929"/>
    <cellStyle name="Protect blue 2 5" xfId="19008"/>
    <cellStyle name="Protect blue 2 5 2" xfId="20053"/>
    <cellStyle name="Protect blue 2 6" xfId="19126"/>
    <cellStyle name="Protect blue 2 6 2" xfId="20213"/>
    <cellStyle name="Protect blue 2 7" xfId="19161"/>
    <cellStyle name="Protect blue 2 7 2" xfId="19989"/>
    <cellStyle name="Protect blue 2 8" xfId="19406"/>
    <cellStyle name="Protect blue 2 8 2" xfId="20113"/>
    <cellStyle name="Protect blue 2 9" xfId="19286"/>
    <cellStyle name="Protect blue 2 9 2" xfId="20010"/>
    <cellStyle name="Protect blue 3" xfId="18854"/>
    <cellStyle name="Protect blue 3 2" xfId="19979"/>
    <cellStyle name="Protect blue 4" xfId="18957"/>
    <cellStyle name="Protect blue 4 2" xfId="19963"/>
    <cellStyle name="Protect blue 5" xfId="19080"/>
    <cellStyle name="Protect blue 5 2" xfId="19916"/>
    <cellStyle name="Protect blue 6" xfId="18731"/>
    <cellStyle name="Protect blue 6 2" xfId="20159"/>
    <cellStyle name="Protect blue 7" xfId="19041"/>
    <cellStyle name="Protect blue 7 2" xfId="19972"/>
    <cellStyle name="Protect blue 8" xfId="19095"/>
    <cellStyle name="Protect blue 8 2" xfId="20206"/>
    <cellStyle name="Protect blue 9" xfId="19403"/>
    <cellStyle name="Protect blue 9 2" xfId="19921"/>
    <cellStyle name="QIS Heading 3" xfId="127"/>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ubtotals" xfId="128"/>
    <cellStyle name="Title 2" xfId="64"/>
    <cellStyle name="Total 2" xfId="65"/>
    <cellStyle name="Total 2 10" xfId="1436"/>
    <cellStyle name="Total 2 10 10" xfId="20842"/>
    <cellStyle name="Total 2 10 2" xfId="4665"/>
    <cellStyle name="Total 2 10 3" xfId="7190"/>
    <cellStyle name="Total 2 10 4" xfId="9717"/>
    <cellStyle name="Total 2 10 5" xfId="12011"/>
    <cellStyle name="Total 2 10 6" xfId="14481"/>
    <cellStyle name="Total 2 10 7" xfId="16727"/>
    <cellStyle name="Total 2 10 8" xfId="20202"/>
    <cellStyle name="Total 2 10 9" xfId="20555"/>
    <cellStyle name="Total 2 11" xfId="1776"/>
    <cellStyle name="Total 2 11 10" xfId="20957"/>
    <cellStyle name="Total 2 11 2" xfId="5005"/>
    <cellStyle name="Total 2 11 3" xfId="7530"/>
    <cellStyle name="Total 2 11 4" xfId="10049"/>
    <cellStyle name="Total 2 11 5" xfId="12351"/>
    <cellStyle name="Total 2 11 6" xfId="14817"/>
    <cellStyle name="Total 2 11 7" xfId="17061"/>
    <cellStyle name="Total 2 11 8" xfId="20320"/>
    <cellStyle name="Total 2 11 9" xfId="20672"/>
    <cellStyle name="Total 2 12" xfId="2648"/>
    <cellStyle name="Total 2 12 2" xfId="5875"/>
    <cellStyle name="Total 2 12 3" xfId="8402"/>
    <cellStyle name="Total 2 12 4" xfId="10916"/>
    <cellStyle name="Total 2 12 5" xfId="13220"/>
    <cellStyle name="Total 2 12 6" xfId="15684"/>
    <cellStyle name="Total 2 12 7" xfId="17927"/>
    <cellStyle name="Total 2 13" xfId="2624"/>
    <cellStyle name="Total 2 13 2" xfId="5851"/>
    <cellStyle name="Total 2 13 3" xfId="8378"/>
    <cellStyle name="Total 2 13 4" xfId="10892"/>
    <cellStyle name="Total 2 13 5" xfId="13196"/>
    <cellStyle name="Total 2 13 6" xfId="15660"/>
    <cellStyle name="Total 2 13 7" xfId="17903"/>
    <cellStyle name="Total 2 14" xfId="2591"/>
    <cellStyle name="Total 2 14 2" xfId="5818"/>
    <cellStyle name="Total 2 14 3" xfId="8345"/>
    <cellStyle name="Total 2 14 4" xfId="10859"/>
    <cellStyle name="Total 2 14 5" xfId="13163"/>
    <cellStyle name="Total 2 14 6" xfId="15627"/>
    <cellStyle name="Total 2 14 7" xfId="17870"/>
    <cellStyle name="Total 2 15" xfId="768"/>
    <cellStyle name="Total 2 15 2" xfId="4067"/>
    <cellStyle name="Total 2 15 3" xfId="3617"/>
    <cellStyle name="Total 2 15 4" xfId="3451"/>
    <cellStyle name="Total 2 15 5" xfId="9446"/>
    <cellStyle name="Total 2 15 6" xfId="3710"/>
    <cellStyle name="Total 2 15 7" xfId="14145"/>
    <cellStyle name="Total 2 16" xfId="3496"/>
    <cellStyle name="Total 2 17" xfId="6914"/>
    <cellStyle name="Total 2 18" xfId="4426"/>
    <cellStyle name="Total 2 19" xfId="18723"/>
    <cellStyle name="Total 2 2" xfId="136"/>
    <cellStyle name="Total 2 2 10" xfId="1642"/>
    <cellStyle name="Total 2 2 10 10" xfId="20879"/>
    <cellStyle name="Total 2 2 10 2" xfId="4871"/>
    <cellStyle name="Total 2 2 10 3" xfId="7396"/>
    <cellStyle name="Total 2 2 10 4" xfId="9921"/>
    <cellStyle name="Total 2 2 10 5" xfId="12217"/>
    <cellStyle name="Total 2 2 10 6" xfId="14685"/>
    <cellStyle name="Total 2 2 10 7" xfId="16931"/>
    <cellStyle name="Total 2 2 10 8" xfId="20240"/>
    <cellStyle name="Total 2 2 10 9" xfId="20593"/>
    <cellStyle name="Total 2 2 11" xfId="2584"/>
    <cellStyle name="Total 2 2 11 2" xfId="5811"/>
    <cellStyle name="Total 2 2 11 3" xfId="8338"/>
    <cellStyle name="Total 2 2 11 4" xfId="10852"/>
    <cellStyle name="Total 2 2 11 5" xfId="13156"/>
    <cellStyle name="Total 2 2 11 6" xfId="15620"/>
    <cellStyle name="Total 2 2 11 7" xfId="17864"/>
    <cellStyle name="Total 2 2 12" xfId="2661"/>
    <cellStyle name="Total 2 2 12 2" xfId="5888"/>
    <cellStyle name="Total 2 2 12 3" xfId="8415"/>
    <cellStyle name="Total 2 2 12 4" xfId="10929"/>
    <cellStyle name="Total 2 2 12 5" xfId="13233"/>
    <cellStyle name="Total 2 2 12 6" xfId="15697"/>
    <cellStyle name="Total 2 2 12 7" xfId="17940"/>
    <cellStyle name="Total 2 2 13" xfId="2355"/>
    <cellStyle name="Total 2 2 13 2" xfId="5582"/>
    <cellStyle name="Total 2 2 13 3" xfId="8109"/>
    <cellStyle name="Total 2 2 13 4" xfId="10623"/>
    <cellStyle name="Total 2 2 13 5" xfId="12927"/>
    <cellStyle name="Total 2 2 13 6" xfId="15391"/>
    <cellStyle name="Total 2 2 13 7" xfId="17635"/>
    <cellStyle name="Total 2 2 14" xfId="783"/>
    <cellStyle name="Total 2 2 14 2" xfId="4077"/>
    <cellStyle name="Total 2 2 14 3" xfId="3638"/>
    <cellStyle name="Total 2 2 14 4" xfId="5407"/>
    <cellStyle name="Total 2 2 14 5" xfId="6964"/>
    <cellStyle name="Total 2 2 14 6" xfId="4441"/>
    <cellStyle name="Total 2 2 14 7" xfId="9273"/>
    <cellStyle name="Total 2 2 15" xfId="3549"/>
    <cellStyle name="Total 2 2 16" xfId="4168"/>
    <cellStyle name="Total 2 2 17" xfId="3703"/>
    <cellStyle name="Total 2 2 18" xfId="18782"/>
    <cellStyle name="Total 2 2 19" xfId="18982"/>
    <cellStyle name="Total 2 2 2" xfId="203"/>
    <cellStyle name="Total 2 2 2 10" xfId="1774"/>
    <cellStyle name="Total 2 2 2 10 10" xfId="20981"/>
    <cellStyle name="Total 2 2 2 10 2" xfId="5003"/>
    <cellStyle name="Total 2 2 2 10 3" xfId="7528"/>
    <cellStyle name="Total 2 2 2 10 4" xfId="10047"/>
    <cellStyle name="Total 2 2 2 10 5" xfId="12349"/>
    <cellStyle name="Total 2 2 2 10 6" xfId="14815"/>
    <cellStyle name="Total 2 2 2 10 7" xfId="17059"/>
    <cellStyle name="Total 2 2 2 10 8" xfId="20344"/>
    <cellStyle name="Total 2 2 2 10 9" xfId="20696"/>
    <cellStyle name="Total 2 2 2 11" xfId="2553"/>
    <cellStyle name="Total 2 2 2 11 2" xfId="5780"/>
    <cellStyle name="Total 2 2 2 11 3" xfId="8307"/>
    <cellStyle name="Total 2 2 2 11 4" xfId="10821"/>
    <cellStyle name="Total 2 2 2 11 5" xfId="13125"/>
    <cellStyle name="Total 2 2 2 11 6" xfId="15589"/>
    <cellStyle name="Total 2 2 2 11 7" xfId="17833"/>
    <cellStyle name="Total 2 2 2 12" xfId="2702"/>
    <cellStyle name="Total 2 2 2 12 2" xfId="5929"/>
    <cellStyle name="Total 2 2 2 12 3" xfId="8456"/>
    <cellStyle name="Total 2 2 2 12 4" xfId="10970"/>
    <cellStyle name="Total 2 2 2 12 5" xfId="13274"/>
    <cellStyle name="Total 2 2 2 12 6" xfId="15738"/>
    <cellStyle name="Total 2 2 2 12 7" xfId="17980"/>
    <cellStyle name="Total 2 2 2 13" xfId="833"/>
    <cellStyle name="Total 2 2 2 13 2" xfId="4118"/>
    <cellStyle name="Total 2 2 2 13 3" xfId="6679"/>
    <cellStyle name="Total 2 2 2 13 4" xfId="9207"/>
    <cellStyle name="Total 2 2 2 13 5" xfId="9442"/>
    <cellStyle name="Total 2 2 2 13 6" xfId="14032"/>
    <cellStyle name="Total 2 2 2 13 7" xfId="14142"/>
    <cellStyle name="Total 2 2 2 14" xfId="3604"/>
    <cellStyle name="Total 2 2 2 15" xfId="6827"/>
    <cellStyle name="Total 2 2 2 16" xfId="4189"/>
    <cellStyle name="Total 2 2 2 17" xfId="18970"/>
    <cellStyle name="Total 2 2 2 18" xfId="19114"/>
    <cellStyle name="Total 2 2 2 19" xfId="19148"/>
    <cellStyle name="Total 2 2 2 2" xfId="385"/>
    <cellStyle name="Total 2 2 2 2 10" xfId="2336"/>
    <cellStyle name="Total 2 2 2 2 10 2" xfId="5563"/>
    <cellStyle name="Total 2 2 2 2 10 3" xfId="8090"/>
    <cellStyle name="Total 2 2 2 2 10 4" xfId="10604"/>
    <cellStyle name="Total 2 2 2 2 10 5" xfId="12908"/>
    <cellStyle name="Total 2 2 2 2 10 6" xfId="15372"/>
    <cellStyle name="Total 2 2 2 2 10 7" xfId="17616"/>
    <cellStyle name="Total 2 2 2 2 11" xfId="2824"/>
    <cellStyle name="Total 2 2 2 2 11 2" xfId="6050"/>
    <cellStyle name="Total 2 2 2 2 11 3" xfId="8578"/>
    <cellStyle name="Total 2 2 2 2 11 4" xfId="11091"/>
    <cellStyle name="Total 2 2 2 2 11 5" xfId="13395"/>
    <cellStyle name="Total 2 2 2 2 11 6" xfId="15859"/>
    <cellStyle name="Total 2 2 2 2 11 7" xfId="18101"/>
    <cellStyle name="Total 2 2 2 2 12" xfId="3052"/>
    <cellStyle name="Total 2 2 2 2 12 2" xfId="6278"/>
    <cellStyle name="Total 2 2 2 2 12 3" xfId="8806"/>
    <cellStyle name="Total 2 2 2 2 12 4" xfId="11318"/>
    <cellStyle name="Total 2 2 2 2 12 5" xfId="13623"/>
    <cellStyle name="Total 2 2 2 2 12 6" xfId="16086"/>
    <cellStyle name="Total 2 2 2 2 12 7" xfId="18328"/>
    <cellStyle name="Total 2 2 2 2 13" xfId="958"/>
    <cellStyle name="Total 2 2 2 2 13 2" xfId="4221"/>
    <cellStyle name="Total 2 2 2 2 13 3" xfId="6762"/>
    <cellStyle name="Total 2 2 2 2 13 4" xfId="9292"/>
    <cellStyle name="Total 2 2 2 2 13 5" xfId="3521"/>
    <cellStyle name="Total 2 2 2 2 13 6" xfId="14091"/>
    <cellStyle name="Total 2 2 2 2 13 7" xfId="4290"/>
    <cellStyle name="Total 2 2 2 2 14" xfId="3903"/>
    <cellStyle name="Total 2 2 2 2 15" xfId="6829"/>
    <cellStyle name="Total 2 2 2 2 16" xfId="4306"/>
    <cellStyle name="Total 2 2 2 2 17" xfId="3574"/>
    <cellStyle name="Total 2 2 2 2 18" xfId="18971"/>
    <cellStyle name="Total 2 2 2 2 19" xfId="19115"/>
    <cellStyle name="Total 2 2 2 2 2" xfId="610"/>
    <cellStyle name="Total 2 2 2 2 2 10" xfId="1181"/>
    <cellStyle name="Total 2 2 2 2 2 10 2" xfId="4413"/>
    <cellStyle name="Total 2 2 2 2 2 10 3" xfId="6948"/>
    <cellStyle name="Total 2 2 2 2 2 10 4" xfId="9478"/>
    <cellStyle name="Total 2 2 2 2 2 10 5" xfId="11782"/>
    <cellStyle name="Total 2 2 2 2 2 10 6" xfId="14245"/>
    <cellStyle name="Total 2 2 2 2 2 10 7" xfId="16512"/>
    <cellStyle name="Total 2 2 2 2 2 11" xfId="3921"/>
    <cellStyle name="Total 2 2 2 2 2 12" xfId="3669"/>
    <cellStyle name="Total 2 2 2 2 2 13" xfId="4760"/>
    <cellStyle name="Total 2 2 2 2 2 14" xfId="14066"/>
    <cellStyle name="Total 2 2 2 2 2 15" xfId="20119"/>
    <cellStyle name="Total 2 2 2 2 2 16" xfId="20760"/>
    <cellStyle name="Total 2 2 2 2 2 2" xfId="1893"/>
    <cellStyle name="Total 2 2 2 2 2 2 2" xfId="5122"/>
    <cellStyle name="Total 2 2 2 2 2 2 3" xfId="7647"/>
    <cellStyle name="Total 2 2 2 2 2 2 4" xfId="10164"/>
    <cellStyle name="Total 2 2 2 2 2 2 5" xfId="12468"/>
    <cellStyle name="Total 2 2 2 2 2 2 6" xfId="14932"/>
    <cellStyle name="Total 2 2 2 2 2 2 7" xfId="17177"/>
    <cellStyle name="Total 2 2 2 2 2 3" xfId="2142"/>
    <cellStyle name="Total 2 2 2 2 2 3 2" xfId="5370"/>
    <cellStyle name="Total 2 2 2 2 2 3 3" xfId="7896"/>
    <cellStyle name="Total 2 2 2 2 2 3 4" xfId="10412"/>
    <cellStyle name="Total 2 2 2 2 2 3 5" xfId="12715"/>
    <cellStyle name="Total 2 2 2 2 2 3 6" xfId="15180"/>
    <cellStyle name="Total 2 2 2 2 2 3 7" xfId="17424"/>
    <cellStyle name="Total 2 2 2 2 2 4" xfId="2394"/>
    <cellStyle name="Total 2 2 2 2 2 4 2" xfId="5621"/>
    <cellStyle name="Total 2 2 2 2 2 4 3" xfId="8148"/>
    <cellStyle name="Total 2 2 2 2 2 4 4" xfId="10662"/>
    <cellStyle name="Total 2 2 2 2 2 4 5" xfId="12966"/>
    <cellStyle name="Total 2 2 2 2 2 4 6" xfId="15430"/>
    <cellStyle name="Total 2 2 2 2 2 4 7" xfId="17674"/>
    <cellStyle name="Total 2 2 2 2 2 5" xfId="2415"/>
    <cellStyle name="Total 2 2 2 2 2 5 2" xfId="5642"/>
    <cellStyle name="Total 2 2 2 2 2 5 3" xfId="8169"/>
    <cellStyle name="Total 2 2 2 2 2 5 4" xfId="10683"/>
    <cellStyle name="Total 2 2 2 2 2 5 5" xfId="12987"/>
    <cellStyle name="Total 2 2 2 2 2 5 6" xfId="15451"/>
    <cellStyle name="Total 2 2 2 2 2 5 7" xfId="17695"/>
    <cellStyle name="Total 2 2 2 2 2 6" xfId="2856"/>
    <cellStyle name="Total 2 2 2 2 2 6 2" xfId="6082"/>
    <cellStyle name="Total 2 2 2 2 2 6 3" xfId="8610"/>
    <cellStyle name="Total 2 2 2 2 2 6 4" xfId="11123"/>
    <cellStyle name="Total 2 2 2 2 2 6 5" xfId="13427"/>
    <cellStyle name="Total 2 2 2 2 2 6 6" xfId="15890"/>
    <cellStyle name="Total 2 2 2 2 2 6 7" xfId="18133"/>
    <cellStyle name="Total 2 2 2 2 2 7" xfId="3044"/>
    <cellStyle name="Total 2 2 2 2 2 7 2" xfId="6270"/>
    <cellStyle name="Total 2 2 2 2 2 7 3" xfId="8798"/>
    <cellStyle name="Total 2 2 2 2 2 7 4" xfId="11310"/>
    <cellStyle name="Total 2 2 2 2 2 7 5" xfId="13615"/>
    <cellStyle name="Total 2 2 2 2 2 7 6" xfId="16078"/>
    <cellStyle name="Total 2 2 2 2 2 7 7" xfId="18320"/>
    <cellStyle name="Total 2 2 2 2 2 8" xfId="3247"/>
    <cellStyle name="Total 2 2 2 2 2 8 2" xfId="6472"/>
    <cellStyle name="Total 2 2 2 2 2 8 3" xfId="9001"/>
    <cellStyle name="Total 2 2 2 2 2 8 4" xfId="11512"/>
    <cellStyle name="Total 2 2 2 2 2 8 5" xfId="13816"/>
    <cellStyle name="Total 2 2 2 2 2 8 6" xfId="16281"/>
    <cellStyle name="Total 2 2 2 2 2 8 7" xfId="18520"/>
    <cellStyle name="Total 2 2 2 2 2 9" xfId="3440"/>
    <cellStyle name="Total 2 2 2 2 2 9 2" xfId="6665"/>
    <cellStyle name="Total 2 2 2 2 2 9 3" xfId="9194"/>
    <cellStyle name="Total 2 2 2 2 2 9 4" xfId="11705"/>
    <cellStyle name="Total 2 2 2 2 2 9 5" xfId="14009"/>
    <cellStyle name="Total 2 2 2 2 2 9 6" xfId="16474"/>
    <cellStyle name="Total 2 2 2 2 2 9 7" xfId="18713"/>
    <cellStyle name="Total 2 2 2 2 20" xfId="19149"/>
    <cellStyle name="Total 2 2 2 2 21" xfId="19183"/>
    <cellStyle name="Total 2 2 2 2 22" xfId="19213"/>
    <cellStyle name="Total 2 2 2 2 23" xfId="19236"/>
    <cellStyle name="Total 2 2 2 2 24" xfId="19264"/>
    <cellStyle name="Total 2 2 2 2 25" xfId="19567"/>
    <cellStyle name="Total 2 2 2 2 26" xfId="19599"/>
    <cellStyle name="Total 2 2 2 2 27" xfId="19625"/>
    <cellStyle name="Total 2 2 2 2 28" xfId="19648"/>
    <cellStyle name="Total 2 2 2 2 29" xfId="19780"/>
    <cellStyle name="Total 2 2 2 2 3" xfId="402"/>
    <cellStyle name="Total 2 2 2 2 3 10" xfId="975"/>
    <cellStyle name="Total 2 2 2 2 3 10 2" xfId="4238"/>
    <cellStyle name="Total 2 2 2 2 3 10 3" xfId="6779"/>
    <cellStyle name="Total 2 2 2 2 3 10 4" xfId="9309"/>
    <cellStyle name="Total 2 2 2 2 3 10 5" xfId="3739"/>
    <cellStyle name="Total 2 2 2 2 3 10 6" xfId="14108"/>
    <cellStyle name="Total 2 2 2 2 3 10 7" xfId="6716"/>
    <cellStyle name="Total 2 2 2 2 3 11" xfId="3749"/>
    <cellStyle name="Total 2 2 2 2 3 12" xfId="3695"/>
    <cellStyle name="Total 2 2 2 2 3 13" xfId="9266"/>
    <cellStyle name="Total 2 2 2 2 3 14" xfId="9219"/>
    <cellStyle name="Total 2 2 2 2 3 15" xfId="20148"/>
    <cellStyle name="Total 2 2 2 2 3 16" xfId="20790"/>
    <cellStyle name="Total 2 2 2 2 3 2" xfId="1705"/>
    <cellStyle name="Total 2 2 2 2 3 2 2" xfId="4934"/>
    <cellStyle name="Total 2 2 2 2 3 2 3" xfId="7459"/>
    <cellStyle name="Total 2 2 2 2 3 2 4" xfId="9981"/>
    <cellStyle name="Total 2 2 2 2 3 2 5" xfId="12280"/>
    <cellStyle name="Total 2 2 2 2 3 2 6" xfId="14747"/>
    <cellStyle name="Total 2 2 2 2 3 2 7" xfId="16992"/>
    <cellStyle name="Total 2 2 2 2 3 3" xfId="1383"/>
    <cellStyle name="Total 2 2 2 2 3 3 2" xfId="4612"/>
    <cellStyle name="Total 2 2 2 2 3 3 3" xfId="7137"/>
    <cellStyle name="Total 2 2 2 2 3 3 4" xfId="9666"/>
    <cellStyle name="Total 2 2 2 2 3 3 5" xfId="11959"/>
    <cellStyle name="Total 2 2 2 2 3 3 6" xfId="14428"/>
    <cellStyle name="Total 2 2 2 2 3 3 7" xfId="16676"/>
    <cellStyle name="Total 2 2 2 2 3 4" xfId="1336"/>
    <cellStyle name="Total 2 2 2 2 3 4 2" xfId="4565"/>
    <cellStyle name="Total 2 2 2 2 3 4 3" xfId="7091"/>
    <cellStyle name="Total 2 2 2 2 3 4 4" xfId="9619"/>
    <cellStyle name="Total 2 2 2 2 3 4 5" xfId="11913"/>
    <cellStyle name="Total 2 2 2 2 3 4 6" xfId="14381"/>
    <cellStyle name="Total 2 2 2 2 3 4 7" xfId="16630"/>
    <cellStyle name="Total 2 2 2 2 3 5" xfId="2328"/>
    <cellStyle name="Total 2 2 2 2 3 5 2" xfId="5555"/>
    <cellStyle name="Total 2 2 2 2 3 5 3" xfId="8082"/>
    <cellStyle name="Total 2 2 2 2 3 5 4" xfId="10596"/>
    <cellStyle name="Total 2 2 2 2 3 5 5" xfId="12900"/>
    <cellStyle name="Total 2 2 2 2 3 5 6" xfId="15364"/>
    <cellStyle name="Total 2 2 2 2 3 5 7" xfId="17608"/>
    <cellStyle name="Total 2 2 2 2 3 6" xfId="2679"/>
    <cellStyle name="Total 2 2 2 2 3 6 2" xfId="5906"/>
    <cellStyle name="Total 2 2 2 2 3 6 3" xfId="8433"/>
    <cellStyle name="Total 2 2 2 2 3 6 4" xfId="10947"/>
    <cellStyle name="Total 2 2 2 2 3 6 5" xfId="13251"/>
    <cellStyle name="Total 2 2 2 2 3 6 6" xfId="15715"/>
    <cellStyle name="Total 2 2 2 2 3 6 7" xfId="17957"/>
    <cellStyle name="Total 2 2 2 2 3 7" xfId="1598"/>
    <cellStyle name="Total 2 2 2 2 3 7 2" xfId="4827"/>
    <cellStyle name="Total 2 2 2 2 3 7 3" xfId="7352"/>
    <cellStyle name="Total 2 2 2 2 3 7 4" xfId="9878"/>
    <cellStyle name="Total 2 2 2 2 3 7 5" xfId="12173"/>
    <cellStyle name="Total 2 2 2 2 3 7 6" xfId="14642"/>
    <cellStyle name="Total 2 2 2 2 3 7 7" xfId="16887"/>
    <cellStyle name="Total 2 2 2 2 3 8" xfId="1669"/>
    <cellStyle name="Total 2 2 2 2 3 8 2" xfId="4898"/>
    <cellStyle name="Total 2 2 2 2 3 8 3" xfId="7423"/>
    <cellStyle name="Total 2 2 2 2 3 8 4" xfId="9945"/>
    <cellStyle name="Total 2 2 2 2 3 8 5" xfId="12244"/>
    <cellStyle name="Total 2 2 2 2 3 8 6" xfId="14711"/>
    <cellStyle name="Total 2 2 2 2 3 8 7" xfId="16956"/>
    <cellStyle name="Total 2 2 2 2 3 9" xfId="3226"/>
    <cellStyle name="Total 2 2 2 2 3 9 2" xfId="6451"/>
    <cellStyle name="Total 2 2 2 2 3 9 3" xfId="8980"/>
    <cellStyle name="Total 2 2 2 2 3 9 4" xfId="11491"/>
    <cellStyle name="Total 2 2 2 2 3 9 5" xfId="13795"/>
    <cellStyle name="Total 2 2 2 2 3 9 6" xfId="16260"/>
    <cellStyle name="Total 2 2 2 2 3 9 7" xfId="18499"/>
    <cellStyle name="Total 2 2 2 2 30" xfId="21166"/>
    <cellStyle name="Total 2 2 2 2 4" xfId="421"/>
    <cellStyle name="Total 2 2 2 2 4 10" xfId="993"/>
    <cellStyle name="Total 2 2 2 2 4 10 2" xfId="4256"/>
    <cellStyle name="Total 2 2 2 2 4 10 3" xfId="6797"/>
    <cellStyle name="Total 2 2 2 2 4 10 4" xfId="9327"/>
    <cellStyle name="Total 2 2 2 2 4 10 5" xfId="4378"/>
    <cellStyle name="Total 2 2 2 2 4 10 6" xfId="14126"/>
    <cellStyle name="Total 2 2 2 2 4 10 7" xfId="10311"/>
    <cellStyle name="Total 2 2 2 2 4 11" xfId="3768"/>
    <cellStyle name="Total 2 2 2 2 4 12" xfId="4287"/>
    <cellStyle name="Total 2 2 2 2 4 13" xfId="6742"/>
    <cellStyle name="Total 2 2 2 2 4 14" xfId="14074"/>
    <cellStyle name="Total 2 2 2 2 4 15" xfId="20186"/>
    <cellStyle name="Total 2 2 2 2 4 16" xfId="20824"/>
    <cellStyle name="Total 2 2 2 2 4 2" xfId="1724"/>
    <cellStyle name="Total 2 2 2 2 4 2 2" xfId="4953"/>
    <cellStyle name="Total 2 2 2 2 4 2 3" xfId="7478"/>
    <cellStyle name="Total 2 2 2 2 4 2 4" xfId="9999"/>
    <cellStyle name="Total 2 2 2 2 4 2 5" xfId="12299"/>
    <cellStyle name="Total 2 2 2 2 4 2 6" xfId="14766"/>
    <cellStyle name="Total 2 2 2 2 4 2 7" xfId="17010"/>
    <cellStyle name="Total 2 2 2 2 4 3" xfId="1536"/>
    <cellStyle name="Total 2 2 2 2 4 3 2" xfId="4765"/>
    <cellStyle name="Total 2 2 2 2 4 3 3" xfId="7290"/>
    <cellStyle name="Total 2 2 2 2 4 3 4" xfId="9816"/>
    <cellStyle name="Total 2 2 2 2 4 3 5" xfId="12111"/>
    <cellStyle name="Total 2 2 2 2 4 3 6" xfId="14581"/>
    <cellStyle name="Total 2 2 2 2 4 3 7" xfId="16826"/>
    <cellStyle name="Total 2 2 2 2 4 4" xfId="2181"/>
    <cellStyle name="Total 2 2 2 2 4 4 2" xfId="5409"/>
    <cellStyle name="Total 2 2 2 2 4 4 3" xfId="7935"/>
    <cellStyle name="Total 2 2 2 2 4 4 4" xfId="10450"/>
    <cellStyle name="Total 2 2 2 2 4 4 5" xfId="12754"/>
    <cellStyle name="Total 2 2 2 2 4 4 6" xfId="15218"/>
    <cellStyle name="Total 2 2 2 2 4 4 7" xfId="17462"/>
    <cellStyle name="Total 2 2 2 2 4 5" xfId="2565"/>
    <cellStyle name="Total 2 2 2 2 4 5 2" xfId="5792"/>
    <cellStyle name="Total 2 2 2 2 4 5 3" xfId="8319"/>
    <cellStyle name="Total 2 2 2 2 4 5 4" xfId="10833"/>
    <cellStyle name="Total 2 2 2 2 4 5 5" xfId="13137"/>
    <cellStyle name="Total 2 2 2 2 4 5 6" xfId="15601"/>
    <cellStyle name="Total 2 2 2 2 4 5 7" xfId="17845"/>
    <cellStyle name="Total 2 2 2 2 4 6" xfId="1484"/>
    <cellStyle name="Total 2 2 2 2 4 6 2" xfId="4713"/>
    <cellStyle name="Total 2 2 2 2 4 6 3" xfId="7238"/>
    <cellStyle name="Total 2 2 2 2 4 6 4" xfId="9765"/>
    <cellStyle name="Total 2 2 2 2 4 6 5" xfId="12059"/>
    <cellStyle name="Total 2 2 2 2 4 6 6" xfId="14529"/>
    <cellStyle name="Total 2 2 2 2 4 6 7" xfId="16775"/>
    <cellStyle name="Total 2 2 2 2 4 7" xfId="1852"/>
    <cellStyle name="Total 2 2 2 2 4 7 2" xfId="5081"/>
    <cellStyle name="Total 2 2 2 2 4 7 3" xfId="7606"/>
    <cellStyle name="Total 2 2 2 2 4 7 4" xfId="10123"/>
    <cellStyle name="Total 2 2 2 2 4 7 5" xfId="12427"/>
    <cellStyle name="Total 2 2 2 2 4 7 6" xfId="14891"/>
    <cellStyle name="Total 2 2 2 2 4 7 7" xfId="17136"/>
    <cellStyle name="Total 2 2 2 2 4 8" xfId="2545"/>
    <cellStyle name="Total 2 2 2 2 4 8 2" xfId="5772"/>
    <cellStyle name="Total 2 2 2 2 4 8 3" xfId="8299"/>
    <cellStyle name="Total 2 2 2 2 4 8 4" xfId="10813"/>
    <cellStyle name="Total 2 2 2 2 4 8 5" xfId="13117"/>
    <cellStyle name="Total 2 2 2 2 4 8 6" xfId="15581"/>
    <cellStyle name="Total 2 2 2 2 4 8 7" xfId="17825"/>
    <cellStyle name="Total 2 2 2 2 4 9" xfId="3388"/>
    <cellStyle name="Total 2 2 2 2 4 9 2" xfId="6613"/>
    <cellStyle name="Total 2 2 2 2 4 9 3" xfId="9142"/>
    <cellStyle name="Total 2 2 2 2 4 9 4" xfId="11653"/>
    <cellStyle name="Total 2 2 2 2 4 9 5" xfId="13957"/>
    <cellStyle name="Total 2 2 2 2 4 9 6" xfId="16422"/>
    <cellStyle name="Total 2 2 2 2 4 9 7" xfId="18661"/>
    <cellStyle name="Total 2 2 2 2 5" xfId="478"/>
    <cellStyle name="Total 2 2 2 2 5 10" xfId="1050"/>
    <cellStyle name="Total 2 2 2 2 5 10 2" xfId="4305"/>
    <cellStyle name="Total 2 2 2 2 5 10 3" xfId="6846"/>
    <cellStyle name="Total 2 2 2 2 5 10 4" xfId="9376"/>
    <cellStyle name="Total 2 2 2 2 5 10 5" xfId="3798"/>
    <cellStyle name="Total 2 2 2 2 5 10 6" xfId="14167"/>
    <cellStyle name="Total 2 2 2 2 5 10 7" xfId="3473"/>
    <cellStyle name="Total 2 2 2 2 5 11" xfId="3814"/>
    <cellStyle name="Total 2 2 2 2 5 12" xfId="4430"/>
    <cellStyle name="Total 2 2 2 2 5 13" xfId="10858"/>
    <cellStyle name="Total 2 2 2 2 5 14" xfId="11742"/>
    <cellStyle name="Total 2 2 2 2 5 15" xfId="20579"/>
    <cellStyle name="Total 2 2 2 2 5 16" xfId="20865"/>
    <cellStyle name="Total 2 2 2 2 5 2" xfId="1775"/>
    <cellStyle name="Total 2 2 2 2 5 2 2" xfId="5004"/>
    <cellStyle name="Total 2 2 2 2 5 2 3" xfId="7529"/>
    <cellStyle name="Total 2 2 2 2 5 2 4" xfId="10048"/>
    <cellStyle name="Total 2 2 2 2 5 2 5" xfId="12350"/>
    <cellStyle name="Total 2 2 2 2 5 2 6" xfId="14816"/>
    <cellStyle name="Total 2 2 2 2 5 2 7" xfId="17060"/>
    <cellStyle name="Total 2 2 2 2 5 3" xfId="1357"/>
    <cellStyle name="Total 2 2 2 2 5 3 2" xfId="4586"/>
    <cellStyle name="Total 2 2 2 2 5 3 3" xfId="7112"/>
    <cellStyle name="Total 2 2 2 2 5 3 4" xfId="9640"/>
    <cellStyle name="Total 2 2 2 2 5 3 5" xfId="11934"/>
    <cellStyle name="Total 2 2 2 2 5 3 6" xfId="14402"/>
    <cellStyle name="Total 2 2 2 2 5 3 7" xfId="16651"/>
    <cellStyle name="Total 2 2 2 2 5 4" xfId="1441"/>
    <cellStyle name="Total 2 2 2 2 5 4 2" xfId="4670"/>
    <cellStyle name="Total 2 2 2 2 5 4 3" xfId="7195"/>
    <cellStyle name="Total 2 2 2 2 5 4 4" xfId="9722"/>
    <cellStyle name="Total 2 2 2 2 5 4 5" xfId="12016"/>
    <cellStyle name="Total 2 2 2 2 5 4 6" xfId="14486"/>
    <cellStyle name="Total 2 2 2 2 5 4 7" xfId="16732"/>
    <cellStyle name="Total 2 2 2 2 5 5" xfId="1660"/>
    <cellStyle name="Total 2 2 2 2 5 5 2" xfId="4889"/>
    <cellStyle name="Total 2 2 2 2 5 5 3" xfId="7414"/>
    <cellStyle name="Total 2 2 2 2 5 5 4" xfId="9937"/>
    <cellStyle name="Total 2 2 2 2 5 5 5" xfId="12235"/>
    <cellStyle name="Total 2 2 2 2 5 5 6" xfId="14702"/>
    <cellStyle name="Total 2 2 2 2 5 5 7" xfId="16948"/>
    <cellStyle name="Total 2 2 2 2 5 6" xfId="1582"/>
    <cellStyle name="Total 2 2 2 2 5 6 2" xfId="4811"/>
    <cellStyle name="Total 2 2 2 2 5 6 3" xfId="7336"/>
    <cellStyle name="Total 2 2 2 2 5 6 4" xfId="9862"/>
    <cellStyle name="Total 2 2 2 2 5 6 5" xfId="12157"/>
    <cellStyle name="Total 2 2 2 2 5 6 6" xfId="14626"/>
    <cellStyle name="Total 2 2 2 2 5 6 7" xfId="16871"/>
    <cellStyle name="Total 2 2 2 2 5 7" xfId="2154"/>
    <cellStyle name="Total 2 2 2 2 5 7 2" xfId="5382"/>
    <cellStyle name="Total 2 2 2 2 5 7 3" xfId="7908"/>
    <cellStyle name="Total 2 2 2 2 5 7 4" xfId="10424"/>
    <cellStyle name="Total 2 2 2 2 5 7 5" xfId="12727"/>
    <cellStyle name="Total 2 2 2 2 5 7 6" xfId="15192"/>
    <cellStyle name="Total 2 2 2 2 5 7 7" xfId="17436"/>
    <cellStyle name="Total 2 2 2 2 5 8" xfId="2684"/>
    <cellStyle name="Total 2 2 2 2 5 8 2" xfId="5911"/>
    <cellStyle name="Total 2 2 2 2 5 8 3" xfId="8438"/>
    <cellStyle name="Total 2 2 2 2 5 8 4" xfId="10952"/>
    <cellStyle name="Total 2 2 2 2 5 8 5" xfId="13256"/>
    <cellStyle name="Total 2 2 2 2 5 8 6" xfId="15720"/>
    <cellStyle name="Total 2 2 2 2 5 8 7" xfId="17962"/>
    <cellStyle name="Total 2 2 2 2 5 9" xfId="1445"/>
    <cellStyle name="Total 2 2 2 2 5 9 2" xfId="4674"/>
    <cellStyle name="Total 2 2 2 2 5 9 3" xfId="7199"/>
    <cellStyle name="Total 2 2 2 2 5 9 4" xfId="9726"/>
    <cellStyle name="Total 2 2 2 2 5 9 5" xfId="12020"/>
    <cellStyle name="Total 2 2 2 2 5 9 6" xfId="14490"/>
    <cellStyle name="Total 2 2 2 2 5 9 7" xfId="16736"/>
    <cellStyle name="Total 2 2 2 2 6" xfId="1688"/>
    <cellStyle name="Total 2 2 2 2 6 10" xfId="20897"/>
    <cellStyle name="Total 2 2 2 2 6 2" xfId="4917"/>
    <cellStyle name="Total 2 2 2 2 6 3" xfId="7442"/>
    <cellStyle name="Total 2 2 2 2 6 4" xfId="9964"/>
    <cellStyle name="Total 2 2 2 2 6 5" xfId="12263"/>
    <cellStyle name="Total 2 2 2 2 6 6" xfId="14730"/>
    <cellStyle name="Total 2 2 2 2 6 7" xfId="16975"/>
    <cellStyle name="Total 2 2 2 2 6 8" xfId="20258"/>
    <cellStyle name="Total 2 2 2 2 6 9" xfId="20611"/>
    <cellStyle name="Total 2 2 2 2 7" xfId="1901"/>
    <cellStyle name="Total 2 2 2 2 7 10" xfId="20930"/>
    <cellStyle name="Total 2 2 2 2 7 2" xfId="5130"/>
    <cellStyle name="Total 2 2 2 2 7 3" xfId="7655"/>
    <cellStyle name="Total 2 2 2 2 7 4" xfId="10172"/>
    <cellStyle name="Total 2 2 2 2 7 5" xfId="12476"/>
    <cellStyle name="Total 2 2 2 2 7 6" xfId="14940"/>
    <cellStyle name="Total 2 2 2 2 7 7" xfId="17185"/>
    <cellStyle name="Total 2 2 2 2 7 8" xfId="20293"/>
    <cellStyle name="Total 2 2 2 2 7 9" xfId="20645"/>
    <cellStyle name="Total 2 2 2 2 8" xfId="2113"/>
    <cellStyle name="Total 2 2 2 2 8 10" xfId="20959"/>
    <cellStyle name="Total 2 2 2 2 8 2" xfId="5341"/>
    <cellStyle name="Total 2 2 2 2 8 3" xfId="7867"/>
    <cellStyle name="Total 2 2 2 2 8 4" xfId="10383"/>
    <cellStyle name="Total 2 2 2 2 8 5" xfId="12686"/>
    <cellStyle name="Total 2 2 2 2 8 6" xfId="15151"/>
    <cellStyle name="Total 2 2 2 2 8 7" xfId="17395"/>
    <cellStyle name="Total 2 2 2 2 8 8" xfId="20322"/>
    <cellStyle name="Total 2 2 2 2 8 9" xfId="20674"/>
    <cellStyle name="Total 2 2 2 2 9" xfId="2608"/>
    <cellStyle name="Total 2 2 2 2 9 10" xfId="20982"/>
    <cellStyle name="Total 2 2 2 2 9 2" xfId="5835"/>
    <cellStyle name="Total 2 2 2 2 9 3" xfId="8362"/>
    <cellStyle name="Total 2 2 2 2 9 4" xfId="10876"/>
    <cellStyle name="Total 2 2 2 2 9 5" xfId="13180"/>
    <cellStyle name="Total 2 2 2 2 9 6" xfId="15644"/>
    <cellStyle name="Total 2 2 2 2 9 7" xfId="17887"/>
    <cellStyle name="Total 2 2 2 2 9 8" xfId="20345"/>
    <cellStyle name="Total 2 2 2 2 9 9" xfId="20697"/>
    <cellStyle name="Total 2 2 2 20" xfId="19182"/>
    <cellStyle name="Total 2 2 2 21" xfId="19212"/>
    <cellStyle name="Total 2 2 2 22" xfId="19235"/>
    <cellStyle name="Total 2 2 2 23" xfId="19263"/>
    <cellStyle name="Total 2 2 2 24" xfId="19566"/>
    <cellStyle name="Total 2 2 2 25" xfId="19598"/>
    <cellStyle name="Total 2 2 2 26" xfId="19624"/>
    <cellStyle name="Total 2 2 2 27" xfId="19647"/>
    <cellStyle name="Total 2 2 2 28" xfId="19779"/>
    <cellStyle name="Total 2 2 2 29" xfId="21165"/>
    <cellStyle name="Total 2 2 2 3" xfId="510"/>
    <cellStyle name="Total 2 2 2 3 10" xfId="1081"/>
    <cellStyle name="Total 2 2 2 3 10 2" xfId="4330"/>
    <cellStyle name="Total 2 2 2 3 10 3" xfId="6872"/>
    <cellStyle name="Total 2 2 2 3 10 4" xfId="9403"/>
    <cellStyle name="Total 2 2 2 3 10 5" xfId="11728"/>
    <cellStyle name="Total 2 2 2 3 10 6" xfId="14189"/>
    <cellStyle name="Total 2 2 2 3 10 7" xfId="16481"/>
    <cellStyle name="Total 2 2 2 3 11" xfId="3840"/>
    <cellStyle name="Total 2 2 2 3 12" xfId="4428"/>
    <cellStyle name="Total 2 2 2 3 13" xfId="9253"/>
    <cellStyle name="Total 2 2 2 3 14" xfId="4431"/>
    <cellStyle name="Total 2 2 2 3 15" xfId="20118"/>
    <cellStyle name="Total 2 2 2 3 16" xfId="20759"/>
    <cellStyle name="Total 2 2 2 3 2" xfId="1802"/>
    <cellStyle name="Total 2 2 2 3 2 2" xfId="5031"/>
    <cellStyle name="Total 2 2 2 3 2 3" xfId="7556"/>
    <cellStyle name="Total 2 2 2 3 2 4" xfId="10075"/>
    <cellStyle name="Total 2 2 2 3 2 5" xfId="12377"/>
    <cellStyle name="Total 2 2 2 3 2 6" xfId="14843"/>
    <cellStyle name="Total 2 2 2 3 2 7" xfId="17087"/>
    <cellStyle name="Total 2 2 2 3 3" xfId="2063"/>
    <cellStyle name="Total 2 2 2 3 3 2" xfId="5291"/>
    <cellStyle name="Total 2 2 2 3 3 3" xfId="7817"/>
    <cellStyle name="Total 2 2 2 3 3 4" xfId="10333"/>
    <cellStyle name="Total 2 2 2 3 3 5" xfId="12636"/>
    <cellStyle name="Total 2 2 2 3 3 6" xfId="15102"/>
    <cellStyle name="Total 2 2 2 3 3 7" xfId="17345"/>
    <cellStyle name="Total 2 2 2 3 4" xfId="2308"/>
    <cellStyle name="Total 2 2 2 3 4 2" xfId="5535"/>
    <cellStyle name="Total 2 2 2 3 4 3" xfId="8062"/>
    <cellStyle name="Total 2 2 2 3 4 4" xfId="10576"/>
    <cellStyle name="Total 2 2 2 3 4 5" xfId="12880"/>
    <cellStyle name="Total 2 2 2 3 4 6" xfId="15344"/>
    <cellStyle name="Total 2 2 2 3 4 7" xfId="17588"/>
    <cellStyle name="Total 2 2 2 3 5" xfId="1458"/>
    <cellStyle name="Total 2 2 2 3 5 2" xfId="4687"/>
    <cellStyle name="Total 2 2 2 3 5 3" xfId="7212"/>
    <cellStyle name="Total 2 2 2 3 5 4" xfId="9739"/>
    <cellStyle name="Total 2 2 2 3 5 5" xfId="12033"/>
    <cellStyle name="Total 2 2 2 3 5 6" xfId="14503"/>
    <cellStyle name="Total 2 2 2 3 5 7" xfId="16749"/>
    <cellStyle name="Total 2 2 2 3 6" xfId="2783"/>
    <cellStyle name="Total 2 2 2 3 6 2" xfId="6009"/>
    <cellStyle name="Total 2 2 2 3 6 3" xfId="8537"/>
    <cellStyle name="Total 2 2 2 3 6 4" xfId="11051"/>
    <cellStyle name="Total 2 2 2 3 6 5" xfId="13354"/>
    <cellStyle name="Total 2 2 2 3 6 6" xfId="15819"/>
    <cellStyle name="Total 2 2 2 3 6 7" xfId="18060"/>
    <cellStyle name="Total 2 2 2 3 7" xfId="1502"/>
    <cellStyle name="Total 2 2 2 3 7 2" xfId="4731"/>
    <cellStyle name="Total 2 2 2 3 7 3" xfId="7256"/>
    <cellStyle name="Total 2 2 2 3 7 4" xfId="9783"/>
    <cellStyle name="Total 2 2 2 3 7 5" xfId="12077"/>
    <cellStyle name="Total 2 2 2 3 7 6" xfId="14547"/>
    <cellStyle name="Total 2 2 2 3 7 7" xfId="16793"/>
    <cellStyle name="Total 2 2 2 3 8" xfId="3199"/>
    <cellStyle name="Total 2 2 2 3 8 2" xfId="6424"/>
    <cellStyle name="Total 2 2 2 3 8 3" xfId="8953"/>
    <cellStyle name="Total 2 2 2 3 8 4" xfId="11464"/>
    <cellStyle name="Total 2 2 2 3 8 5" xfId="13769"/>
    <cellStyle name="Total 2 2 2 3 8 6" xfId="16233"/>
    <cellStyle name="Total 2 2 2 3 8 7" xfId="18473"/>
    <cellStyle name="Total 2 2 2 3 9" xfId="3383"/>
    <cellStyle name="Total 2 2 2 3 9 2" xfId="6608"/>
    <cellStyle name="Total 2 2 2 3 9 3" xfId="9137"/>
    <cellStyle name="Total 2 2 2 3 9 4" xfId="11648"/>
    <cellStyle name="Total 2 2 2 3 9 5" xfId="13952"/>
    <cellStyle name="Total 2 2 2 3 9 6" xfId="16417"/>
    <cellStyle name="Total 2 2 2 3 9 7" xfId="18656"/>
    <cellStyle name="Total 2 2 2 4" xfId="423"/>
    <cellStyle name="Total 2 2 2 4 10" xfId="995"/>
    <cellStyle name="Total 2 2 2 4 10 2" xfId="4258"/>
    <cellStyle name="Total 2 2 2 4 10 3" xfId="6799"/>
    <cellStyle name="Total 2 2 2 4 10 4" xfId="9329"/>
    <cellStyle name="Total 2 2 2 4 10 5" xfId="3859"/>
    <cellStyle name="Total 2 2 2 4 10 6" xfId="14128"/>
    <cellStyle name="Total 2 2 2 4 10 7" xfId="11799"/>
    <cellStyle name="Total 2 2 2 4 11" xfId="3770"/>
    <cellStyle name="Total 2 2 2 4 12" xfId="4173"/>
    <cellStyle name="Total 2 2 2 4 13" xfId="9374"/>
    <cellStyle name="Total 2 2 2 4 14" xfId="6890"/>
    <cellStyle name="Total 2 2 2 4 15" xfId="20147"/>
    <cellStyle name="Total 2 2 2 4 16" xfId="20789"/>
    <cellStyle name="Total 2 2 2 4 2" xfId="1726"/>
    <cellStyle name="Total 2 2 2 4 2 2" xfId="4955"/>
    <cellStyle name="Total 2 2 2 4 2 3" xfId="7480"/>
    <cellStyle name="Total 2 2 2 4 2 4" xfId="10001"/>
    <cellStyle name="Total 2 2 2 4 2 5" xfId="12301"/>
    <cellStyle name="Total 2 2 2 4 2 6" xfId="14768"/>
    <cellStyle name="Total 2 2 2 4 2 7" xfId="17012"/>
    <cellStyle name="Total 2 2 2 4 3" xfId="1561"/>
    <cellStyle name="Total 2 2 2 4 3 2" xfId="4790"/>
    <cellStyle name="Total 2 2 2 4 3 3" xfId="7315"/>
    <cellStyle name="Total 2 2 2 4 3 4" xfId="9841"/>
    <cellStyle name="Total 2 2 2 4 3 5" xfId="12136"/>
    <cellStyle name="Total 2 2 2 4 3 6" xfId="14606"/>
    <cellStyle name="Total 2 2 2 4 3 7" xfId="16851"/>
    <cellStyle name="Total 2 2 2 4 4" xfId="1861"/>
    <cellStyle name="Total 2 2 2 4 4 2" xfId="5090"/>
    <cellStyle name="Total 2 2 2 4 4 3" xfId="7615"/>
    <cellStyle name="Total 2 2 2 4 4 4" xfId="10132"/>
    <cellStyle name="Total 2 2 2 4 4 5" xfId="12436"/>
    <cellStyle name="Total 2 2 2 4 4 6" xfId="14900"/>
    <cellStyle name="Total 2 2 2 4 4 7" xfId="17145"/>
    <cellStyle name="Total 2 2 2 4 5" xfId="1575"/>
    <cellStyle name="Total 2 2 2 4 5 2" xfId="4804"/>
    <cellStyle name="Total 2 2 2 4 5 3" xfId="7329"/>
    <cellStyle name="Total 2 2 2 4 5 4" xfId="9855"/>
    <cellStyle name="Total 2 2 2 4 5 5" xfId="12150"/>
    <cellStyle name="Total 2 2 2 4 5 6" xfId="14620"/>
    <cellStyle name="Total 2 2 2 4 5 7" xfId="16864"/>
    <cellStyle name="Total 2 2 2 4 6" xfId="2157"/>
    <cellStyle name="Total 2 2 2 4 6 2" xfId="5385"/>
    <cellStyle name="Total 2 2 2 4 6 3" xfId="7911"/>
    <cellStyle name="Total 2 2 2 4 6 4" xfId="10427"/>
    <cellStyle name="Total 2 2 2 4 6 5" xfId="12730"/>
    <cellStyle name="Total 2 2 2 4 6 6" xfId="15195"/>
    <cellStyle name="Total 2 2 2 4 6 7" xfId="17439"/>
    <cellStyle name="Total 2 2 2 4 7" xfId="2688"/>
    <cellStyle name="Total 2 2 2 4 7 2" xfId="5915"/>
    <cellStyle name="Total 2 2 2 4 7 3" xfId="8442"/>
    <cellStyle name="Total 2 2 2 4 7 4" xfId="10956"/>
    <cellStyle name="Total 2 2 2 4 7 5" xfId="13260"/>
    <cellStyle name="Total 2 2 2 4 7 6" xfId="15724"/>
    <cellStyle name="Total 2 2 2 4 7 7" xfId="17966"/>
    <cellStyle name="Total 2 2 2 4 8" xfId="2361"/>
    <cellStyle name="Total 2 2 2 4 8 2" xfId="5588"/>
    <cellStyle name="Total 2 2 2 4 8 3" xfId="8115"/>
    <cellStyle name="Total 2 2 2 4 8 4" xfId="10629"/>
    <cellStyle name="Total 2 2 2 4 8 5" xfId="12933"/>
    <cellStyle name="Total 2 2 2 4 8 6" xfId="15397"/>
    <cellStyle name="Total 2 2 2 4 8 7" xfId="17641"/>
    <cellStyle name="Total 2 2 2 4 9" xfId="3002"/>
    <cellStyle name="Total 2 2 2 4 9 2" xfId="6228"/>
    <cellStyle name="Total 2 2 2 4 9 3" xfId="8756"/>
    <cellStyle name="Total 2 2 2 4 9 4" xfId="11269"/>
    <cellStyle name="Total 2 2 2 4 9 5" xfId="13573"/>
    <cellStyle name="Total 2 2 2 4 9 6" xfId="16036"/>
    <cellStyle name="Total 2 2 2 4 9 7" xfId="18279"/>
    <cellStyle name="Total 2 2 2 5" xfId="714"/>
    <cellStyle name="Total 2 2 2 5 10" xfId="1283"/>
    <cellStyle name="Total 2 2 2 5 10 2" xfId="4512"/>
    <cellStyle name="Total 2 2 2 5 10 3" xfId="7038"/>
    <cellStyle name="Total 2 2 2 5 10 4" xfId="9566"/>
    <cellStyle name="Total 2 2 2 5 10 5" xfId="11861"/>
    <cellStyle name="Total 2 2 2 5 10 6" xfId="14328"/>
    <cellStyle name="Total 2 2 2 5 10 7" xfId="16578"/>
    <cellStyle name="Total 2 2 2 5 11" xfId="4013"/>
    <cellStyle name="Total 2 2 2 5 12" xfId="3490"/>
    <cellStyle name="Total 2 2 2 5 13" xfId="3886"/>
    <cellStyle name="Total 2 2 2 5 14" xfId="14056"/>
    <cellStyle name="Total 2 2 2 5 15" xfId="20185"/>
    <cellStyle name="Total 2 2 2 5 16" xfId="20823"/>
    <cellStyle name="Total 2 2 2 5 2" xfId="1992"/>
    <cellStyle name="Total 2 2 2 5 2 2" xfId="5221"/>
    <cellStyle name="Total 2 2 2 5 2 3" xfId="7746"/>
    <cellStyle name="Total 2 2 2 5 2 4" xfId="10262"/>
    <cellStyle name="Total 2 2 2 5 2 5" xfId="12566"/>
    <cellStyle name="Total 2 2 2 5 2 6" xfId="15031"/>
    <cellStyle name="Total 2 2 2 5 2 7" xfId="17275"/>
    <cellStyle name="Total 2 2 2 5 3" xfId="2238"/>
    <cellStyle name="Total 2 2 2 5 3 2" xfId="5465"/>
    <cellStyle name="Total 2 2 2 5 3 3" xfId="7992"/>
    <cellStyle name="Total 2 2 2 5 3 4" xfId="10506"/>
    <cellStyle name="Total 2 2 2 5 3 5" xfId="12810"/>
    <cellStyle name="Total 2 2 2 5 3 6" xfId="15274"/>
    <cellStyle name="Total 2 2 2 5 3 7" xfId="17518"/>
    <cellStyle name="Total 2 2 2 5 4" xfId="2488"/>
    <cellStyle name="Total 2 2 2 5 4 2" xfId="5715"/>
    <cellStyle name="Total 2 2 2 5 4 3" xfId="8242"/>
    <cellStyle name="Total 2 2 2 5 4 4" xfId="10756"/>
    <cellStyle name="Total 2 2 2 5 4 5" xfId="13060"/>
    <cellStyle name="Total 2 2 2 5 4 6" xfId="15524"/>
    <cellStyle name="Total 2 2 2 5 4 7" xfId="17768"/>
    <cellStyle name="Total 2 2 2 5 5" xfId="2716"/>
    <cellStyle name="Total 2 2 2 5 5 2" xfId="5942"/>
    <cellStyle name="Total 2 2 2 5 5 3" xfId="8470"/>
    <cellStyle name="Total 2 2 2 5 5 4" xfId="10984"/>
    <cellStyle name="Total 2 2 2 5 5 5" xfId="13287"/>
    <cellStyle name="Total 2 2 2 5 5 6" xfId="15752"/>
    <cellStyle name="Total 2 2 2 5 5 7" xfId="17993"/>
    <cellStyle name="Total 2 2 2 5 6" xfId="2946"/>
    <cellStyle name="Total 2 2 2 5 6 2" xfId="6172"/>
    <cellStyle name="Total 2 2 2 5 6 3" xfId="8700"/>
    <cellStyle name="Total 2 2 2 5 6 4" xfId="11213"/>
    <cellStyle name="Total 2 2 2 5 6 5" xfId="13517"/>
    <cellStyle name="Total 2 2 2 5 6 6" xfId="15980"/>
    <cellStyle name="Total 2 2 2 5 6 7" xfId="18223"/>
    <cellStyle name="Total 2 2 2 5 7" xfId="3130"/>
    <cellStyle name="Total 2 2 2 5 7 2" xfId="6355"/>
    <cellStyle name="Total 2 2 2 5 7 3" xfId="8884"/>
    <cellStyle name="Total 2 2 2 5 7 4" xfId="11395"/>
    <cellStyle name="Total 2 2 2 5 7 5" xfId="13700"/>
    <cellStyle name="Total 2 2 2 5 7 6" xfId="16164"/>
    <cellStyle name="Total 2 2 2 5 7 7" xfId="18404"/>
    <cellStyle name="Total 2 2 2 5 8" xfId="3329"/>
    <cellStyle name="Total 2 2 2 5 8 2" xfId="6554"/>
    <cellStyle name="Total 2 2 2 5 8 3" xfId="9083"/>
    <cellStyle name="Total 2 2 2 5 8 4" xfId="11594"/>
    <cellStyle name="Total 2 2 2 5 8 5" xfId="13898"/>
    <cellStyle name="Total 2 2 2 5 8 6" xfId="16363"/>
    <cellStyle name="Total 2 2 2 5 8 7" xfId="18602"/>
    <cellStyle name="Total 2 2 2 5 9" xfId="2835"/>
    <cellStyle name="Total 2 2 2 5 9 2" xfId="6061"/>
    <cellStyle name="Total 2 2 2 5 9 3" xfId="8589"/>
    <cellStyle name="Total 2 2 2 5 9 4" xfId="11102"/>
    <cellStyle name="Total 2 2 2 5 9 5" xfId="13406"/>
    <cellStyle name="Total 2 2 2 5 9 6" xfId="15869"/>
    <cellStyle name="Total 2 2 2 5 9 7" xfId="18112"/>
    <cellStyle name="Total 2 2 2 6" xfId="756"/>
    <cellStyle name="Total 2 2 2 6 10" xfId="1325"/>
    <cellStyle name="Total 2 2 2 6 10 2" xfId="4554"/>
    <cellStyle name="Total 2 2 2 6 10 3" xfId="7080"/>
    <cellStyle name="Total 2 2 2 6 10 4" xfId="9608"/>
    <cellStyle name="Total 2 2 2 6 10 5" xfId="11903"/>
    <cellStyle name="Total 2 2 2 6 10 6" xfId="14370"/>
    <cellStyle name="Total 2 2 2 6 10 7" xfId="16620"/>
    <cellStyle name="Total 2 2 2 6 11" xfId="4055"/>
    <cellStyle name="Total 2 2 2 6 12" xfId="3949"/>
    <cellStyle name="Total 2 2 2 6 13" xfId="9417"/>
    <cellStyle name="Total 2 2 2 6 14" xfId="14223"/>
    <cellStyle name="Total 2 2 2 6 15" xfId="20578"/>
    <cellStyle name="Total 2 2 2 6 16" xfId="20864"/>
    <cellStyle name="Total 2 2 2 6 2" xfId="2034"/>
    <cellStyle name="Total 2 2 2 6 2 2" xfId="5263"/>
    <cellStyle name="Total 2 2 2 6 2 3" xfId="7788"/>
    <cellStyle name="Total 2 2 2 6 2 4" xfId="10304"/>
    <cellStyle name="Total 2 2 2 6 2 5" xfId="12608"/>
    <cellStyle name="Total 2 2 2 6 2 6" xfId="15073"/>
    <cellStyle name="Total 2 2 2 6 2 7" xfId="17317"/>
    <cellStyle name="Total 2 2 2 6 3" xfId="2280"/>
    <cellStyle name="Total 2 2 2 6 3 2" xfId="5507"/>
    <cellStyle name="Total 2 2 2 6 3 3" xfId="8034"/>
    <cellStyle name="Total 2 2 2 6 3 4" xfId="10548"/>
    <cellStyle name="Total 2 2 2 6 3 5" xfId="12852"/>
    <cellStyle name="Total 2 2 2 6 3 6" xfId="15316"/>
    <cellStyle name="Total 2 2 2 6 3 7" xfId="17560"/>
    <cellStyle name="Total 2 2 2 6 4" xfId="2530"/>
    <cellStyle name="Total 2 2 2 6 4 2" xfId="5757"/>
    <cellStyle name="Total 2 2 2 6 4 3" xfId="8284"/>
    <cellStyle name="Total 2 2 2 6 4 4" xfId="10798"/>
    <cellStyle name="Total 2 2 2 6 4 5" xfId="13102"/>
    <cellStyle name="Total 2 2 2 6 4 6" xfId="15566"/>
    <cellStyle name="Total 2 2 2 6 4 7" xfId="17810"/>
    <cellStyle name="Total 2 2 2 6 5" xfId="2758"/>
    <cellStyle name="Total 2 2 2 6 5 2" xfId="5984"/>
    <cellStyle name="Total 2 2 2 6 5 3" xfId="8512"/>
    <cellStyle name="Total 2 2 2 6 5 4" xfId="11026"/>
    <cellStyle name="Total 2 2 2 6 5 5" xfId="13329"/>
    <cellStyle name="Total 2 2 2 6 5 6" xfId="15794"/>
    <cellStyle name="Total 2 2 2 6 5 7" xfId="18035"/>
    <cellStyle name="Total 2 2 2 6 6" xfId="2988"/>
    <cellStyle name="Total 2 2 2 6 6 2" xfId="6214"/>
    <cellStyle name="Total 2 2 2 6 6 3" xfId="8742"/>
    <cellStyle name="Total 2 2 2 6 6 4" xfId="11255"/>
    <cellStyle name="Total 2 2 2 6 6 5" xfId="13559"/>
    <cellStyle name="Total 2 2 2 6 6 6" xfId="16022"/>
    <cellStyle name="Total 2 2 2 6 6 7" xfId="18265"/>
    <cellStyle name="Total 2 2 2 6 7" xfId="3172"/>
    <cellStyle name="Total 2 2 2 6 7 2" xfId="6397"/>
    <cellStyle name="Total 2 2 2 6 7 3" xfId="8926"/>
    <cellStyle name="Total 2 2 2 6 7 4" xfId="11437"/>
    <cellStyle name="Total 2 2 2 6 7 5" xfId="13742"/>
    <cellStyle name="Total 2 2 2 6 7 6" xfId="16206"/>
    <cellStyle name="Total 2 2 2 6 7 7" xfId="18446"/>
    <cellStyle name="Total 2 2 2 6 8" xfId="3371"/>
    <cellStyle name="Total 2 2 2 6 8 2" xfId="6596"/>
    <cellStyle name="Total 2 2 2 6 8 3" xfId="9125"/>
    <cellStyle name="Total 2 2 2 6 8 4" xfId="11636"/>
    <cellStyle name="Total 2 2 2 6 8 5" xfId="13940"/>
    <cellStyle name="Total 2 2 2 6 8 6" xfId="16405"/>
    <cellStyle name="Total 2 2 2 6 8 7" xfId="18644"/>
    <cellStyle name="Total 2 2 2 6 9" xfId="3214"/>
    <cellStyle name="Total 2 2 2 6 9 2" xfId="6439"/>
    <cellStyle name="Total 2 2 2 6 9 3" xfId="8968"/>
    <cellStyle name="Total 2 2 2 6 9 4" xfId="11479"/>
    <cellStyle name="Total 2 2 2 6 9 5" xfId="13784"/>
    <cellStyle name="Total 2 2 2 6 9 6" xfId="16248"/>
    <cellStyle name="Total 2 2 2 6 9 7" xfId="18488"/>
    <cellStyle name="Total 2 2 2 7" xfId="1515"/>
    <cellStyle name="Total 2 2 2 7 10" xfId="20896"/>
    <cellStyle name="Total 2 2 2 7 2" xfId="4744"/>
    <cellStyle name="Total 2 2 2 7 3" xfId="7269"/>
    <cellStyle name="Total 2 2 2 7 4" xfId="9796"/>
    <cellStyle name="Total 2 2 2 7 5" xfId="12090"/>
    <cellStyle name="Total 2 2 2 7 6" xfId="14560"/>
    <cellStyle name="Total 2 2 2 7 7" xfId="16806"/>
    <cellStyle name="Total 2 2 2 7 8" xfId="20257"/>
    <cellStyle name="Total 2 2 2 7 9" xfId="20610"/>
    <cellStyle name="Total 2 2 2 8" xfId="1415"/>
    <cellStyle name="Total 2 2 2 8 10" xfId="20929"/>
    <cellStyle name="Total 2 2 2 8 2" xfId="4644"/>
    <cellStyle name="Total 2 2 2 8 3" xfId="7169"/>
    <cellStyle name="Total 2 2 2 8 4" xfId="9696"/>
    <cellStyle name="Total 2 2 2 8 5" xfId="11990"/>
    <cellStyle name="Total 2 2 2 8 6" xfId="14460"/>
    <cellStyle name="Total 2 2 2 8 7" xfId="16706"/>
    <cellStyle name="Total 2 2 2 8 8" xfId="20292"/>
    <cellStyle name="Total 2 2 2 8 9" xfId="20644"/>
    <cellStyle name="Total 2 2 2 9" xfId="1516"/>
    <cellStyle name="Total 2 2 2 9 10" xfId="20958"/>
    <cellStyle name="Total 2 2 2 9 2" xfId="4745"/>
    <cellStyle name="Total 2 2 2 9 3" xfId="7270"/>
    <cellStyle name="Total 2 2 2 9 4" xfId="9797"/>
    <cellStyle name="Total 2 2 2 9 5" xfId="12091"/>
    <cellStyle name="Total 2 2 2 9 6" xfId="14561"/>
    <cellStyle name="Total 2 2 2 9 7" xfId="16807"/>
    <cellStyle name="Total 2 2 2 9 8" xfId="20321"/>
    <cellStyle name="Total 2 2 2 9 9" xfId="20673"/>
    <cellStyle name="Total 2 2 20" xfId="18733"/>
    <cellStyle name="Total 2 2 21" xfId="18719"/>
    <cellStyle name="Total 2 2 22" xfId="18732"/>
    <cellStyle name="Total 2 2 23" xfId="19049"/>
    <cellStyle name="Total 2 2 24" xfId="19146"/>
    <cellStyle name="Total 2 2 25" xfId="19275"/>
    <cellStyle name="Total 2 2 26" xfId="19422"/>
    <cellStyle name="Total 2 2 27" xfId="19398"/>
    <cellStyle name="Total 2 2 28" xfId="19530"/>
    <cellStyle name="Total 2 2 29" xfId="19778"/>
    <cellStyle name="Total 2 2 3" xfId="386"/>
    <cellStyle name="Total 2 2 3 10" xfId="1410"/>
    <cellStyle name="Total 2 2 3 10 2" xfId="4639"/>
    <cellStyle name="Total 2 2 3 10 3" xfId="7164"/>
    <cellStyle name="Total 2 2 3 10 4" xfId="9691"/>
    <cellStyle name="Total 2 2 3 10 5" xfId="11985"/>
    <cellStyle name="Total 2 2 3 10 6" xfId="14455"/>
    <cellStyle name="Total 2 2 3 10 7" xfId="16701"/>
    <cellStyle name="Total 2 2 3 11" xfId="2172"/>
    <cellStyle name="Total 2 2 3 11 2" xfId="5400"/>
    <cellStyle name="Total 2 2 3 11 3" xfId="7926"/>
    <cellStyle name="Total 2 2 3 11 4" xfId="10442"/>
    <cellStyle name="Total 2 2 3 11 5" xfId="12745"/>
    <cellStyle name="Total 2 2 3 11 6" xfId="15210"/>
    <cellStyle name="Total 2 2 3 11 7" xfId="17454"/>
    <cellStyle name="Total 2 2 3 12" xfId="2697"/>
    <cellStyle name="Total 2 2 3 12 2" xfId="5924"/>
    <cellStyle name="Total 2 2 3 12 3" xfId="8451"/>
    <cellStyle name="Total 2 2 3 12 4" xfId="10965"/>
    <cellStyle name="Total 2 2 3 12 5" xfId="13269"/>
    <cellStyle name="Total 2 2 3 12 6" xfId="15733"/>
    <cellStyle name="Total 2 2 3 12 7" xfId="17975"/>
    <cellStyle name="Total 2 2 3 13" xfId="959"/>
    <cellStyle name="Total 2 2 3 13 2" xfId="4222"/>
    <cellStyle name="Total 2 2 3 13 3" xfId="6763"/>
    <cellStyle name="Total 2 2 3 13 4" xfId="9293"/>
    <cellStyle name="Total 2 2 3 13 5" xfId="6737"/>
    <cellStyle name="Total 2 2 3 13 6" xfId="14092"/>
    <cellStyle name="Total 2 2 3 13 7" xfId="3628"/>
    <cellStyle name="Total 2 2 3 14" xfId="3698"/>
    <cellStyle name="Total 2 2 3 15" xfId="4286"/>
    <cellStyle name="Total 2 2 3 16" xfId="4181"/>
    <cellStyle name="Total 2 2 3 17" xfId="14079"/>
    <cellStyle name="Total 2 2 3 18" xfId="18972"/>
    <cellStyle name="Total 2 2 3 19" xfId="19116"/>
    <cellStyle name="Total 2 2 3 2" xfId="609"/>
    <cellStyle name="Total 2 2 3 2 10" xfId="1180"/>
    <cellStyle name="Total 2 2 3 2 10 2" xfId="4412"/>
    <cellStyle name="Total 2 2 3 2 10 3" xfId="6947"/>
    <cellStyle name="Total 2 2 3 2 10 4" xfId="9477"/>
    <cellStyle name="Total 2 2 3 2 10 5" xfId="11781"/>
    <cellStyle name="Total 2 2 3 2 10 6" xfId="14244"/>
    <cellStyle name="Total 2 2 3 2 10 7" xfId="16511"/>
    <cellStyle name="Total 2 2 3 2 11" xfId="3920"/>
    <cellStyle name="Total 2 2 3 2 12" xfId="3670"/>
    <cellStyle name="Total 2 2 3 2 13" xfId="3706"/>
    <cellStyle name="Total 2 2 3 2 14" xfId="9359"/>
    <cellStyle name="Total 2 2 3 2 15" xfId="20120"/>
    <cellStyle name="Total 2 2 3 2 16" xfId="20761"/>
    <cellStyle name="Total 2 2 3 2 2" xfId="1892"/>
    <cellStyle name="Total 2 2 3 2 2 2" xfId="5121"/>
    <cellStyle name="Total 2 2 3 2 2 3" xfId="7646"/>
    <cellStyle name="Total 2 2 3 2 2 4" xfId="10163"/>
    <cellStyle name="Total 2 2 3 2 2 5" xfId="12467"/>
    <cellStyle name="Total 2 2 3 2 2 6" xfId="14931"/>
    <cellStyle name="Total 2 2 3 2 2 7" xfId="17176"/>
    <cellStyle name="Total 2 2 3 2 3" xfId="2141"/>
    <cellStyle name="Total 2 2 3 2 3 2" xfId="5369"/>
    <cellStyle name="Total 2 2 3 2 3 3" xfId="7895"/>
    <cellStyle name="Total 2 2 3 2 3 4" xfId="10411"/>
    <cellStyle name="Total 2 2 3 2 3 5" xfId="12714"/>
    <cellStyle name="Total 2 2 3 2 3 6" xfId="15179"/>
    <cellStyle name="Total 2 2 3 2 3 7" xfId="17423"/>
    <cellStyle name="Total 2 2 3 2 4" xfId="2393"/>
    <cellStyle name="Total 2 2 3 2 4 2" xfId="5620"/>
    <cellStyle name="Total 2 2 3 2 4 3" xfId="8147"/>
    <cellStyle name="Total 2 2 3 2 4 4" xfId="10661"/>
    <cellStyle name="Total 2 2 3 2 4 5" xfId="12965"/>
    <cellStyle name="Total 2 2 3 2 4 6" xfId="15429"/>
    <cellStyle name="Total 2 2 3 2 4 7" xfId="17673"/>
    <cellStyle name="Total 2 2 3 2 5" xfId="2622"/>
    <cellStyle name="Total 2 2 3 2 5 2" xfId="5849"/>
    <cellStyle name="Total 2 2 3 2 5 3" xfId="8376"/>
    <cellStyle name="Total 2 2 3 2 5 4" xfId="10890"/>
    <cellStyle name="Total 2 2 3 2 5 5" xfId="13194"/>
    <cellStyle name="Total 2 2 3 2 5 6" xfId="15658"/>
    <cellStyle name="Total 2 2 3 2 5 7" xfId="17901"/>
    <cellStyle name="Total 2 2 3 2 6" xfId="2855"/>
    <cellStyle name="Total 2 2 3 2 6 2" xfId="6081"/>
    <cellStyle name="Total 2 2 3 2 6 3" xfId="8609"/>
    <cellStyle name="Total 2 2 3 2 6 4" xfId="11122"/>
    <cellStyle name="Total 2 2 3 2 6 5" xfId="13426"/>
    <cellStyle name="Total 2 2 3 2 6 6" xfId="15889"/>
    <cellStyle name="Total 2 2 3 2 6 7" xfId="18132"/>
    <cellStyle name="Total 2 2 3 2 7" xfId="3043"/>
    <cellStyle name="Total 2 2 3 2 7 2" xfId="6269"/>
    <cellStyle name="Total 2 2 3 2 7 3" xfId="8797"/>
    <cellStyle name="Total 2 2 3 2 7 4" xfId="11309"/>
    <cellStyle name="Total 2 2 3 2 7 5" xfId="13614"/>
    <cellStyle name="Total 2 2 3 2 7 6" xfId="16077"/>
    <cellStyle name="Total 2 2 3 2 7 7" xfId="18319"/>
    <cellStyle name="Total 2 2 3 2 8" xfId="3246"/>
    <cellStyle name="Total 2 2 3 2 8 2" xfId="6471"/>
    <cellStyle name="Total 2 2 3 2 8 3" xfId="9000"/>
    <cellStyle name="Total 2 2 3 2 8 4" xfId="11511"/>
    <cellStyle name="Total 2 2 3 2 8 5" xfId="13815"/>
    <cellStyle name="Total 2 2 3 2 8 6" xfId="16280"/>
    <cellStyle name="Total 2 2 3 2 8 7" xfId="18519"/>
    <cellStyle name="Total 2 2 3 2 9" xfId="1832"/>
    <cellStyle name="Total 2 2 3 2 9 2" xfId="5061"/>
    <cellStyle name="Total 2 2 3 2 9 3" xfId="7586"/>
    <cellStyle name="Total 2 2 3 2 9 4" xfId="10103"/>
    <cellStyle name="Total 2 2 3 2 9 5" xfId="12407"/>
    <cellStyle name="Total 2 2 3 2 9 6" xfId="14871"/>
    <cellStyle name="Total 2 2 3 2 9 7" xfId="17116"/>
    <cellStyle name="Total 2 2 3 20" xfId="19150"/>
    <cellStyle name="Total 2 2 3 21" xfId="19184"/>
    <cellStyle name="Total 2 2 3 22" xfId="19214"/>
    <cellStyle name="Total 2 2 3 23" xfId="19237"/>
    <cellStyle name="Total 2 2 3 24" xfId="19265"/>
    <cellStyle name="Total 2 2 3 25" xfId="19568"/>
    <cellStyle name="Total 2 2 3 26" xfId="19600"/>
    <cellStyle name="Total 2 2 3 27" xfId="19626"/>
    <cellStyle name="Total 2 2 3 28" xfId="19649"/>
    <cellStyle name="Total 2 2 3 29" xfId="19781"/>
    <cellStyle name="Total 2 2 3 3" xfId="707"/>
    <cellStyle name="Total 2 2 3 3 10" xfId="1276"/>
    <cellStyle name="Total 2 2 3 3 10 2" xfId="4505"/>
    <cellStyle name="Total 2 2 3 3 10 3" xfId="7031"/>
    <cellStyle name="Total 2 2 3 3 10 4" xfId="9559"/>
    <cellStyle name="Total 2 2 3 3 10 5" xfId="11854"/>
    <cellStyle name="Total 2 2 3 3 10 6" xfId="14321"/>
    <cellStyle name="Total 2 2 3 3 10 7" xfId="16571"/>
    <cellStyle name="Total 2 2 3 3 11" xfId="4006"/>
    <cellStyle name="Total 2 2 3 3 12" xfId="3555"/>
    <cellStyle name="Total 2 2 3 3 13" xfId="4620"/>
    <cellStyle name="Total 2 2 3 3 14" xfId="14057"/>
    <cellStyle name="Total 2 2 3 3 15" xfId="20149"/>
    <cellStyle name="Total 2 2 3 3 16" xfId="20791"/>
    <cellStyle name="Total 2 2 3 3 2" xfId="1985"/>
    <cellStyle name="Total 2 2 3 3 2 2" xfId="5214"/>
    <cellStyle name="Total 2 2 3 3 2 3" xfId="7739"/>
    <cellStyle name="Total 2 2 3 3 2 4" xfId="10255"/>
    <cellStyle name="Total 2 2 3 3 2 5" xfId="12559"/>
    <cellStyle name="Total 2 2 3 3 2 6" xfId="15024"/>
    <cellStyle name="Total 2 2 3 3 2 7" xfId="17268"/>
    <cellStyle name="Total 2 2 3 3 3" xfId="2231"/>
    <cellStyle name="Total 2 2 3 3 3 2" xfId="5458"/>
    <cellStyle name="Total 2 2 3 3 3 3" xfId="7985"/>
    <cellStyle name="Total 2 2 3 3 3 4" xfId="10499"/>
    <cellStyle name="Total 2 2 3 3 3 5" xfId="12803"/>
    <cellStyle name="Total 2 2 3 3 3 6" xfId="15267"/>
    <cellStyle name="Total 2 2 3 3 3 7" xfId="17511"/>
    <cellStyle name="Total 2 2 3 3 4" xfId="2481"/>
    <cellStyle name="Total 2 2 3 3 4 2" xfId="5708"/>
    <cellStyle name="Total 2 2 3 3 4 3" xfId="8235"/>
    <cellStyle name="Total 2 2 3 3 4 4" xfId="10749"/>
    <cellStyle name="Total 2 2 3 3 4 5" xfId="13053"/>
    <cellStyle name="Total 2 2 3 3 4 6" xfId="15517"/>
    <cellStyle name="Total 2 2 3 3 4 7" xfId="17761"/>
    <cellStyle name="Total 2 2 3 3 5" xfId="2709"/>
    <cellStyle name="Total 2 2 3 3 5 2" xfId="5935"/>
    <cellStyle name="Total 2 2 3 3 5 3" xfId="8463"/>
    <cellStyle name="Total 2 2 3 3 5 4" xfId="10977"/>
    <cellStyle name="Total 2 2 3 3 5 5" xfId="13280"/>
    <cellStyle name="Total 2 2 3 3 5 6" xfId="15745"/>
    <cellStyle name="Total 2 2 3 3 5 7" xfId="17986"/>
    <cellStyle name="Total 2 2 3 3 6" xfId="2939"/>
    <cellStyle name="Total 2 2 3 3 6 2" xfId="6165"/>
    <cellStyle name="Total 2 2 3 3 6 3" xfId="8693"/>
    <cellStyle name="Total 2 2 3 3 6 4" xfId="11206"/>
    <cellStyle name="Total 2 2 3 3 6 5" xfId="13510"/>
    <cellStyle name="Total 2 2 3 3 6 6" xfId="15973"/>
    <cellStyle name="Total 2 2 3 3 6 7" xfId="18216"/>
    <cellStyle name="Total 2 2 3 3 7" xfId="3123"/>
    <cellStyle name="Total 2 2 3 3 7 2" xfId="6348"/>
    <cellStyle name="Total 2 2 3 3 7 3" xfId="8877"/>
    <cellStyle name="Total 2 2 3 3 7 4" xfId="11388"/>
    <cellStyle name="Total 2 2 3 3 7 5" xfId="13693"/>
    <cellStyle name="Total 2 2 3 3 7 6" xfId="16157"/>
    <cellStyle name="Total 2 2 3 3 7 7" xfId="18397"/>
    <cellStyle name="Total 2 2 3 3 8" xfId="3322"/>
    <cellStyle name="Total 2 2 3 3 8 2" xfId="6547"/>
    <cellStyle name="Total 2 2 3 3 8 3" xfId="9076"/>
    <cellStyle name="Total 2 2 3 3 8 4" xfId="11587"/>
    <cellStyle name="Total 2 2 3 3 8 5" xfId="13891"/>
    <cellStyle name="Total 2 2 3 3 8 6" xfId="16356"/>
    <cellStyle name="Total 2 2 3 3 8 7" xfId="18595"/>
    <cellStyle name="Total 2 2 3 3 9" xfId="3378"/>
    <cellStyle name="Total 2 2 3 3 9 2" xfId="6603"/>
    <cellStyle name="Total 2 2 3 3 9 3" xfId="9132"/>
    <cellStyle name="Total 2 2 3 3 9 4" xfId="11643"/>
    <cellStyle name="Total 2 2 3 3 9 5" xfId="13947"/>
    <cellStyle name="Total 2 2 3 3 9 6" xfId="16412"/>
    <cellStyle name="Total 2 2 3 3 9 7" xfId="18651"/>
    <cellStyle name="Total 2 2 3 30" xfId="21167"/>
    <cellStyle name="Total 2 2 3 4" xfId="682"/>
    <cellStyle name="Total 2 2 3 4 10" xfId="1251"/>
    <cellStyle name="Total 2 2 3 4 10 2" xfId="4480"/>
    <cellStyle name="Total 2 2 3 4 10 3" xfId="7006"/>
    <cellStyle name="Total 2 2 3 4 10 4" xfId="9534"/>
    <cellStyle name="Total 2 2 3 4 10 5" xfId="11829"/>
    <cellStyle name="Total 2 2 3 4 10 6" xfId="14296"/>
    <cellStyle name="Total 2 2 3 4 10 7" xfId="16546"/>
    <cellStyle name="Total 2 2 3 4 11" xfId="3981"/>
    <cellStyle name="Total 2 2 3 4 12" xfId="3662"/>
    <cellStyle name="Total 2 2 3 4 13" xfId="6959"/>
    <cellStyle name="Total 2 2 3 4 14" xfId="6740"/>
    <cellStyle name="Total 2 2 3 4 15" xfId="20187"/>
    <cellStyle name="Total 2 2 3 4 16" xfId="20825"/>
    <cellStyle name="Total 2 2 3 4 2" xfId="1960"/>
    <cellStyle name="Total 2 2 3 4 2 2" xfId="5189"/>
    <cellStyle name="Total 2 2 3 4 2 3" xfId="7714"/>
    <cellStyle name="Total 2 2 3 4 2 4" xfId="10230"/>
    <cellStyle name="Total 2 2 3 4 2 5" xfId="12534"/>
    <cellStyle name="Total 2 2 3 4 2 6" xfId="14999"/>
    <cellStyle name="Total 2 2 3 4 2 7" xfId="17243"/>
    <cellStyle name="Total 2 2 3 4 3" xfId="2206"/>
    <cellStyle name="Total 2 2 3 4 3 2" xfId="5433"/>
    <cellStyle name="Total 2 2 3 4 3 3" xfId="7960"/>
    <cellStyle name="Total 2 2 3 4 3 4" xfId="10474"/>
    <cellStyle name="Total 2 2 3 4 3 5" xfId="12778"/>
    <cellStyle name="Total 2 2 3 4 3 6" xfId="15242"/>
    <cellStyle name="Total 2 2 3 4 3 7" xfId="17486"/>
    <cellStyle name="Total 2 2 3 4 4" xfId="2456"/>
    <cellStyle name="Total 2 2 3 4 4 2" xfId="5683"/>
    <cellStyle name="Total 2 2 3 4 4 3" xfId="8210"/>
    <cellStyle name="Total 2 2 3 4 4 4" xfId="10724"/>
    <cellStyle name="Total 2 2 3 4 4 5" xfId="13028"/>
    <cellStyle name="Total 2 2 3 4 4 6" xfId="15492"/>
    <cellStyle name="Total 2 2 3 4 4 7" xfId="17736"/>
    <cellStyle name="Total 2 2 3 4 5" xfId="1920"/>
    <cellStyle name="Total 2 2 3 4 5 2" xfId="5149"/>
    <cellStyle name="Total 2 2 3 4 5 3" xfId="7674"/>
    <cellStyle name="Total 2 2 3 4 5 4" xfId="10191"/>
    <cellStyle name="Total 2 2 3 4 5 5" xfId="12495"/>
    <cellStyle name="Total 2 2 3 4 5 6" xfId="14959"/>
    <cellStyle name="Total 2 2 3 4 5 7" xfId="17204"/>
    <cellStyle name="Total 2 2 3 4 6" xfId="2914"/>
    <cellStyle name="Total 2 2 3 4 6 2" xfId="6140"/>
    <cellStyle name="Total 2 2 3 4 6 3" xfId="8668"/>
    <cellStyle name="Total 2 2 3 4 6 4" xfId="11181"/>
    <cellStyle name="Total 2 2 3 4 6 5" xfId="13485"/>
    <cellStyle name="Total 2 2 3 4 6 6" xfId="15948"/>
    <cellStyle name="Total 2 2 3 4 6 7" xfId="18191"/>
    <cellStyle name="Total 2 2 3 4 7" xfId="3098"/>
    <cellStyle name="Total 2 2 3 4 7 2" xfId="6323"/>
    <cellStyle name="Total 2 2 3 4 7 3" xfId="8852"/>
    <cellStyle name="Total 2 2 3 4 7 4" xfId="11363"/>
    <cellStyle name="Total 2 2 3 4 7 5" xfId="13668"/>
    <cellStyle name="Total 2 2 3 4 7 6" xfId="16132"/>
    <cellStyle name="Total 2 2 3 4 7 7" xfId="18372"/>
    <cellStyle name="Total 2 2 3 4 8" xfId="3297"/>
    <cellStyle name="Total 2 2 3 4 8 2" xfId="6522"/>
    <cellStyle name="Total 2 2 3 4 8 3" xfId="9051"/>
    <cellStyle name="Total 2 2 3 4 8 4" xfId="11562"/>
    <cellStyle name="Total 2 2 3 4 8 5" xfId="13866"/>
    <cellStyle name="Total 2 2 3 4 8 6" xfId="16331"/>
    <cellStyle name="Total 2 2 3 4 8 7" xfId="18570"/>
    <cellStyle name="Total 2 2 3 4 9" xfId="1444"/>
    <cellStyle name="Total 2 2 3 4 9 2" xfId="4673"/>
    <cellStyle name="Total 2 2 3 4 9 3" xfId="7198"/>
    <cellStyle name="Total 2 2 3 4 9 4" xfId="9725"/>
    <cellStyle name="Total 2 2 3 4 9 5" xfId="12019"/>
    <cellStyle name="Total 2 2 3 4 9 6" xfId="14489"/>
    <cellStyle name="Total 2 2 3 4 9 7" xfId="16735"/>
    <cellStyle name="Total 2 2 3 5" xfId="753"/>
    <cellStyle name="Total 2 2 3 5 10" xfId="1322"/>
    <cellStyle name="Total 2 2 3 5 10 2" xfId="4551"/>
    <cellStyle name="Total 2 2 3 5 10 3" xfId="7077"/>
    <cellStyle name="Total 2 2 3 5 10 4" xfId="9605"/>
    <cellStyle name="Total 2 2 3 5 10 5" xfId="11900"/>
    <cellStyle name="Total 2 2 3 5 10 6" xfId="14367"/>
    <cellStyle name="Total 2 2 3 5 10 7" xfId="16617"/>
    <cellStyle name="Total 2 2 3 5 11" xfId="4052"/>
    <cellStyle name="Total 2 2 3 5 12" xfId="3621"/>
    <cellStyle name="Total 2 2 3 5 13" xfId="3577"/>
    <cellStyle name="Total 2 2 3 5 14" xfId="14143"/>
    <cellStyle name="Total 2 2 3 5 15" xfId="20580"/>
    <cellStyle name="Total 2 2 3 5 16" xfId="20866"/>
    <cellStyle name="Total 2 2 3 5 2" xfId="2031"/>
    <cellStyle name="Total 2 2 3 5 2 2" xfId="5260"/>
    <cellStyle name="Total 2 2 3 5 2 3" xfId="7785"/>
    <cellStyle name="Total 2 2 3 5 2 4" xfId="10301"/>
    <cellStyle name="Total 2 2 3 5 2 5" xfId="12605"/>
    <cellStyle name="Total 2 2 3 5 2 6" xfId="15070"/>
    <cellStyle name="Total 2 2 3 5 2 7" xfId="17314"/>
    <cellStyle name="Total 2 2 3 5 3" xfId="2277"/>
    <cellStyle name="Total 2 2 3 5 3 2" xfId="5504"/>
    <cellStyle name="Total 2 2 3 5 3 3" xfId="8031"/>
    <cellStyle name="Total 2 2 3 5 3 4" xfId="10545"/>
    <cellStyle name="Total 2 2 3 5 3 5" xfId="12849"/>
    <cellStyle name="Total 2 2 3 5 3 6" xfId="15313"/>
    <cellStyle name="Total 2 2 3 5 3 7" xfId="17557"/>
    <cellStyle name="Total 2 2 3 5 4" xfId="2527"/>
    <cellStyle name="Total 2 2 3 5 4 2" xfId="5754"/>
    <cellStyle name="Total 2 2 3 5 4 3" xfId="8281"/>
    <cellStyle name="Total 2 2 3 5 4 4" xfId="10795"/>
    <cellStyle name="Total 2 2 3 5 4 5" xfId="13099"/>
    <cellStyle name="Total 2 2 3 5 4 6" xfId="15563"/>
    <cellStyle name="Total 2 2 3 5 4 7" xfId="17807"/>
    <cellStyle name="Total 2 2 3 5 5" xfId="2755"/>
    <cellStyle name="Total 2 2 3 5 5 2" xfId="5981"/>
    <cellStyle name="Total 2 2 3 5 5 3" xfId="8509"/>
    <cellStyle name="Total 2 2 3 5 5 4" xfId="11023"/>
    <cellStyle name="Total 2 2 3 5 5 5" xfId="13326"/>
    <cellStyle name="Total 2 2 3 5 5 6" xfId="15791"/>
    <cellStyle name="Total 2 2 3 5 5 7" xfId="18032"/>
    <cellStyle name="Total 2 2 3 5 6" xfId="2985"/>
    <cellStyle name="Total 2 2 3 5 6 2" xfId="6211"/>
    <cellStyle name="Total 2 2 3 5 6 3" xfId="8739"/>
    <cellStyle name="Total 2 2 3 5 6 4" xfId="11252"/>
    <cellStyle name="Total 2 2 3 5 6 5" xfId="13556"/>
    <cellStyle name="Total 2 2 3 5 6 6" xfId="16019"/>
    <cellStyle name="Total 2 2 3 5 6 7" xfId="18262"/>
    <cellStyle name="Total 2 2 3 5 7" xfId="3169"/>
    <cellStyle name="Total 2 2 3 5 7 2" xfId="6394"/>
    <cellStyle name="Total 2 2 3 5 7 3" xfId="8923"/>
    <cellStyle name="Total 2 2 3 5 7 4" xfId="11434"/>
    <cellStyle name="Total 2 2 3 5 7 5" xfId="13739"/>
    <cellStyle name="Total 2 2 3 5 7 6" xfId="16203"/>
    <cellStyle name="Total 2 2 3 5 7 7" xfId="18443"/>
    <cellStyle name="Total 2 2 3 5 8" xfId="3368"/>
    <cellStyle name="Total 2 2 3 5 8 2" xfId="6593"/>
    <cellStyle name="Total 2 2 3 5 8 3" xfId="9122"/>
    <cellStyle name="Total 2 2 3 5 8 4" xfId="11633"/>
    <cellStyle name="Total 2 2 3 5 8 5" xfId="13937"/>
    <cellStyle name="Total 2 2 3 5 8 6" xfId="16402"/>
    <cellStyle name="Total 2 2 3 5 8 7" xfId="18641"/>
    <cellStyle name="Total 2 2 3 5 9" xfId="1867"/>
    <cellStyle name="Total 2 2 3 5 9 2" xfId="5096"/>
    <cellStyle name="Total 2 2 3 5 9 3" xfId="7621"/>
    <cellStyle name="Total 2 2 3 5 9 4" xfId="10138"/>
    <cellStyle name="Total 2 2 3 5 9 5" xfId="12442"/>
    <cellStyle name="Total 2 2 3 5 9 6" xfId="14906"/>
    <cellStyle name="Total 2 2 3 5 9 7" xfId="17151"/>
    <cellStyle name="Total 2 2 3 6" xfId="1689"/>
    <cellStyle name="Total 2 2 3 6 10" xfId="20898"/>
    <cellStyle name="Total 2 2 3 6 2" xfId="4918"/>
    <cellStyle name="Total 2 2 3 6 3" xfId="7443"/>
    <cellStyle name="Total 2 2 3 6 4" xfId="9965"/>
    <cellStyle name="Total 2 2 3 6 5" xfId="12264"/>
    <cellStyle name="Total 2 2 3 6 6" xfId="14731"/>
    <cellStyle name="Total 2 2 3 6 7" xfId="16976"/>
    <cellStyle name="Total 2 2 3 6 8" xfId="20259"/>
    <cellStyle name="Total 2 2 3 6 9" xfId="20612"/>
    <cellStyle name="Total 2 2 3 7" xfId="1573"/>
    <cellStyle name="Total 2 2 3 7 10" xfId="20931"/>
    <cellStyle name="Total 2 2 3 7 2" xfId="4802"/>
    <cellStyle name="Total 2 2 3 7 3" xfId="7327"/>
    <cellStyle name="Total 2 2 3 7 4" xfId="9853"/>
    <cellStyle name="Total 2 2 3 7 5" xfId="12148"/>
    <cellStyle name="Total 2 2 3 7 6" xfId="14618"/>
    <cellStyle name="Total 2 2 3 7 7" xfId="16862"/>
    <cellStyle name="Total 2 2 3 7 8" xfId="20294"/>
    <cellStyle name="Total 2 2 3 7 9" xfId="20646"/>
    <cellStyle name="Total 2 2 3 8" xfId="2118"/>
    <cellStyle name="Total 2 2 3 8 10" xfId="20960"/>
    <cellStyle name="Total 2 2 3 8 2" xfId="5346"/>
    <cellStyle name="Total 2 2 3 8 3" xfId="7872"/>
    <cellStyle name="Total 2 2 3 8 4" xfId="10388"/>
    <cellStyle name="Total 2 2 3 8 5" xfId="12691"/>
    <cellStyle name="Total 2 2 3 8 6" xfId="15156"/>
    <cellStyle name="Total 2 2 3 8 7" xfId="17400"/>
    <cellStyle name="Total 2 2 3 8 8" xfId="20323"/>
    <cellStyle name="Total 2 2 3 8 9" xfId="20675"/>
    <cellStyle name="Total 2 2 3 9" xfId="2363"/>
    <cellStyle name="Total 2 2 3 9 10" xfId="20983"/>
    <cellStyle name="Total 2 2 3 9 2" xfId="5590"/>
    <cellStyle name="Total 2 2 3 9 3" xfId="8117"/>
    <cellStyle name="Total 2 2 3 9 4" xfId="10631"/>
    <cellStyle name="Total 2 2 3 9 5" xfId="12935"/>
    <cellStyle name="Total 2 2 3 9 6" xfId="15399"/>
    <cellStyle name="Total 2 2 3 9 7" xfId="17643"/>
    <cellStyle name="Total 2 2 3 9 8" xfId="20346"/>
    <cellStyle name="Total 2 2 3 9 9" xfId="20698"/>
    <cellStyle name="Total 2 2 4" xfId="509"/>
    <cellStyle name="Total 2 2 4 10" xfId="1080"/>
    <cellStyle name="Total 2 2 4 10 2" xfId="4329"/>
    <cellStyle name="Total 2 2 4 10 3" xfId="6871"/>
    <cellStyle name="Total 2 2 4 10 4" xfId="9402"/>
    <cellStyle name="Total 2 2 4 10 5" xfId="11727"/>
    <cellStyle name="Total 2 2 4 10 6" xfId="14188"/>
    <cellStyle name="Total 2 2 4 10 7" xfId="16480"/>
    <cellStyle name="Total 2 2 4 11" xfId="3839"/>
    <cellStyle name="Total 2 2 4 12" xfId="4162"/>
    <cellStyle name="Total 2 2 4 13" xfId="7795"/>
    <cellStyle name="Total 2 2 4 14" xfId="3531"/>
    <cellStyle name="Total 2 2 4 15" xfId="20085"/>
    <cellStyle name="Total 2 2 4 16" xfId="20728"/>
    <cellStyle name="Total 2 2 4 2" xfId="1801"/>
    <cellStyle name="Total 2 2 4 2 2" xfId="5030"/>
    <cellStyle name="Total 2 2 4 2 3" xfId="7555"/>
    <cellStyle name="Total 2 2 4 2 4" xfId="10074"/>
    <cellStyle name="Total 2 2 4 2 5" xfId="12376"/>
    <cellStyle name="Total 2 2 4 2 6" xfId="14842"/>
    <cellStyle name="Total 2 2 4 2 7" xfId="17086"/>
    <cellStyle name="Total 2 2 4 3" xfId="2062"/>
    <cellStyle name="Total 2 2 4 3 2" xfId="5290"/>
    <cellStyle name="Total 2 2 4 3 3" xfId="7816"/>
    <cellStyle name="Total 2 2 4 3 4" xfId="10332"/>
    <cellStyle name="Total 2 2 4 3 5" xfId="12635"/>
    <cellStyle name="Total 2 2 4 3 6" xfId="15101"/>
    <cellStyle name="Total 2 2 4 3 7" xfId="17344"/>
    <cellStyle name="Total 2 2 4 4" xfId="2307"/>
    <cellStyle name="Total 2 2 4 4 2" xfId="5534"/>
    <cellStyle name="Total 2 2 4 4 3" xfId="8061"/>
    <cellStyle name="Total 2 2 4 4 4" xfId="10575"/>
    <cellStyle name="Total 2 2 4 4 5" xfId="12879"/>
    <cellStyle name="Total 2 2 4 4 6" xfId="15343"/>
    <cellStyle name="Total 2 2 4 4 7" xfId="17587"/>
    <cellStyle name="Total 2 2 4 5" xfId="1394"/>
    <cellStyle name="Total 2 2 4 5 2" xfId="4623"/>
    <cellStyle name="Total 2 2 4 5 3" xfId="7148"/>
    <cellStyle name="Total 2 2 4 5 4" xfId="9676"/>
    <cellStyle name="Total 2 2 4 5 5" xfId="11969"/>
    <cellStyle name="Total 2 2 4 5 6" xfId="14439"/>
    <cellStyle name="Total 2 2 4 5 7" xfId="16686"/>
    <cellStyle name="Total 2 2 4 6" xfId="2782"/>
    <cellStyle name="Total 2 2 4 6 2" xfId="6008"/>
    <cellStyle name="Total 2 2 4 6 3" xfId="8536"/>
    <cellStyle name="Total 2 2 4 6 4" xfId="11050"/>
    <cellStyle name="Total 2 2 4 6 5" xfId="13353"/>
    <cellStyle name="Total 2 2 4 6 6" xfId="15818"/>
    <cellStyle name="Total 2 2 4 6 7" xfId="18059"/>
    <cellStyle name="Total 2 2 4 7" xfId="2668"/>
    <cellStyle name="Total 2 2 4 7 2" xfId="5895"/>
    <cellStyle name="Total 2 2 4 7 3" xfId="8422"/>
    <cellStyle name="Total 2 2 4 7 4" xfId="10936"/>
    <cellStyle name="Total 2 2 4 7 5" xfId="13240"/>
    <cellStyle name="Total 2 2 4 7 6" xfId="15704"/>
    <cellStyle name="Total 2 2 4 7 7" xfId="17946"/>
    <cellStyle name="Total 2 2 4 8" xfId="3198"/>
    <cellStyle name="Total 2 2 4 8 2" xfId="6423"/>
    <cellStyle name="Total 2 2 4 8 3" xfId="8952"/>
    <cellStyle name="Total 2 2 4 8 4" xfId="11463"/>
    <cellStyle name="Total 2 2 4 8 5" xfId="13768"/>
    <cellStyle name="Total 2 2 4 8 6" xfId="16232"/>
    <cellStyle name="Total 2 2 4 8 7" xfId="18472"/>
    <cellStyle name="Total 2 2 4 9" xfId="3230"/>
    <cellStyle name="Total 2 2 4 9 2" xfId="6455"/>
    <cellStyle name="Total 2 2 4 9 3" xfId="8984"/>
    <cellStyle name="Total 2 2 4 9 4" xfId="11495"/>
    <cellStyle name="Total 2 2 4 9 5" xfId="13799"/>
    <cellStyle name="Total 2 2 4 9 6" xfId="16264"/>
    <cellStyle name="Total 2 2 4 9 7" xfId="18503"/>
    <cellStyle name="Total 2 2 5" xfId="737"/>
    <cellStyle name="Total 2 2 5 10" xfId="1306"/>
    <cellStyle name="Total 2 2 5 10 2" xfId="4535"/>
    <cellStyle name="Total 2 2 5 10 3" xfId="7061"/>
    <cellStyle name="Total 2 2 5 10 4" xfId="9589"/>
    <cellStyle name="Total 2 2 5 10 5" xfId="11884"/>
    <cellStyle name="Total 2 2 5 10 6" xfId="14351"/>
    <cellStyle name="Total 2 2 5 10 7" xfId="16601"/>
    <cellStyle name="Total 2 2 5 11" xfId="4036"/>
    <cellStyle name="Total 2 2 5 12" xfId="4127"/>
    <cellStyle name="Total 2 2 5 13" xfId="9444"/>
    <cellStyle name="Total 2 2 5 14" xfId="14147"/>
    <cellStyle name="Total 2 2 5 15" xfId="19914"/>
    <cellStyle name="Total 2 2 5 16" xfId="20542"/>
    <cellStyle name="Total 2 2 5 2" xfId="2015"/>
    <cellStyle name="Total 2 2 5 2 2" xfId="5244"/>
    <cellStyle name="Total 2 2 5 2 3" xfId="7769"/>
    <cellStyle name="Total 2 2 5 2 4" xfId="10285"/>
    <cellStyle name="Total 2 2 5 2 5" xfId="12589"/>
    <cellStyle name="Total 2 2 5 2 6" xfId="15054"/>
    <cellStyle name="Total 2 2 5 2 7" xfId="17298"/>
    <cellStyle name="Total 2 2 5 3" xfId="2261"/>
    <cellStyle name="Total 2 2 5 3 2" xfId="5488"/>
    <cellStyle name="Total 2 2 5 3 3" xfId="8015"/>
    <cellStyle name="Total 2 2 5 3 4" xfId="10529"/>
    <cellStyle name="Total 2 2 5 3 5" xfId="12833"/>
    <cellStyle name="Total 2 2 5 3 6" xfId="15297"/>
    <cellStyle name="Total 2 2 5 3 7" xfId="17541"/>
    <cellStyle name="Total 2 2 5 4" xfId="2511"/>
    <cellStyle name="Total 2 2 5 4 2" xfId="5738"/>
    <cellStyle name="Total 2 2 5 4 3" xfId="8265"/>
    <cellStyle name="Total 2 2 5 4 4" xfId="10779"/>
    <cellStyle name="Total 2 2 5 4 5" xfId="13083"/>
    <cellStyle name="Total 2 2 5 4 6" xfId="15547"/>
    <cellStyle name="Total 2 2 5 4 7" xfId="17791"/>
    <cellStyle name="Total 2 2 5 5" xfId="2739"/>
    <cellStyle name="Total 2 2 5 5 2" xfId="5965"/>
    <cellStyle name="Total 2 2 5 5 3" xfId="8493"/>
    <cellStyle name="Total 2 2 5 5 4" xfId="11007"/>
    <cellStyle name="Total 2 2 5 5 5" xfId="13310"/>
    <cellStyle name="Total 2 2 5 5 6" xfId="15775"/>
    <cellStyle name="Total 2 2 5 5 7" xfId="18016"/>
    <cellStyle name="Total 2 2 5 6" xfId="2969"/>
    <cellStyle name="Total 2 2 5 6 2" xfId="6195"/>
    <cellStyle name="Total 2 2 5 6 3" xfId="8723"/>
    <cellStyle name="Total 2 2 5 6 4" xfId="11236"/>
    <cellStyle name="Total 2 2 5 6 5" xfId="13540"/>
    <cellStyle name="Total 2 2 5 6 6" xfId="16003"/>
    <cellStyle name="Total 2 2 5 6 7" xfId="18246"/>
    <cellStyle name="Total 2 2 5 7" xfId="3153"/>
    <cellStyle name="Total 2 2 5 7 2" xfId="6378"/>
    <cellStyle name="Total 2 2 5 7 3" xfId="8907"/>
    <cellStyle name="Total 2 2 5 7 4" xfId="11418"/>
    <cellStyle name="Total 2 2 5 7 5" xfId="13723"/>
    <cellStyle name="Total 2 2 5 7 6" xfId="16187"/>
    <cellStyle name="Total 2 2 5 7 7" xfId="18427"/>
    <cellStyle name="Total 2 2 5 8" xfId="3352"/>
    <cellStyle name="Total 2 2 5 8 2" xfId="6577"/>
    <cellStyle name="Total 2 2 5 8 3" xfId="9106"/>
    <cellStyle name="Total 2 2 5 8 4" xfId="11617"/>
    <cellStyle name="Total 2 2 5 8 5" xfId="13921"/>
    <cellStyle name="Total 2 2 5 8 6" xfId="16386"/>
    <cellStyle name="Total 2 2 5 8 7" xfId="18625"/>
    <cellStyle name="Total 2 2 5 9" xfId="1795"/>
    <cellStyle name="Total 2 2 5 9 2" xfId="5024"/>
    <cellStyle name="Total 2 2 5 9 3" xfId="7549"/>
    <cellStyle name="Total 2 2 5 9 4" xfId="10068"/>
    <cellStyle name="Total 2 2 5 9 5" xfId="12370"/>
    <cellStyle name="Total 2 2 5 9 6" xfId="14836"/>
    <cellStyle name="Total 2 2 5 9 7" xfId="17080"/>
    <cellStyle name="Total 2 2 6" xfId="425"/>
    <cellStyle name="Total 2 2 6 10" xfId="997"/>
    <cellStyle name="Total 2 2 6 10 2" xfId="4260"/>
    <cellStyle name="Total 2 2 6 10 3" xfId="6801"/>
    <cellStyle name="Total 2 2 6 10 4" xfId="9331"/>
    <cellStyle name="Total 2 2 6 10 5" xfId="6825"/>
    <cellStyle name="Total 2 2 6 10 6" xfId="14130"/>
    <cellStyle name="Total 2 2 6 10 7" xfId="3678"/>
    <cellStyle name="Total 2 2 6 11" xfId="3772"/>
    <cellStyle name="Total 2 2 6 12" xfId="3900"/>
    <cellStyle name="Total 2 2 6 13" xfId="9262"/>
    <cellStyle name="Total 2 2 6 14" xfId="3540"/>
    <cellStyle name="Total 2 2 6 15" xfId="20114"/>
    <cellStyle name="Total 2 2 6 16" xfId="20521"/>
    <cellStyle name="Total 2 2 6 17" xfId="20756"/>
    <cellStyle name="Total 2 2 6 2" xfId="1728"/>
    <cellStyle name="Total 2 2 6 2 2" xfId="4957"/>
    <cellStyle name="Total 2 2 6 2 3" xfId="7482"/>
    <cellStyle name="Total 2 2 6 2 4" xfId="10003"/>
    <cellStyle name="Total 2 2 6 2 5" xfId="12303"/>
    <cellStyle name="Total 2 2 6 2 6" xfId="14770"/>
    <cellStyle name="Total 2 2 6 2 7" xfId="17014"/>
    <cellStyle name="Total 2 2 6 3" xfId="1928"/>
    <cellStyle name="Total 2 2 6 3 2" xfId="5157"/>
    <cellStyle name="Total 2 2 6 3 3" xfId="7682"/>
    <cellStyle name="Total 2 2 6 3 4" xfId="10199"/>
    <cellStyle name="Total 2 2 6 3 5" xfId="12503"/>
    <cellStyle name="Total 2 2 6 3 6" xfId="14967"/>
    <cellStyle name="Total 2 2 6 3 7" xfId="17212"/>
    <cellStyle name="Total 2 2 6 4" xfId="1913"/>
    <cellStyle name="Total 2 2 6 4 2" xfId="5142"/>
    <cellStyle name="Total 2 2 6 4 3" xfId="7667"/>
    <cellStyle name="Total 2 2 6 4 4" xfId="10184"/>
    <cellStyle name="Total 2 2 6 4 5" xfId="12488"/>
    <cellStyle name="Total 2 2 6 4 6" xfId="14952"/>
    <cellStyle name="Total 2 2 6 4 7" xfId="17197"/>
    <cellStyle name="Total 2 2 6 5" xfId="2156"/>
    <cellStyle name="Total 2 2 6 5 2" xfId="5384"/>
    <cellStyle name="Total 2 2 6 5 3" xfId="7910"/>
    <cellStyle name="Total 2 2 6 5 4" xfId="10426"/>
    <cellStyle name="Total 2 2 6 5 5" xfId="12729"/>
    <cellStyle name="Total 2 2 6 5 6" xfId="15194"/>
    <cellStyle name="Total 2 2 6 5 7" xfId="17438"/>
    <cellStyle name="Total 2 2 6 6" xfId="1748"/>
    <cellStyle name="Total 2 2 6 6 2" xfId="4977"/>
    <cellStyle name="Total 2 2 6 6 3" xfId="7502"/>
    <cellStyle name="Total 2 2 6 6 4" xfId="10022"/>
    <cellStyle name="Total 2 2 6 6 5" xfId="12323"/>
    <cellStyle name="Total 2 2 6 6 6" xfId="14789"/>
    <cellStyle name="Total 2 2 6 6 7" xfId="17034"/>
    <cellStyle name="Total 2 2 6 7" xfId="2639"/>
    <cellStyle name="Total 2 2 6 7 2" xfId="5866"/>
    <cellStyle name="Total 2 2 6 7 3" xfId="8393"/>
    <cellStyle name="Total 2 2 6 7 4" xfId="10907"/>
    <cellStyle name="Total 2 2 6 7 5" xfId="13211"/>
    <cellStyle name="Total 2 2 6 7 6" xfId="15675"/>
    <cellStyle name="Total 2 2 6 7 7" xfId="17918"/>
    <cellStyle name="Total 2 2 6 8" xfId="3069"/>
    <cellStyle name="Total 2 2 6 8 2" xfId="6295"/>
    <cellStyle name="Total 2 2 6 8 3" xfId="8823"/>
    <cellStyle name="Total 2 2 6 8 4" xfId="11334"/>
    <cellStyle name="Total 2 2 6 8 5" xfId="13640"/>
    <cellStyle name="Total 2 2 6 8 6" xfId="16103"/>
    <cellStyle name="Total 2 2 6 8 7" xfId="18344"/>
    <cellStyle name="Total 2 2 6 9" xfId="3215"/>
    <cellStyle name="Total 2 2 6 9 2" xfId="6440"/>
    <cellStyle name="Total 2 2 6 9 3" xfId="8969"/>
    <cellStyle name="Total 2 2 6 9 4" xfId="11480"/>
    <cellStyle name="Total 2 2 6 9 5" xfId="13785"/>
    <cellStyle name="Total 2 2 6 9 6" xfId="16249"/>
    <cellStyle name="Total 2 2 6 9 7" xfId="18489"/>
    <cellStyle name="Total 2 2 7" xfId="399"/>
    <cellStyle name="Total 2 2 7 10" xfId="972"/>
    <cellStyle name="Total 2 2 7 10 2" xfId="4235"/>
    <cellStyle name="Total 2 2 7 10 3" xfId="6776"/>
    <cellStyle name="Total 2 2 7 10 4" xfId="9306"/>
    <cellStyle name="Total 2 2 7 10 5" xfId="3667"/>
    <cellStyle name="Total 2 2 7 10 6" xfId="14105"/>
    <cellStyle name="Total 2 2 7 10 7" xfId="14039"/>
    <cellStyle name="Total 2 2 7 11" xfId="3746"/>
    <cellStyle name="Total 2 2 7 12" xfId="4434"/>
    <cellStyle name="Total 2 2 7 13" xfId="9265"/>
    <cellStyle name="Total 2 2 7 14" xfId="6741"/>
    <cellStyle name="Total 2 2 7 15" xfId="20551"/>
    <cellStyle name="Total 2 2 7 16" xfId="20838"/>
    <cellStyle name="Total 2 2 7 2" xfId="1702"/>
    <cellStyle name="Total 2 2 7 2 2" xfId="4931"/>
    <cellStyle name="Total 2 2 7 2 3" xfId="7456"/>
    <cellStyle name="Total 2 2 7 2 4" xfId="9978"/>
    <cellStyle name="Total 2 2 7 2 5" xfId="12277"/>
    <cellStyle name="Total 2 2 7 2 6" xfId="14744"/>
    <cellStyle name="Total 2 2 7 2 7" xfId="16989"/>
    <cellStyle name="Total 2 2 7 3" xfId="1462"/>
    <cellStyle name="Total 2 2 7 3 2" xfId="4691"/>
    <cellStyle name="Total 2 2 7 3 3" xfId="7216"/>
    <cellStyle name="Total 2 2 7 3 4" xfId="9743"/>
    <cellStyle name="Total 2 2 7 3 5" xfId="12037"/>
    <cellStyle name="Total 2 2 7 3 6" xfId="14507"/>
    <cellStyle name="Total 2 2 7 3 7" xfId="16753"/>
    <cellStyle name="Total 2 2 7 4" xfId="1334"/>
    <cellStyle name="Total 2 2 7 4 2" xfId="4563"/>
    <cellStyle name="Total 2 2 7 4 3" xfId="7089"/>
    <cellStyle name="Total 2 2 7 4 4" xfId="9617"/>
    <cellStyle name="Total 2 2 7 4 5" xfId="11911"/>
    <cellStyle name="Total 2 2 7 4 6" xfId="14379"/>
    <cellStyle name="Total 2 2 7 4 7" xfId="16628"/>
    <cellStyle name="Total 2 2 7 5" xfId="2410"/>
    <cellStyle name="Total 2 2 7 5 2" xfId="5637"/>
    <cellStyle name="Total 2 2 7 5 3" xfId="8164"/>
    <cellStyle name="Total 2 2 7 5 4" xfId="10678"/>
    <cellStyle name="Total 2 2 7 5 5" xfId="12982"/>
    <cellStyle name="Total 2 2 7 5 6" xfId="15446"/>
    <cellStyle name="Total 2 2 7 5 7" xfId="17690"/>
    <cellStyle name="Total 2 2 7 6" xfId="2662"/>
    <cellStyle name="Total 2 2 7 6 2" xfId="5889"/>
    <cellStyle name="Total 2 2 7 6 3" xfId="8416"/>
    <cellStyle name="Total 2 2 7 6 4" xfId="10930"/>
    <cellStyle name="Total 2 2 7 6 5" xfId="13234"/>
    <cellStyle name="Total 2 2 7 6 6" xfId="15698"/>
    <cellStyle name="Total 2 2 7 6 7" xfId="17941"/>
    <cellStyle name="Total 2 2 7 7" xfId="1489"/>
    <cellStyle name="Total 2 2 7 7 2" xfId="4718"/>
    <cellStyle name="Total 2 2 7 7 3" xfId="7243"/>
    <cellStyle name="Total 2 2 7 7 4" xfId="9770"/>
    <cellStyle name="Total 2 2 7 7 5" xfId="12064"/>
    <cellStyle name="Total 2 2 7 7 6" xfId="14534"/>
    <cellStyle name="Total 2 2 7 7 7" xfId="16780"/>
    <cellStyle name="Total 2 2 7 8" xfId="2550"/>
    <cellStyle name="Total 2 2 7 8 2" xfId="5777"/>
    <cellStyle name="Total 2 2 7 8 3" xfId="8304"/>
    <cellStyle name="Total 2 2 7 8 4" xfId="10818"/>
    <cellStyle name="Total 2 2 7 8 5" xfId="13122"/>
    <cellStyle name="Total 2 2 7 8 6" xfId="15586"/>
    <cellStyle name="Total 2 2 7 8 7" xfId="17830"/>
    <cellStyle name="Total 2 2 7 9" xfId="3389"/>
    <cellStyle name="Total 2 2 7 9 2" xfId="6614"/>
    <cellStyle name="Total 2 2 7 9 3" xfId="9143"/>
    <cellStyle name="Total 2 2 7 9 4" xfId="11654"/>
    <cellStyle name="Total 2 2 7 9 5" xfId="13958"/>
    <cellStyle name="Total 2 2 7 9 6" xfId="16423"/>
    <cellStyle name="Total 2 2 7 9 7" xfId="18662"/>
    <cellStyle name="Total 2 2 8" xfId="1454"/>
    <cellStyle name="Total 2 2 8 10" xfId="20894"/>
    <cellStyle name="Total 2 2 8 2" xfId="4683"/>
    <cellStyle name="Total 2 2 8 3" xfId="7208"/>
    <cellStyle name="Total 2 2 8 4" xfId="9735"/>
    <cellStyle name="Total 2 2 8 5" xfId="12029"/>
    <cellStyle name="Total 2 2 8 6" xfId="14499"/>
    <cellStyle name="Total 2 2 8 7" xfId="16745"/>
    <cellStyle name="Total 2 2 8 8" xfId="20255"/>
    <cellStyle name="Total 2 2 8 9" xfId="20608"/>
    <cellStyle name="Total 2 2 9" xfId="1433"/>
    <cellStyle name="Total 2 2 9 10" xfId="20487"/>
    <cellStyle name="Total 2 2 9 2" xfId="4662"/>
    <cellStyle name="Total 2 2 9 3" xfId="7187"/>
    <cellStyle name="Total 2 2 9 4" xfId="9714"/>
    <cellStyle name="Total 2 2 9 5" xfId="12008"/>
    <cellStyle name="Total 2 2 9 6" xfId="14478"/>
    <cellStyle name="Total 2 2 9 7" xfId="16724"/>
    <cellStyle name="Total 2 2 9 8" xfId="19923"/>
    <cellStyle name="Total 2 2 9 9" xfId="20376"/>
    <cellStyle name="Total 2 20" xfId="18749"/>
    <cellStyle name="Total 2 21" xfId="18720"/>
    <cellStyle name="Total 2 22" xfId="19144"/>
    <cellStyle name="Total 2 23" xfId="19180"/>
    <cellStyle name="Total 2 24" xfId="19211"/>
    <cellStyle name="Total 2 25" xfId="19064"/>
    <cellStyle name="Total 2 26" xfId="19311"/>
    <cellStyle name="Total 2 27" xfId="19288"/>
    <cellStyle name="Total 2 28" xfId="19597"/>
    <cellStyle name="Total 2 29" xfId="19623"/>
    <cellStyle name="Total 2 3" xfId="184"/>
    <cellStyle name="Total 2 3 10" xfId="2691"/>
    <cellStyle name="Total 2 3 10 2" xfId="5918"/>
    <cellStyle name="Total 2 3 10 3" xfId="8445"/>
    <cellStyle name="Total 2 3 10 4" xfId="10959"/>
    <cellStyle name="Total 2 3 10 5" xfId="13263"/>
    <cellStyle name="Total 2 3 10 6" xfId="15727"/>
    <cellStyle name="Total 2 3 10 7" xfId="17969"/>
    <cellStyle name="Total 2 3 11" xfId="2575"/>
    <cellStyle name="Total 2 3 11 2" xfId="5802"/>
    <cellStyle name="Total 2 3 11 3" xfId="8329"/>
    <cellStyle name="Total 2 3 11 4" xfId="10843"/>
    <cellStyle name="Total 2 3 11 5" xfId="13147"/>
    <cellStyle name="Total 2 3 11 6" xfId="15611"/>
    <cellStyle name="Total 2 3 11 7" xfId="17855"/>
    <cellStyle name="Total 2 3 12" xfId="2563"/>
    <cellStyle name="Total 2 3 12 2" xfId="5790"/>
    <cellStyle name="Total 2 3 12 3" xfId="8317"/>
    <cellStyle name="Total 2 3 12 4" xfId="10831"/>
    <cellStyle name="Total 2 3 12 5" xfId="13135"/>
    <cellStyle name="Total 2 3 12 6" xfId="15599"/>
    <cellStyle name="Total 2 3 12 7" xfId="17843"/>
    <cellStyle name="Total 2 3 13" xfId="814"/>
    <cellStyle name="Total 2 3 13 2" xfId="4101"/>
    <cellStyle name="Total 2 3 13 3" xfId="3468"/>
    <cellStyle name="Total 2 3 13 4" xfId="3615"/>
    <cellStyle name="Total 2 3 13 5" xfId="9344"/>
    <cellStyle name="Total 2 3 13 6" xfId="14018"/>
    <cellStyle name="Total 2 3 13 7" xfId="6730"/>
    <cellStyle name="Total 2 3 14" xfId="3587"/>
    <cellStyle name="Total 2 3 15" xfId="3449"/>
    <cellStyle name="Total 2 3 16" xfId="9382"/>
    <cellStyle name="Total 2 3 17" xfId="18809"/>
    <cellStyle name="Total 2 3 18" xfId="19002"/>
    <cellStyle name="Total 2 3 19" xfId="18729"/>
    <cellStyle name="Total 2 3 2" xfId="387"/>
    <cellStyle name="Total 2 3 2 10" xfId="2578"/>
    <cellStyle name="Total 2 3 2 10 2" xfId="5805"/>
    <cellStyle name="Total 2 3 2 10 3" xfId="8332"/>
    <cellStyle name="Total 2 3 2 10 4" xfId="10846"/>
    <cellStyle name="Total 2 3 2 10 5" xfId="13150"/>
    <cellStyle name="Total 2 3 2 10 6" xfId="15614"/>
    <cellStyle name="Total 2 3 2 10 7" xfId="17858"/>
    <cellStyle name="Total 2 3 2 11" xfId="2797"/>
    <cellStyle name="Total 2 3 2 11 2" xfId="6023"/>
    <cellStyle name="Total 2 3 2 11 3" xfId="8551"/>
    <cellStyle name="Total 2 3 2 11 4" xfId="11065"/>
    <cellStyle name="Total 2 3 2 11 5" xfId="13368"/>
    <cellStyle name="Total 2 3 2 11 6" xfId="15833"/>
    <cellStyle name="Total 2 3 2 11 7" xfId="18074"/>
    <cellStyle name="Total 2 3 2 12" xfId="2379"/>
    <cellStyle name="Total 2 3 2 12 2" xfId="5606"/>
    <cellStyle name="Total 2 3 2 12 3" xfId="8133"/>
    <cellStyle name="Total 2 3 2 12 4" xfId="10647"/>
    <cellStyle name="Total 2 3 2 12 5" xfId="12951"/>
    <cellStyle name="Total 2 3 2 12 6" xfId="15415"/>
    <cellStyle name="Total 2 3 2 12 7" xfId="17659"/>
    <cellStyle name="Total 2 3 2 13" xfId="960"/>
    <cellStyle name="Total 2 3 2 13 2" xfId="4223"/>
    <cellStyle name="Total 2 3 2 13 3" xfId="6764"/>
    <cellStyle name="Total 2 3 2 13 4" xfId="9294"/>
    <cellStyle name="Total 2 3 2 13 5" xfId="3475"/>
    <cellStyle name="Total 2 3 2 13 6" xfId="14093"/>
    <cellStyle name="Total 2 3 2 13 7" xfId="3716"/>
    <cellStyle name="Total 2 3 2 14" xfId="3595"/>
    <cellStyle name="Total 2 3 2 15" xfId="6725"/>
    <cellStyle name="Total 2 3 2 16" xfId="3791"/>
    <cellStyle name="Total 2 3 2 17" xfId="14232"/>
    <cellStyle name="Total 2 3 2 18" xfId="18973"/>
    <cellStyle name="Total 2 3 2 19" xfId="19117"/>
    <cellStyle name="Total 2 3 2 2" xfId="611"/>
    <cellStyle name="Total 2 3 2 2 10" xfId="1182"/>
    <cellStyle name="Total 2 3 2 2 10 2" xfId="4414"/>
    <cellStyle name="Total 2 3 2 2 10 3" xfId="6949"/>
    <cellStyle name="Total 2 3 2 2 10 4" xfId="9479"/>
    <cellStyle name="Total 2 3 2 2 10 5" xfId="11783"/>
    <cellStyle name="Total 2 3 2 2 10 6" xfId="14246"/>
    <cellStyle name="Total 2 3 2 2 10 7" xfId="16513"/>
    <cellStyle name="Total 2 3 2 2 11" xfId="3922"/>
    <cellStyle name="Total 2 3 2 2 12" xfId="3560"/>
    <cellStyle name="Total 2 3 2 2 13" xfId="9200"/>
    <cellStyle name="Total 2 3 2 2 14" xfId="14229"/>
    <cellStyle name="Total 2 3 2 2 15" xfId="20121"/>
    <cellStyle name="Total 2 3 2 2 16" xfId="20762"/>
    <cellStyle name="Total 2 3 2 2 2" xfId="1894"/>
    <cellStyle name="Total 2 3 2 2 2 2" xfId="5123"/>
    <cellStyle name="Total 2 3 2 2 2 3" xfId="7648"/>
    <cellStyle name="Total 2 3 2 2 2 4" xfId="10165"/>
    <cellStyle name="Total 2 3 2 2 2 5" xfId="12469"/>
    <cellStyle name="Total 2 3 2 2 2 6" xfId="14933"/>
    <cellStyle name="Total 2 3 2 2 2 7" xfId="17178"/>
    <cellStyle name="Total 2 3 2 2 3" xfId="2143"/>
    <cellStyle name="Total 2 3 2 2 3 2" xfId="5371"/>
    <cellStyle name="Total 2 3 2 2 3 3" xfId="7897"/>
    <cellStyle name="Total 2 3 2 2 3 4" xfId="10413"/>
    <cellStyle name="Total 2 3 2 2 3 5" xfId="12716"/>
    <cellStyle name="Total 2 3 2 2 3 6" xfId="15181"/>
    <cellStyle name="Total 2 3 2 2 3 7" xfId="17425"/>
    <cellStyle name="Total 2 3 2 2 4" xfId="2395"/>
    <cellStyle name="Total 2 3 2 2 4 2" xfId="5622"/>
    <cellStyle name="Total 2 3 2 2 4 3" xfId="8149"/>
    <cellStyle name="Total 2 3 2 2 4 4" xfId="10663"/>
    <cellStyle name="Total 2 3 2 2 4 5" xfId="12967"/>
    <cellStyle name="Total 2 3 2 2 4 6" xfId="15431"/>
    <cellStyle name="Total 2 3 2 2 4 7" xfId="17675"/>
    <cellStyle name="Total 2 3 2 2 5" xfId="1422"/>
    <cellStyle name="Total 2 3 2 2 5 2" xfId="4651"/>
    <cellStyle name="Total 2 3 2 2 5 3" xfId="7176"/>
    <cellStyle name="Total 2 3 2 2 5 4" xfId="9703"/>
    <cellStyle name="Total 2 3 2 2 5 5" xfId="11997"/>
    <cellStyle name="Total 2 3 2 2 5 6" xfId="14467"/>
    <cellStyle name="Total 2 3 2 2 5 7" xfId="16713"/>
    <cellStyle name="Total 2 3 2 2 6" xfId="2857"/>
    <cellStyle name="Total 2 3 2 2 6 2" xfId="6083"/>
    <cellStyle name="Total 2 3 2 2 6 3" xfId="8611"/>
    <cellStyle name="Total 2 3 2 2 6 4" xfId="11124"/>
    <cellStyle name="Total 2 3 2 2 6 5" xfId="13428"/>
    <cellStyle name="Total 2 3 2 2 6 6" xfId="15891"/>
    <cellStyle name="Total 2 3 2 2 6 7" xfId="18134"/>
    <cellStyle name="Total 2 3 2 2 7" xfId="3045"/>
    <cellStyle name="Total 2 3 2 2 7 2" xfId="6271"/>
    <cellStyle name="Total 2 3 2 2 7 3" xfId="8799"/>
    <cellStyle name="Total 2 3 2 2 7 4" xfId="11311"/>
    <cellStyle name="Total 2 3 2 2 7 5" xfId="13616"/>
    <cellStyle name="Total 2 3 2 2 7 6" xfId="16079"/>
    <cellStyle name="Total 2 3 2 2 7 7" xfId="18321"/>
    <cellStyle name="Total 2 3 2 2 8" xfId="3248"/>
    <cellStyle name="Total 2 3 2 2 8 2" xfId="6473"/>
    <cellStyle name="Total 2 3 2 2 8 3" xfId="9002"/>
    <cellStyle name="Total 2 3 2 2 8 4" xfId="11513"/>
    <cellStyle name="Total 2 3 2 2 8 5" xfId="13817"/>
    <cellStyle name="Total 2 3 2 2 8 6" xfId="16282"/>
    <cellStyle name="Total 2 3 2 2 8 7" xfId="18521"/>
    <cellStyle name="Total 2 3 2 2 9" xfId="2408"/>
    <cellStyle name="Total 2 3 2 2 9 2" xfId="5635"/>
    <cellStyle name="Total 2 3 2 2 9 3" xfId="8162"/>
    <cellStyle name="Total 2 3 2 2 9 4" xfId="10676"/>
    <cellStyle name="Total 2 3 2 2 9 5" xfId="12980"/>
    <cellStyle name="Total 2 3 2 2 9 6" xfId="15444"/>
    <cellStyle name="Total 2 3 2 2 9 7" xfId="17688"/>
    <cellStyle name="Total 2 3 2 20" xfId="19151"/>
    <cellStyle name="Total 2 3 2 21" xfId="19185"/>
    <cellStyle name="Total 2 3 2 22" xfId="19215"/>
    <cellStyle name="Total 2 3 2 23" xfId="19238"/>
    <cellStyle name="Total 2 3 2 24" xfId="19266"/>
    <cellStyle name="Total 2 3 2 25" xfId="19569"/>
    <cellStyle name="Total 2 3 2 26" xfId="19601"/>
    <cellStyle name="Total 2 3 2 27" xfId="19627"/>
    <cellStyle name="Total 2 3 2 28" xfId="19650"/>
    <cellStyle name="Total 2 3 2 29" xfId="19782"/>
    <cellStyle name="Total 2 3 2 3" xfId="683"/>
    <cellStyle name="Total 2 3 2 3 10" xfId="1252"/>
    <cellStyle name="Total 2 3 2 3 10 2" xfId="4481"/>
    <cellStyle name="Total 2 3 2 3 10 3" xfId="7007"/>
    <cellStyle name="Total 2 3 2 3 10 4" xfId="9535"/>
    <cellStyle name="Total 2 3 2 3 10 5" xfId="11830"/>
    <cellStyle name="Total 2 3 2 3 10 6" xfId="14297"/>
    <cellStyle name="Total 2 3 2 3 10 7" xfId="16547"/>
    <cellStyle name="Total 2 3 2 3 11" xfId="3982"/>
    <cellStyle name="Total 2 3 2 3 12" xfId="4135"/>
    <cellStyle name="Total 2 3 2 3 13" xfId="6732"/>
    <cellStyle name="Total 2 3 2 3 14" xfId="9356"/>
    <cellStyle name="Total 2 3 2 3 15" xfId="20150"/>
    <cellStyle name="Total 2 3 2 3 16" xfId="20792"/>
    <cellStyle name="Total 2 3 2 3 2" xfId="1961"/>
    <cellStyle name="Total 2 3 2 3 2 2" xfId="5190"/>
    <cellStyle name="Total 2 3 2 3 2 3" xfId="7715"/>
    <cellStyle name="Total 2 3 2 3 2 4" xfId="10231"/>
    <cellStyle name="Total 2 3 2 3 2 5" xfId="12535"/>
    <cellStyle name="Total 2 3 2 3 2 6" xfId="15000"/>
    <cellStyle name="Total 2 3 2 3 2 7" xfId="17244"/>
    <cellStyle name="Total 2 3 2 3 3" xfId="2207"/>
    <cellStyle name="Total 2 3 2 3 3 2" xfId="5434"/>
    <cellStyle name="Total 2 3 2 3 3 3" xfId="7961"/>
    <cellStyle name="Total 2 3 2 3 3 4" xfId="10475"/>
    <cellStyle name="Total 2 3 2 3 3 5" xfId="12779"/>
    <cellStyle name="Total 2 3 2 3 3 6" xfId="15243"/>
    <cellStyle name="Total 2 3 2 3 3 7" xfId="17487"/>
    <cellStyle name="Total 2 3 2 3 4" xfId="2457"/>
    <cellStyle name="Total 2 3 2 3 4 2" xfId="5684"/>
    <cellStyle name="Total 2 3 2 3 4 3" xfId="8211"/>
    <cellStyle name="Total 2 3 2 3 4 4" xfId="10725"/>
    <cellStyle name="Total 2 3 2 3 4 5" xfId="13029"/>
    <cellStyle name="Total 2 3 2 3 4 6" xfId="15493"/>
    <cellStyle name="Total 2 3 2 3 4 7" xfId="17737"/>
    <cellStyle name="Total 2 3 2 3 5" xfId="1355"/>
    <cellStyle name="Total 2 3 2 3 5 2" xfId="4584"/>
    <cellStyle name="Total 2 3 2 3 5 3" xfId="7110"/>
    <cellStyle name="Total 2 3 2 3 5 4" xfId="9638"/>
    <cellStyle name="Total 2 3 2 3 5 5" xfId="11932"/>
    <cellStyle name="Total 2 3 2 3 5 6" xfId="14400"/>
    <cellStyle name="Total 2 3 2 3 5 7" xfId="16649"/>
    <cellStyle name="Total 2 3 2 3 6" xfId="2915"/>
    <cellStyle name="Total 2 3 2 3 6 2" xfId="6141"/>
    <cellStyle name="Total 2 3 2 3 6 3" xfId="8669"/>
    <cellStyle name="Total 2 3 2 3 6 4" xfId="11182"/>
    <cellStyle name="Total 2 3 2 3 6 5" xfId="13486"/>
    <cellStyle name="Total 2 3 2 3 6 6" xfId="15949"/>
    <cellStyle name="Total 2 3 2 3 6 7" xfId="18192"/>
    <cellStyle name="Total 2 3 2 3 7" xfId="3099"/>
    <cellStyle name="Total 2 3 2 3 7 2" xfId="6324"/>
    <cellStyle name="Total 2 3 2 3 7 3" xfId="8853"/>
    <cellStyle name="Total 2 3 2 3 7 4" xfId="11364"/>
    <cellStyle name="Total 2 3 2 3 7 5" xfId="13669"/>
    <cellStyle name="Total 2 3 2 3 7 6" xfId="16133"/>
    <cellStyle name="Total 2 3 2 3 7 7" xfId="18373"/>
    <cellStyle name="Total 2 3 2 3 8" xfId="3298"/>
    <cellStyle name="Total 2 3 2 3 8 2" xfId="6523"/>
    <cellStyle name="Total 2 3 2 3 8 3" xfId="9052"/>
    <cellStyle name="Total 2 3 2 3 8 4" xfId="11563"/>
    <cellStyle name="Total 2 3 2 3 8 5" xfId="13867"/>
    <cellStyle name="Total 2 3 2 3 8 6" xfId="16332"/>
    <cellStyle name="Total 2 3 2 3 8 7" xfId="18571"/>
    <cellStyle name="Total 2 3 2 3 9" xfId="3428"/>
    <cellStyle name="Total 2 3 2 3 9 2" xfId="6653"/>
    <cellStyle name="Total 2 3 2 3 9 3" xfId="9182"/>
    <cellStyle name="Total 2 3 2 3 9 4" xfId="11693"/>
    <cellStyle name="Total 2 3 2 3 9 5" xfId="13997"/>
    <cellStyle name="Total 2 3 2 3 9 6" xfId="16462"/>
    <cellStyle name="Total 2 3 2 3 9 7" xfId="18701"/>
    <cellStyle name="Total 2 3 2 30" xfId="21168"/>
    <cellStyle name="Total 2 3 2 4" xfId="732"/>
    <cellStyle name="Total 2 3 2 4 10" xfId="1301"/>
    <cellStyle name="Total 2 3 2 4 10 2" xfId="4530"/>
    <cellStyle name="Total 2 3 2 4 10 3" xfId="7056"/>
    <cellStyle name="Total 2 3 2 4 10 4" xfId="9584"/>
    <cellStyle name="Total 2 3 2 4 10 5" xfId="11879"/>
    <cellStyle name="Total 2 3 2 4 10 6" xfId="14346"/>
    <cellStyle name="Total 2 3 2 4 10 7" xfId="16596"/>
    <cellStyle name="Total 2 3 2 4 11" xfId="4031"/>
    <cellStyle name="Total 2 3 2 4 12" xfId="3509"/>
    <cellStyle name="Total 2 3 2 4 13" xfId="3676"/>
    <cellStyle name="Total 2 3 2 4 14" xfId="4199"/>
    <cellStyle name="Total 2 3 2 4 15" xfId="20188"/>
    <cellStyle name="Total 2 3 2 4 16" xfId="20826"/>
    <cellStyle name="Total 2 3 2 4 2" xfId="2010"/>
    <cellStyle name="Total 2 3 2 4 2 2" xfId="5239"/>
    <cellStyle name="Total 2 3 2 4 2 3" xfId="7764"/>
    <cellStyle name="Total 2 3 2 4 2 4" xfId="10280"/>
    <cellStyle name="Total 2 3 2 4 2 5" xfId="12584"/>
    <cellStyle name="Total 2 3 2 4 2 6" xfId="15049"/>
    <cellStyle name="Total 2 3 2 4 2 7" xfId="17293"/>
    <cellStyle name="Total 2 3 2 4 3" xfId="2256"/>
    <cellStyle name="Total 2 3 2 4 3 2" xfId="5483"/>
    <cellStyle name="Total 2 3 2 4 3 3" xfId="8010"/>
    <cellStyle name="Total 2 3 2 4 3 4" xfId="10524"/>
    <cellStyle name="Total 2 3 2 4 3 5" xfId="12828"/>
    <cellStyle name="Total 2 3 2 4 3 6" xfId="15292"/>
    <cellStyle name="Total 2 3 2 4 3 7" xfId="17536"/>
    <cellStyle name="Total 2 3 2 4 4" xfId="2506"/>
    <cellStyle name="Total 2 3 2 4 4 2" xfId="5733"/>
    <cellStyle name="Total 2 3 2 4 4 3" xfId="8260"/>
    <cellStyle name="Total 2 3 2 4 4 4" xfId="10774"/>
    <cellStyle name="Total 2 3 2 4 4 5" xfId="13078"/>
    <cellStyle name="Total 2 3 2 4 4 6" xfId="15542"/>
    <cellStyle name="Total 2 3 2 4 4 7" xfId="17786"/>
    <cellStyle name="Total 2 3 2 4 5" xfId="2734"/>
    <cellStyle name="Total 2 3 2 4 5 2" xfId="5960"/>
    <cellStyle name="Total 2 3 2 4 5 3" xfId="8488"/>
    <cellStyle name="Total 2 3 2 4 5 4" xfId="11002"/>
    <cellStyle name="Total 2 3 2 4 5 5" xfId="13305"/>
    <cellStyle name="Total 2 3 2 4 5 6" xfId="15770"/>
    <cellStyle name="Total 2 3 2 4 5 7" xfId="18011"/>
    <cellStyle name="Total 2 3 2 4 6" xfId="2964"/>
    <cellStyle name="Total 2 3 2 4 6 2" xfId="6190"/>
    <cellStyle name="Total 2 3 2 4 6 3" xfId="8718"/>
    <cellStyle name="Total 2 3 2 4 6 4" xfId="11231"/>
    <cellStyle name="Total 2 3 2 4 6 5" xfId="13535"/>
    <cellStyle name="Total 2 3 2 4 6 6" xfId="15998"/>
    <cellStyle name="Total 2 3 2 4 6 7" xfId="18241"/>
    <cellStyle name="Total 2 3 2 4 7" xfId="3148"/>
    <cellStyle name="Total 2 3 2 4 7 2" xfId="6373"/>
    <cellStyle name="Total 2 3 2 4 7 3" xfId="8902"/>
    <cellStyle name="Total 2 3 2 4 7 4" xfId="11413"/>
    <cellStyle name="Total 2 3 2 4 7 5" xfId="13718"/>
    <cellStyle name="Total 2 3 2 4 7 6" xfId="16182"/>
    <cellStyle name="Total 2 3 2 4 7 7" xfId="18422"/>
    <cellStyle name="Total 2 3 2 4 8" xfId="3347"/>
    <cellStyle name="Total 2 3 2 4 8 2" xfId="6572"/>
    <cellStyle name="Total 2 3 2 4 8 3" xfId="9101"/>
    <cellStyle name="Total 2 3 2 4 8 4" xfId="11612"/>
    <cellStyle name="Total 2 3 2 4 8 5" xfId="13916"/>
    <cellStyle name="Total 2 3 2 4 8 6" xfId="16381"/>
    <cellStyle name="Total 2 3 2 4 8 7" xfId="18620"/>
    <cellStyle name="Total 2 3 2 4 9" xfId="1589"/>
    <cellStyle name="Total 2 3 2 4 9 2" xfId="4818"/>
    <cellStyle name="Total 2 3 2 4 9 3" xfId="7343"/>
    <cellStyle name="Total 2 3 2 4 9 4" xfId="9869"/>
    <cellStyle name="Total 2 3 2 4 9 5" xfId="12164"/>
    <cellStyle name="Total 2 3 2 4 9 6" xfId="14633"/>
    <cellStyle name="Total 2 3 2 4 9 7" xfId="16878"/>
    <cellStyle name="Total 2 3 2 5" xfId="489"/>
    <cellStyle name="Total 2 3 2 5 10" xfId="1061"/>
    <cellStyle name="Total 2 3 2 5 10 2" xfId="4310"/>
    <cellStyle name="Total 2 3 2 5 10 3" xfId="6852"/>
    <cellStyle name="Total 2 3 2 5 10 4" xfId="9383"/>
    <cellStyle name="Total 2 3 2 5 10 5" xfId="4389"/>
    <cellStyle name="Total 2 3 2 5 10 6" xfId="14169"/>
    <cellStyle name="Total 2 3 2 5 10 7" xfId="9245"/>
    <cellStyle name="Total 2 3 2 5 11" xfId="3819"/>
    <cellStyle name="Total 2 3 2 5 12" xfId="3684"/>
    <cellStyle name="Total 2 3 2 5 13" xfId="4284"/>
    <cellStyle name="Total 2 3 2 5 14" xfId="6888"/>
    <cellStyle name="Total 2 3 2 5 15" xfId="20581"/>
    <cellStyle name="Total 2 3 2 5 16" xfId="20867"/>
    <cellStyle name="Total 2 3 2 5 2" xfId="1781"/>
    <cellStyle name="Total 2 3 2 5 2 2" xfId="5010"/>
    <cellStyle name="Total 2 3 2 5 2 3" xfId="7535"/>
    <cellStyle name="Total 2 3 2 5 2 4" xfId="10054"/>
    <cellStyle name="Total 2 3 2 5 2 5" xfId="12356"/>
    <cellStyle name="Total 2 3 2 5 2 6" xfId="14822"/>
    <cellStyle name="Total 2 3 2 5 2 7" xfId="17066"/>
    <cellStyle name="Total 2 3 2 5 3" xfId="2042"/>
    <cellStyle name="Total 2 3 2 5 3 2" xfId="5270"/>
    <cellStyle name="Total 2 3 2 5 3 3" xfId="7796"/>
    <cellStyle name="Total 2 3 2 5 3 4" xfId="10312"/>
    <cellStyle name="Total 2 3 2 5 3 5" xfId="12615"/>
    <cellStyle name="Total 2 3 2 5 3 6" xfId="15081"/>
    <cellStyle name="Total 2 3 2 5 3 7" xfId="17324"/>
    <cellStyle name="Total 2 3 2 5 4" xfId="2287"/>
    <cellStyle name="Total 2 3 2 5 4 2" xfId="5514"/>
    <cellStyle name="Total 2 3 2 5 4 3" xfId="8041"/>
    <cellStyle name="Total 2 3 2 5 4 4" xfId="10555"/>
    <cellStyle name="Total 2 3 2 5 4 5" xfId="12859"/>
    <cellStyle name="Total 2 3 2 5 4 6" xfId="15323"/>
    <cellStyle name="Total 2 3 2 5 4 7" xfId="17567"/>
    <cellStyle name="Total 2 3 2 5 5" xfId="2598"/>
    <cellStyle name="Total 2 3 2 5 5 2" xfId="5825"/>
    <cellStyle name="Total 2 3 2 5 5 3" xfId="8352"/>
    <cellStyle name="Total 2 3 2 5 5 4" xfId="10866"/>
    <cellStyle name="Total 2 3 2 5 5 5" xfId="13170"/>
    <cellStyle name="Total 2 3 2 5 5 6" xfId="15634"/>
    <cellStyle name="Total 2 3 2 5 5 7" xfId="17877"/>
    <cellStyle name="Total 2 3 2 5 6" xfId="1353"/>
    <cellStyle name="Total 2 3 2 5 6 2" xfId="4582"/>
    <cellStyle name="Total 2 3 2 5 6 3" xfId="7108"/>
    <cellStyle name="Total 2 3 2 5 6 4" xfId="9636"/>
    <cellStyle name="Total 2 3 2 5 6 5" xfId="11930"/>
    <cellStyle name="Total 2 3 2 5 6 6" xfId="14398"/>
    <cellStyle name="Total 2 3 2 5 6 7" xfId="16647"/>
    <cellStyle name="Total 2 3 2 5 7" xfId="1739"/>
    <cellStyle name="Total 2 3 2 5 7 2" xfId="4968"/>
    <cellStyle name="Total 2 3 2 5 7 3" xfId="7493"/>
    <cellStyle name="Total 2 3 2 5 7 4" xfId="10013"/>
    <cellStyle name="Total 2 3 2 5 7 5" xfId="12314"/>
    <cellStyle name="Total 2 3 2 5 7 6" xfId="14780"/>
    <cellStyle name="Total 2 3 2 5 7 7" xfId="17025"/>
    <cellStyle name="Total 2 3 2 5 8" xfId="3179"/>
    <cellStyle name="Total 2 3 2 5 8 2" xfId="6404"/>
    <cellStyle name="Total 2 3 2 5 8 3" xfId="8933"/>
    <cellStyle name="Total 2 3 2 5 8 4" xfId="11444"/>
    <cellStyle name="Total 2 3 2 5 8 5" xfId="13749"/>
    <cellStyle name="Total 2 3 2 5 8 6" xfId="16213"/>
    <cellStyle name="Total 2 3 2 5 8 7" xfId="18453"/>
    <cellStyle name="Total 2 3 2 5 9" xfId="3031"/>
    <cellStyle name="Total 2 3 2 5 9 2" xfId="6257"/>
    <cellStyle name="Total 2 3 2 5 9 3" xfId="8785"/>
    <cellStyle name="Total 2 3 2 5 9 4" xfId="11297"/>
    <cellStyle name="Total 2 3 2 5 9 5" xfId="13602"/>
    <cellStyle name="Total 2 3 2 5 9 6" xfId="16065"/>
    <cellStyle name="Total 2 3 2 5 9 7" xfId="18307"/>
    <cellStyle name="Total 2 3 2 6" xfId="1690"/>
    <cellStyle name="Total 2 3 2 6 10" xfId="20899"/>
    <cellStyle name="Total 2 3 2 6 2" xfId="4919"/>
    <cellStyle name="Total 2 3 2 6 3" xfId="7444"/>
    <cellStyle name="Total 2 3 2 6 4" xfId="9966"/>
    <cellStyle name="Total 2 3 2 6 5" xfId="12265"/>
    <cellStyle name="Total 2 3 2 6 6" xfId="14732"/>
    <cellStyle name="Total 2 3 2 6 7" xfId="16977"/>
    <cellStyle name="Total 2 3 2 6 8" xfId="20260"/>
    <cellStyle name="Total 2 3 2 6 9" xfId="20613"/>
    <cellStyle name="Total 2 3 2 7" xfId="1572"/>
    <cellStyle name="Total 2 3 2 7 10" xfId="20932"/>
    <cellStyle name="Total 2 3 2 7 2" xfId="4801"/>
    <cellStyle name="Total 2 3 2 7 3" xfId="7326"/>
    <cellStyle name="Total 2 3 2 7 4" xfId="9852"/>
    <cellStyle name="Total 2 3 2 7 5" xfId="12147"/>
    <cellStyle name="Total 2 3 2 7 6" xfId="14617"/>
    <cellStyle name="Total 2 3 2 7 7" xfId="16861"/>
    <cellStyle name="Total 2 3 2 7 8" xfId="20295"/>
    <cellStyle name="Total 2 3 2 7 9" xfId="20647"/>
    <cellStyle name="Total 2 3 2 8" xfId="1758"/>
    <cellStyle name="Total 2 3 2 8 10" xfId="20961"/>
    <cellStyle name="Total 2 3 2 8 2" xfId="4987"/>
    <cellStyle name="Total 2 3 2 8 3" xfId="7512"/>
    <cellStyle name="Total 2 3 2 8 4" xfId="10031"/>
    <cellStyle name="Total 2 3 2 8 5" xfId="12333"/>
    <cellStyle name="Total 2 3 2 8 6" xfId="14799"/>
    <cellStyle name="Total 2 3 2 8 7" xfId="17043"/>
    <cellStyle name="Total 2 3 2 8 8" xfId="20324"/>
    <cellStyle name="Total 2 3 2 8 9" xfId="20676"/>
    <cellStyle name="Total 2 3 2 9" xfId="1493"/>
    <cellStyle name="Total 2 3 2 9 10" xfId="20984"/>
    <cellStyle name="Total 2 3 2 9 2" xfId="4722"/>
    <cellStyle name="Total 2 3 2 9 3" xfId="7247"/>
    <cellStyle name="Total 2 3 2 9 4" xfId="9774"/>
    <cellStyle name="Total 2 3 2 9 5" xfId="12068"/>
    <cellStyle name="Total 2 3 2 9 6" xfId="14538"/>
    <cellStyle name="Total 2 3 2 9 7" xfId="16784"/>
    <cellStyle name="Total 2 3 2 9 8" xfId="20347"/>
    <cellStyle name="Total 2 3 2 9 9" xfId="20699"/>
    <cellStyle name="Total 2 3 20" xfId="19019"/>
    <cellStyle name="Total 2 3 21" xfId="19090"/>
    <cellStyle name="Total 2 3 22" xfId="19110"/>
    <cellStyle name="Total 2 3 23" xfId="18986"/>
    <cellStyle name="Total 2 3 24" xfId="19417"/>
    <cellStyle name="Total 2 3 25" xfId="19305"/>
    <cellStyle name="Total 2 3 26" xfId="19358"/>
    <cellStyle name="Total 2 3 27" xfId="19579"/>
    <cellStyle name="Total 2 3 28" xfId="19669"/>
    <cellStyle name="Total 2 3 3" xfId="511"/>
    <cellStyle name="Total 2 3 3 10" xfId="1082"/>
    <cellStyle name="Total 2 3 3 10 2" xfId="4331"/>
    <cellStyle name="Total 2 3 3 10 3" xfId="6873"/>
    <cellStyle name="Total 2 3 3 10 4" xfId="9404"/>
    <cellStyle name="Total 2 3 3 10 5" xfId="11729"/>
    <cellStyle name="Total 2 3 3 10 6" xfId="14190"/>
    <cellStyle name="Total 2 3 3 10 7" xfId="16482"/>
    <cellStyle name="Total 2 3 3 11" xfId="3841"/>
    <cellStyle name="Total 2 3 3 12" xfId="3934"/>
    <cellStyle name="Total 2 3 3 13" xfId="9425"/>
    <cellStyle name="Total 2 3 3 14" xfId="6735"/>
    <cellStyle name="Total 2 3 3 15" xfId="19982"/>
    <cellStyle name="Total 2 3 3 16" xfId="20028"/>
    <cellStyle name="Total 2 3 3 2" xfId="1803"/>
    <cellStyle name="Total 2 3 3 2 2" xfId="5032"/>
    <cellStyle name="Total 2 3 3 2 3" xfId="7557"/>
    <cellStyle name="Total 2 3 3 2 4" xfId="10076"/>
    <cellStyle name="Total 2 3 3 2 5" xfId="12378"/>
    <cellStyle name="Total 2 3 3 2 6" xfId="14844"/>
    <cellStyle name="Total 2 3 3 2 7" xfId="17088"/>
    <cellStyle name="Total 2 3 3 3" xfId="2064"/>
    <cellStyle name="Total 2 3 3 3 2" xfId="5292"/>
    <cellStyle name="Total 2 3 3 3 3" xfId="7818"/>
    <cellStyle name="Total 2 3 3 3 4" xfId="10334"/>
    <cellStyle name="Total 2 3 3 3 5" xfId="12637"/>
    <cellStyle name="Total 2 3 3 3 6" xfId="15103"/>
    <cellStyle name="Total 2 3 3 3 7" xfId="17346"/>
    <cellStyle name="Total 2 3 3 4" xfId="2309"/>
    <cellStyle name="Total 2 3 3 4 2" xfId="5536"/>
    <cellStyle name="Total 2 3 3 4 3" xfId="8063"/>
    <cellStyle name="Total 2 3 3 4 4" xfId="10577"/>
    <cellStyle name="Total 2 3 3 4 5" xfId="12881"/>
    <cellStyle name="Total 2 3 3 4 6" xfId="15345"/>
    <cellStyle name="Total 2 3 3 4 7" xfId="17589"/>
    <cellStyle name="Total 2 3 3 5" xfId="2548"/>
    <cellStyle name="Total 2 3 3 5 2" xfId="5775"/>
    <cellStyle name="Total 2 3 3 5 3" xfId="8302"/>
    <cellStyle name="Total 2 3 3 5 4" xfId="10816"/>
    <cellStyle name="Total 2 3 3 5 5" xfId="13120"/>
    <cellStyle name="Total 2 3 3 5 6" xfId="15584"/>
    <cellStyle name="Total 2 3 3 5 7" xfId="17828"/>
    <cellStyle name="Total 2 3 3 6" xfId="2784"/>
    <cellStyle name="Total 2 3 3 6 2" xfId="6010"/>
    <cellStyle name="Total 2 3 3 6 3" xfId="8538"/>
    <cellStyle name="Total 2 3 3 6 4" xfId="11052"/>
    <cellStyle name="Total 2 3 3 6 5" xfId="13355"/>
    <cellStyle name="Total 2 3 3 6 6" xfId="15820"/>
    <cellStyle name="Total 2 3 3 6 7" xfId="18061"/>
    <cellStyle name="Total 2 3 3 7" xfId="1683"/>
    <cellStyle name="Total 2 3 3 7 2" xfId="4912"/>
    <cellStyle name="Total 2 3 3 7 3" xfId="7437"/>
    <cellStyle name="Total 2 3 3 7 4" xfId="9959"/>
    <cellStyle name="Total 2 3 3 7 5" xfId="12258"/>
    <cellStyle name="Total 2 3 3 7 6" xfId="14725"/>
    <cellStyle name="Total 2 3 3 7 7" xfId="16970"/>
    <cellStyle name="Total 2 3 3 8" xfId="3200"/>
    <cellStyle name="Total 2 3 3 8 2" xfId="6425"/>
    <cellStyle name="Total 2 3 3 8 3" xfId="8954"/>
    <cellStyle name="Total 2 3 3 8 4" xfId="11465"/>
    <cellStyle name="Total 2 3 3 8 5" xfId="13770"/>
    <cellStyle name="Total 2 3 3 8 6" xfId="16234"/>
    <cellStyle name="Total 2 3 3 8 7" xfId="18474"/>
    <cellStyle name="Total 2 3 3 9" xfId="3411"/>
    <cellStyle name="Total 2 3 3 9 2" xfId="6636"/>
    <cellStyle name="Total 2 3 3 9 3" xfId="9165"/>
    <cellStyle name="Total 2 3 3 9 4" xfId="11676"/>
    <cellStyle name="Total 2 3 3 9 5" xfId="13980"/>
    <cellStyle name="Total 2 3 3 9 6" xfId="16445"/>
    <cellStyle name="Total 2 3 3 9 7" xfId="18684"/>
    <cellStyle name="Total 2 3 4" xfId="673"/>
    <cellStyle name="Total 2 3 4 10" xfId="1242"/>
    <cellStyle name="Total 2 3 4 10 2" xfId="4471"/>
    <cellStyle name="Total 2 3 4 10 3" xfId="6997"/>
    <cellStyle name="Total 2 3 4 10 4" xfId="9525"/>
    <cellStyle name="Total 2 3 4 10 5" xfId="11820"/>
    <cellStyle name="Total 2 3 4 10 6" xfId="14287"/>
    <cellStyle name="Total 2 3 4 10 7" xfId="16537"/>
    <cellStyle name="Total 2 3 4 11" xfId="3972"/>
    <cellStyle name="Total 2 3 4 12" xfId="3664"/>
    <cellStyle name="Total 2 3 4 13" xfId="9243"/>
    <cellStyle name="Total 2 3 4 14" xfId="14062"/>
    <cellStyle name="Total 2 3 4 15" xfId="19924"/>
    <cellStyle name="Total 2 3 4 16" xfId="19851"/>
    <cellStyle name="Total 2 3 4 2" xfId="1951"/>
    <cellStyle name="Total 2 3 4 2 2" xfId="5180"/>
    <cellStyle name="Total 2 3 4 2 3" xfId="7705"/>
    <cellStyle name="Total 2 3 4 2 4" xfId="10221"/>
    <cellStyle name="Total 2 3 4 2 5" xfId="12525"/>
    <cellStyle name="Total 2 3 4 2 6" xfId="14990"/>
    <cellStyle name="Total 2 3 4 2 7" xfId="17234"/>
    <cellStyle name="Total 2 3 4 3" xfId="2197"/>
    <cellStyle name="Total 2 3 4 3 2" xfId="5424"/>
    <cellStyle name="Total 2 3 4 3 3" xfId="7951"/>
    <cellStyle name="Total 2 3 4 3 4" xfId="10465"/>
    <cellStyle name="Total 2 3 4 3 5" xfId="12769"/>
    <cellStyle name="Total 2 3 4 3 6" xfId="15233"/>
    <cellStyle name="Total 2 3 4 3 7" xfId="17477"/>
    <cellStyle name="Total 2 3 4 4" xfId="2447"/>
    <cellStyle name="Total 2 3 4 4 2" xfId="5674"/>
    <cellStyle name="Total 2 3 4 4 3" xfId="8201"/>
    <cellStyle name="Total 2 3 4 4 4" xfId="10715"/>
    <cellStyle name="Total 2 3 4 4 5" xfId="13019"/>
    <cellStyle name="Total 2 3 4 4 6" xfId="15483"/>
    <cellStyle name="Total 2 3 4 4 7" xfId="17727"/>
    <cellStyle name="Total 2 3 4 5" xfId="1835"/>
    <cellStyle name="Total 2 3 4 5 2" xfId="5064"/>
    <cellStyle name="Total 2 3 4 5 3" xfId="7589"/>
    <cellStyle name="Total 2 3 4 5 4" xfId="10106"/>
    <cellStyle name="Total 2 3 4 5 5" xfId="12410"/>
    <cellStyle name="Total 2 3 4 5 6" xfId="14874"/>
    <cellStyle name="Total 2 3 4 5 7" xfId="17119"/>
    <cellStyle name="Total 2 3 4 6" xfId="2905"/>
    <cellStyle name="Total 2 3 4 6 2" xfId="6131"/>
    <cellStyle name="Total 2 3 4 6 3" xfId="8659"/>
    <cellStyle name="Total 2 3 4 6 4" xfId="11172"/>
    <cellStyle name="Total 2 3 4 6 5" xfId="13476"/>
    <cellStyle name="Total 2 3 4 6 6" xfId="15939"/>
    <cellStyle name="Total 2 3 4 6 7" xfId="18182"/>
    <cellStyle name="Total 2 3 4 7" xfId="3089"/>
    <cellStyle name="Total 2 3 4 7 2" xfId="6314"/>
    <cellStyle name="Total 2 3 4 7 3" xfId="8843"/>
    <cellStyle name="Total 2 3 4 7 4" xfId="11354"/>
    <cellStyle name="Total 2 3 4 7 5" xfId="13659"/>
    <cellStyle name="Total 2 3 4 7 6" xfId="16123"/>
    <cellStyle name="Total 2 3 4 7 7" xfId="18363"/>
    <cellStyle name="Total 2 3 4 8" xfId="3288"/>
    <cellStyle name="Total 2 3 4 8 2" xfId="6513"/>
    <cellStyle name="Total 2 3 4 8 3" xfId="9042"/>
    <cellStyle name="Total 2 3 4 8 4" xfId="11553"/>
    <cellStyle name="Total 2 3 4 8 5" xfId="13857"/>
    <cellStyle name="Total 2 3 4 8 6" xfId="16322"/>
    <cellStyle name="Total 2 3 4 8 7" xfId="18561"/>
    <cellStyle name="Total 2 3 4 9" xfId="1482"/>
    <cellStyle name="Total 2 3 4 9 2" xfId="4711"/>
    <cellStyle name="Total 2 3 4 9 3" xfId="7236"/>
    <cellStyle name="Total 2 3 4 9 4" xfId="9763"/>
    <cellStyle name="Total 2 3 4 9 5" xfId="12057"/>
    <cellStyle name="Total 2 3 4 9 6" xfId="14527"/>
    <cellStyle name="Total 2 3 4 9 7" xfId="16773"/>
    <cellStyle name="Total 2 3 5" xfId="744"/>
    <cellStyle name="Total 2 3 5 10" xfId="1313"/>
    <cellStyle name="Total 2 3 5 10 2" xfId="4542"/>
    <cellStyle name="Total 2 3 5 10 3" xfId="7068"/>
    <cellStyle name="Total 2 3 5 10 4" xfId="9596"/>
    <cellStyle name="Total 2 3 5 10 5" xfId="11891"/>
    <cellStyle name="Total 2 3 5 10 6" xfId="14358"/>
    <cellStyle name="Total 2 3 5 10 7" xfId="16608"/>
    <cellStyle name="Total 2 3 5 11" xfId="4043"/>
    <cellStyle name="Total 2 3 5 12" xfId="3612"/>
    <cellStyle name="Total 2 3 5 13" xfId="9448"/>
    <cellStyle name="Total 2 3 5 14" xfId="14201"/>
    <cellStyle name="Total 2 3 5 15" xfId="19971"/>
    <cellStyle name="Total 2 3 5 16" xfId="20414"/>
    <cellStyle name="Total 2 3 5 17" xfId="19864"/>
    <cellStyle name="Total 2 3 5 2" xfId="2022"/>
    <cellStyle name="Total 2 3 5 2 2" xfId="5251"/>
    <cellStyle name="Total 2 3 5 2 3" xfId="7776"/>
    <cellStyle name="Total 2 3 5 2 4" xfId="10292"/>
    <cellStyle name="Total 2 3 5 2 5" xfId="12596"/>
    <cellStyle name="Total 2 3 5 2 6" xfId="15061"/>
    <cellStyle name="Total 2 3 5 2 7" xfId="17305"/>
    <cellStyle name="Total 2 3 5 3" xfId="2268"/>
    <cellStyle name="Total 2 3 5 3 2" xfId="5495"/>
    <cellStyle name="Total 2 3 5 3 3" xfId="8022"/>
    <cellStyle name="Total 2 3 5 3 4" xfId="10536"/>
    <cellStyle name="Total 2 3 5 3 5" xfId="12840"/>
    <cellStyle name="Total 2 3 5 3 6" xfId="15304"/>
    <cellStyle name="Total 2 3 5 3 7" xfId="17548"/>
    <cellStyle name="Total 2 3 5 4" xfId="2518"/>
    <cellStyle name="Total 2 3 5 4 2" xfId="5745"/>
    <cellStyle name="Total 2 3 5 4 3" xfId="8272"/>
    <cellStyle name="Total 2 3 5 4 4" xfId="10786"/>
    <cellStyle name="Total 2 3 5 4 5" xfId="13090"/>
    <cellStyle name="Total 2 3 5 4 6" xfId="15554"/>
    <cellStyle name="Total 2 3 5 4 7" xfId="17798"/>
    <cellStyle name="Total 2 3 5 5" xfId="2746"/>
    <cellStyle name="Total 2 3 5 5 2" xfId="5972"/>
    <cellStyle name="Total 2 3 5 5 3" xfId="8500"/>
    <cellStyle name="Total 2 3 5 5 4" xfId="11014"/>
    <cellStyle name="Total 2 3 5 5 5" xfId="13317"/>
    <cellStyle name="Total 2 3 5 5 6" xfId="15782"/>
    <cellStyle name="Total 2 3 5 5 7" xfId="18023"/>
    <cellStyle name="Total 2 3 5 6" xfId="2976"/>
    <cellStyle name="Total 2 3 5 6 2" xfId="6202"/>
    <cellStyle name="Total 2 3 5 6 3" xfId="8730"/>
    <cellStyle name="Total 2 3 5 6 4" xfId="11243"/>
    <cellStyle name="Total 2 3 5 6 5" xfId="13547"/>
    <cellStyle name="Total 2 3 5 6 6" xfId="16010"/>
    <cellStyle name="Total 2 3 5 6 7" xfId="18253"/>
    <cellStyle name="Total 2 3 5 7" xfId="3160"/>
    <cellStyle name="Total 2 3 5 7 2" xfId="6385"/>
    <cellStyle name="Total 2 3 5 7 3" xfId="8914"/>
    <cellStyle name="Total 2 3 5 7 4" xfId="11425"/>
    <cellStyle name="Total 2 3 5 7 5" xfId="13730"/>
    <cellStyle name="Total 2 3 5 7 6" xfId="16194"/>
    <cellStyle name="Total 2 3 5 7 7" xfId="18434"/>
    <cellStyle name="Total 2 3 5 8" xfId="3359"/>
    <cellStyle name="Total 2 3 5 8 2" xfId="6584"/>
    <cellStyle name="Total 2 3 5 8 3" xfId="9113"/>
    <cellStyle name="Total 2 3 5 8 4" xfId="11624"/>
    <cellStyle name="Total 2 3 5 8 5" xfId="13928"/>
    <cellStyle name="Total 2 3 5 8 6" xfId="16393"/>
    <cellStyle name="Total 2 3 5 8 7" xfId="18632"/>
    <cellStyle name="Total 2 3 5 9" xfId="3276"/>
    <cellStyle name="Total 2 3 5 9 2" xfId="6501"/>
    <cellStyle name="Total 2 3 5 9 3" xfId="9030"/>
    <cellStyle name="Total 2 3 5 9 4" xfId="11541"/>
    <cellStyle name="Total 2 3 5 9 5" xfId="13845"/>
    <cellStyle name="Total 2 3 5 9 6" xfId="16310"/>
    <cellStyle name="Total 2 3 5 9 7" xfId="18549"/>
    <cellStyle name="Total 2 3 6" xfId="676"/>
    <cellStyle name="Total 2 3 6 10" xfId="1245"/>
    <cellStyle name="Total 2 3 6 10 2" xfId="4474"/>
    <cellStyle name="Total 2 3 6 10 3" xfId="7000"/>
    <cellStyle name="Total 2 3 6 10 4" xfId="9528"/>
    <cellStyle name="Total 2 3 6 10 5" xfId="11823"/>
    <cellStyle name="Total 2 3 6 10 6" xfId="14290"/>
    <cellStyle name="Total 2 3 6 10 7" xfId="16540"/>
    <cellStyle name="Total 2 3 6 11" xfId="3975"/>
    <cellStyle name="Total 2 3 6 12" xfId="4081"/>
    <cellStyle name="Total 2 3 6 13" xfId="6969"/>
    <cellStyle name="Total 2 3 6 14" xfId="6923"/>
    <cellStyle name="Total 2 3 6 15" xfId="20532"/>
    <cellStyle name="Total 2 3 6 16" xfId="20788"/>
    <cellStyle name="Total 2 3 6 2" xfId="1954"/>
    <cellStyle name="Total 2 3 6 2 2" xfId="5183"/>
    <cellStyle name="Total 2 3 6 2 3" xfId="7708"/>
    <cellStyle name="Total 2 3 6 2 4" xfId="10224"/>
    <cellStyle name="Total 2 3 6 2 5" xfId="12528"/>
    <cellStyle name="Total 2 3 6 2 6" xfId="14993"/>
    <cellStyle name="Total 2 3 6 2 7" xfId="17237"/>
    <cellStyle name="Total 2 3 6 3" xfId="2200"/>
    <cellStyle name="Total 2 3 6 3 2" xfId="5427"/>
    <cellStyle name="Total 2 3 6 3 3" xfId="7954"/>
    <cellStyle name="Total 2 3 6 3 4" xfId="10468"/>
    <cellStyle name="Total 2 3 6 3 5" xfId="12772"/>
    <cellStyle name="Total 2 3 6 3 6" xfId="15236"/>
    <cellStyle name="Total 2 3 6 3 7" xfId="17480"/>
    <cellStyle name="Total 2 3 6 4" xfId="2450"/>
    <cellStyle name="Total 2 3 6 4 2" xfId="5677"/>
    <cellStyle name="Total 2 3 6 4 3" xfId="8204"/>
    <cellStyle name="Total 2 3 6 4 4" xfId="10718"/>
    <cellStyle name="Total 2 3 6 4 5" xfId="13022"/>
    <cellStyle name="Total 2 3 6 4 6" xfId="15486"/>
    <cellStyle name="Total 2 3 6 4 7" xfId="17730"/>
    <cellStyle name="Total 2 3 6 5" xfId="2184"/>
    <cellStyle name="Total 2 3 6 5 2" xfId="5412"/>
    <cellStyle name="Total 2 3 6 5 3" xfId="7938"/>
    <cellStyle name="Total 2 3 6 5 4" xfId="10453"/>
    <cellStyle name="Total 2 3 6 5 5" xfId="12757"/>
    <cellStyle name="Total 2 3 6 5 6" xfId="15221"/>
    <cellStyle name="Total 2 3 6 5 7" xfId="17465"/>
    <cellStyle name="Total 2 3 6 6" xfId="2908"/>
    <cellStyle name="Total 2 3 6 6 2" xfId="6134"/>
    <cellStyle name="Total 2 3 6 6 3" xfId="8662"/>
    <cellStyle name="Total 2 3 6 6 4" xfId="11175"/>
    <cellStyle name="Total 2 3 6 6 5" xfId="13479"/>
    <cellStyle name="Total 2 3 6 6 6" xfId="15942"/>
    <cellStyle name="Total 2 3 6 6 7" xfId="18185"/>
    <cellStyle name="Total 2 3 6 7" xfId="3092"/>
    <cellStyle name="Total 2 3 6 7 2" xfId="6317"/>
    <cellStyle name="Total 2 3 6 7 3" xfId="8846"/>
    <cellStyle name="Total 2 3 6 7 4" xfId="11357"/>
    <cellStyle name="Total 2 3 6 7 5" xfId="13662"/>
    <cellStyle name="Total 2 3 6 7 6" xfId="16126"/>
    <cellStyle name="Total 2 3 6 7 7" xfId="18366"/>
    <cellStyle name="Total 2 3 6 8" xfId="3291"/>
    <cellStyle name="Total 2 3 6 8 2" xfId="6516"/>
    <cellStyle name="Total 2 3 6 8 3" xfId="9045"/>
    <cellStyle name="Total 2 3 6 8 4" xfId="11556"/>
    <cellStyle name="Total 2 3 6 8 5" xfId="13860"/>
    <cellStyle name="Total 2 3 6 8 6" xfId="16325"/>
    <cellStyle name="Total 2 3 6 8 7" xfId="18564"/>
    <cellStyle name="Total 2 3 6 9" xfId="3021"/>
    <cellStyle name="Total 2 3 6 9 2" xfId="6247"/>
    <cellStyle name="Total 2 3 6 9 3" xfId="8775"/>
    <cellStyle name="Total 2 3 6 9 4" xfId="11288"/>
    <cellStyle name="Total 2 3 6 9 5" xfId="13592"/>
    <cellStyle name="Total 2 3 6 9 6" xfId="16055"/>
    <cellStyle name="Total 2 3 6 9 7" xfId="18298"/>
    <cellStyle name="Total 2 3 7" xfId="1497"/>
    <cellStyle name="Total 2 3 7 10" xfId="19879"/>
    <cellStyle name="Total 2 3 7 2" xfId="4726"/>
    <cellStyle name="Total 2 3 7 3" xfId="7251"/>
    <cellStyle name="Total 2 3 7 4" xfId="9778"/>
    <cellStyle name="Total 2 3 7 5" xfId="12072"/>
    <cellStyle name="Total 2 3 7 6" xfId="14542"/>
    <cellStyle name="Total 2 3 7 7" xfId="16788"/>
    <cellStyle name="Total 2 3 7 8" xfId="20016"/>
    <cellStyle name="Total 2 3 7 9" xfId="20451"/>
    <cellStyle name="Total 2 3 8" xfId="1426"/>
    <cellStyle name="Total 2 3 8 10" xfId="20757"/>
    <cellStyle name="Total 2 3 8 2" xfId="4655"/>
    <cellStyle name="Total 2 3 8 3" xfId="7180"/>
    <cellStyle name="Total 2 3 8 4" xfId="9707"/>
    <cellStyle name="Total 2 3 8 5" xfId="12001"/>
    <cellStyle name="Total 2 3 8 6" xfId="14471"/>
    <cellStyle name="Total 2 3 8 7" xfId="16717"/>
    <cellStyle name="Total 2 3 8 8" xfId="20115"/>
    <cellStyle name="Total 2 3 8 9" xfId="20522"/>
    <cellStyle name="Total 2 3 9" xfId="2126"/>
    <cellStyle name="Total 2 3 9 10" xfId="19854"/>
    <cellStyle name="Total 2 3 9 2" xfId="5354"/>
    <cellStyle name="Total 2 3 9 3" xfId="7880"/>
    <cellStyle name="Total 2 3 9 4" xfId="10396"/>
    <cellStyle name="Total 2 3 9 5" xfId="12699"/>
    <cellStyle name="Total 2 3 9 6" xfId="15164"/>
    <cellStyle name="Total 2 3 9 7" xfId="17408"/>
    <cellStyle name="Total 2 3 9 8" xfId="19945"/>
    <cellStyle name="Total 2 3 9 9" xfId="20393"/>
    <cellStyle name="Total 2 30" xfId="19777"/>
    <cellStyle name="Total 2 4" xfId="388"/>
    <cellStyle name="Total 2 4 10" xfId="2692"/>
    <cellStyle name="Total 2 4 10 2" xfId="5919"/>
    <cellStyle name="Total 2 4 10 3" xfId="8446"/>
    <cellStyle name="Total 2 4 10 4" xfId="10960"/>
    <cellStyle name="Total 2 4 10 5" xfId="13264"/>
    <cellStyle name="Total 2 4 10 6" xfId="15728"/>
    <cellStyle name="Total 2 4 10 7" xfId="17970"/>
    <cellStyle name="Total 2 4 11" xfId="2866"/>
    <cellStyle name="Total 2 4 11 2" xfId="6092"/>
    <cellStyle name="Total 2 4 11 3" xfId="8620"/>
    <cellStyle name="Total 2 4 11 4" xfId="11133"/>
    <cellStyle name="Total 2 4 11 5" xfId="13437"/>
    <cellStyle name="Total 2 4 11 6" xfId="15900"/>
    <cellStyle name="Total 2 4 11 7" xfId="18143"/>
    <cellStyle name="Total 2 4 12" xfId="2641"/>
    <cellStyle name="Total 2 4 12 2" xfId="5868"/>
    <cellStyle name="Total 2 4 12 3" xfId="8395"/>
    <cellStyle name="Total 2 4 12 4" xfId="10909"/>
    <cellStyle name="Total 2 4 12 5" xfId="13213"/>
    <cellStyle name="Total 2 4 12 6" xfId="15677"/>
    <cellStyle name="Total 2 4 12 7" xfId="17920"/>
    <cellStyle name="Total 2 4 13" xfId="961"/>
    <cellStyle name="Total 2 4 13 2" xfId="4224"/>
    <cellStyle name="Total 2 4 13 3" xfId="6765"/>
    <cellStyle name="Total 2 4 13 4" xfId="9295"/>
    <cellStyle name="Total 2 4 13 5" xfId="3544"/>
    <cellStyle name="Total 2 4 13 6" xfId="14094"/>
    <cellStyle name="Total 2 4 13 7" xfId="9431"/>
    <cellStyle name="Total 2 4 14" xfId="4091"/>
    <cellStyle name="Total 2 4 15" xfId="6927"/>
    <cellStyle name="Total 2 4 16" xfId="9267"/>
    <cellStyle name="Total 2 4 17" xfId="9501"/>
    <cellStyle name="Total 2 4 18" xfId="18974"/>
    <cellStyle name="Total 2 4 19" xfId="19118"/>
    <cellStyle name="Total 2 4 2" xfId="608"/>
    <cellStyle name="Total 2 4 2 10" xfId="1179"/>
    <cellStyle name="Total 2 4 2 10 2" xfId="4411"/>
    <cellStyle name="Total 2 4 2 10 3" xfId="6946"/>
    <cellStyle name="Total 2 4 2 10 4" xfId="9476"/>
    <cellStyle name="Total 2 4 2 10 5" xfId="11780"/>
    <cellStyle name="Total 2 4 2 10 6" xfId="14243"/>
    <cellStyle name="Total 2 4 2 10 7" xfId="16510"/>
    <cellStyle name="Total 2 4 2 11" xfId="3919"/>
    <cellStyle name="Total 2 4 2 12" xfId="3933"/>
    <cellStyle name="Total 2 4 2 13" xfId="9453"/>
    <cellStyle name="Total 2 4 2 14" xfId="14153"/>
    <cellStyle name="Total 2 4 2 15" xfId="20122"/>
    <cellStyle name="Total 2 4 2 16" xfId="20763"/>
    <cellStyle name="Total 2 4 2 2" xfId="1891"/>
    <cellStyle name="Total 2 4 2 2 2" xfId="5120"/>
    <cellStyle name="Total 2 4 2 2 3" xfId="7645"/>
    <cellStyle name="Total 2 4 2 2 4" xfId="10162"/>
    <cellStyle name="Total 2 4 2 2 5" xfId="12466"/>
    <cellStyle name="Total 2 4 2 2 6" xfId="14930"/>
    <cellStyle name="Total 2 4 2 2 7" xfId="17175"/>
    <cellStyle name="Total 2 4 2 3" xfId="2140"/>
    <cellStyle name="Total 2 4 2 3 2" xfId="5368"/>
    <cellStyle name="Total 2 4 2 3 3" xfId="7894"/>
    <cellStyle name="Total 2 4 2 3 4" xfId="10410"/>
    <cellStyle name="Total 2 4 2 3 5" xfId="12713"/>
    <cellStyle name="Total 2 4 2 3 6" xfId="15178"/>
    <cellStyle name="Total 2 4 2 3 7" xfId="17422"/>
    <cellStyle name="Total 2 4 2 4" xfId="2392"/>
    <cellStyle name="Total 2 4 2 4 2" xfId="5619"/>
    <cellStyle name="Total 2 4 2 4 3" xfId="8146"/>
    <cellStyle name="Total 2 4 2 4 4" xfId="10660"/>
    <cellStyle name="Total 2 4 2 4 5" xfId="12964"/>
    <cellStyle name="Total 2 4 2 4 6" xfId="15428"/>
    <cellStyle name="Total 2 4 2 4 7" xfId="17672"/>
    <cellStyle name="Total 2 4 2 5" xfId="1400"/>
    <cellStyle name="Total 2 4 2 5 2" xfId="4629"/>
    <cellStyle name="Total 2 4 2 5 3" xfId="7154"/>
    <cellStyle name="Total 2 4 2 5 4" xfId="9681"/>
    <cellStyle name="Total 2 4 2 5 5" xfId="11975"/>
    <cellStyle name="Total 2 4 2 5 6" xfId="14445"/>
    <cellStyle name="Total 2 4 2 5 7" xfId="16691"/>
    <cellStyle name="Total 2 4 2 6" xfId="2854"/>
    <cellStyle name="Total 2 4 2 6 2" xfId="6080"/>
    <cellStyle name="Total 2 4 2 6 3" xfId="8608"/>
    <cellStyle name="Total 2 4 2 6 4" xfId="11121"/>
    <cellStyle name="Total 2 4 2 6 5" xfId="13425"/>
    <cellStyle name="Total 2 4 2 6 6" xfId="15888"/>
    <cellStyle name="Total 2 4 2 6 7" xfId="18131"/>
    <cellStyle name="Total 2 4 2 7" xfId="3042"/>
    <cellStyle name="Total 2 4 2 7 2" xfId="6268"/>
    <cellStyle name="Total 2 4 2 7 3" xfId="8796"/>
    <cellStyle name="Total 2 4 2 7 4" xfId="11308"/>
    <cellStyle name="Total 2 4 2 7 5" xfId="13613"/>
    <cellStyle name="Total 2 4 2 7 6" xfId="16076"/>
    <cellStyle name="Total 2 4 2 7 7" xfId="18318"/>
    <cellStyle name="Total 2 4 2 8" xfId="3245"/>
    <cellStyle name="Total 2 4 2 8 2" xfId="6470"/>
    <cellStyle name="Total 2 4 2 8 3" xfId="8999"/>
    <cellStyle name="Total 2 4 2 8 4" xfId="11510"/>
    <cellStyle name="Total 2 4 2 8 5" xfId="13814"/>
    <cellStyle name="Total 2 4 2 8 6" xfId="16279"/>
    <cellStyle name="Total 2 4 2 8 7" xfId="18518"/>
    <cellStyle name="Total 2 4 2 9" xfId="3426"/>
    <cellStyle name="Total 2 4 2 9 2" xfId="6651"/>
    <cellStyle name="Total 2 4 2 9 3" xfId="9180"/>
    <cellStyle name="Total 2 4 2 9 4" xfId="11691"/>
    <cellStyle name="Total 2 4 2 9 5" xfId="13995"/>
    <cellStyle name="Total 2 4 2 9 6" xfId="16460"/>
    <cellStyle name="Total 2 4 2 9 7" xfId="18699"/>
    <cellStyle name="Total 2 4 20" xfId="19152"/>
    <cellStyle name="Total 2 4 21" xfId="19186"/>
    <cellStyle name="Total 2 4 22" xfId="19216"/>
    <cellStyle name="Total 2 4 23" xfId="19239"/>
    <cellStyle name="Total 2 4 24" xfId="19267"/>
    <cellStyle name="Total 2 4 25" xfId="19570"/>
    <cellStyle name="Total 2 4 26" xfId="19602"/>
    <cellStyle name="Total 2 4 27" xfId="19628"/>
    <cellStyle name="Total 2 4 28" xfId="19651"/>
    <cellStyle name="Total 2 4 29" xfId="19783"/>
    <cellStyle name="Total 2 4 3" xfId="717"/>
    <cellStyle name="Total 2 4 3 10" xfId="1286"/>
    <cellStyle name="Total 2 4 3 10 2" xfId="4515"/>
    <cellStyle name="Total 2 4 3 10 3" xfId="7041"/>
    <cellStyle name="Total 2 4 3 10 4" xfId="9569"/>
    <cellStyle name="Total 2 4 3 10 5" xfId="11864"/>
    <cellStyle name="Total 2 4 3 10 6" xfId="14331"/>
    <cellStyle name="Total 2 4 3 10 7" xfId="16581"/>
    <cellStyle name="Total 2 4 3 11" xfId="4016"/>
    <cellStyle name="Total 2 4 3 12" xfId="3624"/>
    <cellStyle name="Total 2 4 3 13" xfId="3456"/>
    <cellStyle name="Total 2 4 3 14" xfId="3944"/>
    <cellStyle name="Total 2 4 3 15" xfId="20151"/>
    <cellStyle name="Total 2 4 3 16" xfId="20793"/>
    <cellStyle name="Total 2 4 3 2" xfId="1995"/>
    <cellStyle name="Total 2 4 3 2 2" xfId="5224"/>
    <cellStyle name="Total 2 4 3 2 3" xfId="7749"/>
    <cellStyle name="Total 2 4 3 2 4" xfId="10265"/>
    <cellStyle name="Total 2 4 3 2 5" xfId="12569"/>
    <cellStyle name="Total 2 4 3 2 6" xfId="15034"/>
    <cellStyle name="Total 2 4 3 2 7" xfId="17278"/>
    <cellStyle name="Total 2 4 3 3" xfId="2241"/>
    <cellStyle name="Total 2 4 3 3 2" xfId="5468"/>
    <cellStyle name="Total 2 4 3 3 3" xfId="7995"/>
    <cellStyle name="Total 2 4 3 3 4" xfId="10509"/>
    <cellStyle name="Total 2 4 3 3 5" xfId="12813"/>
    <cellStyle name="Total 2 4 3 3 6" xfId="15277"/>
    <cellStyle name="Total 2 4 3 3 7" xfId="17521"/>
    <cellStyle name="Total 2 4 3 4" xfId="2491"/>
    <cellStyle name="Total 2 4 3 4 2" xfId="5718"/>
    <cellStyle name="Total 2 4 3 4 3" xfId="8245"/>
    <cellStyle name="Total 2 4 3 4 4" xfId="10759"/>
    <cellStyle name="Total 2 4 3 4 5" xfId="13063"/>
    <cellStyle name="Total 2 4 3 4 6" xfId="15527"/>
    <cellStyle name="Total 2 4 3 4 7" xfId="17771"/>
    <cellStyle name="Total 2 4 3 5" xfId="2719"/>
    <cellStyle name="Total 2 4 3 5 2" xfId="5945"/>
    <cellStyle name="Total 2 4 3 5 3" xfId="8473"/>
    <cellStyle name="Total 2 4 3 5 4" xfId="10987"/>
    <cellStyle name="Total 2 4 3 5 5" xfId="13290"/>
    <cellStyle name="Total 2 4 3 5 6" xfId="15755"/>
    <cellStyle name="Total 2 4 3 5 7" xfId="17996"/>
    <cellStyle name="Total 2 4 3 6" xfId="2949"/>
    <cellStyle name="Total 2 4 3 6 2" xfId="6175"/>
    <cellStyle name="Total 2 4 3 6 3" xfId="8703"/>
    <cellStyle name="Total 2 4 3 6 4" xfId="11216"/>
    <cellStyle name="Total 2 4 3 6 5" xfId="13520"/>
    <cellStyle name="Total 2 4 3 6 6" xfId="15983"/>
    <cellStyle name="Total 2 4 3 6 7" xfId="18226"/>
    <cellStyle name="Total 2 4 3 7" xfId="3133"/>
    <cellStyle name="Total 2 4 3 7 2" xfId="6358"/>
    <cellStyle name="Total 2 4 3 7 3" xfId="8887"/>
    <cellStyle name="Total 2 4 3 7 4" xfId="11398"/>
    <cellStyle name="Total 2 4 3 7 5" xfId="13703"/>
    <cellStyle name="Total 2 4 3 7 6" xfId="16167"/>
    <cellStyle name="Total 2 4 3 7 7" xfId="18407"/>
    <cellStyle name="Total 2 4 3 8" xfId="3332"/>
    <cellStyle name="Total 2 4 3 8 2" xfId="6557"/>
    <cellStyle name="Total 2 4 3 8 3" xfId="9086"/>
    <cellStyle name="Total 2 4 3 8 4" xfId="11597"/>
    <cellStyle name="Total 2 4 3 8 5" xfId="13901"/>
    <cellStyle name="Total 2 4 3 8 6" xfId="16366"/>
    <cellStyle name="Total 2 4 3 8 7" xfId="18605"/>
    <cellStyle name="Total 2 4 3 9" xfId="2286"/>
    <cellStyle name="Total 2 4 3 9 2" xfId="5513"/>
    <cellStyle name="Total 2 4 3 9 3" xfId="8040"/>
    <cellStyle name="Total 2 4 3 9 4" xfId="10554"/>
    <cellStyle name="Total 2 4 3 9 5" xfId="12858"/>
    <cellStyle name="Total 2 4 3 9 6" xfId="15322"/>
    <cellStyle name="Total 2 4 3 9 7" xfId="17566"/>
    <cellStyle name="Total 2 4 30" xfId="21169"/>
    <cellStyle name="Total 2 4 4" xfId="722"/>
    <cellStyle name="Total 2 4 4 10" xfId="1291"/>
    <cellStyle name="Total 2 4 4 10 2" xfId="4520"/>
    <cellStyle name="Total 2 4 4 10 3" xfId="7046"/>
    <cellStyle name="Total 2 4 4 10 4" xfId="9574"/>
    <cellStyle name="Total 2 4 4 10 5" xfId="11869"/>
    <cellStyle name="Total 2 4 4 10 6" xfId="14336"/>
    <cellStyle name="Total 2 4 4 10 7" xfId="16586"/>
    <cellStyle name="Total 2 4 4 11" xfId="4021"/>
    <cellStyle name="Total 2 4 4 12" xfId="3634"/>
    <cellStyle name="Total 2 4 4 13" xfId="6886"/>
    <cellStyle name="Total 2 4 4 14" xfId="6752"/>
    <cellStyle name="Total 2 4 4 15" xfId="20189"/>
    <cellStyle name="Total 2 4 4 16" xfId="20827"/>
    <cellStyle name="Total 2 4 4 2" xfId="2000"/>
    <cellStyle name="Total 2 4 4 2 2" xfId="5229"/>
    <cellStyle name="Total 2 4 4 2 3" xfId="7754"/>
    <cellStyle name="Total 2 4 4 2 4" xfId="10270"/>
    <cellStyle name="Total 2 4 4 2 5" xfId="12574"/>
    <cellStyle name="Total 2 4 4 2 6" xfId="15039"/>
    <cellStyle name="Total 2 4 4 2 7" xfId="17283"/>
    <cellStyle name="Total 2 4 4 3" xfId="2246"/>
    <cellStyle name="Total 2 4 4 3 2" xfId="5473"/>
    <cellStyle name="Total 2 4 4 3 3" xfId="8000"/>
    <cellStyle name="Total 2 4 4 3 4" xfId="10514"/>
    <cellStyle name="Total 2 4 4 3 5" xfId="12818"/>
    <cellStyle name="Total 2 4 4 3 6" xfId="15282"/>
    <cellStyle name="Total 2 4 4 3 7" xfId="17526"/>
    <cellStyle name="Total 2 4 4 4" xfId="2496"/>
    <cellStyle name="Total 2 4 4 4 2" xfId="5723"/>
    <cellStyle name="Total 2 4 4 4 3" xfId="8250"/>
    <cellStyle name="Total 2 4 4 4 4" xfId="10764"/>
    <cellStyle name="Total 2 4 4 4 5" xfId="13068"/>
    <cellStyle name="Total 2 4 4 4 6" xfId="15532"/>
    <cellStyle name="Total 2 4 4 4 7" xfId="17776"/>
    <cellStyle name="Total 2 4 4 5" xfId="2724"/>
    <cellStyle name="Total 2 4 4 5 2" xfId="5950"/>
    <cellStyle name="Total 2 4 4 5 3" xfId="8478"/>
    <cellStyle name="Total 2 4 4 5 4" xfId="10992"/>
    <cellStyle name="Total 2 4 4 5 5" xfId="13295"/>
    <cellStyle name="Total 2 4 4 5 6" xfId="15760"/>
    <cellStyle name="Total 2 4 4 5 7" xfId="18001"/>
    <cellStyle name="Total 2 4 4 6" xfId="2954"/>
    <cellStyle name="Total 2 4 4 6 2" xfId="6180"/>
    <cellStyle name="Total 2 4 4 6 3" xfId="8708"/>
    <cellStyle name="Total 2 4 4 6 4" xfId="11221"/>
    <cellStyle name="Total 2 4 4 6 5" xfId="13525"/>
    <cellStyle name="Total 2 4 4 6 6" xfId="15988"/>
    <cellStyle name="Total 2 4 4 6 7" xfId="18231"/>
    <cellStyle name="Total 2 4 4 7" xfId="3138"/>
    <cellStyle name="Total 2 4 4 7 2" xfId="6363"/>
    <cellStyle name="Total 2 4 4 7 3" xfId="8892"/>
    <cellStyle name="Total 2 4 4 7 4" xfId="11403"/>
    <cellStyle name="Total 2 4 4 7 5" xfId="13708"/>
    <cellStyle name="Total 2 4 4 7 6" xfId="16172"/>
    <cellStyle name="Total 2 4 4 7 7" xfId="18412"/>
    <cellStyle name="Total 2 4 4 8" xfId="3337"/>
    <cellStyle name="Total 2 4 4 8 2" xfId="6562"/>
    <cellStyle name="Total 2 4 4 8 3" xfId="9091"/>
    <cellStyle name="Total 2 4 4 8 4" xfId="11602"/>
    <cellStyle name="Total 2 4 4 8 5" xfId="13906"/>
    <cellStyle name="Total 2 4 4 8 6" xfId="16371"/>
    <cellStyle name="Total 2 4 4 8 7" xfId="18610"/>
    <cellStyle name="Total 2 4 4 9" xfId="3060"/>
    <cellStyle name="Total 2 4 4 9 2" xfId="6286"/>
    <cellStyle name="Total 2 4 4 9 3" xfId="8814"/>
    <cellStyle name="Total 2 4 4 9 4" xfId="11326"/>
    <cellStyle name="Total 2 4 4 9 5" xfId="13631"/>
    <cellStyle name="Total 2 4 4 9 6" xfId="16094"/>
    <cellStyle name="Total 2 4 4 9 7" xfId="18336"/>
    <cellStyle name="Total 2 4 5" xfId="435"/>
    <cellStyle name="Total 2 4 5 10" xfId="1007"/>
    <cellStyle name="Total 2 4 5 10 2" xfId="4270"/>
    <cellStyle name="Total 2 4 5 10 3" xfId="6811"/>
    <cellStyle name="Total 2 4 5 10 4" xfId="9340"/>
    <cellStyle name="Total 2 4 5 10 5" xfId="3581"/>
    <cellStyle name="Total 2 4 5 10 6" xfId="14139"/>
    <cellStyle name="Total 2 4 5 10 7" xfId="4205"/>
    <cellStyle name="Total 2 4 5 11" xfId="3782"/>
    <cellStyle name="Total 2 4 5 12" xfId="3565"/>
    <cellStyle name="Total 2 4 5 13" xfId="3582"/>
    <cellStyle name="Total 2 4 5 14" xfId="6895"/>
    <cellStyle name="Total 2 4 5 15" xfId="20582"/>
    <cellStyle name="Total 2 4 5 16" xfId="20868"/>
    <cellStyle name="Total 2 4 5 2" xfId="1738"/>
    <cellStyle name="Total 2 4 5 2 2" xfId="4967"/>
    <cellStyle name="Total 2 4 5 2 3" xfId="7492"/>
    <cellStyle name="Total 2 4 5 2 4" xfId="10012"/>
    <cellStyle name="Total 2 4 5 2 5" xfId="12313"/>
    <cellStyle name="Total 2 4 5 2 6" xfId="14779"/>
    <cellStyle name="Total 2 4 5 2 7" xfId="17024"/>
    <cellStyle name="Total 2 4 5 3" xfId="1402"/>
    <cellStyle name="Total 2 4 5 3 2" xfId="4631"/>
    <cellStyle name="Total 2 4 5 3 3" xfId="7156"/>
    <cellStyle name="Total 2 4 5 3 4" xfId="9683"/>
    <cellStyle name="Total 2 4 5 3 5" xfId="11977"/>
    <cellStyle name="Total 2 4 5 3 6" xfId="14447"/>
    <cellStyle name="Total 2 4 5 3 7" xfId="16693"/>
    <cellStyle name="Total 2 4 5 4" xfId="1479"/>
    <cellStyle name="Total 2 4 5 4 2" xfId="4708"/>
    <cellStyle name="Total 2 4 5 4 3" xfId="7233"/>
    <cellStyle name="Total 2 4 5 4 4" xfId="9760"/>
    <cellStyle name="Total 2 4 5 4 5" xfId="12054"/>
    <cellStyle name="Total 2 4 5 4 6" xfId="14524"/>
    <cellStyle name="Total 2 4 5 4 7" xfId="16770"/>
    <cellStyle name="Total 2 4 5 5" xfId="1853"/>
    <cellStyle name="Total 2 4 5 5 2" xfId="5082"/>
    <cellStyle name="Total 2 4 5 5 3" xfId="7607"/>
    <cellStyle name="Total 2 4 5 5 4" xfId="10124"/>
    <cellStyle name="Total 2 4 5 5 5" xfId="12428"/>
    <cellStyle name="Total 2 4 5 5 6" xfId="14892"/>
    <cellStyle name="Total 2 4 5 5 7" xfId="17137"/>
    <cellStyle name="Total 2 4 5 6" xfId="2163"/>
    <cellStyle name="Total 2 4 5 6 2" xfId="5391"/>
    <cellStyle name="Total 2 4 5 6 3" xfId="7917"/>
    <cellStyle name="Total 2 4 5 6 4" xfId="10433"/>
    <cellStyle name="Total 2 4 5 6 5" xfId="12736"/>
    <cellStyle name="Total 2 4 5 6 6" xfId="15201"/>
    <cellStyle name="Total 2 4 5 6 7" xfId="17445"/>
    <cellStyle name="Total 2 4 5 7" xfId="2885"/>
    <cellStyle name="Total 2 4 5 7 2" xfId="6111"/>
    <cellStyle name="Total 2 4 5 7 3" xfId="8639"/>
    <cellStyle name="Total 2 4 5 7 4" xfId="11152"/>
    <cellStyle name="Total 2 4 5 7 5" xfId="13456"/>
    <cellStyle name="Total 2 4 5 7 6" xfId="15919"/>
    <cellStyle name="Total 2 4 5 7 7" xfId="18162"/>
    <cellStyle name="Total 2 4 5 8" xfId="1581"/>
    <cellStyle name="Total 2 4 5 8 2" xfId="4810"/>
    <cellStyle name="Total 2 4 5 8 3" xfId="7335"/>
    <cellStyle name="Total 2 4 5 8 4" xfId="9861"/>
    <cellStyle name="Total 2 4 5 8 5" xfId="12156"/>
    <cellStyle name="Total 2 4 5 8 6" xfId="14625"/>
    <cellStyle name="Total 2 4 5 8 7" xfId="16870"/>
    <cellStyle name="Total 2 4 5 9" xfId="3406"/>
    <cellStyle name="Total 2 4 5 9 2" xfId="6631"/>
    <cellStyle name="Total 2 4 5 9 3" xfId="9160"/>
    <cellStyle name="Total 2 4 5 9 4" xfId="11671"/>
    <cellStyle name="Total 2 4 5 9 5" xfId="13975"/>
    <cellStyle name="Total 2 4 5 9 6" xfId="16440"/>
    <cellStyle name="Total 2 4 5 9 7" xfId="18679"/>
    <cellStyle name="Total 2 4 6" xfId="1691"/>
    <cellStyle name="Total 2 4 6 10" xfId="20900"/>
    <cellStyle name="Total 2 4 6 2" xfId="4920"/>
    <cellStyle name="Total 2 4 6 3" xfId="7445"/>
    <cellStyle name="Total 2 4 6 4" xfId="9967"/>
    <cellStyle name="Total 2 4 6 5" xfId="12266"/>
    <cellStyle name="Total 2 4 6 6" xfId="14733"/>
    <cellStyle name="Total 2 4 6 7" xfId="16978"/>
    <cellStyle name="Total 2 4 6 8" xfId="20261"/>
    <cellStyle name="Total 2 4 6 9" xfId="20614"/>
    <cellStyle name="Total 2 4 7" xfId="1464"/>
    <cellStyle name="Total 2 4 7 10" xfId="20933"/>
    <cellStyle name="Total 2 4 7 2" xfId="4693"/>
    <cellStyle name="Total 2 4 7 3" xfId="7218"/>
    <cellStyle name="Total 2 4 7 4" xfId="9745"/>
    <cellStyle name="Total 2 4 7 5" xfId="12039"/>
    <cellStyle name="Total 2 4 7 6" xfId="14509"/>
    <cellStyle name="Total 2 4 7 7" xfId="16755"/>
    <cellStyle name="Total 2 4 7 8" xfId="20296"/>
    <cellStyle name="Total 2 4 7 9" xfId="20648"/>
    <cellStyle name="Total 2 4 8" xfId="2357"/>
    <cellStyle name="Total 2 4 8 10" xfId="20962"/>
    <cellStyle name="Total 2 4 8 2" xfId="5584"/>
    <cellStyle name="Total 2 4 8 3" xfId="8111"/>
    <cellStyle name="Total 2 4 8 4" xfId="10625"/>
    <cellStyle name="Total 2 4 8 5" xfId="12929"/>
    <cellStyle name="Total 2 4 8 6" xfId="15393"/>
    <cellStyle name="Total 2 4 8 7" xfId="17637"/>
    <cellStyle name="Total 2 4 8 8" xfId="20325"/>
    <cellStyle name="Total 2 4 8 9" xfId="20677"/>
    <cellStyle name="Total 2 4 9" xfId="2420"/>
    <cellStyle name="Total 2 4 9 10" xfId="20985"/>
    <cellStyle name="Total 2 4 9 2" xfId="5647"/>
    <cellStyle name="Total 2 4 9 3" xfId="8174"/>
    <cellStyle name="Total 2 4 9 4" xfId="10688"/>
    <cellStyle name="Total 2 4 9 5" xfId="12992"/>
    <cellStyle name="Total 2 4 9 6" xfId="15456"/>
    <cellStyle name="Total 2 4 9 7" xfId="17700"/>
    <cellStyle name="Total 2 4 9 8" xfId="20348"/>
    <cellStyle name="Total 2 4 9 9" xfId="20700"/>
    <cellStyle name="Total 2 5" xfId="508"/>
    <cellStyle name="Total 2 5 10" xfId="1079"/>
    <cellStyle name="Total 2 5 10 2" xfId="4328"/>
    <cellStyle name="Total 2 5 10 3" xfId="6870"/>
    <cellStyle name="Total 2 5 10 4" xfId="9401"/>
    <cellStyle name="Total 2 5 10 5" xfId="11726"/>
    <cellStyle name="Total 2 5 10 6" xfId="14187"/>
    <cellStyle name="Total 2 5 10 7" xfId="16479"/>
    <cellStyle name="Total 2 5 11" xfId="3838"/>
    <cellStyle name="Total 2 5 12" xfId="3861"/>
    <cellStyle name="Total 2 5 13" xfId="8344"/>
    <cellStyle name="Total 2 5 14" xfId="6934"/>
    <cellStyle name="Total 2 5 15" xfId="20030"/>
    <cellStyle name="Total 2 5 16" xfId="19888"/>
    <cellStyle name="Total 2 5 2" xfId="1800"/>
    <cellStyle name="Total 2 5 2 2" xfId="5029"/>
    <cellStyle name="Total 2 5 2 3" xfId="7554"/>
    <cellStyle name="Total 2 5 2 4" xfId="10073"/>
    <cellStyle name="Total 2 5 2 5" xfId="12375"/>
    <cellStyle name="Total 2 5 2 6" xfId="14841"/>
    <cellStyle name="Total 2 5 2 7" xfId="17085"/>
    <cellStyle name="Total 2 5 3" xfId="2061"/>
    <cellStyle name="Total 2 5 3 2" xfId="5289"/>
    <cellStyle name="Total 2 5 3 3" xfId="7815"/>
    <cellStyle name="Total 2 5 3 4" xfId="10331"/>
    <cellStyle name="Total 2 5 3 5" xfId="12634"/>
    <cellStyle name="Total 2 5 3 6" xfId="15100"/>
    <cellStyle name="Total 2 5 3 7" xfId="17343"/>
    <cellStyle name="Total 2 5 4" xfId="2306"/>
    <cellStyle name="Total 2 5 4 2" xfId="5533"/>
    <cellStyle name="Total 2 5 4 3" xfId="8060"/>
    <cellStyle name="Total 2 5 4 4" xfId="10574"/>
    <cellStyle name="Total 2 5 4 5" xfId="12878"/>
    <cellStyle name="Total 2 5 4 6" xfId="15342"/>
    <cellStyle name="Total 2 5 4 7" xfId="17586"/>
    <cellStyle name="Total 2 5 5" xfId="1542"/>
    <cellStyle name="Total 2 5 5 2" xfId="4771"/>
    <cellStyle name="Total 2 5 5 3" xfId="7296"/>
    <cellStyle name="Total 2 5 5 4" xfId="9822"/>
    <cellStyle name="Total 2 5 5 5" xfId="12117"/>
    <cellStyle name="Total 2 5 5 6" xfId="14587"/>
    <cellStyle name="Total 2 5 5 7" xfId="16832"/>
    <cellStyle name="Total 2 5 6" xfId="2781"/>
    <cellStyle name="Total 2 5 6 2" xfId="6007"/>
    <cellStyle name="Total 2 5 6 3" xfId="8535"/>
    <cellStyle name="Total 2 5 6 4" xfId="11049"/>
    <cellStyle name="Total 2 5 6 5" xfId="13352"/>
    <cellStyle name="Total 2 5 6 6" xfId="15817"/>
    <cellStyle name="Total 2 5 6 7" xfId="18058"/>
    <cellStyle name="Total 2 5 7" xfId="2694"/>
    <cellStyle name="Total 2 5 7 2" xfId="5921"/>
    <cellStyle name="Total 2 5 7 3" xfId="8448"/>
    <cellStyle name="Total 2 5 7 4" xfId="10962"/>
    <cellStyle name="Total 2 5 7 5" xfId="13266"/>
    <cellStyle name="Total 2 5 7 6" xfId="15730"/>
    <cellStyle name="Total 2 5 7 7" xfId="17972"/>
    <cellStyle name="Total 2 5 8" xfId="3197"/>
    <cellStyle name="Total 2 5 8 2" xfId="6422"/>
    <cellStyle name="Total 2 5 8 3" xfId="8951"/>
    <cellStyle name="Total 2 5 8 4" xfId="11462"/>
    <cellStyle name="Total 2 5 8 5" xfId="13767"/>
    <cellStyle name="Total 2 5 8 6" xfId="16231"/>
    <cellStyle name="Total 2 5 8 7" xfId="18471"/>
    <cellStyle name="Total 2 5 9" xfId="3401"/>
    <cellStyle name="Total 2 5 9 2" xfId="6626"/>
    <cellStyle name="Total 2 5 9 3" xfId="9155"/>
    <cellStyle name="Total 2 5 9 4" xfId="11666"/>
    <cellStyle name="Total 2 5 9 5" xfId="13970"/>
    <cellStyle name="Total 2 5 9 6" xfId="16435"/>
    <cellStyle name="Total 2 5 9 7" xfId="18674"/>
    <cellStyle name="Total 2 6" xfId="712"/>
    <cellStyle name="Total 2 6 10" xfId="1281"/>
    <cellStyle name="Total 2 6 10 2" xfId="4510"/>
    <cellStyle name="Total 2 6 10 3" xfId="7036"/>
    <cellStyle name="Total 2 6 10 4" xfId="9564"/>
    <cellStyle name="Total 2 6 10 5" xfId="11859"/>
    <cellStyle name="Total 2 6 10 6" xfId="14326"/>
    <cellStyle name="Total 2 6 10 7" xfId="16576"/>
    <cellStyle name="Total 2 6 11" xfId="4011"/>
    <cellStyle name="Total 2 6 12" xfId="3491"/>
    <cellStyle name="Total 2 6 13" xfId="9488"/>
    <cellStyle name="Total 2 6 14" xfId="14203"/>
    <cellStyle name="Total 2 6 15" xfId="19961"/>
    <cellStyle name="Total 2 6 16" xfId="19859"/>
    <cellStyle name="Total 2 6 2" xfId="1990"/>
    <cellStyle name="Total 2 6 2 2" xfId="5219"/>
    <cellStyle name="Total 2 6 2 3" xfId="7744"/>
    <cellStyle name="Total 2 6 2 4" xfId="10260"/>
    <cellStyle name="Total 2 6 2 5" xfId="12564"/>
    <cellStyle name="Total 2 6 2 6" xfId="15029"/>
    <cellStyle name="Total 2 6 2 7" xfId="17273"/>
    <cellStyle name="Total 2 6 3" xfId="2236"/>
    <cellStyle name="Total 2 6 3 2" xfId="5463"/>
    <cellStyle name="Total 2 6 3 3" xfId="7990"/>
    <cellStyle name="Total 2 6 3 4" xfId="10504"/>
    <cellStyle name="Total 2 6 3 5" xfId="12808"/>
    <cellStyle name="Total 2 6 3 6" xfId="15272"/>
    <cellStyle name="Total 2 6 3 7" xfId="17516"/>
    <cellStyle name="Total 2 6 4" xfId="2486"/>
    <cellStyle name="Total 2 6 4 2" xfId="5713"/>
    <cellStyle name="Total 2 6 4 3" xfId="8240"/>
    <cellStyle name="Total 2 6 4 4" xfId="10754"/>
    <cellStyle name="Total 2 6 4 5" xfId="13058"/>
    <cellStyle name="Total 2 6 4 6" xfId="15522"/>
    <cellStyle name="Total 2 6 4 7" xfId="17766"/>
    <cellStyle name="Total 2 6 5" xfId="2714"/>
    <cellStyle name="Total 2 6 5 2" xfId="5940"/>
    <cellStyle name="Total 2 6 5 3" xfId="8468"/>
    <cellStyle name="Total 2 6 5 4" xfId="10982"/>
    <cellStyle name="Total 2 6 5 5" xfId="13285"/>
    <cellStyle name="Total 2 6 5 6" xfId="15750"/>
    <cellStyle name="Total 2 6 5 7" xfId="17991"/>
    <cellStyle name="Total 2 6 6" xfId="2944"/>
    <cellStyle name="Total 2 6 6 2" xfId="6170"/>
    <cellStyle name="Total 2 6 6 3" xfId="8698"/>
    <cellStyle name="Total 2 6 6 4" xfId="11211"/>
    <cellStyle name="Total 2 6 6 5" xfId="13515"/>
    <cellStyle name="Total 2 6 6 6" xfId="15978"/>
    <cellStyle name="Total 2 6 6 7" xfId="18221"/>
    <cellStyle name="Total 2 6 7" xfId="3128"/>
    <cellStyle name="Total 2 6 7 2" xfId="6353"/>
    <cellStyle name="Total 2 6 7 3" xfId="8882"/>
    <cellStyle name="Total 2 6 7 4" xfId="11393"/>
    <cellStyle name="Total 2 6 7 5" xfId="13698"/>
    <cellStyle name="Total 2 6 7 6" xfId="16162"/>
    <cellStyle name="Total 2 6 7 7" xfId="18402"/>
    <cellStyle name="Total 2 6 8" xfId="3327"/>
    <cellStyle name="Total 2 6 8 2" xfId="6552"/>
    <cellStyle name="Total 2 6 8 3" xfId="9081"/>
    <cellStyle name="Total 2 6 8 4" xfId="11592"/>
    <cellStyle name="Total 2 6 8 5" xfId="13896"/>
    <cellStyle name="Total 2 6 8 6" xfId="16361"/>
    <cellStyle name="Total 2 6 8 7" xfId="18600"/>
    <cellStyle name="Total 2 6 9" xfId="3393"/>
    <cellStyle name="Total 2 6 9 2" xfId="6618"/>
    <cellStyle name="Total 2 6 9 3" xfId="9147"/>
    <cellStyle name="Total 2 6 9 4" xfId="11658"/>
    <cellStyle name="Total 2 6 9 5" xfId="13962"/>
    <cellStyle name="Total 2 6 9 6" xfId="16427"/>
    <cellStyle name="Total 2 6 9 7" xfId="18666"/>
    <cellStyle name="Total 2 7" xfId="750"/>
    <cellStyle name="Total 2 7 10" xfId="1319"/>
    <cellStyle name="Total 2 7 10 2" xfId="4548"/>
    <cellStyle name="Total 2 7 10 3" xfId="7074"/>
    <cellStyle name="Total 2 7 10 4" xfId="9602"/>
    <cellStyle name="Total 2 7 10 5" xfId="11897"/>
    <cellStyle name="Total 2 7 10 6" xfId="14364"/>
    <cellStyle name="Total 2 7 10 7" xfId="16614"/>
    <cellStyle name="Total 2 7 11" xfId="4049"/>
    <cellStyle name="Total 2 7 12" xfId="4456"/>
    <cellStyle name="Total 2 7 13" xfId="4391"/>
    <cellStyle name="Total 2 7 14" xfId="9441"/>
    <cellStyle name="Total 2 7 15" xfId="19998"/>
    <cellStyle name="Total 2 7 16" xfId="20435"/>
    <cellStyle name="Total 2 7 17" xfId="20510"/>
    <cellStyle name="Total 2 7 2" xfId="2028"/>
    <cellStyle name="Total 2 7 2 2" xfId="5257"/>
    <cellStyle name="Total 2 7 2 3" xfId="7782"/>
    <cellStyle name="Total 2 7 2 4" xfId="10298"/>
    <cellStyle name="Total 2 7 2 5" xfId="12602"/>
    <cellStyle name="Total 2 7 2 6" xfId="15067"/>
    <cellStyle name="Total 2 7 2 7" xfId="17311"/>
    <cellStyle name="Total 2 7 3" xfId="2274"/>
    <cellStyle name="Total 2 7 3 2" xfId="5501"/>
    <cellStyle name="Total 2 7 3 3" xfId="8028"/>
    <cellStyle name="Total 2 7 3 4" xfId="10542"/>
    <cellStyle name="Total 2 7 3 5" xfId="12846"/>
    <cellStyle name="Total 2 7 3 6" xfId="15310"/>
    <cellStyle name="Total 2 7 3 7" xfId="17554"/>
    <cellStyle name="Total 2 7 4" xfId="2524"/>
    <cellStyle name="Total 2 7 4 2" xfId="5751"/>
    <cellStyle name="Total 2 7 4 3" xfId="8278"/>
    <cellStyle name="Total 2 7 4 4" xfId="10792"/>
    <cellStyle name="Total 2 7 4 5" xfId="13096"/>
    <cellStyle name="Total 2 7 4 6" xfId="15560"/>
    <cellStyle name="Total 2 7 4 7" xfId="17804"/>
    <cellStyle name="Total 2 7 5" xfId="2752"/>
    <cellStyle name="Total 2 7 5 2" xfId="5978"/>
    <cellStyle name="Total 2 7 5 3" xfId="8506"/>
    <cellStyle name="Total 2 7 5 4" xfId="11020"/>
    <cellStyle name="Total 2 7 5 5" xfId="13323"/>
    <cellStyle name="Total 2 7 5 6" xfId="15788"/>
    <cellStyle name="Total 2 7 5 7" xfId="18029"/>
    <cellStyle name="Total 2 7 6" xfId="2982"/>
    <cellStyle name="Total 2 7 6 2" xfId="6208"/>
    <cellStyle name="Total 2 7 6 3" xfId="8736"/>
    <cellStyle name="Total 2 7 6 4" xfId="11249"/>
    <cellStyle name="Total 2 7 6 5" xfId="13553"/>
    <cellStyle name="Total 2 7 6 6" xfId="16016"/>
    <cellStyle name="Total 2 7 6 7" xfId="18259"/>
    <cellStyle name="Total 2 7 7" xfId="3166"/>
    <cellStyle name="Total 2 7 7 2" xfId="6391"/>
    <cellStyle name="Total 2 7 7 3" xfId="8920"/>
    <cellStyle name="Total 2 7 7 4" xfId="11431"/>
    <cellStyle name="Total 2 7 7 5" xfId="13736"/>
    <cellStyle name="Total 2 7 7 6" xfId="16200"/>
    <cellStyle name="Total 2 7 7 7" xfId="18440"/>
    <cellStyle name="Total 2 7 8" xfId="3365"/>
    <cellStyle name="Total 2 7 8 2" xfId="6590"/>
    <cellStyle name="Total 2 7 8 3" xfId="9119"/>
    <cellStyle name="Total 2 7 8 4" xfId="11630"/>
    <cellStyle name="Total 2 7 8 5" xfId="13934"/>
    <cellStyle name="Total 2 7 8 6" xfId="16399"/>
    <cellStyle name="Total 2 7 8 7" xfId="18638"/>
    <cellStyle name="Total 2 7 9" xfId="2825"/>
    <cellStyle name="Total 2 7 9 2" xfId="6051"/>
    <cellStyle name="Total 2 7 9 3" xfId="8579"/>
    <cellStyle name="Total 2 7 9 4" xfId="11092"/>
    <cellStyle name="Total 2 7 9 5" xfId="13396"/>
    <cellStyle name="Total 2 7 9 6" xfId="15860"/>
    <cellStyle name="Total 2 7 9 7" xfId="18102"/>
    <cellStyle name="Total 2 8" xfId="665"/>
    <cellStyle name="Total 2 8 10" xfId="1234"/>
    <cellStyle name="Total 2 8 10 2" xfId="4463"/>
    <cellStyle name="Total 2 8 10 3" xfId="6989"/>
    <cellStyle name="Total 2 8 10 4" xfId="9517"/>
    <cellStyle name="Total 2 8 10 5" xfId="11812"/>
    <cellStyle name="Total 2 8 10 6" xfId="14279"/>
    <cellStyle name="Total 2 8 10 7" xfId="16529"/>
    <cellStyle name="Total 2 8 11" xfId="3964"/>
    <cellStyle name="Total 2 8 12" xfId="3885"/>
    <cellStyle name="Total 2 8 13" xfId="3855"/>
    <cellStyle name="Total 2 8 14" xfId="14260"/>
    <cellStyle name="Total 2 8 15" xfId="20523"/>
    <cellStyle name="Total 2 8 16" xfId="20758"/>
    <cellStyle name="Total 2 8 2" xfId="1943"/>
    <cellStyle name="Total 2 8 2 2" xfId="5172"/>
    <cellStyle name="Total 2 8 2 3" xfId="7697"/>
    <cellStyle name="Total 2 8 2 4" xfId="10213"/>
    <cellStyle name="Total 2 8 2 5" xfId="12517"/>
    <cellStyle name="Total 2 8 2 6" xfId="14982"/>
    <cellStyle name="Total 2 8 2 7" xfId="17226"/>
    <cellStyle name="Total 2 8 3" xfId="2189"/>
    <cellStyle name="Total 2 8 3 2" xfId="5416"/>
    <cellStyle name="Total 2 8 3 3" xfId="7943"/>
    <cellStyle name="Total 2 8 3 4" xfId="10457"/>
    <cellStyle name="Total 2 8 3 5" xfId="12761"/>
    <cellStyle name="Total 2 8 3 6" xfId="15225"/>
    <cellStyle name="Total 2 8 3 7" xfId="17469"/>
    <cellStyle name="Total 2 8 4" xfId="2439"/>
    <cellStyle name="Total 2 8 4 2" xfId="5666"/>
    <cellStyle name="Total 2 8 4 3" xfId="8193"/>
    <cellStyle name="Total 2 8 4 4" xfId="10707"/>
    <cellStyle name="Total 2 8 4 5" xfId="13011"/>
    <cellStyle name="Total 2 8 4 6" xfId="15475"/>
    <cellStyle name="Total 2 8 4 7" xfId="17719"/>
    <cellStyle name="Total 2 8 5" xfId="1872"/>
    <cellStyle name="Total 2 8 5 2" xfId="5101"/>
    <cellStyle name="Total 2 8 5 3" xfId="7626"/>
    <cellStyle name="Total 2 8 5 4" xfId="10143"/>
    <cellStyle name="Total 2 8 5 5" xfId="12447"/>
    <cellStyle name="Total 2 8 5 6" xfId="14911"/>
    <cellStyle name="Total 2 8 5 7" xfId="17156"/>
    <cellStyle name="Total 2 8 6" xfId="2897"/>
    <cellStyle name="Total 2 8 6 2" xfId="6123"/>
    <cellStyle name="Total 2 8 6 3" xfId="8651"/>
    <cellStyle name="Total 2 8 6 4" xfId="11164"/>
    <cellStyle name="Total 2 8 6 5" xfId="13468"/>
    <cellStyle name="Total 2 8 6 6" xfId="15931"/>
    <cellStyle name="Total 2 8 6 7" xfId="18174"/>
    <cellStyle name="Total 2 8 7" xfId="3081"/>
    <cellStyle name="Total 2 8 7 2" xfId="6306"/>
    <cellStyle name="Total 2 8 7 3" xfId="8835"/>
    <cellStyle name="Total 2 8 7 4" xfId="11346"/>
    <cellStyle name="Total 2 8 7 5" xfId="13651"/>
    <cellStyle name="Total 2 8 7 6" xfId="16115"/>
    <cellStyle name="Total 2 8 7 7" xfId="18355"/>
    <cellStyle name="Total 2 8 8" xfId="3280"/>
    <cellStyle name="Total 2 8 8 2" xfId="6505"/>
    <cellStyle name="Total 2 8 8 3" xfId="9034"/>
    <cellStyle name="Total 2 8 8 4" xfId="11545"/>
    <cellStyle name="Total 2 8 8 5" xfId="13849"/>
    <cellStyle name="Total 2 8 8 6" xfId="16314"/>
    <cellStyle name="Total 2 8 8 7" xfId="18553"/>
    <cellStyle name="Total 2 8 9" xfId="3061"/>
    <cellStyle name="Total 2 8 9 2" xfId="6287"/>
    <cellStyle name="Total 2 8 9 3" xfId="8815"/>
    <cellStyle name="Total 2 8 9 4" xfId="11327"/>
    <cellStyle name="Total 2 8 9 5" xfId="13632"/>
    <cellStyle name="Total 2 8 9 6" xfId="16095"/>
    <cellStyle name="Total 2 8 9 7" xfId="18337"/>
    <cellStyle name="Total 2 9" xfId="1390"/>
    <cellStyle name="Total 2 9 10" xfId="20928"/>
    <cellStyle name="Total 2 9 2" xfId="4619"/>
    <cellStyle name="Total 2 9 3" xfId="7144"/>
    <cellStyle name="Total 2 9 4" xfId="9673"/>
    <cellStyle name="Total 2 9 5" xfId="11966"/>
    <cellStyle name="Total 2 9 6" xfId="14435"/>
    <cellStyle name="Total 2 9 7" xfId="16683"/>
    <cellStyle name="Total 2 9 8" xfId="20291"/>
    <cellStyle name="Total 2 9 9" xfId="20643"/>
    <cellStyle name="Total 3" xfId="129"/>
    <cellStyle name="Total 3 10" xfId="1448"/>
    <cellStyle name="Total 3 10 10" xfId="20409"/>
    <cellStyle name="Total 3 10 2" xfId="4677"/>
    <cellStyle name="Total 3 10 3" xfId="7202"/>
    <cellStyle name="Total 3 10 4" xfId="9729"/>
    <cellStyle name="Total 3 10 5" xfId="12023"/>
    <cellStyle name="Total 3 10 6" xfId="14493"/>
    <cellStyle name="Total 3 10 7" xfId="16739"/>
    <cellStyle name="Total 3 10 8" xfId="19994"/>
    <cellStyle name="Total 3 10 9" xfId="20431"/>
    <cellStyle name="Total 3 11" xfId="1873"/>
    <cellStyle name="Total 3 11 10" xfId="20880"/>
    <cellStyle name="Total 3 11 2" xfId="5102"/>
    <cellStyle name="Total 3 11 3" xfId="7627"/>
    <cellStyle name="Total 3 11 4" xfId="10144"/>
    <cellStyle name="Total 3 11 5" xfId="12448"/>
    <cellStyle name="Total 3 11 6" xfId="14912"/>
    <cellStyle name="Total 3 11 7" xfId="17157"/>
    <cellStyle name="Total 3 11 8" xfId="20241"/>
    <cellStyle name="Total 3 11 9" xfId="20594"/>
    <cellStyle name="Total 3 12" xfId="2342"/>
    <cellStyle name="Total 3 12 10" xfId="20956"/>
    <cellStyle name="Total 3 12 2" xfId="5569"/>
    <cellStyle name="Total 3 12 3" xfId="8096"/>
    <cellStyle name="Total 3 12 4" xfId="10610"/>
    <cellStyle name="Total 3 12 5" xfId="12914"/>
    <cellStyle name="Total 3 12 6" xfId="15378"/>
    <cellStyle name="Total 3 12 7" xfId="17622"/>
    <cellStyle name="Total 3 12 8" xfId="20319"/>
    <cellStyle name="Total 3 12 9" xfId="20671"/>
    <cellStyle name="Total 3 13" xfId="1881"/>
    <cellStyle name="Total 3 13 2" xfId="5110"/>
    <cellStyle name="Total 3 13 3" xfId="7635"/>
    <cellStyle name="Total 3 13 4" xfId="10152"/>
    <cellStyle name="Total 3 13 5" xfId="12456"/>
    <cellStyle name="Total 3 13 6" xfId="14920"/>
    <cellStyle name="Total 3 13 7" xfId="17165"/>
    <cellStyle name="Total 3 14" xfId="2544"/>
    <cellStyle name="Total 3 14 2" xfId="5771"/>
    <cellStyle name="Total 3 14 3" xfId="8298"/>
    <cellStyle name="Total 3 14 4" xfId="10812"/>
    <cellStyle name="Total 3 14 5" xfId="13116"/>
    <cellStyle name="Total 3 14 6" xfId="15580"/>
    <cellStyle name="Total 3 14 7" xfId="17824"/>
    <cellStyle name="Total 3 15" xfId="3027"/>
    <cellStyle name="Total 3 15 2" xfId="6253"/>
    <cellStyle name="Total 3 15 3" xfId="8781"/>
    <cellStyle name="Total 3 15 4" xfId="11294"/>
    <cellStyle name="Total 3 15 5" xfId="13598"/>
    <cellStyle name="Total 3 15 6" xfId="16061"/>
    <cellStyle name="Total 3 15 7" xfId="18304"/>
    <cellStyle name="Total 3 16" xfId="777"/>
    <cellStyle name="Total 3 16 2" xfId="4072"/>
    <cellStyle name="Total 3 16 3" xfId="3605"/>
    <cellStyle name="Total 3 16 4" xfId="3453"/>
    <cellStyle name="Total 3 16 5" xfId="6734"/>
    <cellStyle name="Total 3 16 6" xfId="6814"/>
    <cellStyle name="Total 3 16 7" xfId="14047"/>
    <cellStyle name="Total 3 17" xfId="3542"/>
    <cellStyle name="Total 3 18" xfId="4094"/>
    <cellStyle name="Total 3 19" xfId="11798"/>
    <cellStyle name="Total 3 2" xfId="185"/>
    <cellStyle name="Total 3 2 10" xfId="2582"/>
    <cellStyle name="Total 3 2 10 2" xfId="5809"/>
    <cellStyle name="Total 3 2 10 3" xfId="8336"/>
    <cellStyle name="Total 3 2 10 4" xfId="10850"/>
    <cellStyle name="Total 3 2 10 5" xfId="13154"/>
    <cellStyle name="Total 3 2 10 6" xfId="15618"/>
    <cellStyle name="Total 3 2 10 7" xfId="17862"/>
    <cellStyle name="Total 3 2 11" xfId="1411"/>
    <cellStyle name="Total 3 2 11 2" xfId="4640"/>
    <cellStyle name="Total 3 2 11 3" xfId="7165"/>
    <cellStyle name="Total 3 2 11 4" xfId="9692"/>
    <cellStyle name="Total 3 2 11 5" xfId="11986"/>
    <cellStyle name="Total 3 2 11 6" xfId="14456"/>
    <cellStyle name="Total 3 2 11 7" xfId="16702"/>
    <cellStyle name="Total 3 2 12" xfId="2801"/>
    <cellStyle name="Total 3 2 12 2" xfId="6027"/>
    <cellStyle name="Total 3 2 12 3" xfId="8555"/>
    <cellStyle name="Total 3 2 12 4" xfId="11068"/>
    <cellStyle name="Total 3 2 12 5" xfId="13372"/>
    <cellStyle name="Total 3 2 12 6" xfId="15836"/>
    <cellStyle name="Total 3 2 12 7" xfId="18078"/>
    <cellStyle name="Total 3 2 13" xfId="815"/>
    <cellStyle name="Total 3 2 13 2" xfId="4102"/>
    <cellStyle name="Total 3 2 13 3" xfId="3467"/>
    <cellStyle name="Total 3 2 13 4" xfId="3734"/>
    <cellStyle name="Total 3 2 13 5" xfId="6892"/>
    <cellStyle name="Total 3 2 13 6" xfId="14019"/>
    <cellStyle name="Total 3 2 13 7" xfId="11765"/>
    <cellStyle name="Total 3 2 14" xfId="3588"/>
    <cellStyle name="Total 3 2 15" xfId="3872"/>
    <cellStyle name="Total 3 2 16" xfId="9373"/>
    <cellStyle name="Total 3 2 17" xfId="18810"/>
    <cellStyle name="Total 3 2 18" xfId="19003"/>
    <cellStyle name="Total 3 2 19" xfId="19074"/>
    <cellStyle name="Total 3 2 2" xfId="389"/>
    <cellStyle name="Total 3 2 2 10" xfId="2182"/>
    <cellStyle name="Total 3 2 2 10 2" xfId="5410"/>
    <cellStyle name="Total 3 2 2 10 3" xfId="7936"/>
    <cellStyle name="Total 3 2 2 10 4" xfId="10451"/>
    <cellStyle name="Total 3 2 2 10 5" xfId="12755"/>
    <cellStyle name="Total 3 2 2 10 6" xfId="15219"/>
    <cellStyle name="Total 3 2 2 10 7" xfId="17463"/>
    <cellStyle name="Total 3 2 2 11" xfId="2560"/>
    <cellStyle name="Total 3 2 2 11 2" xfId="5787"/>
    <cellStyle name="Total 3 2 2 11 3" xfId="8314"/>
    <cellStyle name="Total 3 2 2 11 4" xfId="10828"/>
    <cellStyle name="Total 3 2 2 11 5" xfId="13132"/>
    <cellStyle name="Total 3 2 2 11 6" xfId="15596"/>
    <cellStyle name="Total 3 2 2 11 7" xfId="17840"/>
    <cellStyle name="Total 3 2 2 12" xfId="2892"/>
    <cellStyle name="Total 3 2 2 12 2" xfId="6118"/>
    <cellStyle name="Total 3 2 2 12 3" xfId="8646"/>
    <cellStyle name="Total 3 2 2 12 4" xfId="11159"/>
    <cellStyle name="Total 3 2 2 12 5" xfId="13463"/>
    <cellStyle name="Total 3 2 2 12 6" xfId="15926"/>
    <cellStyle name="Total 3 2 2 12 7" xfId="18169"/>
    <cellStyle name="Total 3 2 2 13" xfId="962"/>
    <cellStyle name="Total 3 2 2 13 2" xfId="4225"/>
    <cellStyle name="Total 3 2 2 13 3" xfId="6766"/>
    <cellStyle name="Total 3 2 2 13 4" xfId="9296"/>
    <cellStyle name="Total 3 2 2 13 5" xfId="3932"/>
    <cellStyle name="Total 3 2 2 13 6" xfId="14095"/>
    <cellStyle name="Total 3 2 2 13 7" xfId="3688"/>
    <cellStyle name="Total 3 2 2 14" xfId="4289"/>
    <cellStyle name="Total 3 2 2 15" xfId="4277"/>
    <cellStyle name="Total 3 2 2 16" xfId="9504"/>
    <cellStyle name="Total 3 2 2 17" xfId="11794"/>
    <cellStyle name="Total 3 2 2 18" xfId="18975"/>
    <cellStyle name="Total 3 2 2 19" xfId="19119"/>
    <cellStyle name="Total 3 2 2 2" xfId="613"/>
    <cellStyle name="Total 3 2 2 2 10" xfId="1184"/>
    <cellStyle name="Total 3 2 2 2 10 2" xfId="4416"/>
    <cellStyle name="Total 3 2 2 2 10 3" xfId="6951"/>
    <cellStyle name="Total 3 2 2 2 10 4" xfId="9481"/>
    <cellStyle name="Total 3 2 2 2 10 5" xfId="11785"/>
    <cellStyle name="Total 3 2 2 2 10 6" xfId="14248"/>
    <cellStyle name="Total 3 2 2 2 10 7" xfId="16515"/>
    <cellStyle name="Total 3 2 2 2 11" xfId="3924"/>
    <cellStyle name="Total 3 2 2 2 12" xfId="4278"/>
    <cellStyle name="Total 3 2 2 2 13" xfId="6826"/>
    <cellStyle name="Total 3 2 2 2 14" xfId="13162"/>
    <cellStyle name="Total 3 2 2 2 15" xfId="20123"/>
    <cellStyle name="Total 3 2 2 2 16" xfId="20764"/>
    <cellStyle name="Total 3 2 2 2 2" xfId="1896"/>
    <cellStyle name="Total 3 2 2 2 2 2" xfId="5125"/>
    <cellStyle name="Total 3 2 2 2 2 3" xfId="7650"/>
    <cellStyle name="Total 3 2 2 2 2 4" xfId="10167"/>
    <cellStyle name="Total 3 2 2 2 2 5" xfId="12471"/>
    <cellStyle name="Total 3 2 2 2 2 6" xfId="14935"/>
    <cellStyle name="Total 3 2 2 2 2 7" xfId="17180"/>
    <cellStyle name="Total 3 2 2 2 3" xfId="2145"/>
    <cellStyle name="Total 3 2 2 2 3 2" xfId="5373"/>
    <cellStyle name="Total 3 2 2 2 3 3" xfId="7899"/>
    <cellStyle name="Total 3 2 2 2 3 4" xfId="10415"/>
    <cellStyle name="Total 3 2 2 2 3 5" xfId="12718"/>
    <cellStyle name="Total 3 2 2 2 3 6" xfId="15183"/>
    <cellStyle name="Total 3 2 2 2 3 7" xfId="17427"/>
    <cellStyle name="Total 3 2 2 2 4" xfId="2397"/>
    <cellStyle name="Total 3 2 2 2 4 2" xfId="5624"/>
    <cellStyle name="Total 3 2 2 2 4 3" xfId="8151"/>
    <cellStyle name="Total 3 2 2 2 4 4" xfId="10665"/>
    <cellStyle name="Total 3 2 2 2 4 5" xfId="12969"/>
    <cellStyle name="Total 3 2 2 2 4 6" xfId="15433"/>
    <cellStyle name="Total 3 2 2 2 4 7" xfId="17677"/>
    <cellStyle name="Total 3 2 2 2 5" xfId="1585"/>
    <cellStyle name="Total 3 2 2 2 5 2" xfId="4814"/>
    <cellStyle name="Total 3 2 2 2 5 3" xfId="7339"/>
    <cellStyle name="Total 3 2 2 2 5 4" xfId="9865"/>
    <cellStyle name="Total 3 2 2 2 5 5" xfId="12160"/>
    <cellStyle name="Total 3 2 2 2 5 6" xfId="14629"/>
    <cellStyle name="Total 3 2 2 2 5 7" xfId="16874"/>
    <cellStyle name="Total 3 2 2 2 6" xfId="2859"/>
    <cellStyle name="Total 3 2 2 2 6 2" xfId="6085"/>
    <cellStyle name="Total 3 2 2 2 6 3" xfId="8613"/>
    <cellStyle name="Total 3 2 2 2 6 4" xfId="11126"/>
    <cellStyle name="Total 3 2 2 2 6 5" xfId="13430"/>
    <cellStyle name="Total 3 2 2 2 6 6" xfId="15893"/>
    <cellStyle name="Total 3 2 2 2 6 7" xfId="18136"/>
    <cellStyle name="Total 3 2 2 2 7" xfId="3047"/>
    <cellStyle name="Total 3 2 2 2 7 2" xfId="6273"/>
    <cellStyle name="Total 3 2 2 2 7 3" xfId="8801"/>
    <cellStyle name="Total 3 2 2 2 7 4" xfId="11313"/>
    <cellStyle name="Total 3 2 2 2 7 5" xfId="13618"/>
    <cellStyle name="Total 3 2 2 2 7 6" xfId="16081"/>
    <cellStyle name="Total 3 2 2 2 7 7" xfId="18323"/>
    <cellStyle name="Total 3 2 2 2 8" xfId="3250"/>
    <cellStyle name="Total 3 2 2 2 8 2" xfId="6475"/>
    <cellStyle name="Total 3 2 2 2 8 3" xfId="9004"/>
    <cellStyle name="Total 3 2 2 2 8 4" xfId="11515"/>
    <cellStyle name="Total 3 2 2 2 8 5" xfId="13819"/>
    <cellStyle name="Total 3 2 2 2 8 6" xfId="16284"/>
    <cellStyle name="Total 3 2 2 2 8 7" xfId="18523"/>
    <cellStyle name="Total 3 2 2 2 9" xfId="3396"/>
    <cellStyle name="Total 3 2 2 2 9 2" xfId="6621"/>
    <cellStyle name="Total 3 2 2 2 9 3" xfId="9150"/>
    <cellStyle name="Total 3 2 2 2 9 4" xfId="11661"/>
    <cellStyle name="Total 3 2 2 2 9 5" xfId="13965"/>
    <cellStyle name="Total 3 2 2 2 9 6" xfId="16430"/>
    <cellStyle name="Total 3 2 2 2 9 7" xfId="18669"/>
    <cellStyle name="Total 3 2 2 20" xfId="19153"/>
    <cellStyle name="Total 3 2 2 21" xfId="19187"/>
    <cellStyle name="Total 3 2 2 22" xfId="19217"/>
    <cellStyle name="Total 3 2 2 23" xfId="19240"/>
    <cellStyle name="Total 3 2 2 24" xfId="19268"/>
    <cellStyle name="Total 3 2 2 25" xfId="19571"/>
    <cellStyle name="Total 3 2 2 26" xfId="19603"/>
    <cellStyle name="Total 3 2 2 27" xfId="19629"/>
    <cellStyle name="Total 3 2 2 28" xfId="19652"/>
    <cellStyle name="Total 3 2 2 29" xfId="19804"/>
    <cellStyle name="Total 3 2 2 3" xfId="467"/>
    <cellStyle name="Total 3 2 2 3 10" xfId="1039"/>
    <cellStyle name="Total 3 2 2 3 10 2" xfId="4296"/>
    <cellStyle name="Total 3 2 2 3 10 3" xfId="6836"/>
    <cellStyle name="Total 3 2 2 3 10 4" xfId="9365"/>
    <cellStyle name="Total 3 2 2 3 10 5" xfId="3723"/>
    <cellStyle name="Total 3 2 2 3 10 6" xfId="14160"/>
    <cellStyle name="Total 3 2 2 3 10 7" xfId="4437"/>
    <cellStyle name="Total 3 2 2 3 11" xfId="3804"/>
    <cellStyle name="Total 3 2 2 3 12" xfId="4087"/>
    <cellStyle name="Total 3 2 2 3 13" xfId="7145"/>
    <cellStyle name="Total 3 2 2 3 14" xfId="14071"/>
    <cellStyle name="Total 3 2 2 3 15" xfId="20152"/>
    <cellStyle name="Total 3 2 2 3 16" xfId="20794"/>
    <cellStyle name="Total 3 2 2 3 2" xfId="1766"/>
    <cellStyle name="Total 3 2 2 3 2 2" xfId="4995"/>
    <cellStyle name="Total 3 2 2 3 2 3" xfId="7520"/>
    <cellStyle name="Total 3 2 2 3 2 4" xfId="10039"/>
    <cellStyle name="Total 3 2 2 3 2 5" xfId="12341"/>
    <cellStyle name="Total 3 2 2 3 2 6" xfId="14807"/>
    <cellStyle name="Total 3 2 2 3 2 7" xfId="17051"/>
    <cellStyle name="Total 3 2 2 3 3" xfId="1368"/>
    <cellStyle name="Total 3 2 2 3 3 2" xfId="4597"/>
    <cellStyle name="Total 3 2 2 3 3 3" xfId="7123"/>
    <cellStyle name="Total 3 2 2 3 3 4" xfId="9651"/>
    <cellStyle name="Total 3 2 2 3 3 5" xfId="11945"/>
    <cellStyle name="Total 3 2 2 3 3 6" xfId="14413"/>
    <cellStyle name="Total 3 2 2 3 3 7" xfId="16662"/>
    <cellStyle name="Total 3 2 2 3 4" xfId="1517"/>
    <cellStyle name="Total 3 2 2 3 4 2" xfId="4746"/>
    <cellStyle name="Total 3 2 2 3 4 3" xfId="7271"/>
    <cellStyle name="Total 3 2 2 3 4 4" xfId="9798"/>
    <cellStyle name="Total 3 2 2 3 4 5" xfId="12092"/>
    <cellStyle name="Total 3 2 2 3 4 6" xfId="14562"/>
    <cellStyle name="Total 3 2 2 3 4 7" xfId="16808"/>
    <cellStyle name="Total 3 2 2 3 5" xfId="2412"/>
    <cellStyle name="Total 3 2 2 3 5 2" xfId="5639"/>
    <cellStyle name="Total 3 2 2 3 5 3" xfId="8166"/>
    <cellStyle name="Total 3 2 2 3 5 4" xfId="10680"/>
    <cellStyle name="Total 3 2 2 3 5 5" xfId="12984"/>
    <cellStyle name="Total 3 2 2 3 5 6" xfId="15448"/>
    <cellStyle name="Total 3 2 2 3 5 7" xfId="17692"/>
    <cellStyle name="Total 3 2 2 3 6" xfId="2698"/>
    <cellStyle name="Total 3 2 2 3 6 2" xfId="5925"/>
    <cellStyle name="Total 3 2 2 3 6 3" xfId="8452"/>
    <cellStyle name="Total 3 2 2 3 6 4" xfId="10966"/>
    <cellStyle name="Total 3 2 2 3 6 5" xfId="13270"/>
    <cellStyle name="Total 3 2 2 3 6 6" xfId="15734"/>
    <cellStyle name="Total 3 2 2 3 6 7" xfId="17976"/>
    <cellStyle name="Total 3 2 2 3 7" xfId="2084"/>
    <cellStyle name="Total 3 2 2 3 7 2" xfId="5312"/>
    <cellStyle name="Total 3 2 2 3 7 3" xfId="7838"/>
    <cellStyle name="Total 3 2 2 3 7 4" xfId="10354"/>
    <cellStyle name="Total 3 2 2 3 7 5" xfId="12657"/>
    <cellStyle name="Total 3 2 2 3 7 6" xfId="15123"/>
    <cellStyle name="Total 3 2 2 3 7 7" xfId="17366"/>
    <cellStyle name="Total 3 2 2 3 8" xfId="2583"/>
    <cellStyle name="Total 3 2 2 3 8 2" xfId="5810"/>
    <cellStyle name="Total 3 2 2 3 8 3" xfId="8337"/>
    <cellStyle name="Total 3 2 2 3 8 4" xfId="10851"/>
    <cellStyle name="Total 3 2 2 3 8 5" xfId="13155"/>
    <cellStyle name="Total 3 2 2 3 8 6" xfId="15619"/>
    <cellStyle name="Total 3 2 2 3 8 7" xfId="17863"/>
    <cellStyle name="Total 3 2 2 3 9" xfId="3228"/>
    <cellStyle name="Total 3 2 2 3 9 2" xfId="6453"/>
    <cellStyle name="Total 3 2 2 3 9 3" xfId="8982"/>
    <cellStyle name="Total 3 2 2 3 9 4" xfId="11493"/>
    <cellStyle name="Total 3 2 2 3 9 5" xfId="13797"/>
    <cellStyle name="Total 3 2 2 3 9 6" xfId="16262"/>
    <cellStyle name="Total 3 2 2 3 9 7" xfId="18501"/>
    <cellStyle name="Total 3 2 2 30" xfId="21170"/>
    <cellStyle name="Total 3 2 2 4" xfId="741"/>
    <cellStyle name="Total 3 2 2 4 10" xfId="1310"/>
    <cellStyle name="Total 3 2 2 4 10 2" xfId="4539"/>
    <cellStyle name="Total 3 2 2 4 10 3" xfId="7065"/>
    <cellStyle name="Total 3 2 2 4 10 4" xfId="9593"/>
    <cellStyle name="Total 3 2 2 4 10 5" xfId="11888"/>
    <cellStyle name="Total 3 2 2 4 10 6" xfId="14355"/>
    <cellStyle name="Total 3 2 2 4 10 7" xfId="16605"/>
    <cellStyle name="Total 3 2 2 4 11" xfId="4040"/>
    <cellStyle name="Total 3 2 2 4 12" xfId="3552"/>
    <cellStyle name="Total 3 2 2 4 13" xfId="9349"/>
    <cellStyle name="Total 3 2 2 4 14" xfId="6712"/>
    <cellStyle name="Total 3 2 2 4 15" xfId="20190"/>
    <cellStyle name="Total 3 2 2 4 16" xfId="20828"/>
    <cellStyle name="Total 3 2 2 4 2" xfId="2019"/>
    <cellStyle name="Total 3 2 2 4 2 2" xfId="5248"/>
    <cellStyle name="Total 3 2 2 4 2 3" xfId="7773"/>
    <cellStyle name="Total 3 2 2 4 2 4" xfId="10289"/>
    <cellStyle name="Total 3 2 2 4 2 5" xfId="12593"/>
    <cellStyle name="Total 3 2 2 4 2 6" xfId="15058"/>
    <cellStyle name="Total 3 2 2 4 2 7" xfId="17302"/>
    <cellStyle name="Total 3 2 2 4 3" xfId="2265"/>
    <cellStyle name="Total 3 2 2 4 3 2" xfId="5492"/>
    <cellStyle name="Total 3 2 2 4 3 3" xfId="8019"/>
    <cellStyle name="Total 3 2 2 4 3 4" xfId="10533"/>
    <cellStyle name="Total 3 2 2 4 3 5" xfId="12837"/>
    <cellStyle name="Total 3 2 2 4 3 6" xfId="15301"/>
    <cellStyle name="Total 3 2 2 4 3 7" xfId="17545"/>
    <cellStyle name="Total 3 2 2 4 4" xfId="2515"/>
    <cellStyle name="Total 3 2 2 4 4 2" xfId="5742"/>
    <cellStyle name="Total 3 2 2 4 4 3" xfId="8269"/>
    <cellStyle name="Total 3 2 2 4 4 4" xfId="10783"/>
    <cellStyle name="Total 3 2 2 4 4 5" xfId="13087"/>
    <cellStyle name="Total 3 2 2 4 4 6" xfId="15551"/>
    <cellStyle name="Total 3 2 2 4 4 7" xfId="17795"/>
    <cellStyle name="Total 3 2 2 4 5" xfId="2743"/>
    <cellStyle name="Total 3 2 2 4 5 2" xfId="5969"/>
    <cellStyle name="Total 3 2 2 4 5 3" xfId="8497"/>
    <cellStyle name="Total 3 2 2 4 5 4" xfId="11011"/>
    <cellStyle name="Total 3 2 2 4 5 5" xfId="13314"/>
    <cellStyle name="Total 3 2 2 4 5 6" xfId="15779"/>
    <cellStyle name="Total 3 2 2 4 5 7" xfId="18020"/>
    <cellStyle name="Total 3 2 2 4 6" xfId="2973"/>
    <cellStyle name="Total 3 2 2 4 6 2" xfId="6199"/>
    <cellStyle name="Total 3 2 2 4 6 3" xfId="8727"/>
    <cellStyle name="Total 3 2 2 4 6 4" xfId="11240"/>
    <cellStyle name="Total 3 2 2 4 6 5" xfId="13544"/>
    <cellStyle name="Total 3 2 2 4 6 6" xfId="16007"/>
    <cellStyle name="Total 3 2 2 4 6 7" xfId="18250"/>
    <cellStyle name="Total 3 2 2 4 7" xfId="3157"/>
    <cellStyle name="Total 3 2 2 4 7 2" xfId="6382"/>
    <cellStyle name="Total 3 2 2 4 7 3" xfId="8911"/>
    <cellStyle name="Total 3 2 2 4 7 4" xfId="11422"/>
    <cellStyle name="Total 3 2 2 4 7 5" xfId="13727"/>
    <cellStyle name="Total 3 2 2 4 7 6" xfId="16191"/>
    <cellStyle name="Total 3 2 2 4 7 7" xfId="18431"/>
    <cellStyle name="Total 3 2 2 4 8" xfId="3356"/>
    <cellStyle name="Total 3 2 2 4 8 2" xfId="6581"/>
    <cellStyle name="Total 3 2 2 4 8 3" xfId="9110"/>
    <cellStyle name="Total 3 2 2 4 8 4" xfId="11621"/>
    <cellStyle name="Total 3 2 2 4 8 5" xfId="13925"/>
    <cellStyle name="Total 3 2 2 4 8 6" xfId="16390"/>
    <cellStyle name="Total 3 2 2 4 8 7" xfId="18629"/>
    <cellStyle name="Total 3 2 2 4 9" xfId="3025"/>
    <cellStyle name="Total 3 2 2 4 9 2" xfId="6251"/>
    <cellStyle name="Total 3 2 2 4 9 3" xfId="8779"/>
    <cellStyle name="Total 3 2 2 4 9 4" xfId="11292"/>
    <cellStyle name="Total 3 2 2 4 9 5" xfId="13596"/>
    <cellStyle name="Total 3 2 2 4 9 6" xfId="16059"/>
    <cellStyle name="Total 3 2 2 4 9 7" xfId="18302"/>
    <cellStyle name="Total 3 2 2 5" xfId="687"/>
    <cellStyle name="Total 3 2 2 5 10" xfId="1256"/>
    <cellStyle name="Total 3 2 2 5 10 2" xfId="4485"/>
    <cellStyle name="Total 3 2 2 5 10 3" xfId="7011"/>
    <cellStyle name="Total 3 2 2 5 10 4" xfId="9539"/>
    <cellStyle name="Total 3 2 2 5 10 5" xfId="11834"/>
    <cellStyle name="Total 3 2 2 5 10 6" xfId="14301"/>
    <cellStyle name="Total 3 2 2 5 10 7" xfId="16551"/>
    <cellStyle name="Total 3 2 2 5 11" xfId="3986"/>
    <cellStyle name="Total 3 2 2 5 12" xfId="4422"/>
    <cellStyle name="Total 3 2 2 5 13" xfId="6823"/>
    <cellStyle name="Total 3 2 2 5 14" xfId="3461"/>
    <cellStyle name="Total 3 2 2 5 15" xfId="20583"/>
    <cellStyle name="Total 3 2 2 5 16" xfId="20869"/>
    <cellStyle name="Total 3 2 2 5 2" xfId="1965"/>
    <cellStyle name="Total 3 2 2 5 2 2" xfId="5194"/>
    <cellStyle name="Total 3 2 2 5 2 3" xfId="7719"/>
    <cellStyle name="Total 3 2 2 5 2 4" xfId="10235"/>
    <cellStyle name="Total 3 2 2 5 2 5" xfId="12539"/>
    <cellStyle name="Total 3 2 2 5 2 6" xfId="15004"/>
    <cellStyle name="Total 3 2 2 5 2 7" xfId="17248"/>
    <cellStyle name="Total 3 2 2 5 3" xfId="2211"/>
    <cellStyle name="Total 3 2 2 5 3 2" xfId="5438"/>
    <cellStyle name="Total 3 2 2 5 3 3" xfId="7965"/>
    <cellStyle name="Total 3 2 2 5 3 4" xfId="10479"/>
    <cellStyle name="Total 3 2 2 5 3 5" xfId="12783"/>
    <cellStyle name="Total 3 2 2 5 3 6" xfId="15247"/>
    <cellStyle name="Total 3 2 2 5 3 7" xfId="17491"/>
    <cellStyle name="Total 3 2 2 5 4" xfId="2461"/>
    <cellStyle name="Total 3 2 2 5 4 2" xfId="5688"/>
    <cellStyle name="Total 3 2 2 5 4 3" xfId="8215"/>
    <cellStyle name="Total 3 2 2 5 4 4" xfId="10729"/>
    <cellStyle name="Total 3 2 2 5 4 5" xfId="13033"/>
    <cellStyle name="Total 3 2 2 5 4 6" xfId="15497"/>
    <cellStyle name="Total 3 2 2 5 4 7" xfId="17741"/>
    <cellStyle name="Total 3 2 2 5 5" xfId="2150"/>
    <cellStyle name="Total 3 2 2 5 5 2" xfId="5378"/>
    <cellStyle name="Total 3 2 2 5 5 3" xfId="7904"/>
    <cellStyle name="Total 3 2 2 5 5 4" xfId="10420"/>
    <cellStyle name="Total 3 2 2 5 5 5" xfId="12723"/>
    <cellStyle name="Total 3 2 2 5 5 6" xfId="15188"/>
    <cellStyle name="Total 3 2 2 5 5 7" xfId="17432"/>
    <cellStyle name="Total 3 2 2 5 6" xfId="2919"/>
    <cellStyle name="Total 3 2 2 5 6 2" xfId="6145"/>
    <cellStyle name="Total 3 2 2 5 6 3" xfId="8673"/>
    <cellStyle name="Total 3 2 2 5 6 4" xfId="11186"/>
    <cellStyle name="Total 3 2 2 5 6 5" xfId="13490"/>
    <cellStyle name="Total 3 2 2 5 6 6" xfId="15953"/>
    <cellStyle name="Total 3 2 2 5 6 7" xfId="18196"/>
    <cellStyle name="Total 3 2 2 5 7" xfId="3103"/>
    <cellStyle name="Total 3 2 2 5 7 2" xfId="6328"/>
    <cellStyle name="Total 3 2 2 5 7 3" xfId="8857"/>
    <cellStyle name="Total 3 2 2 5 7 4" xfId="11368"/>
    <cellStyle name="Total 3 2 2 5 7 5" xfId="13673"/>
    <cellStyle name="Total 3 2 2 5 7 6" xfId="16137"/>
    <cellStyle name="Total 3 2 2 5 7 7" xfId="18377"/>
    <cellStyle name="Total 3 2 2 5 8" xfId="3302"/>
    <cellStyle name="Total 3 2 2 5 8 2" xfId="6527"/>
    <cellStyle name="Total 3 2 2 5 8 3" xfId="9056"/>
    <cellStyle name="Total 3 2 2 5 8 4" xfId="11567"/>
    <cellStyle name="Total 3 2 2 5 8 5" xfId="13871"/>
    <cellStyle name="Total 3 2 2 5 8 6" xfId="16336"/>
    <cellStyle name="Total 3 2 2 5 8 7" xfId="18575"/>
    <cellStyle name="Total 3 2 2 5 9" xfId="3418"/>
    <cellStyle name="Total 3 2 2 5 9 2" xfId="6643"/>
    <cellStyle name="Total 3 2 2 5 9 3" xfId="9172"/>
    <cellStyle name="Total 3 2 2 5 9 4" xfId="11683"/>
    <cellStyle name="Total 3 2 2 5 9 5" xfId="13987"/>
    <cellStyle name="Total 3 2 2 5 9 6" xfId="16452"/>
    <cellStyle name="Total 3 2 2 5 9 7" xfId="18691"/>
    <cellStyle name="Total 3 2 2 6" xfId="1692"/>
    <cellStyle name="Total 3 2 2 6 10" xfId="20901"/>
    <cellStyle name="Total 3 2 2 6 2" xfId="4921"/>
    <cellStyle name="Total 3 2 2 6 3" xfId="7446"/>
    <cellStyle name="Total 3 2 2 6 4" xfId="9968"/>
    <cellStyle name="Total 3 2 2 6 5" xfId="12267"/>
    <cellStyle name="Total 3 2 2 6 6" xfId="14734"/>
    <cellStyle name="Total 3 2 2 6 7" xfId="16979"/>
    <cellStyle name="Total 3 2 2 6 8" xfId="20262"/>
    <cellStyle name="Total 3 2 2 6 9" xfId="20615"/>
    <cellStyle name="Total 3 2 2 7" xfId="1408"/>
    <cellStyle name="Total 3 2 2 7 10" xfId="20934"/>
    <cellStyle name="Total 3 2 2 7 2" xfId="4637"/>
    <cellStyle name="Total 3 2 2 7 3" xfId="7162"/>
    <cellStyle name="Total 3 2 2 7 4" xfId="9689"/>
    <cellStyle name="Total 3 2 2 7 5" xfId="11983"/>
    <cellStyle name="Total 3 2 2 7 6" xfId="14453"/>
    <cellStyle name="Total 3 2 2 7 7" xfId="16699"/>
    <cellStyle name="Total 3 2 2 7 8" xfId="20297"/>
    <cellStyle name="Total 3 2 2 7 9" xfId="20649"/>
    <cellStyle name="Total 3 2 2 8" xfId="1373"/>
    <cellStyle name="Total 3 2 2 8 10" xfId="20963"/>
    <cellStyle name="Total 3 2 2 8 2" xfId="4602"/>
    <cellStyle name="Total 3 2 2 8 3" xfId="7128"/>
    <cellStyle name="Total 3 2 2 8 4" xfId="9656"/>
    <cellStyle name="Total 3 2 2 8 5" xfId="11950"/>
    <cellStyle name="Total 3 2 2 8 6" xfId="14418"/>
    <cellStyle name="Total 3 2 2 8 7" xfId="16667"/>
    <cellStyle name="Total 3 2 2 8 8" xfId="20326"/>
    <cellStyle name="Total 3 2 2 8 9" xfId="20678"/>
    <cellStyle name="Total 3 2 2 9" xfId="2427"/>
    <cellStyle name="Total 3 2 2 9 10" xfId="20986"/>
    <cellStyle name="Total 3 2 2 9 2" xfId="5654"/>
    <cellStyle name="Total 3 2 2 9 3" xfId="8181"/>
    <cellStyle name="Total 3 2 2 9 4" xfId="10695"/>
    <cellStyle name="Total 3 2 2 9 5" xfId="12999"/>
    <cellStyle name="Total 3 2 2 9 6" xfId="15463"/>
    <cellStyle name="Total 3 2 2 9 7" xfId="17707"/>
    <cellStyle name="Total 3 2 2 9 8" xfId="20349"/>
    <cellStyle name="Total 3 2 2 9 9" xfId="20701"/>
    <cellStyle name="Total 3 2 20" xfId="18987"/>
    <cellStyle name="Total 3 2 21" xfId="19023"/>
    <cellStyle name="Total 3 2 22" xfId="19113"/>
    <cellStyle name="Total 3 2 23" xfId="19194"/>
    <cellStyle name="Total 3 2 24" xfId="19416"/>
    <cellStyle name="Total 3 2 25" xfId="19400"/>
    <cellStyle name="Total 3 2 26" xfId="19315"/>
    <cellStyle name="Total 3 2 27" xfId="19537"/>
    <cellStyle name="Total 3 2 28" xfId="19803"/>
    <cellStyle name="Total 3 2 3" xfId="513"/>
    <cellStyle name="Total 3 2 3 10" xfId="1084"/>
    <cellStyle name="Total 3 2 3 10 2" xfId="4333"/>
    <cellStyle name="Total 3 2 3 10 3" xfId="6875"/>
    <cellStyle name="Total 3 2 3 10 4" xfId="9406"/>
    <cellStyle name="Total 3 2 3 10 5" xfId="11731"/>
    <cellStyle name="Total 3 2 3 10 6" xfId="14192"/>
    <cellStyle name="Total 3 2 3 10 7" xfId="16484"/>
    <cellStyle name="Total 3 2 3 11" xfId="3843"/>
    <cellStyle name="Total 3 2 3 12" xfId="3679"/>
    <cellStyle name="Total 3 2 3 13" xfId="9254"/>
    <cellStyle name="Total 3 2 3 14" xfId="3948"/>
    <cellStyle name="Total 3 2 3 15" xfId="20078"/>
    <cellStyle name="Total 3 2 3 16" xfId="20722"/>
    <cellStyle name="Total 3 2 3 2" xfId="1805"/>
    <cellStyle name="Total 3 2 3 2 2" xfId="5034"/>
    <cellStyle name="Total 3 2 3 2 3" xfId="7559"/>
    <cellStyle name="Total 3 2 3 2 4" xfId="10078"/>
    <cellStyle name="Total 3 2 3 2 5" xfId="12380"/>
    <cellStyle name="Total 3 2 3 2 6" xfId="14846"/>
    <cellStyle name="Total 3 2 3 2 7" xfId="17090"/>
    <cellStyle name="Total 3 2 3 3" xfId="2066"/>
    <cellStyle name="Total 3 2 3 3 2" xfId="5294"/>
    <cellStyle name="Total 3 2 3 3 3" xfId="7820"/>
    <cellStyle name="Total 3 2 3 3 4" xfId="10336"/>
    <cellStyle name="Total 3 2 3 3 5" xfId="12639"/>
    <cellStyle name="Total 3 2 3 3 6" xfId="15105"/>
    <cellStyle name="Total 3 2 3 3 7" xfId="17348"/>
    <cellStyle name="Total 3 2 3 4" xfId="2311"/>
    <cellStyle name="Total 3 2 3 4 2" xfId="5538"/>
    <cellStyle name="Total 3 2 3 4 3" xfId="8065"/>
    <cellStyle name="Total 3 2 3 4 4" xfId="10579"/>
    <cellStyle name="Total 3 2 3 4 5" xfId="12883"/>
    <cellStyle name="Total 3 2 3 4 6" xfId="15347"/>
    <cellStyle name="Total 3 2 3 4 7" xfId="17591"/>
    <cellStyle name="Total 3 2 3 5" xfId="1908"/>
    <cellStyle name="Total 3 2 3 5 2" xfId="5137"/>
    <cellStyle name="Total 3 2 3 5 3" xfId="7662"/>
    <cellStyle name="Total 3 2 3 5 4" xfId="10179"/>
    <cellStyle name="Total 3 2 3 5 5" xfId="12483"/>
    <cellStyle name="Total 3 2 3 5 6" xfId="14947"/>
    <cellStyle name="Total 3 2 3 5 7" xfId="17192"/>
    <cellStyle name="Total 3 2 3 6" xfId="2786"/>
    <cellStyle name="Total 3 2 3 6 2" xfId="6012"/>
    <cellStyle name="Total 3 2 3 6 3" xfId="8540"/>
    <cellStyle name="Total 3 2 3 6 4" xfId="11054"/>
    <cellStyle name="Total 3 2 3 6 5" xfId="13357"/>
    <cellStyle name="Total 3 2 3 6 6" xfId="15822"/>
    <cellStyle name="Total 3 2 3 6 7" xfId="18063"/>
    <cellStyle name="Total 3 2 3 7" xfId="1858"/>
    <cellStyle name="Total 3 2 3 7 2" xfId="5087"/>
    <cellStyle name="Total 3 2 3 7 3" xfId="7612"/>
    <cellStyle name="Total 3 2 3 7 4" xfId="10129"/>
    <cellStyle name="Total 3 2 3 7 5" xfId="12433"/>
    <cellStyle name="Total 3 2 3 7 6" xfId="14897"/>
    <cellStyle name="Total 3 2 3 7 7" xfId="17142"/>
    <cellStyle name="Total 3 2 3 8" xfId="3202"/>
    <cellStyle name="Total 3 2 3 8 2" xfId="6427"/>
    <cellStyle name="Total 3 2 3 8 3" xfId="8956"/>
    <cellStyle name="Total 3 2 3 8 4" xfId="11467"/>
    <cellStyle name="Total 3 2 3 8 5" xfId="13772"/>
    <cellStyle name="Total 3 2 3 8 6" xfId="16236"/>
    <cellStyle name="Total 3 2 3 8 7" xfId="18476"/>
    <cellStyle name="Total 3 2 3 9" xfId="2368"/>
    <cellStyle name="Total 3 2 3 9 2" xfId="5595"/>
    <cellStyle name="Total 3 2 3 9 3" xfId="8122"/>
    <cellStyle name="Total 3 2 3 9 4" xfId="10636"/>
    <cellStyle name="Total 3 2 3 9 5" xfId="12940"/>
    <cellStyle name="Total 3 2 3 9 6" xfId="15404"/>
    <cellStyle name="Total 3 2 3 9 7" xfId="17648"/>
    <cellStyle name="Total 3 2 4" xfId="696"/>
    <cellStyle name="Total 3 2 4 10" xfId="1265"/>
    <cellStyle name="Total 3 2 4 10 2" xfId="4494"/>
    <cellStyle name="Total 3 2 4 10 3" xfId="7020"/>
    <cellStyle name="Total 3 2 4 10 4" xfId="9548"/>
    <cellStyle name="Total 3 2 4 10 5" xfId="11843"/>
    <cellStyle name="Total 3 2 4 10 6" xfId="14310"/>
    <cellStyle name="Total 3 2 4 10 7" xfId="16560"/>
    <cellStyle name="Total 3 2 4 11" xfId="3995"/>
    <cellStyle name="Total 3 2 4 12" xfId="4373"/>
    <cellStyle name="Total 3 2 4 13" xfId="9489"/>
    <cellStyle name="Total 3 2 4 14" xfId="14023"/>
    <cellStyle name="Total 3 2 4 15" xfId="20075"/>
    <cellStyle name="Total 3 2 4 16" xfId="20718"/>
    <cellStyle name="Total 3 2 4 2" xfId="1974"/>
    <cellStyle name="Total 3 2 4 2 2" xfId="5203"/>
    <cellStyle name="Total 3 2 4 2 3" xfId="7728"/>
    <cellStyle name="Total 3 2 4 2 4" xfId="10244"/>
    <cellStyle name="Total 3 2 4 2 5" xfId="12548"/>
    <cellStyle name="Total 3 2 4 2 6" xfId="15013"/>
    <cellStyle name="Total 3 2 4 2 7" xfId="17257"/>
    <cellStyle name="Total 3 2 4 3" xfId="2220"/>
    <cellStyle name="Total 3 2 4 3 2" xfId="5447"/>
    <cellStyle name="Total 3 2 4 3 3" xfId="7974"/>
    <cellStyle name="Total 3 2 4 3 4" xfId="10488"/>
    <cellStyle name="Total 3 2 4 3 5" xfId="12792"/>
    <cellStyle name="Total 3 2 4 3 6" xfId="15256"/>
    <cellStyle name="Total 3 2 4 3 7" xfId="17500"/>
    <cellStyle name="Total 3 2 4 4" xfId="2470"/>
    <cellStyle name="Total 3 2 4 4 2" xfId="5697"/>
    <cellStyle name="Total 3 2 4 4 3" xfId="8224"/>
    <cellStyle name="Total 3 2 4 4 4" xfId="10738"/>
    <cellStyle name="Total 3 2 4 4 5" xfId="13042"/>
    <cellStyle name="Total 3 2 4 4 6" xfId="15506"/>
    <cellStyle name="Total 3 2 4 4 7" xfId="17750"/>
    <cellStyle name="Total 3 2 4 5" xfId="1526"/>
    <cellStyle name="Total 3 2 4 5 2" xfId="4755"/>
    <cellStyle name="Total 3 2 4 5 3" xfId="7280"/>
    <cellStyle name="Total 3 2 4 5 4" xfId="9807"/>
    <cellStyle name="Total 3 2 4 5 5" xfId="12101"/>
    <cellStyle name="Total 3 2 4 5 6" xfId="14571"/>
    <cellStyle name="Total 3 2 4 5 7" xfId="16817"/>
    <cellStyle name="Total 3 2 4 6" xfId="2928"/>
    <cellStyle name="Total 3 2 4 6 2" xfId="6154"/>
    <cellStyle name="Total 3 2 4 6 3" xfId="8682"/>
    <cellStyle name="Total 3 2 4 6 4" xfId="11195"/>
    <cellStyle name="Total 3 2 4 6 5" xfId="13499"/>
    <cellStyle name="Total 3 2 4 6 6" xfId="15962"/>
    <cellStyle name="Total 3 2 4 6 7" xfId="18205"/>
    <cellStyle name="Total 3 2 4 7" xfId="3112"/>
    <cellStyle name="Total 3 2 4 7 2" xfId="6337"/>
    <cellStyle name="Total 3 2 4 7 3" xfId="8866"/>
    <cellStyle name="Total 3 2 4 7 4" xfId="11377"/>
    <cellStyle name="Total 3 2 4 7 5" xfId="13682"/>
    <cellStyle name="Total 3 2 4 7 6" xfId="16146"/>
    <cellStyle name="Total 3 2 4 7 7" xfId="18386"/>
    <cellStyle name="Total 3 2 4 8" xfId="3311"/>
    <cellStyle name="Total 3 2 4 8 2" xfId="6536"/>
    <cellStyle name="Total 3 2 4 8 3" xfId="9065"/>
    <cellStyle name="Total 3 2 4 8 4" xfId="11576"/>
    <cellStyle name="Total 3 2 4 8 5" xfId="13880"/>
    <cellStyle name="Total 3 2 4 8 6" xfId="16345"/>
    <cellStyle name="Total 3 2 4 8 7" xfId="18584"/>
    <cellStyle name="Total 3 2 4 9" xfId="3267"/>
    <cellStyle name="Total 3 2 4 9 2" xfId="6492"/>
    <cellStyle name="Total 3 2 4 9 3" xfId="9021"/>
    <cellStyle name="Total 3 2 4 9 4" xfId="11532"/>
    <cellStyle name="Total 3 2 4 9 5" xfId="13836"/>
    <cellStyle name="Total 3 2 4 9 6" xfId="16301"/>
    <cellStyle name="Total 3 2 4 9 7" xfId="18540"/>
    <cellStyle name="Total 3 2 5" xfId="680"/>
    <cellStyle name="Total 3 2 5 10" xfId="1249"/>
    <cellStyle name="Total 3 2 5 10 2" xfId="4478"/>
    <cellStyle name="Total 3 2 5 10 3" xfId="7004"/>
    <cellStyle name="Total 3 2 5 10 4" xfId="9532"/>
    <cellStyle name="Total 3 2 5 10 5" xfId="11827"/>
    <cellStyle name="Total 3 2 5 10 6" xfId="14294"/>
    <cellStyle name="Total 3 2 5 10 7" xfId="16544"/>
    <cellStyle name="Total 3 2 5 11" xfId="3979"/>
    <cellStyle name="Total 3 2 5 12" xfId="4374"/>
    <cellStyle name="Total 3 2 5 13" xfId="9242"/>
    <cellStyle name="Total 3 2 5 14" xfId="14061"/>
    <cellStyle name="Total 3 2 5 15" xfId="19919"/>
    <cellStyle name="Total 3 2 5 16" xfId="20373"/>
    <cellStyle name="Total 3 2 5 17" xfId="19850"/>
    <cellStyle name="Total 3 2 5 2" xfId="1958"/>
    <cellStyle name="Total 3 2 5 2 2" xfId="5187"/>
    <cellStyle name="Total 3 2 5 2 3" xfId="7712"/>
    <cellStyle name="Total 3 2 5 2 4" xfId="10228"/>
    <cellStyle name="Total 3 2 5 2 5" xfId="12532"/>
    <cellStyle name="Total 3 2 5 2 6" xfId="14997"/>
    <cellStyle name="Total 3 2 5 2 7" xfId="17241"/>
    <cellStyle name="Total 3 2 5 3" xfId="2204"/>
    <cellStyle name="Total 3 2 5 3 2" xfId="5431"/>
    <cellStyle name="Total 3 2 5 3 3" xfId="7958"/>
    <cellStyle name="Total 3 2 5 3 4" xfId="10472"/>
    <cellStyle name="Total 3 2 5 3 5" xfId="12776"/>
    <cellStyle name="Total 3 2 5 3 6" xfId="15240"/>
    <cellStyle name="Total 3 2 5 3 7" xfId="17484"/>
    <cellStyle name="Total 3 2 5 4" xfId="2454"/>
    <cellStyle name="Total 3 2 5 4 2" xfId="5681"/>
    <cellStyle name="Total 3 2 5 4 3" xfId="8208"/>
    <cellStyle name="Total 3 2 5 4 4" xfId="10722"/>
    <cellStyle name="Total 3 2 5 4 5" xfId="13026"/>
    <cellStyle name="Total 3 2 5 4 6" xfId="15490"/>
    <cellStyle name="Total 3 2 5 4 7" xfId="17734"/>
    <cellStyle name="Total 3 2 5 5" xfId="1611"/>
    <cellStyle name="Total 3 2 5 5 2" xfId="4840"/>
    <cellStyle name="Total 3 2 5 5 3" xfId="7365"/>
    <cellStyle name="Total 3 2 5 5 4" xfId="9890"/>
    <cellStyle name="Total 3 2 5 5 5" xfId="12186"/>
    <cellStyle name="Total 3 2 5 5 6" xfId="14654"/>
    <cellStyle name="Total 3 2 5 5 7" xfId="16900"/>
    <cellStyle name="Total 3 2 5 6" xfId="2912"/>
    <cellStyle name="Total 3 2 5 6 2" xfId="6138"/>
    <cellStyle name="Total 3 2 5 6 3" xfId="8666"/>
    <cellStyle name="Total 3 2 5 6 4" xfId="11179"/>
    <cellStyle name="Total 3 2 5 6 5" xfId="13483"/>
    <cellStyle name="Total 3 2 5 6 6" xfId="15946"/>
    <cellStyle name="Total 3 2 5 6 7" xfId="18189"/>
    <cellStyle name="Total 3 2 5 7" xfId="3096"/>
    <cellStyle name="Total 3 2 5 7 2" xfId="6321"/>
    <cellStyle name="Total 3 2 5 7 3" xfId="8850"/>
    <cellStyle name="Total 3 2 5 7 4" xfId="11361"/>
    <cellStyle name="Total 3 2 5 7 5" xfId="13666"/>
    <cellStyle name="Total 3 2 5 7 6" xfId="16130"/>
    <cellStyle name="Total 3 2 5 7 7" xfId="18370"/>
    <cellStyle name="Total 3 2 5 8" xfId="3295"/>
    <cellStyle name="Total 3 2 5 8 2" xfId="6520"/>
    <cellStyle name="Total 3 2 5 8 3" xfId="9049"/>
    <cellStyle name="Total 3 2 5 8 4" xfId="11560"/>
    <cellStyle name="Total 3 2 5 8 5" xfId="13864"/>
    <cellStyle name="Total 3 2 5 8 6" xfId="16329"/>
    <cellStyle name="Total 3 2 5 8 7" xfId="18568"/>
    <cellStyle name="Total 3 2 5 9" xfId="1752"/>
    <cellStyle name="Total 3 2 5 9 2" xfId="4981"/>
    <cellStyle name="Total 3 2 5 9 3" xfId="7506"/>
    <cellStyle name="Total 3 2 5 9 4" xfId="10026"/>
    <cellStyle name="Total 3 2 5 9 5" xfId="12327"/>
    <cellStyle name="Total 3 2 5 9 6" xfId="14793"/>
    <cellStyle name="Total 3 2 5 9 7" xfId="17038"/>
    <cellStyle name="Total 3 2 6" xfId="688"/>
    <cellStyle name="Total 3 2 6 10" xfId="1257"/>
    <cellStyle name="Total 3 2 6 10 2" xfId="4486"/>
    <cellStyle name="Total 3 2 6 10 3" xfId="7012"/>
    <cellStyle name="Total 3 2 6 10 4" xfId="9540"/>
    <cellStyle name="Total 3 2 6 10 5" xfId="11835"/>
    <cellStyle name="Total 3 2 6 10 6" xfId="14302"/>
    <cellStyle name="Total 3 2 6 10 7" xfId="16552"/>
    <cellStyle name="Total 3 2 6 11" xfId="3987"/>
    <cellStyle name="Total 3 2 6 12" xfId="3930"/>
    <cellStyle name="Total 3 2 6 13" xfId="9241"/>
    <cellStyle name="Total 3 2 6 14" xfId="3945"/>
    <cellStyle name="Total 3 2 6 15" xfId="20453"/>
    <cellStyle name="Total 3 2 6 16" xfId="20556"/>
    <cellStyle name="Total 3 2 6 2" xfId="1966"/>
    <cellStyle name="Total 3 2 6 2 2" xfId="5195"/>
    <cellStyle name="Total 3 2 6 2 3" xfId="7720"/>
    <cellStyle name="Total 3 2 6 2 4" xfId="10236"/>
    <cellStyle name="Total 3 2 6 2 5" xfId="12540"/>
    <cellStyle name="Total 3 2 6 2 6" xfId="15005"/>
    <cellStyle name="Total 3 2 6 2 7" xfId="17249"/>
    <cellStyle name="Total 3 2 6 3" xfId="2212"/>
    <cellStyle name="Total 3 2 6 3 2" xfId="5439"/>
    <cellStyle name="Total 3 2 6 3 3" xfId="7966"/>
    <cellStyle name="Total 3 2 6 3 4" xfId="10480"/>
    <cellStyle name="Total 3 2 6 3 5" xfId="12784"/>
    <cellStyle name="Total 3 2 6 3 6" xfId="15248"/>
    <cellStyle name="Total 3 2 6 3 7" xfId="17492"/>
    <cellStyle name="Total 3 2 6 4" xfId="2462"/>
    <cellStyle name="Total 3 2 6 4 2" xfId="5689"/>
    <cellStyle name="Total 3 2 6 4 3" xfId="8216"/>
    <cellStyle name="Total 3 2 6 4 4" xfId="10730"/>
    <cellStyle name="Total 3 2 6 4 5" xfId="13034"/>
    <cellStyle name="Total 3 2 6 4 6" xfId="15498"/>
    <cellStyle name="Total 3 2 6 4 7" xfId="17742"/>
    <cellStyle name="Total 3 2 6 5" xfId="2301"/>
    <cellStyle name="Total 3 2 6 5 2" xfId="5528"/>
    <cellStyle name="Total 3 2 6 5 3" xfId="8055"/>
    <cellStyle name="Total 3 2 6 5 4" xfId="10569"/>
    <cellStyle name="Total 3 2 6 5 5" xfId="12873"/>
    <cellStyle name="Total 3 2 6 5 6" xfId="15337"/>
    <cellStyle name="Total 3 2 6 5 7" xfId="17581"/>
    <cellStyle name="Total 3 2 6 6" xfId="2920"/>
    <cellStyle name="Total 3 2 6 6 2" xfId="6146"/>
    <cellStyle name="Total 3 2 6 6 3" xfId="8674"/>
    <cellStyle name="Total 3 2 6 6 4" xfId="11187"/>
    <cellStyle name="Total 3 2 6 6 5" xfId="13491"/>
    <cellStyle name="Total 3 2 6 6 6" xfId="15954"/>
    <cellStyle name="Total 3 2 6 6 7" xfId="18197"/>
    <cellStyle name="Total 3 2 6 7" xfId="3104"/>
    <cellStyle name="Total 3 2 6 7 2" xfId="6329"/>
    <cellStyle name="Total 3 2 6 7 3" xfId="8858"/>
    <cellStyle name="Total 3 2 6 7 4" xfId="11369"/>
    <cellStyle name="Total 3 2 6 7 5" xfId="13674"/>
    <cellStyle name="Total 3 2 6 7 6" xfId="16138"/>
    <cellStyle name="Total 3 2 6 7 7" xfId="18378"/>
    <cellStyle name="Total 3 2 6 8" xfId="3303"/>
    <cellStyle name="Total 3 2 6 8 2" xfId="6528"/>
    <cellStyle name="Total 3 2 6 8 3" xfId="9057"/>
    <cellStyle name="Total 3 2 6 8 4" xfId="11568"/>
    <cellStyle name="Total 3 2 6 8 5" xfId="13872"/>
    <cellStyle name="Total 3 2 6 8 6" xfId="16337"/>
    <cellStyle name="Total 3 2 6 8 7" xfId="18576"/>
    <cellStyle name="Total 3 2 6 9" xfId="3437"/>
    <cellStyle name="Total 3 2 6 9 2" xfId="6662"/>
    <cellStyle name="Total 3 2 6 9 3" xfId="9191"/>
    <cellStyle name="Total 3 2 6 9 4" xfId="11702"/>
    <cellStyle name="Total 3 2 6 9 5" xfId="14006"/>
    <cellStyle name="Total 3 2 6 9 6" xfId="16471"/>
    <cellStyle name="Total 3 2 6 9 7" xfId="18710"/>
    <cellStyle name="Total 3 2 7" xfId="1498"/>
    <cellStyle name="Total 3 2 7 10" xfId="19855"/>
    <cellStyle name="Total 3 2 7 2" xfId="4727"/>
    <cellStyle name="Total 3 2 7 3" xfId="7252"/>
    <cellStyle name="Total 3 2 7 4" xfId="9779"/>
    <cellStyle name="Total 3 2 7 5" xfId="12073"/>
    <cellStyle name="Total 3 2 7 6" xfId="14543"/>
    <cellStyle name="Total 3 2 7 7" xfId="16789"/>
    <cellStyle name="Total 3 2 7 8" xfId="19948"/>
    <cellStyle name="Total 3 2 7 9" xfId="20395"/>
    <cellStyle name="Total 3 2 8" xfId="1629"/>
    <cellStyle name="Total 3 2 8 10" xfId="20730"/>
    <cellStyle name="Total 3 2 8 2" xfId="4858"/>
    <cellStyle name="Total 3 2 8 3" xfId="7383"/>
    <cellStyle name="Total 3 2 8 4" xfId="9908"/>
    <cellStyle name="Total 3 2 8 5" xfId="12204"/>
    <cellStyle name="Total 3 2 8 6" xfId="14672"/>
    <cellStyle name="Total 3 2 8 7" xfId="16918"/>
    <cellStyle name="Total 3 2 8 8" xfId="20087"/>
    <cellStyle name="Total 3 2 8 9" xfId="20507"/>
    <cellStyle name="Total 3 2 9" xfId="1652"/>
    <cellStyle name="Total 3 2 9 10" xfId="20840"/>
    <cellStyle name="Total 3 2 9 2" xfId="4881"/>
    <cellStyle name="Total 3 2 9 3" xfId="7406"/>
    <cellStyle name="Total 3 2 9 4" xfId="9931"/>
    <cellStyle name="Total 3 2 9 5" xfId="12227"/>
    <cellStyle name="Total 3 2 9 6" xfId="14695"/>
    <cellStyle name="Total 3 2 9 7" xfId="16941"/>
    <cellStyle name="Total 3 2 9 8" xfId="20200"/>
    <cellStyle name="Total 3 2 9 9" xfId="20553"/>
    <cellStyle name="Total 3 20" xfId="18724"/>
    <cellStyle name="Total 3 21" xfId="18751"/>
    <cellStyle name="Total 3 22" xfId="19112"/>
    <cellStyle name="Total 3 23" xfId="19143"/>
    <cellStyle name="Total 3 24" xfId="19179"/>
    <cellStyle name="Total 3 25" xfId="19210"/>
    <cellStyle name="Total 3 26" xfId="18758"/>
    <cellStyle name="Total 3 27" xfId="19281"/>
    <cellStyle name="Total 3 28" xfId="19276"/>
    <cellStyle name="Total 3 29" xfId="19596"/>
    <cellStyle name="Total 3 3" xfId="186"/>
    <cellStyle name="Total 3 3 10" xfId="2680"/>
    <cellStyle name="Total 3 3 10 2" xfId="5907"/>
    <cellStyle name="Total 3 3 10 3" xfId="8434"/>
    <cellStyle name="Total 3 3 10 4" xfId="10948"/>
    <cellStyle name="Total 3 3 10 5" xfId="13252"/>
    <cellStyle name="Total 3 3 10 6" xfId="15716"/>
    <cellStyle name="Total 3 3 10 7" xfId="17958"/>
    <cellStyle name="Total 3 3 11" xfId="1446"/>
    <cellStyle name="Total 3 3 11 2" xfId="4675"/>
    <cellStyle name="Total 3 3 11 3" xfId="7200"/>
    <cellStyle name="Total 3 3 11 4" xfId="9727"/>
    <cellStyle name="Total 3 3 11 5" xfId="12021"/>
    <cellStyle name="Total 3 3 11 6" xfId="14491"/>
    <cellStyle name="Total 3 3 11 7" xfId="16737"/>
    <cellStyle name="Total 3 3 12" xfId="2634"/>
    <cellStyle name="Total 3 3 12 2" xfId="5861"/>
    <cellStyle name="Total 3 3 12 3" xfId="8388"/>
    <cellStyle name="Total 3 3 12 4" xfId="10902"/>
    <cellStyle name="Total 3 3 12 5" xfId="13206"/>
    <cellStyle name="Total 3 3 12 6" xfId="15670"/>
    <cellStyle name="Total 3 3 12 7" xfId="17913"/>
    <cellStyle name="Total 3 3 13" xfId="816"/>
    <cellStyle name="Total 3 3 13 2" xfId="4103"/>
    <cellStyle name="Total 3 3 13 3" xfId="3466"/>
    <cellStyle name="Total 3 3 13 4" xfId="3833"/>
    <cellStyle name="Total 3 3 13 5" xfId="9223"/>
    <cellStyle name="Total 3 3 13 6" xfId="14020"/>
    <cellStyle name="Total 3 3 13 7" xfId="11767"/>
    <cellStyle name="Total 3 3 14" xfId="3589"/>
    <cellStyle name="Total 3 3 15" xfId="3717"/>
    <cellStyle name="Total 3 3 16" xfId="11757"/>
    <cellStyle name="Total 3 3 17" xfId="18811"/>
    <cellStyle name="Total 3 3 18" xfId="19004"/>
    <cellStyle name="Total 3 3 19" xfId="19073"/>
    <cellStyle name="Total 3 3 2" xfId="390"/>
    <cellStyle name="Total 3 3 2 10" xfId="2097"/>
    <cellStyle name="Total 3 3 2 10 2" xfId="5325"/>
    <cellStyle name="Total 3 3 2 10 3" xfId="7851"/>
    <cellStyle name="Total 3 3 2 10 4" xfId="10367"/>
    <cellStyle name="Total 3 3 2 10 5" xfId="12670"/>
    <cellStyle name="Total 3 3 2 10 6" xfId="15136"/>
    <cellStyle name="Total 3 3 2 10 7" xfId="17379"/>
    <cellStyle name="Total 3 3 2 11" xfId="1682"/>
    <cellStyle name="Total 3 3 2 11 2" xfId="4911"/>
    <cellStyle name="Total 3 3 2 11 3" xfId="7436"/>
    <cellStyle name="Total 3 3 2 11 4" xfId="9958"/>
    <cellStyle name="Total 3 3 2 11 5" xfId="12257"/>
    <cellStyle name="Total 3 3 2 11 6" xfId="14724"/>
    <cellStyle name="Total 3 3 2 11 7" xfId="16969"/>
    <cellStyle name="Total 3 3 2 12" xfId="2081"/>
    <cellStyle name="Total 3 3 2 12 2" xfId="5309"/>
    <cellStyle name="Total 3 3 2 12 3" xfId="7835"/>
    <cellStyle name="Total 3 3 2 12 4" xfId="10351"/>
    <cellStyle name="Total 3 3 2 12 5" xfId="12654"/>
    <cellStyle name="Total 3 3 2 12 6" xfId="15120"/>
    <cellStyle name="Total 3 3 2 12 7" xfId="17363"/>
    <cellStyle name="Total 3 3 2 13" xfId="963"/>
    <cellStyle name="Total 3 3 2 13 2" xfId="4226"/>
    <cellStyle name="Total 3 3 2 13 3" xfId="6767"/>
    <cellStyle name="Total 3 3 2 13 4" xfId="9297"/>
    <cellStyle name="Total 3 3 2 13 5" xfId="4427"/>
    <cellStyle name="Total 3 3 2 13 6" xfId="14096"/>
    <cellStyle name="Total 3 3 2 13 7" xfId="4144"/>
    <cellStyle name="Total 3 3 2 14" xfId="3797"/>
    <cellStyle name="Total 3 3 2 15" xfId="3702"/>
    <cellStyle name="Total 3 3 2 16" xfId="3637"/>
    <cellStyle name="Total 3 3 2 17" xfId="14077"/>
    <cellStyle name="Total 3 3 2 18" xfId="18976"/>
    <cellStyle name="Total 3 3 2 19" xfId="19120"/>
    <cellStyle name="Total 3 3 2 2" xfId="614"/>
    <cellStyle name="Total 3 3 2 2 10" xfId="1185"/>
    <cellStyle name="Total 3 3 2 2 10 2" xfId="4417"/>
    <cellStyle name="Total 3 3 2 2 10 3" xfId="6952"/>
    <cellStyle name="Total 3 3 2 2 10 4" xfId="9482"/>
    <cellStyle name="Total 3 3 2 2 10 5" xfId="11786"/>
    <cellStyle name="Total 3 3 2 2 10 6" xfId="14249"/>
    <cellStyle name="Total 3 3 2 2 10 7" xfId="16516"/>
    <cellStyle name="Total 3 3 2 2 11" xfId="3925"/>
    <cellStyle name="Total 3 3 2 2 12" xfId="3790"/>
    <cellStyle name="Total 3 3 2 2 13" xfId="9248"/>
    <cellStyle name="Total 3 3 2 2 14" xfId="14064"/>
    <cellStyle name="Total 3 3 2 2 15" xfId="20124"/>
    <cellStyle name="Total 3 3 2 2 16" xfId="20765"/>
    <cellStyle name="Total 3 3 2 2 2" xfId="1897"/>
    <cellStyle name="Total 3 3 2 2 2 2" xfId="5126"/>
    <cellStyle name="Total 3 3 2 2 2 3" xfId="7651"/>
    <cellStyle name="Total 3 3 2 2 2 4" xfId="10168"/>
    <cellStyle name="Total 3 3 2 2 2 5" xfId="12472"/>
    <cellStyle name="Total 3 3 2 2 2 6" xfId="14936"/>
    <cellStyle name="Total 3 3 2 2 2 7" xfId="17181"/>
    <cellStyle name="Total 3 3 2 2 3" xfId="2146"/>
    <cellStyle name="Total 3 3 2 2 3 2" xfId="5374"/>
    <cellStyle name="Total 3 3 2 2 3 3" xfId="7900"/>
    <cellStyle name="Total 3 3 2 2 3 4" xfId="10416"/>
    <cellStyle name="Total 3 3 2 2 3 5" xfId="12719"/>
    <cellStyle name="Total 3 3 2 2 3 6" xfId="15184"/>
    <cellStyle name="Total 3 3 2 2 3 7" xfId="17428"/>
    <cellStyle name="Total 3 3 2 2 4" xfId="2398"/>
    <cellStyle name="Total 3 3 2 2 4 2" xfId="5625"/>
    <cellStyle name="Total 3 3 2 2 4 3" xfId="8152"/>
    <cellStyle name="Total 3 3 2 2 4 4" xfId="10666"/>
    <cellStyle name="Total 3 3 2 2 4 5" xfId="12970"/>
    <cellStyle name="Total 3 3 2 2 4 6" xfId="15434"/>
    <cellStyle name="Total 3 3 2 2 4 7" xfId="17678"/>
    <cellStyle name="Total 3 3 2 2 5" xfId="1753"/>
    <cellStyle name="Total 3 3 2 2 5 2" xfId="4982"/>
    <cellStyle name="Total 3 3 2 2 5 3" xfId="7507"/>
    <cellStyle name="Total 3 3 2 2 5 4" xfId="10027"/>
    <cellStyle name="Total 3 3 2 2 5 5" xfId="12328"/>
    <cellStyle name="Total 3 3 2 2 5 6" xfId="14794"/>
    <cellStyle name="Total 3 3 2 2 5 7" xfId="17039"/>
    <cellStyle name="Total 3 3 2 2 6" xfId="2860"/>
    <cellStyle name="Total 3 3 2 2 6 2" xfId="6086"/>
    <cellStyle name="Total 3 3 2 2 6 3" xfId="8614"/>
    <cellStyle name="Total 3 3 2 2 6 4" xfId="11127"/>
    <cellStyle name="Total 3 3 2 2 6 5" xfId="13431"/>
    <cellStyle name="Total 3 3 2 2 6 6" xfId="15894"/>
    <cellStyle name="Total 3 3 2 2 6 7" xfId="18137"/>
    <cellStyle name="Total 3 3 2 2 7" xfId="3048"/>
    <cellStyle name="Total 3 3 2 2 7 2" xfId="6274"/>
    <cellStyle name="Total 3 3 2 2 7 3" xfId="8802"/>
    <cellStyle name="Total 3 3 2 2 7 4" xfId="11314"/>
    <cellStyle name="Total 3 3 2 2 7 5" xfId="13619"/>
    <cellStyle name="Total 3 3 2 2 7 6" xfId="16082"/>
    <cellStyle name="Total 3 3 2 2 7 7" xfId="18324"/>
    <cellStyle name="Total 3 3 2 2 8" xfId="3251"/>
    <cellStyle name="Total 3 3 2 2 8 2" xfId="6476"/>
    <cellStyle name="Total 3 3 2 2 8 3" xfId="9005"/>
    <cellStyle name="Total 3 3 2 2 8 4" xfId="11516"/>
    <cellStyle name="Total 3 3 2 2 8 5" xfId="13820"/>
    <cellStyle name="Total 3 3 2 2 8 6" xfId="16285"/>
    <cellStyle name="Total 3 3 2 2 8 7" xfId="18524"/>
    <cellStyle name="Total 3 3 2 2 9" xfId="3259"/>
    <cellStyle name="Total 3 3 2 2 9 2" xfId="6484"/>
    <cellStyle name="Total 3 3 2 2 9 3" xfId="9013"/>
    <cellStyle name="Total 3 3 2 2 9 4" xfId="11524"/>
    <cellStyle name="Total 3 3 2 2 9 5" xfId="13828"/>
    <cellStyle name="Total 3 3 2 2 9 6" xfId="16293"/>
    <cellStyle name="Total 3 3 2 2 9 7" xfId="18532"/>
    <cellStyle name="Total 3 3 2 20" xfId="19154"/>
    <cellStyle name="Total 3 3 2 21" xfId="19188"/>
    <cellStyle name="Total 3 3 2 22" xfId="19218"/>
    <cellStyle name="Total 3 3 2 23" xfId="19241"/>
    <cellStyle name="Total 3 3 2 24" xfId="19269"/>
    <cellStyle name="Total 3 3 2 25" xfId="19572"/>
    <cellStyle name="Total 3 3 2 26" xfId="19604"/>
    <cellStyle name="Total 3 3 2 27" xfId="19630"/>
    <cellStyle name="Total 3 3 2 28" xfId="19653"/>
    <cellStyle name="Total 3 3 2 29" xfId="19806"/>
    <cellStyle name="Total 3 3 2 3" xfId="738"/>
    <cellStyle name="Total 3 3 2 3 10" xfId="1307"/>
    <cellStyle name="Total 3 3 2 3 10 2" xfId="4536"/>
    <cellStyle name="Total 3 3 2 3 10 3" xfId="7062"/>
    <cellStyle name="Total 3 3 2 3 10 4" xfId="9590"/>
    <cellStyle name="Total 3 3 2 3 10 5" xfId="11885"/>
    <cellStyle name="Total 3 3 2 3 10 6" xfId="14352"/>
    <cellStyle name="Total 3 3 2 3 10 7" xfId="16602"/>
    <cellStyle name="Total 3 3 2 3 11" xfId="4037"/>
    <cellStyle name="Total 3 3 2 3 12" xfId="4450"/>
    <cellStyle name="Total 3 3 2 3 13" xfId="6708"/>
    <cellStyle name="Total 3 3 2 3 14" xfId="4082"/>
    <cellStyle name="Total 3 3 2 3 15" xfId="20153"/>
    <cellStyle name="Total 3 3 2 3 16" xfId="20795"/>
    <cellStyle name="Total 3 3 2 3 2" xfId="2016"/>
    <cellStyle name="Total 3 3 2 3 2 2" xfId="5245"/>
    <cellStyle name="Total 3 3 2 3 2 3" xfId="7770"/>
    <cellStyle name="Total 3 3 2 3 2 4" xfId="10286"/>
    <cellStyle name="Total 3 3 2 3 2 5" xfId="12590"/>
    <cellStyle name="Total 3 3 2 3 2 6" xfId="15055"/>
    <cellStyle name="Total 3 3 2 3 2 7" xfId="17299"/>
    <cellStyle name="Total 3 3 2 3 3" xfId="2262"/>
    <cellStyle name="Total 3 3 2 3 3 2" xfId="5489"/>
    <cellStyle name="Total 3 3 2 3 3 3" xfId="8016"/>
    <cellStyle name="Total 3 3 2 3 3 4" xfId="10530"/>
    <cellStyle name="Total 3 3 2 3 3 5" xfId="12834"/>
    <cellStyle name="Total 3 3 2 3 3 6" xfId="15298"/>
    <cellStyle name="Total 3 3 2 3 3 7" xfId="17542"/>
    <cellStyle name="Total 3 3 2 3 4" xfId="2512"/>
    <cellStyle name="Total 3 3 2 3 4 2" xfId="5739"/>
    <cellStyle name="Total 3 3 2 3 4 3" xfId="8266"/>
    <cellStyle name="Total 3 3 2 3 4 4" xfId="10780"/>
    <cellStyle name="Total 3 3 2 3 4 5" xfId="13084"/>
    <cellStyle name="Total 3 3 2 3 4 6" xfId="15548"/>
    <cellStyle name="Total 3 3 2 3 4 7" xfId="17792"/>
    <cellStyle name="Total 3 3 2 3 5" xfId="2740"/>
    <cellStyle name="Total 3 3 2 3 5 2" xfId="5966"/>
    <cellStyle name="Total 3 3 2 3 5 3" xfId="8494"/>
    <cellStyle name="Total 3 3 2 3 5 4" xfId="11008"/>
    <cellStyle name="Total 3 3 2 3 5 5" xfId="13311"/>
    <cellStyle name="Total 3 3 2 3 5 6" xfId="15776"/>
    <cellStyle name="Total 3 3 2 3 5 7" xfId="18017"/>
    <cellStyle name="Total 3 3 2 3 6" xfId="2970"/>
    <cellStyle name="Total 3 3 2 3 6 2" xfId="6196"/>
    <cellStyle name="Total 3 3 2 3 6 3" xfId="8724"/>
    <cellStyle name="Total 3 3 2 3 6 4" xfId="11237"/>
    <cellStyle name="Total 3 3 2 3 6 5" xfId="13541"/>
    <cellStyle name="Total 3 3 2 3 6 6" xfId="16004"/>
    <cellStyle name="Total 3 3 2 3 6 7" xfId="18247"/>
    <cellStyle name="Total 3 3 2 3 7" xfId="3154"/>
    <cellStyle name="Total 3 3 2 3 7 2" xfId="6379"/>
    <cellStyle name="Total 3 3 2 3 7 3" xfId="8908"/>
    <cellStyle name="Total 3 3 2 3 7 4" xfId="11419"/>
    <cellStyle name="Total 3 3 2 3 7 5" xfId="13724"/>
    <cellStyle name="Total 3 3 2 3 7 6" xfId="16188"/>
    <cellStyle name="Total 3 3 2 3 7 7" xfId="18428"/>
    <cellStyle name="Total 3 3 2 3 8" xfId="3353"/>
    <cellStyle name="Total 3 3 2 3 8 2" xfId="6578"/>
    <cellStyle name="Total 3 3 2 3 8 3" xfId="9107"/>
    <cellStyle name="Total 3 3 2 3 8 4" xfId="11618"/>
    <cellStyle name="Total 3 3 2 3 8 5" xfId="13922"/>
    <cellStyle name="Total 3 3 2 3 8 6" xfId="16387"/>
    <cellStyle name="Total 3 3 2 3 8 7" xfId="18626"/>
    <cellStyle name="Total 3 3 2 3 9" xfId="2166"/>
    <cellStyle name="Total 3 3 2 3 9 2" xfId="5394"/>
    <cellStyle name="Total 3 3 2 3 9 3" xfId="7920"/>
    <cellStyle name="Total 3 3 2 3 9 4" xfId="10436"/>
    <cellStyle name="Total 3 3 2 3 9 5" xfId="12739"/>
    <cellStyle name="Total 3 3 2 3 9 6" xfId="15204"/>
    <cellStyle name="Total 3 3 2 3 9 7" xfId="17448"/>
    <cellStyle name="Total 3 3 2 30" xfId="21171"/>
    <cellStyle name="Total 3 3 2 4" xfId="664"/>
    <cellStyle name="Total 3 3 2 4 10" xfId="1233"/>
    <cellStyle name="Total 3 3 2 4 10 2" xfId="4462"/>
    <cellStyle name="Total 3 3 2 4 10 3" xfId="6988"/>
    <cellStyle name="Total 3 3 2 4 10 4" xfId="9516"/>
    <cellStyle name="Total 3 3 2 4 10 5" xfId="11811"/>
    <cellStyle name="Total 3 3 2 4 10 6" xfId="14278"/>
    <cellStyle name="Total 3 3 2 4 10 7" xfId="16528"/>
    <cellStyle name="Total 3 3 2 4 11" xfId="3963"/>
    <cellStyle name="Total 3 3 2 4 12" xfId="4375"/>
    <cellStyle name="Total 3 3 2 4 13" xfId="5165"/>
    <cellStyle name="Total 3 3 2 4 14" xfId="14063"/>
    <cellStyle name="Total 3 3 2 4 15" xfId="20191"/>
    <cellStyle name="Total 3 3 2 4 16" xfId="20829"/>
    <cellStyle name="Total 3 3 2 4 2" xfId="1942"/>
    <cellStyle name="Total 3 3 2 4 2 2" xfId="5171"/>
    <cellStyle name="Total 3 3 2 4 2 3" xfId="7696"/>
    <cellStyle name="Total 3 3 2 4 2 4" xfId="10212"/>
    <cellStyle name="Total 3 3 2 4 2 5" xfId="12516"/>
    <cellStyle name="Total 3 3 2 4 2 6" xfId="14981"/>
    <cellStyle name="Total 3 3 2 4 2 7" xfId="17225"/>
    <cellStyle name="Total 3 3 2 4 3" xfId="2188"/>
    <cellStyle name="Total 3 3 2 4 3 2" xfId="5415"/>
    <cellStyle name="Total 3 3 2 4 3 3" xfId="7942"/>
    <cellStyle name="Total 3 3 2 4 3 4" xfId="10456"/>
    <cellStyle name="Total 3 3 2 4 3 5" xfId="12760"/>
    <cellStyle name="Total 3 3 2 4 3 6" xfId="15224"/>
    <cellStyle name="Total 3 3 2 4 3 7" xfId="17468"/>
    <cellStyle name="Total 3 3 2 4 4" xfId="2438"/>
    <cellStyle name="Total 3 3 2 4 4 2" xfId="5665"/>
    <cellStyle name="Total 3 3 2 4 4 3" xfId="8192"/>
    <cellStyle name="Total 3 3 2 4 4 4" xfId="10706"/>
    <cellStyle name="Total 3 3 2 4 4 5" xfId="13010"/>
    <cellStyle name="Total 3 3 2 4 4 6" xfId="15474"/>
    <cellStyle name="Total 3 3 2 4 4 7" xfId="17718"/>
    <cellStyle name="Total 3 3 2 4 5" xfId="2098"/>
    <cellStyle name="Total 3 3 2 4 5 2" xfId="5326"/>
    <cellStyle name="Total 3 3 2 4 5 3" xfId="7852"/>
    <cellStyle name="Total 3 3 2 4 5 4" xfId="10368"/>
    <cellStyle name="Total 3 3 2 4 5 5" xfId="12671"/>
    <cellStyle name="Total 3 3 2 4 5 6" xfId="15137"/>
    <cellStyle name="Total 3 3 2 4 5 7" xfId="17380"/>
    <cellStyle name="Total 3 3 2 4 6" xfId="2896"/>
    <cellStyle name="Total 3 3 2 4 6 2" xfId="6122"/>
    <cellStyle name="Total 3 3 2 4 6 3" xfId="8650"/>
    <cellStyle name="Total 3 3 2 4 6 4" xfId="11163"/>
    <cellStyle name="Total 3 3 2 4 6 5" xfId="13467"/>
    <cellStyle name="Total 3 3 2 4 6 6" xfId="15930"/>
    <cellStyle name="Total 3 3 2 4 6 7" xfId="18173"/>
    <cellStyle name="Total 3 3 2 4 7" xfId="3080"/>
    <cellStyle name="Total 3 3 2 4 7 2" xfId="6305"/>
    <cellStyle name="Total 3 3 2 4 7 3" xfId="8834"/>
    <cellStyle name="Total 3 3 2 4 7 4" xfId="11345"/>
    <cellStyle name="Total 3 3 2 4 7 5" xfId="13650"/>
    <cellStyle name="Total 3 3 2 4 7 6" xfId="16114"/>
    <cellStyle name="Total 3 3 2 4 7 7" xfId="18354"/>
    <cellStyle name="Total 3 3 2 4 8" xfId="3279"/>
    <cellStyle name="Total 3 3 2 4 8 2" xfId="6504"/>
    <cellStyle name="Total 3 3 2 4 8 3" xfId="9033"/>
    <cellStyle name="Total 3 3 2 4 8 4" xfId="11544"/>
    <cellStyle name="Total 3 3 2 4 8 5" xfId="13848"/>
    <cellStyle name="Total 3 3 2 4 8 6" xfId="16313"/>
    <cellStyle name="Total 3 3 2 4 8 7" xfId="18552"/>
    <cellStyle name="Total 3 3 2 4 9" xfId="2844"/>
    <cellStyle name="Total 3 3 2 4 9 2" xfId="6070"/>
    <cellStyle name="Total 3 3 2 4 9 3" xfId="8598"/>
    <cellStyle name="Total 3 3 2 4 9 4" xfId="11111"/>
    <cellStyle name="Total 3 3 2 4 9 5" xfId="13415"/>
    <cellStyle name="Total 3 3 2 4 9 6" xfId="15878"/>
    <cellStyle name="Total 3 3 2 4 9 7" xfId="18121"/>
    <cellStyle name="Total 3 3 2 5" xfId="404"/>
    <cellStyle name="Total 3 3 2 5 10" xfId="977"/>
    <cellStyle name="Total 3 3 2 5 10 2" xfId="4240"/>
    <cellStyle name="Total 3 3 2 5 10 3" xfId="6781"/>
    <cellStyle name="Total 3 3 2 5 10 4" xfId="9311"/>
    <cellStyle name="Total 3 3 2 5 10 5" xfId="4345"/>
    <cellStyle name="Total 3 3 2 5 10 6" xfId="14110"/>
    <cellStyle name="Total 3 3 2 5 10 7" xfId="3457"/>
    <cellStyle name="Total 3 3 2 5 11" xfId="3751"/>
    <cellStyle name="Total 3 3 2 5 12" xfId="4090"/>
    <cellStyle name="Total 3 3 2 5 13" xfId="3817"/>
    <cellStyle name="Total 3 3 2 5 14" xfId="9272"/>
    <cellStyle name="Total 3 3 2 5 15" xfId="20584"/>
    <cellStyle name="Total 3 3 2 5 16" xfId="20870"/>
    <cellStyle name="Total 3 3 2 5 2" xfId="1707"/>
    <cellStyle name="Total 3 3 2 5 2 2" xfId="4936"/>
    <cellStyle name="Total 3 3 2 5 2 3" xfId="7461"/>
    <cellStyle name="Total 3 3 2 5 2 4" xfId="9983"/>
    <cellStyle name="Total 3 3 2 5 2 5" xfId="12282"/>
    <cellStyle name="Total 3 3 2 5 2 6" xfId="14749"/>
    <cellStyle name="Total 3 3 2 5 2 7" xfId="16994"/>
    <cellStyle name="Total 3 3 2 5 3" xfId="1381"/>
    <cellStyle name="Total 3 3 2 5 3 2" xfId="4610"/>
    <cellStyle name="Total 3 3 2 5 3 3" xfId="7135"/>
    <cellStyle name="Total 3 3 2 5 3 4" xfId="9664"/>
    <cellStyle name="Total 3 3 2 5 3 5" xfId="11957"/>
    <cellStyle name="Total 3 3 2 5 3 6" xfId="14426"/>
    <cellStyle name="Total 3 3 2 5 3 7" xfId="16674"/>
    <cellStyle name="Total 3 3 2 5 4" xfId="1338"/>
    <cellStyle name="Total 3 3 2 5 4 2" xfId="4567"/>
    <cellStyle name="Total 3 3 2 5 4 3" xfId="7093"/>
    <cellStyle name="Total 3 3 2 5 4 4" xfId="9621"/>
    <cellStyle name="Total 3 3 2 5 4 5" xfId="11915"/>
    <cellStyle name="Total 3 3 2 5 4 6" xfId="14383"/>
    <cellStyle name="Total 3 3 2 5 4 7" xfId="16632"/>
    <cellStyle name="Total 3 3 2 5 5" xfId="1641"/>
    <cellStyle name="Total 3 3 2 5 5 2" xfId="4870"/>
    <cellStyle name="Total 3 3 2 5 5 3" xfId="7395"/>
    <cellStyle name="Total 3 3 2 5 5 4" xfId="9920"/>
    <cellStyle name="Total 3 3 2 5 5 5" xfId="12216"/>
    <cellStyle name="Total 3 3 2 5 5 6" xfId="14684"/>
    <cellStyle name="Total 3 3 2 5 5 7" xfId="16930"/>
    <cellStyle name="Total 3 3 2 5 6" xfId="2127"/>
    <cellStyle name="Total 3 3 2 5 6 2" xfId="5355"/>
    <cellStyle name="Total 3 3 2 5 6 3" xfId="7881"/>
    <cellStyle name="Total 3 3 2 5 6 4" xfId="10397"/>
    <cellStyle name="Total 3 3 2 5 6 5" xfId="12700"/>
    <cellStyle name="Total 3 3 2 5 6 6" xfId="15165"/>
    <cellStyle name="Total 3 3 2 5 6 7" xfId="17409"/>
    <cellStyle name="Total 3 3 2 5 7" xfId="2864"/>
    <cellStyle name="Total 3 3 2 5 7 2" xfId="6090"/>
    <cellStyle name="Total 3 3 2 5 7 3" xfId="8618"/>
    <cellStyle name="Total 3 3 2 5 7 4" xfId="11131"/>
    <cellStyle name="Total 3 3 2 5 7 5" xfId="13435"/>
    <cellStyle name="Total 3 3 2 5 7 6" xfId="15898"/>
    <cellStyle name="Total 3 3 2 5 7 7" xfId="18141"/>
    <cellStyle name="Total 3 3 2 5 8" xfId="1821"/>
    <cellStyle name="Total 3 3 2 5 8 2" xfId="5050"/>
    <cellStyle name="Total 3 3 2 5 8 3" xfId="7575"/>
    <cellStyle name="Total 3 3 2 5 8 4" xfId="10093"/>
    <cellStyle name="Total 3 3 2 5 8 5" xfId="12396"/>
    <cellStyle name="Total 3 3 2 5 8 6" xfId="14861"/>
    <cellStyle name="Total 3 3 2 5 8 7" xfId="17105"/>
    <cellStyle name="Total 3 3 2 5 9" xfId="1859"/>
    <cellStyle name="Total 3 3 2 5 9 2" xfId="5088"/>
    <cellStyle name="Total 3 3 2 5 9 3" xfId="7613"/>
    <cellStyle name="Total 3 3 2 5 9 4" xfId="10130"/>
    <cellStyle name="Total 3 3 2 5 9 5" xfId="12434"/>
    <cellStyle name="Total 3 3 2 5 9 6" xfId="14898"/>
    <cellStyle name="Total 3 3 2 5 9 7" xfId="17143"/>
    <cellStyle name="Total 3 3 2 6" xfId="1693"/>
    <cellStyle name="Total 3 3 2 6 10" xfId="20902"/>
    <cellStyle name="Total 3 3 2 6 2" xfId="4922"/>
    <cellStyle name="Total 3 3 2 6 3" xfId="7447"/>
    <cellStyle name="Total 3 3 2 6 4" xfId="9969"/>
    <cellStyle name="Total 3 3 2 6 5" xfId="12268"/>
    <cellStyle name="Total 3 3 2 6 6" xfId="14735"/>
    <cellStyle name="Total 3 3 2 6 7" xfId="16980"/>
    <cellStyle name="Total 3 3 2 6 8" xfId="20263"/>
    <cellStyle name="Total 3 3 2 6 9" xfId="20616"/>
    <cellStyle name="Total 3 3 2 7" xfId="1407"/>
    <cellStyle name="Total 3 3 2 7 10" xfId="20935"/>
    <cellStyle name="Total 3 3 2 7 2" xfId="4636"/>
    <cellStyle name="Total 3 3 2 7 3" xfId="7161"/>
    <cellStyle name="Total 3 3 2 7 4" xfId="9688"/>
    <cellStyle name="Total 3 3 2 7 5" xfId="11982"/>
    <cellStyle name="Total 3 3 2 7 6" xfId="14452"/>
    <cellStyle name="Total 3 3 2 7 7" xfId="16698"/>
    <cellStyle name="Total 3 3 2 7 8" xfId="20298"/>
    <cellStyle name="Total 3 3 2 7 9" xfId="20650"/>
    <cellStyle name="Total 3 3 2 8" xfId="2323"/>
    <cellStyle name="Total 3 3 2 8 10" xfId="20964"/>
    <cellStyle name="Total 3 3 2 8 2" xfId="5550"/>
    <cellStyle name="Total 3 3 2 8 3" xfId="8077"/>
    <cellStyle name="Total 3 3 2 8 4" xfId="10591"/>
    <cellStyle name="Total 3 3 2 8 5" xfId="12895"/>
    <cellStyle name="Total 3 3 2 8 6" xfId="15359"/>
    <cellStyle name="Total 3 3 2 8 7" xfId="17603"/>
    <cellStyle name="Total 3 3 2 8 8" xfId="20327"/>
    <cellStyle name="Total 3 3 2 8 9" xfId="20679"/>
    <cellStyle name="Total 3 3 2 9" xfId="2569"/>
    <cellStyle name="Total 3 3 2 9 10" xfId="20987"/>
    <cellStyle name="Total 3 3 2 9 2" xfId="5796"/>
    <cellStyle name="Total 3 3 2 9 3" xfId="8323"/>
    <cellStyle name="Total 3 3 2 9 4" xfId="10837"/>
    <cellStyle name="Total 3 3 2 9 5" xfId="13141"/>
    <cellStyle name="Total 3 3 2 9 6" xfId="15605"/>
    <cellStyle name="Total 3 3 2 9 7" xfId="17849"/>
    <cellStyle name="Total 3 3 2 9 8" xfId="20350"/>
    <cellStyle name="Total 3 3 2 9 9" xfId="20702"/>
    <cellStyle name="Total 3 3 20" xfId="18769"/>
    <cellStyle name="Total 3 3 21" xfId="19032"/>
    <cellStyle name="Total 3 3 22" xfId="19038"/>
    <cellStyle name="Total 3 3 23" xfId="18984"/>
    <cellStyle name="Total 3 3 24" xfId="19415"/>
    <cellStyle name="Total 3 3 25" xfId="19298"/>
    <cellStyle name="Total 3 3 26" xfId="19399"/>
    <cellStyle name="Total 3 3 27" xfId="19284"/>
    <cellStyle name="Total 3 3 28" xfId="19805"/>
    <cellStyle name="Total 3 3 3" xfId="514"/>
    <cellStyle name="Total 3 3 3 10" xfId="1085"/>
    <cellStyle name="Total 3 3 3 10 2" xfId="4334"/>
    <cellStyle name="Total 3 3 3 10 3" xfId="6876"/>
    <cellStyle name="Total 3 3 3 10 4" xfId="9407"/>
    <cellStyle name="Total 3 3 3 10 5" xfId="11732"/>
    <cellStyle name="Total 3 3 3 10 6" xfId="14193"/>
    <cellStyle name="Total 3 3 3 10 7" xfId="16485"/>
    <cellStyle name="Total 3 3 3 11" xfId="3844"/>
    <cellStyle name="Total 3 3 3 12" xfId="3562"/>
    <cellStyle name="Total 3 3 3 13" xfId="9494"/>
    <cellStyle name="Total 3 3 3 14" xfId="4445"/>
    <cellStyle name="Total 3 3 3 15" xfId="20077"/>
    <cellStyle name="Total 3 3 3 16" xfId="20721"/>
    <cellStyle name="Total 3 3 3 2" xfId="1806"/>
    <cellStyle name="Total 3 3 3 2 2" xfId="5035"/>
    <cellStyle name="Total 3 3 3 2 3" xfId="7560"/>
    <cellStyle name="Total 3 3 3 2 4" xfId="10079"/>
    <cellStyle name="Total 3 3 3 2 5" xfId="12381"/>
    <cellStyle name="Total 3 3 3 2 6" xfId="14847"/>
    <cellStyle name="Total 3 3 3 2 7" xfId="17091"/>
    <cellStyle name="Total 3 3 3 3" xfId="2067"/>
    <cellStyle name="Total 3 3 3 3 2" xfId="5295"/>
    <cellStyle name="Total 3 3 3 3 3" xfId="7821"/>
    <cellStyle name="Total 3 3 3 3 4" xfId="10337"/>
    <cellStyle name="Total 3 3 3 3 5" xfId="12640"/>
    <cellStyle name="Total 3 3 3 3 6" xfId="15106"/>
    <cellStyle name="Total 3 3 3 3 7" xfId="17349"/>
    <cellStyle name="Total 3 3 3 4" xfId="2312"/>
    <cellStyle name="Total 3 3 3 4 2" xfId="5539"/>
    <cellStyle name="Total 3 3 3 4 3" xfId="8066"/>
    <cellStyle name="Total 3 3 3 4 4" xfId="10580"/>
    <cellStyle name="Total 3 3 3 4 5" xfId="12884"/>
    <cellStyle name="Total 3 3 3 4 6" xfId="15348"/>
    <cellStyle name="Total 3 3 3 4 7" xfId="17592"/>
    <cellStyle name="Total 3 3 3 5" xfId="2552"/>
    <cellStyle name="Total 3 3 3 5 2" xfId="5779"/>
    <cellStyle name="Total 3 3 3 5 3" xfId="8306"/>
    <cellStyle name="Total 3 3 3 5 4" xfId="10820"/>
    <cellStyle name="Total 3 3 3 5 5" xfId="13124"/>
    <cellStyle name="Total 3 3 3 5 6" xfId="15588"/>
    <cellStyle name="Total 3 3 3 5 7" xfId="17832"/>
    <cellStyle name="Total 3 3 3 6" xfId="2787"/>
    <cellStyle name="Total 3 3 3 6 2" xfId="6013"/>
    <cellStyle name="Total 3 3 3 6 3" xfId="8541"/>
    <cellStyle name="Total 3 3 3 6 4" xfId="11055"/>
    <cellStyle name="Total 3 3 3 6 5" xfId="13358"/>
    <cellStyle name="Total 3 3 3 6 6" xfId="15823"/>
    <cellStyle name="Total 3 3 3 6 7" xfId="18064"/>
    <cellStyle name="Total 3 3 3 7" xfId="1508"/>
    <cellStyle name="Total 3 3 3 7 2" xfId="4737"/>
    <cellStyle name="Total 3 3 3 7 3" xfId="7262"/>
    <cellStyle name="Total 3 3 3 7 4" xfId="9789"/>
    <cellStyle name="Total 3 3 3 7 5" xfId="12083"/>
    <cellStyle name="Total 3 3 3 7 6" xfId="14553"/>
    <cellStyle name="Total 3 3 3 7 7" xfId="16799"/>
    <cellStyle name="Total 3 3 3 8" xfId="3203"/>
    <cellStyle name="Total 3 3 3 8 2" xfId="6428"/>
    <cellStyle name="Total 3 3 3 8 3" xfId="8957"/>
    <cellStyle name="Total 3 3 3 8 4" xfId="11468"/>
    <cellStyle name="Total 3 3 3 8 5" xfId="13773"/>
    <cellStyle name="Total 3 3 3 8 6" xfId="16237"/>
    <cellStyle name="Total 3 3 3 8 7" xfId="18477"/>
    <cellStyle name="Total 3 3 3 9" xfId="3233"/>
    <cellStyle name="Total 3 3 3 9 2" xfId="6458"/>
    <cellStyle name="Total 3 3 3 9 3" xfId="8987"/>
    <cellStyle name="Total 3 3 3 9 4" xfId="11498"/>
    <cellStyle name="Total 3 3 3 9 5" xfId="13802"/>
    <cellStyle name="Total 3 3 3 9 6" xfId="16267"/>
    <cellStyle name="Total 3 3 3 9 7" xfId="18506"/>
    <cellStyle name="Total 3 3 4" xfId="663"/>
    <cellStyle name="Total 3 3 4 10" xfId="1232"/>
    <cellStyle name="Total 3 3 4 10 2" xfId="4461"/>
    <cellStyle name="Total 3 3 4 10 3" xfId="6987"/>
    <cellStyle name="Total 3 3 4 10 4" xfId="9515"/>
    <cellStyle name="Total 3 3 4 10 5" xfId="11810"/>
    <cellStyle name="Total 3 3 4 10 6" xfId="14277"/>
    <cellStyle name="Total 3 3 4 10 7" xfId="16527"/>
    <cellStyle name="Total 3 3 4 11" xfId="3962"/>
    <cellStyle name="Total 3 3 4 12" xfId="4140"/>
    <cellStyle name="Total 3 3 4 13" xfId="6699"/>
    <cellStyle name="Total 3 3 4 14" xfId="9259"/>
    <cellStyle name="Total 3 3 4 15" xfId="19925"/>
    <cellStyle name="Total 3 3 4 16" xfId="19665"/>
    <cellStyle name="Total 3 3 4 2" xfId="1941"/>
    <cellStyle name="Total 3 3 4 2 2" xfId="5170"/>
    <cellStyle name="Total 3 3 4 2 3" xfId="7695"/>
    <cellStyle name="Total 3 3 4 2 4" xfId="10211"/>
    <cellStyle name="Total 3 3 4 2 5" xfId="12515"/>
    <cellStyle name="Total 3 3 4 2 6" xfId="14980"/>
    <cellStyle name="Total 3 3 4 2 7" xfId="17224"/>
    <cellStyle name="Total 3 3 4 3" xfId="2187"/>
    <cellStyle name="Total 3 3 4 3 2" xfId="5414"/>
    <cellStyle name="Total 3 3 4 3 3" xfId="7941"/>
    <cellStyle name="Total 3 3 4 3 4" xfId="10455"/>
    <cellStyle name="Total 3 3 4 3 5" xfId="12759"/>
    <cellStyle name="Total 3 3 4 3 6" xfId="15223"/>
    <cellStyle name="Total 3 3 4 3 7" xfId="17467"/>
    <cellStyle name="Total 3 3 4 4" xfId="2437"/>
    <cellStyle name="Total 3 3 4 4 2" xfId="5664"/>
    <cellStyle name="Total 3 3 4 4 3" xfId="8191"/>
    <cellStyle name="Total 3 3 4 4 4" xfId="10705"/>
    <cellStyle name="Total 3 3 4 4 5" xfId="13009"/>
    <cellStyle name="Total 3 3 4 4 6" xfId="15473"/>
    <cellStyle name="Total 3 3 4 4 7" xfId="17717"/>
    <cellStyle name="Total 3 3 4 5" xfId="2542"/>
    <cellStyle name="Total 3 3 4 5 2" xfId="5769"/>
    <cellStyle name="Total 3 3 4 5 3" xfId="8296"/>
    <cellStyle name="Total 3 3 4 5 4" xfId="10810"/>
    <cellStyle name="Total 3 3 4 5 5" xfId="13114"/>
    <cellStyle name="Total 3 3 4 5 6" xfId="15578"/>
    <cellStyle name="Total 3 3 4 5 7" xfId="17822"/>
    <cellStyle name="Total 3 3 4 6" xfId="2895"/>
    <cellStyle name="Total 3 3 4 6 2" xfId="6121"/>
    <cellStyle name="Total 3 3 4 6 3" xfId="8649"/>
    <cellStyle name="Total 3 3 4 6 4" xfId="11162"/>
    <cellStyle name="Total 3 3 4 6 5" xfId="13466"/>
    <cellStyle name="Total 3 3 4 6 6" xfId="15929"/>
    <cellStyle name="Total 3 3 4 6 7" xfId="18172"/>
    <cellStyle name="Total 3 3 4 7" xfId="3079"/>
    <cellStyle name="Total 3 3 4 7 2" xfId="6304"/>
    <cellStyle name="Total 3 3 4 7 3" xfId="8833"/>
    <cellStyle name="Total 3 3 4 7 4" xfId="11344"/>
    <cellStyle name="Total 3 3 4 7 5" xfId="13649"/>
    <cellStyle name="Total 3 3 4 7 6" xfId="16113"/>
    <cellStyle name="Total 3 3 4 7 7" xfId="18353"/>
    <cellStyle name="Total 3 3 4 8" xfId="3278"/>
    <cellStyle name="Total 3 3 4 8 2" xfId="6503"/>
    <cellStyle name="Total 3 3 4 8 3" xfId="9032"/>
    <cellStyle name="Total 3 3 4 8 4" xfId="11543"/>
    <cellStyle name="Total 3 3 4 8 5" xfId="13847"/>
    <cellStyle name="Total 3 3 4 8 6" xfId="16312"/>
    <cellStyle name="Total 3 3 4 8 7" xfId="18551"/>
    <cellStyle name="Total 3 3 4 9" xfId="3055"/>
    <cellStyle name="Total 3 3 4 9 2" xfId="6281"/>
    <cellStyle name="Total 3 3 4 9 3" xfId="8809"/>
    <cellStyle name="Total 3 3 4 9 4" xfId="11321"/>
    <cellStyle name="Total 3 3 4 9 5" xfId="13626"/>
    <cellStyle name="Total 3 3 4 9 6" xfId="16089"/>
    <cellStyle name="Total 3 3 4 9 7" xfId="18331"/>
    <cellStyle name="Total 3 3 5" xfId="521"/>
    <cellStyle name="Total 3 3 5 10" xfId="1092"/>
    <cellStyle name="Total 3 3 5 10 2" xfId="4341"/>
    <cellStyle name="Total 3 3 5 10 3" xfId="6883"/>
    <cellStyle name="Total 3 3 5 10 4" xfId="9414"/>
    <cellStyle name="Total 3 3 5 10 5" xfId="11739"/>
    <cellStyle name="Total 3 3 5 10 6" xfId="14200"/>
    <cellStyle name="Total 3 3 5 10 7" xfId="16492"/>
    <cellStyle name="Total 3 3 5 11" xfId="3851"/>
    <cellStyle name="Total 3 3 5 12" xfId="4160"/>
    <cellStyle name="Total 3 3 5 13" xfId="6931"/>
    <cellStyle name="Total 3 3 5 14" xfId="14069"/>
    <cellStyle name="Total 3 3 5 15" xfId="19992"/>
    <cellStyle name="Total 3 3 5 16" xfId="20429"/>
    <cellStyle name="Total 3 3 5 17" xfId="20372"/>
    <cellStyle name="Total 3 3 5 2" xfId="1813"/>
    <cellStyle name="Total 3 3 5 2 2" xfId="5042"/>
    <cellStyle name="Total 3 3 5 2 3" xfId="7567"/>
    <cellStyle name="Total 3 3 5 2 4" xfId="10086"/>
    <cellStyle name="Total 3 3 5 2 5" xfId="12388"/>
    <cellStyle name="Total 3 3 5 2 6" xfId="14854"/>
    <cellStyle name="Total 3 3 5 2 7" xfId="17098"/>
    <cellStyle name="Total 3 3 5 3" xfId="2074"/>
    <cellStyle name="Total 3 3 5 3 2" xfId="5302"/>
    <cellStyle name="Total 3 3 5 3 3" xfId="7828"/>
    <cellStyle name="Total 3 3 5 3 4" xfId="10344"/>
    <cellStyle name="Total 3 3 5 3 5" xfId="12647"/>
    <cellStyle name="Total 3 3 5 3 6" xfId="15113"/>
    <cellStyle name="Total 3 3 5 3 7" xfId="17356"/>
    <cellStyle name="Total 3 3 5 4" xfId="2319"/>
    <cellStyle name="Total 3 3 5 4 2" xfId="5546"/>
    <cellStyle name="Total 3 3 5 4 3" xfId="8073"/>
    <cellStyle name="Total 3 3 5 4 4" xfId="10587"/>
    <cellStyle name="Total 3 3 5 4 5" xfId="12891"/>
    <cellStyle name="Total 3 3 5 4 6" xfId="15355"/>
    <cellStyle name="Total 3 3 5 4 7" xfId="17599"/>
    <cellStyle name="Total 3 3 5 5" xfId="2595"/>
    <cellStyle name="Total 3 3 5 5 2" xfId="5822"/>
    <cellStyle name="Total 3 3 5 5 3" xfId="8349"/>
    <cellStyle name="Total 3 3 5 5 4" xfId="10863"/>
    <cellStyle name="Total 3 3 5 5 5" xfId="13167"/>
    <cellStyle name="Total 3 3 5 5 6" xfId="15631"/>
    <cellStyle name="Total 3 3 5 5 7" xfId="17874"/>
    <cellStyle name="Total 3 3 5 6" xfId="2794"/>
    <cellStyle name="Total 3 3 5 6 2" xfId="6020"/>
    <cellStyle name="Total 3 3 5 6 3" xfId="8548"/>
    <cellStyle name="Total 3 3 5 6 4" xfId="11062"/>
    <cellStyle name="Total 3 3 5 6 5" xfId="13365"/>
    <cellStyle name="Total 3 3 5 6 6" xfId="15830"/>
    <cellStyle name="Total 3 3 5 6 7" xfId="18071"/>
    <cellStyle name="Total 3 3 5 7" xfId="2998"/>
    <cellStyle name="Total 3 3 5 7 2" xfId="6224"/>
    <cellStyle name="Total 3 3 5 7 3" xfId="8752"/>
    <cellStyle name="Total 3 3 5 7 4" xfId="11265"/>
    <cellStyle name="Total 3 3 5 7 5" xfId="13569"/>
    <cellStyle name="Total 3 3 5 7 6" xfId="16032"/>
    <cellStyle name="Total 3 3 5 7 7" xfId="18275"/>
    <cellStyle name="Total 3 3 5 8" xfId="3210"/>
    <cellStyle name="Total 3 3 5 8 2" xfId="6435"/>
    <cellStyle name="Total 3 3 5 8 3" xfId="8964"/>
    <cellStyle name="Total 3 3 5 8 4" xfId="11475"/>
    <cellStyle name="Total 3 3 5 8 5" xfId="13780"/>
    <cellStyle name="Total 3 3 5 8 6" xfId="16244"/>
    <cellStyle name="Total 3 3 5 8 7" xfId="18484"/>
    <cellStyle name="Total 3 3 5 9" xfId="3064"/>
    <cellStyle name="Total 3 3 5 9 2" xfId="6290"/>
    <cellStyle name="Total 3 3 5 9 3" xfId="8818"/>
    <cellStyle name="Total 3 3 5 9 4" xfId="11330"/>
    <cellStyle name="Total 3 3 5 9 5" xfId="13635"/>
    <cellStyle name="Total 3 3 5 9 6" xfId="16098"/>
    <cellStyle name="Total 3 3 5 9 7" xfId="18340"/>
    <cellStyle name="Total 3 3 6" xfId="755"/>
    <cellStyle name="Total 3 3 6 10" xfId="1324"/>
    <cellStyle name="Total 3 3 6 10 2" xfId="4553"/>
    <cellStyle name="Total 3 3 6 10 3" xfId="7079"/>
    <cellStyle name="Total 3 3 6 10 4" xfId="9607"/>
    <cellStyle name="Total 3 3 6 10 5" xfId="11902"/>
    <cellStyle name="Total 3 3 6 10 6" xfId="14369"/>
    <cellStyle name="Total 3 3 6 10 7" xfId="16619"/>
    <cellStyle name="Total 3 3 6 11" xfId="4054"/>
    <cellStyle name="Total 3 3 6 12" xfId="4449"/>
    <cellStyle name="Total 3 3 6 13" xfId="9228"/>
    <cellStyle name="Total 3 3 6 14" xfId="14048"/>
    <cellStyle name="Total 3 3 6 15" xfId="20531"/>
    <cellStyle name="Total 3 3 6 16" xfId="20787"/>
    <cellStyle name="Total 3 3 6 2" xfId="2033"/>
    <cellStyle name="Total 3 3 6 2 2" xfId="5262"/>
    <cellStyle name="Total 3 3 6 2 3" xfId="7787"/>
    <cellStyle name="Total 3 3 6 2 4" xfId="10303"/>
    <cellStyle name="Total 3 3 6 2 5" xfId="12607"/>
    <cellStyle name="Total 3 3 6 2 6" xfId="15072"/>
    <cellStyle name="Total 3 3 6 2 7" xfId="17316"/>
    <cellStyle name="Total 3 3 6 3" xfId="2279"/>
    <cellStyle name="Total 3 3 6 3 2" xfId="5506"/>
    <cellStyle name="Total 3 3 6 3 3" xfId="8033"/>
    <cellStyle name="Total 3 3 6 3 4" xfId="10547"/>
    <cellStyle name="Total 3 3 6 3 5" xfId="12851"/>
    <cellStyle name="Total 3 3 6 3 6" xfId="15315"/>
    <cellStyle name="Total 3 3 6 3 7" xfId="17559"/>
    <cellStyle name="Total 3 3 6 4" xfId="2529"/>
    <cellStyle name="Total 3 3 6 4 2" xfId="5756"/>
    <cellStyle name="Total 3 3 6 4 3" xfId="8283"/>
    <cellStyle name="Total 3 3 6 4 4" xfId="10797"/>
    <cellStyle name="Total 3 3 6 4 5" xfId="13101"/>
    <cellStyle name="Total 3 3 6 4 6" xfId="15565"/>
    <cellStyle name="Total 3 3 6 4 7" xfId="17809"/>
    <cellStyle name="Total 3 3 6 5" xfId="2757"/>
    <cellStyle name="Total 3 3 6 5 2" xfId="5983"/>
    <cellStyle name="Total 3 3 6 5 3" xfId="8511"/>
    <cellStyle name="Total 3 3 6 5 4" xfId="11025"/>
    <cellStyle name="Total 3 3 6 5 5" xfId="13328"/>
    <cellStyle name="Total 3 3 6 5 6" xfId="15793"/>
    <cellStyle name="Total 3 3 6 5 7" xfId="18034"/>
    <cellStyle name="Total 3 3 6 6" xfId="2987"/>
    <cellStyle name="Total 3 3 6 6 2" xfId="6213"/>
    <cellStyle name="Total 3 3 6 6 3" xfId="8741"/>
    <cellStyle name="Total 3 3 6 6 4" xfId="11254"/>
    <cellStyle name="Total 3 3 6 6 5" xfId="13558"/>
    <cellStyle name="Total 3 3 6 6 6" xfId="16021"/>
    <cellStyle name="Total 3 3 6 6 7" xfId="18264"/>
    <cellStyle name="Total 3 3 6 7" xfId="3171"/>
    <cellStyle name="Total 3 3 6 7 2" xfId="6396"/>
    <cellStyle name="Total 3 3 6 7 3" xfId="8925"/>
    <cellStyle name="Total 3 3 6 7 4" xfId="11436"/>
    <cellStyle name="Total 3 3 6 7 5" xfId="13741"/>
    <cellStyle name="Total 3 3 6 7 6" xfId="16205"/>
    <cellStyle name="Total 3 3 6 7 7" xfId="18445"/>
    <cellStyle name="Total 3 3 6 8" xfId="3370"/>
    <cellStyle name="Total 3 3 6 8 2" xfId="6595"/>
    <cellStyle name="Total 3 3 6 8 3" xfId="9124"/>
    <cellStyle name="Total 3 3 6 8 4" xfId="11635"/>
    <cellStyle name="Total 3 3 6 8 5" xfId="13939"/>
    <cellStyle name="Total 3 3 6 8 6" xfId="16404"/>
    <cellStyle name="Total 3 3 6 8 7" xfId="18643"/>
    <cellStyle name="Total 3 3 6 9" xfId="3063"/>
    <cellStyle name="Total 3 3 6 9 2" xfId="6289"/>
    <cellStyle name="Total 3 3 6 9 3" xfId="8817"/>
    <cellStyle name="Total 3 3 6 9 4" xfId="11329"/>
    <cellStyle name="Total 3 3 6 9 5" xfId="13634"/>
    <cellStyle name="Total 3 3 6 9 6" xfId="16097"/>
    <cellStyle name="Total 3 3 6 9 7" xfId="18339"/>
    <cellStyle name="Total 3 3 7" xfId="1499"/>
    <cellStyle name="Total 3 3 7 10" xfId="20426"/>
    <cellStyle name="Total 3 3 7 2" xfId="4728"/>
    <cellStyle name="Total 3 3 7 3" xfId="7253"/>
    <cellStyle name="Total 3 3 7 4" xfId="9780"/>
    <cellStyle name="Total 3 3 7 5" xfId="12074"/>
    <cellStyle name="Total 3 3 7 6" xfId="14544"/>
    <cellStyle name="Total 3 3 7 7" xfId="16790"/>
    <cellStyle name="Total 3 3 7 8" xfId="20023"/>
    <cellStyle name="Total 3 3 7 9" xfId="20455"/>
    <cellStyle name="Total 3 3 8" xfId="1425"/>
    <cellStyle name="Total 3 3 8 10" xfId="20462"/>
    <cellStyle name="Total 3 3 8 2" xfId="4654"/>
    <cellStyle name="Total 3 3 8 3" xfId="7179"/>
    <cellStyle name="Total 3 3 8 4" xfId="9706"/>
    <cellStyle name="Total 3 3 8 5" xfId="12000"/>
    <cellStyle name="Total 3 3 8 6" xfId="14470"/>
    <cellStyle name="Total 3 3 8 7" xfId="16716"/>
    <cellStyle name="Total 3 3 8 8" xfId="20007"/>
    <cellStyle name="Total 3 3 8 9" xfId="20442"/>
    <cellStyle name="Total 3 3 9" xfId="2338"/>
    <cellStyle name="Total 3 3 9 10" xfId="20911"/>
    <cellStyle name="Total 3 3 9 2" xfId="5565"/>
    <cellStyle name="Total 3 3 9 3" xfId="8092"/>
    <cellStyle name="Total 3 3 9 4" xfId="10606"/>
    <cellStyle name="Total 3 3 9 5" xfId="12910"/>
    <cellStyle name="Total 3 3 9 6" xfId="15374"/>
    <cellStyle name="Total 3 3 9 7" xfId="17618"/>
    <cellStyle name="Total 3 3 9 8" xfId="20274"/>
    <cellStyle name="Total 3 3 9 9" xfId="20626"/>
    <cellStyle name="Total 3 30" xfId="19622"/>
    <cellStyle name="Total 3 31" xfId="19784"/>
    <cellStyle name="Total 3 4" xfId="198"/>
    <cellStyle name="Total 3 4 10" xfId="1838"/>
    <cellStyle name="Total 3 4 10 10" xfId="20988"/>
    <cellStyle name="Total 3 4 10 2" xfId="5067"/>
    <cellStyle name="Total 3 4 10 3" xfId="7592"/>
    <cellStyle name="Total 3 4 10 4" xfId="10109"/>
    <cellStyle name="Total 3 4 10 5" xfId="12413"/>
    <cellStyle name="Total 3 4 10 6" xfId="14877"/>
    <cellStyle name="Total 3 4 10 7" xfId="17122"/>
    <cellStyle name="Total 3 4 10 8" xfId="20351"/>
    <cellStyle name="Total 3 4 10 9" xfId="20703"/>
    <cellStyle name="Total 3 4 11" xfId="2875"/>
    <cellStyle name="Total 3 4 11 2" xfId="6101"/>
    <cellStyle name="Total 3 4 11 3" xfId="8629"/>
    <cellStyle name="Total 3 4 11 4" xfId="11142"/>
    <cellStyle name="Total 3 4 11 5" xfId="13446"/>
    <cellStyle name="Total 3 4 11 6" xfId="15909"/>
    <cellStyle name="Total 3 4 11 7" xfId="18152"/>
    <cellStyle name="Total 3 4 12" xfId="2659"/>
    <cellStyle name="Total 3 4 12 2" xfId="5886"/>
    <cellStyle name="Total 3 4 12 3" xfId="8413"/>
    <cellStyle name="Total 3 4 12 4" xfId="10927"/>
    <cellStyle name="Total 3 4 12 5" xfId="13231"/>
    <cellStyle name="Total 3 4 12 6" xfId="15695"/>
    <cellStyle name="Total 3 4 12 7" xfId="17938"/>
    <cellStyle name="Total 3 4 13" xfId="828"/>
    <cellStyle name="Total 3 4 13 2" xfId="4113"/>
    <cellStyle name="Total 3 4 13 3" xfId="6674"/>
    <cellStyle name="Total 3 4 13 4" xfId="9202"/>
    <cellStyle name="Total 3 4 13 5" xfId="3594"/>
    <cellStyle name="Total 3 4 13 6" xfId="14027"/>
    <cellStyle name="Total 3 4 13 7" xfId="14222"/>
    <cellStyle name="Total 3 4 14" xfId="3599"/>
    <cellStyle name="Total 3 4 15" xfId="6702"/>
    <cellStyle name="Total 3 4 16" xfId="6893"/>
    <cellStyle name="Total 3 4 17" xfId="18977"/>
    <cellStyle name="Total 3 4 18" xfId="19121"/>
    <cellStyle name="Total 3 4 19" xfId="19155"/>
    <cellStyle name="Total 3 4 2" xfId="391"/>
    <cellStyle name="Total 3 4 2 10" xfId="2099"/>
    <cellStyle name="Total 3 4 2 10 2" xfId="5327"/>
    <cellStyle name="Total 3 4 2 10 3" xfId="7853"/>
    <cellStyle name="Total 3 4 2 10 4" xfId="10369"/>
    <cellStyle name="Total 3 4 2 10 5" xfId="12672"/>
    <cellStyle name="Total 3 4 2 10 6" xfId="15138"/>
    <cellStyle name="Total 3 4 2 10 7" xfId="17381"/>
    <cellStyle name="Total 3 4 2 11" xfId="2543"/>
    <cellStyle name="Total 3 4 2 11 2" xfId="5770"/>
    <cellStyle name="Total 3 4 2 11 3" xfId="8297"/>
    <cellStyle name="Total 3 4 2 11 4" xfId="10811"/>
    <cellStyle name="Total 3 4 2 11 5" xfId="13115"/>
    <cellStyle name="Total 3 4 2 11 6" xfId="15579"/>
    <cellStyle name="Total 3 4 2 11 7" xfId="17823"/>
    <cellStyle name="Total 3 4 2 12" xfId="2665"/>
    <cellStyle name="Total 3 4 2 12 2" xfId="5892"/>
    <cellStyle name="Total 3 4 2 12 3" xfId="8419"/>
    <cellStyle name="Total 3 4 2 12 4" xfId="10933"/>
    <cellStyle name="Total 3 4 2 12 5" xfId="13237"/>
    <cellStyle name="Total 3 4 2 12 6" xfId="15701"/>
    <cellStyle name="Total 3 4 2 12 7" xfId="17944"/>
    <cellStyle name="Total 3 4 2 13" xfId="964"/>
    <cellStyle name="Total 3 4 2 13 2" xfId="4227"/>
    <cellStyle name="Total 3 4 2 13 3" xfId="6768"/>
    <cellStyle name="Total 3 4 2 13 4" xfId="9298"/>
    <cellStyle name="Total 3 4 2 13 5" xfId="6739"/>
    <cellStyle name="Total 3 4 2 13 6" xfId="14097"/>
    <cellStyle name="Total 3 4 2 13 7" xfId="9275"/>
    <cellStyle name="Total 3 4 2 14" xfId="4179"/>
    <cellStyle name="Total 3 4 2 15" xfId="6723"/>
    <cellStyle name="Total 3 4 2 16" xfId="3627"/>
    <cellStyle name="Total 3 4 2 17" xfId="14211"/>
    <cellStyle name="Total 3 4 2 18" xfId="18978"/>
    <cellStyle name="Total 3 4 2 19" xfId="19122"/>
    <cellStyle name="Total 3 4 2 2" xfId="615"/>
    <cellStyle name="Total 3 4 2 2 10" xfId="1186"/>
    <cellStyle name="Total 3 4 2 2 10 2" xfId="4418"/>
    <cellStyle name="Total 3 4 2 2 10 3" xfId="6953"/>
    <cellStyle name="Total 3 4 2 2 10 4" xfId="9483"/>
    <cellStyle name="Total 3 4 2 2 10 5" xfId="11787"/>
    <cellStyle name="Total 3 4 2 2 10 6" xfId="14250"/>
    <cellStyle name="Total 3 4 2 2 10 7" xfId="16517"/>
    <cellStyle name="Total 3 4 2 2 11" xfId="3926"/>
    <cellStyle name="Total 3 4 2 2 12" xfId="4146"/>
    <cellStyle name="Total 3 4 2 2 13" xfId="9455"/>
    <cellStyle name="Total 3 4 2 2 14" xfId="14207"/>
    <cellStyle name="Total 3 4 2 2 15" xfId="20126"/>
    <cellStyle name="Total 3 4 2 2 16" xfId="20767"/>
    <cellStyle name="Total 3 4 2 2 2" xfId="1898"/>
    <cellStyle name="Total 3 4 2 2 2 2" xfId="5127"/>
    <cellStyle name="Total 3 4 2 2 2 3" xfId="7652"/>
    <cellStyle name="Total 3 4 2 2 2 4" xfId="10169"/>
    <cellStyle name="Total 3 4 2 2 2 5" xfId="12473"/>
    <cellStyle name="Total 3 4 2 2 2 6" xfId="14937"/>
    <cellStyle name="Total 3 4 2 2 2 7" xfId="17182"/>
    <cellStyle name="Total 3 4 2 2 3" xfId="2147"/>
    <cellStyle name="Total 3 4 2 2 3 2" xfId="5375"/>
    <cellStyle name="Total 3 4 2 2 3 3" xfId="7901"/>
    <cellStyle name="Total 3 4 2 2 3 4" xfId="10417"/>
    <cellStyle name="Total 3 4 2 2 3 5" xfId="12720"/>
    <cellStyle name="Total 3 4 2 2 3 6" xfId="15185"/>
    <cellStyle name="Total 3 4 2 2 3 7" xfId="17429"/>
    <cellStyle name="Total 3 4 2 2 4" xfId="2399"/>
    <cellStyle name="Total 3 4 2 2 4 2" xfId="5626"/>
    <cellStyle name="Total 3 4 2 2 4 3" xfId="8153"/>
    <cellStyle name="Total 3 4 2 2 4 4" xfId="10667"/>
    <cellStyle name="Total 3 4 2 2 4 5" xfId="12971"/>
    <cellStyle name="Total 3 4 2 2 4 6" xfId="15435"/>
    <cellStyle name="Total 3 4 2 2 4 7" xfId="17679"/>
    <cellStyle name="Total 3 4 2 2 5" xfId="2417"/>
    <cellStyle name="Total 3 4 2 2 5 2" xfId="5644"/>
    <cellStyle name="Total 3 4 2 2 5 3" xfId="8171"/>
    <cellStyle name="Total 3 4 2 2 5 4" xfId="10685"/>
    <cellStyle name="Total 3 4 2 2 5 5" xfId="12989"/>
    <cellStyle name="Total 3 4 2 2 5 6" xfId="15453"/>
    <cellStyle name="Total 3 4 2 2 5 7" xfId="17697"/>
    <cellStyle name="Total 3 4 2 2 6" xfId="2861"/>
    <cellStyle name="Total 3 4 2 2 6 2" xfId="6087"/>
    <cellStyle name="Total 3 4 2 2 6 3" xfId="8615"/>
    <cellStyle name="Total 3 4 2 2 6 4" xfId="11128"/>
    <cellStyle name="Total 3 4 2 2 6 5" xfId="13432"/>
    <cellStyle name="Total 3 4 2 2 6 6" xfId="15895"/>
    <cellStyle name="Total 3 4 2 2 6 7" xfId="18138"/>
    <cellStyle name="Total 3 4 2 2 7" xfId="3049"/>
    <cellStyle name="Total 3 4 2 2 7 2" xfId="6275"/>
    <cellStyle name="Total 3 4 2 2 7 3" xfId="8803"/>
    <cellStyle name="Total 3 4 2 2 7 4" xfId="11315"/>
    <cellStyle name="Total 3 4 2 2 7 5" xfId="13620"/>
    <cellStyle name="Total 3 4 2 2 7 6" xfId="16083"/>
    <cellStyle name="Total 3 4 2 2 7 7" xfId="18325"/>
    <cellStyle name="Total 3 4 2 2 8" xfId="3252"/>
    <cellStyle name="Total 3 4 2 2 8 2" xfId="6477"/>
    <cellStyle name="Total 3 4 2 2 8 3" xfId="9006"/>
    <cellStyle name="Total 3 4 2 2 8 4" xfId="11517"/>
    <cellStyle name="Total 3 4 2 2 8 5" xfId="13821"/>
    <cellStyle name="Total 3 4 2 2 8 6" xfId="16286"/>
    <cellStyle name="Total 3 4 2 2 8 7" xfId="18525"/>
    <cellStyle name="Total 3 4 2 2 9" xfId="3431"/>
    <cellStyle name="Total 3 4 2 2 9 2" xfId="6656"/>
    <cellStyle name="Total 3 4 2 2 9 3" xfId="9185"/>
    <cellStyle name="Total 3 4 2 2 9 4" xfId="11696"/>
    <cellStyle name="Total 3 4 2 2 9 5" xfId="14000"/>
    <cellStyle name="Total 3 4 2 2 9 6" xfId="16465"/>
    <cellStyle name="Total 3 4 2 2 9 7" xfId="18704"/>
    <cellStyle name="Total 3 4 2 20" xfId="19156"/>
    <cellStyle name="Total 3 4 2 21" xfId="19190"/>
    <cellStyle name="Total 3 4 2 22" xfId="19220"/>
    <cellStyle name="Total 3 4 2 23" xfId="19243"/>
    <cellStyle name="Total 3 4 2 24" xfId="19271"/>
    <cellStyle name="Total 3 4 2 25" xfId="19574"/>
    <cellStyle name="Total 3 4 2 26" xfId="19606"/>
    <cellStyle name="Total 3 4 2 27" xfId="19632"/>
    <cellStyle name="Total 3 4 2 28" xfId="19655"/>
    <cellStyle name="Total 3 4 2 29" xfId="19809"/>
    <cellStyle name="Total 3 4 2 3" xfId="462"/>
    <cellStyle name="Total 3 4 2 3 10" xfId="1034"/>
    <cellStyle name="Total 3 4 2 3 10 2" xfId="4291"/>
    <cellStyle name="Total 3 4 2 3 10 3" xfId="6831"/>
    <cellStyle name="Total 3 4 2 3 10 4" xfId="9360"/>
    <cellStyle name="Total 3 4 2 3 10 5" xfId="6974"/>
    <cellStyle name="Total 3 4 2 3 10 6" xfId="14155"/>
    <cellStyle name="Total 3 4 2 3 10 7" xfId="9381"/>
    <cellStyle name="Total 3 4 2 3 11" xfId="3799"/>
    <cellStyle name="Total 3 4 2 3 12" xfId="4167"/>
    <cellStyle name="Total 3 4 2 3 13" xfId="9426"/>
    <cellStyle name="Total 3 4 2 3 14" xfId="6718"/>
    <cellStyle name="Total 3 4 2 3 15" xfId="20155"/>
    <cellStyle name="Total 3 4 2 3 16" xfId="20797"/>
    <cellStyle name="Total 3 4 2 3 2" xfId="1761"/>
    <cellStyle name="Total 3 4 2 3 2 2" xfId="4990"/>
    <cellStyle name="Total 3 4 2 3 2 3" xfId="7515"/>
    <cellStyle name="Total 3 4 2 3 2 4" xfId="10034"/>
    <cellStyle name="Total 3 4 2 3 2 5" xfId="12336"/>
    <cellStyle name="Total 3 4 2 3 2 6" xfId="14802"/>
    <cellStyle name="Total 3 4 2 3 2 7" xfId="17046"/>
    <cellStyle name="Total 3 4 2 3 3" xfId="1393"/>
    <cellStyle name="Total 3 4 2 3 3 2" xfId="4622"/>
    <cellStyle name="Total 3 4 2 3 3 3" xfId="7147"/>
    <cellStyle name="Total 3 4 2 3 3 4" xfId="9675"/>
    <cellStyle name="Total 3 4 2 3 3 5" xfId="11968"/>
    <cellStyle name="Total 3 4 2 3 3 6" xfId="14438"/>
    <cellStyle name="Total 3 4 2 3 3 7" xfId="16685"/>
    <cellStyle name="Total 3 4 2 3 4" xfId="1645"/>
    <cellStyle name="Total 3 4 2 3 4 2" xfId="4874"/>
    <cellStyle name="Total 3 4 2 3 4 3" xfId="7399"/>
    <cellStyle name="Total 3 4 2 3 4 4" xfId="9924"/>
    <cellStyle name="Total 3 4 2 3 4 5" xfId="12220"/>
    <cellStyle name="Total 3 4 2 3 4 6" xfId="14688"/>
    <cellStyle name="Total 3 4 2 3 4 7" xfId="16934"/>
    <cellStyle name="Total 3 4 2 3 5" xfId="1857"/>
    <cellStyle name="Total 3 4 2 3 5 2" xfId="5086"/>
    <cellStyle name="Total 3 4 2 3 5 3" xfId="7611"/>
    <cellStyle name="Total 3 4 2 3 5 4" xfId="10128"/>
    <cellStyle name="Total 3 4 2 3 5 5" xfId="12432"/>
    <cellStyle name="Total 3 4 2 3 5 6" xfId="14896"/>
    <cellStyle name="Total 3 4 2 3 5 7" xfId="17141"/>
    <cellStyle name="Total 3 4 2 3 6" xfId="2689"/>
    <cellStyle name="Total 3 4 2 3 6 2" xfId="5916"/>
    <cellStyle name="Total 3 4 2 3 6 3" xfId="8443"/>
    <cellStyle name="Total 3 4 2 3 6 4" xfId="10957"/>
    <cellStyle name="Total 3 4 2 3 6 5" xfId="13261"/>
    <cellStyle name="Total 3 4 2 3 6 6" xfId="15725"/>
    <cellStyle name="Total 3 4 2 3 6 7" xfId="17967"/>
    <cellStyle name="Total 3 4 2 3 7" xfId="1434"/>
    <cellStyle name="Total 3 4 2 3 7 2" xfId="4663"/>
    <cellStyle name="Total 3 4 2 3 7 3" xfId="7188"/>
    <cellStyle name="Total 3 4 2 3 7 4" xfId="9715"/>
    <cellStyle name="Total 3 4 2 3 7 5" xfId="12009"/>
    <cellStyle name="Total 3 4 2 3 7 6" xfId="14479"/>
    <cellStyle name="Total 3 4 2 3 7 7" xfId="16725"/>
    <cellStyle name="Total 3 4 2 3 8" xfId="2599"/>
    <cellStyle name="Total 3 4 2 3 8 2" xfId="5826"/>
    <cellStyle name="Total 3 4 2 3 8 3" xfId="8353"/>
    <cellStyle name="Total 3 4 2 3 8 4" xfId="10867"/>
    <cellStyle name="Total 3 4 2 3 8 5" xfId="13171"/>
    <cellStyle name="Total 3 4 2 3 8 6" xfId="15635"/>
    <cellStyle name="Total 3 4 2 3 8 7" xfId="17878"/>
    <cellStyle name="Total 3 4 2 3 9" xfId="2813"/>
    <cellStyle name="Total 3 4 2 3 9 2" xfId="6039"/>
    <cellStyle name="Total 3 4 2 3 9 3" xfId="8567"/>
    <cellStyle name="Total 3 4 2 3 9 4" xfId="11080"/>
    <cellStyle name="Total 3 4 2 3 9 5" xfId="13384"/>
    <cellStyle name="Total 3 4 2 3 9 6" xfId="15848"/>
    <cellStyle name="Total 3 4 2 3 9 7" xfId="18090"/>
    <cellStyle name="Total 3 4 2 30" xfId="21173"/>
    <cellStyle name="Total 3 4 2 4" xfId="466"/>
    <cellStyle name="Total 3 4 2 4 10" xfId="1038"/>
    <cellStyle name="Total 3 4 2 4 10 2" xfId="4295"/>
    <cellStyle name="Total 3 4 2 4 10 3" xfId="6835"/>
    <cellStyle name="Total 3 4 2 4 10 4" xfId="9364"/>
    <cellStyle name="Total 3 4 2 4 10 5" xfId="3530"/>
    <cellStyle name="Total 3 4 2 4 10 6" xfId="14159"/>
    <cellStyle name="Total 3 4 2 4 10 7" xfId="3729"/>
    <cellStyle name="Total 3 4 2 4 11" xfId="3803"/>
    <cellStyle name="Total 3 4 2 4 12" xfId="3596"/>
    <cellStyle name="Total 3 4 2 4 13" xfId="3856"/>
    <cellStyle name="Total 3 4 2 4 14" xfId="11793"/>
    <cellStyle name="Total 3 4 2 4 15" xfId="20193"/>
    <cellStyle name="Total 3 4 2 4 16" xfId="20831"/>
    <cellStyle name="Total 3 4 2 4 2" xfId="1765"/>
    <cellStyle name="Total 3 4 2 4 2 2" xfId="4994"/>
    <cellStyle name="Total 3 4 2 4 2 3" xfId="7519"/>
    <cellStyle name="Total 3 4 2 4 2 4" xfId="10038"/>
    <cellStyle name="Total 3 4 2 4 2 5" xfId="12340"/>
    <cellStyle name="Total 3 4 2 4 2 6" xfId="14806"/>
    <cellStyle name="Total 3 4 2 4 2 7" xfId="17050"/>
    <cellStyle name="Total 3 4 2 4 3" xfId="1369"/>
    <cellStyle name="Total 3 4 2 4 3 2" xfId="4598"/>
    <cellStyle name="Total 3 4 2 4 3 3" xfId="7124"/>
    <cellStyle name="Total 3 4 2 4 3 4" xfId="9652"/>
    <cellStyle name="Total 3 4 2 4 3 5" xfId="11946"/>
    <cellStyle name="Total 3 4 2 4 3 6" xfId="14414"/>
    <cellStyle name="Total 3 4 2 4 3 7" xfId="16663"/>
    <cellStyle name="Total 3 4 2 4 4" xfId="1668"/>
    <cellStyle name="Total 3 4 2 4 4 2" xfId="4897"/>
    <cellStyle name="Total 3 4 2 4 4 3" xfId="7422"/>
    <cellStyle name="Total 3 4 2 4 4 4" xfId="9944"/>
    <cellStyle name="Total 3 4 2 4 4 5" xfId="12243"/>
    <cellStyle name="Total 3 4 2 4 4 6" xfId="14710"/>
    <cellStyle name="Total 3 4 2 4 4 7" xfId="16955"/>
    <cellStyle name="Total 3 4 2 4 5" xfId="2600"/>
    <cellStyle name="Total 3 4 2 4 5 2" xfId="5827"/>
    <cellStyle name="Total 3 4 2 4 5 3" xfId="8354"/>
    <cellStyle name="Total 3 4 2 4 5 4" xfId="10868"/>
    <cellStyle name="Total 3 4 2 4 5 5" xfId="13172"/>
    <cellStyle name="Total 3 4 2 4 5 6" xfId="15636"/>
    <cellStyle name="Total 3 4 2 4 5 7" xfId="17879"/>
    <cellStyle name="Total 3 4 2 4 6" xfId="2652"/>
    <cellStyle name="Total 3 4 2 4 6 2" xfId="5879"/>
    <cellStyle name="Total 3 4 2 4 6 3" xfId="8406"/>
    <cellStyle name="Total 3 4 2 4 6 4" xfId="10920"/>
    <cellStyle name="Total 3 4 2 4 6 5" xfId="13224"/>
    <cellStyle name="Total 3 4 2 4 6 6" xfId="15688"/>
    <cellStyle name="Total 3 4 2 4 6 7" xfId="17931"/>
    <cellStyle name="Total 3 4 2 4 7" xfId="2601"/>
    <cellStyle name="Total 3 4 2 4 7 2" xfId="5828"/>
    <cellStyle name="Total 3 4 2 4 7 3" xfId="8355"/>
    <cellStyle name="Total 3 4 2 4 7 4" xfId="10869"/>
    <cellStyle name="Total 3 4 2 4 7 5" xfId="13173"/>
    <cellStyle name="Total 3 4 2 4 7 6" xfId="15637"/>
    <cellStyle name="Total 3 4 2 4 7 7" xfId="17880"/>
    <cellStyle name="Total 3 4 2 4 8" xfId="1597"/>
    <cellStyle name="Total 3 4 2 4 8 2" xfId="4826"/>
    <cellStyle name="Total 3 4 2 4 8 3" xfId="7351"/>
    <cellStyle name="Total 3 4 2 4 8 4" xfId="9877"/>
    <cellStyle name="Total 3 4 2 4 8 5" xfId="12172"/>
    <cellStyle name="Total 3 4 2 4 8 6" xfId="14641"/>
    <cellStyle name="Total 3 4 2 4 8 7" xfId="16886"/>
    <cellStyle name="Total 3 4 2 4 9" xfId="3405"/>
    <cellStyle name="Total 3 4 2 4 9 2" xfId="6630"/>
    <cellStyle name="Total 3 4 2 4 9 3" xfId="9159"/>
    <cellStyle name="Total 3 4 2 4 9 4" xfId="11670"/>
    <cellStyle name="Total 3 4 2 4 9 5" xfId="13974"/>
    <cellStyle name="Total 3 4 2 4 9 6" xfId="16439"/>
    <cellStyle name="Total 3 4 2 4 9 7" xfId="18678"/>
    <cellStyle name="Total 3 4 2 5" xfId="674"/>
    <cellStyle name="Total 3 4 2 5 10" xfId="1243"/>
    <cellStyle name="Total 3 4 2 5 10 2" xfId="4472"/>
    <cellStyle name="Total 3 4 2 5 10 3" xfId="6998"/>
    <cellStyle name="Total 3 4 2 5 10 4" xfId="9526"/>
    <cellStyle name="Total 3 4 2 5 10 5" xfId="11821"/>
    <cellStyle name="Total 3 4 2 5 10 6" xfId="14288"/>
    <cellStyle name="Total 3 4 2 5 10 7" xfId="16538"/>
    <cellStyle name="Total 3 4 2 5 11" xfId="3973"/>
    <cellStyle name="Total 3 4 2 5 12" xfId="3663"/>
    <cellStyle name="Total 3 4 2 5 13" xfId="9440"/>
    <cellStyle name="Total 3 4 2 5 14" xfId="14228"/>
    <cellStyle name="Total 3 4 2 5 15" xfId="20586"/>
    <cellStyle name="Total 3 4 2 5 16" xfId="20872"/>
    <cellStyle name="Total 3 4 2 5 2" xfId="1952"/>
    <cellStyle name="Total 3 4 2 5 2 2" xfId="5181"/>
    <cellStyle name="Total 3 4 2 5 2 3" xfId="7706"/>
    <cellStyle name="Total 3 4 2 5 2 4" xfId="10222"/>
    <cellStyle name="Total 3 4 2 5 2 5" xfId="12526"/>
    <cellStyle name="Total 3 4 2 5 2 6" xfId="14991"/>
    <cellStyle name="Total 3 4 2 5 2 7" xfId="17235"/>
    <cellStyle name="Total 3 4 2 5 3" xfId="2198"/>
    <cellStyle name="Total 3 4 2 5 3 2" xfId="5425"/>
    <cellStyle name="Total 3 4 2 5 3 3" xfId="7952"/>
    <cellStyle name="Total 3 4 2 5 3 4" xfId="10466"/>
    <cellStyle name="Total 3 4 2 5 3 5" xfId="12770"/>
    <cellStyle name="Total 3 4 2 5 3 6" xfId="15234"/>
    <cellStyle name="Total 3 4 2 5 3 7" xfId="17478"/>
    <cellStyle name="Total 3 4 2 5 4" xfId="2448"/>
    <cellStyle name="Total 3 4 2 5 4 2" xfId="5675"/>
    <cellStyle name="Total 3 4 2 5 4 3" xfId="8202"/>
    <cellStyle name="Total 3 4 2 5 4 4" xfId="10716"/>
    <cellStyle name="Total 3 4 2 5 4 5" xfId="13020"/>
    <cellStyle name="Total 3 4 2 5 4 6" xfId="15484"/>
    <cellStyle name="Total 3 4 2 5 4 7" xfId="17728"/>
    <cellStyle name="Total 3 4 2 5 5" xfId="1818"/>
    <cellStyle name="Total 3 4 2 5 5 2" xfId="5047"/>
    <cellStyle name="Total 3 4 2 5 5 3" xfId="7572"/>
    <cellStyle name="Total 3 4 2 5 5 4" xfId="10090"/>
    <cellStyle name="Total 3 4 2 5 5 5" xfId="12393"/>
    <cellStyle name="Total 3 4 2 5 5 6" xfId="14858"/>
    <cellStyle name="Total 3 4 2 5 5 7" xfId="17102"/>
    <cellStyle name="Total 3 4 2 5 6" xfId="2906"/>
    <cellStyle name="Total 3 4 2 5 6 2" xfId="6132"/>
    <cellStyle name="Total 3 4 2 5 6 3" xfId="8660"/>
    <cellStyle name="Total 3 4 2 5 6 4" xfId="11173"/>
    <cellStyle name="Total 3 4 2 5 6 5" xfId="13477"/>
    <cellStyle name="Total 3 4 2 5 6 6" xfId="15940"/>
    <cellStyle name="Total 3 4 2 5 6 7" xfId="18183"/>
    <cellStyle name="Total 3 4 2 5 7" xfId="3090"/>
    <cellStyle name="Total 3 4 2 5 7 2" xfId="6315"/>
    <cellStyle name="Total 3 4 2 5 7 3" xfId="8844"/>
    <cellStyle name="Total 3 4 2 5 7 4" xfId="11355"/>
    <cellStyle name="Total 3 4 2 5 7 5" xfId="13660"/>
    <cellStyle name="Total 3 4 2 5 7 6" xfId="16124"/>
    <cellStyle name="Total 3 4 2 5 7 7" xfId="18364"/>
    <cellStyle name="Total 3 4 2 5 8" xfId="3289"/>
    <cellStyle name="Total 3 4 2 5 8 2" xfId="6514"/>
    <cellStyle name="Total 3 4 2 5 8 3" xfId="9043"/>
    <cellStyle name="Total 3 4 2 5 8 4" xfId="11554"/>
    <cellStyle name="Total 3 4 2 5 8 5" xfId="13858"/>
    <cellStyle name="Total 3 4 2 5 8 6" xfId="16323"/>
    <cellStyle name="Total 3 4 2 5 8 7" xfId="18562"/>
    <cellStyle name="Total 3 4 2 5 9" xfId="1419"/>
    <cellStyle name="Total 3 4 2 5 9 2" xfId="4648"/>
    <cellStyle name="Total 3 4 2 5 9 3" xfId="7173"/>
    <cellStyle name="Total 3 4 2 5 9 4" xfId="9700"/>
    <cellStyle name="Total 3 4 2 5 9 5" xfId="11994"/>
    <cellStyle name="Total 3 4 2 5 9 6" xfId="14464"/>
    <cellStyle name="Total 3 4 2 5 9 7" xfId="16710"/>
    <cellStyle name="Total 3 4 2 6" xfId="1694"/>
    <cellStyle name="Total 3 4 2 6 10" xfId="20904"/>
    <cellStyle name="Total 3 4 2 6 2" xfId="4923"/>
    <cellStyle name="Total 3 4 2 6 3" xfId="7448"/>
    <cellStyle name="Total 3 4 2 6 4" xfId="9970"/>
    <cellStyle name="Total 3 4 2 6 5" xfId="12269"/>
    <cellStyle name="Total 3 4 2 6 6" xfId="14736"/>
    <cellStyle name="Total 3 4 2 6 7" xfId="16981"/>
    <cellStyle name="Total 3 4 2 6 8" xfId="20265"/>
    <cellStyle name="Total 3 4 2 6 9" xfId="20618"/>
    <cellStyle name="Total 3 4 2 7" xfId="1406"/>
    <cellStyle name="Total 3 4 2 7 10" xfId="20937"/>
    <cellStyle name="Total 3 4 2 7 2" xfId="4635"/>
    <cellStyle name="Total 3 4 2 7 3" xfId="7160"/>
    <cellStyle name="Total 3 4 2 7 4" xfId="9687"/>
    <cellStyle name="Total 3 4 2 7 5" xfId="11981"/>
    <cellStyle name="Total 3 4 2 7 6" xfId="14451"/>
    <cellStyle name="Total 3 4 2 7 7" xfId="16697"/>
    <cellStyle name="Total 3 4 2 7 8" xfId="20300"/>
    <cellStyle name="Total 3 4 2 7 9" xfId="20652"/>
    <cellStyle name="Total 3 4 2 8" xfId="2404"/>
    <cellStyle name="Total 3 4 2 8 10" xfId="20966"/>
    <cellStyle name="Total 3 4 2 8 2" xfId="5631"/>
    <cellStyle name="Total 3 4 2 8 3" xfId="8158"/>
    <cellStyle name="Total 3 4 2 8 4" xfId="10672"/>
    <cellStyle name="Total 3 4 2 8 5" xfId="12976"/>
    <cellStyle name="Total 3 4 2 8 6" xfId="15440"/>
    <cellStyle name="Total 3 4 2 8 7" xfId="17684"/>
    <cellStyle name="Total 3 4 2 8 8" xfId="20329"/>
    <cellStyle name="Total 3 4 2 8 9" xfId="20681"/>
    <cellStyle name="Total 3 4 2 9" xfId="2120"/>
    <cellStyle name="Total 3 4 2 9 10" xfId="20989"/>
    <cellStyle name="Total 3 4 2 9 2" xfId="5348"/>
    <cellStyle name="Total 3 4 2 9 3" xfId="7874"/>
    <cellStyle name="Total 3 4 2 9 4" xfId="10390"/>
    <cellStyle name="Total 3 4 2 9 5" xfId="12693"/>
    <cellStyle name="Total 3 4 2 9 6" xfId="15158"/>
    <cellStyle name="Total 3 4 2 9 7" xfId="17402"/>
    <cellStyle name="Total 3 4 2 9 8" xfId="20352"/>
    <cellStyle name="Total 3 4 2 9 9" xfId="20704"/>
    <cellStyle name="Total 3 4 20" xfId="19189"/>
    <cellStyle name="Total 3 4 21" xfId="19219"/>
    <cellStyle name="Total 3 4 22" xfId="19242"/>
    <cellStyle name="Total 3 4 23" xfId="19270"/>
    <cellStyle name="Total 3 4 24" xfId="19573"/>
    <cellStyle name="Total 3 4 25" xfId="19605"/>
    <cellStyle name="Total 3 4 26" xfId="19631"/>
    <cellStyle name="Total 3 4 27" xfId="19654"/>
    <cellStyle name="Total 3 4 28" xfId="19808"/>
    <cellStyle name="Total 3 4 29" xfId="21172"/>
    <cellStyle name="Total 3 4 3" xfId="515"/>
    <cellStyle name="Total 3 4 3 10" xfId="1086"/>
    <cellStyle name="Total 3 4 3 10 2" xfId="4335"/>
    <cellStyle name="Total 3 4 3 10 3" xfId="6877"/>
    <cellStyle name="Total 3 4 3 10 4" xfId="9408"/>
    <cellStyle name="Total 3 4 3 10 5" xfId="11733"/>
    <cellStyle name="Total 3 4 3 10 6" xfId="14194"/>
    <cellStyle name="Total 3 4 3 10 7" xfId="16486"/>
    <cellStyle name="Total 3 4 3 11" xfId="3845"/>
    <cellStyle name="Total 3 4 3 12" xfId="3516"/>
    <cellStyle name="Total 3 4 3 13" xfId="6698"/>
    <cellStyle name="Total 3 4 3 14" xfId="9378"/>
    <cellStyle name="Total 3 4 3 15" xfId="20125"/>
    <cellStyle name="Total 3 4 3 16" xfId="20766"/>
    <cellStyle name="Total 3 4 3 2" xfId="1807"/>
    <cellStyle name="Total 3 4 3 2 2" xfId="5036"/>
    <cellStyle name="Total 3 4 3 2 3" xfId="7561"/>
    <cellStyle name="Total 3 4 3 2 4" xfId="10080"/>
    <cellStyle name="Total 3 4 3 2 5" xfId="12382"/>
    <cellStyle name="Total 3 4 3 2 6" xfId="14848"/>
    <cellStyle name="Total 3 4 3 2 7" xfId="17092"/>
    <cellStyle name="Total 3 4 3 3" xfId="2068"/>
    <cellStyle name="Total 3 4 3 3 2" xfId="5296"/>
    <cellStyle name="Total 3 4 3 3 3" xfId="7822"/>
    <cellStyle name="Total 3 4 3 3 4" xfId="10338"/>
    <cellStyle name="Total 3 4 3 3 5" xfId="12641"/>
    <cellStyle name="Total 3 4 3 3 6" xfId="15107"/>
    <cellStyle name="Total 3 4 3 3 7" xfId="17350"/>
    <cellStyle name="Total 3 4 3 4" xfId="2313"/>
    <cellStyle name="Total 3 4 3 4 2" xfId="5540"/>
    <cellStyle name="Total 3 4 3 4 3" xfId="8067"/>
    <cellStyle name="Total 3 4 3 4 4" xfId="10581"/>
    <cellStyle name="Total 3 4 3 4 5" xfId="12885"/>
    <cellStyle name="Total 3 4 3 4 6" xfId="15349"/>
    <cellStyle name="Total 3 4 3 4 7" xfId="17593"/>
    <cellStyle name="Total 3 4 3 5" xfId="2332"/>
    <cellStyle name="Total 3 4 3 5 2" xfId="5559"/>
    <cellStyle name="Total 3 4 3 5 3" xfId="8086"/>
    <cellStyle name="Total 3 4 3 5 4" xfId="10600"/>
    <cellStyle name="Total 3 4 3 5 5" xfId="12904"/>
    <cellStyle name="Total 3 4 3 5 6" xfId="15368"/>
    <cellStyle name="Total 3 4 3 5 7" xfId="17612"/>
    <cellStyle name="Total 3 4 3 6" xfId="2788"/>
    <cellStyle name="Total 3 4 3 6 2" xfId="6014"/>
    <cellStyle name="Total 3 4 3 6 3" xfId="8542"/>
    <cellStyle name="Total 3 4 3 6 4" xfId="11056"/>
    <cellStyle name="Total 3 4 3 6 5" xfId="13359"/>
    <cellStyle name="Total 3 4 3 6 6" xfId="15824"/>
    <cellStyle name="Total 3 4 3 6 7" xfId="18065"/>
    <cellStyle name="Total 3 4 3 7" xfId="2433"/>
    <cellStyle name="Total 3 4 3 7 2" xfId="5660"/>
    <cellStyle name="Total 3 4 3 7 3" xfId="8187"/>
    <cellStyle name="Total 3 4 3 7 4" xfId="10701"/>
    <cellStyle name="Total 3 4 3 7 5" xfId="13005"/>
    <cellStyle name="Total 3 4 3 7 6" xfId="15469"/>
    <cellStyle name="Total 3 4 3 7 7" xfId="17713"/>
    <cellStyle name="Total 3 4 3 8" xfId="3204"/>
    <cellStyle name="Total 3 4 3 8 2" xfId="6429"/>
    <cellStyle name="Total 3 4 3 8 3" xfId="8958"/>
    <cellStyle name="Total 3 4 3 8 4" xfId="11469"/>
    <cellStyle name="Total 3 4 3 8 5" xfId="13774"/>
    <cellStyle name="Total 3 4 3 8 6" xfId="16238"/>
    <cellStyle name="Total 3 4 3 8 7" xfId="18478"/>
    <cellStyle name="Total 3 4 3 9" xfId="2343"/>
    <cellStyle name="Total 3 4 3 9 2" xfId="5570"/>
    <cellStyle name="Total 3 4 3 9 3" xfId="8097"/>
    <cellStyle name="Total 3 4 3 9 4" xfId="10611"/>
    <cellStyle name="Total 3 4 3 9 5" xfId="12915"/>
    <cellStyle name="Total 3 4 3 9 6" xfId="15379"/>
    <cellStyle name="Total 3 4 3 9 7" xfId="17623"/>
    <cellStyle name="Total 3 4 4" xfId="427"/>
    <cellStyle name="Total 3 4 4 10" xfId="999"/>
    <cellStyle name="Total 3 4 4 10 2" xfId="4262"/>
    <cellStyle name="Total 3 4 4 10 3" xfId="6803"/>
    <cellStyle name="Total 3 4 4 10 4" xfId="9333"/>
    <cellStyle name="Total 3 4 4 10 5" xfId="3559"/>
    <cellStyle name="Total 3 4 4 10 6" xfId="14132"/>
    <cellStyle name="Total 3 4 4 10 7" xfId="6901"/>
    <cellStyle name="Total 3 4 4 11" xfId="3774"/>
    <cellStyle name="Total 3 4 4 12" xfId="4171"/>
    <cellStyle name="Total 3 4 4 13" xfId="6704"/>
    <cellStyle name="Total 3 4 4 14" xfId="14166"/>
    <cellStyle name="Total 3 4 4 15" xfId="20154"/>
    <cellStyle name="Total 3 4 4 16" xfId="20796"/>
    <cellStyle name="Total 3 4 4 2" xfId="1730"/>
    <cellStyle name="Total 3 4 4 2 2" xfId="4959"/>
    <cellStyle name="Total 3 4 4 2 3" xfId="7484"/>
    <cellStyle name="Total 3 4 4 2 4" xfId="10005"/>
    <cellStyle name="Total 3 4 4 2 5" xfId="12305"/>
    <cellStyle name="Total 3 4 4 2 6" xfId="14772"/>
    <cellStyle name="Total 3 4 4 2 7" xfId="17016"/>
    <cellStyle name="Total 3 4 4 3" xfId="1519"/>
    <cellStyle name="Total 3 4 4 3 2" xfId="4748"/>
    <cellStyle name="Total 3 4 4 3 3" xfId="7273"/>
    <cellStyle name="Total 3 4 4 3 4" xfId="9800"/>
    <cellStyle name="Total 3 4 4 3 5" xfId="12094"/>
    <cellStyle name="Total 3 4 4 3 6" xfId="14564"/>
    <cellStyle name="Total 3 4 4 3 7" xfId="16810"/>
    <cellStyle name="Total 3 4 4 4" xfId="1826"/>
    <cellStyle name="Total 3 4 4 4 2" xfId="5055"/>
    <cellStyle name="Total 3 4 4 4 3" xfId="7580"/>
    <cellStyle name="Total 3 4 4 4 4" xfId="10098"/>
    <cellStyle name="Total 3 4 4 4 5" xfId="12401"/>
    <cellStyle name="Total 3 4 4 4 6" xfId="14866"/>
    <cellStyle name="Total 3 4 4 4 7" xfId="17110"/>
    <cellStyle name="Total 3 4 4 5" xfId="1684"/>
    <cellStyle name="Total 3 4 4 5 2" xfId="4913"/>
    <cellStyle name="Total 3 4 4 5 3" xfId="7438"/>
    <cellStyle name="Total 3 4 4 5 4" xfId="9960"/>
    <cellStyle name="Total 3 4 4 5 5" xfId="12259"/>
    <cellStyle name="Total 3 4 4 5 6" xfId="14726"/>
    <cellStyle name="Total 3 4 4 5 7" xfId="16971"/>
    <cellStyle name="Total 3 4 4 6" xfId="1332"/>
    <cellStyle name="Total 3 4 4 6 2" xfId="4561"/>
    <cellStyle name="Total 3 4 4 6 3" xfId="7087"/>
    <cellStyle name="Total 3 4 4 6 4" xfId="9615"/>
    <cellStyle name="Total 3 4 4 6 5" xfId="11909"/>
    <cellStyle name="Total 3 4 4 6 6" xfId="14377"/>
    <cellStyle name="Total 3 4 4 6 7" xfId="16626"/>
    <cellStyle name="Total 3 4 4 7" xfId="1631"/>
    <cellStyle name="Total 3 4 4 7 2" xfId="4860"/>
    <cellStyle name="Total 3 4 4 7 3" xfId="7385"/>
    <cellStyle name="Total 3 4 4 7 4" xfId="9910"/>
    <cellStyle name="Total 3 4 4 7 5" xfId="12206"/>
    <cellStyle name="Total 3 4 4 7 6" xfId="14674"/>
    <cellStyle name="Total 3 4 4 7 7" xfId="16920"/>
    <cellStyle name="Total 3 4 4 8" xfId="1397"/>
    <cellStyle name="Total 3 4 4 8 2" xfId="4626"/>
    <cellStyle name="Total 3 4 4 8 3" xfId="7151"/>
    <cellStyle name="Total 3 4 4 8 4" xfId="9679"/>
    <cellStyle name="Total 3 4 4 8 5" xfId="11972"/>
    <cellStyle name="Total 3 4 4 8 6" xfId="14442"/>
    <cellStyle name="Total 3 4 4 8 7" xfId="16689"/>
    <cellStyle name="Total 3 4 4 9" xfId="3407"/>
    <cellStyle name="Total 3 4 4 9 2" xfId="6632"/>
    <cellStyle name="Total 3 4 4 9 3" xfId="9161"/>
    <cellStyle name="Total 3 4 4 9 4" xfId="11672"/>
    <cellStyle name="Total 3 4 4 9 5" xfId="13976"/>
    <cellStyle name="Total 3 4 4 9 6" xfId="16441"/>
    <cellStyle name="Total 3 4 4 9 7" xfId="18680"/>
    <cellStyle name="Total 3 4 5" xfId="751"/>
    <cellStyle name="Total 3 4 5 10" xfId="1320"/>
    <cellStyle name="Total 3 4 5 10 2" xfId="4549"/>
    <cellStyle name="Total 3 4 5 10 3" xfId="7075"/>
    <cellStyle name="Total 3 4 5 10 4" xfId="9603"/>
    <cellStyle name="Total 3 4 5 10 5" xfId="11898"/>
    <cellStyle name="Total 3 4 5 10 6" xfId="14365"/>
    <cellStyle name="Total 3 4 5 10 7" xfId="16615"/>
    <cellStyle name="Total 3 4 5 11" xfId="4050"/>
    <cellStyle name="Total 3 4 5 12" xfId="3957"/>
    <cellStyle name="Total 3 4 5 13" xfId="9230"/>
    <cellStyle name="Total 3 4 5 14" xfId="3863"/>
    <cellStyle name="Total 3 4 5 15" xfId="20192"/>
    <cellStyle name="Total 3 4 5 16" xfId="20830"/>
    <cellStyle name="Total 3 4 5 2" xfId="2029"/>
    <cellStyle name="Total 3 4 5 2 2" xfId="5258"/>
    <cellStyle name="Total 3 4 5 2 3" xfId="7783"/>
    <cellStyle name="Total 3 4 5 2 4" xfId="10299"/>
    <cellStyle name="Total 3 4 5 2 5" xfId="12603"/>
    <cellStyle name="Total 3 4 5 2 6" xfId="15068"/>
    <cellStyle name="Total 3 4 5 2 7" xfId="17312"/>
    <cellStyle name="Total 3 4 5 3" xfId="2275"/>
    <cellStyle name="Total 3 4 5 3 2" xfId="5502"/>
    <cellStyle name="Total 3 4 5 3 3" xfId="8029"/>
    <cellStyle name="Total 3 4 5 3 4" xfId="10543"/>
    <cellStyle name="Total 3 4 5 3 5" xfId="12847"/>
    <cellStyle name="Total 3 4 5 3 6" xfId="15311"/>
    <cellStyle name="Total 3 4 5 3 7" xfId="17555"/>
    <cellStyle name="Total 3 4 5 4" xfId="2525"/>
    <cellStyle name="Total 3 4 5 4 2" xfId="5752"/>
    <cellStyle name="Total 3 4 5 4 3" xfId="8279"/>
    <cellStyle name="Total 3 4 5 4 4" xfId="10793"/>
    <cellStyle name="Total 3 4 5 4 5" xfId="13097"/>
    <cellStyle name="Total 3 4 5 4 6" xfId="15561"/>
    <cellStyle name="Total 3 4 5 4 7" xfId="17805"/>
    <cellStyle name="Total 3 4 5 5" xfId="2753"/>
    <cellStyle name="Total 3 4 5 5 2" xfId="5979"/>
    <cellStyle name="Total 3 4 5 5 3" xfId="8507"/>
    <cellStyle name="Total 3 4 5 5 4" xfId="11021"/>
    <cellStyle name="Total 3 4 5 5 5" xfId="13324"/>
    <cellStyle name="Total 3 4 5 5 6" xfId="15789"/>
    <cellStyle name="Total 3 4 5 5 7" xfId="18030"/>
    <cellStyle name="Total 3 4 5 6" xfId="2983"/>
    <cellStyle name="Total 3 4 5 6 2" xfId="6209"/>
    <cellStyle name="Total 3 4 5 6 3" xfId="8737"/>
    <cellStyle name="Total 3 4 5 6 4" xfId="11250"/>
    <cellStyle name="Total 3 4 5 6 5" xfId="13554"/>
    <cellStyle name="Total 3 4 5 6 6" xfId="16017"/>
    <cellStyle name="Total 3 4 5 6 7" xfId="18260"/>
    <cellStyle name="Total 3 4 5 7" xfId="3167"/>
    <cellStyle name="Total 3 4 5 7 2" xfId="6392"/>
    <cellStyle name="Total 3 4 5 7 3" xfId="8921"/>
    <cellStyle name="Total 3 4 5 7 4" xfId="11432"/>
    <cellStyle name="Total 3 4 5 7 5" xfId="13737"/>
    <cellStyle name="Total 3 4 5 7 6" xfId="16201"/>
    <cellStyle name="Total 3 4 5 7 7" xfId="18441"/>
    <cellStyle name="Total 3 4 5 8" xfId="3366"/>
    <cellStyle name="Total 3 4 5 8 2" xfId="6591"/>
    <cellStyle name="Total 3 4 5 8 3" xfId="9120"/>
    <cellStyle name="Total 3 4 5 8 4" xfId="11631"/>
    <cellStyle name="Total 3 4 5 8 5" xfId="13935"/>
    <cellStyle name="Total 3 4 5 8 6" xfId="16400"/>
    <cellStyle name="Total 3 4 5 8 7" xfId="18639"/>
    <cellStyle name="Total 3 4 5 9" xfId="3007"/>
    <cellStyle name="Total 3 4 5 9 2" xfId="6233"/>
    <cellStyle name="Total 3 4 5 9 3" xfId="8761"/>
    <cellStyle name="Total 3 4 5 9 4" xfId="11274"/>
    <cellStyle name="Total 3 4 5 9 5" xfId="13578"/>
    <cellStyle name="Total 3 4 5 9 6" xfId="16041"/>
    <cellStyle name="Total 3 4 5 9 7" xfId="18284"/>
    <cellStyle name="Total 3 4 6" xfId="752"/>
    <cellStyle name="Total 3 4 6 10" xfId="1321"/>
    <cellStyle name="Total 3 4 6 10 2" xfId="4550"/>
    <cellStyle name="Total 3 4 6 10 3" xfId="7076"/>
    <cellStyle name="Total 3 4 6 10 4" xfId="9604"/>
    <cellStyle name="Total 3 4 6 10 5" xfId="11899"/>
    <cellStyle name="Total 3 4 6 10 6" xfId="14366"/>
    <cellStyle name="Total 3 4 6 10 7" xfId="16616"/>
    <cellStyle name="Total 3 4 6 11" xfId="4051"/>
    <cellStyle name="Total 3 4 6 12" xfId="3646"/>
    <cellStyle name="Total 3 4 6 13" xfId="9447"/>
    <cellStyle name="Total 3 4 6 14" xfId="6715"/>
    <cellStyle name="Total 3 4 6 15" xfId="20585"/>
    <cellStyle name="Total 3 4 6 16" xfId="20871"/>
    <cellStyle name="Total 3 4 6 2" xfId="2030"/>
    <cellStyle name="Total 3 4 6 2 2" xfId="5259"/>
    <cellStyle name="Total 3 4 6 2 3" xfId="7784"/>
    <cellStyle name="Total 3 4 6 2 4" xfId="10300"/>
    <cellStyle name="Total 3 4 6 2 5" xfId="12604"/>
    <cellStyle name="Total 3 4 6 2 6" xfId="15069"/>
    <cellStyle name="Total 3 4 6 2 7" xfId="17313"/>
    <cellStyle name="Total 3 4 6 3" xfId="2276"/>
    <cellStyle name="Total 3 4 6 3 2" xfId="5503"/>
    <cellStyle name="Total 3 4 6 3 3" xfId="8030"/>
    <cellStyle name="Total 3 4 6 3 4" xfId="10544"/>
    <cellStyle name="Total 3 4 6 3 5" xfId="12848"/>
    <cellStyle name="Total 3 4 6 3 6" xfId="15312"/>
    <cellStyle name="Total 3 4 6 3 7" xfId="17556"/>
    <cellStyle name="Total 3 4 6 4" xfId="2526"/>
    <cellStyle name="Total 3 4 6 4 2" xfId="5753"/>
    <cellStyle name="Total 3 4 6 4 3" xfId="8280"/>
    <cellStyle name="Total 3 4 6 4 4" xfId="10794"/>
    <cellStyle name="Total 3 4 6 4 5" xfId="13098"/>
    <cellStyle name="Total 3 4 6 4 6" xfId="15562"/>
    <cellStyle name="Total 3 4 6 4 7" xfId="17806"/>
    <cellStyle name="Total 3 4 6 5" xfId="2754"/>
    <cellStyle name="Total 3 4 6 5 2" xfId="5980"/>
    <cellStyle name="Total 3 4 6 5 3" xfId="8508"/>
    <cellStyle name="Total 3 4 6 5 4" xfId="11022"/>
    <cellStyle name="Total 3 4 6 5 5" xfId="13325"/>
    <cellStyle name="Total 3 4 6 5 6" xfId="15790"/>
    <cellStyle name="Total 3 4 6 5 7" xfId="18031"/>
    <cellStyle name="Total 3 4 6 6" xfId="2984"/>
    <cellStyle name="Total 3 4 6 6 2" xfId="6210"/>
    <cellStyle name="Total 3 4 6 6 3" xfId="8738"/>
    <cellStyle name="Total 3 4 6 6 4" xfId="11251"/>
    <cellStyle name="Total 3 4 6 6 5" xfId="13555"/>
    <cellStyle name="Total 3 4 6 6 6" xfId="16018"/>
    <cellStyle name="Total 3 4 6 6 7" xfId="18261"/>
    <cellStyle name="Total 3 4 6 7" xfId="3168"/>
    <cellStyle name="Total 3 4 6 7 2" xfId="6393"/>
    <cellStyle name="Total 3 4 6 7 3" xfId="8922"/>
    <cellStyle name="Total 3 4 6 7 4" xfId="11433"/>
    <cellStyle name="Total 3 4 6 7 5" xfId="13738"/>
    <cellStyle name="Total 3 4 6 7 6" xfId="16202"/>
    <cellStyle name="Total 3 4 6 7 7" xfId="18442"/>
    <cellStyle name="Total 3 4 6 8" xfId="3367"/>
    <cellStyle name="Total 3 4 6 8 2" xfId="6592"/>
    <cellStyle name="Total 3 4 6 8 3" xfId="9121"/>
    <cellStyle name="Total 3 4 6 8 4" xfId="11632"/>
    <cellStyle name="Total 3 4 6 8 5" xfId="13936"/>
    <cellStyle name="Total 3 4 6 8 6" xfId="16401"/>
    <cellStyle name="Total 3 4 6 8 7" xfId="18640"/>
    <cellStyle name="Total 3 4 6 9" xfId="2840"/>
    <cellStyle name="Total 3 4 6 9 2" xfId="6066"/>
    <cellStyle name="Total 3 4 6 9 3" xfId="8594"/>
    <cellStyle name="Total 3 4 6 9 4" xfId="11107"/>
    <cellStyle name="Total 3 4 6 9 5" xfId="13411"/>
    <cellStyle name="Total 3 4 6 9 6" xfId="15874"/>
    <cellStyle name="Total 3 4 6 9 7" xfId="18117"/>
    <cellStyle name="Total 3 4 7" xfId="1510"/>
    <cellStyle name="Total 3 4 7 10" xfId="20903"/>
    <cellStyle name="Total 3 4 7 2" xfId="4739"/>
    <cellStyle name="Total 3 4 7 3" xfId="7264"/>
    <cellStyle name="Total 3 4 7 4" xfId="9791"/>
    <cellStyle name="Total 3 4 7 5" xfId="12085"/>
    <cellStyle name="Total 3 4 7 6" xfId="14555"/>
    <cellStyle name="Total 3 4 7 7" xfId="16801"/>
    <cellStyle name="Total 3 4 7 8" xfId="20264"/>
    <cellStyle name="Total 3 4 7 9" xfId="20617"/>
    <cellStyle name="Total 3 4 8" xfId="1418"/>
    <cellStyle name="Total 3 4 8 10" xfId="20936"/>
    <cellStyle name="Total 3 4 8 2" xfId="4647"/>
    <cellStyle name="Total 3 4 8 3" xfId="7172"/>
    <cellStyle name="Total 3 4 8 4" xfId="9699"/>
    <cellStyle name="Total 3 4 8 5" xfId="11993"/>
    <cellStyle name="Total 3 4 8 6" xfId="14463"/>
    <cellStyle name="Total 3 4 8 7" xfId="16709"/>
    <cellStyle name="Total 3 4 8 8" xfId="20299"/>
    <cellStyle name="Total 3 4 8 9" xfId="20651"/>
    <cellStyle name="Total 3 4 9" xfId="2372"/>
    <cellStyle name="Total 3 4 9 10" xfId="20965"/>
    <cellStyle name="Total 3 4 9 2" xfId="5599"/>
    <cellStyle name="Total 3 4 9 3" xfId="8126"/>
    <cellStyle name="Total 3 4 9 4" xfId="10640"/>
    <cellStyle name="Total 3 4 9 5" xfId="12944"/>
    <cellStyle name="Total 3 4 9 6" xfId="15408"/>
    <cellStyle name="Total 3 4 9 7" xfId="17652"/>
    <cellStyle name="Total 3 4 9 8" xfId="20328"/>
    <cellStyle name="Total 3 4 9 9" xfId="20680"/>
    <cellStyle name="Total 3 5" xfId="392"/>
    <cellStyle name="Total 3 5 10" xfId="2696"/>
    <cellStyle name="Total 3 5 10 2" xfId="5923"/>
    <cellStyle name="Total 3 5 10 3" xfId="8450"/>
    <cellStyle name="Total 3 5 10 4" xfId="10964"/>
    <cellStyle name="Total 3 5 10 5" xfId="13268"/>
    <cellStyle name="Total 3 5 10 6" xfId="15732"/>
    <cellStyle name="Total 3 5 10 7" xfId="17974"/>
    <cellStyle name="Total 3 5 11" xfId="1757"/>
    <cellStyle name="Total 3 5 11 2" xfId="4986"/>
    <cellStyle name="Total 3 5 11 3" xfId="7511"/>
    <cellStyle name="Total 3 5 11 4" xfId="10030"/>
    <cellStyle name="Total 3 5 11 5" xfId="12332"/>
    <cellStyle name="Total 3 5 11 6" xfId="14798"/>
    <cellStyle name="Total 3 5 11 7" xfId="17042"/>
    <cellStyle name="Total 3 5 12" xfId="1750"/>
    <cellStyle name="Total 3 5 12 2" xfId="4979"/>
    <cellStyle name="Total 3 5 12 3" xfId="7504"/>
    <cellStyle name="Total 3 5 12 4" xfId="10024"/>
    <cellStyle name="Total 3 5 12 5" xfId="12325"/>
    <cellStyle name="Total 3 5 12 6" xfId="14791"/>
    <cellStyle name="Total 3 5 12 7" xfId="17036"/>
    <cellStyle name="Total 3 5 13" xfId="965"/>
    <cellStyle name="Total 3 5 13 2" xfId="4228"/>
    <cellStyle name="Total 3 5 13 3" xfId="6769"/>
    <cellStyle name="Total 3 5 13 4" xfId="9299"/>
    <cellStyle name="Total 3 5 13 5" xfId="6972"/>
    <cellStyle name="Total 3 5 13 6" xfId="14098"/>
    <cellStyle name="Total 3 5 13 7" xfId="3672"/>
    <cellStyle name="Total 3 5 14" xfId="4388"/>
    <cellStyle name="Total 3 5 15" xfId="6894"/>
    <cellStyle name="Total 3 5 16" xfId="6936"/>
    <cellStyle name="Total 3 5 17" xfId="6714"/>
    <cellStyle name="Total 3 5 18" xfId="18979"/>
    <cellStyle name="Total 3 5 19" xfId="19123"/>
    <cellStyle name="Total 3 5 2" xfId="612"/>
    <cellStyle name="Total 3 5 2 10" xfId="1183"/>
    <cellStyle name="Total 3 5 2 10 2" xfId="4415"/>
    <cellStyle name="Total 3 5 2 10 3" xfId="6950"/>
    <cellStyle name="Total 3 5 2 10 4" xfId="9480"/>
    <cellStyle name="Total 3 5 2 10 5" xfId="11784"/>
    <cellStyle name="Total 3 5 2 10 6" xfId="14247"/>
    <cellStyle name="Total 3 5 2 10 7" xfId="16514"/>
    <cellStyle name="Total 3 5 2 11" xfId="3923"/>
    <cellStyle name="Total 3 5 2 12" xfId="4083"/>
    <cellStyle name="Total 3 5 2 13" xfId="9357"/>
    <cellStyle name="Total 3 5 2 14" xfId="9258"/>
    <cellStyle name="Total 3 5 2 15" xfId="20127"/>
    <cellStyle name="Total 3 5 2 16" xfId="20768"/>
    <cellStyle name="Total 3 5 2 2" xfId="1895"/>
    <cellStyle name="Total 3 5 2 2 2" xfId="5124"/>
    <cellStyle name="Total 3 5 2 2 3" xfId="7649"/>
    <cellStyle name="Total 3 5 2 2 4" xfId="10166"/>
    <cellStyle name="Total 3 5 2 2 5" xfId="12470"/>
    <cellStyle name="Total 3 5 2 2 6" xfId="14934"/>
    <cellStyle name="Total 3 5 2 2 7" xfId="17179"/>
    <cellStyle name="Total 3 5 2 3" xfId="2144"/>
    <cellStyle name="Total 3 5 2 3 2" xfId="5372"/>
    <cellStyle name="Total 3 5 2 3 3" xfId="7898"/>
    <cellStyle name="Total 3 5 2 3 4" xfId="10414"/>
    <cellStyle name="Total 3 5 2 3 5" xfId="12717"/>
    <cellStyle name="Total 3 5 2 3 6" xfId="15182"/>
    <cellStyle name="Total 3 5 2 3 7" xfId="17426"/>
    <cellStyle name="Total 3 5 2 4" xfId="2396"/>
    <cellStyle name="Total 3 5 2 4 2" xfId="5623"/>
    <cellStyle name="Total 3 5 2 4 3" xfId="8150"/>
    <cellStyle name="Total 3 5 2 4 4" xfId="10664"/>
    <cellStyle name="Total 3 5 2 4 5" xfId="12968"/>
    <cellStyle name="Total 3 5 2 4 6" xfId="15432"/>
    <cellStyle name="Total 3 5 2 4 7" xfId="17676"/>
    <cellStyle name="Total 3 5 2 5" xfId="2333"/>
    <cellStyle name="Total 3 5 2 5 2" xfId="5560"/>
    <cellStyle name="Total 3 5 2 5 3" xfId="8087"/>
    <cellStyle name="Total 3 5 2 5 4" xfId="10601"/>
    <cellStyle name="Total 3 5 2 5 5" xfId="12905"/>
    <cellStyle name="Total 3 5 2 5 6" xfId="15369"/>
    <cellStyle name="Total 3 5 2 5 7" xfId="17613"/>
    <cellStyle name="Total 3 5 2 6" xfId="2858"/>
    <cellStyle name="Total 3 5 2 6 2" xfId="6084"/>
    <cellStyle name="Total 3 5 2 6 3" xfId="8612"/>
    <cellStyle name="Total 3 5 2 6 4" xfId="11125"/>
    <cellStyle name="Total 3 5 2 6 5" xfId="13429"/>
    <cellStyle name="Total 3 5 2 6 6" xfId="15892"/>
    <cellStyle name="Total 3 5 2 6 7" xfId="18135"/>
    <cellStyle name="Total 3 5 2 7" xfId="3046"/>
    <cellStyle name="Total 3 5 2 7 2" xfId="6272"/>
    <cellStyle name="Total 3 5 2 7 3" xfId="8800"/>
    <cellStyle name="Total 3 5 2 7 4" xfId="11312"/>
    <cellStyle name="Total 3 5 2 7 5" xfId="13617"/>
    <cellStyle name="Total 3 5 2 7 6" xfId="16080"/>
    <cellStyle name="Total 3 5 2 7 7" xfId="18322"/>
    <cellStyle name="Total 3 5 2 8" xfId="3249"/>
    <cellStyle name="Total 3 5 2 8 2" xfId="6474"/>
    <cellStyle name="Total 3 5 2 8 3" xfId="9003"/>
    <cellStyle name="Total 3 5 2 8 4" xfId="11514"/>
    <cellStyle name="Total 3 5 2 8 5" xfId="13818"/>
    <cellStyle name="Total 3 5 2 8 6" xfId="16283"/>
    <cellStyle name="Total 3 5 2 8 7" xfId="18522"/>
    <cellStyle name="Total 3 5 2 9" xfId="1621"/>
    <cellStyle name="Total 3 5 2 9 2" xfId="4850"/>
    <cellStyle name="Total 3 5 2 9 3" xfId="7375"/>
    <cellStyle name="Total 3 5 2 9 4" xfId="9900"/>
    <cellStyle name="Total 3 5 2 9 5" xfId="12196"/>
    <cellStyle name="Total 3 5 2 9 6" xfId="14664"/>
    <cellStyle name="Total 3 5 2 9 7" xfId="16910"/>
    <cellStyle name="Total 3 5 20" xfId="19157"/>
    <cellStyle name="Total 3 5 21" xfId="19191"/>
    <cellStyle name="Total 3 5 22" xfId="19221"/>
    <cellStyle name="Total 3 5 23" xfId="19244"/>
    <cellStyle name="Total 3 5 24" xfId="19272"/>
    <cellStyle name="Total 3 5 25" xfId="19575"/>
    <cellStyle name="Total 3 5 26" xfId="19607"/>
    <cellStyle name="Total 3 5 27" xfId="19633"/>
    <cellStyle name="Total 3 5 28" xfId="19656"/>
    <cellStyle name="Total 3 5 29" xfId="19810"/>
    <cellStyle name="Total 3 5 3" xfId="718"/>
    <cellStyle name="Total 3 5 3 10" xfId="1287"/>
    <cellStyle name="Total 3 5 3 10 2" xfId="4516"/>
    <cellStyle name="Total 3 5 3 10 3" xfId="7042"/>
    <cellStyle name="Total 3 5 3 10 4" xfId="9570"/>
    <cellStyle name="Total 3 5 3 10 5" xfId="11865"/>
    <cellStyle name="Total 3 5 3 10 6" xfId="14332"/>
    <cellStyle name="Total 3 5 3 10 7" xfId="16582"/>
    <cellStyle name="Total 3 5 3 11" xfId="4017"/>
    <cellStyle name="Total 3 5 3 12" xfId="3655"/>
    <cellStyle name="Total 3 5 3 13" xfId="9350"/>
    <cellStyle name="Total 3 5 3 14" xfId="9276"/>
    <cellStyle name="Total 3 5 3 15" xfId="20156"/>
    <cellStyle name="Total 3 5 3 16" xfId="20798"/>
    <cellStyle name="Total 3 5 3 2" xfId="1996"/>
    <cellStyle name="Total 3 5 3 2 2" xfId="5225"/>
    <cellStyle name="Total 3 5 3 2 3" xfId="7750"/>
    <cellStyle name="Total 3 5 3 2 4" xfId="10266"/>
    <cellStyle name="Total 3 5 3 2 5" xfId="12570"/>
    <cellStyle name="Total 3 5 3 2 6" xfId="15035"/>
    <cellStyle name="Total 3 5 3 2 7" xfId="17279"/>
    <cellStyle name="Total 3 5 3 3" xfId="2242"/>
    <cellStyle name="Total 3 5 3 3 2" xfId="5469"/>
    <cellStyle name="Total 3 5 3 3 3" xfId="7996"/>
    <cellStyle name="Total 3 5 3 3 4" xfId="10510"/>
    <cellStyle name="Total 3 5 3 3 5" xfId="12814"/>
    <cellStyle name="Total 3 5 3 3 6" xfId="15278"/>
    <cellStyle name="Total 3 5 3 3 7" xfId="17522"/>
    <cellStyle name="Total 3 5 3 4" xfId="2492"/>
    <cellStyle name="Total 3 5 3 4 2" xfId="5719"/>
    <cellStyle name="Total 3 5 3 4 3" xfId="8246"/>
    <cellStyle name="Total 3 5 3 4 4" xfId="10760"/>
    <cellStyle name="Total 3 5 3 4 5" xfId="13064"/>
    <cellStyle name="Total 3 5 3 4 6" xfId="15528"/>
    <cellStyle name="Total 3 5 3 4 7" xfId="17772"/>
    <cellStyle name="Total 3 5 3 5" xfId="2720"/>
    <cellStyle name="Total 3 5 3 5 2" xfId="5946"/>
    <cellStyle name="Total 3 5 3 5 3" xfId="8474"/>
    <cellStyle name="Total 3 5 3 5 4" xfId="10988"/>
    <cellStyle name="Total 3 5 3 5 5" xfId="13291"/>
    <cellStyle name="Total 3 5 3 5 6" xfId="15756"/>
    <cellStyle name="Total 3 5 3 5 7" xfId="17997"/>
    <cellStyle name="Total 3 5 3 6" xfId="2950"/>
    <cellStyle name="Total 3 5 3 6 2" xfId="6176"/>
    <cellStyle name="Total 3 5 3 6 3" xfId="8704"/>
    <cellStyle name="Total 3 5 3 6 4" xfId="11217"/>
    <cellStyle name="Total 3 5 3 6 5" xfId="13521"/>
    <cellStyle name="Total 3 5 3 6 6" xfId="15984"/>
    <cellStyle name="Total 3 5 3 6 7" xfId="18227"/>
    <cellStyle name="Total 3 5 3 7" xfId="3134"/>
    <cellStyle name="Total 3 5 3 7 2" xfId="6359"/>
    <cellStyle name="Total 3 5 3 7 3" xfId="8888"/>
    <cellStyle name="Total 3 5 3 7 4" xfId="11399"/>
    <cellStyle name="Total 3 5 3 7 5" xfId="13704"/>
    <cellStyle name="Total 3 5 3 7 6" xfId="16168"/>
    <cellStyle name="Total 3 5 3 7 7" xfId="18408"/>
    <cellStyle name="Total 3 5 3 8" xfId="3333"/>
    <cellStyle name="Total 3 5 3 8 2" xfId="6558"/>
    <cellStyle name="Total 3 5 3 8 3" xfId="9087"/>
    <cellStyle name="Total 3 5 3 8 4" xfId="11598"/>
    <cellStyle name="Total 3 5 3 8 5" xfId="13902"/>
    <cellStyle name="Total 3 5 3 8 6" xfId="16367"/>
    <cellStyle name="Total 3 5 3 8 7" xfId="18606"/>
    <cellStyle name="Total 3 5 3 9" xfId="1922"/>
    <cellStyle name="Total 3 5 3 9 2" xfId="5151"/>
    <cellStyle name="Total 3 5 3 9 3" xfId="7676"/>
    <cellStyle name="Total 3 5 3 9 4" xfId="10193"/>
    <cellStyle name="Total 3 5 3 9 5" xfId="12497"/>
    <cellStyle name="Total 3 5 3 9 6" xfId="14961"/>
    <cellStyle name="Total 3 5 3 9 7" xfId="17206"/>
    <cellStyle name="Total 3 5 30" xfId="21174"/>
    <cellStyle name="Total 3 5 4" xfId="697"/>
    <cellStyle name="Total 3 5 4 10" xfId="1266"/>
    <cellStyle name="Total 3 5 4 10 2" xfId="4495"/>
    <cellStyle name="Total 3 5 4 10 3" xfId="7021"/>
    <cellStyle name="Total 3 5 4 10 4" xfId="9549"/>
    <cellStyle name="Total 3 5 4 10 5" xfId="11844"/>
    <cellStyle name="Total 3 5 4 10 6" xfId="14311"/>
    <cellStyle name="Total 3 5 4 10 7" xfId="16561"/>
    <cellStyle name="Total 3 5 4 11" xfId="3996"/>
    <cellStyle name="Total 3 5 4 12" xfId="3883"/>
    <cellStyle name="Total 3 5 4 13" xfId="4169"/>
    <cellStyle name="Total 3 5 4 14" xfId="14150"/>
    <cellStyle name="Total 3 5 4 15" xfId="20194"/>
    <cellStyle name="Total 3 5 4 16" xfId="20832"/>
    <cellStyle name="Total 3 5 4 2" xfId="1975"/>
    <cellStyle name="Total 3 5 4 2 2" xfId="5204"/>
    <cellStyle name="Total 3 5 4 2 3" xfId="7729"/>
    <cellStyle name="Total 3 5 4 2 4" xfId="10245"/>
    <cellStyle name="Total 3 5 4 2 5" xfId="12549"/>
    <cellStyle name="Total 3 5 4 2 6" xfId="15014"/>
    <cellStyle name="Total 3 5 4 2 7" xfId="17258"/>
    <cellStyle name="Total 3 5 4 3" xfId="2221"/>
    <cellStyle name="Total 3 5 4 3 2" xfId="5448"/>
    <cellStyle name="Total 3 5 4 3 3" xfId="7975"/>
    <cellStyle name="Total 3 5 4 3 4" xfId="10489"/>
    <cellStyle name="Total 3 5 4 3 5" xfId="12793"/>
    <cellStyle name="Total 3 5 4 3 6" xfId="15257"/>
    <cellStyle name="Total 3 5 4 3 7" xfId="17501"/>
    <cellStyle name="Total 3 5 4 4" xfId="2471"/>
    <cellStyle name="Total 3 5 4 4 2" xfId="5698"/>
    <cellStyle name="Total 3 5 4 4 3" xfId="8225"/>
    <cellStyle name="Total 3 5 4 4 4" xfId="10739"/>
    <cellStyle name="Total 3 5 4 4 5" xfId="13043"/>
    <cellStyle name="Total 3 5 4 4 6" xfId="15507"/>
    <cellStyle name="Total 3 5 4 4 7" xfId="17751"/>
    <cellStyle name="Total 3 5 4 5" xfId="2176"/>
    <cellStyle name="Total 3 5 4 5 2" xfId="5404"/>
    <cellStyle name="Total 3 5 4 5 3" xfId="7930"/>
    <cellStyle name="Total 3 5 4 5 4" xfId="10446"/>
    <cellStyle name="Total 3 5 4 5 5" xfId="12749"/>
    <cellStyle name="Total 3 5 4 5 6" xfId="15214"/>
    <cellStyle name="Total 3 5 4 5 7" xfId="17458"/>
    <cellStyle name="Total 3 5 4 6" xfId="2929"/>
    <cellStyle name="Total 3 5 4 6 2" xfId="6155"/>
    <cellStyle name="Total 3 5 4 6 3" xfId="8683"/>
    <cellStyle name="Total 3 5 4 6 4" xfId="11196"/>
    <cellStyle name="Total 3 5 4 6 5" xfId="13500"/>
    <cellStyle name="Total 3 5 4 6 6" xfId="15963"/>
    <cellStyle name="Total 3 5 4 6 7" xfId="18206"/>
    <cellStyle name="Total 3 5 4 7" xfId="3113"/>
    <cellStyle name="Total 3 5 4 7 2" xfId="6338"/>
    <cellStyle name="Total 3 5 4 7 3" xfId="8867"/>
    <cellStyle name="Total 3 5 4 7 4" xfId="11378"/>
    <cellStyle name="Total 3 5 4 7 5" xfId="13683"/>
    <cellStyle name="Total 3 5 4 7 6" xfId="16147"/>
    <cellStyle name="Total 3 5 4 7 7" xfId="18387"/>
    <cellStyle name="Total 3 5 4 8" xfId="3312"/>
    <cellStyle name="Total 3 5 4 8 2" xfId="6537"/>
    <cellStyle name="Total 3 5 4 8 3" xfId="9066"/>
    <cellStyle name="Total 3 5 4 8 4" xfId="11577"/>
    <cellStyle name="Total 3 5 4 8 5" xfId="13881"/>
    <cellStyle name="Total 3 5 4 8 6" xfId="16346"/>
    <cellStyle name="Total 3 5 4 8 7" xfId="18585"/>
    <cellStyle name="Total 3 5 4 9" xfId="3377"/>
    <cellStyle name="Total 3 5 4 9 2" xfId="6602"/>
    <cellStyle name="Total 3 5 4 9 3" xfId="9131"/>
    <cellStyle name="Total 3 5 4 9 4" xfId="11642"/>
    <cellStyle name="Total 3 5 4 9 5" xfId="13946"/>
    <cellStyle name="Total 3 5 4 9 6" xfId="16411"/>
    <cellStyle name="Total 3 5 4 9 7" xfId="18650"/>
    <cellStyle name="Total 3 5 5" xfId="709"/>
    <cellStyle name="Total 3 5 5 10" xfId="1278"/>
    <cellStyle name="Total 3 5 5 10 2" xfId="4507"/>
    <cellStyle name="Total 3 5 5 10 3" xfId="7033"/>
    <cellStyle name="Total 3 5 5 10 4" xfId="9561"/>
    <cellStyle name="Total 3 5 5 10 5" xfId="11856"/>
    <cellStyle name="Total 3 5 5 10 6" xfId="14323"/>
    <cellStyle name="Total 3 5 5 10 7" xfId="16573"/>
    <cellStyle name="Total 3 5 5 11" xfId="4008"/>
    <cellStyle name="Total 3 5 5 12" xfId="4068"/>
    <cellStyle name="Total 3 5 5 13" xfId="9419"/>
    <cellStyle name="Total 3 5 5 14" xfId="9427"/>
    <cellStyle name="Total 3 5 5 15" xfId="20587"/>
    <cellStyle name="Total 3 5 5 16" xfId="20873"/>
    <cellStyle name="Total 3 5 5 2" xfId="1987"/>
    <cellStyle name="Total 3 5 5 2 2" xfId="5216"/>
    <cellStyle name="Total 3 5 5 2 3" xfId="7741"/>
    <cellStyle name="Total 3 5 5 2 4" xfId="10257"/>
    <cellStyle name="Total 3 5 5 2 5" xfId="12561"/>
    <cellStyle name="Total 3 5 5 2 6" xfId="15026"/>
    <cellStyle name="Total 3 5 5 2 7" xfId="17270"/>
    <cellStyle name="Total 3 5 5 3" xfId="2233"/>
    <cellStyle name="Total 3 5 5 3 2" xfId="5460"/>
    <cellStyle name="Total 3 5 5 3 3" xfId="7987"/>
    <cellStyle name="Total 3 5 5 3 4" xfId="10501"/>
    <cellStyle name="Total 3 5 5 3 5" xfId="12805"/>
    <cellStyle name="Total 3 5 5 3 6" xfId="15269"/>
    <cellStyle name="Total 3 5 5 3 7" xfId="17513"/>
    <cellStyle name="Total 3 5 5 4" xfId="2483"/>
    <cellStyle name="Total 3 5 5 4 2" xfId="5710"/>
    <cellStyle name="Total 3 5 5 4 3" xfId="8237"/>
    <cellStyle name="Total 3 5 5 4 4" xfId="10751"/>
    <cellStyle name="Total 3 5 5 4 5" xfId="13055"/>
    <cellStyle name="Total 3 5 5 4 6" xfId="15519"/>
    <cellStyle name="Total 3 5 5 4 7" xfId="17763"/>
    <cellStyle name="Total 3 5 5 5" xfId="2711"/>
    <cellStyle name="Total 3 5 5 5 2" xfId="5937"/>
    <cellStyle name="Total 3 5 5 5 3" xfId="8465"/>
    <cellStyle name="Total 3 5 5 5 4" xfId="10979"/>
    <cellStyle name="Total 3 5 5 5 5" xfId="13282"/>
    <cellStyle name="Total 3 5 5 5 6" xfId="15747"/>
    <cellStyle name="Total 3 5 5 5 7" xfId="17988"/>
    <cellStyle name="Total 3 5 5 6" xfId="2941"/>
    <cellStyle name="Total 3 5 5 6 2" xfId="6167"/>
    <cellStyle name="Total 3 5 5 6 3" xfId="8695"/>
    <cellStyle name="Total 3 5 5 6 4" xfId="11208"/>
    <cellStyle name="Total 3 5 5 6 5" xfId="13512"/>
    <cellStyle name="Total 3 5 5 6 6" xfId="15975"/>
    <cellStyle name="Total 3 5 5 6 7" xfId="18218"/>
    <cellStyle name="Total 3 5 5 7" xfId="3125"/>
    <cellStyle name="Total 3 5 5 7 2" xfId="6350"/>
    <cellStyle name="Total 3 5 5 7 3" xfId="8879"/>
    <cellStyle name="Total 3 5 5 7 4" xfId="11390"/>
    <cellStyle name="Total 3 5 5 7 5" xfId="13695"/>
    <cellStyle name="Total 3 5 5 7 6" xfId="16159"/>
    <cellStyle name="Total 3 5 5 7 7" xfId="18399"/>
    <cellStyle name="Total 3 5 5 8" xfId="3324"/>
    <cellStyle name="Total 3 5 5 8 2" xfId="6549"/>
    <cellStyle name="Total 3 5 5 8 3" xfId="9078"/>
    <cellStyle name="Total 3 5 5 8 4" xfId="11589"/>
    <cellStyle name="Total 3 5 5 8 5" xfId="13893"/>
    <cellStyle name="Total 3 5 5 8 6" xfId="16358"/>
    <cellStyle name="Total 3 5 5 8 7" xfId="18597"/>
    <cellStyle name="Total 3 5 5 9" xfId="3273"/>
    <cellStyle name="Total 3 5 5 9 2" xfId="6498"/>
    <cellStyle name="Total 3 5 5 9 3" xfId="9027"/>
    <cellStyle name="Total 3 5 5 9 4" xfId="11538"/>
    <cellStyle name="Total 3 5 5 9 5" xfId="13842"/>
    <cellStyle name="Total 3 5 5 9 6" xfId="16307"/>
    <cellStyle name="Total 3 5 5 9 7" xfId="18546"/>
    <cellStyle name="Total 3 5 6" xfId="1695"/>
    <cellStyle name="Total 3 5 6 10" xfId="20905"/>
    <cellStyle name="Total 3 5 6 2" xfId="4924"/>
    <cellStyle name="Total 3 5 6 3" xfId="7449"/>
    <cellStyle name="Total 3 5 6 4" xfId="9971"/>
    <cellStyle name="Total 3 5 6 5" xfId="12270"/>
    <cellStyle name="Total 3 5 6 6" xfId="14737"/>
    <cellStyle name="Total 3 5 6 7" xfId="16982"/>
    <cellStyle name="Total 3 5 6 8" xfId="20266"/>
    <cellStyle name="Total 3 5 6 9" xfId="20619"/>
    <cellStyle name="Total 3 5 7" xfId="1387"/>
    <cellStyle name="Total 3 5 7 10" xfId="20938"/>
    <cellStyle name="Total 3 5 7 2" xfId="4616"/>
    <cellStyle name="Total 3 5 7 3" xfId="7141"/>
    <cellStyle name="Total 3 5 7 4" xfId="9670"/>
    <cellStyle name="Total 3 5 7 5" xfId="11963"/>
    <cellStyle name="Total 3 5 7 6" xfId="14432"/>
    <cellStyle name="Total 3 5 7 7" xfId="16680"/>
    <cellStyle name="Total 3 5 7 8" xfId="20301"/>
    <cellStyle name="Total 3 5 7 9" xfId="20653"/>
    <cellStyle name="Total 3 5 8" xfId="1507"/>
    <cellStyle name="Total 3 5 8 10" xfId="20967"/>
    <cellStyle name="Total 3 5 8 2" xfId="4736"/>
    <cellStyle name="Total 3 5 8 3" xfId="7261"/>
    <cellStyle name="Total 3 5 8 4" xfId="9788"/>
    <cellStyle name="Total 3 5 8 5" xfId="12082"/>
    <cellStyle name="Total 3 5 8 6" xfId="14552"/>
    <cellStyle name="Total 3 5 8 7" xfId="16798"/>
    <cellStyle name="Total 3 5 8 8" xfId="20330"/>
    <cellStyle name="Total 3 5 8 9" xfId="20682"/>
    <cellStyle name="Total 3 5 9" xfId="1651"/>
    <cellStyle name="Total 3 5 9 10" xfId="20990"/>
    <cellStyle name="Total 3 5 9 2" xfId="4880"/>
    <cellStyle name="Total 3 5 9 3" xfId="7405"/>
    <cellStyle name="Total 3 5 9 4" xfId="9930"/>
    <cellStyle name="Total 3 5 9 5" xfId="12226"/>
    <cellStyle name="Total 3 5 9 6" xfId="14694"/>
    <cellStyle name="Total 3 5 9 7" xfId="16940"/>
    <cellStyle name="Total 3 5 9 8" xfId="20353"/>
    <cellStyle name="Total 3 5 9 9" xfId="20705"/>
    <cellStyle name="Total 3 6" xfId="512"/>
    <cellStyle name="Total 3 6 10" xfId="1083"/>
    <cellStyle name="Total 3 6 10 2" xfId="4332"/>
    <cellStyle name="Total 3 6 10 3" xfId="6874"/>
    <cellStyle name="Total 3 6 10 4" xfId="9405"/>
    <cellStyle name="Total 3 6 10 5" xfId="11730"/>
    <cellStyle name="Total 3 6 10 6" xfId="14191"/>
    <cellStyle name="Total 3 6 10 7" xfId="16483"/>
    <cellStyle name="Total 3 6 11" xfId="3842"/>
    <cellStyle name="Total 3 6 12" xfId="3680"/>
    <cellStyle name="Total 3 6 13" xfId="3893"/>
    <cellStyle name="Total 3 6 14" xfId="3887"/>
    <cellStyle name="Total 3 6 15" xfId="20039"/>
    <cellStyle name="Total 3 6 16" xfId="19896"/>
    <cellStyle name="Total 3 6 2" xfId="1804"/>
    <cellStyle name="Total 3 6 2 2" xfId="5033"/>
    <cellStyle name="Total 3 6 2 3" xfId="7558"/>
    <cellStyle name="Total 3 6 2 4" xfId="10077"/>
    <cellStyle name="Total 3 6 2 5" xfId="12379"/>
    <cellStyle name="Total 3 6 2 6" xfId="14845"/>
    <cellStyle name="Total 3 6 2 7" xfId="17089"/>
    <cellStyle name="Total 3 6 3" xfId="2065"/>
    <cellStyle name="Total 3 6 3 2" xfId="5293"/>
    <cellStyle name="Total 3 6 3 3" xfId="7819"/>
    <cellStyle name="Total 3 6 3 4" xfId="10335"/>
    <cellStyle name="Total 3 6 3 5" xfId="12638"/>
    <cellStyle name="Total 3 6 3 6" xfId="15104"/>
    <cellStyle name="Total 3 6 3 7" xfId="17347"/>
    <cellStyle name="Total 3 6 4" xfId="2310"/>
    <cellStyle name="Total 3 6 4 2" xfId="5537"/>
    <cellStyle name="Total 3 6 4 3" xfId="8064"/>
    <cellStyle name="Total 3 6 4 4" xfId="10578"/>
    <cellStyle name="Total 3 6 4 5" xfId="12882"/>
    <cellStyle name="Total 3 6 4 6" xfId="15346"/>
    <cellStyle name="Total 3 6 4 7" xfId="17590"/>
    <cellStyle name="Total 3 6 5" xfId="2414"/>
    <cellStyle name="Total 3 6 5 2" xfId="5641"/>
    <cellStyle name="Total 3 6 5 3" xfId="8168"/>
    <cellStyle name="Total 3 6 5 4" xfId="10682"/>
    <cellStyle name="Total 3 6 5 5" xfId="12986"/>
    <cellStyle name="Total 3 6 5 6" xfId="15450"/>
    <cellStyle name="Total 3 6 5 7" xfId="17694"/>
    <cellStyle name="Total 3 6 6" xfId="2785"/>
    <cellStyle name="Total 3 6 6 2" xfId="6011"/>
    <cellStyle name="Total 3 6 6 3" xfId="8539"/>
    <cellStyle name="Total 3 6 6 4" xfId="11053"/>
    <cellStyle name="Total 3 6 6 5" xfId="13356"/>
    <cellStyle name="Total 3 6 6 6" xfId="15821"/>
    <cellStyle name="Total 3 6 6 7" xfId="18062"/>
    <cellStyle name="Total 3 6 7" xfId="2040"/>
    <cellStyle name="Total 3 6 7 2" xfId="5269"/>
    <cellStyle name="Total 3 6 7 3" xfId="7794"/>
    <cellStyle name="Total 3 6 7 4" xfId="10310"/>
    <cellStyle name="Total 3 6 7 5" xfId="12614"/>
    <cellStyle name="Total 3 6 7 6" xfId="15079"/>
    <cellStyle name="Total 3 6 7 7" xfId="17323"/>
    <cellStyle name="Total 3 6 8" xfId="3201"/>
    <cellStyle name="Total 3 6 8 2" xfId="6426"/>
    <cellStyle name="Total 3 6 8 3" xfId="8955"/>
    <cellStyle name="Total 3 6 8 4" xfId="11466"/>
    <cellStyle name="Total 3 6 8 5" xfId="13771"/>
    <cellStyle name="Total 3 6 8 6" xfId="16235"/>
    <cellStyle name="Total 3 6 8 7" xfId="18475"/>
    <cellStyle name="Total 3 6 9" xfId="2614"/>
    <cellStyle name="Total 3 6 9 2" xfId="5841"/>
    <cellStyle name="Total 3 6 9 3" xfId="8368"/>
    <cellStyle name="Total 3 6 9 4" xfId="10882"/>
    <cellStyle name="Total 3 6 9 5" xfId="13186"/>
    <cellStyle name="Total 3 6 9 6" xfId="15650"/>
    <cellStyle name="Total 3 6 9 7" xfId="17893"/>
    <cellStyle name="Total 3 7" xfId="728"/>
    <cellStyle name="Total 3 7 10" xfId="1297"/>
    <cellStyle name="Total 3 7 10 2" xfId="4526"/>
    <cellStyle name="Total 3 7 10 3" xfId="7052"/>
    <cellStyle name="Total 3 7 10 4" xfId="9580"/>
    <cellStyle name="Total 3 7 10 5" xfId="11875"/>
    <cellStyle name="Total 3 7 10 6" xfId="14342"/>
    <cellStyle name="Total 3 7 10 7" xfId="16592"/>
    <cellStyle name="Total 3 7 11" xfId="4027"/>
    <cellStyle name="Total 3 7 12" xfId="3485"/>
    <cellStyle name="Total 3 7 13" xfId="9487"/>
    <cellStyle name="Total 3 7 14" xfId="14202"/>
    <cellStyle name="Total 3 7 15" xfId="19949"/>
    <cellStyle name="Total 3 7 16" xfId="20236"/>
    <cellStyle name="Total 3 7 2" xfId="2006"/>
    <cellStyle name="Total 3 7 2 2" xfId="5235"/>
    <cellStyle name="Total 3 7 2 3" xfId="7760"/>
    <cellStyle name="Total 3 7 2 4" xfId="10276"/>
    <cellStyle name="Total 3 7 2 5" xfId="12580"/>
    <cellStyle name="Total 3 7 2 6" xfId="15045"/>
    <cellStyle name="Total 3 7 2 7" xfId="17289"/>
    <cellStyle name="Total 3 7 3" xfId="2252"/>
    <cellStyle name="Total 3 7 3 2" xfId="5479"/>
    <cellStyle name="Total 3 7 3 3" xfId="8006"/>
    <cellStyle name="Total 3 7 3 4" xfId="10520"/>
    <cellStyle name="Total 3 7 3 5" xfId="12824"/>
    <cellStyle name="Total 3 7 3 6" xfId="15288"/>
    <cellStyle name="Total 3 7 3 7" xfId="17532"/>
    <cellStyle name="Total 3 7 4" xfId="2502"/>
    <cellStyle name="Total 3 7 4 2" xfId="5729"/>
    <cellStyle name="Total 3 7 4 3" xfId="8256"/>
    <cellStyle name="Total 3 7 4 4" xfId="10770"/>
    <cellStyle name="Total 3 7 4 5" xfId="13074"/>
    <cellStyle name="Total 3 7 4 6" xfId="15538"/>
    <cellStyle name="Total 3 7 4 7" xfId="17782"/>
    <cellStyle name="Total 3 7 5" xfId="2730"/>
    <cellStyle name="Total 3 7 5 2" xfId="5956"/>
    <cellStyle name="Total 3 7 5 3" xfId="8484"/>
    <cellStyle name="Total 3 7 5 4" xfId="10998"/>
    <cellStyle name="Total 3 7 5 5" xfId="13301"/>
    <cellStyle name="Total 3 7 5 6" xfId="15766"/>
    <cellStyle name="Total 3 7 5 7" xfId="18007"/>
    <cellStyle name="Total 3 7 6" xfId="2960"/>
    <cellStyle name="Total 3 7 6 2" xfId="6186"/>
    <cellStyle name="Total 3 7 6 3" xfId="8714"/>
    <cellStyle name="Total 3 7 6 4" xfId="11227"/>
    <cellStyle name="Total 3 7 6 5" xfId="13531"/>
    <cellStyle name="Total 3 7 6 6" xfId="15994"/>
    <cellStyle name="Total 3 7 6 7" xfId="18237"/>
    <cellStyle name="Total 3 7 7" xfId="3144"/>
    <cellStyle name="Total 3 7 7 2" xfId="6369"/>
    <cellStyle name="Total 3 7 7 3" xfId="8898"/>
    <cellStyle name="Total 3 7 7 4" xfId="11409"/>
    <cellStyle name="Total 3 7 7 5" xfId="13714"/>
    <cellStyle name="Total 3 7 7 6" xfId="16178"/>
    <cellStyle name="Total 3 7 7 7" xfId="18418"/>
    <cellStyle name="Total 3 7 8" xfId="3343"/>
    <cellStyle name="Total 3 7 8 2" xfId="6568"/>
    <cellStyle name="Total 3 7 8 3" xfId="9097"/>
    <cellStyle name="Total 3 7 8 4" xfId="11608"/>
    <cellStyle name="Total 3 7 8 5" xfId="13912"/>
    <cellStyle name="Total 3 7 8 6" xfId="16377"/>
    <cellStyle name="Total 3 7 8 7" xfId="18616"/>
    <cellStyle name="Total 3 7 9" xfId="2629"/>
    <cellStyle name="Total 3 7 9 2" xfId="5856"/>
    <cellStyle name="Total 3 7 9 3" xfId="8383"/>
    <cellStyle name="Total 3 7 9 4" xfId="10897"/>
    <cellStyle name="Total 3 7 9 5" xfId="13201"/>
    <cellStyle name="Total 3 7 9 6" xfId="15665"/>
    <cellStyle name="Total 3 7 9 7" xfId="17908"/>
    <cellStyle name="Total 3 8" xfId="405"/>
    <cellStyle name="Total 3 8 10" xfId="978"/>
    <cellStyle name="Total 3 8 10 2" xfId="4241"/>
    <cellStyle name="Total 3 8 10 3" xfId="6782"/>
    <cellStyle name="Total 3 8 10 4" xfId="9312"/>
    <cellStyle name="Total 3 8 10 5" xfId="4394"/>
    <cellStyle name="Total 3 8 10 6" xfId="14111"/>
    <cellStyle name="Total 3 8 10 7" xfId="6728"/>
    <cellStyle name="Total 3 8 11" xfId="3752"/>
    <cellStyle name="Total 3 8 12" xfId="4288"/>
    <cellStyle name="Total 3 8 13" xfId="4455"/>
    <cellStyle name="Total 3 8 14" xfId="9499"/>
    <cellStyle name="Total 3 8 15" xfId="20041"/>
    <cellStyle name="Total 3 8 16" xfId="20469"/>
    <cellStyle name="Total 3 8 17" xfId="19898"/>
    <cellStyle name="Total 3 8 2" xfId="1708"/>
    <cellStyle name="Total 3 8 2 2" xfId="4937"/>
    <cellStyle name="Total 3 8 2 3" xfId="7462"/>
    <cellStyle name="Total 3 8 2 4" xfId="9984"/>
    <cellStyle name="Total 3 8 2 5" xfId="12283"/>
    <cellStyle name="Total 3 8 2 6" xfId="14750"/>
    <cellStyle name="Total 3 8 2 7" xfId="16995"/>
    <cellStyle name="Total 3 8 3" xfId="1380"/>
    <cellStyle name="Total 3 8 3 2" xfId="4609"/>
    <cellStyle name="Total 3 8 3 3" xfId="7134"/>
    <cellStyle name="Total 3 8 3 4" xfId="9663"/>
    <cellStyle name="Total 3 8 3 5" xfId="11956"/>
    <cellStyle name="Total 3 8 3 6" xfId="14425"/>
    <cellStyle name="Total 3 8 3 7" xfId="16673"/>
    <cellStyle name="Total 3 8 4" xfId="1339"/>
    <cellStyle name="Total 3 8 4 2" xfId="4568"/>
    <cellStyle name="Total 3 8 4 3" xfId="7094"/>
    <cellStyle name="Total 3 8 4 4" xfId="9622"/>
    <cellStyle name="Total 3 8 4 5" xfId="11916"/>
    <cellStyle name="Total 3 8 4 6" xfId="14384"/>
    <cellStyle name="Total 3 8 4 7" xfId="16633"/>
    <cellStyle name="Total 3 8 5" xfId="2078"/>
    <cellStyle name="Total 3 8 5 2" xfId="5306"/>
    <cellStyle name="Total 3 8 5 3" xfId="7832"/>
    <cellStyle name="Total 3 8 5 4" xfId="10348"/>
    <cellStyle name="Total 3 8 5 5" xfId="12651"/>
    <cellStyle name="Total 3 8 5 6" xfId="15117"/>
    <cellStyle name="Total 3 8 5 7" xfId="17360"/>
    <cellStyle name="Total 3 8 6" xfId="2669"/>
    <cellStyle name="Total 3 8 6 2" xfId="5896"/>
    <cellStyle name="Total 3 8 6 3" xfId="8423"/>
    <cellStyle name="Total 3 8 6 4" xfId="10937"/>
    <cellStyle name="Total 3 8 6 5" xfId="13241"/>
    <cellStyle name="Total 3 8 6 6" xfId="15705"/>
    <cellStyle name="Total 3 8 6 7" xfId="17947"/>
    <cellStyle name="Total 3 8 7" xfId="2670"/>
    <cellStyle name="Total 3 8 7 2" xfId="5897"/>
    <cellStyle name="Total 3 8 7 3" xfId="8424"/>
    <cellStyle name="Total 3 8 7 4" xfId="10938"/>
    <cellStyle name="Total 3 8 7 5" xfId="13242"/>
    <cellStyle name="Total 3 8 7 6" xfId="15706"/>
    <cellStyle name="Total 3 8 7 7" xfId="17948"/>
    <cellStyle name="Total 3 8 8" xfId="2381"/>
    <cellStyle name="Total 3 8 8 2" xfId="5608"/>
    <cellStyle name="Total 3 8 8 3" xfId="8135"/>
    <cellStyle name="Total 3 8 8 4" xfId="10649"/>
    <cellStyle name="Total 3 8 8 5" xfId="12953"/>
    <cellStyle name="Total 3 8 8 6" xfId="15417"/>
    <cellStyle name="Total 3 8 8 7" xfId="17661"/>
    <cellStyle name="Total 3 8 9" xfId="2693"/>
    <cellStyle name="Total 3 8 9 2" xfId="5920"/>
    <cellStyle name="Total 3 8 9 3" xfId="8447"/>
    <cellStyle name="Total 3 8 9 4" xfId="10961"/>
    <cellStyle name="Total 3 8 9 5" xfId="13265"/>
    <cellStyle name="Total 3 8 9 6" xfId="15729"/>
    <cellStyle name="Total 3 8 9 7" xfId="17971"/>
    <cellStyle name="Total 3 9" xfId="747"/>
    <cellStyle name="Total 3 9 10" xfId="1316"/>
    <cellStyle name="Total 3 9 10 2" xfId="4545"/>
    <cellStyle name="Total 3 9 10 3" xfId="7071"/>
    <cellStyle name="Total 3 9 10 4" xfId="9599"/>
    <cellStyle name="Total 3 9 10 5" xfId="11894"/>
    <cellStyle name="Total 3 9 10 6" xfId="14361"/>
    <cellStyle name="Total 3 9 10 7" xfId="16611"/>
    <cellStyle name="Total 3 9 11" xfId="4046"/>
    <cellStyle name="Total 3 9 12" xfId="3647"/>
    <cellStyle name="Total 3 9 13" xfId="3474"/>
    <cellStyle name="Total 3 9 14" xfId="14256"/>
    <cellStyle name="Total 3 9 15" xfId="20371"/>
    <cellStyle name="Total 3 9 16" xfId="20467"/>
    <cellStyle name="Total 3 9 2" xfId="2025"/>
    <cellStyle name="Total 3 9 2 2" xfId="5254"/>
    <cellStyle name="Total 3 9 2 3" xfId="7779"/>
    <cellStyle name="Total 3 9 2 4" xfId="10295"/>
    <cellStyle name="Total 3 9 2 5" xfId="12599"/>
    <cellStyle name="Total 3 9 2 6" xfId="15064"/>
    <cellStyle name="Total 3 9 2 7" xfId="17308"/>
    <cellStyle name="Total 3 9 3" xfId="2271"/>
    <cellStyle name="Total 3 9 3 2" xfId="5498"/>
    <cellStyle name="Total 3 9 3 3" xfId="8025"/>
    <cellStyle name="Total 3 9 3 4" xfId="10539"/>
    <cellStyle name="Total 3 9 3 5" xfId="12843"/>
    <cellStyle name="Total 3 9 3 6" xfId="15307"/>
    <cellStyle name="Total 3 9 3 7" xfId="17551"/>
    <cellStyle name="Total 3 9 4" xfId="2521"/>
    <cellStyle name="Total 3 9 4 2" xfId="5748"/>
    <cellStyle name="Total 3 9 4 3" xfId="8275"/>
    <cellStyle name="Total 3 9 4 4" xfId="10789"/>
    <cellStyle name="Total 3 9 4 5" xfId="13093"/>
    <cellStyle name="Total 3 9 4 6" xfId="15557"/>
    <cellStyle name="Total 3 9 4 7" xfId="17801"/>
    <cellStyle name="Total 3 9 5" xfId="2749"/>
    <cellStyle name="Total 3 9 5 2" xfId="5975"/>
    <cellStyle name="Total 3 9 5 3" xfId="8503"/>
    <cellStyle name="Total 3 9 5 4" xfId="11017"/>
    <cellStyle name="Total 3 9 5 5" xfId="13320"/>
    <cellStyle name="Total 3 9 5 6" xfId="15785"/>
    <cellStyle name="Total 3 9 5 7" xfId="18026"/>
    <cellStyle name="Total 3 9 6" xfId="2979"/>
    <cellStyle name="Total 3 9 6 2" xfId="6205"/>
    <cellStyle name="Total 3 9 6 3" xfId="8733"/>
    <cellStyle name="Total 3 9 6 4" xfId="11246"/>
    <cellStyle name="Total 3 9 6 5" xfId="13550"/>
    <cellStyle name="Total 3 9 6 6" xfId="16013"/>
    <cellStyle name="Total 3 9 6 7" xfId="18256"/>
    <cellStyle name="Total 3 9 7" xfId="3163"/>
    <cellStyle name="Total 3 9 7 2" xfId="6388"/>
    <cellStyle name="Total 3 9 7 3" xfId="8917"/>
    <cellStyle name="Total 3 9 7 4" xfId="11428"/>
    <cellStyle name="Total 3 9 7 5" xfId="13733"/>
    <cellStyle name="Total 3 9 7 6" xfId="16197"/>
    <cellStyle name="Total 3 9 7 7" xfId="18437"/>
    <cellStyle name="Total 3 9 8" xfId="3362"/>
    <cellStyle name="Total 3 9 8 2" xfId="6587"/>
    <cellStyle name="Total 3 9 8 3" xfId="9116"/>
    <cellStyle name="Total 3 9 8 4" xfId="11627"/>
    <cellStyle name="Total 3 9 8 5" xfId="13931"/>
    <cellStyle name="Total 3 9 8 6" xfId="16396"/>
    <cellStyle name="Total 3 9 8 7" xfId="18635"/>
    <cellStyle name="Total 3 9 9" xfId="1638"/>
    <cellStyle name="Total 3 9 9 2" xfId="4867"/>
    <cellStyle name="Total 3 9 9 3" xfId="7392"/>
    <cellStyle name="Total 3 9 9 4" xfId="9917"/>
    <cellStyle name="Total 3 9 9 5" xfId="12213"/>
    <cellStyle name="Total 3 9 9 6" xfId="14681"/>
    <cellStyle name="Total 3 9 9 7" xfId="16927"/>
    <cellStyle name="Total 4" xfId="187"/>
    <cellStyle name="Total 4 10" xfId="2647"/>
    <cellStyle name="Total 4 10 2" xfId="5874"/>
    <cellStyle name="Total 4 10 3" xfId="8401"/>
    <cellStyle name="Total 4 10 4" xfId="10915"/>
    <cellStyle name="Total 4 10 5" xfId="13219"/>
    <cellStyle name="Total 4 10 6" xfId="15683"/>
    <cellStyle name="Total 4 10 7" xfId="17926"/>
    <cellStyle name="Total 4 11" xfId="2839"/>
    <cellStyle name="Total 4 11 2" xfId="6065"/>
    <cellStyle name="Total 4 11 3" xfId="8593"/>
    <cellStyle name="Total 4 11 4" xfId="11106"/>
    <cellStyle name="Total 4 11 5" xfId="13410"/>
    <cellStyle name="Total 4 11 6" xfId="15873"/>
    <cellStyle name="Total 4 11 7" xfId="18116"/>
    <cellStyle name="Total 4 12" xfId="2880"/>
    <cellStyle name="Total 4 12 2" xfId="6106"/>
    <cellStyle name="Total 4 12 3" xfId="8634"/>
    <cellStyle name="Total 4 12 4" xfId="11147"/>
    <cellStyle name="Total 4 12 5" xfId="13451"/>
    <cellStyle name="Total 4 12 6" xfId="15914"/>
    <cellStyle name="Total 4 12 7" xfId="18157"/>
    <cellStyle name="Total 4 13" xfId="817"/>
    <cellStyle name="Total 4 13 2" xfId="4104"/>
    <cellStyle name="Total 4 13 3" xfId="3465"/>
    <cellStyle name="Total 4 13 4" xfId="4106"/>
    <cellStyle name="Total 4 13 5" xfId="9443"/>
    <cellStyle name="Total 4 13 6" xfId="14021"/>
    <cellStyle name="Total 4 13 7" xfId="6922"/>
    <cellStyle name="Total 4 14" xfId="3590"/>
    <cellStyle name="Total 4 15" xfId="6691"/>
    <cellStyle name="Total 4 16" xfId="4110"/>
    <cellStyle name="Total 4 17" xfId="18812"/>
    <cellStyle name="Total 4 18" xfId="19005"/>
    <cellStyle name="Total 4 19" xfId="19011"/>
    <cellStyle name="Total 4 2" xfId="393"/>
    <cellStyle name="Total 4 2 10" xfId="2589"/>
    <cellStyle name="Total 4 2 10 2" xfId="5816"/>
    <cellStyle name="Total 4 2 10 3" xfId="8343"/>
    <cellStyle name="Total 4 2 10 4" xfId="10857"/>
    <cellStyle name="Total 4 2 10 5" xfId="13161"/>
    <cellStyle name="Total 4 2 10 6" xfId="15625"/>
    <cellStyle name="Total 4 2 10 7" xfId="17869"/>
    <cellStyle name="Total 4 2 11" xfId="2823"/>
    <cellStyle name="Total 4 2 11 2" xfId="6049"/>
    <cellStyle name="Total 4 2 11 3" xfId="8577"/>
    <cellStyle name="Total 4 2 11 4" xfId="11090"/>
    <cellStyle name="Total 4 2 11 5" xfId="13394"/>
    <cellStyle name="Total 4 2 11 6" xfId="15858"/>
    <cellStyle name="Total 4 2 11 7" xfId="18100"/>
    <cellStyle name="Total 4 2 12" xfId="2153"/>
    <cellStyle name="Total 4 2 12 2" xfId="5381"/>
    <cellStyle name="Total 4 2 12 3" xfId="7907"/>
    <cellStyle name="Total 4 2 12 4" xfId="10423"/>
    <cellStyle name="Total 4 2 12 5" xfId="12726"/>
    <cellStyle name="Total 4 2 12 6" xfId="15191"/>
    <cellStyle name="Total 4 2 12 7" xfId="17435"/>
    <cellStyle name="Total 4 2 13" xfId="966"/>
    <cellStyle name="Total 4 2 13 2" xfId="4229"/>
    <cellStyle name="Total 4 2 13 3" xfId="6770"/>
    <cellStyle name="Total 4 2 13 4" xfId="9300"/>
    <cellStyle name="Total 4 2 13 5" xfId="3543"/>
    <cellStyle name="Total 4 2 13 6" xfId="14099"/>
    <cellStyle name="Total 4 2 13 7" xfId="6721"/>
    <cellStyle name="Total 4 2 14" xfId="3902"/>
    <cellStyle name="Total 4 2 15" xfId="4382"/>
    <cellStyle name="Total 4 2 16" xfId="4209"/>
    <cellStyle name="Total 4 2 17" xfId="14078"/>
    <cellStyle name="Total 4 2 18" xfId="18980"/>
    <cellStyle name="Total 4 2 19" xfId="19124"/>
    <cellStyle name="Total 4 2 2" xfId="616"/>
    <cellStyle name="Total 4 2 2 10" xfId="1187"/>
    <cellStyle name="Total 4 2 2 10 2" xfId="4419"/>
    <cellStyle name="Total 4 2 2 10 3" xfId="6954"/>
    <cellStyle name="Total 4 2 2 10 4" xfId="9484"/>
    <cellStyle name="Total 4 2 2 10 5" xfId="11788"/>
    <cellStyle name="Total 4 2 2 10 6" xfId="14251"/>
    <cellStyle name="Total 4 2 2 10 7" xfId="16518"/>
    <cellStyle name="Total 4 2 2 11" xfId="3927"/>
    <cellStyle name="Total 4 2 2 12" xfId="4379"/>
    <cellStyle name="Total 4 2 2 13" xfId="6817"/>
    <cellStyle name="Total 4 2 2 14" xfId="11759"/>
    <cellStyle name="Total 4 2 2 15" xfId="20128"/>
    <cellStyle name="Total 4 2 2 16" xfId="20769"/>
    <cellStyle name="Total 4 2 2 2" xfId="1899"/>
    <cellStyle name="Total 4 2 2 2 2" xfId="5128"/>
    <cellStyle name="Total 4 2 2 2 3" xfId="7653"/>
    <cellStyle name="Total 4 2 2 2 4" xfId="10170"/>
    <cellStyle name="Total 4 2 2 2 5" xfId="12474"/>
    <cellStyle name="Total 4 2 2 2 6" xfId="14938"/>
    <cellStyle name="Total 4 2 2 2 7" xfId="17183"/>
    <cellStyle name="Total 4 2 2 3" xfId="2148"/>
    <cellStyle name="Total 4 2 2 3 2" xfId="5376"/>
    <cellStyle name="Total 4 2 2 3 3" xfId="7902"/>
    <cellStyle name="Total 4 2 2 3 4" xfId="10418"/>
    <cellStyle name="Total 4 2 2 3 5" xfId="12721"/>
    <cellStyle name="Total 4 2 2 3 6" xfId="15186"/>
    <cellStyle name="Total 4 2 2 3 7" xfId="17430"/>
    <cellStyle name="Total 4 2 2 4" xfId="2400"/>
    <cellStyle name="Total 4 2 2 4 2" xfId="5627"/>
    <cellStyle name="Total 4 2 2 4 3" xfId="8154"/>
    <cellStyle name="Total 4 2 2 4 4" xfId="10668"/>
    <cellStyle name="Total 4 2 2 4 5" xfId="12972"/>
    <cellStyle name="Total 4 2 2 4 6" xfId="15436"/>
    <cellStyle name="Total 4 2 2 4 7" xfId="17680"/>
    <cellStyle name="Total 4 2 2 5" xfId="1352"/>
    <cellStyle name="Total 4 2 2 5 2" xfId="4581"/>
    <cellStyle name="Total 4 2 2 5 3" xfId="7107"/>
    <cellStyle name="Total 4 2 2 5 4" xfId="9635"/>
    <cellStyle name="Total 4 2 2 5 5" xfId="11929"/>
    <cellStyle name="Total 4 2 2 5 6" xfId="14397"/>
    <cellStyle name="Total 4 2 2 5 7" xfId="16646"/>
    <cellStyle name="Total 4 2 2 6" xfId="2862"/>
    <cellStyle name="Total 4 2 2 6 2" xfId="6088"/>
    <cellStyle name="Total 4 2 2 6 3" xfId="8616"/>
    <cellStyle name="Total 4 2 2 6 4" xfId="11129"/>
    <cellStyle name="Total 4 2 2 6 5" xfId="13433"/>
    <cellStyle name="Total 4 2 2 6 6" xfId="15896"/>
    <cellStyle name="Total 4 2 2 6 7" xfId="18139"/>
    <cellStyle name="Total 4 2 2 7" xfId="3050"/>
    <cellStyle name="Total 4 2 2 7 2" xfId="6276"/>
    <cellStyle name="Total 4 2 2 7 3" xfId="8804"/>
    <cellStyle name="Total 4 2 2 7 4" xfId="11316"/>
    <cellStyle name="Total 4 2 2 7 5" xfId="13621"/>
    <cellStyle name="Total 4 2 2 7 6" xfId="16084"/>
    <cellStyle name="Total 4 2 2 7 7" xfId="18326"/>
    <cellStyle name="Total 4 2 2 8" xfId="3253"/>
    <cellStyle name="Total 4 2 2 8 2" xfId="6478"/>
    <cellStyle name="Total 4 2 2 8 3" xfId="9007"/>
    <cellStyle name="Total 4 2 2 8 4" xfId="11518"/>
    <cellStyle name="Total 4 2 2 8 5" xfId="13822"/>
    <cellStyle name="Total 4 2 2 8 6" xfId="16287"/>
    <cellStyle name="Total 4 2 2 8 7" xfId="18526"/>
    <cellStyle name="Total 4 2 2 9" xfId="3422"/>
    <cellStyle name="Total 4 2 2 9 2" xfId="6647"/>
    <cellStyle name="Total 4 2 2 9 3" xfId="9176"/>
    <cellStyle name="Total 4 2 2 9 4" xfId="11687"/>
    <cellStyle name="Total 4 2 2 9 5" xfId="13991"/>
    <cellStyle name="Total 4 2 2 9 6" xfId="16456"/>
    <cellStyle name="Total 4 2 2 9 7" xfId="18695"/>
    <cellStyle name="Total 4 2 20" xfId="19158"/>
    <cellStyle name="Total 4 2 21" xfId="19192"/>
    <cellStyle name="Total 4 2 22" xfId="19222"/>
    <cellStyle name="Total 4 2 23" xfId="19245"/>
    <cellStyle name="Total 4 2 24" xfId="19273"/>
    <cellStyle name="Total 4 2 25" xfId="19576"/>
    <cellStyle name="Total 4 2 26" xfId="19608"/>
    <cellStyle name="Total 4 2 27" xfId="19634"/>
    <cellStyle name="Total 4 2 28" xfId="19657"/>
    <cellStyle name="Total 4 2 29" xfId="19845"/>
    <cellStyle name="Total 4 2 3" xfId="470"/>
    <cellStyle name="Total 4 2 3 10" xfId="1042"/>
    <cellStyle name="Total 4 2 3 10 2" xfId="4299"/>
    <cellStyle name="Total 4 2 3 10 3" xfId="6839"/>
    <cellStyle name="Total 4 2 3 10 4" xfId="9368"/>
    <cellStyle name="Total 4 2 3 10 5" xfId="4204"/>
    <cellStyle name="Total 4 2 3 10 6" xfId="14163"/>
    <cellStyle name="Total 4 2 3 10 7" xfId="11807"/>
    <cellStyle name="Total 4 2 3 11" xfId="3807"/>
    <cellStyle name="Total 4 2 3 12" xfId="4166"/>
    <cellStyle name="Total 4 2 3 13" xfId="3897"/>
    <cellStyle name="Total 4 2 3 14" xfId="4088"/>
    <cellStyle name="Total 4 2 3 15" xfId="20157"/>
    <cellStyle name="Total 4 2 3 16" xfId="20799"/>
    <cellStyle name="Total 4 2 3 2" xfId="1769"/>
    <cellStyle name="Total 4 2 3 2 2" xfId="4998"/>
    <cellStyle name="Total 4 2 3 2 3" xfId="7523"/>
    <cellStyle name="Total 4 2 3 2 4" xfId="10042"/>
    <cellStyle name="Total 4 2 3 2 5" xfId="12344"/>
    <cellStyle name="Total 4 2 3 2 6" xfId="14810"/>
    <cellStyle name="Total 4 2 3 2 7" xfId="17054"/>
    <cellStyle name="Total 4 2 3 3" xfId="1365"/>
    <cellStyle name="Total 4 2 3 3 2" xfId="4594"/>
    <cellStyle name="Total 4 2 3 3 3" xfId="7120"/>
    <cellStyle name="Total 4 2 3 3 4" xfId="9648"/>
    <cellStyle name="Total 4 2 3 3 5" xfId="11942"/>
    <cellStyle name="Total 4 2 3 3 6" xfId="14410"/>
    <cellStyle name="Total 4 2 3 3 7" xfId="16659"/>
    <cellStyle name="Total 4 2 3 4" xfId="1541"/>
    <cellStyle name="Total 4 2 3 4 2" xfId="4770"/>
    <cellStyle name="Total 4 2 3 4 3" xfId="7295"/>
    <cellStyle name="Total 4 2 3 4 4" xfId="9821"/>
    <cellStyle name="Total 4 2 3 4 5" xfId="12116"/>
    <cellStyle name="Total 4 2 3 4 6" xfId="14586"/>
    <cellStyle name="Total 4 2 3 4 7" xfId="16831"/>
    <cellStyle name="Total 4 2 3 5" xfId="1449"/>
    <cellStyle name="Total 4 2 3 5 2" xfId="4678"/>
    <cellStyle name="Total 4 2 3 5 3" xfId="7203"/>
    <cellStyle name="Total 4 2 3 5 4" xfId="9730"/>
    <cellStyle name="Total 4 2 3 5 5" xfId="12024"/>
    <cellStyle name="Total 4 2 3 5 6" xfId="14494"/>
    <cellStyle name="Total 4 2 3 5 7" xfId="16740"/>
    <cellStyle name="Total 4 2 3 6" xfId="2690"/>
    <cellStyle name="Total 4 2 3 6 2" xfId="5917"/>
    <cellStyle name="Total 4 2 3 6 3" xfId="8444"/>
    <cellStyle name="Total 4 2 3 6 4" xfId="10958"/>
    <cellStyle name="Total 4 2 3 6 5" xfId="13262"/>
    <cellStyle name="Total 4 2 3 6 6" xfId="15726"/>
    <cellStyle name="Total 4 2 3 6 7" xfId="17968"/>
    <cellStyle name="Total 4 2 3 7" xfId="1465"/>
    <cellStyle name="Total 4 2 3 7 2" xfId="4694"/>
    <cellStyle name="Total 4 2 3 7 3" xfId="7219"/>
    <cellStyle name="Total 4 2 3 7 4" xfId="9746"/>
    <cellStyle name="Total 4 2 3 7 5" xfId="12040"/>
    <cellStyle name="Total 4 2 3 7 6" xfId="14510"/>
    <cellStyle name="Total 4 2 3 7 7" xfId="16756"/>
    <cellStyle name="Total 4 2 3 8" xfId="1814"/>
    <cellStyle name="Total 4 2 3 8 2" xfId="5043"/>
    <cellStyle name="Total 4 2 3 8 3" xfId="7568"/>
    <cellStyle name="Total 4 2 3 8 4" xfId="10087"/>
    <cellStyle name="Total 4 2 3 8 5" xfId="12389"/>
    <cellStyle name="Total 4 2 3 8 6" xfId="14855"/>
    <cellStyle name="Total 4 2 3 8 7" xfId="17099"/>
    <cellStyle name="Total 4 2 3 9" xfId="2810"/>
    <cellStyle name="Total 4 2 3 9 2" xfId="6036"/>
    <cellStyle name="Total 4 2 3 9 3" xfId="8564"/>
    <cellStyle name="Total 4 2 3 9 4" xfId="11077"/>
    <cellStyle name="Total 4 2 3 9 5" xfId="13381"/>
    <cellStyle name="Total 4 2 3 9 6" xfId="15845"/>
    <cellStyle name="Total 4 2 3 9 7" xfId="18087"/>
    <cellStyle name="Total 4 2 30" xfId="21175"/>
    <cellStyle name="Total 4 2 4" xfId="653"/>
    <cellStyle name="Total 4 2 4 10" xfId="1224"/>
    <cellStyle name="Total 4 2 4 10 2" xfId="4453"/>
    <cellStyle name="Total 4 2 4 10 3" xfId="6981"/>
    <cellStyle name="Total 4 2 4 10 4" xfId="9509"/>
    <cellStyle name="Total 4 2 4 10 5" xfId="11804"/>
    <cellStyle name="Total 4 2 4 10 6" xfId="14271"/>
    <cellStyle name="Total 4 2 4 10 7" xfId="16523"/>
    <cellStyle name="Total 4 2 4 11" xfId="3953"/>
    <cellStyle name="Total 4 2 4 12" xfId="4276"/>
    <cellStyle name="Total 4 2 4 13" xfId="3858"/>
    <cellStyle name="Total 4 2 4 14" xfId="3689"/>
    <cellStyle name="Total 4 2 4 15" xfId="20195"/>
    <cellStyle name="Total 4 2 4 16" xfId="20833"/>
    <cellStyle name="Total 4 2 4 2" xfId="1932"/>
    <cellStyle name="Total 4 2 4 2 2" xfId="5161"/>
    <cellStyle name="Total 4 2 4 2 3" xfId="7686"/>
    <cellStyle name="Total 4 2 4 2 4" xfId="10203"/>
    <cellStyle name="Total 4 2 4 2 5" xfId="12507"/>
    <cellStyle name="Total 4 2 4 2 6" xfId="14971"/>
    <cellStyle name="Total 4 2 4 2 7" xfId="17216"/>
    <cellStyle name="Total 4 2 4 3" xfId="2178"/>
    <cellStyle name="Total 4 2 4 3 2" xfId="5406"/>
    <cellStyle name="Total 4 2 4 3 3" xfId="7932"/>
    <cellStyle name="Total 4 2 4 3 4" xfId="10448"/>
    <cellStyle name="Total 4 2 4 3 5" xfId="12751"/>
    <cellStyle name="Total 4 2 4 3 6" xfId="15216"/>
    <cellStyle name="Total 4 2 4 3 7" xfId="17460"/>
    <cellStyle name="Total 4 2 4 4" xfId="2430"/>
    <cellStyle name="Total 4 2 4 4 2" xfId="5657"/>
    <cellStyle name="Total 4 2 4 4 3" xfId="8184"/>
    <cellStyle name="Total 4 2 4 4 4" xfId="10698"/>
    <cellStyle name="Total 4 2 4 4 5" xfId="13002"/>
    <cellStyle name="Total 4 2 4 4 6" xfId="15466"/>
    <cellStyle name="Total 4 2 4 4 7" xfId="17710"/>
    <cellStyle name="Total 4 2 4 5" xfId="2322"/>
    <cellStyle name="Total 4 2 4 5 2" xfId="5549"/>
    <cellStyle name="Total 4 2 4 5 3" xfId="8076"/>
    <cellStyle name="Total 4 2 4 5 4" xfId="10590"/>
    <cellStyle name="Total 4 2 4 5 5" xfId="12894"/>
    <cellStyle name="Total 4 2 4 5 6" xfId="15358"/>
    <cellStyle name="Total 4 2 4 5 7" xfId="17602"/>
    <cellStyle name="Total 4 2 4 6" xfId="2887"/>
    <cellStyle name="Total 4 2 4 6 2" xfId="6113"/>
    <cellStyle name="Total 4 2 4 6 3" xfId="8641"/>
    <cellStyle name="Total 4 2 4 6 4" xfId="11154"/>
    <cellStyle name="Total 4 2 4 6 5" xfId="13458"/>
    <cellStyle name="Total 4 2 4 6 6" xfId="15921"/>
    <cellStyle name="Total 4 2 4 6 7" xfId="18164"/>
    <cellStyle name="Total 4 2 4 7" xfId="3072"/>
    <cellStyle name="Total 4 2 4 7 2" xfId="6298"/>
    <cellStyle name="Total 4 2 4 7 3" xfId="8826"/>
    <cellStyle name="Total 4 2 4 7 4" xfId="11337"/>
    <cellStyle name="Total 4 2 4 7 5" xfId="13643"/>
    <cellStyle name="Total 4 2 4 7 6" xfId="16106"/>
    <cellStyle name="Total 4 2 4 7 7" xfId="18347"/>
    <cellStyle name="Total 4 2 4 8" xfId="3269"/>
    <cellStyle name="Total 4 2 4 8 2" xfId="6494"/>
    <cellStyle name="Total 4 2 4 8 3" xfId="9023"/>
    <cellStyle name="Total 4 2 4 8 4" xfId="11534"/>
    <cellStyle name="Total 4 2 4 8 5" xfId="13838"/>
    <cellStyle name="Total 4 2 4 8 6" xfId="16303"/>
    <cellStyle name="Total 4 2 4 8 7" xfId="18542"/>
    <cellStyle name="Total 4 2 4 9" xfId="3229"/>
    <cellStyle name="Total 4 2 4 9 2" xfId="6454"/>
    <cellStyle name="Total 4 2 4 9 3" xfId="8983"/>
    <cellStyle name="Total 4 2 4 9 4" xfId="11494"/>
    <cellStyle name="Total 4 2 4 9 5" xfId="13798"/>
    <cellStyle name="Total 4 2 4 9 6" xfId="16263"/>
    <cellStyle name="Total 4 2 4 9 7" xfId="18502"/>
    <cellStyle name="Total 4 2 5" xfId="726"/>
    <cellStyle name="Total 4 2 5 10" xfId="1295"/>
    <cellStyle name="Total 4 2 5 10 2" xfId="4524"/>
    <cellStyle name="Total 4 2 5 10 3" xfId="7050"/>
    <cellStyle name="Total 4 2 5 10 4" xfId="9578"/>
    <cellStyle name="Total 4 2 5 10 5" xfId="11873"/>
    <cellStyle name="Total 4 2 5 10 6" xfId="14340"/>
    <cellStyle name="Total 4 2 5 10 7" xfId="16590"/>
    <cellStyle name="Total 4 2 5 11" xfId="4025"/>
    <cellStyle name="Total 4 2 5 12" xfId="3487"/>
    <cellStyle name="Total 4 2 5 13" xfId="4195"/>
    <cellStyle name="Total 4 2 5 14" xfId="6968"/>
    <cellStyle name="Total 4 2 5 15" xfId="20588"/>
    <cellStyle name="Total 4 2 5 16" xfId="20874"/>
    <cellStyle name="Total 4 2 5 2" xfId="2004"/>
    <cellStyle name="Total 4 2 5 2 2" xfId="5233"/>
    <cellStyle name="Total 4 2 5 2 3" xfId="7758"/>
    <cellStyle name="Total 4 2 5 2 4" xfId="10274"/>
    <cellStyle name="Total 4 2 5 2 5" xfId="12578"/>
    <cellStyle name="Total 4 2 5 2 6" xfId="15043"/>
    <cellStyle name="Total 4 2 5 2 7" xfId="17287"/>
    <cellStyle name="Total 4 2 5 3" xfId="2250"/>
    <cellStyle name="Total 4 2 5 3 2" xfId="5477"/>
    <cellStyle name="Total 4 2 5 3 3" xfId="8004"/>
    <cellStyle name="Total 4 2 5 3 4" xfId="10518"/>
    <cellStyle name="Total 4 2 5 3 5" xfId="12822"/>
    <cellStyle name="Total 4 2 5 3 6" xfId="15286"/>
    <cellStyle name="Total 4 2 5 3 7" xfId="17530"/>
    <cellStyle name="Total 4 2 5 4" xfId="2500"/>
    <cellStyle name="Total 4 2 5 4 2" xfId="5727"/>
    <cellStyle name="Total 4 2 5 4 3" xfId="8254"/>
    <cellStyle name="Total 4 2 5 4 4" xfId="10768"/>
    <cellStyle name="Total 4 2 5 4 5" xfId="13072"/>
    <cellStyle name="Total 4 2 5 4 6" xfId="15536"/>
    <cellStyle name="Total 4 2 5 4 7" xfId="17780"/>
    <cellStyle name="Total 4 2 5 5" xfId="2728"/>
    <cellStyle name="Total 4 2 5 5 2" xfId="5954"/>
    <cellStyle name="Total 4 2 5 5 3" xfId="8482"/>
    <cellStyle name="Total 4 2 5 5 4" xfId="10996"/>
    <cellStyle name="Total 4 2 5 5 5" xfId="13299"/>
    <cellStyle name="Total 4 2 5 5 6" xfId="15764"/>
    <cellStyle name="Total 4 2 5 5 7" xfId="18005"/>
    <cellStyle name="Total 4 2 5 6" xfId="2958"/>
    <cellStyle name="Total 4 2 5 6 2" xfId="6184"/>
    <cellStyle name="Total 4 2 5 6 3" xfId="8712"/>
    <cellStyle name="Total 4 2 5 6 4" xfId="11225"/>
    <cellStyle name="Total 4 2 5 6 5" xfId="13529"/>
    <cellStyle name="Total 4 2 5 6 6" xfId="15992"/>
    <cellStyle name="Total 4 2 5 6 7" xfId="18235"/>
    <cellStyle name="Total 4 2 5 7" xfId="3142"/>
    <cellStyle name="Total 4 2 5 7 2" xfId="6367"/>
    <cellStyle name="Total 4 2 5 7 3" xfId="8896"/>
    <cellStyle name="Total 4 2 5 7 4" xfId="11407"/>
    <cellStyle name="Total 4 2 5 7 5" xfId="13712"/>
    <cellStyle name="Total 4 2 5 7 6" xfId="16176"/>
    <cellStyle name="Total 4 2 5 7 7" xfId="18416"/>
    <cellStyle name="Total 4 2 5 8" xfId="3341"/>
    <cellStyle name="Total 4 2 5 8 2" xfId="6566"/>
    <cellStyle name="Total 4 2 5 8 3" xfId="9095"/>
    <cellStyle name="Total 4 2 5 8 4" xfId="11606"/>
    <cellStyle name="Total 4 2 5 8 5" xfId="13910"/>
    <cellStyle name="Total 4 2 5 8 6" xfId="16375"/>
    <cellStyle name="Total 4 2 5 8 7" xfId="18614"/>
    <cellStyle name="Total 4 2 5 9" xfId="2619"/>
    <cellStyle name="Total 4 2 5 9 2" xfId="5846"/>
    <cellStyle name="Total 4 2 5 9 3" xfId="8373"/>
    <cellStyle name="Total 4 2 5 9 4" xfId="10887"/>
    <cellStyle name="Total 4 2 5 9 5" xfId="13191"/>
    <cellStyle name="Total 4 2 5 9 6" xfId="15655"/>
    <cellStyle name="Total 4 2 5 9 7" xfId="17898"/>
    <cellStyle name="Total 4 2 6" xfId="1696"/>
    <cellStyle name="Total 4 2 6 10" xfId="20906"/>
    <cellStyle name="Total 4 2 6 2" xfId="4925"/>
    <cellStyle name="Total 4 2 6 3" xfId="7450"/>
    <cellStyle name="Total 4 2 6 4" xfId="9972"/>
    <cellStyle name="Total 4 2 6 5" xfId="12271"/>
    <cellStyle name="Total 4 2 6 6" xfId="14738"/>
    <cellStyle name="Total 4 2 6 7" xfId="16983"/>
    <cellStyle name="Total 4 2 6 8" xfId="20267"/>
    <cellStyle name="Total 4 2 6 9" xfId="20620"/>
    <cellStyle name="Total 4 2 7" xfId="1405"/>
    <cellStyle name="Total 4 2 7 10" xfId="20939"/>
    <cellStyle name="Total 4 2 7 2" xfId="4634"/>
    <cellStyle name="Total 4 2 7 3" xfId="7159"/>
    <cellStyle name="Total 4 2 7 4" xfId="9686"/>
    <cellStyle name="Total 4 2 7 5" xfId="11980"/>
    <cellStyle name="Total 4 2 7 6" xfId="14450"/>
    <cellStyle name="Total 4 2 7 7" xfId="16696"/>
    <cellStyle name="Total 4 2 7 8" xfId="20302"/>
    <cellStyle name="Total 4 2 7 9" xfId="20654"/>
    <cellStyle name="Total 4 2 8" xfId="1601"/>
    <cellStyle name="Total 4 2 8 10" xfId="20968"/>
    <cellStyle name="Total 4 2 8 2" xfId="4830"/>
    <cellStyle name="Total 4 2 8 3" xfId="7355"/>
    <cellStyle name="Total 4 2 8 4" xfId="9881"/>
    <cellStyle name="Total 4 2 8 5" xfId="12176"/>
    <cellStyle name="Total 4 2 8 6" xfId="14645"/>
    <cellStyle name="Total 4 2 8 7" xfId="16890"/>
    <cellStyle name="Total 4 2 8 8" xfId="20331"/>
    <cellStyle name="Total 4 2 8 9" xfId="20683"/>
    <cellStyle name="Total 4 2 9" xfId="2607"/>
    <cellStyle name="Total 4 2 9 10" xfId="20991"/>
    <cellStyle name="Total 4 2 9 2" xfId="5834"/>
    <cellStyle name="Total 4 2 9 3" xfId="8361"/>
    <cellStyle name="Total 4 2 9 4" xfId="10875"/>
    <cellStyle name="Total 4 2 9 5" xfId="13179"/>
    <cellStyle name="Total 4 2 9 6" xfId="15643"/>
    <cellStyle name="Total 4 2 9 7" xfId="17886"/>
    <cellStyle name="Total 4 2 9 8" xfId="20354"/>
    <cellStyle name="Total 4 2 9 9" xfId="20706"/>
    <cellStyle name="Total 4 20" xfId="18728"/>
    <cellStyle name="Total 4 21" xfId="19067"/>
    <cellStyle name="Total 4 22" xfId="19082"/>
    <cellStyle name="Total 4 23" xfId="19166"/>
    <cellStyle name="Total 4 24" xfId="19395"/>
    <cellStyle name="Total 4 25" xfId="19535"/>
    <cellStyle name="Total 4 26" xfId="19410"/>
    <cellStyle name="Total 4 27" xfId="19498"/>
    <cellStyle name="Total 4 28" xfId="19844"/>
    <cellStyle name="Total 4 3" xfId="516"/>
    <cellStyle name="Total 4 3 10" xfId="1087"/>
    <cellStyle name="Total 4 3 10 2" xfId="4336"/>
    <cellStyle name="Total 4 3 10 3" xfId="6878"/>
    <cellStyle name="Total 4 3 10 4" xfId="9409"/>
    <cellStyle name="Total 4 3 10 5" xfId="11734"/>
    <cellStyle name="Total 4 3 10 6" xfId="14195"/>
    <cellStyle name="Total 4 3 10 7" xfId="16487"/>
    <cellStyle name="Total 4 3 11" xfId="3846"/>
    <cellStyle name="Total 4 3 12" xfId="3515"/>
    <cellStyle name="Total 4 3 13" xfId="8458"/>
    <cellStyle name="Total 4 3 14" xfId="9250"/>
    <cellStyle name="Total 4 3 15" xfId="20018"/>
    <cellStyle name="Total 4 3 16" xfId="19882"/>
    <cellStyle name="Total 4 3 2" xfId="1808"/>
    <cellStyle name="Total 4 3 2 2" xfId="5037"/>
    <cellStyle name="Total 4 3 2 3" xfId="7562"/>
    <cellStyle name="Total 4 3 2 4" xfId="10081"/>
    <cellStyle name="Total 4 3 2 5" xfId="12383"/>
    <cellStyle name="Total 4 3 2 6" xfId="14849"/>
    <cellStyle name="Total 4 3 2 7" xfId="17093"/>
    <cellStyle name="Total 4 3 3" xfId="2069"/>
    <cellStyle name="Total 4 3 3 2" xfId="5297"/>
    <cellStyle name="Total 4 3 3 3" xfId="7823"/>
    <cellStyle name="Total 4 3 3 4" xfId="10339"/>
    <cellStyle name="Total 4 3 3 5" xfId="12642"/>
    <cellStyle name="Total 4 3 3 6" xfId="15108"/>
    <cellStyle name="Total 4 3 3 7" xfId="17351"/>
    <cellStyle name="Total 4 3 4" xfId="2314"/>
    <cellStyle name="Total 4 3 4 2" xfId="5541"/>
    <cellStyle name="Total 4 3 4 3" xfId="8068"/>
    <cellStyle name="Total 4 3 4 4" xfId="10582"/>
    <cellStyle name="Total 4 3 4 5" xfId="12886"/>
    <cellStyle name="Total 4 3 4 6" xfId="15350"/>
    <cellStyle name="Total 4 3 4 7" xfId="17594"/>
    <cellStyle name="Total 4 3 5" xfId="2369"/>
    <cellStyle name="Total 4 3 5 2" xfId="5596"/>
    <cellStyle name="Total 4 3 5 3" xfId="8123"/>
    <cellStyle name="Total 4 3 5 4" xfId="10637"/>
    <cellStyle name="Total 4 3 5 5" xfId="12941"/>
    <cellStyle name="Total 4 3 5 6" xfId="15405"/>
    <cellStyle name="Total 4 3 5 7" xfId="17649"/>
    <cellStyle name="Total 4 3 6" xfId="2789"/>
    <cellStyle name="Total 4 3 6 2" xfId="6015"/>
    <cellStyle name="Total 4 3 6 3" xfId="8543"/>
    <cellStyle name="Total 4 3 6 4" xfId="11057"/>
    <cellStyle name="Total 4 3 6 5" xfId="13360"/>
    <cellStyle name="Total 4 3 6 6" xfId="15825"/>
    <cellStyle name="Total 4 3 6 7" xfId="18066"/>
    <cellStyle name="Total 4 3 7" xfId="1481"/>
    <cellStyle name="Total 4 3 7 2" xfId="4710"/>
    <cellStyle name="Total 4 3 7 3" xfId="7235"/>
    <cellStyle name="Total 4 3 7 4" xfId="9762"/>
    <cellStyle name="Total 4 3 7 5" xfId="12056"/>
    <cellStyle name="Total 4 3 7 6" xfId="14526"/>
    <cellStyle name="Total 4 3 7 7" xfId="16772"/>
    <cellStyle name="Total 4 3 8" xfId="3205"/>
    <cellStyle name="Total 4 3 8 2" xfId="6430"/>
    <cellStyle name="Total 4 3 8 3" xfId="8959"/>
    <cellStyle name="Total 4 3 8 4" xfId="11470"/>
    <cellStyle name="Total 4 3 8 5" xfId="13775"/>
    <cellStyle name="Total 4 3 8 6" xfId="16239"/>
    <cellStyle name="Total 4 3 8 7" xfId="18479"/>
    <cellStyle name="Total 4 3 9" xfId="3399"/>
    <cellStyle name="Total 4 3 9 2" xfId="6624"/>
    <cellStyle name="Total 4 3 9 3" xfId="9153"/>
    <cellStyle name="Total 4 3 9 4" xfId="11664"/>
    <cellStyle name="Total 4 3 9 5" xfId="13968"/>
    <cellStyle name="Total 4 3 9 6" xfId="16433"/>
    <cellStyle name="Total 4 3 9 7" xfId="18672"/>
    <cellStyle name="Total 4 4" xfId="721"/>
    <cellStyle name="Total 4 4 10" xfId="1290"/>
    <cellStyle name="Total 4 4 10 2" xfId="4519"/>
    <cellStyle name="Total 4 4 10 3" xfId="7045"/>
    <cellStyle name="Total 4 4 10 4" xfId="9573"/>
    <cellStyle name="Total 4 4 10 5" xfId="11868"/>
    <cellStyle name="Total 4 4 10 6" xfId="14335"/>
    <cellStyle name="Total 4 4 10 7" xfId="16585"/>
    <cellStyle name="Total 4 4 11" xfId="4020"/>
    <cellStyle name="Total 4 4 12" xfId="3652"/>
    <cellStyle name="Total 4 4 13" xfId="9449"/>
    <cellStyle name="Total 4 4 14" xfId="14148"/>
    <cellStyle name="Total 4 4 15" xfId="19964"/>
    <cellStyle name="Total 4 4 16" xfId="19861"/>
    <cellStyle name="Total 4 4 2" xfId="1999"/>
    <cellStyle name="Total 4 4 2 2" xfId="5228"/>
    <cellStyle name="Total 4 4 2 3" xfId="7753"/>
    <cellStyle name="Total 4 4 2 4" xfId="10269"/>
    <cellStyle name="Total 4 4 2 5" xfId="12573"/>
    <cellStyle name="Total 4 4 2 6" xfId="15038"/>
    <cellStyle name="Total 4 4 2 7" xfId="17282"/>
    <cellStyle name="Total 4 4 3" xfId="2245"/>
    <cellStyle name="Total 4 4 3 2" xfId="5472"/>
    <cellStyle name="Total 4 4 3 3" xfId="7999"/>
    <cellStyle name="Total 4 4 3 4" xfId="10513"/>
    <cellStyle name="Total 4 4 3 5" xfId="12817"/>
    <cellStyle name="Total 4 4 3 6" xfId="15281"/>
    <cellStyle name="Total 4 4 3 7" xfId="17525"/>
    <cellStyle name="Total 4 4 4" xfId="2495"/>
    <cellStyle name="Total 4 4 4 2" xfId="5722"/>
    <cellStyle name="Total 4 4 4 3" xfId="8249"/>
    <cellStyle name="Total 4 4 4 4" xfId="10763"/>
    <cellStyle name="Total 4 4 4 5" xfId="13067"/>
    <cellStyle name="Total 4 4 4 6" xfId="15531"/>
    <cellStyle name="Total 4 4 4 7" xfId="17775"/>
    <cellStyle name="Total 4 4 5" xfId="2723"/>
    <cellStyle name="Total 4 4 5 2" xfId="5949"/>
    <cellStyle name="Total 4 4 5 3" xfId="8477"/>
    <cellStyle name="Total 4 4 5 4" xfId="10991"/>
    <cellStyle name="Total 4 4 5 5" xfId="13294"/>
    <cellStyle name="Total 4 4 5 6" xfId="15759"/>
    <cellStyle name="Total 4 4 5 7" xfId="18000"/>
    <cellStyle name="Total 4 4 6" xfId="2953"/>
    <cellStyle name="Total 4 4 6 2" xfId="6179"/>
    <cellStyle name="Total 4 4 6 3" xfId="8707"/>
    <cellStyle name="Total 4 4 6 4" xfId="11220"/>
    <cellStyle name="Total 4 4 6 5" xfId="13524"/>
    <cellStyle name="Total 4 4 6 6" xfId="15987"/>
    <cellStyle name="Total 4 4 6 7" xfId="18230"/>
    <cellStyle name="Total 4 4 7" xfId="3137"/>
    <cellStyle name="Total 4 4 7 2" xfId="6362"/>
    <cellStyle name="Total 4 4 7 3" xfId="8891"/>
    <cellStyle name="Total 4 4 7 4" xfId="11402"/>
    <cellStyle name="Total 4 4 7 5" xfId="13707"/>
    <cellStyle name="Total 4 4 7 6" xfId="16171"/>
    <cellStyle name="Total 4 4 7 7" xfId="18411"/>
    <cellStyle name="Total 4 4 8" xfId="3336"/>
    <cellStyle name="Total 4 4 8 2" xfId="6561"/>
    <cellStyle name="Total 4 4 8 3" xfId="9090"/>
    <cellStyle name="Total 4 4 8 4" xfId="11601"/>
    <cellStyle name="Total 4 4 8 5" xfId="13905"/>
    <cellStyle name="Total 4 4 8 6" xfId="16370"/>
    <cellStyle name="Total 4 4 8 7" xfId="18609"/>
    <cellStyle name="Total 4 4 9" xfId="3266"/>
    <cellStyle name="Total 4 4 9 2" xfId="6491"/>
    <cellStyle name="Total 4 4 9 3" xfId="9020"/>
    <cellStyle name="Total 4 4 9 4" xfId="11531"/>
    <cellStyle name="Total 4 4 9 5" xfId="13835"/>
    <cellStyle name="Total 4 4 9 6" xfId="16300"/>
    <cellStyle name="Total 4 4 9 7" xfId="18539"/>
    <cellStyle name="Total 4 5" xfId="504"/>
    <cellStyle name="Total 4 5 10" xfId="1075"/>
    <cellStyle name="Total 4 5 10 2" xfId="4324"/>
    <cellStyle name="Total 4 5 10 3" xfId="6866"/>
    <cellStyle name="Total 4 5 10 4" xfId="9397"/>
    <cellStyle name="Total 4 5 10 5" xfId="11722"/>
    <cellStyle name="Total 4 5 10 6" xfId="14183"/>
    <cellStyle name="Total 4 5 10 7" xfId="6726"/>
    <cellStyle name="Total 4 5 11" xfId="3834"/>
    <cellStyle name="Total 4 5 12" xfId="3896"/>
    <cellStyle name="Total 4 5 13" xfId="6711"/>
    <cellStyle name="Total 4 5 14" xfId="11746"/>
    <cellStyle name="Total 4 5 15" xfId="20035"/>
    <cellStyle name="Total 4 5 16" xfId="20464"/>
    <cellStyle name="Total 4 5 17" xfId="19893"/>
    <cellStyle name="Total 4 5 2" xfId="1796"/>
    <cellStyle name="Total 4 5 2 2" xfId="5025"/>
    <cellStyle name="Total 4 5 2 3" xfId="7550"/>
    <cellStyle name="Total 4 5 2 4" xfId="10069"/>
    <cellStyle name="Total 4 5 2 5" xfId="12371"/>
    <cellStyle name="Total 4 5 2 6" xfId="14837"/>
    <cellStyle name="Total 4 5 2 7" xfId="17081"/>
    <cellStyle name="Total 4 5 3" xfId="2057"/>
    <cellStyle name="Total 4 5 3 2" xfId="5285"/>
    <cellStyle name="Total 4 5 3 3" xfId="7811"/>
    <cellStyle name="Total 4 5 3 4" xfId="10327"/>
    <cellStyle name="Total 4 5 3 5" xfId="12630"/>
    <cellStyle name="Total 4 5 3 6" xfId="15096"/>
    <cellStyle name="Total 4 5 3 7" xfId="17339"/>
    <cellStyle name="Total 4 5 4" xfId="2302"/>
    <cellStyle name="Total 4 5 4 2" xfId="5529"/>
    <cellStyle name="Total 4 5 4 3" xfId="8056"/>
    <cellStyle name="Total 4 5 4 4" xfId="10570"/>
    <cellStyle name="Total 4 5 4 5" xfId="12874"/>
    <cellStyle name="Total 4 5 4 6" xfId="15338"/>
    <cellStyle name="Total 4 5 4 7" xfId="17582"/>
    <cellStyle name="Total 4 5 5" xfId="1829"/>
    <cellStyle name="Total 4 5 5 2" xfId="5058"/>
    <cellStyle name="Total 4 5 5 3" xfId="7583"/>
    <cellStyle name="Total 4 5 5 4" xfId="10100"/>
    <cellStyle name="Total 4 5 5 5" xfId="12404"/>
    <cellStyle name="Total 4 5 5 6" xfId="14868"/>
    <cellStyle name="Total 4 5 5 7" xfId="17113"/>
    <cellStyle name="Total 4 5 6" xfId="2777"/>
    <cellStyle name="Total 4 5 6 2" xfId="6003"/>
    <cellStyle name="Total 4 5 6 3" xfId="8531"/>
    <cellStyle name="Total 4 5 6 4" xfId="11045"/>
    <cellStyle name="Total 4 5 6 5" xfId="13348"/>
    <cellStyle name="Total 4 5 6 6" xfId="15813"/>
    <cellStyle name="Total 4 5 6 7" xfId="18054"/>
    <cellStyle name="Total 4 5 7" xfId="2571"/>
    <cellStyle name="Total 4 5 7 2" xfId="5798"/>
    <cellStyle name="Total 4 5 7 3" xfId="8325"/>
    <cellStyle name="Total 4 5 7 4" xfId="10839"/>
    <cellStyle name="Total 4 5 7 5" xfId="13143"/>
    <cellStyle name="Total 4 5 7 6" xfId="15607"/>
    <cellStyle name="Total 4 5 7 7" xfId="17851"/>
    <cellStyle name="Total 4 5 8" xfId="3193"/>
    <cellStyle name="Total 4 5 8 2" xfId="6418"/>
    <cellStyle name="Total 4 5 8 3" xfId="8947"/>
    <cellStyle name="Total 4 5 8 4" xfId="11458"/>
    <cellStyle name="Total 4 5 8 5" xfId="13763"/>
    <cellStyle name="Total 4 5 8 6" xfId="16227"/>
    <cellStyle name="Total 4 5 8 7" xfId="18467"/>
    <cellStyle name="Total 4 5 9" xfId="3213"/>
    <cellStyle name="Total 4 5 9 2" xfId="6438"/>
    <cellStyle name="Total 4 5 9 3" xfId="8967"/>
    <cellStyle name="Total 4 5 9 4" xfId="11478"/>
    <cellStyle name="Total 4 5 9 5" xfId="13783"/>
    <cellStyle name="Total 4 5 9 6" xfId="16247"/>
    <cellStyle name="Total 4 5 9 7" xfId="18487"/>
    <cellStyle name="Total 4 6" xfId="757"/>
    <cellStyle name="Total 4 6 10" xfId="1326"/>
    <cellStyle name="Total 4 6 10 2" xfId="4555"/>
    <cellStyle name="Total 4 6 10 3" xfId="7081"/>
    <cellStyle name="Total 4 6 10 4" xfId="9609"/>
    <cellStyle name="Total 4 6 10 5" xfId="11904"/>
    <cellStyle name="Total 4 6 10 6" xfId="14371"/>
    <cellStyle name="Total 4 6 10 7" xfId="16621"/>
    <cellStyle name="Total 4 6 11" xfId="4056"/>
    <cellStyle name="Total 4 6 12" xfId="3645"/>
    <cellStyle name="Total 4 6 13" xfId="3705"/>
    <cellStyle name="Total 4 6 14" xfId="9458"/>
    <cellStyle name="Total 4 6 15" xfId="20530"/>
    <cellStyle name="Total 4 6 16" xfId="20786"/>
    <cellStyle name="Total 4 6 2" xfId="2035"/>
    <cellStyle name="Total 4 6 2 2" xfId="5264"/>
    <cellStyle name="Total 4 6 2 3" xfId="7789"/>
    <cellStyle name="Total 4 6 2 4" xfId="10305"/>
    <cellStyle name="Total 4 6 2 5" xfId="12609"/>
    <cellStyle name="Total 4 6 2 6" xfId="15074"/>
    <cellStyle name="Total 4 6 2 7" xfId="17318"/>
    <cellStyle name="Total 4 6 3" xfId="2281"/>
    <cellStyle name="Total 4 6 3 2" xfId="5508"/>
    <cellStyle name="Total 4 6 3 3" xfId="8035"/>
    <cellStyle name="Total 4 6 3 4" xfId="10549"/>
    <cellStyle name="Total 4 6 3 5" xfId="12853"/>
    <cellStyle name="Total 4 6 3 6" xfId="15317"/>
    <cellStyle name="Total 4 6 3 7" xfId="17561"/>
    <cellStyle name="Total 4 6 4" xfId="2531"/>
    <cellStyle name="Total 4 6 4 2" xfId="5758"/>
    <cellStyle name="Total 4 6 4 3" xfId="8285"/>
    <cellStyle name="Total 4 6 4 4" xfId="10799"/>
    <cellStyle name="Total 4 6 4 5" xfId="13103"/>
    <cellStyle name="Total 4 6 4 6" xfId="15567"/>
    <cellStyle name="Total 4 6 4 7" xfId="17811"/>
    <cellStyle name="Total 4 6 5" xfId="2759"/>
    <cellStyle name="Total 4 6 5 2" xfId="5985"/>
    <cellStyle name="Total 4 6 5 3" xfId="8513"/>
    <cellStyle name="Total 4 6 5 4" xfId="11027"/>
    <cellStyle name="Total 4 6 5 5" xfId="13330"/>
    <cellStyle name="Total 4 6 5 6" xfId="15795"/>
    <cellStyle name="Total 4 6 5 7" xfId="18036"/>
    <cellStyle name="Total 4 6 6" xfId="2989"/>
    <cellStyle name="Total 4 6 6 2" xfId="6215"/>
    <cellStyle name="Total 4 6 6 3" xfId="8743"/>
    <cellStyle name="Total 4 6 6 4" xfId="11256"/>
    <cellStyle name="Total 4 6 6 5" xfId="13560"/>
    <cellStyle name="Total 4 6 6 6" xfId="16023"/>
    <cellStyle name="Total 4 6 6 7" xfId="18266"/>
    <cellStyle name="Total 4 6 7" xfId="3173"/>
    <cellStyle name="Total 4 6 7 2" xfId="6398"/>
    <cellStyle name="Total 4 6 7 3" xfId="8927"/>
    <cellStyle name="Total 4 6 7 4" xfId="11438"/>
    <cellStyle name="Total 4 6 7 5" xfId="13743"/>
    <cellStyle name="Total 4 6 7 6" xfId="16207"/>
    <cellStyle name="Total 4 6 7 7" xfId="18447"/>
    <cellStyle name="Total 4 6 8" xfId="3372"/>
    <cellStyle name="Total 4 6 8 2" xfId="6597"/>
    <cellStyle name="Total 4 6 8 3" xfId="9126"/>
    <cellStyle name="Total 4 6 8 4" xfId="11637"/>
    <cellStyle name="Total 4 6 8 5" xfId="13941"/>
    <cellStyle name="Total 4 6 8 6" xfId="16406"/>
    <cellStyle name="Total 4 6 8 7" xfId="18645"/>
    <cellStyle name="Total 4 6 9" xfId="2671"/>
    <cellStyle name="Total 4 6 9 2" xfId="5898"/>
    <cellStyle name="Total 4 6 9 3" xfId="8425"/>
    <cellStyle name="Total 4 6 9 4" xfId="10939"/>
    <cellStyle name="Total 4 6 9 5" xfId="13243"/>
    <cellStyle name="Total 4 6 9 6" xfId="15707"/>
    <cellStyle name="Total 4 6 9 7" xfId="17949"/>
    <cellStyle name="Total 4 7" xfId="1500"/>
    <cellStyle name="Total 4 7 10" xfId="19878"/>
    <cellStyle name="Total 4 7 2" xfId="4729"/>
    <cellStyle name="Total 4 7 3" xfId="7254"/>
    <cellStyle name="Total 4 7 4" xfId="9781"/>
    <cellStyle name="Total 4 7 5" xfId="12075"/>
    <cellStyle name="Total 4 7 6" xfId="14545"/>
    <cellStyle name="Total 4 7 7" xfId="16791"/>
    <cellStyle name="Total 4 7 8" xfId="20015"/>
    <cellStyle name="Total 4 7 9" xfId="20450"/>
    <cellStyle name="Total 4 8" xfId="1424"/>
    <cellStyle name="Total 4 8 10" xfId="20805"/>
    <cellStyle name="Total 4 8 2" xfId="4653"/>
    <cellStyle name="Total 4 8 3" xfId="7178"/>
    <cellStyle name="Total 4 8 4" xfId="9705"/>
    <cellStyle name="Total 4 8 5" xfId="11999"/>
    <cellStyle name="Total 4 8 6" xfId="14469"/>
    <cellStyle name="Total 4 8 7" xfId="16715"/>
    <cellStyle name="Total 4 8 8" xfId="20166"/>
    <cellStyle name="Total 4 8 9" xfId="20539"/>
    <cellStyle name="Total 4 9" xfId="2419"/>
    <cellStyle name="Total 4 9 10" xfId="20909"/>
    <cellStyle name="Total 4 9 2" xfId="5646"/>
    <cellStyle name="Total 4 9 3" xfId="8173"/>
    <cellStyle name="Total 4 9 4" xfId="10687"/>
    <cellStyle name="Total 4 9 5" xfId="12991"/>
    <cellStyle name="Total 4 9 6" xfId="15455"/>
    <cellStyle name="Total 4 9 7" xfId="17699"/>
    <cellStyle name="Total 4 9 8" xfId="20270"/>
    <cellStyle name="Total 4 9 9" xfId="20623"/>
    <cellStyle name="Total 5" xfId="188"/>
    <cellStyle name="Total 5 10" xfId="1550"/>
    <cellStyle name="Total 5 10 2" xfId="4779"/>
    <cellStyle name="Total 5 10 3" xfId="7304"/>
    <cellStyle name="Total 5 10 4" xfId="9830"/>
    <cellStyle name="Total 5 10 5" xfId="12125"/>
    <cellStyle name="Total 5 10 6" xfId="14595"/>
    <cellStyle name="Total 5 10 7" xfId="16840"/>
    <cellStyle name="Total 5 11" xfId="2660"/>
    <cellStyle name="Total 5 11 2" xfId="5887"/>
    <cellStyle name="Total 5 11 3" xfId="8414"/>
    <cellStyle name="Total 5 11 4" xfId="10928"/>
    <cellStyle name="Total 5 11 5" xfId="13232"/>
    <cellStyle name="Total 5 11 6" xfId="15696"/>
    <cellStyle name="Total 5 11 7" xfId="17939"/>
    <cellStyle name="Total 5 12" xfId="2806"/>
    <cellStyle name="Total 5 12 2" xfId="6032"/>
    <cellStyle name="Total 5 12 3" xfId="8560"/>
    <cellStyle name="Total 5 12 4" xfId="11073"/>
    <cellStyle name="Total 5 12 5" xfId="13377"/>
    <cellStyle name="Total 5 12 6" xfId="15841"/>
    <cellStyle name="Total 5 12 7" xfId="18083"/>
    <cellStyle name="Total 5 13" xfId="818"/>
    <cellStyle name="Total 5 13 2" xfId="4105"/>
    <cellStyle name="Total 5 13 3" xfId="3464"/>
    <cellStyle name="Total 5 13 4" xfId="3631"/>
    <cellStyle name="Total 5 13 5" xfId="6819"/>
    <cellStyle name="Total 5 13 6" xfId="14022"/>
    <cellStyle name="Total 5 13 7" xfId="14141"/>
    <cellStyle name="Total 5 14" xfId="3591"/>
    <cellStyle name="Total 5 15" xfId="3477"/>
    <cellStyle name="Total 5 16" xfId="4361"/>
    <cellStyle name="Total 5 17" xfId="18813"/>
    <cellStyle name="Total 5 18" xfId="19006"/>
    <cellStyle name="Total 5 19" xfId="19072"/>
    <cellStyle name="Total 5 2" xfId="394"/>
    <cellStyle name="Total 5 2 10" xfId="2642"/>
    <cellStyle name="Total 5 2 10 2" xfId="5869"/>
    <cellStyle name="Total 5 2 10 3" xfId="8396"/>
    <cellStyle name="Total 5 2 10 4" xfId="10910"/>
    <cellStyle name="Total 5 2 10 5" xfId="13214"/>
    <cellStyle name="Total 5 2 10 6" xfId="15678"/>
    <cellStyle name="Total 5 2 10 7" xfId="17921"/>
    <cellStyle name="Total 5 2 11" xfId="1927"/>
    <cellStyle name="Total 5 2 11 2" xfId="5156"/>
    <cellStyle name="Total 5 2 11 3" xfId="7681"/>
    <cellStyle name="Total 5 2 11 4" xfId="10198"/>
    <cellStyle name="Total 5 2 11 5" xfId="12502"/>
    <cellStyle name="Total 5 2 11 6" xfId="14966"/>
    <cellStyle name="Total 5 2 11 7" xfId="17211"/>
    <cellStyle name="Total 5 2 12" xfId="2339"/>
    <cellStyle name="Total 5 2 12 2" xfId="5566"/>
    <cellStyle name="Total 5 2 12 3" xfId="8093"/>
    <cellStyle name="Total 5 2 12 4" xfId="10607"/>
    <cellStyle name="Total 5 2 12 5" xfId="12911"/>
    <cellStyle name="Total 5 2 12 6" xfId="15375"/>
    <cellStyle name="Total 5 2 12 7" xfId="17619"/>
    <cellStyle name="Total 5 2 13" xfId="967"/>
    <cellStyle name="Total 5 2 13 2" xfId="4230"/>
    <cellStyle name="Total 5 2 13 3" xfId="6771"/>
    <cellStyle name="Total 5 2 13 4" xfId="9301"/>
    <cellStyle name="Total 5 2 13 5" xfId="3741"/>
    <cellStyle name="Total 5 2 13 6" xfId="14100"/>
    <cellStyle name="Total 5 2 13 7" xfId="14040"/>
    <cellStyle name="Total 5 2 14" xfId="3697"/>
    <cellStyle name="Total 5 2 15" xfId="6724"/>
    <cellStyle name="Total 5 2 16" xfId="6751"/>
    <cellStyle name="Total 5 2 17" xfId="14264"/>
    <cellStyle name="Total 5 2 18" xfId="18981"/>
    <cellStyle name="Total 5 2 19" xfId="19125"/>
    <cellStyle name="Total 5 2 2" xfId="617"/>
    <cellStyle name="Total 5 2 2 10" xfId="1188"/>
    <cellStyle name="Total 5 2 2 10 2" xfId="4420"/>
    <cellStyle name="Total 5 2 2 10 3" xfId="6955"/>
    <cellStyle name="Total 5 2 2 10 4" xfId="9485"/>
    <cellStyle name="Total 5 2 2 10 5" xfId="11789"/>
    <cellStyle name="Total 5 2 2 10 6" xfId="14252"/>
    <cellStyle name="Total 5 2 2 10 7" xfId="16519"/>
    <cellStyle name="Total 5 2 2 11" xfId="3928"/>
    <cellStyle name="Total 5 2 2 12" xfId="3888"/>
    <cellStyle name="Total 5 2 2 13" xfId="4377"/>
    <cellStyle name="Total 5 2 2 14" xfId="14065"/>
    <cellStyle name="Total 5 2 2 15" xfId="20129"/>
    <cellStyle name="Total 5 2 2 16" xfId="20770"/>
    <cellStyle name="Total 5 2 2 2" xfId="1900"/>
    <cellStyle name="Total 5 2 2 2 2" xfId="5129"/>
    <cellStyle name="Total 5 2 2 2 3" xfId="7654"/>
    <cellStyle name="Total 5 2 2 2 4" xfId="10171"/>
    <cellStyle name="Total 5 2 2 2 5" xfId="12475"/>
    <cellStyle name="Total 5 2 2 2 6" xfId="14939"/>
    <cellStyle name="Total 5 2 2 2 7" xfId="17184"/>
    <cellStyle name="Total 5 2 2 3" xfId="2149"/>
    <cellStyle name="Total 5 2 2 3 2" xfId="5377"/>
    <cellStyle name="Total 5 2 2 3 3" xfId="7903"/>
    <cellStyle name="Total 5 2 2 3 4" xfId="10419"/>
    <cellStyle name="Total 5 2 2 3 5" xfId="12722"/>
    <cellStyle name="Total 5 2 2 3 6" xfId="15187"/>
    <cellStyle name="Total 5 2 2 3 7" xfId="17431"/>
    <cellStyle name="Total 5 2 2 4" xfId="2401"/>
    <cellStyle name="Total 5 2 2 4 2" xfId="5628"/>
    <cellStyle name="Total 5 2 2 4 3" xfId="8155"/>
    <cellStyle name="Total 5 2 2 4 4" xfId="10669"/>
    <cellStyle name="Total 5 2 2 4 5" xfId="12973"/>
    <cellStyle name="Total 5 2 2 4 6" xfId="15437"/>
    <cellStyle name="Total 5 2 2 4 7" xfId="17681"/>
    <cellStyle name="Total 5 2 2 5" xfId="1473"/>
    <cellStyle name="Total 5 2 2 5 2" xfId="4702"/>
    <cellStyle name="Total 5 2 2 5 3" xfId="7227"/>
    <cellStyle name="Total 5 2 2 5 4" xfId="9754"/>
    <cellStyle name="Total 5 2 2 5 5" xfId="12048"/>
    <cellStyle name="Total 5 2 2 5 6" xfId="14518"/>
    <cellStyle name="Total 5 2 2 5 7" xfId="16764"/>
    <cellStyle name="Total 5 2 2 6" xfId="2863"/>
    <cellStyle name="Total 5 2 2 6 2" xfId="6089"/>
    <cellStyle name="Total 5 2 2 6 3" xfId="8617"/>
    <cellStyle name="Total 5 2 2 6 4" xfId="11130"/>
    <cellStyle name="Total 5 2 2 6 5" xfId="13434"/>
    <cellStyle name="Total 5 2 2 6 6" xfId="15897"/>
    <cellStyle name="Total 5 2 2 6 7" xfId="18140"/>
    <cellStyle name="Total 5 2 2 7" xfId="3051"/>
    <cellStyle name="Total 5 2 2 7 2" xfId="6277"/>
    <cellStyle name="Total 5 2 2 7 3" xfId="8805"/>
    <cellStyle name="Total 5 2 2 7 4" xfId="11317"/>
    <cellStyle name="Total 5 2 2 7 5" xfId="13622"/>
    <cellStyle name="Total 5 2 2 7 6" xfId="16085"/>
    <cellStyle name="Total 5 2 2 7 7" xfId="18327"/>
    <cellStyle name="Total 5 2 2 8" xfId="3254"/>
    <cellStyle name="Total 5 2 2 8 2" xfId="6479"/>
    <cellStyle name="Total 5 2 2 8 3" xfId="9008"/>
    <cellStyle name="Total 5 2 2 8 4" xfId="11519"/>
    <cellStyle name="Total 5 2 2 8 5" xfId="13823"/>
    <cellStyle name="Total 5 2 2 8 6" xfId="16288"/>
    <cellStyle name="Total 5 2 2 8 7" xfId="18527"/>
    <cellStyle name="Total 5 2 2 9" xfId="3423"/>
    <cellStyle name="Total 5 2 2 9 2" xfId="6648"/>
    <cellStyle name="Total 5 2 2 9 3" xfId="9177"/>
    <cellStyle name="Total 5 2 2 9 4" xfId="11688"/>
    <cellStyle name="Total 5 2 2 9 5" xfId="13992"/>
    <cellStyle name="Total 5 2 2 9 6" xfId="16457"/>
    <cellStyle name="Total 5 2 2 9 7" xfId="18696"/>
    <cellStyle name="Total 5 2 20" xfId="19159"/>
    <cellStyle name="Total 5 2 21" xfId="19193"/>
    <cellStyle name="Total 5 2 22" xfId="19223"/>
    <cellStyle name="Total 5 2 23" xfId="19246"/>
    <cellStyle name="Total 5 2 24" xfId="19274"/>
    <cellStyle name="Total 5 2 25" xfId="19577"/>
    <cellStyle name="Total 5 2 26" xfId="19609"/>
    <cellStyle name="Total 5 2 27" xfId="19635"/>
    <cellStyle name="Total 5 2 28" xfId="19658"/>
    <cellStyle name="Total 5 2 29" xfId="19911"/>
    <cellStyle name="Total 5 2 3" xfId="671"/>
    <cellStyle name="Total 5 2 3 10" xfId="1240"/>
    <cellStyle name="Total 5 2 3 10 2" xfId="4469"/>
    <cellStyle name="Total 5 2 3 10 3" xfId="6995"/>
    <cellStyle name="Total 5 2 3 10 4" xfId="9523"/>
    <cellStyle name="Total 5 2 3 10 5" xfId="11818"/>
    <cellStyle name="Total 5 2 3 10 6" xfId="14285"/>
    <cellStyle name="Total 5 2 3 10 7" xfId="16535"/>
    <cellStyle name="Total 5 2 3 11" xfId="3970"/>
    <cellStyle name="Total 5 2 3 12" xfId="4423"/>
    <cellStyle name="Total 5 2 3 13" xfId="9341"/>
    <cellStyle name="Total 5 2 3 14" xfId="14151"/>
    <cellStyle name="Total 5 2 3 15" xfId="20158"/>
    <cellStyle name="Total 5 2 3 16" xfId="20800"/>
    <cellStyle name="Total 5 2 3 2" xfId="1949"/>
    <cellStyle name="Total 5 2 3 2 2" xfId="5178"/>
    <cellStyle name="Total 5 2 3 2 3" xfId="7703"/>
    <cellStyle name="Total 5 2 3 2 4" xfId="10219"/>
    <cellStyle name="Total 5 2 3 2 5" xfId="12523"/>
    <cellStyle name="Total 5 2 3 2 6" xfId="14988"/>
    <cellStyle name="Total 5 2 3 2 7" xfId="17232"/>
    <cellStyle name="Total 5 2 3 3" xfId="2195"/>
    <cellStyle name="Total 5 2 3 3 2" xfId="5422"/>
    <cellStyle name="Total 5 2 3 3 3" xfId="7949"/>
    <cellStyle name="Total 5 2 3 3 4" xfId="10463"/>
    <cellStyle name="Total 5 2 3 3 5" xfId="12767"/>
    <cellStyle name="Total 5 2 3 3 6" xfId="15231"/>
    <cellStyle name="Total 5 2 3 3 7" xfId="17475"/>
    <cellStyle name="Total 5 2 3 4" xfId="2445"/>
    <cellStyle name="Total 5 2 3 4 2" xfId="5672"/>
    <cellStyle name="Total 5 2 3 4 3" xfId="8199"/>
    <cellStyle name="Total 5 2 3 4 4" xfId="10713"/>
    <cellStyle name="Total 5 2 3 4 5" xfId="13017"/>
    <cellStyle name="Total 5 2 3 4 6" xfId="15481"/>
    <cellStyle name="Total 5 2 3 4 7" xfId="17725"/>
    <cellStyle name="Total 5 2 3 5" xfId="1596"/>
    <cellStyle name="Total 5 2 3 5 2" xfId="4825"/>
    <cellStyle name="Total 5 2 3 5 3" xfId="7350"/>
    <cellStyle name="Total 5 2 3 5 4" xfId="9876"/>
    <cellStyle name="Total 5 2 3 5 5" xfId="12171"/>
    <cellStyle name="Total 5 2 3 5 6" xfId="14640"/>
    <cellStyle name="Total 5 2 3 5 7" xfId="16885"/>
    <cellStyle name="Total 5 2 3 6" xfId="2903"/>
    <cellStyle name="Total 5 2 3 6 2" xfId="6129"/>
    <cellStyle name="Total 5 2 3 6 3" xfId="8657"/>
    <cellStyle name="Total 5 2 3 6 4" xfId="11170"/>
    <cellStyle name="Total 5 2 3 6 5" xfId="13474"/>
    <cellStyle name="Total 5 2 3 6 6" xfId="15937"/>
    <cellStyle name="Total 5 2 3 6 7" xfId="18180"/>
    <cellStyle name="Total 5 2 3 7" xfId="3087"/>
    <cellStyle name="Total 5 2 3 7 2" xfId="6312"/>
    <cellStyle name="Total 5 2 3 7 3" xfId="8841"/>
    <cellStyle name="Total 5 2 3 7 4" xfId="11352"/>
    <cellStyle name="Total 5 2 3 7 5" xfId="13657"/>
    <cellStyle name="Total 5 2 3 7 6" xfId="16121"/>
    <cellStyle name="Total 5 2 3 7 7" xfId="18361"/>
    <cellStyle name="Total 5 2 3 8" xfId="3286"/>
    <cellStyle name="Total 5 2 3 8 2" xfId="6511"/>
    <cellStyle name="Total 5 2 3 8 3" xfId="9040"/>
    <cellStyle name="Total 5 2 3 8 4" xfId="11551"/>
    <cellStyle name="Total 5 2 3 8 5" xfId="13855"/>
    <cellStyle name="Total 5 2 3 8 6" xfId="16320"/>
    <cellStyle name="Total 5 2 3 8 7" xfId="18559"/>
    <cellStyle name="Total 5 2 3 9" xfId="3178"/>
    <cellStyle name="Total 5 2 3 9 2" xfId="6403"/>
    <cellStyle name="Total 5 2 3 9 3" xfId="8932"/>
    <cellStyle name="Total 5 2 3 9 4" xfId="11443"/>
    <cellStyle name="Total 5 2 3 9 5" xfId="13748"/>
    <cellStyle name="Total 5 2 3 9 6" xfId="16212"/>
    <cellStyle name="Total 5 2 3 9 7" xfId="18452"/>
    <cellStyle name="Total 5 2 30" xfId="21176"/>
    <cellStyle name="Total 5 2 4" xfId="419"/>
    <cellStyle name="Total 5 2 4 10" xfId="991"/>
    <cellStyle name="Total 5 2 4 10 2" xfId="4254"/>
    <cellStyle name="Total 5 2 4 10 3" xfId="6795"/>
    <cellStyle name="Total 5 2 4 10 4" xfId="9325"/>
    <cellStyle name="Total 5 2 4 10 5" xfId="3711"/>
    <cellStyle name="Total 5 2 4 10 6" xfId="14124"/>
    <cellStyle name="Total 5 2 4 10 7" xfId="6815"/>
    <cellStyle name="Total 5 2 4 11" xfId="3766"/>
    <cellStyle name="Total 5 2 4 12" xfId="3566"/>
    <cellStyle name="Total 5 2 4 13" xfId="6919"/>
    <cellStyle name="Total 5 2 4 14" xfId="14210"/>
    <cellStyle name="Total 5 2 4 15" xfId="20196"/>
    <cellStyle name="Total 5 2 4 16" xfId="20834"/>
    <cellStyle name="Total 5 2 4 2" xfId="1722"/>
    <cellStyle name="Total 5 2 4 2 2" xfId="4951"/>
    <cellStyle name="Total 5 2 4 2 3" xfId="7476"/>
    <cellStyle name="Total 5 2 4 2 4" xfId="9997"/>
    <cellStyle name="Total 5 2 4 2 5" xfId="12297"/>
    <cellStyle name="Total 5 2 4 2 6" xfId="14764"/>
    <cellStyle name="Total 5 2 4 2 7" xfId="17008"/>
    <cellStyle name="Total 5 2 4 3" xfId="1518"/>
    <cellStyle name="Total 5 2 4 3 2" xfId="4747"/>
    <cellStyle name="Total 5 2 4 3 3" xfId="7272"/>
    <cellStyle name="Total 5 2 4 3 4" xfId="9799"/>
    <cellStyle name="Total 5 2 4 3 5" xfId="12093"/>
    <cellStyle name="Total 5 2 4 3 6" xfId="14563"/>
    <cellStyle name="Total 5 2 4 3 7" xfId="16809"/>
    <cellStyle name="Total 5 2 4 4" xfId="1615"/>
    <cellStyle name="Total 5 2 4 4 2" xfId="4844"/>
    <cellStyle name="Total 5 2 4 4 3" xfId="7369"/>
    <cellStyle name="Total 5 2 4 4 4" xfId="9894"/>
    <cellStyle name="Total 5 2 4 4 5" xfId="12190"/>
    <cellStyle name="Total 5 2 4 4 6" xfId="14658"/>
    <cellStyle name="Total 5 2 4 4 7" xfId="16904"/>
    <cellStyle name="Total 5 2 4 5" xfId="2373"/>
    <cellStyle name="Total 5 2 4 5 2" xfId="5600"/>
    <cellStyle name="Total 5 2 4 5 3" xfId="8127"/>
    <cellStyle name="Total 5 2 4 5 4" xfId="10641"/>
    <cellStyle name="Total 5 2 4 5 5" xfId="12945"/>
    <cellStyle name="Total 5 2 4 5 6" xfId="15409"/>
    <cellStyle name="Total 5 2 4 5 7" xfId="17653"/>
    <cellStyle name="Total 5 2 4 6" xfId="1635"/>
    <cellStyle name="Total 5 2 4 6 2" xfId="4864"/>
    <cellStyle name="Total 5 2 4 6 3" xfId="7389"/>
    <cellStyle name="Total 5 2 4 6 4" xfId="9914"/>
    <cellStyle name="Total 5 2 4 6 5" xfId="12210"/>
    <cellStyle name="Total 5 2 4 6 6" xfId="14678"/>
    <cellStyle name="Total 5 2 4 6 7" xfId="16924"/>
    <cellStyle name="Total 5 2 4 7" xfId="1586"/>
    <cellStyle name="Total 5 2 4 7 2" xfId="4815"/>
    <cellStyle name="Total 5 2 4 7 3" xfId="7340"/>
    <cellStyle name="Total 5 2 4 7 4" xfId="9866"/>
    <cellStyle name="Total 5 2 4 7 5" xfId="12161"/>
    <cellStyle name="Total 5 2 4 7 6" xfId="14630"/>
    <cellStyle name="Total 5 2 4 7 7" xfId="16875"/>
    <cellStyle name="Total 5 2 4 8" xfId="1480"/>
    <cellStyle name="Total 5 2 4 8 2" xfId="4709"/>
    <cellStyle name="Total 5 2 4 8 3" xfId="7234"/>
    <cellStyle name="Total 5 2 4 8 4" xfId="9761"/>
    <cellStyle name="Total 5 2 4 8 5" xfId="12055"/>
    <cellStyle name="Total 5 2 4 8 6" xfId="14525"/>
    <cellStyle name="Total 5 2 4 8 7" xfId="16771"/>
    <cellStyle name="Total 5 2 4 9" xfId="3408"/>
    <cellStyle name="Total 5 2 4 9 2" xfId="6633"/>
    <cellStyle name="Total 5 2 4 9 3" xfId="9162"/>
    <cellStyle name="Total 5 2 4 9 4" xfId="11673"/>
    <cellStyle name="Total 5 2 4 9 5" xfId="13977"/>
    <cellStyle name="Total 5 2 4 9 6" xfId="16442"/>
    <cellStyle name="Total 5 2 4 9 7" xfId="18681"/>
    <cellStyle name="Total 5 2 5" xfId="686"/>
    <cellStyle name="Total 5 2 5 10" xfId="1255"/>
    <cellStyle name="Total 5 2 5 10 2" xfId="4484"/>
    <cellStyle name="Total 5 2 5 10 3" xfId="7010"/>
    <cellStyle name="Total 5 2 5 10 4" xfId="9538"/>
    <cellStyle name="Total 5 2 5 10 5" xfId="11833"/>
    <cellStyle name="Total 5 2 5 10 6" xfId="14300"/>
    <cellStyle name="Total 5 2 5 10 7" xfId="16550"/>
    <cellStyle name="Total 5 2 5 11" xfId="3985"/>
    <cellStyle name="Total 5 2 5 12" xfId="4136"/>
    <cellStyle name="Total 5 2 5 13" xfId="9352"/>
    <cellStyle name="Total 5 2 5 14" xfId="6844"/>
    <cellStyle name="Total 5 2 5 15" xfId="20589"/>
    <cellStyle name="Total 5 2 5 16" xfId="20875"/>
    <cellStyle name="Total 5 2 5 2" xfId="1964"/>
    <cellStyle name="Total 5 2 5 2 2" xfId="5193"/>
    <cellStyle name="Total 5 2 5 2 3" xfId="7718"/>
    <cellStyle name="Total 5 2 5 2 4" xfId="10234"/>
    <cellStyle name="Total 5 2 5 2 5" xfId="12538"/>
    <cellStyle name="Total 5 2 5 2 6" xfId="15003"/>
    <cellStyle name="Total 5 2 5 2 7" xfId="17247"/>
    <cellStyle name="Total 5 2 5 3" xfId="2210"/>
    <cellStyle name="Total 5 2 5 3 2" xfId="5437"/>
    <cellStyle name="Total 5 2 5 3 3" xfId="7964"/>
    <cellStyle name="Total 5 2 5 3 4" xfId="10478"/>
    <cellStyle name="Total 5 2 5 3 5" xfId="12782"/>
    <cellStyle name="Total 5 2 5 3 6" xfId="15246"/>
    <cellStyle name="Total 5 2 5 3 7" xfId="17490"/>
    <cellStyle name="Total 5 2 5 4" xfId="2460"/>
    <cellStyle name="Total 5 2 5 4 2" xfId="5687"/>
    <cellStyle name="Total 5 2 5 4 3" xfId="8214"/>
    <cellStyle name="Total 5 2 5 4 4" xfId="10728"/>
    <cellStyle name="Total 5 2 5 4 5" xfId="13032"/>
    <cellStyle name="Total 5 2 5 4 6" xfId="15496"/>
    <cellStyle name="Total 5 2 5 4 7" xfId="17740"/>
    <cellStyle name="Total 5 2 5 5" xfId="1636"/>
    <cellStyle name="Total 5 2 5 5 2" xfId="4865"/>
    <cellStyle name="Total 5 2 5 5 3" xfId="7390"/>
    <cellStyle name="Total 5 2 5 5 4" xfId="9915"/>
    <cellStyle name="Total 5 2 5 5 5" xfId="12211"/>
    <cellStyle name="Total 5 2 5 5 6" xfId="14679"/>
    <cellStyle name="Total 5 2 5 5 7" xfId="16925"/>
    <cellStyle name="Total 5 2 5 6" xfId="2918"/>
    <cellStyle name="Total 5 2 5 6 2" xfId="6144"/>
    <cellStyle name="Total 5 2 5 6 3" xfId="8672"/>
    <cellStyle name="Total 5 2 5 6 4" xfId="11185"/>
    <cellStyle name="Total 5 2 5 6 5" xfId="13489"/>
    <cellStyle name="Total 5 2 5 6 6" xfId="15952"/>
    <cellStyle name="Total 5 2 5 6 7" xfId="18195"/>
    <cellStyle name="Total 5 2 5 7" xfId="3102"/>
    <cellStyle name="Total 5 2 5 7 2" xfId="6327"/>
    <cellStyle name="Total 5 2 5 7 3" xfId="8856"/>
    <cellStyle name="Total 5 2 5 7 4" xfId="11367"/>
    <cellStyle name="Total 5 2 5 7 5" xfId="13672"/>
    <cellStyle name="Total 5 2 5 7 6" xfId="16136"/>
    <cellStyle name="Total 5 2 5 7 7" xfId="18376"/>
    <cellStyle name="Total 5 2 5 8" xfId="3301"/>
    <cellStyle name="Total 5 2 5 8 2" xfId="6526"/>
    <cellStyle name="Total 5 2 5 8 3" xfId="9055"/>
    <cellStyle name="Total 5 2 5 8 4" xfId="11566"/>
    <cellStyle name="Total 5 2 5 8 5" xfId="13870"/>
    <cellStyle name="Total 5 2 5 8 6" xfId="16335"/>
    <cellStyle name="Total 5 2 5 8 7" xfId="18574"/>
    <cellStyle name="Total 5 2 5 9" xfId="2106"/>
    <cellStyle name="Total 5 2 5 9 2" xfId="5334"/>
    <cellStyle name="Total 5 2 5 9 3" xfId="7860"/>
    <cellStyle name="Total 5 2 5 9 4" xfId="10376"/>
    <cellStyle name="Total 5 2 5 9 5" xfId="12679"/>
    <cellStyle name="Total 5 2 5 9 6" xfId="15145"/>
    <cellStyle name="Total 5 2 5 9 7" xfId="17388"/>
    <cellStyle name="Total 5 2 6" xfId="1697"/>
    <cellStyle name="Total 5 2 6 10" xfId="20907"/>
    <cellStyle name="Total 5 2 6 2" xfId="4926"/>
    <cellStyle name="Total 5 2 6 3" xfId="7451"/>
    <cellStyle name="Total 5 2 6 4" xfId="9973"/>
    <cellStyle name="Total 5 2 6 5" xfId="12272"/>
    <cellStyle name="Total 5 2 6 6" xfId="14739"/>
    <cellStyle name="Total 5 2 6 7" xfId="16984"/>
    <cellStyle name="Total 5 2 6 8" xfId="20268"/>
    <cellStyle name="Total 5 2 6 9" xfId="20621"/>
    <cellStyle name="Total 5 2 7" xfId="1386"/>
    <cellStyle name="Total 5 2 7 10" xfId="20940"/>
    <cellStyle name="Total 5 2 7 2" xfId="4615"/>
    <cellStyle name="Total 5 2 7 3" xfId="7140"/>
    <cellStyle name="Total 5 2 7 4" xfId="9669"/>
    <cellStyle name="Total 5 2 7 5" xfId="11962"/>
    <cellStyle name="Total 5 2 7 6" xfId="14431"/>
    <cellStyle name="Total 5 2 7 7" xfId="16679"/>
    <cellStyle name="Total 5 2 7 8" xfId="20303"/>
    <cellStyle name="Total 5 2 7 9" xfId="20655"/>
    <cellStyle name="Total 5 2 8" xfId="1362"/>
    <cellStyle name="Total 5 2 8 10" xfId="20969"/>
    <cellStyle name="Total 5 2 8 2" xfId="4591"/>
    <cellStyle name="Total 5 2 8 3" xfId="7117"/>
    <cellStyle name="Total 5 2 8 4" xfId="9645"/>
    <cellStyle name="Total 5 2 8 5" xfId="11939"/>
    <cellStyle name="Total 5 2 8 6" xfId="14407"/>
    <cellStyle name="Total 5 2 8 7" xfId="16656"/>
    <cellStyle name="Total 5 2 8 8" xfId="20332"/>
    <cellStyle name="Total 5 2 8 9" xfId="20684"/>
    <cellStyle name="Total 5 2 9" xfId="1459"/>
    <cellStyle name="Total 5 2 9 10" xfId="20992"/>
    <cellStyle name="Total 5 2 9 2" xfId="4688"/>
    <cellStyle name="Total 5 2 9 3" xfId="7213"/>
    <cellStyle name="Total 5 2 9 4" xfId="9740"/>
    <cellStyle name="Total 5 2 9 5" xfId="12034"/>
    <cellStyle name="Total 5 2 9 6" xfId="14504"/>
    <cellStyle name="Total 5 2 9 7" xfId="16750"/>
    <cellStyle name="Total 5 2 9 8" xfId="20355"/>
    <cellStyle name="Total 5 2 9 9" xfId="20707"/>
    <cellStyle name="Total 5 20" xfId="18750"/>
    <cellStyle name="Total 5 21" xfId="19036"/>
    <cellStyle name="Total 5 22" xfId="18791"/>
    <cellStyle name="Total 5 23" xfId="18861"/>
    <cellStyle name="Total 5 24" xfId="19414"/>
    <cellStyle name="Total 5 25" xfId="19534"/>
    <cellStyle name="Total 5 26" xfId="19408"/>
    <cellStyle name="Total 5 27" xfId="19564"/>
    <cellStyle name="Total 5 28" xfId="19847"/>
    <cellStyle name="Total 5 3" xfId="517"/>
    <cellStyle name="Total 5 3 10" xfId="1088"/>
    <cellStyle name="Total 5 3 10 2" xfId="4337"/>
    <cellStyle name="Total 5 3 10 3" xfId="6879"/>
    <cellStyle name="Total 5 3 10 4" xfId="9410"/>
    <cellStyle name="Total 5 3 10 5" xfId="11735"/>
    <cellStyle name="Total 5 3 10 6" xfId="14196"/>
    <cellStyle name="Total 5 3 10 7" xfId="16488"/>
    <cellStyle name="Total 5 3 11" xfId="3847"/>
    <cellStyle name="Total 5 3 12" xfId="4069"/>
    <cellStyle name="Total 5 3 13" xfId="4190"/>
    <cellStyle name="Total 5 3 14" xfId="11770"/>
    <cellStyle name="Total 5 3 15" xfId="19981"/>
    <cellStyle name="Total 5 3 16" xfId="20225"/>
    <cellStyle name="Total 5 3 2" xfId="1809"/>
    <cellStyle name="Total 5 3 2 2" xfId="5038"/>
    <cellStyle name="Total 5 3 2 3" xfId="7563"/>
    <cellStyle name="Total 5 3 2 4" xfId="10082"/>
    <cellStyle name="Total 5 3 2 5" xfId="12384"/>
    <cellStyle name="Total 5 3 2 6" xfId="14850"/>
    <cellStyle name="Total 5 3 2 7" xfId="17094"/>
    <cellStyle name="Total 5 3 3" xfId="2070"/>
    <cellStyle name="Total 5 3 3 2" xfId="5298"/>
    <cellStyle name="Total 5 3 3 3" xfId="7824"/>
    <cellStyle name="Total 5 3 3 4" xfId="10340"/>
    <cellStyle name="Total 5 3 3 5" xfId="12643"/>
    <cellStyle name="Total 5 3 3 6" xfId="15109"/>
    <cellStyle name="Total 5 3 3 7" xfId="17352"/>
    <cellStyle name="Total 5 3 4" xfId="2315"/>
    <cellStyle name="Total 5 3 4 2" xfId="5542"/>
    <cellStyle name="Total 5 3 4 3" xfId="8069"/>
    <cellStyle name="Total 5 3 4 4" xfId="10583"/>
    <cellStyle name="Total 5 3 4 5" xfId="12887"/>
    <cellStyle name="Total 5 3 4 6" xfId="15351"/>
    <cellStyle name="Total 5 3 4 7" xfId="17595"/>
    <cellStyle name="Total 5 3 5" xfId="1822"/>
    <cellStyle name="Total 5 3 5 2" xfId="5051"/>
    <cellStyle name="Total 5 3 5 3" xfId="7576"/>
    <cellStyle name="Total 5 3 5 4" xfId="10094"/>
    <cellStyle name="Total 5 3 5 5" xfId="12397"/>
    <cellStyle name="Total 5 3 5 6" xfId="14862"/>
    <cellStyle name="Total 5 3 5 7" xfId="17106"/>
    <cellStyle name="Total 5 3 6" xfId="2790"/>
    <cellStyle name="Total 5 3 6 2" xfId="6016"/>
    <cellStyle name="Total 5 3 6 3" xfId="8544"/>
    <cellStyle name="Total 5 3 6 4" xfId="11058"/>
    <cellStyle name="Total 5 3 6 5" xfId="13361"/>
    <cellStyle name="Total 5 3 6 6" xfId="15826"/>
    <cellStyle name="Total 5 3 6 7" xfId="18067"/>
    <cellStyle name="Total 5 3 7" xfId="2994"/>
    <cellStyle name="Total 5 3 7 2" xfId="6220"/>
    <cellStyle name="Total 5 3 7 3" xfId="8748"/>
    <cellStyle name="Total 5 3 7 4" xfId="11261"/>
    <cellStyle name="Total 5 3 7 5" xfId="13565"/>
    <cellStyle name="Total 5 3 7 6" xfId="16028"/>
    <cellStyle name="Total 5 3 7 7" xfId="18271"/>
    <cellStyle name="Total 5 3 8" xfId="3206"/>
    <cellStyle name="Total 5 3 8 2" xfId="6431"/>
    <cellStyle name="Total 5 3 8 3" xfId="8960"/>
    <cellStyle name="Total 5 3 8 4" xfId="11471"/>
    <cellStyle name="Total 5 3 8 5" xfId="13776"/>
    <cellStyle name="Total 5 3 8 6" xfId="16240"/>
    <cellStyle name="Total 5 3 8 7" xfId="18480"/>
    <cellStyle name="Total 5 3 9" xfId="1469"/>
    <cellStyle name="Total 5 3 9 2" xfId="4698"/>
    <cellStyle name="Total 5 3 9 3" xfId="7223"/>
    <cellStyle name="Total 5 3 9 4" xfId="9750"/>
    <cellStyle name="Total 5 3 9 5" xfId="12044"/>
    <cellStyle name="Total 5 3 9 6" xfId="14514"/>
    <cellStyle name="Total 5 3 9 7" xfId="16760"/>
    <cellStyle name="Total 5 4" xfId="468"/>
    <cellStyle name="Total 5 4 10" xfId="1040"/>
    <cellStyle name="Total 5 4 10 2" xfId="4297"/>
    <cellStyle name="Total 5 4 10 3" xfId="6837"/>
    <cellStyle name="Total 5 4 10 4" xfId="9366"/>
    <cellStyle name="Total 5 4 10 5" xfId="3561"/>
    <cellStyle name="Total 5 4 10 6" xfId="14161"/>
    <cellStyle name="Total 5 4 10 7" xfId="9244"/>
    <cellStyle name="Total 5 4 11" xfId="3805"/>
    <cellStyle name="Total 5 4 12" xfId="4285"/>
    <cellStyle name="Total 5 4 13" xfId="7690"/>
    <cellStyle name="Total 5 4 14" xfId="14262"/>
    <cellStyle name="Total 5 4 15" xfId="20071"/>
    <cellStyle name="Total 5 4 16" xfId="20713"/>
    <cellStyle name="Total 5 4 2" xfId="1767"/>
    <cellStyle name="Total 5 4 2 2" xfId="4996"/>
    <cellStyle name="Total 5 4 2 3" xfId="7521"/>
    <cellStyle name="Total 5 4 2 4" xfId="10040"/>
    <cellStyle name="Total 5 4 2 5" xfId="12342"/>
    <cellStyle name="Total 5 4 2 6" xfId="14808"/>
    <cellStyle name="Total 5 4 2 7" xfId="17052"/>
    <cellStyle name="Total 5 4 3" xfId="1367"/>
    <cellStyle name="Total 5 4 3 2" xfId="4596"/>
    <cellStyle name="Total 5 4 3 3" xfId="7122"/>
    <cellStyle name="Total 5 4 3 4" xfId="9650"/>
    <cellStyle name="Total 5 4 3 5" xfId="11944"/>
    <cellStyle name="Total 5 4 3 6" xfId="14412"/>
    <cellStyle name="Total 5 4 3 7" xfId="16661"/>
    <cellStyle name="Total 5 4 4" xfId="1440"/>
    <cellStyle name="Total 5 4 4 2" xfId="4669"/>
    <cellStyle name="Total 5 4 4 3" xfId="7194"/>
    <cellStyle name="Total 5 4 4 4" xfId="9721"/>
    <cellStyle name="Total 5 4 4 5" xfId="12015"/>
    <cellStyle name="Total 5 4 4 6" xfId="14485"/>
    <cellStyle name="Total 5 4 4 7" xfId="16731"/>
    <cellStyle name="Total 5 4 5" xfId="2330"/>
    <cellStyle name="Total 5 4 5 2" xfId="5557"/>
    <cellStyle name="Total 5 4 5 3" xfId="8084"/>
    <cellStyle name="Total 5 4 5 4" xfId="10598"/>
    <cellStyle name="Total 5 4 5 5" xfId="12902"/>
    <cellStyle name="Total 5 4 5 6" xfId="15366"/>
    <cellStyle name="Total 5 4 5 7" xfId="17610"/>
    <cellStyle name="Total 5 4 6" xfId="1780"/>
    <cellStyle name="Total 5 4 6 2" xfId="5009"/>
    <cellStyle name="Total 5 4 6 3" xfId="7534"/>
    <cellStyle name="Total 5 4 6 4" xfId="10053"/>
    <cellStyle name="Total 5 4 6 5" xfId="12355"/>
    <cellStyle name="Total 5 4 6 6" xfId="14821"/>
    <cellStyle name="Total 5 4 6 7" xfId="17065"/>
    <cellStyle name="Total 5 4 7" xfId="2682"/>
    <cellStyle name="Total 5 4 7 2" xfId="5909"/>
    <cellStyle name="Total 5 4 7 3" xfId="8436"/>
    <cellStyle name="Total 5 4 7 4" xfId="10950"/>
    <cellStyle name="Total 5 4 7 5" xfId="13254"/>
    <cellStyle name="Total 5 4 7 6" xfId="15718"/>
    <cellStyle name="Total 5 4 7 7" xfId="17960"/>
    <cellStyle name="Total 5 4 8" xfId="2085"/>
    <cellStyle name="Total 5 4 8 2" xfId="5313"/>
    <cellStyle name="Total 5 4 8 3" xfId="7839"/>
    <cellStyle name="Total 5 4 8 4" xfId="10355"/>
    <cellStyle name="Total 5 4 8 5" xfId="12658"/>
    <cellStyle name="Total 5 4 8 6" xfId="15124"/>
    <cellStyle name="Total 5 4 8 7" xfId="17367"/>
    <cellStyle name="Total 5 4 9" xfId="3386"/>
    <cellStyle name="Total 5 4 9 2" xfId="6611"/>
    <cellStyle name="Total 5 4 9 3" xfId="9140"/>
    <cellStyle name="Total 5 4 9 4" xfId="11651"/>
    <cellStyle name="Total 5 4 9 5" xfId="13955"/>
    <cellStyle name="Total 5 4 9 6" xfId="16420"/>
    <cellStyle name="Total 5 4 9 7" xfId="18659"/>
    <cellStyle name="Total 5 5" xfId="672"/>
    <cellStyle name="Total 5 5 10" xfId="1241"/>
    <cellStyle name="Total 5 5 10 2" xfId="4470"/>
    <cellStyle name="Total 5 5 10 3" xfId="6996"/>
    <cellStyle name="Total 5 5 10 4" xfId="9524"/>
    <cellStyle name="Total 5 5 10 5" xfId="11819"/>
    <cellStyle name="Total 5 5 10 6" xfId="14286"/>
    <cellStyle name="Total 5 5 10 7" xfId="16536"/>
    <cellStyle name="Total 5 5 11" xfId="3971"/>
    <cellStyle name="Total 5 5 12" xfId="3931"/>
    <cellStyle name="Total 5 5 13" xfId="6924"/>
    <cellStyle name="Total 5 5 14" xfId="6705"/>
    <cellStyle name="Total 5 5 15" xfId="19973"/>
    <cellStyle name="Total 5 5 16" xfId="20415"/>
    <cellStyle name="Total 5 5 17" xfId="20223"/>
    <cellStyle name="Total 5 5 2" xfId="1950"/>
    <cellStyle name="Total 5 5 2 2" xfId="5179"/>
    <cellStyle name="Total 5 5 2 3" xfId="7704"/>
    <cellStyle name="Total 5 5 2 4" xfId="10220"/>
    <cellStyle name="Total 5 5 2 5" xfId="12524"/>
    <cellStyle name="Total 5 5 2 6" xfId="14989"/>
    <cellStyle name="Total 5 5 2 7" xfId="17233"/>
    <cellStyle name="Total 5 5 3" xfId="2196"/>
    <cellStyle name="Total 5 5 3 2" xfId="5423"/>
    <cellStyle name="Total 5 5 3 3" xfId="7950"/>
    <cellStyle name="Total 5 5 3 4" xfId="10464"/>
    <cellStyle name="Total 5 5 3 5" xfId="12768"/>
    <cellStyle name="Total 5 5 3 6" xfId="15232"/>
    <cellStyle name="Total 5 5 3 7" xfId="17476"/>
    <cellStyle name="Total 5 5 4" xfId="2446"/>
    <cellStyle name="Total 5 5 4 2" xfId="5673"/>
    <cellStyle name="Total 5 5 4 3" xfId="8200"/>
    <cellStyle name="Total 5 5 4 4" xfId="10714"/>
    <cellStyle name="Total 5 5 4 5" xfId="13018"/>
    <cellStyle name="Total 5 5 4 6" xfId="15482"/>
    <cellStyle name="Total 5 5 4 7" xfId="17726"/>
    <cellStyle name="Total 5 5 5" xfId="1608"/>
    <cellStyle name="Total 5 5 5 2" xfId="4837"/>
    <cellStyle name="Total 5 5 5 3" xfId="7362"/>
    <cellStyle name="Total 5 5 5 4" xfId="9887"/>
    <cellStyle name="Total 5 5 5 5" xfId="12183"/>
    <cellStyle name="Total 5 5 5 6" xfId="14651"/>
    <cellStyle name="Total 5 5 5 7" xfId="16897"/>
    <cellStyle name="Total 5 5 6" xfId="2904"/>
    <cellStyle name="Total 5 5 6 2" xfId="6130"/>
    <cellStyle name="Total 5 5 6 3" xfId="8658"/>
    <cellStyle name="Total 5 5 6 4" xfId="11171"/>
    <cellStyle name="Total 5 5 6 5" xfId="13475"/>
    <cellStyle name="Total 5 5 6 6" xfId="15938"/>
    <cellStyle name="Total 5 5 6 7" xfId="18181"/>
    <cellStyle name="Total 5 5 7" xfId="3088"/>
    <cellStyle name="Total 5 5 7 2" xfId="6313"/>
    <cellStyle name="Total 5 5 7 3" xfId="8842"/>
    <cellStyle name="Total 5 5 7 4" xfId="11353"/>
    <cellStyle name="Total 5 5 7 5" xfId="13658"/>
    <cellStyle name="Total 5 5 7 6" xfId="16122"/>
    <cellStyle name="Total 5 5 7 7" xfId="18362"/>
    <cellStyle name="Total 5 5 8" xfId="3287"/>
    <cellStyle name="Total 5 5 8 2" xfId="6512"/>
    <cellStyle name="Total 5 5 8 3" xfId="9041"/>
    <cellStyle name="Total 5 5 8 4" xfId="11552"/>
    <cellStyle name="Total 5 5 8 5" xfId="13856"/>
    <cellStyle name="Total 5 5 8 6" xfId="16321"/>
    <cellStyle name="Total 5 5 8 7" xfId="18560"/>
    <cellStyle name="Total 5 5 9" xfId="2888"/>
    <cellStyle name="Total 5 5 9 2" xfId="6114"/>
    <cellStyle name="Total 5 5 9 3" xfId="8642"/>
    <cellStyle name="Total 5 5 9 4" xfId="11155"/>
    <cellStyle name="Total 5 5 9 5" xfId="13459"/>
    <cellStyle name="Total 5 5 9 6" xfId="15922"/>
    <cellStyle name="Total 5 5 9 7" xfId="18165"/>
    <cellStyle name="Total 5 6" xfId="736"/>
    <cellStyle name="Total 5 6 10" xfId="1305"/>
    <cellStyle name="Total 5 6 10 2" xfId="4534"/>
    <cellStyle name="Total 5 6 10 3" xfId="7060"/>
    <cellStyle name="Total 5 6 10 4" xfId="9588"/>
    <cellStyle name="Total 5 6 10 5" xfId="11883"/>
    <cellStyle name="Total 5 6 10 6" xfId="14350"/>
    <cellStyle name="Total 5 6 10 7" xfId="16600"/>
    <cellStyle name="Total 5 6 11" xfId="4035"/>
    <cellStyle name="Total 5 6 12" xfId="3649"/>
    <cellStyle name="Total 5 6 13" xfId="9232"/>
    <cellStyle name="Total 5 6 14" xfId="6978"/>
    <cellStyle name="Total 5 6 15" xfId="20512"/>
    <cellStyle name="Total 5 6 16" xfId="20735"/>
    <cellStyle name="Total 5 6 2" xfId="2014"/>
    <cellStyle name="Total 5 6 2 2" xfId="5243"/>
    <cellStyle name="Total 5 6 2 3" xfId="7768"/>
    <cellStyle name="Total 5 6 2 4" xfId="10284"/>
    <cellStyle name="Total 5 6 2 5" xfId="12588"/>
    <cellStyle name="Total 5 6 2 6" xfId="15053"/>
    <cellStyle name="Total 5 6 2 7" xfId="17297"/>
    <cellStyle name="Total 5 6 3" xfId="2260"/>
    <cellStyle name="Total 5 6 3 2" xfId="5487"/>
    <cellStyle name="Total 5 6 3 3" xfId="8014"/>
    <cellStyle name="Total 5 6 3 4" xfId="10528"/>
    <cellStyle name="Total 5 6 3 5" xfId="12832"/>
    <cellStyle name="Total 5 6 3 6" xfId="15296"/>
    <cellStyle name="Total 5 6 3 7" xfId="17540"/>
    <cellStyle name="Total 5 6 4" xfId="2510"/>
    <cellStyle name="Total 5 6 4 2" xfId="5737"/>
    <cellStyle name="Total 5 6 4 3" xfId="8264"/>
    <cellStyle name="Total 5 6 4 4" xfId="10778"/>
    <cellStyle name="Total 5 6 4 5" xfId="13082"/>
    <cellStyle name="Total 5 6 4 6" xfId="15546"/>
    <cellStyle name="Total 5 6 4 7" xfId="17790"/>
    <cellStyle name="Total 5 6 5" xfId="2738"/>
    <cellStyle name="Total 5 6 5 2" xfId="5964"/>
    <cellStyle name="Total 5 6 5 3" xfId="8492"/>
    <cellStyle name="Total 5 6 5 4" xfId="11006"/>
    <cellStyle name="Total 5 6 5 5" xfId="13309"/>
    <cellStyle name="Total 5 6 5 6" xfId="15774"/>
    <cellStyle name="Total 5 6 5 7" xfId="18015"/>
    <cellStyle name="Total 5 6 6" xfId="2968"/>
    <cellStyle name="Total 5 6 6 2" xfId="6194"/>
    <cellStyle name="Total 5 6 6 3" xfId="8722"/>
    <cellStyle name="Total 5 6 6 4" xfId="11235"/>
    <cellStyle name="Total 5 6 6 5" xfId="13539"/>
    <cellStyle name="Total 5 6 6 6" xfId="16002"/>
    <cellStyle name="Total 5 6 6 7" xfId="18245"/>
    <cellStyle name="Total 5 6 7" xfId="3152"/>
    <cellStyle name="Total 5 6 7 2" xfId="6377"/>
    <cellStyle name="Total 5 6 7 3" xfId="8906"/>
    <cellStyle name="Total 5 6 7 4" xfId="11417"/>
    <cellStyle name="Total 5 6 7 5" xfId="13722"/>
    <cellStyle name="Total 5 6 7 6" xfId="16186"/>
    <cellStyle name="Total 5 6 7 7" xfId="18426"/>
    <cellStyle name="Total 5 6 8" xfId="3351"/>
    <cellStyle name="Total 5 6 8 2" xfId="6576"/>
    <cellStyle name="Total 5 6 8 3" xfId="9105"/>
    <cellStyle name="Total 5 6 8 4" xfId="11616"/>
    <cellStyle name="Total 5 6 8 5" xfId="13920"/>
    <cellStyle name="Total 5 6 8 6" xfId="16385"/>
    <cellStyle name="Total 5 6 8 7" xfId="18624"/>
    <cellStyle name="Total 5 6 9" xfId="3275"/>
    <cellStyle name="Total 5 6 9 2" xfId="6500"/>
    <cellStyle name="Total 5 6 9 3" xfId="9029"/>
    <cellStyle name="Total 5 6 9 4" xfId="11540"/>
    <cellStyle name="Total 5 6 9 5" xfId="13844"/>
    <cellStyle name="Total 5 6 9 6" xfId="16309"/>
    <cellStyle name="Total 5 6 9 7" xfId="18548"/>
    <cellStyle name="Total 5 7" xfId="1501"/>
    <cellStyle name="Total 5 7 10" xfId="20220"/>
    <cellStyle name="Total 5 7 2" xfId="4730"/>
    <cellStyle name="Total 5 7 3" xfId="7255"/>
    <cellStyle name="Total 5 7 4" xfId="9782"/>
    <cellStyle name="Total 5 7 5" xfId="12076"/>
    <cellStyle name="Total 5 7 6" xfId="14546"/>
    <cellStyle name="Total 5 7 7" xfId="16792"/>
    <cellStyle name="Total 5 7 8" xfId="19959"/>
    <cellStyle name="Total 5 7 9" xfId="20406"/>
    <cellStyle name="Total 5 8" xfId="1540"/>
    <cellStyle name="Total 5 8 10" xfId="19865"/>
    <cellStyle name="Total 5 8 2" xfId="4769"/>
    <cellStyle name="Total 5 8 3" xfId="7294"/>
    <cellStyle name="Total 5 8 4" xfId="9820"/>
    <cellStyle name="Total 5 8 5" xfId="12115"/>
    <cellStyle name="Total 5 8 6" xfId="14585"/>
    <cellStyle name="Total 5 8 7" xfId="16830"/>
    <cellStyle name="Total 5 8 8" xfId="19975"/>
    <cellStyle name="Total 5 8 9" xfId="20417"/>
    <cellStyle name="Total 5 9" xfId="1606"/>
    <cellStyle name="Total 5 9 10" xfId="20912"/>
    <cellStyle name="Total 5 9 2" xfId="4835"/>
    <cellStyle name="Total 5 9 3" xfId="7360"/>
    <cellStyle name="Total 5 9 4" xfId="9885"/>
    <cellStyle name="Total 5 9 5" xfId="12181"/>
    <cellStyle name="Total 5 9 6" xfId="14649"/>
    <cellStyle name="Total 5 9 7" xfId="16895"/>
    <cellStyle name="Total 5 9 8" xfId="20275"/>
    <cellStyle name="Total 5 9 9" xfId="20627"/>
    <cellStyle name="UnitValuation" xfId="130"/>
    <cellStyle name="Unlocked Input" xfId="131"/>
    <cellStyle name="Warning Text 2" xfId="6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CCFFFF"/>
      <color rgb="FFCCFFCC"/>
      <color rgb="FF00FFFF"/>
      <color rgb="FF0000FF"/>
      <color rgb="FF99FFCC"/>
      <color rgb="FF9966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styles" Target="styles.xml"/><Relationship Id="rId9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37353</xdr:rowOff>
    </xdr:from>
    <xdr:to>
      <xdr:col>2</xdr:col>
      <xdr:colOff>657411</xdr:colOff>
      <xdr:row>1</xdr:row>
      <xdr:rowOff>590177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2" y="37353"/>
          <a:ext cx="2099234" cy="747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entral-portal/FISDInsuranceReportingForms/Shared%20Documents/Annual%20Act%20Accounts/TT%20Insurance%20Act%20Annu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entral-bank.org.t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0"/>
  <sheetViews>
    <sheetView tabSelected="1" zoomScale="85" zoomScaleNormal="85" zoomScaleSheetLayoutView="98" workbookViewId="0">
      <selection activeCell="A2" sqref="A2:F2"/>
    </sheetView>
  </sheetViews>
  <sheetFormatPr defaultColWidth="0" defaultRowHeight="15.5" zeroHeight="1" outlineLevelCol="1"/>
  <cols>
    <col min="1" max="1" width="8.84375" style="1544" customWidth="1"/>
    <col min="2" max="3" width="8.84375" style="1545" customWidth="1"/>
    <col min="4" max="4" width="37.765625" style="1577" customWidth="1"/>
    <col min="5" max="5" width="13.53515625" style="1545" customWidth="1"/>
    <col min="6" max="6" width="20.765625" style="24" customWidth="1"/>
    <col min="7" max="7" width="0.69140625" style="6" customWidth="1"/>
    <col min="8" max="14" width="8.84375" style="6" hidden="1" customWidth="1"/>
    <col min="15" max="15" width="8.765625" style="6" hidden="1" customWidth="1"/>
    <col min="16" max="39" width="8.84375" style="6" hidden="1" customWidth="1"/>
    <col min="40" max="40" width="51.23046875" style="6" hidden="1" customWidth="1"/>
    <col min="41" max="42" width="8.84375" style="6" hidden="1" customWidth="1"/>
    <col min="43" max="16384" width="8.84375" style="6" hidden="1" outlineLevel="1"/>
  </cols>
  <sheetData>
    <row r="1" spans="1:40">
      <c r="A1" s="4246"/>
      <c r="B1" s="4247"/>
      <c r="C1" s="4247"/>
      <c r="D1" s="4248"/>
      <c r="E1" s="4247"/>
      <c r="F1" s="4249"/>
      <c r="G1" s="1751"/>
    </row>
    <row r="2" spans="1:40" ht="84.75" customHeight="1">
      <c r="A2" s="5015" t="s">
        <v>0</v>
      </c>
      <c r="B2" s="5016"/>
      <c r="C2" s="5016"/>
      <c r="D2" s="5016"/>
      <c r="E2" s="5016"/>
      <c r="F2" s="5017"/>
      <c r="G2" s="1751"/>
    </row>
    <row r="3" spans="1:40" ht="45.75" customHeight="1" thickBot="1">
      <c r="A3" s="5018" t="s">
        <v>1</v>
      </c>
      <c r="B3" s="5019"/>
      <c r="C3" s="5019"/>
      <c r="D3" s="5019"/>
      <c r="E3" s="5019"/>
      <c r="F3" s="5020"/>
      <c r="G3" s="1751"/>
      <c r="AN3" s="332" t="s">
        <v>2</v>
      </c>
    </row>
    <row r="4" spans="1:40" ht="20.5" thickTop="1">
      <c r="A4" s="4233"/>
      <c r="B4" s="39"/>
      <c r="C4" s="39"/>
      <c r="D4" s="1573"/>
      <c r="E4" s="39"/>
      <c r="F4" s="4234"/>
      <c r="G4" s="1751"/>
      <c r="AN4" s="333" t="s">
        <v>2042</v>
      </c>
    </row>
    <row r="5" spans="1:40" ht="31" thickBot="1">
      <c r="A5" s="5021" t="s">
        <v>4</v>
      </c>
      <c r="B5" s="5022"/>
      <c r="C5" s="5022"/>
      <c r="D5" s="5022"/>
      <c r="E5" s="5022"/>
      <c r="F5" s="5023"/>
      <c r="G5" s="1751"/>
      <c r="AN5" s="332" t="s">
        <v>3</v>
      </c>
    </row>
    <row r="6" spans="1:40" ht="21" customHeight="1" thickTop="1">
      <c r="A6" s="4235"/>
      <c r="B6" s="40"/>
      <c r="C6" s="40"/>
      <c r="D6" s="1575"/>
      <c r="E6" s="1497"/>
      <c r="F6" s="4236"/>
      <c r="G6" s="1751"/>
      <c r="AN6" s="333" t="s">
        <v>5</v>
      </c>
    </row>
    <row r="7" spans="1:40" ht="30" customHeight="1">
      <c r="A7" s="5024" t="s">
        <v>2040</v>
      </c>
      <c r="B7" s="5025"/>
      <c r="C7" s="5025"/>
      <c r="D7" s="5025"/>
      <c r="E7" s="5025"/>
      <c r="F7" s="5026"/>
      <c r="G7" s="1751"/>
      <c r="AN7" s="333" t="s">
        <v>2043</v>
      </c>
    </row>
    <row r="8" spans="1:40" ht="30" customHeight="1" thickBot="1">
      <c r="A8" s="5027" t="s">
        <v>7</v>
      </c>
      <c r="B8" s="5007"/>
      <c r="C8" s="5007"/>
      <c r="D8" s="5007"/>
      <c r="E8" s="5007"/>
      <c r="F8" s="5008"/>
      <c r="G8" s="1751"/>
      <c r="AN8" s="333" t="s">
        <v>6</v>
      </c>
    </row>
    <row r="9" spans="1:40" ht="15.75" customHeight="1" thickTop="1">
      <c r="A9" s="4233"/>
      <c r="B9" s="39"/>
      <c r="C9" s="39"/>
      <c r="D9" s="1573"/>
      <c r="E9" s="39"/>
      <c r="F9" s="4234"/>
      <c r="G9" s="1751"/>
      <c r="AN9" s="332" t="s">
        <v>2041</v>
      </c>
    </row>
    <row r="10" spans="1:40" ht="20">
      <c r="A10" s="4237"/>
      <c r="B10" s="35"/>
      <c r="C10" s="35"/>
      <c r="D10" s="1499"/>
      <c r="E10" s="35"/>
      <c r="F10" s="4238"/>
      <c r="G10" s="1751"/>
      <c r="AN10" s="333" t="s">
        <v>8</v>
      </c>
    </row>
    <row r="11" spans="1:40" ht="20">
      <c r="A11" s="4237"/>
      <c r="B11" s="35"/>
      <c r="C11" s="35"/>
      <c r="D11" s="1499"/>
      <c r="E11" s="35"/>
      <c r="F11" s="4238"/>
      <c r="G11" s="1751"/>
      <c r="AN11" s="332" t="s">
        <v>9</v>
      </c>
    </row>
    <row r="12" spans="1:40" ht="20">
      <c r="A12" s="4237"/>
      <c r="B12" s="35"/>
      <c r="C12" s="35"/>
      <c r="D12" s="1499"/>
      <c r="E12" s="35"/>
      <c r="F12" s="4238"/>
      <c r="G12" s="1751"/>
      <c r="AN12" s="332" t="s">
        <v>2045</v>
      </c>
    </row>
    <row r="13" spans="1:40" ht="20.5" thickBot="1">
      <c r="A13" s="4239"/>
      <c r="B13" s="36"/>
      <c r="C13" s="36"/>
      <c r="D13" s="1574"/>
      <c r="E13" s="36"/>
      <c r="F13" s="4240"/>
      <c r="G13" s="1751"/>
      <c r="AN13" s="333" t="s">
        <v>10</v>
      </c>
    </row>
    <row r="14" spans="1:40" ht="33" customHeight="1" thickTop="1" thickBot="1">
      <c r="A14" s="4979" t="s">
        <v>2</v>
      </c>
      <c r="B14" s="4980"/>
      <c r="C14" s="4980"/>
      <c r="D14" s="4980"/>
      <c r="E14" s="4980"/>
      <c r="F14" s="4981"/>
      <c r="G14" s="1751"/>
      <c r="AN14" s="332" t="s">
        <v>11</v>
      </c>
    </row>
    <row r="15" spans="1:40" ht="33" customHeight="1" thickTop="1" thickBot="1">
      <c r="A15" s="4979" t="s">
        <v>12</v>
      </c>
      <c r="B15" s="4980"/>
      <c r="C15" s="4980"/>
      <c r="D15" s="4980"/>
      <c r="E15" s="4980"/>
      <c r="F15" s="4981"/>
      <c r="G15" s="1751"/>
      <c r="AN15" s="333" t="s">
        <v>15</v>
      </c>
    </row>
    <row r="16" spans="1:40" ht="33" customHeight="1" thickTop="1" thickBot="1">
      <c r="A16" s="4979" t="s">
        <v>13</v>
      </c>
      <c r="B16" s="4980"/>
      <c r="C16" s="4980"/>
      <c r="D16" s="4980"/>
      <c r="E16" s="4976" t="s">
        <v>14</v>
      </c>
      <c r="F16" s="4241"/>
      <c r="G16" s="1751"/>
      <c r="AN16" s="332" t="s">
        <v>16</v>
      </c>
    </row>
    <row r="17" spans="1:40" ht="20.5" thickTop="1">
      <c r="A17" s="4233"/>
      <c r="B17" s="39"/>
      <c r="C17" s="39"/>
      <c r="D17" s="1573"/>
      <c r="E17" s="39"/>
      <c r="F17" s="4234"/>
      <c r="G17" s="1751"/>
      <c r="AN17" s="333" t="s">
        <v>17</v>
      </c>
    </row>
    <row r="18" spans="1:40" ht="20">
      <c r="A18" s="4237"/>
      <c r="B18" s="35"/>
      <c r="C18" s="35"/>
      <c r="D18" s="1499"/>
      <c r="E18" s="35"/>
      <c r="F18" s="4238"/>
      <c r="G18" s="1751"/>
      <c r="AN18" s="332" t="s">
        <v>19</v>
      </c>
    </row>
    <row r="19" spans="1:40" ht="30" thickBot="1">
      <c r="A19" s="5003" t="s">
        <v>18</v>
      </c>
      <c r="B19" s="5004"/>
      <c r="C19" s="5004"/>
      <c r="D19" s="5004"/>
      <c r="E19" s="5004"/>
      <c r="F19" s="5005"/>
      <c r="G19" s="1751"/>
      <c r="AN19" s="333" t="s">
        <v>20</v>
      </c>
    </row>
    <row r="20" spans="1:40" ht="31.5" thickTop="1" thickBot="1">
      <c r="A20" s="4988"/>
      <c r="B20" s="4989"/>
      <c r="C20" s="4989"/>
      <c r="D20" s="4989"/>
      <c r="E20" s="4989"/>
      <c r="F20" s="4990"/>
      <c r="G20" s="1751"/>
      <c r="AN20" s="332" t="s">
        <v>2044</v>
      </c>
    </row>
    <row r="21" spans="1:40" ht="16" thickTop="1">
      <c r="A21" s="4237"/>
      <c r="B21" s="35"/>
      <c r="C21" s="35"/>
      <c r="D21" s="1499"/>
      <c r="E21" s="35"/>
      <c r="F21" s="4238"/>
      <c r="G21" s="1751"/>
    </row>
    <row r="22" spans="1:40" ht="27" customHeight="1" thickBot="1">
      <c r="A22" s="5006" t="s">
        <v>21</v>
      </c>
      <c r="B22" s="5007"/>
      <c r="C22" s="5007"/>
      <c r="D22" s="5007"/>
      <c r="E22" s="5007"/>
      <c r="F22" s="5008"/>
      <c r="G22" s="1751"/>
    </row>
    <row r="23" spans="1:40" ht="30.75" customHeight="1" thickTop="1" thickBot="1">
      <c r="A23" s="4991"/>
      <c r="B23" s="4992"/>
      <c r="C23" s="4992"/>
      <c r="D23" s="4992"/>
      <c r="E23" s="4992"/>
      <c r="F23" s="4993"/>
      <c r="G23" s="1751"/>
    </row>
    <row r="24" spans="1:40" ht="15.75" customHeight="1" thickTop="1">
      <c r="A24" s="5012" t="s">
        <v>2562</v>
      </c>
      <c r="B24" s="5013"/>
      <c r="C24" s="5013"/>
      <c r="D24" s="5013"/>
      <c r="E24" s="5013"/>
      <c r="F24" s="5014"/>
      <c r="G24" s="1751"/>
    </row>
    <row r="25" spans="1:40">
      <c r="A25" s="4237"/>
      <c r="B25" s="35"/>
      <c r="C25" s="41"/>
      <c r="D25" s="1499"/>
      <c r="E25" s="35"/>
      <c r="F25" s="4238"/>
      <c r="G25" s="1751"/>
    </row>
    <row r="26" spans="1:40">
      <c r="A26" s="4237"/>
      <c r="B26" s="35"/>
      <c r="C26" s="41"/>
      <c r="D26" s="1499"/>
      <c r="E26" s="35"/>
      <c r="F26" s="4238"/>
      <c r="G26" s="1751"/>
    </row>
    <row r="27" spans="1:40">
      <c r="A27" s="4237"/>
      <c r="B27" s="35"/>
      <c r="C27" s="41"/>
      <c r="D27" s="1499"/>
      <c r="E27" s="35"/>
      <c r="F27" s="4238"/>
      <c r="G27" s="1751"/>
    </row>
    <row r="28" spans="1:40" ht="20">
      <c r="A28" s="4982"/>
      <c r="B28" s="4983"/>
      <c r="C28" s="4983"/>
      <c r="D28" s="4983"/>
      <c r="E28" s="4983"/>
      <c r="F28" s="4984"/>
      <c r="G28" s="1751"/>
    </row>
    <row r="29" spans="1:40" ht="30.5">
      <c r="A29" s="5000"/>
      <c r="B29" s="5001"/>
      <c r="C29" s="5001"/>
      <c r="D29" s="5001"/>
      <c r="E29" s="5001"/>
      <c r="F29" s="5002"/>
      <c r="G29" s="1751"/>
    </row>
    <row r="30" spans="1:40" ht="30" thickBot="1">
      <c r="A30" s="5009" t="s">
        <v>22</v>
      </c>
      <c r="B30" s="5010"/>
      <c r="C30" s="5010"/>
      <c r="D30" s="5010"/>
      <c r="E30" s="5010"/>
      <c r="F30" s="5011"/>
      <c r="G30" s="1751"/>
    </row>
    <row r="31" spans="1:40" ht="21" thickTop="1" thickBot="1">
      <c r="A31" s="4994"/>
      <c r="B31" s="4995"/>
      <c r="C31" s="4995"/>
      <c r="D31" s="4995"/>
      <c r="E31" s="4995"/>
      <c r="F31" s="4996"/>
      <c r="G31" s="1751"/>
    </row>
    <row r="32" spans="1:40" ht="16" thickTop="1">
      <c r="A32" s="4997" t="s">
        <v>2562</v>
      </c>
      <c r="B32" s="4998"/>
      <c r="C32" s="4998"/>
      <c r="D32" s="4998"/>
      <c r="E32" s="4998"/>
      <c r="F32" s="4999"/>
      <c r="G32" s="1751"/>
    </row>
    <row r="33" spans="1:7">
      <c r="A33" s="4237"/>
      <c r="B33" s="35"/>
      <c r="C33" s="42"/>
      <c r="D33" s="1499"/>
      <c r="E33" s="35"/>
      <c r="F33" s="4238"/>
      <c r="G33" s="1751"/>
    </row>
    <row r="34" spans="1:7">
      <c r="A34" s="4237"/>
      <c r="B34" s="35"/>
      <c r="C34" s="41"/>
      <c r="D34" s="1499"/>
      <c r="E34" s="35"/>
      <c r="F34" s="4238"/>
      <c r="G34" s="1751"/>
    </row>
    <row r="35" spans="1:7">
      <c r="A35" s="4237"/>
      <c r="B35" s="35"/>
      <c r="C35" s="35"/>
      <c r="D35" s="1499"/>
      <c r="E35" s="35"/>
      <c r="F35" s="4238"/>
      <c r="G35" s="1751"/>
    </row>
    <row r="36" spans="1:7">
      <c r="A36" s="4237"/>
      <c r="B36" s="35"/>
      <c r="C36" s="35"/>
      <c r="D36" s="1499"/>
      <c r="E36" s="35"/>
      <c r="F36" s="4238"/>
      <c r="G36" s="1751"/>
    </row>
    <row r="37" spans="1:7">
      <c r="A37" s="4237"/>
      <c r="B37" s="35"/>
      <c r="C37" s="35"/>
      <c r="D37" s="1499"/>
      <c r="E37" s="35"/>
      <c r="F37" s="4238"/>
      <c r="G37" s="1751"/>
    </row>
    <row r="38" spans="1:7">
      <c r="A38" s="4237"/>
      <c r="B38" s="35"/>
      <c r="C38" s="35"/>
      <c r="D38" s="1499"/>
      <c r="E38" s="35"/>
      <c r="F38" s="4238"/>
      <c r="G38" s="1751"/>
    </row>
    <row r="39" spans="1:7">
      <c r="A39" s="4237"/>
      <c r="B39" s="35"/>
      <c r="C39" s="35"/>
      <c r="D39" s="1499"/>
      <c r="E39" s="35"/>
      <c r="F39" s="4238"/>
      <c r="G39" s="1751"/>
    </row>
    <row r="40" spans="1:7">
      <c r="A40" s="4237"/>
      <c r="B40" s="35"/>
      <c r="C40" s="35"/>
      <c r="D40" s="1499"/>
      <c r="E40" s="35"/>
      <c r="F40" s="4238"/>
      <c r="G40" s="1751"/>
    </row>
    <row r="41" spans="1:7">
      <c r="A41" s="4985" t="s">
        <v>23</v>
      </c>
      <c r="B41" s="4986"/>
      <c r="C41" s="4986"/>
      <c r="D41" s="4986"/>
      <c r="E41" s="4986"/>
      <c r="F41" s="4987"/>
      <c r="G41" s="1751"/>
    </row>
    <row r="42" spans="1:7">
      <c r="A42" s="4237"/>
      <c r="B42" s="35"/>
      <c r="C42" s="35"/>
      <c r="D42" s="1499"/>
      <c r="E42" s="35"/>
      <c r="F42" s="4238"/>
      <c r="G42" s="1751"/>
    </row>
    <row r="43" spans="1:7" ht="18">
      <c r="A43" s="4237"/>
      <c r="B43" s="35"/>
      <c r="C43" s="43"/>
      <c r="D43" s="1499"/>
      <c r="E43" s="35"/>
      <c r="F43" s="4238"/>
      <c r="G43" s="1751"/>
    </row>
    <row r="44" spans="1:7">
      <c r="A44" s="4237"/>
      <c r="B44" s="35"/>
      <c r="C44" s="44"/>
      <c r="D44" s="1499"/>
      <c r="E44" s="35"/>
      <c r="F44" s="4238"/>
      <c r="G44" s="1751"/>
    </row>
    <row r="45" spans="1:7">
      <c r="A45" s="4977" t="s">
        <v>24</v>
      </c>
      <c r="B45" s="1578"/>
      <c r="C45" s="35"/>
      <c r="D45" s="1499"/>
      <c r="E45" s="35"/>
      <c r="F45" s="4978" t="s">
        <v>2571</v>
      </c>
      <c r="G45" s="1751"/>
    </row>
    <row r="46" spans="1:7" ht="16" thickBot="1">
      <c r="A46" s="4242"/>
      <c r="B46" s="4243"/>
      <c r="C46" s="4243"/>
      <c r="D46" s="4244"/>
      <c r="E46" s="4243"/>
      <c r="F46" s="4245"/>
      <c r="G46" s="1751"/>
    </row>
    <row r="47" spans="1:7" hidden="1">
      <c r="A47" s="1541"/>
      <c r="B47" s="3"/>
      <c r="C47" s="3"/>
      <c r="D47" s="1576"/>
      <c r="E47" s="3"/>
    </row>
    <row r="48" spans="1:7" hidden="1">
      <c r="A48" s="1541"/>
      <c r="B48" s="3"/>
      <c r="C48" s="1542" t="s">
        <v>25</v>
      </c>
      <c r="D48" s="1576"/>
      <c r="E48" s="3"/>
    </row>
    <row r="49" spans="1:5" hidden="1">
      <c r="A49" s="1541"/>
      <c r="B49" s="3"/>
      <c r="C49" s="3"/>
      <c r="D49" s="1576"/>
      <c r="E49" s="3"/>
    </row>
    <row r="50" spans="1:5" hidden="1">
      <c r="A50" s="1543" t="s">
        <v>26</v>
      </c>
      <c r="B50" s="3"/>
      <c r="C50" s="3"/>
      <c r="D50" s="1576"/>
      <c r="E50" s="3"/>
    </row>
  </sheetData>
  <sheetProtection password="DF61" sheet="1" objects="1" scenarios="1"/>
  <sortState ref="AN4:AN20">
    <sortCondition ref="AN4"/>
  </sortState>
  <mergeCells count="19">
    <mergeCell ref="A2:F2"/>
    <mergeCell ref="A3:F3"/>
    <mergeCell ref="A5:F5"/>
    <mergeCell ref="A7:F7"/>
    <mergeCell ref="A8:F8"/>
    <mergeCell ref="A14:F14"/>
    <mergeCell ref="A15:F15"/>
    <mergeCell ref="A28:F28"/>
    <mergeCell ref="A16:D16"/>
    <mergeCell ref="A41:F41"/>
    <mergeCell ref="A20:F20"/>
    <mergeCell ref="A23:F23"/>
    <mergeCell ref="A31:F31"/>
    <mergeCell ref="A32:F32"/>
    <mergeCell ref="A29:F29"/>
    <mergeCell ref="A19:F19"/>
    <mergeCell ref="A22:F22"/>
    <mergeCell ref="A30:F30"/>
    <mergeCell ref="A24:F24"/>
  </mergeCells>
  <phoneticPr fontId="14" type="noConversion"/>
  <dataValidations count="2">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$AN$3:$AN$20</formula1>
    </dataValidation>
  </dataValidations>
  <printOptions horizontalCentered="1"/>
  <pageMargins left="0.5" right="0.5" top="0.98425196850393704" bottom="0.59055118110236204" header="0.59055118110236204" footer="0.59055118110236204"/>
  <pageSetup paperSize="5" scale="75" orientation="portrait" r:id="rId1"/>
  <headerFooter alignWithMargins="0">
    <oddHeader>&amp;R&amp;"Times New Roman,Bold"PROTECTED WHEN COMPLETED</oddHeader>
  </headerFooter>
  <ignoredErrors>
    <ignoredError sqref="A5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F81"/>
  <sheetViews>
    <sheetView view="pageBreakPreview" zoomScale="96" zoomScaleNormal="100" zoomScaleSheetLayoutView="96" workbookViewId="0">
      <selection activeCell="D2" sqref="D2"/>
    </sheetView>
  </sheetViews>
  <sheetFormatPr defaultColWidth="0" defaultRowHeight="15.5" zeroHeight="1"/>
  <cols>
    <col min="1" max="1" width="29.23046875" style="639" customWidth="1"/>
    <col min="2" max="2" width="12.23046875" style="639" customWidth="1"/>
    <col min="3" max="3" width="24.765625" style="639" customWidth="1"/>
    <col min="4" max="4" width="18.4609375" style="639" customWidth="1"/>
    <col min="5" max="5" width="12.69140625" style="639" customWidth="1"/>
    <col min="6" max="6" width="0" style="98" hidden="1" customWidth="1"/>
    <col min="7" max="16384" width="8.765625" style="98" hidden="1"/>
  </cols>
  <sheetData>
    <row r="1" spans="1:5">
      <c r="A1" s="5052" t="s">
        <v>224</v>
      </c>
      <c r="B1" s="5052"/>
      <c r="C1" s="5052"/>
      <c r="D1" s="5052"/>
      <c r="E1" s="5052"/>
    </row>
    <row r="2" spans="1:5">
      <c r="A2" s="110"/>
      <c r="B2" s="1779"/>
      <c r="C2" s="1780"/>
      <c r="D2" s="69" t="s">
        <v>225</v>
      </c>
      <c r="E2" s="110"/>
    </row>
    <row r="3" spans="1:5">
      <c r="A3" s="673" t="str">
        <f>+Cover!A14</f>
        <v>Select Name of Insurer/ Financial Holding Company</v>
      </c>
      <c r="B3" s="4349"/>
      <c r="C3" s="4350"/>
      <c r="D3" s="4350"/>
      <c r="E3" s="102"/>
    </row>
    <row r="4" spans="1:5">
      <c r="A4" s="4351" t="str">
        <f>+ToC!A3</f>
        <v>Insurer/Financial Holding Company</v>
      </c>
      <c r="B4" s="108"/>
      <c r="C4" s="4352"/>
      <c r="D4" s="102"/>
      <c r="E4" s="102"/>
    </row>
    <row r="5" spans="1:5">
      <c r="A5" s="4351"/>
      <c r="B5" s="108"/>
      <c r="C5" s="4352"/>
      <c r="D5" s="102"/>
      <c r="E5" s="4353"/>
    </row>
    <row r="6" spans="1:5">
      <c r="A6" s="4351" t="str">
        <f>+ToC!A5</f>
        <v>LONG-TERM INSURERS ANNUAL RETURN</v>
      </c>
      <c r="B6" s="108"/>
      <c r="C6" s="4352"/>
      <c r="D6" s="102"/>
      <c r="E6" s="4353"/>
    </row>
    <row r="7" spans="1:5">
      <c r="A7" s="4354" t="str">
        <f>+ToC!A6</f>
        <v>FOR THE YEAR ENDED:</v>
      </c>
      <c r="B7" s="102"/>
      <c r="C7" s="102"/>
      <c r="D7" s="5168">
        <f>Cover!A23</f>
        <v>0</v>
      </c>
      <c r="E7" s="5169"/>
    </row>
    <row r="8" spans="1:5">
      <c r="A8" s="4355"/>
      <c r="B8" s="4355"/>
      <c r="C8" s="4355"/>
      <c r="D8" s="4356"/>
      <c r="E8" s="4353"/>
    </row>
    <row r="9" spans="1:5">
      <c r="A9" s="5157" t="s">
        <v>226</v>
      </c>
      <c r="B9" s="5157"/>
      <c r="C9" s="5157"/>
      <c r="D9" s="5157"/>
      <c r="E9" s="5157"/>
    </row>
    <row r="10" spans="1:5">
      <c r="A10" s="102"/>
      <c r="B10" s="102"/>
      <c r="C10" s="102"/>
      <c r="D10" s="4327"/>
      <c r="E10" s="102"/>
    </row>
    <row r="11" spans="1:5" ht="20.149999999999999" customHeight="1">
      <c r="A11" s="4357"/>
      <c r="B11" s="4358"/>
      <c r="C11" s="4359"/>
      <c r="D11" s="4360"/>
      <c r="E11" s="4361"/>
    </row>
    <row r="12" spans="1:5" ht="20.149999999999999" customHeight="1">
      <c r="A12" s="4362" t="s">
        <v>2127</v>
      </c>
      <c r="B12" s="4363"/>
      <c r="C12" s="1877"/>
      <c r="D12" s="4363"/>
      <c r="E12" s="4364"/>
    </row>
    <row r="13" spans="1:5" ht="20.149999999999999" customHeight="1">
      <c r="A13" s="4365" t="s">
        <v>227</v>
      </c>
      <c r="B13" s="5155" t="s">
        <v>228</v>
      </c>
      <c r="C13" s="5156"/>
      <c r="D13" s="4366"/>
      <c r="E13" s="4367"/>
    </row>
    <row r="14" spans="1:5" ht="20.149999999999999" customHeight="1">
      <c r="A14" s="4368"/>
      <c r="B14" s="4369"/>
      <c r="C14" s="4369"/>
      <c r="D14" s="4369"/>
      <c r="E14" s="4369"/>
    </row>
    <row r="15" spans="1:5" ht="20.149999999999999" customHeight="1">
      <c r="A15" s="4370"/>
      <c r="B15" s="4371"/>
      <c r="C15" s="4371"/>
      <c r="D15" s="4371"/>
      <c r="E15" s="4372"/>
    </row>
    <row r="16" spans="1:5" ht="20.149999999999999" customHeight="1">
      <c r="A16" s="4373" t="s">
        <v>229</v>
      </c>
      <c r="B16" s="4374"/>
      <c r="C16" s="4374"/>
      <c r="D16" s="4374"/>
      <c r="E16" s="4375"/>
    </row>
    <row r="17" spans="1:5" ht="20.149999999999999" customHeight="1">
      <c r="A17" s="4376" t="s">
        <v>230</v>
      </c>
      <c r="B17" s="5158" t="str">
        <f>+Cover!A15</f>
        <v>Please Enter the Address of the Financial Institution</v>
      </c>
      <c r="C17" s="5159"/>
      <c r="D17" s="5160"/>
      <c r="E17" s="4364"/>
    </row>
    <row r="18" spans="1:5" ht="20.149999999999999" customHeight="1">
      <c r="A18" s="4377"/>
      <c r="B18" s="5161" t="str">
        <f>+Cover!A16</f>
        <v>Please Enter the City in which the Financial Institution resides</v>
      </c>
      <c r="C18" s="5162"/>
      <c r="D18" s="4378" t="s">
        <v>143</v>
      </c>
      <c r="E18" s="4367">
        <f>+Cover!F16</f>
        <v>0</v>
      </c>
    </row>
    <row r="19" spans="1:5" ht="20.149999999999999" customHeight="1">
      <c r="A19" s="4377"/>
      <c r="B19" s="5163"/>
      <c r="C19" s="5164"/>
      <c r="D19" s="1683"/>
      <c r="E19" s="4364"/>
    </row>
    <row r="20" spans="1:5" ht="20.149999999999999" customHeight="1">
      <c r="A20" s="4376" t="s">
        <v>231</v>
      </c>
      <c r="B20" s="5165"/>
      <c r="C20" s="5166"/>
      <c r="D20" s="1683"/>
      <c r="E20" s="4364"/>
    </row>
    <row r="21" spans="1:5" ht="20.149999999999999" customHeight="1">
      <c r="A21" s="4376" t="s">
        <v>232</v>
      </c>
      <c r="B21" s="5161"/>
      <c r="C21" s="5167"/>
      <c r="D21" s="1683"/>
      <c r="E21" s="4364"/>
    </row>
    <row r="22" spans="1:5" ht="20.149999999999999" customHeight="1">
      <c r="A22" s="4376"/>
      <c r="B22" s="5153"/>
      <c r="C22" s="5154"/>
      <c r="D22" s="1683"/>
      <c r="E22" s="4364"/>
    </row>
    <row r="23" spans="1:5" ht="20.149999999999999" customHeight="1">
      <c r="A23" s="4376" t="s">
        <v>233</v>
      </c>
      <c r="B23" s="1878"/>
      <c r="C23" s="1748"/>
      <c r="D23" s="4379"/>
      <c r="E23" s="4364"/>
    </row>
    <row r="24" spans="1:5" ht="20.149999999999999" customHeight="1">
      <c r="A24" s="4376" t="s">
        <v>234</v>
      </c>
      <c r="B24" s="5153"/>
      <c r="C24" s="5154"/>
      <c r="D24" s="1683"/>
      <c r="E24" s="4364"/>
    </row>
    <row r="25" spans="1:5" ht="20.149999999999999" customHeight="1">
      <c r="A25" s="4376" t="s">
        <v>235</v>
      </c>
      <c r="B25" s="5153"/>
      <c r="C25" s="5154"/>
      <c r="D25" s="1683"/>
      <c r="E25" s="4364"/>
    </row>
    <row r="26" spans="1:5" ht="20.149999999999999" customHeight="1">
      <c r="A26" s="4380"/>
      <c r="B26" s="4366"/>
      <c r="C26" s="4366"/>
      <c r="D26" s="4366"/>
      <c r="E26" s="4367"/>
    </row>
    <row r="27" spans="1:5" ht="20.149999999999999" customHeight="1">
      <c r="A27" s="4381"/>
      <c r="B27" s="4363"/>
      <c r="C27" s="4363"/>
      <c r="D27" s="4363"/>
      <c r="E27" s="4363"/>
    </row>
    <row r="28" spans="1:5" ht="20.149999999999999" customHeight="1">
      <c r="A28" s="1879"/>
      <c r="B28" s="4363"/>
      <c r="C28" s="4363"/>
      <c r="D28" s="4363"/>
      <c r="E28" s="4363"/>
    </row>
    <row r="29" spans="1:5" ht="20.149999999999999" customHeight="1">
      <c r="A29" s="1880" t="s">
        <v>236</v>
      </c>
      <c r="B29" s="4363"/>
      <c r="C29" s="4363"/>
      <c r="D29" s="631"/>
      <c r="E29" s="4363"/>
    </row>
    <row r="30" spans="1:5" ht="20.149999999999999" customHeight="1">
      <c r="A30" s="4382" t="s">
        <v>237</v>
      </c>
      <c r="B30" s="4383"/>
      <c r="C30" s="4383"/>
      <c r="D30" s="4342"/>
      <c r="E30" s="4364"/>
    </row>
    <row r="31" spans="1:5" ht="20.149999999999999" customHeight="1">
      <c r="A31" s="4384" t="s">
        <v>238</v>
      </c>
      <c r="B31" s="4374"/>
      <c r="C31" s="4385"/>
      <c r="D31" s="1687"/>
      <c r="E31" s="4364"/>
    </row>
    <row r="32" spans="1:5" ht="20.149999999999999" customHeight="1">
      <c r="A32" s="4384"/>
      <c r="B32" s="4374" t="s">
        <v>239</v>
      </c>
      <c r="C32" s="4386"/>
      <c r="D32" s="1683"/>
      <c r="E32" s="4364"/>
    </row>
    <row r="33" spans="1:5" ht="20.149999999999999" customHeight="1">
      <c r="A33" s="4377"/>
      <c r="B33" s="4387"/>
      <c r="C33" s="4388"/>
      <c r="D33" s="4378" t="s">
        <v>143</v>
      </c>
      <c r="E33" s="4389"/>
    </row>
    <row r="34" spans="1:5" ht="20.149999999999999" customHeight="1">
      <c r="A34" s="4377"/>
      <c r="B34" s="4387"/>
      <c r="C34" s="4386"/>
      <c r="D34" s="1683"/>
      <c r="E34" s="4364"/>
    </row>
    <row r="35" spans="1:5" ht="20.149999999999999" customHeight="1">
      <c r="A35" s="4377"/>
      <c r="B35" s="4387"/>
      <c r="C35" s="4387"/>
      <c r="D35" s="4363"/>
      <c r="E35" s="4364"/>
    </row>
    <row r="36" spans="1:5" ht="20.149999999999999" customHeight="1">
      <c r="A36" s="4377" t="s">
        <v>240</v>
      </c>
      <c r="B36" s="4387"/>
      <c r="C36" s="4385"/>
      <c r="D36" s="1687"/>
      <c r="E36" s="4364"/>
    </row>
    <row r="37" spans="1:5" ht="20.149999999999999" customHeight="1">
      <c r="A37" s="4377"/>
      <c r="B37" s="4387" t="s">
        <v>239</v>
      </c>
      <c r="C37" s="4386"/>
      <c r="D37" s="631"/>
      <c r="E37" s="631"/>
    </row>
    <row r="38" spans="1:5" ht="20.149999999999999" customHeight="1">
      <c r="A38" s="4377"/>
      <c r="B38" s="4387"/>
      <c r="C38" s="4386"/>
      <c r="D38" s="4378" t="s">
        <v>143</v>
      </c>
      <c r="E38" s="4389"/>
    </row>
    <row r="39" spans="1:5" ht="20.149999999999999" customHeight="1">
      <c r="A39" s="4377"/>
      <c r="B39" s="4387"/>
      <c r="C39" s="4386"/>
      <c r="D39" s="1683"/>
      <c r="E39" s="4364"/>
    </row>
    <row r="40" spans="1:5" ht="20.149999999999999" customHeight="1">
      <c r="A40" s="4377"/>
      <c r="B40" s="4387"/>
      <c r="C40" s="4387"/>
      <c r="D40" s="4363"/>
      <c r="E40" s="4364"/>
    </row>
    <row r="41" spans="1:5" ht="20.149999999999999" customHeight="1">
      <c r="A41" s="4377" t="s">
        <v>241</v>
      </c>
      <c r="B41" s="4387"/>
      <c r="C41" s="4385"/>
      <c r="D41" s="1687"/>
      <c r="E41" s="4364"/>
    </row>
    <row r="42" spans="1:5" ht="20.149999999999999" customHeight="1">
      <c r="A42" s="4377"/>
      <c r="B42" s="4387" t="s">
        <v>239</v>
      </c>
      <c r="C42" s="4386"/>
      <c r="D42" s="631"/>
      <c r="E42" s="631"/>
    </row>
    <row r="43" spans="1:5" ht="20.149999999999999" customHeight="1">
      <c r="A43" s="4377"/>
      <c r="B43" s="4387"/>
      <c r="C43" s="4386"/>
      <c r="D43" s="4378" t="s">
        <v>143</v>
      </c>
      <c r="E43" s="4389"/>
    </row>
    <row r="44" spans="1:5" ht="20.149999999999999" customHeight="1">
      <c r="A44" s="4377"/>
      <c r="B44" s="4387"/>
      <c r="C44" s="4386"/>
      <c r="D44" s="1683"/>
      <c r="E44" s="4364"/>
    </row>
    <row r="45" spans="1:5" ht="20.149999999999999" customHeight="1">
      <c r="A45" s="4377"/>
      <c r="B45" s="4387"/>
      <c r="C45" s="4387"/>
      <c r="D45" s="4363"/>
      <c r="E45" s="4364"/>
    </row>
    <row r="46" spans="1:5" ht="20.149999999999999" customHeight="1">
      <c r="A46" s="4377" t="s">
        <v>242</v>
      </c>
      <c r="B46" s="4387"/>
      <c r="C46" s="4385"/>
      <c r="D46" s="1687"/>
      <c r="E46" s="4364"/>
    </row>
    <row r="47" spans="1:5" ht="20.149999999999999" customHeight="1">
      <c r="A47" s="4377"/>
      <c r="B47" s="4387" t="s">
        <v>239</v>
      </c>
      <c r="C47" s="4386"/>
      <c r="D47" s="1683"/>
      <c r="E47" s="4364"/>
    </row>
    <row r="48" spans="1:5" ht="20.149999999999999" customHeight="1">
      <c r="A48" s="4376"/>
      <c r="B48" s="4387"/>
      <c r="C48" s="4386"/>
      <c r="D48" s="4378" t="s">
        <v>143</v>
      </c>
      <c r="E48" s="4389"/>
    </row>
    <row r="49" spans="1:5" ht="20.149999999999999" customHeight="1">
      <c r="A49" s="4376"/>
      <c r="B49" s="4387"/>
      <c r="C49" s="4386"/>
      <c r="D49" s="1683"/>
      <c r="E49" s="4364"/>
    </row>
    <row r="50" spans="1:5" ht="20.149999999999999" customHeight="1">
      <c r="A50" s="4380"/>
      <c r="B50" s="4366"/>
      <c r="C50" s="4366"/>
      <c r="D50" s="4366"/>
      <c r="E50" s="4367"/>
    </row>
    <row r="51" spans="1:5" ht="20.149999999999999" customHeight="1">
      <c r="A51" s="4381"/>
      <c r="B51" s="4363"/>
      <c r="C51" s="4363"/>
      <c r="D51" s="4363"/>
      <c r="E51" s="4363"/>
    </row>
    <row r="52" spans="1:5" ht="20.149999999999999" customHeight="1">
      <c r="A52" s="4390" t="s">
        <v>243</v>
      </c>
      <c r="B52" s="4383"/>
      <c r="C52" s="4386"/>
      <c r="D52" s="1687"/>
      <c r="E52" s="4391"/>
    </row>
    <row r="53" spans="1:5" ht="20.149999999999999" customHeight="1">
      <c r="A53" s="4392"/>
      <c r="B53" s="4374" t="s">
        <v>230</v>
      </c>
      <c r="C53" s="4386"/>
      <c r="D53" s="1683"/>
      <c r="E53" s="4364"/>
    </row>
    <row r="54" spans="1:5" ht="20.149999999999999" customHeight="1">
      <c r="A54" s="4376"/>
      <c r="B54" s="4387"/>
      <c r="C54" s="4386"/>
      <c r="D54" s="4378" t="s">
        <v>143</v>
      </c>
      <c r="E54" s="4389"/>
    </row>
    <row r="55" spans="1:5" ht="20.149999999999999" customHeight="1">
      <c r="A55" s="4376"/>
      <c r="B55" s="4387"/>
      <c r="C55" s="4386"/>
      <c r="D55" s="1683"/>
      <c r="E55" s="4364"/>
    </row>
    <row r="56" spans="1:5" ht="20.149999999999999" customHeight="1">
      <c r="A56" s="4376" t="s">
        <v>244</v>
      </c>
      <c r="B56" s="4387"/>
      <c r="C56" s="4393"/>
      <c r="D56" s="4379"/>
      <c r="E56" s="4364"/>
    </row>
    <row r="57" spans="1:5" ht="20.149999999999999" customHeight="1">
      <c r="A57" s="4376" t="s">
        <v>233</v>
      </c>
      <c r="B57" s="4387"/>
      <c r="C57" s="4394"/>
      <c r="D57" s="4379"/>
      <c r="E57" s="4364"/>
    </row>
    <row r="58" spans="1:5" ht="20.149999999999999" customHeight="1">
      <c r="A58" s="4376" t="s">
        <v>245</v>
      </c>
      <c r="B58" s="4387"/>
      <c r="C58" s="4394"/>
      <c r="D58" s="1683"/>
      <c r="E58" s="4364"/>
    </row>
    <row r="59" spans="1:5" ht="20.149999999999999" customHeight="1">
      <c r="A59" s="4376" t="s">
        <v>235</v>
      </c>
      <c r="B59" s="4387"/>
      <c r="C59" s="4386"/>
      <c r="D59" s="1683"/>
      <c r="E59" s="4364"/>
    </row>
    <row r="60" spans="1:5" ht="20.149999999999999" customHeight="1">
      <c r="A60" s="4380"/>
      <c r="B60" s="4366"/>
      <c r="C60" s="4366"/>
      <c r="D60" s="4366"/>
      <c r="E60" s="4367"/>
    </row>
    <row r="61" spans="1:5" ht="20.149999999999999" customHeight="1">
      <c r="A61" s="4381"/>
      <c r="B61" s="4363"/>
      <c r="C61" s="4363"/>
      <c r="D61" s="4363"/>
      <c r="E61" s="4363"/>
    </row>
    <row r="62" spans="1:5" ht="20.149999999999999" customHeight="1">
      <c r="A62" s="4390" t="s">
        <v>246</v>
      </c>
      <c r="B62" s="4383"/>
      <c r="C62" s="4383"/>
      <c r="D62" s="4383"/>
      <c r="E62" s="4391"/>
    </row>
    <row r="63" spans="1:5" ht="20.149999999999999" customHeight="1">
      <c r="A63" s="4362" t="s">
        <v>247</v>
      </c>
      <c r="B63" s="4363"/>
      <c r="C63" s="4385"/>
      <c r="D63" s="1687"/>
      <c r="E63" s="4364"/>
    </row>
    <row r="64" spans="1:5" ht="20.149999999999999" customHeight="1">
      <c r="A64" s="4392"/>
      <c r="B64" s="4374" t="s">
        <v>248</v>
      </c>
      <c r="C64" s="4386"/>
      <c r="D64" s="1687"/>
      <c r="E64" s="4364"/>
    </row>
    <row r="65" spans="1:5" ht="20.149999999999999" customHeight="1">
      <c r="A65" s="4376"/>
      <c r="B65" s="4387" t="s">
        <v>230</v>
      </c>
      <c r="C65" s="4386"/>
      <c r="D65" s="1683"/>
      <c r="E65" s="4364"/>
    </row>
    <row r="66" spans="1:5" ht="20.149999999999999" customHeight="1">
      <c r="A66" s="4376"/>
      <c r="B66" s="4387"/>
      <c r="C66" s="4386"/>
      <c r="D66" s="4378" t="s">
        <v>143</v>
      </c>
      <c r="E66" s="4389"/>
    </row>
    <row r="67" spans="1:5" ht="20.149999999999999" customHeight="1">
      <c r="A67" s="4376"/>
      <c r="B67" s="4387"/>
      <c r="C67" s="4386"/>
      <c r="D67" s="1683"/>
      <c r="E67" s="4364"/>
    </row>
    <row r="68" spans="1:5" ht="20.149999999999999" customHeight="1">
      <c r="A68" s="4376" t="s">
        <v>233</v>
      </c>
      <c r="B68" s="4387"/>
      <c r="C68" s="4394"/>
      <c r="D68" s="4379"/>
      <c r="E68" s="4364"/>
    </row>
    <row r="69" spans="1:5" ht="20.149999999999999" customHeight="1">
      <c r="A69" s="4376" t="s">
        <v>245</v>
      </c>
      <c r="B69" s="4387"/>
      <c r="C69" s="4394"/>
      <c r="D69" s="1683"/>
      <c r="E69" s="4364"/>
    </row>
    <row r="70" spans="1:5" ht="20.149999999999999" customHeight="1">
      <c r="A70" s="4376" t="s">
        <v>235</v>
      </c>
      <c r="B70" s="4387"/>
      <c r="C70" s="4386"/>
      <c r="D70" s="1683"/>
      <c r="E70" s="4364"/>
    </row>
    <row r="71" spans="1:5">
      <c r="A71" s="4395"/>
      <c r="B71" s="4396"/>
      <c r="C71" s="4396"/>
      <c r="D71" s="4396"/>
      <c r="E71" s="4397"/>
    </row>
    <row r="72" spans="1:5">
      <c r="A72" s="4398"/>
      <c r="B72" s="4396"/>
      <c r="C72" s="4396"/>
      <c r="D72" s="102"/>
      <c r="E72" s="417" t="str">
        <f>+ToC!E115</f>
        <v xml:space="preserve">LONG-TERM Annual Return </v>
      </c>
    </row>
    <row r="73" spans="1:5">
      <c r="A73" s="4398"/>
      <c r="B73" s="4396"/>
      <c r="C73" s="4396"/>
      <c r="D73" s="102"/>
      <c r="E73" s="417" t="s">
        <v>249</v>
      </c>
    </row>
    <row r="74" spans="1:5" hidden="1">
      <c r="A74" s="111"/>
      <c r="B74" s="111"/>
      <c r="C74" s="111"/>
      <c r="D74" s="111"/>
      <c r="E74" s="111"/>
    </row>
    <row r="75" spans="1:5" hidden="1">
      <c r="A75" s="111"/>
      <c r="B75" s="111"/>
      <c r="C75" s="111"/>
      <c r="D75" s="111"/>
      <c r="E75" s="111"/>
    </row>
    <row r="76" spans="1:5" hidden="1">
      <c r="A76" s="111"/>
      <c r="B76" s="111"/>
      <c r="C76" s="111"/>
      <c r="D76" s="111"/>
      <c r="E76" s="111"/>
    </row>
    <row r="77" spans="1:5" hidden="1">
      <c r="A77" s="111"/>
      <c r="B77" s="111"/>
      <c r="C77" s="111"/>
      <c r="D77" s="111"/>
      <c r="E77" s="111"/>
    </row>
    <row r="78" spans="1:5" hidden="1">
      <c r="A78" s="111"/>
      <c r="B78" s="111"/>
      <c r="C78" s="111"/>
      <c r="D78" s="111"/>
      <c r="E78" s="111"/>
    </row>
    <row r="79" spans="1:5" hidden="1">
      <c r="A79" s="111"/>
      <c r="B79" s="111"/>
      <c r="C79" s="111"/>
      <c r="D79" s="111"/>
      <c r="E79" s="111"/>
    </row>
    <row r="80" spans="1:5"/>
    <row r="81"/>
  </sheetData>
  <sheetProtection password="DF61" sheet="1" objects="1" scenarios="1"/>
  <mergeCells count="12">
    <mergeCell ref="B24:C24"/>
    <mergeCell ref="B25:C25"/>
    <mergeCell ref="B13:C13"/>
    <mergeCell ref="A1:E1"/>
    <mergeCell ref="A9:E9"/>
    <mergeCell ref="B17:D17"/>
    <mergeCell ref="B18:C18"/>
    <mergeCell ref="B19:C19"/>
    <mergeCell ref="B20:C20"/>
    <mergeCell ref="B21:C21"/>
    <mergeCell ref="B22:C22"/>
    <mergeCell ref="D7:E7"/>
  </mergeCells>
  <hyperlinks>
    <hyperlink ref="A1:E1" location="ToC!A1" display="10.007"/>
  </hyperlinks>
  <pageMargins left="0.7" right="0.7" top="0.75" bottom="0.75" header="0.3" footer="0.3"/>
  <pageSetup paperSize="5"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J61"/>
  <sheetViews>
    <sheetView zoomScaleNormal="100" workbookViewId="0">
      <selection activeCell="D8" sqref="D8"/>
    </sheetView>
  </sheetViews>
  <sheetFormatPr defaultColWidth="0" defaultRowHeight="14" zeroHeight="1"/>
  <cols>
    <col min="1" max="1" width="15.84375" style="71" customWidth="1"/>
    <col min="2" max="2" width="13.53515625" style="71" customWidth="1"/>
    <col min="3" max="3" width="9.3046875" style="71" customWidth="1"/>
    <col min="4" max="4" width="36.53515625" style="71" customWidth="1"/>
    <col min="5" max="5" width="13.765625" style="71" customWidth="1"/>
    <col min="6" max="6" width="20.23046875" style="71" customWidth="1"/>
    <col min="7" max="10" width="0" style="71" hidden="1" customWidth="1"/>
    <col min="11" max="16384" width="8.84375" style="71" hidden="1"/>
  </cols>
  <sheetData>
    <row r="1" spans="1:7">
      <c r="A1" s="5065">
        <v>10.007999999999999</v>
      </c>
      <c r="B1" s="5065"/>
      <c r="C1" s="5065"/>
      <c r="D1" s="5065"/>
      <c r="E1" s="5065"/>
      <c r="F1" s="5065"/>
    </row>
    <row r="2" spans="1:7">
      <c r="A2" s="46"/>
      <c r="B2" s="46"/>
      <c r="C2" s="46"/>
      <c r="D2" s="46"/>
      <c r="E2" s="69" t="s">
        <v>250</v>
      </c>
      <c r="F2" s="46"/>
    </row>
    <row r="3" spans="1:7">
      <c r="A3" s="947" t="str">
        <f>+Cover!A14</f>
        <v>Select Name of Insurer/ Financial Holding Company</v>
      </c>
      <c r="B3" s="948"/>
      <c r="C3" s="948"/>
      <c r="D3" s="948"/>
      <c r="E3" s="46"/>
      <c r="F3" s="638"/>
    </row>
    <row r="4" spans="1:7">
      <c r="A4" s="58" t="str">
        <f>+ToC!A3</f>
        <v>Insurer/Financial Holding Company</v>
      </c>
      <c r="B4" s="47"/>
      <c r="C4" s="47"/>
      <c r="D4" s="47"/>
      <c r="E4" s="47"/>
      <c r="F4" s="46"/>
    </row>
    <row r="5" spans="1:7">
      <c r="A5" s="46"/>
      <c r="B5" s="46"/>
      <c r="C5" s="46"/>
      <c r="D5" s="46"/>
      <c r="E5" s="46"/>
      <c r="F5" s="46"/>
    </row>
    <row r="6" spans="1:7">
      <c r="A6" s="48" t="str">
        <f>+ToC!A5</f>
        <v>LONG-TERM INSURERS ANNUAL RETURN</v>
      </c>
      <c r="B6" s="46"/>
      <c r="C6" s="46"/>
      <c r="D6" s="46"/>
      <c r="E6" s="46"/>
      <c r="F6" s="46"/>
    </row>
    <row r="7" spans="1:7">
      <c r="A7" s="48" t="str">
        <f>+ToC!A6</f>
        <v>FOR THE YEAR ENDED:</v>
      </c>
      <c r="B7" s="46"/>
      <c r="C7" s="46"/>
      <c r="D7" s="46"/>
      <c r="E7" s="46"/>
      <c r="F7" s="1749">
        <f>+Cover!A23</f>
        <v>0</v>
      </c>
    </row>
    <row r="8" spans="1:7">
      <c r="A8" s="46"/>
      <c r="B8" s="46"/>
      <c r="C8" s="46"/>
      <c r="D8" s="46"/>
      <c r="E8" s="46"/>
      <c r="F8" s="46"/>
    </row>
    <row r="9" spans="1:7">
      <c r="A9" s="5075" t="s">
        <v>226</v>
      </c>
      <c r="B9" s="5090"/>
      <c r="C9" s="5090"/>
      <c r="D9" s="5090"/>
      <c r="E9" s="5090"/>
      <c r="F9" s="46"/>
    </row>
    <row r="10" spans="1:7">
      <c r="A10" s="46"/>
      <c r="B10" s="46"/>
      <c r="C10" s="46"/>
      <c r="D10" s="46"/>
      <c r="E10" s="46"/>
      <c r="F10" s="46"/>
    </row>
    <row r="11" spans="1:7" ht="20.149999999999999" customHeight="1">
      <c r="A11" s="1881" t="s">
        <v>251</v>
      </c>
      <c r="B11" s="1882"/>
      <c r="C11" s="1548"/>
      <c r="D11" s="1548"/>
      <c r="E11" s="1548"/>
      <c r="F11" s="1883"/>
    </row>
    <row r="12" spans="1:7" ht="20.149999999999999" customHeight="1">
      <c r="A12" s="1175" t="s">
        <v>252</v>
      </c>
      <c r="B12" s="58"/>
      <c r="C12" s="5170"/>
      <c r="D12" s="5171"/>
      <c r="E12" s="1772"/>
      <c r="F12" s="1884"/>
    </row>
    <row r="13" spans="1:7" ht="20.149999999999999" customHeight="1">
      <c r="A13" s="1176"/>
      <c r="B13" s="1684" t="s">
        <v>253</v>
      </c>
      <c r="C13" s="5172"/>
      <c r="D13" s="5173"/>
      <c r="E13" s="1772"/>
      <c r="F13" s="1884"/>
    </row>
    <row r="14" spans="1:7" ht="20.149999999999999" customHeight="1">
      <c r="A14" s="1176"/>
      <c r="B14" s="47"/>
      <c r="C14" s="5172"/>
      <c r="D14" s="5173"/>
      <c r="E14" s="1682" t="s">
        <v>143</v>
      </c>
      <c r="F14" s="1885"/>
    </row>
    <row r="15" spans="1:7" ht="20.149999999999999" customHeight="1">
      <c r="A15" s="1176"/>
      <c r="B15" s="47"/>
      <c r="C15" s="5172"/>
      <c r="D15" s="5173"/>
      <c r="E15" s="1772"/>
      <c r="F15" s="1884"/>
    </row>
    <row r="16" spans="1:7" ht="20.149999999999999" customHeight="1">
      <c r="A16" s="1176"/>
      <c r="B16" s="47"/>
      <c r="C16" s="47"/>
      <c r="D16" s="47"/>
      <c r="E16" s="47"/>
      <c r="F16" s="1884"/>
      <c r="G16" s="71" t="s">
        <v>254</v>
      </c>
    </row>
    <row r="17" spans="1:6" ht="20.149999999999999" customHeight="1">
      <c r="A17" s="1176"/>
      <c r="B17" s="1684" t="s">
        <v>255</v>
      </c>
      <c r="C17" s="5174"/>
      <c r="D17" s="5175"/>
      <c r="E17" s="1255"/>
      <c r="F17" s="1884"/>
    </row>
    <row r="18" spans="1:6" ht="20.149999999999999" customHeight="1">
      <c r="A18" s="1176"/>
      <c r="B18" s="1684" t="s">
        <v>256</v>
      </c>
      <c r="C18" s="1886"/>
      <c r="D18" s="1886"/>
      <c r="E18" s="1255"/>
      <c r="F18" s="1884"/>
    </row>
    <row r="19" spans="1:6" ht="20.149999999999999" customHeight="1">
      <c r="A19" s="1176"/>
      <c r="B19" s="1684" t="s">
        <v>257</v>
      </c>
      <c r="C19" s="5172"/>
      <c r="D19" s="5173"/>
      <c r="E19" s="1772"/>
      <c r="F19" s="1884"/>
    </row>
    <row r="20" spans="1:6" ht="20.149999999999999" customHeight="1">
      <c r="A20" s="1176"/>
      <c r="B20" s="47"/>
      <c r="C20" s="47"/>
      <c r="D20" s="47"/>
      <c r="E20" s="47"/>
      <c r="F20" s="1884"/>
    </row>
    <row r="21" spans="1:6" ht="20.149999999999999" customHeight="1">
      <c r="A21" s="1176" t="s">
        <v>258</v>
      </c>
      <c r="B21" s="47"/>
      <c r="C21" s="47"/>
      <c r="D21" s="47"/>
      <c r="E21" s="47"/>
      <c r="F21" s="1884"/>
    </row>
    <row r="22" spans="1:6" ht="20.149999999999999" customHeight="1">
      <c r="A22" s="1176" t="s">
        <v>259</v>
      </c>
      <c r="B22" s="47"/>
      <c r="C22" s="47"/>
      <c r="D22" s="47"/>
      <c r="E22" s="47"/>
      <c r="F22" s="1884"/>
    </row>
    <row r="23" spans="1:6" ht="20.149999999999999" customHeight="1">
      <c r="A23" s="1177" t="s">
        <v>260</v>
      </c>
      <c r="B23" s="47"/>
      <c r="C23" s="46" t="s">
        <v>261</v>
      </c>
      <c r="D23" s="46"/>
      <c r="E23" s="47"/>
      <c r="F23" s="1884"/>
    </row>
    <row r="24" spans="1:6" ht="20.149999999999999" customHeight="1">
      <c r="A24" s="1176" t="s">
        <v>262</v>
      </c>
      <c r="B24" s="47"/>
      <c r="C24" s="47"/>
      <c r="D24" s="47"/>
      <c r="E24" s="47"/>
      <c r="F24" s="1884"/>
    </row>
    <row r="25" spans="1:6" ht="20.149999999999999" customHeight="1">
      <c r="A25" s="1176" t="s">
        <v>263</v>
      </c>
      <c r="B25" s="47"/>
      <c r="C25" s="47"/>
      <c r="D25" s="47"/>
      <c r="E25" s="47"/>
      <c r="F25" s="1884"/>
    </row>
    <row r="26" spans="1:6" ht="20.149999999999999" customHeight="1">
      <c r="A26" s="1887"/>
      <c r="B26" s="1849"/>
      <c r="C26" s="1849"/>
      <c r="D26" s="1849"/>
      <c r="E26" s="1849"/>
      <c r="F26" s="1888"/>
    </row>
    <row r="27" spans="1:6" ht="20.149999999999999" customHeight="1">
      <c r="A27" s="46"/>
      <c r="B27" s="46"/>
      <c r="C27" s="46"/>
      <c r="D27" s="46"/>
      <c r="E27" s="46"/>
      <c r="F27" s="46"/>
    </row>
    <row r="28" spans="1:6" ht="20.149999999999999" customHeight="1">
      <c r="A28" s="46"/>
      <c r="B28" s="46"/>
      <c r="C28" s="46"/>
      <c r="D28" s="46"/>
      <c r="E28" s="46"/>
      <c r="F28" s="46"/>
    </row>
    <row r="29" spans="1:6" ht="20.149999999999999" customHeight="1">
      <c r="A29" s="1881" t="s">
        <v>264</v>
      </c>
      <c r="B29" s="1548"/>
      <c r="C29" s="1548"/>
      <c r="D29" s="1548"/>
      <c r="E29" s="1548"/>
      <c r="F29" s="1883"/>
    </row>
    <row r="30" spans="1:6" ht="20.149999999999999" customHeight="1">
      <c r="A30" s="1176" t="s">
        <v>265</v>
      </c>
      <c r="B30" s="47"/>
      <c r="C30" s="541"/>
      <c r="D30" s="541"/>
      <c r="E30" s="541"/>
      <c r="F30" s="1884"/>
    </row>
    <row r="31" spans="1:6" ht="20.149999999999999" customHeight="1">
      <c r="A31" s="1176" t="s">
        <v>266</v>
      </c>
      <c r="B31" s="47"/>
      <c r="C31" s="541"/>
      <c r="D31" s="541"/>
      <c r="E31" s="541"/>
      <c r="F31" s="1884"/>
    </row>
    <row r="32" spans="1:6" ht="20.149999999999999" customHeight="1">
      <c r="A32" s="1176" t="s">
        <v>267</v>
      </c>
      <c r="B32" s="47"/>
      <c r="C32" s="541"/>
      <c r="D32" s="541"/>
      <c r="E32" s="541"/>
      <c r="F32" s="1884"/>
    </row>
    <row r="33" spans="1:7" ht="20.149999999999999" customHeight="1">
      <c r="A33" s="1176" t="s">
        <v>268</v>
      </c>
      <c r="B33" s="47"/>
      <c r="C33" s="541"/>
      <c r="D33" s="541"/>
      <c r="E33" s="541"/>
      <c r="F33" s="1884"/>
    </row>
    <row r="34" spans="1:7" ht="20.149999999999999" customHeight="1">
      <c r="A34" s="1176"/>
      <c r="B34" s="47"/>
      <c r="C34" s="47"/>
      <c r="D34" s="47"/>
      <c r="E34" s="47"/>
      <c r="F34" s="1884"/>
    </row>
    <row r="35" spans="1:7" ht="20.149999999999999" customHeight="1">
      <c r="A35" s="1685" t="s">
        <v>269</v>
      </c>
      <c r="B35" s="1684"/>
      <c r="C35" s="5170"/>
      <c r="D35" s="5171"/>
      <c r="E35" s="1772"/>
      <c r="F35" s="1884"/>
    </row>
    <row r="36" spans="1:7" ht="20.149999999999999" customHeight="1">
      <c r="A36" s="1686" t="s">
        <v>270</v>
      </c>
      <c r="B36" s="1684"/>
      <c r="C36" s="5172"/>
      <c r="D36" s="5173"/>
      <c r="E36" s="1772"/>
      <c r="F36" s="1884"/>
    </row>
    <row r="37" spans="1:7" ht="20.149999999999999" customHeight="1">
      <c r="A37" s="1686"/>
      <c r="B37" s="1684" t="s">
        <v>253</v>
      </c>
      <c r="C37" s="5172"/>
      <c r="D37" s="5173"/>
      <c r="E37" s="1772"/>
      <c r="F37" s="1884"/>
    </row>
    <row r="38" spans="1:7" ht="20.149999999999999" customHeight="1">
      <c r="A38" s="1686"/>
      <c r="B38" s="1684"/>
      <c r="C38" s="5172"/>
      <c r="D38" s="5173"/>
      <c r="E38" s="1682" t="s">
        <v>143</v>
      </c>
      <c r="F38" s="1885"/>
    </row>
    <row r="39" spans="1:7" ht="20.149999999999999" customHeight="1">
      <c r="A39" s="1686"/>
      <c r="B39" s="1684"/>
      <c r="C39" s="5172"/>
      <c r="D39" s="5173"/>
      <c r="E39" s="1772"/>
      <c r="F39" s="1884"/>
    </row>
    <row r="40" spans="1:7" ht="20.149999999999999" customHeight="1">
      <c r="A40" s="1686"/>
      <c r="B40" s="1684"/>
      <c r="C40" s="47"/>
      <c r="D40" s="47"/>
      <c r="E40" s="47"/>
      <c r="F40" s="1884"/>
      <c r="G40" s="71" t="s">
        <v>254</v>
      </c>
    </row>
    <row r="41" spans="1:7" ht="20.149999999999999" customHeight="1">
      <c r="A41" s="1686"/>
      <c r="B41" s="1684" t="s">
        <v>255</v>
      </c>
      <c r="C41" s="5176"/>
      <c r="D41" s="5176"/>
      <c r="E41" s="1255"/>
      <c r="F41" s="1884"/>
    </row>
    <row r="42" spans="1:7" ht="20.149999999999999" customHeight="1">
      <c r="A42" s="1686"/>
      <c r="B42" s="1684" t="s">
        <v>256</v>
      </c>
      <c r="C42" s="5177"/>
      <c r="D42" s="5177"/>
      <c r="E42" s="1255"/>
      <c r="F42" s="1884"/>
    </row>
    <row r="43" spans="1:7" ht="20.149999999999999" customHeight="1">
      <c r="A43" s="1686"/>
      <c r="B43" s="1684" t="s">
        <v>257</v>
      </c>
      <c r="C43" s="5172"/>
      <c r="D43" s="5173"/>
      <c r="E43" s="1772"/>
      <c r="F43" s="1884"/>
    </row>
    <row r="44" spans="1:7" ht="20.149999999999999" customHeight="1">
      <c r="A44" s="1176"/>
      <c r="B44" s="47"/>
      <c r="C44" s="47"/>
      <c r="D44" s="47"/>
      <c r="E44" s="47"/>
      <c r="F44" s="1884"/>
    </row>
    <row r="45" spans="1:7" ht="20.149999999999999" customHeight="1">
      <c r="A45" s="1887"/>
      <c r="B45" s="1849"/>
      <c r="C45" s="1849"/>
      <c r="D45" s="1849"/>
      <c r="E45" s="1849"/>
      <c r="F45" s="1888"/>
    </row>
    <row r="46" spans="1:7">
      <c r="A46" s="46"/>
      <c r="B46" s="46"/>
      <c r="C46" s="46"/>
      <c r="D46" s="46"/>
      <c r="E46" s="46"/>
      <c r="F46" s="46"/>
    </row>
    <row r="47" spans="1:7">
      <c r="A47" s="46"/>
      <c r="B47" s="46"/>
      <c r="C47" s="46"/>
      <c r="D47" s="46"/>
      <c r="E47" s="46"/>
      <c r="F47" s="63" t="str">
        <f>+ToC!E115</f>
        <v xml:space="preserve">LONG-TERM Annual Return </v>
      </c>
    </row>
    <row r="48" spans="1:7">
      <c r="A48" s="46"/>
      <c r="B48" s="46"/>
      <c r="C48" s="46"/>
      <c r="D48" s="46"/>
      <c r="E48" s="46"/>
      <c r="F48" s="63" t="s">
        <v>271</v>
      </c>
    </row>
    <row r="49" spans="1:6" hidden="1">
      <c r="A49" s="46"/>
      <c r="B49" s="46"/>
      <c r="C49" s="46"/>
      <c r="D49" s="46"/>
      <c r="E49" s="46"/>
      <c r="F49" s="46"/>
    </row>
    <row r="50" spans="1:6" hidden="1"/>
    <row r="51" spans="1:6" hidden="1"/>
    <row r="52" spans="1:6" hidden="1"/>
    <row r="53" spans="1:6" hidden="1"/>
    <row r="54" spans="1:6" hidden="1"/>
    <row r="55" spans="1:6" hidden="1"/>
    <row r="56" spans="1:6" hidden="1"/>
    <row r="57" spans="1:6" hidden="1"/>
    <row r="58" spans="1:6" hidden="1"/>
    <row r="59" spans="1:6" hidden="1"/>
    <row r="60" spans="1:6" hidden="1"/>
    <row r="61" spans="1:6" hidden="1"/>
  </sheetData>
  <sheetProtection password="DF61" sheet="1" objects="1" scenarios="1"/>
  <mergeCells count="16">
    <mergeCell ref="C37:D37"/>
    <mergeCell ref="C38:D38"/>
    <mergeCell ref="C39:D39"/>
    <mergeCell ref="C43:D43"/>
    <mergeCell ref="C15:D15"/>
    <mergeCell ref="C17:D17"/>
    <mergeCell ref="C19:D19"/>
    <mergeCell ref="C35:D35"/>
    <mergeCell ref="C36:D36"/>
    <mergeCell ref="C41:D41"/>
    <mergeCell ref="C42:D42"/>
    <mergeCell ref="A1:F1"/>
    <mergeCell ref="A9:E9"/>
    <mergeCell ref="C12:D12"/>
    <mergeCell ref="C13:D13"/>
    <mergeCell ref="C14:D14"/>
  </mergeCells>
  <hyperlinks>
    <hyperlink ref="A23" r:id="rId1"/>
    <hyperlink ref="A1:F1" location="ToC!A1" display="ToC!A1"/>
  </hyperlinks>
  <pageMargins left="0.7" right="0.7" top="0.75" bottom="0.75" header="0.3" footer="0.3"/>
  <pageSetup paperSize="9" scale="6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H55"/>
  <sheetViews>
    <sheetView zoomScaleNormal="100" workbookViewId="0">
      <selection activeCell="D13" sqref="D13"/>
    </sheetView>
  </sheetViews>
  <sheetFormatPr defaultColWidth="0" defaultRowHeight="14" zeroHeight="1"/>
  <cols>
    <col min="1" max="3" width="33.765625" style="71" customWidth="1"/>
    <col min="4" max="5" width="19.765625" style="71" customWidth="1"/>
    <col min="6" max="6" width="25.765625" style="71" customWidth="1"/>
    <col min="7" max="8" width="0" style="71" hidden="1" customWidth="1"/>
    <col min="9" max="16384" width="8.84375" style="71" hidden="1"/>
  </cols>
  <sheetData>
    <row r="1" spans="1:7" s="949" customFormat="1">
      <c r="A1" s="5065">
        <v>10.009</v>
      </c>
      <c r="B1" s="5065"/>
      <c r="C1" s="5065"/>
      <c r="D1" s="5065"/>
      <c r="E1" s="5065"/>
      <c r="F1" s="5065"/>
    </row>
    <row r="2" spans="1:7">
      <c r="A2" s="46"/>
      <c r="B2" s="46"/>
      <c r="C2" s="46"/>
      <c r="D2" s="46"/>
      <c r="E2" s="46"/>
      <c r="F2" s="638" t="s">
        <v>272</v>
      </c>
    </row>
    <row r="3" spans="1:7">
      <c r="A3" s="947" t="str">
        <f>+Cover!A14</f>
        <v>Select Name of Insurer/ Financial Holding Company</v>
      </c>
      <c r="B3" s="947"/>
      <c r="C3" s="947"/>
      <c r="D3" s="948"/>
      <c r="E3" s="47"/>
      <c r="F3" s="47"/>
      <c r="G3" s="646"/>
    </row>
    <row r="4" spans="1:7">
      <c r="A4" s="48" t="str">
        <f>+ToC!A3</f>
        <v>Insurer/Financial Holding Company</v>
      </c>
      <c r="B4" s="48"/>
      <c r="C4" s="48"/>
      <c r="D4" s="48"/>
      <c r="E4" s="58"/>
      <c r="F4" s="47"/>
      <c r="G4" s="646"/>
    </row>
    <row r="5" spans="1:7">
      <c r="A5" s="46"/>
      <c r="B5" s="46"/>
      <c r="C5" s="46"/>
      <c r="D5" s="46"/>
      <c r="E5" s="46"/>
      <c r="F5" s="46"/>
    </row>
    <row r="6" spans="1:7">
      <c r="A6" s="48" t="str">
        <f>+ToC!A5</f>
        <v>LONG-TERM INSURERS ANNUAL RETURN</v>
      </c>
      <c r="B6" s="48"/>
      <c r="C6" s="48"/>
      <c r="D6" s="48"/>
      <c r="E6" s="46"/>
      <c r="F6" s="46"/>
    </row>
    <row r="7" spans="1:7">
      <c r="A7" s="48" t="str">
        <f>+ToC!A6</f>
        <v>FOR THE YEAR ENDED:</v>
      </c>
      <c r="B7" s="48"/>
      <c r="C7" s="48"/>
      <c r="D7" s="48"/>
      <c r="E7" s="46"/>
      <c r="F7" s="1749">
        <f>Cover!A23</f>
        <v>0</v>
      </c>
    </row>
    <row r="8" spans="1:7">
      <c r="A8" s="46"/>
      <c r="B8" s="46"/>
      <c r="C8" s="46"/>
      <c r="D8" s="46"/>
      <c r="E8" s="46"/>
      <c r="F8" s="46"/>
    </row>
    <row r="9" spans="1:7">
      <c r="A9" s="5075" t="s">
        <v>273</v>
      </c>
      <c r="B9" s="5075"/>
      <c r="C9" s="5075"/>
      <c r="D9" s="5090"/>
      <c r="E9" s="5090"/>
      <c r="F9" s="5090"/>
    </row>
    <row r="10" spans="1:7" ht="14.5" thickBot="1">
      <c r="A10" s="46"/>
      <c r="B10" s="46"/>
      <c r="C10" s="46"/>
      <c r="D10" s="46"/>
      <c r="E10" s="46"/>
      <c r="F10" s="46"/>
    </row>
    <row r="11" spans="1:7" ht="42.5" thickTop="1">
      <c r="A11" s="647" t="s">
        <v>274</v>
      </c>
      <c r="B11" s="1889" t="s">
        <v>275</v>
      </c>
      <c r="C11" s="1889" t="s">
        <v>276</v>
      </c>
      <c r="D11" s="648" t="s">
        <v>277</v>
      </c>
      <c r="E11" s="648" t="s">
        <v>278</v>
      </c>
      <c r="F11" s="649" t="s">
        <v>279</v>
      </c>
    </row>
    <row r="12" spans="1:7" ht="20.149999999999999" customHeight="1">
      <c r="A12" s="1890"/>
      <c r="B12" s="1891"/>
      <c r="C12" s="1891"/>
      <c r="D12" s="1892" t="s">
        <v>280</v>
      </c>
      <c r="E12" s="1893" t="s">
        <v>281</v>
      </c>
      <c r="F12" s="1893" t="s">
        <v>281</v>
      </c>
    </row>
    <row r="13" spans="1:7" ht="20.149999999999999" customHeight="1">
      <c r="A13" s="1894"/>
      <c r="B13" s="1895"/>
      <c r="C13" s="1895"/>
      <c r="D13" s="1896"/>
      <c r="E13" s="1897"/>
      <c r="F13" s="1898"/>
    </row>
    <row r="14" spans="1:7" ht="20.149999999999999" customHeight="1">
      <c r="A14" s="1899"/>
      <c r="B14" s="1900"/>
      <c r="C14" s="1900"/>
      <c r="D14" s="1901"/>
      <c r="E14" s="1897"/>
      <c r="F14" s="1898"/>
    </row>
    <row r="15" spans="1:7" ht="20.149999999999999" customHeight="1">
      <c r="A15" s="1899"/>
      <c r="B15" s="1900"/>
      <c r="C15" s="1900"/>
      <c r="D15" s="1901"/>
      <c r="E15" s="1897"/>
      <c r="F15" s="1898"/>
    </row>
    <row r="16" spans="1:7" ht="20.149999999999999" customHeight="1">
      <c r="A16" s="1899"/>
      <c r="B16" s="1900"/>
      <c r="C16" s="1900"/>
      <c r="D16" s="1901"/>
      <c r="E16" s="1897"/>
      <c r="F16" s="1898"/>
    </row>
    <row r="17" spans="1:6" ht="20.149999999999999" customHeight="1">
      <c r="A17" s="1899"/>
      <c r="B17" s="1900"/>
      <c r="C17" s="1900"/>
      <c r="D17" s="1901"/>
      <c r="E17" s="1897"/>
      <c r="F17" s="1898"/>
    </row>
    <row r="18" spans="1:6" ht="20.149999999999999" customHeight="1">
      <c r="A18" s="1899"/>
      <c r="B18" s="1900"/>
      <c r="C18" s="1900"/>
      <c r="D18" s="1901"/>
      <c r="E18" s="1897"/>
      <c r="F18" s="1898"/>
    </row>
    <row r="19" spans="1:6" ht="20.149999999999999" customHeight="1">
      <c r="A19" s="1899"/>
      <c r="B19" s="1900"/>
      <c r="C19" s="1900"/>
      <c r="D19" s="1901"/>
      <c r="E19" s="1897"/>
      <c r="F19" s="1898"/>
    </row>
    <row r="20" spans="1:6" ht="20.149999999999999" customHeight="1">
      <c r="A20" s="1899"/>
      <c r="B20" s="1900"/>
      <c r="C20" s="1900"/>
      <c r="D20" s="1901"/>
      <c r="E20" s="1897"/>
      <c r="F20" s="1898"/>
    </row>
    <row r="21" spans="1:6" ht="20.149999999999999" customHeight="1">
      <c r="A21" s="1899"/>
      <c r="B21" s="1900"/>
      <c r="C21" s="1900"/>
      <c r="D21" s="1901"/>
      <c r="E21" s="1897"/>
      <c r="F21" s="1898"/>
    </row>
    <row r="22" spans="1:6" ht="20.149999999999999" customHeight="1">
      <c r="A22" s="1899"/>
      <c r="B22" s="1900"/>
      <c r="C22" s="1900"/>
      <c r="D22" s="1901"/>
      <c r="E22" s="1897"/>
      <c r="F22" s="1898"/>
    </row>
    <row r="23" spans="1:6" ht="20.149999999999999" customHeight="1">
      <c r="A23" s="1899"/>
      <c r="B23" s="1900"/>
      <c r="C23" s="1900"/>
      <c r="D23" s="1901"/>
      <c r="E23" s="1897"/>
      <c r="F23" s="1898"/>
    </row>
    <row r="24" spans="1:6" ht="20.149999999999999" customHeight="1">
      <c r="A24" s="1899"/>
      <c r="B24" s="1900"/>
      <c r="C24" s="1900"/>
      <c r="D24" s="1901"/>
      <c r="E24" s="1897"/>
      <c r="F24" s="1898"/>
    </row>
    <row r="25" spans="1:6" ht="20.149999999999999" customHeight="1">
      <c r="A25" s="1899"/>
      <c r="B25" s="1900"/>
      <c r="C25" s="1900"/>
      <c r="D25" s="1901"/>
      <c r="E25" s="1897"/>
      <c r="F25" s="1898"/>
    </row>
    <row r="26" spans="1:6" ht="20.149999999999999" customHeight="1">
      <c r="A26" s="1899"/>
      <c r="B26" s="1900"/>
      <c r="C26" s="1900"/>
      <c r="D26" s="1901"/>
      <c r="E26" s="1897"/>
      <c r="F26" s="1898"/>
    </row>
    <row r="27" spans="1:6" ht="20.149999999999999" customHeight="1">
      <c r="A27" s="1899"/>
      <c r="B27" s="1900"/>
      <c r="C27" s="1900"/>
      <c r="D27" s="1901"/>
      <c r="E27" s="1897"/>
      <c r="F27" s="1898"/>
    </row>
    <row r="28" spans="1:6" ht="20.149999999999999" customHeight="1">
      <c r="A28" s="1899"/>
      <c r="B28" s="1900"/>
      <c r="C28" s="1900"/>
      <c r="D28" s="1901"/>
      <c r="E28" s="1897"/>
      <c r="F28" s="1898"/>
    </row>
    <row r="29" spans="1:6" ht="20.149999999999999" customHeight="1">
      <c r="A29" s="1899"/>
      <c r="B29" s="1900"/>
      <c r="C29" s="1900"/>
      <c r="D29" s="1901"/>
      <c r="E29" s="1897"/>
      <c r="F29" s="1898"/>
    </row>
    <row r="30" spans="1:6" ht="20.149999999999999" customHeight="1">
      <c r="A30" s="1899"/>
      <c r="B30" s="1900"/>
      <c r="C30" s="1900"/>
      <c r="D30" s="1901"/>
      <c r="E30" s="1897"/>
      <c r="F30" s="1898"/>
    </row>
    <row r="31" spans="1:6" ht="20.149999999999999" customHeight="1">
      <c r="A31" s="1899"/>
      <c r="B31" s="1900"/>
      <c r="C31" s="1900"/>
      <c r="D31" s="1901"/>
      <c r="E31" s="1897"/>
      <c r="F31" s="1898"/>
    </row>
    <row r="32" spans="1:6" ht="20.149999999999999" customHeight="1">
      <c r="A32" s="1899"/>
      <c r="B32" s="1900"/>
      <c r="C32" s="1900"/>
      <c r="D32" s="1901"/>
      <c r="E32" s="1897"/>
      <c r="F32" s="1898"/>
    </row>
    <row r="33" spans="1:6" ht="20.149999999999999" customHeight="1">
      <c r="A33" s="1899"/>
      <c r="B33" s="1900"/>
      <c r="C33" s="1900"/>
      <c r="D33" s="1901"/>
      <c r="E33" s="1897"/>
      <c r="F33" s="1898"/>
    </row>
    <row r="34" spans="1:6" ht="20.149999999999999" customHeight="1">
      <c r="A34" s="1899"/>
      <c r="B34" s="1900"/>
      <c r="C34" s="1900"/>
      <c r="D34" s="1901"/>
      <c r="E34" s="1897"/>
      <c r="F34" s="1898"/>
    </row>
    <row r="35" spans="1:6" ht="20.149999999999999" customHeight="1">
      <c r="A35" s="1899"/>
      <c r="B35" s="1900"/>
      <c r="C35" s="1900"/>
      <c r="D35" s="1901"/>
      <c r="E35" s="1897"/>
      <c r="F35" s="1898"/>
    </row>
    <row r="36" spans="1:6" ht="20.149999999999999" customHeight="1">
      <c r="A36" s="1894"/>
      <c r="B36" s="1895"/>
      <c r="C36" s="1895"/>
      <c r="D36" s="1901"/>
      <c r="E36" s="1897"/>
      <c r="F36" s="1898"/>
    </row>
    <row r="37" spans="1:6" ht="20.149999999999999" customHeight="1">
      <c r="A37" s="1894"/>
      <c r="B37" s="1895"/>
      <c r="C37" s="1895"/>
      <c r="D37" s="1901"/>
      <c r="E37" s="1897"/>
      <c r="F37" s="1898">
        <v>0</v>
      </c>
    </row>
    <row r="38" spans="1:6" ht="20.149999999999999" customHeight="1">
      <c r="A38" s="1894"/>
      <c r="B38" s="1895"/>
      <c r="C38" s="1895"/>
      <c r="D38" s="1901"/>
      <c r="E38" s="1897">
        <v>0</v>
      </c>
      <c r="F38" s="1898"/>
    </row>
    <row r="39" spans="1:6" ht="20.149999999999999" customHeight="1">
      <c r="A39" s="1894"/>
      <c r="B39" s="1895"/>
      <c r="C39" s="1895"/>
      <c r="D39" s="1901"/>
      <c r="E39" s="1897"/>
      <c r="F39" s="1898"/>
    </row>
    <row r="40" spans="1:6" ht="20.149999999999999" customHeight="1">
      <c r="A40" s="1894"/>
      <c r="B40" s="1895"/>
      <c r="C40" s="1895"/>
      <c r="D40" s="1901"/>
      <c r="E40" s="1897"/>
      <c r="F40" s="1898"/>
    </row>
    <row r="41" spans="1:6" ht="20.149999999999999" customHeight="1">
      <c r="A41" s="1894"/>
      <c r="B41" s="1895"/>
      <c r="C41" s="1895"/>
      <c r="D41" s="1901"/>
      <c r="E41" s="1897"/>
      <c r="F41" s="1898"/>
    </row>
    <row r="42" spans="1:6" ht="20.149999999999999" customHeight="1">
      <c r="A42" s="1894"/>
      <c r="B42" s="1895"/>
      <c r="C42" s="1895"/>
      <c r="D42" s="1901"/>
      <c r="E42" s="1897"/>
      <c r="F42" s="1898"/>
    </row>
    <row r="43" spans="1:6" ht="20.149999999999999" customHeight="1">
      <c r="A43" s="1894"/>
      <c r="B43" s="1895"/>
      <c r="C43" s="1895"/>
      <c r="D43" s="1901"/>
      <c r="E43" s="1897"/>
      <c r="F43" s="1898"/>
    </row>
    <row r="44" spans="1:6" ht="20.149999999999999" customHeight="1">
      <c r="A44" s="1894"/>
      <c r="B44" s="1895"/>
      <c r="C44" s="1895"/>
      <c r="D44" s="1901"/>
      <c r="E44" s="1897"/>
      <c r="F44" s="1898"/>
    </row>
    <row r="45" spans="1:6" ht="20.149999999999999" customHeight="1">
      <c r="A45" s="1894"/>
      <c r="B45" s="1895"/>
      <c r="C45" s="1895"/>
      <c r="D45" s="1901"/>
      <c r="E45" s="1897"/>
      <c r="F45" s="1898"/>
    </row>
    <row r="46" spans="1:6" ht="20.149999999999999" customHeight="1">
      <c r="A46" s="1894"/>
      <c r="B46" s="1895"/>
      <c r="C46" s="1895"/>
      <c r="D46" s="1901"/>
      <c r="E46" s="1897"/>
      <c r="F46" s="1898"/>
    </row>
    <row r="47" spans="1:6" ht="20.149999999999999" customHeight="1">
      <c r="A47" s="1894"/>
      <c r="B47" s="1895"/>
      <c r="C47" s="1895"/>
      <c r="D47" s="1901"/>
      <c r="E47" s="1897"/>
      <c r="F47" s="1898"/>
    </row>
    <row r="48" spans="1:6" ht="20.149999999999999" customHeight="1">
      <c r="A48" s="1894"/>
      <c r="B48" s="1895"/>
      <c r="C48" s="1895"/>
      <c r="D48" s="1901"/>
      <c r="E48" s="1897"/>
      <c r="F48" s="1898"/>
    </row>
    <row r="49" spans="1:6" ht="20.149999999999999" customHeight="1" thickBot="1">
      <c r="A49" s="1902"/>
      <c r="B49" s="1903"/>
      <c r="C49" s="1903"/>
      <c r="D49" s="1904"/>
      <c r="E49" s="1905"/>
      <c r="F49" s="1906"/>
    </row>
    <row r="50" spans="1:6" ht="14.5" thickTop="1">
      <c r="A50" s="46"/>
      <c r="B50" s="46"/>
      <c r="C50" s="46"/>
      <c r="D50" s="46"/>
      <c r="E50" s="46"/>
      <c r="F50" s="46"/>
    </row>
    <row r="51" spans="1:6">
      <c r="A51" s="46"/>
      <c r="B51" s="46"/>
      <c r="C51" s="46"/>
      <c r="D51" s="46"/>
      <c r="E51" s="46"/>
      <c r="F51" s="63" t="str">
        <f>+ToC!E115</f>
        <v xml:space="preserve">LONG-TERM Annual Return </v>
      </c>
    </row>
    <row r="52" spans="1:6">
      <c r="A52" s="46"/>
      <c r="B52" s="46"/>
      <c r="C52" s="46"/>
      <c r="D52" s="46"/>
      <c r="E52" s="46"/>
      <c r="F52" s="55" t="s">
        <v>282</v>
      </c>
    </row>
    <row r="53" spans="1:6" hidden="1">
      <c r="A53" s="46"/>
      <c r="B53" s="46"/>
      <c r="C53" s="46"/>
      <c r="D53" s="46"/>
      <c r="E53" s="46"/>
      <c r="F53" s="46"/>
    </row>
    <row r="54" spans="1:6" hidden="1"/>
    <row r="55" spans="1:6" hidden="1"/>
  </sheetData>
  <sheetProtection password="DF61" sheet="1" objects="1" scenarios="1"/>
  <mergeCells count="2">
    <mergeCell ref="A1:F1"/>
    <mergeCell ref="A9:F9"/>
  </mergeCells>
  <hyperlinks>
    <hyperlink ref="A1:F1" location="ToC!A1" display="ToC!A1"/>
  </hyperlinks>
  <pageMargins left="0.4" right="0" top="0.5" bottom="0.3" header="0.3" footer="0.3"/>
  <pageSetup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S83"/>
  <sheetViews>
    <sheetView topLeftCell="A13" zoomScaleNormal="100" workbookViewId="0">
      <selection activeCell="G7" sqref="G7:H7"/>
    </sheetView>
  </sheetViews>
  <sheetFormatPr defaultColWidth="0" defaultRowHeight="15.5" zeroHeight="1"/>
  <cols>
    <col min="1" max="1" width="8.765625" style="71" customWidth="1"/>
    <col min="2" max="2" width="22.765625" style="71" customWidth="1"/>
    <col min="3" max="3" width="12.69140625" style="71" customWidth="1"/>
    <col min="4" max="4" width="25.765625" style="71" customWidth="1"/>
    <col min="5" max="5" width="19.3046875" style="71" customWidth="1"/>
    <col min="6" max="6" width="14.3046875" style="71" customWidth="1"/>
    <col min="7" max="7" width="15.765625" style="71" customWidth="1"/>
    <col min="8" max="8" width="9.07421875" style="71" customWidth="1"/>
    <col min="9" max="12" width="8.84375" hidden="1" customWidth="1"/>
    <col min="13" max="13" width="10.4609375" hidden="1" customWidth="1"/>
    <col min="14" max="14" width="8.84375" hidden="1" customWidth="1"/>
    <col min="15" max="15" width="29.07421875" hidden="1" customWidth="1"/>
    <col min="16" max="16" width="12.765625" hidden="1" customWidth="1"/>
    <col min="17" max="17" width="8.84375" hidden="1" customWidth="1"/>
    <col min="18" max="18" width="10.84375" hidden="1" customWidth="1"/>
    <col min="19" max="19" width="12.53515625" hidden="1" customWidth="1"/>
    <col min="20" max="16384" width="8.84375" hidden="1"/>
  </cols>
  <sheetData>
    <row r="1" spans="1:19">
      <c r="A1" s="5178" t="s">
        <v>283</v>
      </c>
      <c r="B1" s="5178"/>
      <c r="C1" s="5178"/>
      <c r="D1" s="5178"/>
      <c r="E1" s="5178"/>
      <c r="F1" s="5178"/>
      <c r="G1" s="5178"/>
      <c r="H1" s="5178"/>
      <c r="I1" s="4"/>
      <c r="J1" s="4"/>
      <c r="K1" s="4"/>
      <c r="L1" s="4"/>
      <c r="M1" s="4"/>
      <c r="N1" s="4"/>
      <c r="O1" s="4"/>
      <c r="P1" s="4"/>
      <c r="Q1" s="4"/>
      <c r="R1" s="4"/>
      <c r="S1" s="4"/>
    </row>
    <row r="2" spans="1:19" s="4" customFormat="1">
      <c r="A2" s="46"/>
      <c r="B2" s="1777"/>
      <c r="C2" s="1777"/>
      <c r="D2" s="1777"/>
      <c r="E2" s="1777"/>
      <c r="F2" s="1777"/>
      <c r="G2" s="1752" t="s">
        <v>284</v>
      </c>
      <c r="H2" s="1753"/>
    </row>
    <row r="3" spans="1:19">
      <c r="A3" s="951" t="str">
        <f>+Cover!A14</f>
        <v>Select Name of Insurer/ Financial Holding Company</v>
      </c>
      <c r="B3" s="948"/>
      <c r="C3" s="948"/>
      <c r="D3" s="950"/>
      <c r="E3" s="54"/>
      <c r="F3" s="54"/>
      <c r="G3" s="638"/>
      <c r="H3" s="46"/>
      <c r="I3" s="4"/>
      <c r="J3" s="4"/>
      <c r="K3" s="4"/>
      <c r="L3" s="4"/>
      <c r="M3" s="4"/>
      <c r="N3" s="4"/>
      <c r="O3" s="4"/>
      <c r="P3" s="4"/>
      <c r="Q3" s="4"/>
      <c r="R3" s="4"/>
      <c r="S3" s="4"/>
    </row>
    <row r="4" spans="1:19">
      <c r="A4" s="952" t="str">
        <f>+ToC!A3</f>
        <v>Insurer/Financial Holding Company</v>
      </c>
      <c r="B4" s="46"/>
      <c r="C4" s="46"/>
      <c r="D4" s="54"/>
      <c r="E4" s="54"/>
      <c r="F4" s="54"/>
      <c r="G4" s="54"/>
      <c r="H4" s="46"/>
      <c r="I4" s="4"/>
      <c r="J4" s="4"/>
      <c r="K4" s="4"/>
      <c r="L4" s="4"/>
      <c r="M4" s="4"/>
      <c r="N4" s="4"/>
      <c r="O4" s="4"/>
      <c r="P4" s="4"/>
      <c r="Q4" s="4"/>
      <c r="R4" s="4"/>
      <c r="S4" s="4"/>
    </row>
    <row r="5" spans="1:19" s="4" customFormat="1">
      <c r="A5" s="952"/>
      <c r="B5" s="46"/>
      <c r="C5" s="46"/>
      <c r="D5" s="54"/>
      <c r="E5" s="54"/>
      <c r="F5" s="54"/>
      <c r="G5" s="54"/>
      <c r="H5" s="46"/>
    </row>
    <row r="6" spans="1:19" s="4" customFormat="1">
      <c r="A6" s="952" t="str">
        <f>+ToC!A5</f>
        <v>LONG-TERM INSURERS ANNUAL RETURN</v>
      </c>
      <c r="B6" s="46"/>
      <c r="C6" s="46"/>
      <c r="D6" s="54"/>
      <c r="E6" s="54"/>
      <c r="F6" s="54"/>
      <c r="G6" s="54"/>
      <c r="H6" s="46"/>
    </row>
    <row r="7" spans="1:19" s="4" customFormat="1">
      <c r="A7" s="48" t="str">
        <f>+ToC!A6</f>
        <v>FOR THE YEAR ENDED:</v>
      </c>
      <c r="B7" s="46"/>
      <c r="C7" s="46"/>
      <c r="D7" s="54"/>
      <c r="E7" s="54"/>
      <c r="F7" s="60"/>
      <c r="G7" s="5089">
        <f>+Cover!A23</f>
        <v>0</v>
      </c>
      <c r="H7" s="5064"/>
    </row>
    <row r="8" spans="1:19" s="4" customFormat="1">
      <c r="A8" s="62"/>
      <c r="B8" s="54"/>
      <c r="C8" s="54"/>
      <c r="D8" s="54"/>
      <c r="E8" s="54"/>
      <c r="F8" s="54"/>
      <c r="G8" s="54"/>
      <c r="H8" s="73"/>
    </row>
    <row r="9" spans="1:19">
      <c r="A9" s="5075" t="s">
        <v>285</v>
      </c>
      <c r="B9" s="5075"/>
      <c r="C9" s="5075"/>
      <c r="D9" s="5075"/>
      <c r="E9" s="5075"/>
      <c r="F9" s="5075"/>
      <c r="G9" s="5075"/>
      <c r="H9" s="5075"/>
      <c r="I9" s="4"/>
      <c r="J9" s="4"/>
      <c r="K9" s="4"/>
      <c r="L9" s="4"/>
      <c r="M9" s="4"/>
      <c r="N9" s="4"/>
      <c r="O9" s="4"/>
      <c r="P9" s="4"/>
      <c r="Q9" s="4"/>
      <c r="R9" s="4"/>
      <c r="S9" s="4"/>
    </row>
    <row r="10" spans="1:19">
      <c r="A10" s="54"/>
      <c r="B10" s="54"/>
      <c r="C10" s="54"/>
      <c r="D10" s="54"/>
      <c r="E10" s="54"/>
      <c r="F10" s="54"/>
      <c r="G10" s="54"/>
      <c r="H10" s="54"/>
      <c r="I10" s="4"/>
      <c r="J10" s="4"/>
      <c r="K10" s="4"/>
      <c r="L10" s="4"/>
      <c r="M10" s="4"/>
      <c r="N10" s="4"/>
      <c r="O10" s="1500" t="s">
        <v>286</v>
      </c>
      <c r="P10" s="4"/>
      <c r="Q10" s="4"/>
      <c r="R10" s="4"/>
      <c r="S10" s="4"/>
    </row>
    <row r="11" spans="1:19" ht="70">
      <c r="A11" s="1907"/>
      <c r="B11" s="1732" t="s">
        <v>287</v>
      </c>
      <c r="C11" s="1908" t="s">
        <v>288</v>
      </c>
      <c r="D11" s="1733" t="s">
        <v>239</v>
      </c>
      <c r="E11" s="1734" t="s">
        <v>289</v>
      </c>
      <c r="F11" s="1908" t="s">
        <v>290</v>
      </c>
      <c r="G11" s="1734" t="s">
        <v>291</v>
      </c>
      <c r="H11" s="1735" t="s">
        <v>292</v>
      </c>
      <c r="I11" s="4"/>
      <c r="J11" s="4"/>
      <c r="K11" s="4"/>
      <c r="L11" s="4"/>
      <c r="M11" s="4"/>
      <c r="N11" s="4"/>
      <c r="O11" s="4325" t="s">
        <v>293</v>
      </c>
      <c r="P11" s="4"/>
      <c r="Q11" s="4"/>
      <c r="R11" s="4"/>
      <c r="S11" s="4"/>
    </row>
    <row r="12" spans="1:19">
      <c r="A12" s="1176"/>
      <c r="B12" s="1376" t="s">
        <v>294</v>
      </c>
      <c r="C12" s="1383" t="s">
        <v>295</v>
      </c>
      <c r="D12" s="1382" t="s">
        <v>296</v>
      </c>
      <c r="E12" s="1382" t="s">
        <v>297</v>
      </c>
      <c r="F12" s="1383" t="s">
        <v>298</v>
      </c>
      <c r="G12" s="1382" t="s">
        <v>299</v>
      </c>
      <c r="H12" s="1909" t="s">
        <v>300</v>
      </c>
      <c r="I12" s="4"/>
      <c r="J12" s="4"/>
      <c r="K12" s="4"/>
      <c r="L12" s="4"/>
      <c r="M12" s="4"/>
      <c r="N12" s="4"/>
      <c r="O12" s="4325" t="s">
        <v>301</v>
      </c>
      <c r="P12" s="4"/>
      <c r="Q12" s="4"/>
      <c r="R12" s="4"/>
      <c r="S12" s="4"/>
    </row>
    <row r="13" spans="1:19" ht="20.149999999999999" customHeight="1">
      <c r="A13" s="1910" t="s">
        <v>302</v>
      </c>
      <c r="B13" s="1911"/>
      <c r="C13" s="1912"/>
      <c r="D13" s="1911"/>
      <c r="E13" s="1911"/>
      <c r="F13" s="1912"/>
      <c r="G13" s="1911"/>
      <c r="H13" s="1911"/>
      <c r="I13" s="4"/>
      <c r="J13" s="4"/>
      <c r="K13" s="4"/>
      <c r="L13" s="4"/>
      <c r="M13" s="1374"/>
      <c r="N13" s="4"/>
      <c r="O13" s="4325" t="s">
        <v>32</v>
      </c>
      <c r="P13" s="4"/>
      <c r="Q13" s="4"/>
      <c r="R13" s="4"/>
      <c r="S13" s="4"/>
    </row>
    <row r="14" spans="1:19">
      <c r="A14" s="1707" t="s">
        <v>303</v>
      </c>
      <c r="B14" s="4322"/>
      <c r="C14" s="1913"/>
      <c r="D14" s="4322"/>
      <c r="E14" s="1377"/>
      <c r="F14" s="1914"/>
      <c r="G14" s="1378"/>
      <c r="H14" s="1915" t="str">
        <f>IFERROR(IF((G14/$G$64)&gt;0,(G14/$G$64),0),"")</f>
        <v/>
      </c>
      <c r="I14" s="4"/>
      <c r="J14" s="4"/>
      <c r="K14" s="4"/>
      <c r="L14" s="4"/>
      <c r="M14" s="1375" t="s">
        <v>304</v>
      </c>
      <c r="N14" s="4"/>
      <c r="O14" s="4325" t="s">
        <v>305</v>
      </c>
      <c r="P14" s="4"/>
      <c r="Q14" s="4"/>
      <c r="R14" s="4"/>
      <c r="S14" s="4"/>
    </row>
    <row r="15" spans="1:19">
      <c r="A15" s="1707" t="s">
        <v>306</v>
      </c>
      <c r="B15" s="4322"/>
      <c r="C15" s="1913"/>
      <c r="D15" s="4322"/>
      <c r="E15" s="1377"/>
      <c r="F15" s="1914"/>
      <c r="G15" s="1378"/>
      <c r="H15" s="1915" t="str">
        <f t="shared" ref="H15:H63" si="0">IFERROR(IF((G15/$G$64)&gt;0,(G15/$G$64),0),"")</f>
        <v/>
      </c>
      <c r="I15" s="4"/>
      <c r="J15" s="4"/>
      <c r="K15" s="4"/>
      <c r="L15" s="4"/>
      <c r="M15" s="1375" t="s">
        <v>307</v>
      </c>
      <c r="N15" s="4"/>
      <c r="O15" s="4325" t="s">
        <v>308</v>
      </c>
      <c r="P15" s="4"/>
      <c r="Q15" s="4"/>
      <c r="R15" s="4"/>
      <c r="S15" s="4"/>
    </row>
    <row r="16" spans="1:19">
      <c r="A16" s="1707" t="s">
        <v>309</v>
      </c>
      <c r="B16" s="4322"/>
      <c r="C16" s="1913"/>
      <c r="D16" s="4322"/>
      <c r="E16" s="1377"/>
      <c r="F16" s="1914"/>
      <c r="G16" s="1378"/>
      <c r="H16" s="1915" t="str">
        <f t="shared" si="0"/>
        <v/>
      </c>
      <c r="I16" s="4"/>
      <c r="J16" s="4"/>
      <c r="K16" s="4"/>
      <c r="L16" s="4"/>
      <c r="M16" s="4"/>
      <c r="N16" s="4"/>
      <c r="O16" s="4325" t="s">
        <v>310</v>
      </c>
      <c r="P16" s="4"/>
      <c r="Q16" s="4"/>
      <c r="R16" s="4"/>
      <c r="S16" s="4"/>
    </row>
    <row r="17" spans="1:15">
      <c r="A17" s="1707" t="s">
        <v>311</v>
      </c>
      <c r="B17" s="4322"/>
      <c r="C17" s="1913"/>
      <c r="D17" s="4322"/>
      <c r="E17" s="1377"/>
      <c r="F17" s="1914"/>
      <c r="G17" s="1378"/>
      <c r="H17" s="1915" t="str">
        <f t="shared" si="0"/>
        <v/>
      </c>
      <c r="I17" s="4"/>
      <c r="J17" s="4"/>
      <c r="K17" s="4"/>
      <c r="L17" s="4"/>
      <c r="M17" s="4"/>
      <c r="N17" s="4"/>
      <c r="O17" s="4325" t="s">
        <v>312</v>
      </c>
    </row>
    <row r="18" spans="1:15">
      <c r="A18" s="1707" t="s">
        <v>313</v>
      </c>
      <c r="B18" s="4322"/>
      <c r="C18" s="1913"/>
      <c r="D18" s="4322"/>
      <c r="E18" s="1377"/>
      <c r="F18" s="1914"/>
      <c r="G18" s="1378"/>
      <c r="H18" s="1915" t="str">
        <f t="shared" si="0"/>
        <v/>
      </c>
      <c r="I18" s="4"/>
      <c r="J18" s="4"/>
      <c r="K18" s="4"/>
      <c r="L18" s="4"/>
      <c r="M18" s="4"/>
      <c r="N18" s="4"/>
      <c r="O18" s="4325" t="s">
        <v>314</v>
      </c>
    </row>
    <row r="19" spans="1:15">
      <c r="A19" s="1707" t="s">
        <v>315</v>
      </c>
      <c r="B19" s="4322"/>
      <c r="C19" s="1913"/>
      <c r="D19" s="4322"/>
      <c r="E19" s="1377"/>
      <c r="F19" s="1914"/>
      <c r="G19" s="1378"/>
      <c r="H19" s="1915" t="str">
        <f t="shared" si="0"/>
        <v/>
      </c>
      <c r="I19" s="4"/>
      <c r="J19" s="4"/>
      <c r="K19" s="4"/>
      <c r="L19" s="4"/>
      <c r="M19" s="4"/>
      <c r="N19" s="4"/>
      <c r="O19" s="4325" t="s">
        <v>316</v>
      </c>
    </row>
    <row r="20" spans="1:15">
      <c r="A20" s="1707" t="s">
        <v>317</v>
      </c>
      <c r="B20" s="4322"/>
      <c r="C20" s="1913"/>
      <c r="D20" s="4322"/>
      <c r="E20" s="1377"/>
      <c r="F20" s="1914"/>
      <c r="G20" s="1378"/>
      <c r="H20" s="1915" t="str">
        <f t="shared" si="0"/>
        <v/>
      </c>
      <c r="I20" s="4"/>
      <c r="J20" s="4"/>
      <c r="K20" s="4"/>
      <c r="L20" s="4"/>
      <c r="M20" s="4"/>
      <c r="N20" s="4"/>
      <c r="O20" s="4325" t="s">
        <v>318</v>
      </c>
    </row>
    <row r="21" spans="1:15">
      <c r="A21" s="1707" t="s">
        <v>319</v>
      </c>
      <c r="B21" s="4322"/>
      <c r="C21" s="1913"/>
      <c r="D21" s="4322"/>
      <c r="E21" s="1377"/>
      <c r="F21" s="1914"/>
      <c r="G21" s="1219"/>
      <c r="H21" s="1915" t="str">
        <f t="shared" si="0"/>
        <v/>
      </c>
      <c r="I21" s="4"/>
      <c r="J21" s="4"/>
      <c r="K21" s="4"/>
      <c r="L21" s="4"/>
      <c r="M21" s="4"/>
      <c r="N21" s="4"/>
      <c r="O21" s="4325" t="s">
        <v>320</v>
      </c>
    </row>
    <row r="22" spans="1:15">
      <c r="A22" s="1707" t="s">
        <v>321</v>
      </c>
      <c r="B22" s="4322"/>
      <c r="C22" s="1913"/>
      <c r="D22" s="4322"/>
      <c r="E22" s="1377"/>
      <c r="F22" s="1914"/>
      <c r="G22" s="1219"/>
      <c r="H22" s="1915" t="str">
        <f t="shared" si="0"/>
        <v/>
      </c>
      <c r="I22" s="4"/>
      <c r="J22" s="4"/>
      <c r="K22" s="4"/>
      <c r="L22" s="4"/>
      <c r="M22" s="4"/>
      <c r="N22" s="4"/>
      <c r="O22" s="4325" t="s">
        <v>322</v>
      </c>
    </row>
    <row r="23" spans="1:15">
      <c r="A23" s="1707" t="s">
        <v>323</v>
      </c>
      <c r="B23" s="4322"/>
      <c r="C23" s="1913"/>
      <c r="D23" s="4322"/>
      <c r="E23" s="1377"/>
      <c r="F23" s="1914"/>
      <c r="G23" s="1219"/>
      <c r="H23" s="1915" t="str">
        <f t="shared" si="0"/>
        <v/>
      </c>
      <c r="I23" s="4"/>
      <c r="J23" s="4"/>
      <c r="K23" s="4"/>
      <c r="L23" s="4"/>
      <c r="M23" s="4"/>
      <c r="N23" s="4"/>
      <c r="O23" s="4325" t="s">
        <v>324</v>
      </c>
    </row>
    <row r="24" spans="1:15">
      <c r="A24" s="1707" t="s">
        <v>325</v>
      </c>
      <c r="B24" s="4322"/>
      <c r="C24" s="1913"/>
      <c r="D24" s="4322"/>
      <c r="E24" s="1377"/>
      <c r="F24" s="1914"/>
      <c r="G24" s="1219"/>
      <c r="H24" s="1915" t="str">
        <f t="shared" si="0"/>
        <v/>
      </c>
      <c r="I24" s="4"/>
      <c r="J24" s="4"/>
      <c r="K24" s="4"/>
      <c r="L24" s="4"/>
      <c r="M24" s="4"/>
      <c r="N24" s="4"/>
      <c r="O24" s="4"/>
    </row>
    <row r="25" spans="1:15">
      <c r="A25" s="1707" t="s">
        <v>326</v>
      </c>
      <c r="B25" s="4322"/>
      <c r="C25" s="1913"/>
      <c r="D25" s="4322"/>
      <c r="E25" s="1377"/>
      <c r="F25" s="1914"/>
      <c r="G25" s="1219"/>
      <c r="H25" s="1915" t="str">
        <f t="shared" si="0"/>
        <v/>
      </c>
      <c r="I25" s="4"/>
      <c r="J25" s="4"/>
      <c r="K25" s="4"/>
      <c r="L25" s="4"/>
      <c r="M25" s="4"/>
      <c r="N25" s="4"/>
      <c r="O25" s="4"/>
    </row>
    <row r="26" spans="1:15">
      <c r="A26" s="1707" t="s">
        <v>327</v>
      </c>
      <c r="B26" s="4322"/>
      <c r="C26" s="1913"/>
      <c r="D26" s="4322"/>
      <c r="E26" s="1377"/>
      <c r="F26" s="1914"/>
      <c r="G26" s="1219"/>
      <c r="H26" s="1915" t="str">
        <f t="shared" si="0"/>
        <v/>
      </c>
      <c r="I26" s="4"/>
      <c r="J26" s="4"/>
      <c r="K26" s="4"/>
      <c r="L26" s="4"/>
      <c r="M26" s="4"/>
      <c r="N26" s="4"/>
      <c r="O26" s="4"/>
    </row>
    <row r="27" spans="1:15">
      <c r="A27" s="1707" t="s">
        <v>328</v>
      </c>
      <c r="B27" s="4322"/>
      <c r="C27" s="1913"/>
      <c r="D27" s="4322"/>
      <c r="E27" s="1377"/>
      <c r="F27" s="1914"/>
      <c r="G27" s="1219"/>
      <c r="H27" s="1915" t="str">
        <f t="shared" si="0"/>
        <v/>
      </c>
      <c r="I27" s="4"/>
      <c r="J27" s="4"/>
      <c r="K27" s="4"/>
      <c r="L27" s="4"/>
      <c r="M27" s="4"/>
      <c r="N27" s="4"/>
      <c r="O27" s="4"/>
    </row>
    <row r="28" spans="1:15">
      <c r="A28" s="1707" t="s">
        <v>329</v>
      </c>
      <c r="B28" s="4322"/>
      <c r="C28" s="1913"/>
      <c r="D28" s="4322"/>
      <c r="E28" s="1377"/>
      <c r="F28" s="1914"/>
      <c r="G28" s="1219"/>
      <c r="H28" s="1915" t="str">
        <f t="shared" si="0"/>
        <v/>
      </c>
      <c r="I28" s="4"/>
      <c r="J28" s="4"/>
      <c r="K28" s="4"/>
      <c r="L28" s="4"/>
      <c r="M28" s="4"/>
      <c r="N28" s="4"/>
      <c r="O28" s="4"/>
    </row>
    <row r="29" spans="1:15">
      <c r="A29" s="1707" t="s">
        <v>330</v>
      </c>
      <c r="B29" s="4322"/>
      <c r="C29" s="1913"/>
      <c r="D29" s="4322"/>
      <c r="E29" s="1377"/>
      <c r="F29" s="1914"/>
      <c r="G29" s="1219"/>
      <c r="H29" s="1915" t="str">
        <f t="shared" si="0"/>
        <v/>
      </c>
      <c r="I29" s="4"/>
      <c r="J29" s="4"/>
      <c r="K29" s="4"/>
      <c r="L29" s="4"/>
      <c r="M29" s="4"/>
      <c r="N29" s="4"/>
      <c r="O29" s="4"/>
    </row>
    <row r="30" spans="1:15">
      <c r="A30" s="1707" t="s">
        <v>331</v>
      </c>
      <c r="B30" s="4322"/>
      <c r="C30" s="1913"/>
      <c r="D30" s="4322"/>
      <c r="E30" s="1377"/>
      <c r="F30" s="1914"/>
      <c r="G30" s="1219"/>
      <c r="H30" s="1915" t="str">
        <f t="shared" si="0"/>
        <v/>
      </c>
      <c r="I30" s="4"/>
      <c r="J30" s="4"/>
      <c r="K30" s="4"/>
      <c r="L30" s="4"/>
      <c r="M30" s="4"/>
      <c r="N30" s="4"/>
      <c r="O30" s="4"/>
    </row>
    <row r="31" spans="1:15">
      <c r="A31" s="1707" t="s">
        <v>332</v>
      </c>
      <c r="B31" s="4322"/>
      <c r="C31" s="1913"/>
      <c r="D31" s="4322"/>
      <c r="E31" s="1377"/>
      <c r="F31" s="1914"/>
      <c r="G31" s="1219"/>
      <c r="H31" s="1915" t="str">
        <f t="shared" si="0"/>
        <v/>
      </c>
      <c r="I31" s="4"/>
      <c r="J31" s="4"/>
      <c r="K31" s="4"/>
      <c r="L31" s="4"/>
      <c r="M31" s="4"/>
      <c r="N31" s="4"/>
      <c r="O31" s="4"/>
    </row>
    <row r="32" spans="1:15">
      <c r="A32" s="1707" t="s">
        <v>333</v>
      </c>
      <c r="B32" s="4322"/>
      <c r="C32" s="1913"/>
      <c r="D32" s="4322"/>
      <c r="E32" s="1377"/>
      <c r="F32" s="1914"/>
      <c r="G32" s="1219"/>
      <c r="H32" s="1915" t="str">
        <f t="shared" si="0"/>
        <v/>
      </c>
      <c r="I32" s="4"/>
      <c r="J32" s="4"/>
      <c r="K32" s="4"/>
      <c r="L32" s="4"/>
      <c r="M32" s="4"/>
      <c r="N32" s="4"/>
      <c r="O32" s="4"/>
    </row>
    <row r="33" spans="1:8">
      <c r="A33" s="1707" t="s">
        <v>334</v>
      </c>
      <c r="B33" s="4323"/>
      <c r="C33" s="1916"/>
      <c r="D33" s="4323"/>
      <c r="E33" s="1389"/>
      <c r="F33" s="1914"/>
      <c r="G33" s="1384"/>
      <c r="H33" s="1915" t="str">
        <f t="shared" si="0"/>
        <v/>
      </c>
    </row>
    <row r="34" spans="1:8" s="4" customFormat="1">
      <c r="A34" s="1707" t="s">
        <v>335</v>
      </c>
      <c r="B34" s="4324"/>
      <c r="C34" s="1913"/>
      <c r="D34" s="4324"/>
      <c r="E34" s="1917"/>
      <c r="F34" s="1914"/>
      <c r="G34" s="1918"/>
      <c r="H34" s="1915" t="str">
        <f t="shared" si="0"/>
        <v/>
      </c>
    </row>
    <row r="35" spans="1:8" s="4" customFormat="1">
      <c r="A35" s="1707" t="s">
        <v>336</v>
      </c>
      <c r="B35" s="4324"/>
      <c r="C35" s="1913"/>
      <c r="D35" s="4324"/>
      <c r="E35" s="1917"/>
      <c r="F35" s="1914"/>
      <c r="G35" s="1918"/>
      <c r="H35" s="1915" t="str">
        <f t="shared" si="0"/>
        <v/>
      </c>
    </row>
    <row r="36" spans="1:8" s="4" customFormat="1">
      <c r="A36" s="1707" t="s">
        <v>337</v>
      </c>
      <c r="B36" s="4324"/>
      <c r="C36" s="1913"/>
      <c r="D36" s="4324"/>
      <c r="E36" s="1917"/>
      <c r="F36" s="1914"/>
      <c r="G36" s="1918"/>
      <c r="H36" s="1915" t="str">
        <f t="shared" si="0"/>
        <v/>
      </c>
    </row>
    <row r="37" spans="1:8" s="4" customFormat="1">
      <c r="A37" s="1707" t="s">
        <v>338</v>
      </c>
      <c r="B37" s="4324"/>
      <c r="C37" s="1913"/>
      <c r="D37" s="4324"/>
      <c r="E37" s="1917"/>
      <c r="F37" s="1914"/>
      <c r="G37" s="1918"/>
      <c r="H37" s="1915" t="str">
        <f t="shared" si="0"/>
        <v/>
      </c>
    </row>
    <row r="38" spans="1:8" s="4" customFormat="1">
      <c r="A38" s="1707" t="s">
        <v>339</v>
      </c>
      <c r="B38" s="4324"/>
      <c r="C38" s="1913"/>
      <c r="D38" s="4324"/>
      <c r="E38" s="1917"/>
      <c r="F38" s="1914"/>
      <c r="G38" s="1918"/>
      <c r="H38" s="1915" t="str">
        <f t="shared" si="0"/>
        <v/>
      </c>
    </row>
    <row r="39" spans="1:8" s="4" customFormat="1">
      <c r="A39" s="1707" t="s">
        <v>340</v>
      </c>
      <c r="B39" s="4324"/>
      <c r="C39" s="1913"/>
      <c r="D39" s="4324"/>
      <c r="E39" s="1917"/>
      <c r="F39" s="1914"/>
      <c r="G39" s="1918"/>
      <c r="H39" s="1915" t="str">
        <f t="shared" si="0"/>
        <v/>
      </c>
    </row>
    <row r="40" spans="1:8" s="4" customFormat="1">
      <c r="A40" s="1707" t="s">
        <v>341</v>
      </c>
      <c r="B40" s="4324"/>
      <c r="C40" s="1913"/>
      <c r="D40" s="4324"/>
      <c r="E40" s="1917"/>
      <c r="F40" s="1914"/>
      <c r="G40" s="1918"/>
      <c r="H40" s="1915" t="str">
        <f t="shared" si="0"/>
        <v/>
      </c>
    </row>
    <row r="41" spans="1:8" s="4" customFormat="1">
      <c r="A41" s="1707" t="s">
        <v>342</v>
      </c>
      <c r="B41" s="4324"/>
      <c r="C41" s="1913"/>
      <c r="D41" s="4324"/>
      <c r="E41" s="1917"/>
      <c r="F41" s="1914"/>
      <c r="G41" s="1918"/>
      <c r="H41" s="1915" t="str">
        <f t="shared" si="0"/>
        <v/>
      </c>
    </row>
    <row r="42" spans="1:8" s="4" customFormat="1">
      <c r="A42" s="1707" t="s">
        <v>343</v>
      </c>
      <c r="B42" s="4324"/>
      <c r="C42" s="1913"/>
      <c r="D42" s="4324"/>
      <c r="E42" s="1917"/>
      <c r="F42" s="1914"/>
      <c r="G42" s="1918"/>
      <c r="H42" s="1915" t="str">
        <f t="shared" si="0"/>
        <v/>
      </c>
    </row>
    <row r="43" spans="1:8" s="4" customFormat="1">
      <c r="A43" s="1707" t="s">
        <v>344</v>
      </c>
      <c r="B43" s="4324"/>
      <c r="C43" s="1913"/>
      <c r="D43" s="4324"/>
      <c r="E43" s="1917"/>
      <c r="F43" s="1914"/>
      <c r="G43" s="1918"/>
      <c r="H43" s="1915" t="str">
        <f t="shared" si="0"/>
        <v/>
      </c>
    </row>
    <row r="44" spans="1:8" s="4" customFormat="1">
      <c r="A44" s="1707" t="s">
        <v>345</v>
      </c>
      <c r="B44" s="4324"/>
      <c r="C44" s="1913"/>
      <c r="D44" s="4324"/>
      <c r="E44" s="1917"/>
      <c r="F44" s="1914"/>
      <c r="G44" s="1918"/>
      <c r="H44" s="1915" t="str">
        <f t="shared" si="0"/>
        <v/>
      </c>
    </row>
    <row r="45" spans="1:8" s="4" customFormat="1">
      <c r="A45" s="1707" t="s">
        <v>346</v>
      </c>
      <c r="B45" s="4324"/>
      <c r="C45" s="1913"/>
      <c r="D45" s="4324"/>
      <c r="E45" s="1917"/>
      <c r="F45" s="1914"/>
      <c r="G45" s="1918"/>
      <c r="H45" s="1915" t="str">
        <f t="shared" si="0"/>
        <v/>
      </c>
    </row>
    <row r="46" spans="1:8" s="4" customFormat="1">
      <c r="A46" s="1707" t="s">
        <v>347</v>
      </c>
      <c r="B46" s="4324"/>
      <c r="C46" s="1913"/>
      <c r="D46" s="4324"/>
      <c r="E46" s="1917"/>
      <c r="F46" s="1914"/>
      <c r="G46" s="1918"/>
      <c r="H46" s="1915" t="str">
        <f t="shared" si="0"/>
        <v/>
      </c>
    </row>
    <row r="47" spans="1:8" s="4" customFormat="1">
      <c r="A47" s="1707" t="s">
        <v>348</v>
      </c>
      <c r="B47" s="4324"/>
      <c r="C47" s="1913"/>
      <c r="D47" s="4324"/>
      <c r="E47" s="1917"/>
      <c r="F47" s="1914"/>
      <c r="G47" s="1918"/>
      <c r="H47" s="1915" t="str">
        <f t="shared" si="0"/>
        <v/>
      </c>
    </row>
    <row r="48" spans="1:8" s="4" customFormat="1">
      <c r="A48" s="1707" t="s">
        <v>349</v>
      </c>
      <c r="B48" s="4324"/>
      <c r="C48" s="1913"/>
      <c r="D48" s="4324"/>
      <c r="E48" s="1917"/>
      <c r="F48" s="1914"/>
      <c r="G48" s="1918"/>
      <c r="H48" s="1915" t="str">
        <f t="shared" si="0"/>
        <v/>
      </c>
    </row>
    <row r="49" spans="1:8" s="4" customFormat="1">
      <c r="A49" s="1707" t="s">
        <v>350</v>
      </c>
      <c r="B49" s="4324"/>
      <c r="C49" s="1913"/>
      <c r="D49" s="4324"/>
      <c r="E49" s="1917"/>
      <c r="F49" s="1914"/>
      <c r="G49" s="1918"/>
      <c r="H49" s="1915" t="str">
        <f t="shared" si="0"/>
        <v/>
      </c>
    </row>
    <row r="50" spans="1:8" s="4" customFormat="1">
      <c r="A50" s="1707" t="s">
        <v>351</v>
      </c>
      <c r="B50" s="4324"/>
      <c r="C50" s="1913"/>
      <c r="D50" s="4324"/>
      <c r="E50" s="1917"/>
      <c r="F50" s="1914"/>
      <c r="G50" s="1918"/>
      <c r="H50" s="1915" t="str">
        <f t="shared" si="0"/>
        <v/>
      </c>
    </row>
    <row r="51" spans="1:8" s="4" customFormat="1">
      <c r="A51" s="1707" t="s">
        <v>352</v>
      </c>
      <c r="B51" s="4324"/>
      <c r="C51" s="1913"/>
      <c r="D51" s="4324"/>
      <c r="E51" s="1917"/>
      <c r="F51" s="1914"/>
      <c r="G51" s="1918"/>
      <c r="H51" s="1915" t="str">
        <f t="shared" si="0"/>
        <v/>
      </c>
    </row>
    <row r="52" spans="1:8" s="4" customFormat="1">
      <c r="A52" s="1707" t="s">
        <v>353</v>
      </c>
      <c r="B52" s="4324"/>
      <c r="C52" s="1913"/>
      <c r="D52" s="4324"/>
      <c r="E52" s="1917"/>
      <c r="F52" s="1914"/>
      <c r="G52" s="1918"/>
      <c r="H52" s="1915" t="str">
        <f t="shared" si="0"/>
        <v/>
      </c>
    </row>
    <row r="53" spans="1:8" s="4" customFormat="1">
      <c r="A53" s="1707" t="s">
        <v>354</v>
      </c>
      <c r="B53" s="4324"/>
      <c r="C53" s="1913"/>
      <c r="D53" s="4324"/>
      <c r="E53" s="1917"/>
      <c r="F53" s="1914"/>
      <c r="G53" s="1918"/>
      <c r="H53" s="1915" t="str">
        <f t="shared" si="0"/>
        <v/>
      </c>
    </row>
    <row r="54" spans="1:8" s="4" customFormat="1">
      <c r="A54" s="1707" t="s">
        <v>355</v>
      </c>
      <c r="B54" s="4324"/>
      <c r="C54" s="1913"/>
      <c r="D54" s="4324"/>
      <c r="E54" s="1917"/>
      <c r="F54" s="1914"/>
      <c r="G54" s="1918"/>
      <c r="H54" s="1915" t="str">
        <f t="shared" si="0"/>
        <v/>
      </c>
    </row>
    <row r="55" spans="1:8" s="4" customFormat="1">
      <c r="A55" s="1707" t="s">
        <v>356</v>
      </c>
      <c r="B55" s="4324"/>
      <c r="C55" s="1913"/>
      <c r="D55" s="4324"/>
      <c r="E55" s="1917"/>
      <c r="F55" s="1914"/>
      <c r="G55" s="1918"/>
      <c r="H55" s="1915" t="str">
        <f t="shared" si="0"/>
        <v/>
      </c>
    </row>
    <row r="56" spans="1:8" s="4" customFormat="1">
      <c r="A56" s="1707" t="s">
        <v>357</v>
      </c>
      <c r="B56" s="4324"/>
      <c r="C56" s="1913"/>
      <c r="D56" s="4324"/>
      <c r="E56" s="1917"/>
      <c r="F56" s="1914"/>
      <c r="G56" s="1918"/>
      <c r="H56" s="1915" t="str">
        <f t="shared" si="0"/>
        <v/>
      </c>
    </row>
    <row r="57" spans="1:8" s="4" customFormat="1">
      <c r="A57" s="1707" t="s">
        <v>358</v>
      </c>
      <c r="B57" s="4324"/>
      <c r="C57" s="1913"/>
      <c r="D57" s="4324"/>
      <c r="E57" s="1917"/>
      <c r="F57" s="1914"/>
      <c r="G57" s="1918"/>
      <c r="H57" s="1915" t="str">
        <f t="shared" si="0"/>
        <v/>
      </c>
    </row>
    <row r="58" spans="1:8" s="4" customFormat="1">
      <c r="A58" s="1707" t="s">
        <v>359</v>
      </c>
      <c r="B58" s="4324"/>
      <c r="C58" s="1913"/>
      <c r="D58" s="4324"/>
      <c r="E58" s="1917"/>
      <c r="F58" s="1914"/>
      <c r="G58" s="1918"/>
      <c r="H58" s="1915" t="str">
        <f t="shared" si="0"/>
        <v/>
      </c>
    </row>
    <row r="59" spans="1:8" s="4" customFormat="1">
      <c r="A59" s="1707" t="s">
        <v>360</v>
      </c>
      <c r="B59" s="4324"/>
      <c r="C59" s="1913"/>
      <c r="D59" s="4324"/>
      <c r="E59" s="1917"/>
      <c r="F59" s="1914"/>
      <c r="G59" s="1918"/>
      <c r="H59" s="1915" t="str">
        <f t="shared" si="0"/>
        <v/>
      </c>
    </row>
    <row r="60" spans="1:8" s="4" customFormat="1">
      <c r="A60" s="1707" t="s">
        <v>361</v>
      </c>
      <c r="B60" s="4324"/>
      <c r="C60" s="1913"/>
      <c r="D60" s="4324"/>
      <c r="E60" s="1917"/>
      <c r="F60" s="1914"/>
      <c r="G60" s="1918"/>
      <c r="H60" s="1915" t="str">
        <f t="shared" si="0"/>
        <v/>
      </c>
    </row>
    <row r="61" spans="1:8" s="4" customFormat="1">
      <c r="A61" s="1707" t="s">
        <v>362</v>
      </c>
      <c r="B61" s="4324"/>
      <c r="C61" s="1913"/>
      <c r="D61" s="4324"/>
      <c r="E61" s="1917"/>
      <c r="F61" s="1914"/>
      <c r="G61" s="1918"/>
      <c r="H61" s="1915" t="str">
        <f t="shared" si="0"/>
        <v/>
      </c>
    </row>
    <row r="62" spans="1:8" s="4" customFormat="1">
      <c r="A62" s="1707" t="s">
        <v>363</v>
      </c>
      <c r="B62" s="4324"/>
      <c r="C62" s="1913"/>
      <c r="D62" s="4324"/>
      <c r="E62" s="1917"/>
      <c r="F62" s="1914"/>
      <c r="G62" s="1918"/>
      <c r="H62" s="1915" t="str">
        <f t="shared" si="0"/>
        <v/>
      </c>
    </row>
    <row r="63" spans="1:8" s="4" customFormat="1">
      <c r="A63" s="1707" t="s">
        <v>364</v>
      </c>
      <c r="B63" s="4324"/>
      <c r="C63" s="1913"/>
      <c r="D63" s="4324"/>
      <c r="E63" s="1917"/>
      <c r="F63" s="1914"/>
      <c r="G63" s="1918"/>
      <c r="H63" s="1915" t="str">
        <f t="shared" si="0"/>
        <v/>
      </c>
    </row>
    <row r="64" spans="1:8" ht="20.149999999999999" customHeight="1">
      <c r="A64" s="1919" t="s">
        <v>365</v>
      </c>
      <c r="B64" s="1920" t="s">
        <v>366</v>
      </c>
      <c r="C64" s="1921"/>
      <c r="D64" s="1921"/>
      <c r="E64" s="1922"/>
      <c r="F64" s="1923"/>
      <c r="G64" s="1924">
        <f>SUM(G14:G63)</f>
        <v>0</v>
      </c>
      <c r="H64" s="1925">
        <f>SUM(H14:H63)</f>
        <v>0</v>
      </c>
    </row>
    <row r="65" spans="1:16" s="4" customFormat="1" ht="20.149999999999999" customHeight="1">
      <c r="A65" s="1919" t="s">
        <v>367</v>
      </c>
      <c r="B65" s="5181" t="s">
        <v>368</v>
      </c>
      <c r="C65" s="5182"/>
      <c r="D65" s="5182"/>
      <c r="E65" s="5182"/>
      <c r="F65" s="1926"/>
      <c r="G65" s="1927">
        <f>G64-G66-G67</f>
        <v>0</v>
      </c>
      <c r="H65" s="1928" t="str">
        <f>IFERROR(IF((G65/$G$68)&gt;0,(G65/$G$68),0),"")</f>
        <v/>
      </c>
    </row>
    <row r="66" spans="1:16" ht="20.149999999999999" customHeight="1">
      <c r="A66" s="1919" t="s">
        <v>369</v>
      </c>
      <c r="B66" s="5183" t="s">
        <v>370</v>
      </c>
      <c r="C66" s="5184"/>
      <c r="D66" s="5184"/>
      <c r="E66" s="5184"/>
      <c r="F66" s="1923"/>
      <c r="G66" s="1927">
        <f>SUMIF($F$14:$F$63,"Staff",$G$14:$G$63)</f>
        <v>0</v>
      </c>
      <c r="H66" s="1928" t="str">
        <f t="shared" ref="H66:H67" si="1">IFERROR(IF((G66/$G$68)&gt;0,(G66/$G$68),0),"")</f>
        <v/>
      </c>
      <c r="I66" s="4"/>
      <c r="J66" s="4"/>
      <c r="K66" s="4"/>
      <c r="L66" s="4"/>
      <c r="M66" s="4"/>
      <c r="N66" s="4"/>
      <c r="O66" s="4"/>
      <c r="P66" s="4"/>
    </row>
    <row r="67" spans="1:16" s="4" customFormat="1" ht="20.149999999999999" customHeight="1">
      <c r="A67" s="1708" t="s">
        <v>371</v>
      </c>
      <c r="B67" s="1736" t="s">
        <v>372</v>
      </c>
      <c r="C67" s="1737"/>
      <c r="D67" s="1737"/>
      <c r="E67" s="1737"/>
      <c r="F67" s="1398"/>
      <c r="G67" s="1927">
        <f>SUMIF($F$13:$F$63,"Other",$G$13:$G$63)</f>
        <v>0</v>
      </c>
      <c r="H67" s="1928" t="str">
        <f t="shared" si="1"/>
        <v/>
      </c>
    </row>
    <row r="68" spans="1:16" ht="20.149999999999999" customHeight="1" thickBot="1">
      <c r="A68" s="1929"/>
      <c r="B68" s="5185" t="s">
        <v>373</v>
      </c>
      <c r="C68" s="5186"/>
      <c r="D68" s="5186"/>
      <c r="E68" s="5187"/>
      <c r="F68" s="1930"/>
      <c r="G68" s="1931">
        <f>SUM(G65:G67)</f>
        <v>0</v>
      </c>
      <c r="H68" s="1932">
        <f>SUM(H65:H67)</f>
        <v>0</v>
      </c>
      <c r="I68" s="4"/>
      <c r="J68" s="4"/>
      <c r="K68" s="4"/>
      <c r="L68" s="4"/>
      <c r="M68" s="4"/>
      <c r="N68" s="4"/>
      <c r="O68" s="4"/>
      <c r="P68" s="4"/>
    </row>
    <row r="69" spans="1:16" ht="20.149999999999999" customHeight="1" thickTop="1">
      <c r="A69" s="1379"/>
      <c r="B69" s="1767"/>
      <c r="C69" s="1767"/>
      <c r="D69" s="47"/>
      <c r="E69" s="47"/>
      <c r="F69" s="47"/>
      <c r="G69" s="47"/>
      <c r="H69" s="1380"/>
      <c r="I69" s="4"/>
      <c r="J69" s="4"/>
      <c r="K69" s="4"/>
      <c r="L69" s="4"/>
      <c r="M69" s="4"/>
      <c r="N69" s="4"/>
      <c r="O69" s="4"/>
      <c r="P69" s="4"/>
    </row>
    <row r="70" spans="1:16" s="4" customFormat="1" ht="43.5" customHeight="1">
      <c r="A70" s="5179" t="s">
        <v>2128</v>
      </c>
      <c r="B70" s="5180"/>
      <c r="C70" s="5180"/>
      <c r="D70" s="5180"/>
      <c r="E70" s="5180"/>
      <c r="F70" s="5180"/>
      <c r="G70" s="5180"/>
      <c r="H70" s="5180"/>
    </row>
    <row r="71" spans="1:16" s="4" customFormat="1" ht="15.75" customHeight="1">
      <c r="A71" s="4555"/>
      <c r="B71" s="4556"/>
      <c r="C71" s="4556"/>
      <c r="D71" s="4556"/>
      <c r="E71" s="4556"/>
      <c r="F71" s="4556"/>
      <c r="G71" s="4556"/>
      <c r="H71" s="4556"/>
    </row>
    <row r="72" spans="1:16">
      <c r="A72" s="952" t="s">
        <v>374</v>
      </c>
      <c r="B72" s="952"/>
      <c r="C72" s="952"/>
      <c r="D72" s="952"/>
      <c r="E72" s="952"/>
      <c r="F72" s="952"/>
      <c r="G72" s="952"/>
      <c r="H72" s="46"/>
      <c r="I72" s="4"/>
      <c r="J72" s="4"/>
      <c r="K72" s="4"/>
      <c r="L72" s="4"/>
      <c r="M72" s="4"/>
      <c r="N72" s="4"/>
      <c r="O72" s="4"/>
      <c r="P72" s="4"/>
    </row>
    <row r="73" spans="1:16">
      <c r="A73" s="46"/>
      <c r="B73" s="1381"/>
      <c r="C73" s="1381"/>
      <c r="D73" s="46"/>
      <c r="E73" s="46"/>
      <c r="F73" s="46"/>
      <c r="G73" s="46"/>
      <c r="H73" s="63" t="str">
        <f>+ToC!E115</f>
        <v xml:space="preserve">LONG-TERM Annual Return </v>
      </c>
      <c r="I73" s="4"/>
      <c r="J73" s="4"/>
      <c r="K73" s="4"/>
      <c r="L73" s="4"/>
      <c r="M73" s="4"/>
      <c r="N73" s="4"/>
      <c r="O73" s="4"/>
      <c r="P73" s="4"/>
    </row>
    <row r="74" spans="1:16">
      <c r="A74" s="46"/>
      <c r="B74" s="46"/>
      <c r="C74" s="46"/>
      <c r="D74" s="46"/>
      <c r="E74" s="46"/>
      <c r="F74" s="46"/>
      <c r="G74" s="46"/>
      <c r="H74" s="63" t="s">
        <v>375</v>
      </c>
      <c r="I74" s="4"/>
      <c r="J74" s="4"/>
      <c r="K74" s="4"/>
      <c r="L74" s="4"/>
      <c r="M74" s="4"/>
      <c r="N74" s="4"/>
      <c r="O74" s="4"/>
      <c r="P74" s="4"/>
    </row>
    <row r="75" spans="1:16" hidden="1">
      <c r="I75" s="4"/>
      <c r="J75" s="4"/>
      <c r="K75" s="4"/>
      <c r="L75" s="4"/>
      <c r="M75" s="4"/>
      <c r="N75" s="4"/>
      <c r="O75" s="4"/>
      <c r="P75" s="4"/>
    </row>
    <row r="76" spans="1:16" hidden="1">
      <c r="I76" s="4"/>
      <c r="J76" s="4"/>
      <c r="K76" s="4"/>
      <c r="L76" s="4"/>
      <c r="M76" s="4"/>
      <c r="N76" s="4"/>
      <c r="O76" s="4"/>
      <c r="P76" s="4"/>
    </row>
    <row r="77" spans="1:16" hidden="1">
      <c r="I77" s="4"/>
      <c r="J77" s="4"/>
      <c r="K77" s="4"/>
      <c r="L77" s="4"/>
      <c r="M77" s="4"/>
      <c r="N77" s="4"/>
      <c r="O77" s="4"/>
      <c r="P77" s="4"/>
    </row>
    <row r="78" spans="1:16" hidden="1">
      <c r="I78" s="4"/>
      <c r="J78" s="4"/>
      <c r="K78" s="4"/>
      <c r="L78" s="4"/>
      <c r="M78" s="4"/>
      <c r="N78" s="4"/>
      <c r="O78" s="4"/>
      <c r="P78" s="4"/>
    </row>
    <row r="79" spans="1:16" hidden="1">
      <c r="I79" s="4"/>
      <c r="J79" s="4"/>
      <c r="K79" s="4"/>
      <c r="L79" s="4"/>
      <c r="M79" s="4"/>
      <c r="N79" s="4"/>
      <c r="O79" s="4"/>
      <c r="P79" s="4"/>
    </row>
    <row r="80" spans="1:16" hidden="1">
      <c r="I80" s="4"/>
      <c r="J80" s="4"/>
      <c r="K80" s="4"/>
      <c r="L80" s="4"/>
      <c r="M80" s="4"/>
      <c r="N80" s="4"/>
      <c r="O80" s="4"/>
      <c r="P80" s="4"/>
    </row>
    <row r="81" spans="7:16" hidden="1">
      <c r="I81" s="4"/>
      <c r="J81" s="4"/>
      <c r="K81" s="4"/>
      <c r="L81" s="4"/>
      <c r="M81" s="4"/>
      <c r="N81" s="4"/>
      <c r="O81" s="4"/>
      <c r="P81" s="4"/>
    </row>
    <row r="82" spans="7:16" hidden="1"/>
    <row r="83" spans="7:16" hidden="1">
      <c r="G83" s="650"/>
    </row>
  </sheetData>
  <sheetProtection password="DF61" sheet="1" objects="1" scenarios="1"/>
  <mergeCells count="7">
    <mergeCell ref="A1:H1"/>
    <mergeCell ref="A9:H9"/>
    <mergeCell ref="A70:H70"/>
    <mergeCell ref="B65:E65"/>
    <mergeCell ref="B66:E66"/>
    <mergeCell ref="B68:E68"/>
    <mergeCell ref="G7:H7"/>
  </mergeCells>
  <dataValidations count="3">
    <dataValidation type="list" allowBlank="1" showInputMessage="1" showErrorMessage="1" sqref="C14:C63">
      <formula1>$M$13:$M$15</formula1>
    </dataValidation>
    <dataValidation type="list" allowBlank="1" showInputMessage="1" showErrorMessage="1" sqref="F68">
      <formula1>$O$12:$O$16</formula1>
    </dataValidation>
    <dataValidation type="list" allowBlank="1" showInputMessage="1" showErrorMessage="1" sqref="F14:F63">
      <formula1>$O$9:$O$23</formula1>
    </dataValidation>
  </dataValidations>
  <hyperlinks>
    <hyperlink ref="A1:H1" location="ToC!A1" display="10.010"/>
  </hyperlinks>
  <pageMargins left="0.7" right="0.7" top="0.75" bottom="0.75" header="0.3" footer="0.3"/>
  <pageSetup paperSize="5"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T77"/>
  <sheetViews>
    <sheetView zoomScaleNormal="100" zoomScaleSheetLayoutView="100" workbookViewId="0">
      <selection activeCell="C13" sqref="C13"/>
    </sheetView>
  </sheetViews>
  <sheetFormatPr defaultColWidth="0" defaultRowHeight="15.5" zeroHeight="1"/>
  <cols>
    <col min="1" max="1" width="8.765625" style="71" customWidth="1"/>
    <col min="2" max="2" width="22.765625" style="71" customWidth="1"/>
    <col min="3" max="3" width="13.69140625" style="71" customWidth="1"/>
    <col min="4" max="4" width="25.765625" style="71" customWidth="1"/>
    <col min="5" max="5" width="15.765625" style="71" customWidth="1"/>
    <col min="6" max="6" width="12.84375" style="71" customWidth="1"/>
    <col min="7" max="7" width="15.765625" style="71" customWidth="1"/>
    <col min="8" max="8" width="11.3046875" style="71" customWidth="1"/>
    <col min="9" max="13" width="8.84375" hidden="1" customWidth="1"/>
    <col min="14" max="14" width="9.84375" hidden="1" customWidth="1"/>
    <col min="15" max="15" width="8.84375" hidden="1" customWidth="1"/>
    <col min="16" max="16" width="35.4609375" hidden="1" customWidth="1"/>
    <col min="17" max="19" width="8.84375" hidden="1" customWidth="1"/>
    <col min="20" max="20" width="12.3046875" hidden="1" customWidth="1"/>
    <col min="21" max="16384" width="8.84375" hidden="1"/>
  </cols>
  <sheetData>
    <row r="1" spans="1:20">
      <c r="A1" s="5178" t="s">
        <v>376</v>
      </c>
      <c r="B1" s="5188"/>
      <c r="C1" s="5188"/>
      <c r="D1" s="5188"/>
      <c r="E1" s="5188"/>
      <c r="F1" s="5188"/>
      <c r="G1" s="5188"/>
      <c r="H1" s="5188"/>
      <c r="I1" s="4"/>
      <c r="J1" s="4"/>
      <c r="K1" s="4"/>
      <c r="L1" s="4"/>
      <c r="M1" s="4"/>
      <c r="N1" s="4"/>
      <c r="O1" s="4"/>
      <c r="P1" s="4"/>
      <c r="Q1" s="4"/>
      <c r="R1" s="4"/>
      <c r="S1" s="4"/>
      <c r="T1" s="4"/>
    </row>
    <row r="2" spans="1:20" s="4" customFormat="1">
      <c r="A2" s="46"/>
      <c r="B2" s="1777"/>
      <c r="C2" s="1777"/>
      <c r="D2" s="1777"/>
      <c r="E2" s="1777"/>
      <c r="F2" s="1777"/>
      <c r="G2" s="1752" t="s">
        <v>284</v>
      </c>
      <c r="H2" s="1753"/>
    </row>
    <row r="3" spans="1:20">
      <c r="A3" s="951" t="str">
        <f>+Cover!A14</f>
        <v>Select Name of Insurer/ Financial Holding Company</v>
      </c>
      <c r="B3" s="948"/>
      <c r="C3" s="948"/>
      <c r="D3" s="948"/>
      <c r="E3" s="54"/>
      <c r="F3" s="54"/>
      <c r="G3" s="638"/>
      <c r="H3" s="54"/>
      <c r="I3" s="4"/>
      <c r="J3" s="4"/>
      <c r="K3" s="4"/>
      <c r="L3" s="4"/>
      <c r="M3" s="4"/>
      <c r="N3" s="4"/>
      <c r="O3" s="4"/>
      <c r="P3" s="4"/>
      <c r="Q3" s="4"/>
      <c r="R3" s="4"/>
      <c r="S3" s="4"/>
      <c r="T3" s="4"/>
    </row>
    <row r="4" spans="1:20">
      <c r="A4" s="952" t="str">
        <f>+ToC!A3</f>
        <v>Insurer/Financial Holding Company</v>
      </c>
      <c r="B4" s="46"/>
      <c r="C4" s="46"/>
      <c r="D4" s="46"/>
      <c r="E4" s="54"/>
      <c r="F4" s="54"/>
      <c r="G4" s="54"/>
      <c r="H4" s="54"/>
      <c r="I4" s="4"/>
      <c r="J4" s="4"/>
      <c r="K4" s="4"/>
      <c r="L4" s="4"/>
      <c r="M4" s="4"/>
      <c r="N4" s="4"/>
      <c r="O4" s="4"/>
      <c r="P4" s="4"/>
      <c r="Q4" s="4"/>
      <c r="R4" s="4"/>
      <c r="S4" s="4"/>
      <c r="T4" s="4"/>
    </row>
    <row r="5" spans="1:20" s="4" customFormat="1">
      <c r="A5" s="952"/>
      <c r="B5" s="46"/>
      <c r="C5" s="46"/>
      <c r="D5" s="46"/>
      <c r="E5" s="54"/>
      <c r="F5" s="54"/>
      <c r="G5" s="54"/>
      <c r="H5" s="54"/>
    </row>
    <row r="6" spans="1:20" s="4" customFormat="1">
      <c r="A6" s="48" t="str">
        <f>+ToC!A5</f>
        <v>LONG-TERM INSURERS ANNUAL RETURN</v>
      </c>
      <c r="B6" s="46"/>
      <c r="C6" s="46"/>
      <c r="D6" s="46"/>
      <c r="E6" s="46"/>
      <c r="F6" s="46"/>
      <c r="G6" s="46"/>
      <c r="H6" s="54"/>
    </row>
    <row r="7" spans="1:20">
      <c r="A7" s="48" t="str">
        <f>+ToC!A6</f>
        <v>FOR THE YEAR ENDED:</v>
      </c>
      <c r="B7" s="46"/>
      <c r="C7" s="46"/>
      <c r="D7" s="46"/>
      <c r="E7" s="54"/>
      <c r="F7" s="54"/>
      <c r="G7" s="5089">
        <f>+Cover!A23</f>
        <v>0</v>
      </c>
      <c r="H7" s="5064"/>
      <c r="I7" s="4"/>
      <c r="J7" s="4"/>
      <c r="K7" s="4"/>
      <c r="L7" s="4"/>
      <c r="M7" s="4"/>
      <c r="N7" s="4"/>
      <c r="O7" s="4"/>
      <c r="P7" s="4"/>
      <c r="Q7" s="4"/>
      <c r="R7" s="4"/>
      <c r="S7" s="4"/>
      <c r="T7" s="4"/>
    </row>
    <row r="8" spans="1:20" s="4" customFormat="1">
      <c r="A8" s="48"/>
      <c r="B8" s="46"/>
      <c r="C8" s="46"/>
      <c r="D8" s="46"/>
      <c r="E8" s="54"/>
      <c r="F8" s="54"/>
      <c r="G8" s="54"/>
      <c r="H8" s="54"/>
    </row>
    <row r="9" spans="1:20" s="4400" customFormat="1">
      <c r="A9" s="4399" t="s">
        <v>285</v>
      </c>
      <c r="B9" s="49"/>
      <c r="C9" s="49"/>
      <c r="D9" s="49"/>
      <c r="E9" s="49"/>
      <c r="F9" s="49"/>
      <c r="G9" s="49"/>
      <c r="H9" s="49"/>
    </row>
    <row r="10" spans="1:20" ht="16" thickBot="1">
      <c r="A10" s="64"/>
      <c r="B10" s="54"/>
      <c r="C10" s="54"/>
      <c r="D10" s="54"/>
      <c r="E10" s="54"/>
      <c r="F10" s="54"/>
      <c r="G10" s="54"/>
      <c r="H10" s="54"/>
      <c r="I10" s="4"/>
      <c r="J10" s="4"/>
      <c r="K10" s="4"/>
      <c r="L10" s="4"/>
      <c r="M10" s="4"/>
      <c r="N10" s="4"/>
      <c r="O10" s="4"/>
      <c r="P10" s="1500" t="s">
        <v>286</v>
      </c>
      <c r="Q10" s="4"/>
      <c r="R10" s="4"/>
      <c r="S10" s="4"/>
      <c r="T10" s="4"/>
    </row>
    <row r="11" spans="1:20" s="3" customFormat="1" ht="70.5" thickTop="1">
      <c r="A11" s="1392"/>
      <c r="B11" s="1393" t="s">
        <v>377</v>
      </c>
      <c r="C11" s="1933" t="s">
        <v>378</v>
      </c>
      <c r="D11" s="1394" t="s">
        <v>239</v>
      </c>
      <c r="E11" s="1395" t="s">
        <v>289</v>
      </c>
      <c r="F11" s="1934" t="s">
        <v>379</v>
      </c>
      <c r="G11" s="1396" t="s">
        <v>291</v>
      </c>
      <c r="H11" s="1397" t="s">
        <v>380</v>
      </c>
      <c r="P11" s="1501" t="s">
        <v>293</v>
      </c>
    </row>
    <row r="12" spans="1:20" s="3" customFormat="1" ht="21.5">
      <c r="A12" s="1935"/>
      <c r="B12" s="1936" t="s">
        <v>294</v>
      </c>
      <c r="C12" s="1937" t="s">
        <v>295</v>
      </c>
      <c r="D12" s="1909" t="s">
        <v>296</v>
      </c>
      <c r="E12" s="1909" t="s">
        <v>297</v>
      </c>
      <c r="F12" s="1938" t="s">
        <v>298</v>
      </c>
      <c r="G12" s="1909" t="s">
        <v>299</v>
      </c>
      <c r="H12" s="1939" t="s">
        <v>300</v>
      </c>
      <c r="P12" s="1501" t="s">
        <v>301</v>
      </c>
    </row>
    <row r="13" spans="1:20" s="1710" customFormat="1" ht="20.149999999999999" customHeight="1">
      <c r="A13" s="1940" t="s">
        <v>381</v>
      </c>
      <c r="B13" s="1941"/>
      <c r="C13" s="1942"/>
      <c r="D13" s="1941"/>
      <c r="E13" s="1941"/>
      <c r="F13" s="1709"/>
      <c r="G13" s="1941"/>
      <c r="H13" s="1943"/>
      <c r="N13" s="1711"/>
      <c r="P13" s="1712" t="s">
        <v>32</v>
      </c>
      <c r="Q13" s="1711"/>
      <c r="R13" s="1778"/>
      <c r="S13" s="1778"/>
      <c r="T13" s="1778"/>
    </row>
    <row r="14" spans="1:20" s="1710" customFormat="1" ht="20.149999999999999" customHeight="1">
      <c r="A14" s="1940" t="s">
        <v>382</v>
      </c>
      <c r="B14" s="1941"/>
      <c r="C14" s="1944"/>
      <c r="D14" s="1941"/>
      <c r="E14" s="1941"/>
      <c r="F14" s="1945"/>
      <c r="G14" s="1941"/>
      <c r="H14" s="1943"/>
      <c r="N14" s="1713" t="s">
        <v>304</v>
      </c>
      <c r="P14" s="1712" t="s">
        <v>305</v>
      </c>
      <c r="Q14" s="1714"/>
      <c r="R14" s="1778"/>
      <c r="S14" s="1778"/>
      <c r="T14" s="1778"/>
    </row>
    <row r="15" spans="1:20" s="1710" customFormat="1" ht="20.149999999999999" customHeight="1">
      <c r="A15" s="1391" t="s">
        <v>303</v>
      </c>
      <c r="B15" s="1715"/>
      <c r="C15" s="1946"/>
      <c r="D15" s="1947"/>
      <c r="E15" s="1947"/>
      <c r="F15" s="1948"/>
      <c r="G15" s="1716"/>
      <c r="H15" s="1949" t="str">
        <f>IFERROR(IF((G15/$G$65)&gt;0,(G15/$G$65),0),"")</f>
        <v/>
      </c>
      <c r="N15" s="1713" t="s">
        <v>307</v>
      </c>
      <c r="P15" s="1717" t="s">
        <v>308</v>
      </c>
      <c r="Q15" s="1711"/>
      <c r="R15" s="1778"/>
      <c r="S15" s="1778"/>
      <c r="T15" s="1778"/>
    </row>
    <row r="16" spans="1:20" s="1710" customFormat="1" ht="20.149999999999999" customHeight="1">
      <c r="A16" s="1391" t="s">
        <v>306</v>
      </c>
      <c r="B16" s="1715"/>
      <c r="C16" s="1946"/>
      <c r="D16" s="1950"/>
      <c r="E16" s="1951"/>
      <c r="F16" s="1948"/>
      <c r="G16" s="1716"/>
      <c r="H16" s="1949" t="str">
        <f t="shared" ref="H16:H64" si="0">IFERROR(IF((G16/$G$65)&gt;0,(G16/$G$65),0),"")</f>
        <v/>
      </c>
      <c r="P16" s="1712" t="s">
        <v>310</v>
      </c>
      <c r="Q16" s="1718"/>
      <c r="R16" s="1778"/>
      <c r="S16" s="1778"/>
      <c r="T16" s="1778"/>
    </row>
    <row r="17" spans="1:20" s="1710" customFormat="1" ht="20.149999999999999" customHeight="1">
      <c r="A17" s="1391" t="s">
        <v>309</v>
      </c>
      <c r="B17" s="1715"/>
      <c r="C17" s="1946"/>
      <c r="D17" s="1715"/>
      <c r="E17" s="1715"/>
      <c r="F17" s="1948"/>
      <c r="G17" s="1716"/>
      <c r="H17" s="1949" t="str">
        <f t="shared" si="0"/>
        <v/>
      </c>
      <c r="P17" s="1712" t="s">
        <v>312</v>
      </c>
      <c r="Q17" s="1711"/>
      <c r="R17" s="1778"/>
      <c r="S17" s="1778"/>
      <c r="T17" s="1778"/>
    </row>
    <row r="18" spans="1:20" s="1710" customFormat="1" ht="20.149999999999999" customHeight="1">
      <c r="A18" s="1391" t="s">
        <v>311</v>
      </c>
      <c r="B18" s="1715"/>
      <c r="C18" s="1946"/>
      <c r="D18" s="1715"/>
      <c r="E18" s="1715"/>
      <c r="F18" s="1948"/>
      <c r="G18" s="1716"/>
      <c r="H18" s="1949" t="str">
        <f t="shared" si="0"/>
        <v/>
      </c>
      <c r="P18" s="1712" t="s">
        <v>314</v>
      </c>
      <c r="Q18" s="1711"/>
      <c r="R18" s="1778"/>
      <c r="S18" s="1778"/>
      <c r="T18" s="1778"/>
    </row>
    <row r="19" spans="1:20" s="1710" customFormat="1" ht="20.149999999999999" customHeight="1">
      <c r="A19" s="1391" t="s">
        <v>313</v>
      </c>
      <c r="B19" s="1715"/>
      <c r="C19" s="1946"/>
      <c r="D19" s="1715"/>
      <c r="E19" s="1715"/>
      <c r="F19" s="1948"/>
      <c r="G19" s="1716"/>
      <c r="H19" s="1949" t="str">
        <f t="shared" si="0"/>
        <v/>
      </c>
      <c r="P19" s="1712" t="s">
        <v>316</v>
      </c>
      <c r="R19" s="1778"/>
      <c r="S19" s="1778"/>
      <c r="T19" s="1778"/>
    </row>
    <row r="20" spans="1:20" s="1710" customFormat="1" ht="20.149999999999999" customHeight="1">
      <c r="A20" s="1391" t="s">
        <v>315</v>
      </c>
      <c r="B20" s="1715"/>
      <c r="C20" s="1946"/>
      <c r="D20" s="1715"/>
      <c r="E20" s="1715"/>
      <c r="F20" s="1948"/>
      <c r="G20" s="1716"/>
      <c r="H20" s="1949" t="str">
        <f t="shared" si="0"/>
        <v/>
      </c>
      <c r="P20" s="1712" t="s">
        <v>318</v>
      </c>
      <c r="R20" s="1778"/>
      <c r="S20" s="1778"/>
      <c r="T20" s="1778"/>
    </row>
    <row r="21" spans="1:20" s="1710" customFormat="1" ht="20.149999999999999" customHeight="1">
      <c r="A21" s="1391" t="s">
        <v>317</v>
      </c>
      <c r="B21" s="1715"/>
      <c r="C21" s="1946"/>
      <c r="D21" s="1715"/>
      <c r="E21" s="1715"/>
      <c r="F21" s="1948"/>
      <c r="G21" s="1716"/>
      <c r="H21" s="1949" t="str">
        <f t="shared" si="0"/>
        <v/>
      </c>
      <c r="P21" s="1712" t="s">
        <v>320</v>
      </c>
      <c r="R21" s="1778"/>
      <c r="S21" s="1778"/>
      <c r="T21" s="1778"/>
    </row>
    <row r="22" spans="1:20" s="1710" customFormat="1" ht="20.149999999999999" customHeight="1">
      <c r="A22" s="1391" t="s">
        <v>319</v>
      </c>
      <c r="B22" s="1715"/>
      <c r="C22" s="1946"/>
      <c r="D22" s="1715"/>
      <c r="E22" s="1715"/>
      <c r="F22" s="1948"/>
      <c r="G22" s="1719"/>
      <c r="H22" s="1949" t="str">
        <f t="shared" si="0"/>
        <v/>
      </c>
      <c r="P22" s="1712" t="s">
        <v>322</v>
      </c>
      <c r="R22" s="1778"/>
      <c r="S22" s="1778"/>
      <c r="T22" s="1778"/>
    </row>
    <row r="23" spans="1:20" s="1710" customFormat="1" ht="20.149999999999999" customHeight="1">
      <c r="A23" s="1391" t="s">
        <v>321</v>
      </c>
      <c r="B23" s="1715"/>
      <c r="C23" s="1946"/>
      <c r="D23" s="1715"/>
      <c r="E23" s="1715"/>
      <c r="F23" s="1948"/>
      <c r="G23" s="1719"/>
      <c r="H23" s="1949" t="str">
        <f t="shared" si="0"/>
        <v/>
      </c>
      <c r="P23" s="1712" t="s">
        <v>324</v>
      </c>
      <c r="R23" s="1778"/>
      <c r="S23" s="1778"/>
      <c r="T23" s="1778"/>
    </row>
    <row r="24" spans="1:20" s="1710" customFormat="1" ht="20.149999999999999" customHeight="1">
      <c r="A24" s="1391" t="s">
        <v>323</v>
      </c>
      <c r="B24" s="1715"/>
      <c r="C24" s="1946"/>
      <c r="D24" s="1715"/>
      <c r="E24" s="1715"/>
      <c r="F24" s="1948"/>
      <c r="G24" s="1719"/>
      <c r="H24" s="1949" t="str">
        <f t="shared" si="0"/>
        <v/>
      </c>
      <c r="R24" s="1778"/>
      <c r="S24" s="1778"/>
      <c r="T24" s="1778"/>
    </row>
    <row r="25" spans="1:20" s="1710" customFormat="1" ht="20.149999999999999" customHeight="1">
      <c r="A25" s="1391" t="s">
        <v>325</v>
      </c>
      <c r="B25" s="1715"/>
      <c r="C25" s="1946"/>
      <c r="D25" s="1715"/>
      <c r="E25" s="1715"/>
      <c r="F25" s="1948"/>
      <c r="G25" s="1719"/>
      <c r="H25" s="1949" t="str">
        <f t="shared" si="0"/>
        <v/>
      </c>
    </row>
    <row r="26" spans="1:20" s="1710" customFormat="1" ht="20.149999999999999" customHeight="1">
      <c r="A26" s="1391" t="s">
        <v>326</v>
      </c>
      <c r="B26" s="1715"/>
      <c r="C26" s="1946"/>
      <c r="D26" s="1715"/>
      <c r="E26" s="1715"/>
      <c r="F26" s="1948"/>
      <c r="G26" s="1719"/>
      <c r="H26" s="1949" t="str">
        <f t="shared" si="0"/>
        <v/>
      </c>
    </row>
    <row r="27" spans="1:20" s="1710" customFormat="1" ht="20.149999999999999" customHeight="1">
      <c r="A27" s="1391" t="s">
        <v>327</v>
      </c>
      <c r="B27" s="1715"/>
      <c r="C27" s="1946"/>
      <c r="D27" s="1715"/>
      <c r="E27" s="1715"/>
      <c r="F27" s="1948"/>
      <c r="G27" s="1719"/>
      <c r="H27" s="1949" t="str">
        <f t="shared" si="0"/>
        <v/>
      </c>
    </row>
    <row r="28" spans="1:20" s="1710" customFormat="1" ht="20.149999999999999" customHeight="1">
      <c r="A28" s="1391" t="s">
        <v>328</v>
      </c>
      <c r="B28" s="1715"/>
      <c r="C28" s="1946"/>
      <c r="D28" s="1715"/>
      <c r="E28" s="1715"/>
      <c r="F28" s="1948"/>
      <c r="G28" s="1719"/>
      <c r="H28" s="1949" t="str">
        <f t="shared" si="0"/>
        <v/>
      </c>
    </row>
    <row r="29" spans="1:20" s="1710" customFormat="1" ht="20.149999999999999" customHeight="1">
      <c r="A29" s="1391" t="s">
        <v>329</v>
      </c>
      <c r="B29" s="1715"/>
      <c r="C29" s="1946"/>
      <c r="D29" s="1715"/>
      <c r="E29" s="1715"/>
      <c r="F29" s="1948"/>
      <c r="G29" s="1719"/>
      <c r="H29" s="1949" t="str">
        <f t="shared" si="0"/>
        <v/>
      </c>
    </row>
    <row r="30" spans="1:20" s="1710" customFormat="1" ht="20.149999999999999" customHeight="1">
      <c r="A30" s="1391" t="s">
        <v>330</v>
      </c>
      <c r="B30" s="1715"/>
      <c r="C30" s="1946"/>
      <c r="D30" s="1715"/>
      <c r="E30" s="1715"/>
      <c r="F30" s="1948"/>
      <c r="G30" s="1719"/>
      <c r="H30" s="1949" t="str">
        <f t="shared" si="0"/>
        <v/>
      </c>
    </row>
    <row r="31" spans="1:20" s="1710" customFormat="1" ht="20.149999999999999" customHeight="1">
      <c r="A31" s="1391" t="s">
        <v>331</v>
      </c>
      <c r="B31" s="1715"/>
      <c r="C31" s="1946"/>
      <c r="D31" s="1715"/>
      <c r="E31" s="1715"/>
      <c r="F31" s="1948"/>
      <c r="G31" s="1719"/>
      <c r="H31" s="1949" t="str">
        <f t="shared" si="0"/>
        <v/>
      </c>
    </row>
    <row r="32" spans="1:20" s="1710" customFormat="1" ht="20.149999999999999" customHeight="1">
      <c r="A32" s="1391" t="s">
        <v>332</v>
      </c>
      <c r="B32" s="1715"/>
      <c r="C32" s="1946"/>
      <c r="D32" s="1715"/>
      <c r="E32" s="1715"/>
      <c r="F32" s="1948"/>
      <c r="G32" s="1719"/>
      <c r="H32" s="1949" t="str">
        <f t="shared" si="0"/>
        <v/>
      </c>
    </row>
    <row r="33" spans="1:8" s="1710" customFormat="1" ht="20.149999999999999" customHeight="1">
      <c r="A33" s="1391" t="s">
        <v>333</v>
      </c>
      <c r="B33" s="1715"/>
      <c r="C33" s="1946"/>
      <c r="D33" s="1715"/>
      <c r="E33" s="1715"/>
      <c r="F33" s="1948"/>
      <c r="G33" s="1719"/>
      <c r="H33" s="1949" t="str">
        <f t="shared" si="0"/>
        <v/>
      </c>
    </row>
    <row r="34" spans="1:8" s="1710" customFormat="1" ht="20.149999999999999" customHeight="1">
      <c r="A34" s="1391" t="s">
        <v>334</v>
      </c>
      <c r="B34" s="1720"/>
      <c r="C34" s="1721"/>
      <c r="D34" s="1720"/>
      <c r="E34" s="1720"/>
      <c r="F34" s="1948"/>
      <c r="G34" s="1722"/>
      <c r="H34" s="1949" t="str">
        <f t="shared" si="0"/>
        <v/>
      </c>
    </row>
    <row r="35" spans="1:8" s="1710" customFormat="1" ht="20.149999999999999" customHeight="1">
      <c r="A35" s="1391" t="s">
        <v>335</v>
      </c>
      <c r="B35" s="1951"/>
      <c r="C35" s="1946"/>
      <c r="D35" s="1951"/>
      <c r="E35" s="1951"/>
      <c r="F35" s="1948"/>
      <c r="G35" s="1952"/>
      <c r="H35" s="1949" t="str">
        <f t="shared" si="0"/>
        <v/>
      </c>
    </row>
    <row r="36" spans="1:8" s="1710" customFormat="1" ht="20.149999999999999" customHeight="1">
      <c r="A36" s="1391" t="s">
        <v>336</v>
      </c>
      <c r="B36" s="1951"/>
      <c r="C36" s="1946"/>
      <c r="D36" s="1951"/>
      <c r="E36" s="1951"/>
      <c r="F36" s="1948"/>
      <c r="G36" s="1952"/>
      <c r="H36" s="1949" t="str">
        <f t="shared" si="0"/>
        <v/>
      </c>
    </row>
    <row r="37" spans="1:8" s="1710" customFormat="1" ht="20.149999999999999" customHeight="1">
      <c r="A37" s="1391" t="s">
        <v>337</v>
      </c>
      <c r="B37" s="1951"/>
      <c r="C37" s="1946"/>
      <c r="D37" s="1951"/>
      <c r="E37" s="1951"/>
      <c r="F37" s="1948"/>
      <c r="G37" s="1952"/>
      <c r="H37" s="1949" t="str">
        <f t="shared" si="0"/>
        <v/>
      </c>
    </row>
    <row r="38" spans="1:8" s="1710" customFormat="1" ht="20.149999999999999" customHeight="1">
      <c r="A38" s="1391" t="s">
        <v>338</v>
      </c>
      <c r="B38" s="1951"/>
      <c r="C38" s="1946"/>
      <c r="D38" s="1951"/>
      <c r="E38" s="1951"/>
      <c r="F38" s="1948"/>
      <c r="G38" s="1952"/>
      <c r="H38" s="1949" t="str">
        <f t="shared" si="0"/>
        <v/>
      </c>
    </row>
    <row r="39" spans="1:8" s="1710" customFormat="1" ht="20.149999999999999" customHeight="1">
      <c r="A39" s="1391" t="s">
        <v>339</v>
      </c>
      <c r="B39" s="1951"/>
      <c r="C39" s="1946"/>
      <c r="D39" s="1951"/>
      <c r="E39" s="1951"/>
      <c r="F39" s="1948"/>
      <c r="G39" s="1952"/>
      <c r="H39" s="1949" t="str">
        <f t="shared" si="0"/>
        <v/>
      </c>
    </row>
    <row r="40" spans="1:8" s="1710" customFormat="1" ht="20.149999999999999" customHeight="1">
      <c r="A40" s="1391" t="s">
        <v>340</v>
      </c>
      <c r="B40" s="1951"/>
      <c r="C40" s="1946"/>
      <c r="D40" s="1951"/>
      <c r="E40" s="1951"/>
      <c r="F40" s="1948"/>
      <c r="G40" s="1952"/>
      <c r="H40" s="1949" t="str">
        <f t="shared" si="0"/>
        <v/>
      </c>
    </row>
    <row r="41" spans="1:8" s="1710" customFormat="1" ht="20.149999999999999" customHeight="1">
      <c r="A41" s="1391" t="s">
        <v>341</v>
      </c>
      <c r="B41" s="1951"/>
      <c r="C41" s="1946"/>
      <c r="D41" s="1951"/>
      <c r="E41" s="1951"/>
      <c r="F41" s="1948"/>
      <c r="G41" s="1952"/>
      <c r="H41" s="1949" t="str">
        <f t="shared" si="0"/>
        <v/>
      </c>
    </row>
    <row r="42" spans="1:8" s="1710" customFormat="1" ht="20.149999999999999" customHeight="1">
      <c r="A42" s="1391" t="s">
        <v>342</v>
      </c>
      <c r="B42" s="1951"/>
      <c r="C42" s="1946"/>
      <c r="D42" s="1951"/>
      <c r="E42" s="1951"/>
      <c r="F42" s="1948"/>
      <c r="G42" s="1952"/>
      <c r="H42" s="1949" t="str">
        <f t="shared" si="0"/>
        <v/>
      </c>
    </row>
    <row r="43" spans="1:8" s="1710" customFormat="1" ht="20.149999999999999" customHeight="1">
      <c r="A43" s="1391" t="s">
        <v>343</v>
      </c>
      <c r="B43" s="1951"/>
      <c r="C43" s="1946"/>
      <c r="D43" s="1951"/>
      <c r="E43" s="1951"/>
      <c r="F43" s="1948"/>
      <c r="G43" s="1952"/>
      <c r="H43" s="1949" t="str">
        <f t="shared" si="0"/>
        <v/>
      </c>
    </row>
    <row r="44" spans="1:8" s="1710" customFormat="1" ht="20.149999999999999" customHeight="1">
      <c r="A44" s="1391" t="s">
        <v>344</v>
      </c>
      <c r="B44" s="1951"/>
      <c r="C44" s="1946"/>
      <c r="D44" s="1951"/>
      <c r="E44" s="1951"/>
      <c r="F44" s="1948"/>
      <c r="G44" s="1952"/>
      <c r="H44" s="1949" t="str">
        <f t="shared" si="0"/>
        <v/>
      </c>
    </row>
    <row r="45" spans="1:8" s="1710" customFormat="1" ht="20.149999999999999" customHeight="1">
      <c r="A45" s="1391" t="s">
        <v>345</v>
      </c>
      <c r="B45" s="1951"/>
      <c r="C45" s="1946"/>
      <c r="D45" s="1951"/>
      <c r="E45" s="1951"/>
      <c r="F45" s="1948"/>
      <c r="G45" s="1952"/>
      <c r="H45" s="1949" t="str">
        <f t="shared" si="0"/>
        <v/>
      </c>
    </row>
    <row r="46" spans="1:8" s="1710" customFormat="1" ht="20.149999999999999" customHeight="1">
      <c r="A46" s="1391" t="s">
        <v>346</v>
      </c>
      <c r="B46" s="1951"/>
      <c r="C46" s="1946"/>
      <c r="D46" s="1951"/>
      <c r="E46" s="1951"/>
      <c r="F46" s="1948"/>
      <c r="G46" s="1952"/>
      <c r="H46" s="1949" t="str">
        <f t="shared" si="0"/>
        <v/>
      </c>
    </row>
    <row r="47" spans="1:8" s="1710" customFormat="1" ht="20.149999999999999" customHeight="1">
      <c r="A47" s="1391" t="s">
        <v>347</v>
      </c>
      <c r="B47" s="1951"/>
      <c r="C47" s="1946"/>
      <c r="D47" s="1951"/>
      <c r="E47" s="1951"/>
      <c r="F47" s="1948"/>
      <c r="G47" s="1952"/>
      <c r="H47" s="1949" t="str">
        <f t="shared" si="0"/>
        <v/>
      </c>
    </row>
    <row r="48" spans="1:8" s="1710" customFormat="1" ht="20.149999999999999" customHeight="1">
      <c r="A48" s="1391" t="s">
        <v>348</v>
      </c>
      <c r="B48" s="1951"/>
      <c r="C48" s="1946"/>
      <c r="D48" s="1951"/>
      <c r="E48" s="1951"/>
      <c r="F48" s="1948"/>
      <c r="G48" s="1952"/>
      <c r="H48" s="1949" t="str">
        <f t="shared" si="0"/>
        <v/>
      </c>
    </row>
    <row r="49" spans="1:8" s="1710" customFormat="1" ht="20.149999999999999" customHeight="1">
      <c r="A49" s="1391" t="s">
        <v>349</v>
      </c>
      <c r="B49" s="1951"/>
      <c r="C49" s="1946"/>
      <c r="D49" s="1951"/>
      <c r="E49" s="1951"/>
      <c r="F49" s="1948"/>
      <c r="G49" s="1952"/>
      <c r="H49" s="1949" t="str">
        <f t="shared" si="0"/>
        <v/>
      </c>
    </row>
    <row r="50" spans="1:8" s="1710" customFormat="1" ht="20.149999999999999" customHeight="1">
      <c r="A50" s="1391" t="s">
        <v>350</v>
      </c>
      <c r="B50" s="1951"/>
      <c r="C50" s="1946"/>
      <c r="D50" s="1951"/>
      <c r="E50" s="1951"/>
      <c r="F50" s="1948"/>
      <c r="G50" s="1952"/>
      <c r="H50" s="1949" t="str">
        <f t="shared" si="0"/>
        <v/>
      </c>
    </row>
    <row r="51" spans="1:8" s="1710" customFormat="1" ht="20.149999999999999" customHeight="1">
      <c r="A51" s="1391" t="s">
        <v>351</v>
      </c>
      <c r="B51" s="1951"/>
      <c r="C51" s="1946"/>
      <c r="D51" s="1951"/>
      <c r="E51" s="1951"/>
      <c r="F51" s="1948"/>
      <c r="G51" s="1952"/>
      <c r="H51" s="1949" t="str">
        <f t="shared" si="0"/>
        <v/>
      </c>
    </row>
    <row r="52" spans="1:8" s="1710" customFormat="1" ht="20.149999999999999" customHeight="1">
      <c r="A52" s="1391" t="s">
        <v>352</v>
      </c>
      <c r="B52" s="1951"/>
      <c r="C52" s="1946"/>
      <c r="D52" s="1951"/>
      <c r="E52" s="1951"/>
      <c r="F52" s="1948"/>
      <c r="G52" s="1952"/>
      <c r="H52" s="1949" t="str">
        <f t="shared" si="0"/>
        <v/>
      </c>
    </row>
    <row r="53" spans="1:8" s="1710" customFormat="1" ht="20.149999999999999" customHeight="1">
      <c r="A53" s="1391" t="s">
        <v>353</v>
      </c>
      <c r="B53" s="1951"/>
      <c r="C53" s="1946"/>
      <c r="D53" s="1951"/>
      <c r="E53" s="1951"/>
      <c r="F53" s="1948"/>
      <c r="G53" s="1952"/>
      <c r="H53" s="1949" t="str">
        <f t="shared" si="0"/>
        <v/>
      </c>
    </row>
    <row r="54" spans="1:8" s="1710" customFormat="1" ht="20.149999999999999" customHeight="1">
      <c r="A54" s="1391" t="s">
        <v>354</v>
      </c>
      <c r="B54" s="1951"/>
      <c r="C54" s="1946"/>
      <c r="D54" s="1951"/>
      <c r="E54" s="1951"/>
      <c r="F54" s="1948"/>
      <c r="G54" s="1952"/>
      <c r="H54" s="1949" t="str">
        <f t="shared" si="0"/>
        <v/>
      </c>
    </row>
    <row r="55" spans="1:8" s="1710" customFormat="1" ht="20.149999999999999" customHeight="1">
      <c r="A55" s="1391" t="s">
        <v>355</v>
      </c>
      <c r="B55" s="1951"/>
      <c r="C55" s="1946"/>
      <c r="D55" s="1951"/>
      <c r="E55" s="1951"/>
      <c r="F55" s="1948"/>
      <c r="G55" s="1952"/>
      <c r="H55" s="1949" t="str">
        <f t="shared" si="0"/>
        <v/>
      </c>
    </row>
    <row r="56" spans="1:8" s="1710" customFormat="1" ht="20.149999999999999" customHeight="1">
      <c r="A56" s="1391" t="s">
        <v>356</v>
      </c>
      <c r="B56" s="1951"/>
      <c r="C56" s="1946"/>
      <c r="D56" s="1951"/>
      <c r="E56" s="1951"/>
      <c r="F56" s="1948"/>
      <c r="G56" s="1952"/>
      <c r="H56" s="1949" t="str">
        <f t="shared" si="0"/>
        <v/>
      </c>
    </row>
    <row r="57" spans="1:8" s="1710" customFormat="1" ht="20.149999999999999" customHeight="1">
      <c r="A57" s="1391" t="s">
        <v>357</v>
      </c>
      <c r="B57" s="1951"/>
      <c r="C57" s="1946"/>
      <c r="D57" s="1951"/>
      <c r="E57" s="1951"/>
      <c r="F57" s="1948"/>
      <c r="G57" s="1952"/>
      <c r="H57" s="1949" t="str">
        <f t="shared" si="0"/>
        <v/>
      </c>
    </row>
    <row r="58" spans="1:8" s="1710" customFormat="1" ht="20.149999999999999" customHeight="1">
      <c r="A58" s="1391" t="s">
        <v>358</v>
      </c>
      <c r="B58" s="1951"/>
      <c r="C58" s="1946"/>
      <c r="D58" s="1951"/>
      <c r="E58" s="1951"/>
      <c r="F58" s="1948"/>
      <c r="G58" s="1952"/>
      <c r="H58" s="1949" t="str">
        <f t="shared" si="0"/>
        <v/>
      </c>
    </row>
    <row r="59" spans="1:8" s="1710" customFormat="1" ht="20.149999999999999" customHeight="1">
      <c r="A59" s="1391" t="s">
        <v>359</v>
      </c>
      <c r="B59" s="1951"/>
      <c r="C59" s="1946"/>
      <c r="D59" s="1951"/>
      <c r="E59" s="1951"/>
      <c r="F59" s="1948"/>
      <c r="G59" s="1952"/>
      <c r="H59" s="1949" t="str">
        <f t="shared" si="0"/>
        <v/>
      </c>
    </row>
    <row r="60" spans="1:8" s="1710" customFormat="1" ht="20.149999999999999" customHeight="1">
      <c r="A60" s="1391" t="s">
        <v>360</v>
      </c>
      <c r="B60" s="1951"/>
      <c r="C60" s="1946"/>
      <c r="D60" s="1951"/>
      <c r="E60" s="1951"/>
      <c r="F60" s="1948"/>
      <c r="G60" s="1952"/>
      <c r="H60" s="1949" t="str">
        <f t="shared" si="0"/>
        <v/>
      </c>
    </row>
    <row r="61" spans="1:8" s="1710" customFormat="1" ht="20.149999999999999" customHeight="1">
      <c r="A61" s="1391" t="s">
        <v>361</v>
      </c>
      <c r="B61" s="1951"/>
      <c r="C61" s="1946"/>
      <c r="D61" s="1951"/>
      <c r="E61" s="1951"/>
      <c r="F61" s="1948"/>
      <c r="G61" s="1952"/>
      <c r="H61" s="1949" t="str">
        <f t="shared" si="0"/>
        <v/>
      </c>
    </row>
    <row r="62" spans="1:8" s="1710" customFormat="1" ht="20.149999999999999" customHeight="1">
      <c r="A62" s="1391" t="s">
        <v>362</v>
      </c>
      <c r="B62" s="1951"/>
      <c r="C62" s="1946"/>
      <c r="D62" s="1951"/>
      <c r="E62" s="1951"/>
      <c r="F62" s="1948"/>
      <c r="G62" s="1952"/>
      <c r="H62" s="1949" t="str">
        <f t="shared" si="0"/>
        <v/>
      </c>
    </row>
    <row r="63" spans="1:8" s="1710" customFormat="1" ht="20.149999999999999" customHeight="1">
      <c r="A63" s="1391" t="s">
        <v>363</v>
      </c>
      <c r="B63" s="1951"/>
      <c r="C63" s="1946"/>
      <c r="D63" s="1951"/>
      <c r="E63" s="1951"/>
      <c r="F63" s="1948"/>
      <c r="G63" s="1952"/>
      <c r="H63" s="1949" t="str">
        <f t="shared" si="0"/>
        <v/>
      </c>
    </row>
    <row r="64" spans="1:8" s="1710" customFormat="1" ht="20.149999999999999" customHeight="1">
      <c r="A64" s="1391" t="s">
        <v>364</v>
      </c>
      <c r="B64" s="1951"/>
      <c r="C64" s="1946"/>
      <c r="D64" s="1951"/>
      <c r="E64" s="1951"/>
      <c r="F64" s="1948"/>
      <c r="G64" s="1952"/>
      <c r="H64" s="1949" t="str">
        <f t="shared" si="0"/>
        <v/>
      </c>
    </row>
    <row r="65" spans="1:8" s="1710" customFormat="1" ht="20.149999999999999" customHeight="1">
      <c r="A65" s="1919" t="s">
        <v>365</v>
      </c>
      <c r="B65" s="1953" t="s">
        <v>366</v>
      </c>
      <c r="C65" s="1954"/>
      <c r="D65" s="1954"/>
      <c r="E65" s="1954"/>
      <c r="F65" s="1955"/>
      <c r="G65" s="1956">
        <f>SUM(G15:G64)</f>
        <v>0</v>
      </c>
      <c r="H65" s="1957">
        <f>SUM(H15:H64)</f>
        <v>0</v>
      </c>
    </row>
    <row r="66" spans="1:8" s="1710" customFormat="1" ht="20.149999999999999" customHeight="1">
      <c r="A66" s="1919" t="s">
        <v>367</v>
      </c>
      <c r="B66" s="5189" t="s">
        <v>368</v>
      </c>
      <c r="C66" s="5190"/>
      <c r="D66" s="5190"/>
      <c r="E66" s="5190"/>
      <c r="F66" s="1955"/>
      <c r="G66" s="1958">
        <f>G65-G67-G68</f>
        <v>0</v>
      </c>
      <c r="H66" s="1949" t="str">
        <f>IFERROR(IF((G66/$G$69)&gt;0,(G66/$G$69),0),"")</f>
        <v/>
      </c>
    </row>
    <row r="67" spans="1:8" s="1710" customFormat="1" ht="20.149999999999999" customHeight="1">
      <c r="A67" s="1919" t="s">
        <v>369</v>
      </c>
      <c r="B67" s="5194" t="s">
        <v>370</v>
      </c>
      <c r="C67" s="5195"/>
      <c r="D67" s="5195"/>
      <c r="E67" s="5195"/>
      <c r="F67" s="1955"/>
      <c r="G67" s="1958">
        <f>SUMIF($F$15:$F$64,"Staff",$G$15:$G$64)</f>
        <v>0</v>
      </c>
      <c r="H67" s="1949" t="str">
        <f>IFERROR(IF((G67/$G$69)&gt;0,(G67/$G$69),0),"")</f>
        <v/>
      </c>
    </row>
    <row r="68" spans="1:8" s="1710" customFormat="1" ht="20.149999999999999" customHeight="1">
      <c r="A68" s="1919" t="s">
        <v>371</v>
      </c>
      <c r="B68" s="1775" t="s">
        <v>372</v>
      </c>
      <c r="C68" s="1776"/>
      <c r="D68" s="1776" t="s">
        <v>383</v>
      </c>
      <c r="E68" s="1723"/>
      <c r="F68" s="1959"/>
      <c r="G68" s="1958">
        <f>SUMIF($F$15:$F$64,"Other",$G$15:$G$64)</f>
        <v>0</v>
      </c>
      <c r="H68" s="1949" t="str">
        <f>IFERROR(IF((G68/$G$69)&gt;0,(G68/$G$69),0),"")</f>
        <v/>
      </c>
    </row>
    <row r="69" spans="1:8" s="1710" customFormat="1" ht="20.149999999999999" customHeight="1" thickBot="1">
      <c r="A69" s="1724"/>
      <c r="B69" s="5191" t="s">
        <v>373</v>
      </c>
      <c r="C69" s="5192"/>
      <c r="D69" s="5192"/>
      <c r="E69" s="5193"/>
      <c r="F69" s="1960"/>
      <c r="G69" s="1725">
        <f>SUM(G66:G68)</f>
        <v>0</v>
      </c>
      <c r="H69" s="1726">
        <f>SUM(H66:H68)</f>
        <v>0</v>
      </c>
    </row>
    <row r="70" spans="1:8" s="3" customFormat="1" ht="16" thickTop="1">
      <c r="A70" s="1386"/>
      <c r="B70" s="1387"/>
      <c r="C70" s="1387"/>
      <c r="D70" s="1387"/>
      <c r="E70" s="1387"/>
      <c r="F70" s="1387"/>
      <c r="G70" s="742"/>
      <c r="H70" s="1388"/>
    </row>
    <row r="71" spans="1:8" ht="45" customHeight="1">
      <c r="A71" s="5179" t="s">
        <v>2128</v>
      </c>
      <c r="B71" s="5180"/>
      <c r="C71" s="5180"/>
      <c r="D71" s="5180"/>
      <c r="E71" s="5180"/>
      <c r="F71" s="5180"/>
      <c r="G71" s="5180"/>
      <c r="H71" s="5180"/>
    </row>
    <row r="72" spans="1:8" s="4" customFormat="1">
      <c r="A72" s="4555"/>
      <c r="B72" s="4556"/>
      <c r="C72" s="4556"/>
      <c r="D72" s="4556"/>
      <c r="E72" s="4556"/>
      <c r="F72" s="4556"/>
      <c r="G72" s="4556"/>
      <c r="H72" s="4556"/>
    </row>
    <row r="73" spans="1:8">
      <c r="A73" s="952" t="s">
        <v>374</v>
      </c>
      <c r="B73" s="952"/>
      <c r="C73" s="952"/>
      <c r="D73" s="952"/>
      <c r="E73" s="952"/>
      <c r="F73" s="952"/>
      <c r="G73" s="952"/>
      <c r="H73" s="46"/>
    </row>
    <row r="74" spans="1:8">
      <c r="A74" s="952" t="s">
        <v>384</v>
      </c>
      <c r="B74" s="952"/>
      <c r="C74" s="952"/>
      <c r="D74" s="952"/>
      <c r="E74" s="952"/>
      <c r="F74" s="952"/>
      <c r="G74" s="952"/>
      <c r="H74" s="46"/>
    </row>
    <row r="75" spans="1:8">
      <c r="A75" s="1385"/>
      <c r="B75" s="46"/>
      <c r="C75" s="46"/>
      <c r="D75" s="46"/>
      <c r="E75" s="46"/>
      <c r="F75" s="46"/>
      <c r="G75" s="46"/>
      <c r="H75" s="63" t="str">
        <f>+ToC!E115</f>
        <v xml:space="preserve">LONG-TERM Annual Return </v>
      </c>
    </row>
    <row r="76" spans="1:8">
      <c r="A76" s="1385"/>
      <c r="B76" s="1381"/>
      <c r="C76" s="1381"/>
      <c r="D76" s="46"/>
      <c r="E76" s="46"/>
      <c r="F76" s="46"/>
      <c r="G76" s="46"/>
      <c r="H76" s="63" t="s">
        <v>385</v>
      </c>
    </row>
    <row r="77" spans="1:8" hidden="1">
      <c r="A77" s="13"/>
      <c r="B77" s="12"/>
      <c r="C77" s="54"/>
      <c r="D77" s="54"/>
      <c r="E77" s="54"/>
      <c r="F77" s="54"/>
      <c r="G77" s="54"/>
      <c r="H77" s="54"/>
    </row>
  </sheetData>
  <sheetProtection password="DF61" sheet="1" objects="1" scenarios="1"/>
  <mergeCells count="6">
    <mergeCell ref="A1:H1"/>
    <mergeCell ref="B66:E66"/>
    <mergeCell ref="B69:E69"/>
    <mergeCell ref="A71:H71"/>
    <mergeCell ref="B67:E67"/>
    <mergeCell ref="G7:H7"/>
  </mergeCells>
  <dataValidations count="2">
    <dataValidation type="list" allowBlank="1" showInputMessage="1" showErrorMessage="1" sqref="C13 C15:C64">
      <formula1>$N$13:$N$15</formula1>
    </dataValidation>
    <dataValidation type="list" allowBlank="1" showInputMessage="1" showErrorMessage="1" sqref="F15:F64">
      <formula1>$P$9:$P$23</formula1>
    </dataValidation>
  </dataValidations>
  <hyperlinks>
    <hyperlink ref="A1:H1" location="ToC!A1" display="10.011"/>
  </hyperlinks>
  <pageMargins left="0.7" right="0.7" top="0.75" bottom="0.75" header="0.3" footer="0.3"/>
  <pageSetup paperSize="5"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V58"/>
  <sheetViews>
    <sheetView topLeftCell="A16" zoomScaleNormal="100" workbookViewId="0">
      <selection activeCell="A36" sqref="A36"/>
    </sheetView>
  </sheetViews>
  <sheetFormatPr defaultColWidth="0" defaultRowHeight="15.5" zeroHeight="1"/>
  <cols>
    <col min="1" max="1" width="4.765625" style="71" customWidth="1"/>
    <col min="2" max="2" width="23.4609375" style="71" customWidth="1"/>
    <col min="3" max="3" width="11.84375" style="71" bestFit="1" customWidth="1"/>
    <col min="4" max="4" width="9" style="71" bestFit="1" customWidth="1"/>
    <col min="5" max="5" width="9.07421875" style="71" customWidth="1"/>
    <col min="6" max="6" width="19.3046875" style="71" customWidth="1"/>
    <col min="7" max="7" width="8.84375" style="71" customWidth="1"/>
    <col min="8" max="22" width="0" hidden="1" customWidth="1"/>
    <col min="23" max="30" width="8.84375" hidden="1" customWidth="1"/>
    <col min="31" max="16384" width="8.84375" hidden="1"/>
  </cols>
  <sheetData>
    <row r="1" spans="1:7">
      <c r="A1" s="5178" t="s">
        <v>49</v>
      </c>
      <c r="B1" s="5178"/>
      <c r="C1" s="5178"/>
      <c r="D1" s="5178"/>
      <c r="E1" s="5178"/>
      <c r="F1" s="5178"/>
      <c r="G1" s="5178"/>
    </row>
    <row r="2" spans="1:7" s="4" customFormat="1">
      <c r="A2" s="46"/>
      <c r="B2" s="46"/>
      <c r="C2" s="46"/>
      <c r="D2" s="1166"/>
      <c r="E2" s="1166"/>
      <c r="F2" s="1752" t="s">
        <v>284</v>
      </c>
      <c r="G2" s="45"/>
    </row>
    <row r="3" spans="1:7">
      <c r="A3" s="951" t="str">
        <f>+Cover!A14</f>
        <v>Select Name of Insurer/ Financial Holding Company</v>
      </c>
      <c r="B3" s="948"/>
      <c r="C3" s="948"/>
      <c r="D3" s="46"/>
      <c r="E3" s="46"/>
      <c r="F3" s="46"/>
      <c r="G3" s="46"/>
    </row>
    <row r="4" spans="1:7">
      <c r="A4" s="952" t="str">
        <f>+ToC!A3</f>
        <v>Insurer/Financial Holding Company</v>
      </c>
      <c r="B4" s="49"/>
      <c r="C4" s="46"/>
      <c r="D4" s="46"/>
      <c r="E4" s="46"/>
      <c r="F4" s="46"/>
      <c r="G4" s="46"/>
    </row>
    <row r="5" spans="1:7" s="4" customFormat="1">
      <c r="A5" s="952"/>
      <c r="B5" s="49"/>
      <c r="C5" s="46"/>
      <c r="D5" s="46"/>
      <c r="E5" s="46"/>
      <c r="F5" s="46"/>
      <c r="G5" s="46"/>
    </row>
    <row r="6" spans="1:7" s="4" customFormat="1">
      <c r="A6" s="48" t="str">
        <f>+ToC!A5</f>
        <v>LONG-TERM INSURERS ANNUAL RETURN</v>
      </c>
      <c r="B6" s="46"/>
      <c r="C6" s="46"/>
      <c r="D6" s="46"/>
      <c r="E6" s="46"/>
      <c r="F6" s="46"/>
      <c r="G6" s="46"/>
    </row>
    <row r="7" spans="1:7" s="4" customFormat="1">
      <c r="A7" s="48" t="str">
        <f>+ToC!A6</f>
        <v>FOR THE YEAR ENDED:</v>
      </c>
      <c r="B7" s="46"/>
      <c r="C7" s="46"/>
      <c r="D7" s="46"/>
      <c r="E7" s="46"/>
      <c r="F7" s="5089">
        <f>+Cover!A23</f>
        <v>0</v>
      </c>
      <c r="G7" s="5064"/>
    </row>
    <row r="8" spans="1:7" s="4" customFormat="1">
      <c r="A8" s="952"/>
      <c r="B8" s="49"/>
      <c r="C8" s="46"/>
      <c r="D8" s="46"/>
      <c r="E8" s="46"/>
      <c r="F8" s="46"/>
      <c r="G8" s="46"/>
    </row>
    <row r="9" spans="1:7">
      <c r="A9" s="5075" t="s">
        <v>2170</v>
      </c>
      <c r="B9" s="5075"/>
      <c r="C9" s="5075"/>
      <c r="D9" s="5075"/>
      <c r="E9" s="5075"/>
      <c r="F9" s="5075"/>
      <c r="G9" s="5075"/>
    </row>
    <row r="10" spans="1:7">
      <c r="A10" s="46"/>
      <c r="B10" s="46"/>
      <c r="C10" s="5220"/>
      <c r="D10" s="5220"/>
      <c r="E10" s="5220"/>
      <c r="F10" s="5220"/>
      <c r="G10" s="5220"/>
    </row>
    <row r="11" spans="1:7" s="4400" customFormat="1">
      <c r="A11" s="1696" t="s">
        <v>386</v>
      </c>
      <c r="B11" s="1696" t="s">
        <v>387</v>
      </c>
      <c r="C11" s="5216"/>
      <c r="D11" s="5221"/>
      <c r="E11" s="5221"/>
      <c r="F11" s="5221"/>
      <c r="G11" s="5221"/>
    </row>
    <row r="12" spans="1:7" s="4400" customFormat="1">
      <c r="A12" s="46"/>
      <c r="B12" s="1696" t="s">
        <v>388</v>
      </c>
      <c r="C12" s="5222"/>
      <c r="D12" s="5222"/>
      <c r="E12" s="5222"/>
      <c r="F12" s="5222"/>
      <c r="G12" s="5222"/>
    </row>
    <row r="13" spans="1:7" s="4400" customFormat="1">
      <c r="A13" s="46"/>
      <c r="B13" s="5199" t="s">
        <v>389</v>
      </c>
      <c r="C13" s="5199"/>
      <c r="D13" s="5199"/>
      <c r="E13" s="5199"/>
      <c r="F13" s="5199"/>
      <c r="G13" s="5199"/>
    </row>
    <row r="14" spans="1:7" s="4400" customFormat="1">
      <c r="A14" s="4401"/>
      <c r="B14" s="5200"/>
      <c r="C14" s="5201"/>
      <c r="D14" s="5201"/>
      <c r="E14" s="5201"/>
      <c r="F14" s="5201"/>
      <c r="G14" s="5202"/>
    </row>
    <row r="15" spans="1:7" s="4400" customFormat="1">
      <c r="A15" s="4401"/>
      <c r="B15" s="5200"/>
      <c r="C15" s="5218"/>
      <c r="D15" s="5218"/>
      <c r="E15" s="5218"/>
      <c r="F15" s="5218"/>
      <c r="G15" s="5219"/>
    </row>
    <row r="16" spans="1:7" s="4400" customFormat="1">
      <c r="A16" s="47"/>
      <c r="B16" s="47"/>
      <c r="C16" s="47"/>
      <c r="D16" s="47"/>
      <c r="E16" s="47"/>
      <c r="F16" s="47"/>
      <c r="G16" s="47"/>
    </row>
    <row r="17" spans="1:22" s="4400" customFormat="1">
      <c r="A17" s="1696" t="s">
        <v>390</v>
      </c>
      <c r="B17" s="5209" t="s">
        <v>2129</v>
      </c>
      <c r="C17" s="5209"/>
      <c r="D17" s="5209"/>
      <c r="E17" s="4402"/>
      <c r="F17" s="5216"/>
      <c r="G17" s="5216"/>
    </row>
    <row r="18" spans="1:22" s="4400" customFormat="1">
      <c r="A18" s="1696" t="s">
        <v>391</v>
      </c>
      <c r="B18" s="5209" t="s">
        <v>392</v>
      </c>
      <c r="C18" s="5209"/>
      <c r="D18" s="5209"/>
      <c r="E18" s="4403"/>
      <c r="F18" s="5217"/>
      <c r="G18" s="5217"/>
    </row>
    <row r="19" spans="1:22" s="4400" customFormat="1">
      <c r="A19" s="1696" t="s">
        <v>393</v>
      </c>
      <c r="B19" s="5209" t="s">
        <v>394</v>
      </c>
      <c r="C19" s="5209"/>
      <c r="D19" s="5209"/>
      <c r="E19" s="4403"/>
      <c r="F19" s="5210"/>
      <c r="G19" s="5210"/>
      <c r="V19" s="4400" t="s">
        <v>395</v>
      </c>
    </row>
    <row r="20" spans="1:22" s="4400" customFormat="1">
      <c r="A20" s="1696" t="s">
        <v>396</v>
      </c>
      <c r="B20" s="5209" t="s">
        <v>397</v>
      </c>
      <c r="C20" s="5209"/>
      <c r="D20" s="5209"/>
      <c r="E20" s="5214"/>
      <c r="F20" s="5211"/>
      <c r="G20" s="5211"/>
      <c r="V20" s="4400" t="s">
        <v>398</v>
      </c>
    </row>
    <row r="21" spans="1:22" s="4400" customFormat="1" ht="29.25" customHeight="1">
      <c r="A21" s="1696" t="s">
        <v>399</v>
      </c>
      <c r="B21" s="5203" t="s">
        <v>400</v>
      </c>
      <c r="C21" s="5203"/>
      <c r="D21" s="5203"/>
      <c r="E21" s="5203"/>
      <c r="F21" s="5203"/>
      <c r="G21" s="5203"/>
      <c r="V21" s="4400" t="s">
        <v>401</v>
      </c>
    </row>
    <row r="22" spans="1:22" s="4400" customFormat="1" ht="39.75" customHeight="1">
      <c r="A22" s="4404"/>
      <c r="B22" s="5200"/>
      <c r="C22" s="5201"/>
      <c r="D22" s="5201"/>
      <c r="E22" s="5201"/>
      <c r="F22" s="5201"/>
      <c r="G22" s="5202"/>
    </row>
    <row r="23" spans="1:22" s="4400" customFormat="1">
      <c r="A23" s="1696"/>
      <c r="B23" s="47"/>
      <c r="C23" s="47"/>
      <c r="D23" s="47"/>
      <c r="E23" s="47"/>
      <c r="F23" s="47"/>
      <c r="G23" s="47"/>
    </row>
    <row r="24" spans="1:22" s="4400" customFormat="1" ht="32.25" customHeight="1">
      <c r="A24" s="1696" t="s">
        <v>402</v>
      </c>
      <c r="B24" s="5212" t="s">
        <v>403</v>
      </c>
      <c r="C24" s="5212"/>
      <c r="D24" s="5212"/>
      <c r="E24" s="5212"/>
      <c r="F24" s="5212"/>
      <c r="G24" s="5212"/>
    </row>
    <row r="25" spans="1:22" s="4400" customFormat="1">
      <c r="A25" s="1696"/>
      <c r="B25" s="4340" t="s">
        <v>2029</v>
      </c>
      <c r="C25" s="5215"/>
      <c r="D25" s="5215"/>
      <c r="E25" s="4340" t="s">
        <v>2030</v>
      </c>
      <c r="F25" s="5215"/>
      <c r="G25" s="5215"/>
    </row>
    <row r="26" spans="1:22" s="4400" customFormat="1">
      <c r="A26" s="1696"/>
      <c r="B26" s="52"/>
      <c r="C26" s="46"/>
      <c r="D26" s="63"/>
      <c r="E26" s="5213"/>
      <c r="F26" s="5213"/>
      <c r="G26" s="5213"/>
    </row>
    <row r="27" spans="1:22" s="4400" customFormat="1">
      <c r="A27" s="1696"/>
      <c r="B27" s="52"/>
      <c r="C27" s="46"/>
      <c r="D27" s="46"/>
      <c r="E27" s="4334"/>
      <c r="F27" s="4332"/>
      <c r="G27" s="4334"/>
    </row>
    <row r="28" spans="1:22" s="4400" customFormat="1" ht="35.25" customHeight="1">
      <c r="A28" s="1696" t="s">
        <v>404</v>
      </c>
      <c r="B28" s="5203" t="s">
        <v>405</v>
      </c>
      <c r="C28" s="5203"/>
      <c r="D28" s="5203"/>
      <c r="E28" s="5203"/>
      <c r="F28" s="5203"/>
      <c r="G28" s="5203"/>
    </row>
    <row r="29" spans="1:22" s="4400" customFormat="1">
      <c r="A29" s="1696"/>
      <c r="B29" s="4336"/>
      <c r="C29" s="4336"/>
      <c r="D29" s="4336"/>
      <c r="E29" s="4336"/>
      <c r="F29" s="4405"/>
      <c r="G29" s="4336"/>
    </row>
    <row r="30" spans="1:22" s="4400" customFormat="1">
      <c r="A30" s="1696"/>
      <c r="B30" s="52"/>
      <c r="C30" s="46"/>
      <c r="D30" s="63"/>
      <c r="E30" s="46"/>
      <c r="F30" s="1964" t="s">
        <v>395</v>
      </c>
      <c r="G30" s="47"/>
    </row>
    <row r="31" spans="1:22" s="4400" customFormat="1">
      <c r="A31" s="1696"/>
      <c r="B31" s="5196" t="s">
        <v>406</v>
      </c>
      <c r="C31" s="5196"/>
      <c r="D31" s="63"/>
      <c r="E31" s="4406"/>
      <c r="F31" s="1964" t="s">
        <v>395</v>
      </c>
      <c r="G31" s="47"/>
    </row>
    <row r="32" spans="1:22" s="4400" customFormat="1">
      <c r="A32" s="1696"/>
      <c r="B32" s="52"/>
      <c r="C32" s="46"/>
      <c r="D32" s="4407"/>
      <c r="E32" s="4406"/>
      <c r="F32" s="4408"/>
      <c r="G32" s="47"/>
    </row>
    <row r="33" spans="1:7" s="4400" customFormat="1" ht="46.5" customHeight="1">
      <c r="A33" s="1696" t="s">
        <v>407</v>
      </c>
      <c r="B33" s="5203" t="s">
        <v>2130</v>
      </c>
      <c r="C33" s="5203"/>
      <c r="D33" s="5203"/>
      <c r="E33" s="5203"/>
      <c r="F33" s="5203"/>
      <c r="G33" s="5203"/>
    </row>
    <row r="34" spans="1:7" s="4400" customFormat="1">
      <c r="A34" s="1696"/>
      <c r="B34" s="46"/>
      <c r="C34" s="46"/>
      <c r="D34" s="55"/>
      <c r="E34" s="4406"/>
      <c r="F34" s="1964" t="s">
        <v>395</v>
      </c>
      <c r="G34" s="47"/>
    </row>
    <row r="35" spans="1:7" s="4400" customFormat="1">
      <c r="A35" s="1696"/>
      <c r="B35" s="5199" t="s">
        <v>408</v>
      </c>
      <c r="C35" s="5199"/>
      <c r="D35" s="5199"/>
      <c r="E35" s="5199"/>
      <c r="F35" s="5199"/>
      <c r="G35" s="5199"/>
    </row>
    <row r="36" spans="1:7" s="4400" customFormat="1" ht="55.5" customHeight="1">
      <c r="A36" s="4404"/>
      <c r="B36" s="5200"/>
      <c r="C36" s="5201"/>
      <c r="D36" s="5201"/>
      <c r="E36" s="5201"/>
      <c r="F36" s="5201"/>
      <c r="G36" s="5202"/>
    </row>
    <row r="37" spans="1:7" s="4400" customFormat="1">
      <c r="A37" s="1696"/>
      <c r="B37" s="47"/>
      <c r="C37" s="47"/>
      <c r="D37" s="47"/>
      <c r="E37" s="47"/>
      <c r="F37" s="47"/>
      <c r="G37" s="47"/>
    </row>
    <row r="38" spans="1:7" s="4400" customFormat="1">
      <c r="A38" s="1696" t="s">
        <v>409</v>
      </c>
      <c r="B38" s="5203" t="s">
        <v>410</v>
      </c>
      <c r="C38" s="5203"/>
      <c r="D38" s="5203"/>
      <c r="E38" s="5203"/>
      <c r="F38" s="5203"/>
      <c r="G38" s="5203"/>
    </row>
    <row r="39" spans="1:7" s="4400" customFormat="1">
      <c r="A39" s="1696"/>
      <c r="B39" s="46"/>
      <c r="C39" s="46"/>
      <c r="D39" s="55"/>
      <c r="E39" s="4406"/>
      <c r="F39" s="1964" t="s">
        <v>395</v>
      </c>
      <c r="G39" s="47"/>
    </row>
    <row r="40" spans="1:7" s="4400" customFormat="1" ht="27" customHeight="1">
      <c r="A40" s="1696"/>
      <c r="B40" s="5204" t="s">
        <v>411</v>
      </c>
      <c r="C40" s="5204"/>
      <c r="D40" s="5204"/>
      <c r="E40" s="5204"/>
      <c r="F40" s="5204"/>
      <c r="G40" s="5204"/>
    </row>
    <row r="41" spans="1:7" s="4400" customFormat="1" ht="59.25" customHeight="1">
      <c r="A41" s="4404"/>
      <c r="B41" s="5205"/>
      <c r="C41" s="5206"/>
      <c r="D41" s="5206"/>
      <c r="E41" s="5206"/>
      <c r="F41" s="5206"/>
      <c r="G41" s="5207"/>
    </row>
    <row r="42" spans="1:7" s="4400" customFormat="1">
      <c r="A42" s="1696"/>
      <c r="B42" s="47"/>
      <c r="C42" s="47"/>
      <c r="D42" s="47"/>
      <c r="E42" s="47"/>
      <c r="F42" s="47"/>
      <c r="G42" s="47"/>
    </row>
    <row r="43" spans="1:7" s="4400" customFormat="1">
      <c r="A43" s="1696"/>
      <c r="B43" s="47"/>
      <c r="C43" s="47"/>
      <c r="D43" s="47"/>
      <c r="E43" s="47"/>
      <c r="F43" s="47"/>
      <c r="G43" s="47"/>
    </row>
    <row r="44" spans="1:7" s="4400" customFormat="1">
      <c r="A44" s="1696" t="s">
        <v>412</v>
      </c>
      <c r="B44" s="5208" t="s">
        <v>413</v>
      </c>
      <c r="C44" s="5208"/>
      <c r="D44" s="55"/>
      <c r="E44" s="4406"/>
      <c r="F44" s="1964" t="s">
        <v>395</v>
      </c>
      <c r="G44" s="1176"/>
    </row>
    <row r="45" spans="1:7" s="4400" customFormat="1">
      <c r="A45" s="1696"/>
      <c r="B45" s="5196" t="s">
        <v>414</v>
      </c>
      <c r="C45" s="5196"/>
      <c r="D45" s="5196"/>
      <c r="E45" s="49"/>
      <c r="F45" s="49"/>
      <c r="G45" s="49"/>
    </row>
    <row r="46" spans="1:7" s="4400" customFormat="1">
      <c r="A46" s="1696"/>
      <c r="B46" s="46"/>
      <c r="C46" s="5197" t="s">
        <v>415</v>
      </c>
      <c r="D46" s="5197"/>
      <c r="E46" s="5197"/>
      <c r="F46" s="5197"/>
      <c r="G46" s="5197"/>
    </row>
    <row r="47" spans="1:7" s="4400" customFormat="1">
      <c r="A47" s="46"/>
      <c r="B47" s="4409" t="s">
        <v>416</v>
      </c>
      <c r="C47" s="4563" t="s">
        <v>2131</v>
      </c>
      <c r="D47" s="4564" t="s">
        <v>2132</v>
      </c>
      <c r="E47" s="4564" t="s">
        <v>2133</v>
      </c>
      <c r="F47" s="4564" t="s">
        <v>2134</v>
      </c>
      <c r="G47" s="4564" t="s">
        <v>2135</v>
      </c>
    </row>
    <row r="48" spans="1:7" s="4400" customFormat="1">
      <c r="A48" s="46"/>
      <c r="B48" s="4410" t="s">
        <v>294</v>
      </c>
      <c r="C48" s="4565" t="s">
        <v>295</v>
      </c>
      <c r="D48" s="4566" t="s">
        <v>296</v>
      </c>
      <c r="E48" s="4566" t="s">
        <v>297</v>
      </c>
      <c r="F48" s="4566" t="s">
        <v>298</v>
      </c>
      <c r="G48" s="4566" t="s">
        <v>299</v>
      </c>
    </row>
    <row r="49" spans="1:7" s="4400" customFormat="1">
      <c r="A49" s="46"/>
      <c r="B49" s="4411"/>
      <c r="C49" s="4412"/>
      <c r="D49" s="4413"/>
      <c r="E49" s="4413"/>
      <c r="F49" s="4413"/>
      <c r="G49" s="4413"/>
    </row>
    <row r="50" spans="1:7" s="4400" customFormat="1">
      <c r="A50" s="46"/>
      <c r="B50" s="762"/>
      <c r="C50" s="4412"/>
      <c r="D50" s="4413"/>
      <c r="E50" s="4413"/>
      <c r="F50" s="4413"/>
      <c r="G50" s="4413"/>
    </row>
    <row r="51" spans="1:7" s="4400" customFormat="1">
      <c r="A51" s="46"/>
      <c r="B51" s="762"/>
      <c r="C51" s="4412"/>
      <c r="D51" s="4413"/>
      <c r="E51" s="4413"/>
      <c r="F51" s="4413"/>
      <c r="G51" s="4413"/>
    </row>
    <row r="52" spans="1:7" s="4400" customFormat="1">
      <c r="A52" s="46"/>
      <c r="B52" s="762"/>
      <c r="C52" s="4412"/>
      <c r="D52" s="4413"/>
      <c r="E52" s="4413"/>
      <c r="F52" s="4413"/>
      <c r="G52" s="4413"/>
    </row>
    <row r="53" spans="1:7" s="4400" customFormat="1">
      <c r="A53" s="46"/>
      <c r="B53" s="4414"/>
      <c r="C53" s="4412"/>
      <c r="D53" s="4413"/>
      <c r="E53" s="4413"/>
      <c r="F53" s="4413"/>
      <c r="G53" s="4413"/>
    </row>
    <row r="54" spans="1:7" s="4400" customFormat="1">
      <c r="A54" s="46"/>
      <c r="B54" s="47"/>
      <c r="C54" s="47"/>
      <c r="D54" s="47"/>
      <c r="E54" s="47"/>
      <c r="F54" s="47"/>
      <c r="G54" s="47"/>
    </row>
    <row r="55" spans="1:7" s="4400" customFormat="1" ht="27.75" customHeight="1">
      <c r="A55" s="46"/>
      <c r="B55" s="5198" t="s">
        <v>417</v>
      </c>
      <c r="C55" s="5198"/>
      <c r="D55" s="5198"/>
      <c r="E55" s="5198"/>
      <c r="F55" s="5198"/>
      <c r="G55" s="5198"/>
    </row>
    <row r="56" spans="1:7" s="4400" customFormat="1">
      <c r="A56" s="46"/>
      <c r="B56" s="46"/>
      <c r="C56" s="46"/>
      <c r="D56" s="46"/>
      <c r="E56" s="46"/>
      <c r="F56" s="46"/>
      <c r="G56" s="63" t="str">
        <f>+ToC!E115</f>
        <v xml:space="preserve">LONG-TERM Annual Return </v>
      </c>
    </row>
    <row r="57" spans="1:7" s="4400" customFormat="1">
      <c r="A57" s="1381"/>
      <c r="B57" s="46"/>
      <c r="C57" s="46"/>
      <c r="D57" s="46"/>
      <c r="E57" s="46"/>
      <c r="F57" s="46"/>
      <c r="G57" s="63" t="s">
        <v>418</v>
      </c>
    </row>
    <row r="58" spans="1:7" hidden="1"/>
  </sheetData>
  <mergeCells count="35">
    <mergeCell ref="B13:G13"/>
    <mergeCell ref="A1:G1"/>
    <mergeCell ref="A9:G9"/>
    <mergeCell ref="C10:G10"/>
    <mergeCell ref="C11:G11"/>
    <mergeCell ref="C12:G12"/>
    <mergeCell ref="F7:G7"/>
    <mergeCell ref="B14:G14"/>
    <mergeCell ref="B17:D17"/>
    <mergeCell ref="F17:G17"/>
    <mergeCell ref="B18:D18"/>
    <mergeCell ref="F18:G18"/>
    <mergeCell ref="B15:G15"/>
    <mergeCell ref="B33:G33"/>
    <mergeCell ref="B19:D19"/>
    <mergeCell ref="F19:G19"/>
    <mergeCell ref="F20:G20"/>
    <mergeCell ref="B21:G21"/>
    <mergeCell ref="B22:G22"/>
    <mergeCell ref="B24:G24"/>
    <mergeCell ref="E26:G26"/>
    <mergeCell ref="B28:G28"/>
    <mergeCell ref="B31:C31"/>
    <mergeCell ref="B20:E20"/>
    <mergeCell ref="C25:D25"/>
    <mergeCell ref="F25:G25"/>
    <mergeCell ref="B45:D45"/>
    <mergeCell ref="C46:G46"/>
    <mergeCell ref="B55:G55"/>
    <mergeCell ref="B35:G35"/>
    <mergeCell ref="B36:G36"/>
    <mergeCell ref="B38:G38"/>
    <mergeCell ref="B40:G40"/>
    <mergeCell ref="B41:G41"/>
    <mergeCell ref="B44:C44"/>
  </mergeCells>
  <dataValidations count="1">
    <dataValidation type="list" allowBlank="1" showInputMessage="1" showErrorMessage="1" sqref="F30:F31 F44 F39 F34">
      <formula1>$V$19:$V$21</formula1>
    </dataValidation>
  </dataValidations>
  <hyperlinks>
    <hyperlink ref="A1:G1" location="ToC!A1" display="10.012"/>
  </hyperlinks>
  <pageMargins left="0.7" right="0.7" top="0.75" bottom="0.75" header="0.3" footer="0.3"/>
  <pageSetup paperSize="5"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pageSetUpPr fitToPage="1"/>
  </sheetPr>
  <dimension ref="A1:M62"/>
  <sheetViews>
    <sheetView zoomScaleNormal="100" workbookViewId="0">
      <selection activeCell="F7" sqref="F7"/>
    </sheetView>
  </sheetViews>
  <sheetFormatPr defaultColWidth="0" defaultRowHeight="15.5" zeroHeight="1"/>
  <cols>
    <col min="1" max="1" width="5.765625" style="651" customWidth="1"/>
    <col min="2" max="2" width="15.765625" style="71" customWidth="1"/>
    <col min="3" max="3" width="22.765625" style="71" customWidth="1"/>
    <col min="4" max="4" width="7.765625" style="71" customWidth="1"/>
    <col min="5" max="5" width="15.765625" style="71" customWidth="1"/>
    <col min="6" max="6" width="19.23046875" style="71" customWidth="1"/>
    <col min="7" max="13" width="0" style="4400" hidden="1" customWidth="1"/>
    <col min="14" max="14" width="15.765625" style="4400" hidden="1" customWidth="1"/>
    <col min="15" max="16384" width="15.765625" style="4400" hidden="1"/>
  </cols>
  <sheetData>
    <row r="1" spans="1:13" s="1" customFormat="1" ht="14.15" customHeight="1">
      <c r="A1" s="5178" t="s">
        <v>419</v>
      </c>
      <c r="B1" s="5225"/>
      <c r="C1" s="5225"/>
      <c r="D1" s="5225"/>
      <c r="E1" s="5225"/>
      <c r="F1" s="5225"/>
      <c r="G1" s="5"/>
      <c r="H1" s="5"/>
      <c r="I1" s="5"/>
      <c r="J1" s="5"/>
      <c r="K1" s="5"/>
      <c r="L1" s="5"/>
      <c r="M1" s="5"/>
    </row>
    <row r="2" spans="1:13" s="5" customFormat="1" ht="14.15" customHeight="1">
      <c r="A2" s="59"/>
      <c r="B2" s="59"/>
      <c r="C2" s="59"/>
      <c r="D2" s="59"/>
      <c r="E2" s="638"/>
      <c r="F2" s="4461" t="s">
        <v>2046</v>
      </c>
    </row>
    <row r="3" spans="1:13" s="1" customFormat="1" ht="14.15" customHeight="1">
      <c r="A3" s="951" t="str">
        <f>+Cover!A14</f>
        <v>Select Name of Insurer/ Financial Holding Company</v>
      </c>
      <c r="B3" s="948"/>
      <c r="C3" s="948"/>
      <c r="D3" s="54"/>
      <c r="E3" s="54"/>
      <c r="F3" s="54"/>
      <c r="G3" s="5"/>
      <c r="H3" s="5"/>
      <c r="I3" s="5"/>
      <c r="J3" s="5"/>
      <c r="K3" s="5"/>
      <c r="L3" s="5"/>
      <c r="M3" s="5"/>
    </row>
    <row r="4" spans="1:13" s="1" customFormat="1" ht="14.15" customHeight="1">
      <c r="A4" s="952" t="str">
        <f>+ToC!A3</f>
        <v>Insurer/Financial Holding Company</v>
      </c>
      <c r="B4" s="46"/>
      <c r="C4" s="46"/>
      <c r="D4" s="54"/>
      <c r="E4" s="54"/>
      <c r="F4" s="54"/>
      <c r="G4" s="5"/>
      <c r="H4" s="5"/>
      <c r="I4" s="5"/>
      <c r="J4" s="5"/>
      <c r="K4" s="5"/>
      <c r="L4" s="5"/>
      <c r="M4" s="5"/>
    </row>
    <row r="5" spans="1:13" s="5" customFormat="1" ht="14.15" customHeight="1">
      <c r="A5" s="953"/>
      <c r="B5" s="46"/>
      <c r="C5" s="46"/>
      <c r="D5" s="54"/>
      <c r="E5" s="54"/>
      <c r="F5" s="54"/>
    </row>
    <row r="6" spans="1:13" s="5" customFormat="1" ht="14.15" customHeight="1">
      <c r="A6" s="48" t="str">
        <f>+ToC!A5</f>
        <v>LONG-TERM INSURERS ANNUAL RETURN</v>
      </c>
      <c r="B6" s="46"/>
      <c r="C6" s="46"/>
      <c r="D6" s="54"/>
      <c r="E6" s="46"/>
      <c r="F6" s="46"/>
    </row>
    <row r="7" spans="1:13" s="5" customFormat="1" ht="14.15" customHeight="1">
      <c r="A7" s="48" t="str">
        <f>+ToC!A6</f>
        <v>FOR THE YEAR ENDED:</v>
      </c>
      <c r="B7" s="46"/>
      <c r="C7" s="46"/>
      <c r="D7" s="54"/>
      <c r="E7" s="54"/>
      <c r="F7" s="1749">
        <f>+Cover!A23</f>
        <v>0</v>
      </c>
    </row>
    <row r="8" spans="1:13" s="5" customFormat="1" ht="14.15" customHeight="1">
      <c r="A8" s="57"/>
      <c r="B8" s="54"/>
      <c r="C8" s="54"/>
      <c r="D8" s="54"/>
      <c r="E8" s="54"/>
      <c r="F8" s="56"/>
    </row>
    <row r="9" spans="1:13" s="2" customFormat="1" ht="14.15" customHeight="1">
      <c r="A9" s="1463"/>
      <c r="B9" s="1773"/>
      <c r="C9" s="4462" t="s">
        <v>612</v>
      </c>
      <c r="D9" s="1773"/>
      <c r="E9" s="1773"/>
      <c r="F9" s="1773"/>
    </row>
    <row r="10" spans="1:13" s="2" customFormat="1" ht="14.15" customHeight="1">
      <c r="A10" s="65"/>
      <c r="B10" s="66"/>
      <c r="C10" s="66"/>
      <c r="D10" s="66"/>
      <c r="E10" s="66"/>
      <c r="F10" s="66"/>
    </row>
    <row r="11" spans="1:13" s="4415" customFormat="1" ht="14.15" customHeight="1">
      <c r="A11" s="5075" t="s">
        <v>2171</v>
      </c>
      <c r="B11" s="5090"/>
      <c r="C11" s="5090"/>
      <c r="D11" s="5090"/>
      <c r="E11" s="5090"/>
      <c r="F11" s="4333"/>
      <c r="M11" s="4328" t="s">
        <v>395</v>
      </c>
    </row>
    <row r="12" spans="1:13" ht="14.15" customHeight="1">
      <c r="A12" s="4416" t="s">
        <v>1008</v>
      </c>
      <c r="B12" s="52"/>
      <c r="C12" s="52"/>
      <c r="D12" s="4417"/>
      <c r="E12" s="4418"/>
      <c r="F12" s="4418"/>
      <c r="M12" s="4328" t="s">
        <v>398</v>
      </c>
    </row>
    <row r="13" spans="1:13" ht="14.15" customHeight="1">
      <c r="A13" s="4419" t="s">
        <v>386</v>
      </c>
      <c r="B13" s="5223"/>
      <c r="C13" s="5223"/>
      <c r="D13" s="5223"/>
      <c r="E13" s="5223"/>
      <c r="F13" s="5223"/>
      <c r="M13" s="4328" t="s">
        <v>401</v>
      </c>
    </row>
    <row r="14" spans="1:13" ht="14.15" customHeight="1">
      <c r="A14" s="1385"/>
      <c r="B14" s="46"/>
      <c r="C14" s="46"/>
      <c r="D14" s="4407"/>
      <c r="E14" s="4334"/>
      <c r="F14" s="4334"/>
    </row>
    <row r="15" spans="1:13" ht="33.65" customHeight="1">
      <c r="A15" s="4420">
        <v>1.1000000000000001</v>
      </c>
      <c r="B15" s="5203" t="s">
        <v>421</v>
      </c>
      <c r="C15" s="5203"/>
      <c r="D15" s="5203"/>
      <c r="E15" s="5203"/>
      <c r="F15" s="5203"/>
    </row>
    <row r="16" spans="1:13">
      <c r="A16" s="4420"/>
      <c r="B16" s="4336"/>
      <c r="C16" s="4336"/>
      <c r="D16" s="4331"/>
      <c r="E16" s="1964" t="s">
        <v>395</v>
      </c>
      <c r="F16" s="4336"/>
    </row>
    <row r="17" spans="1:6" ht="14.15" customHeight="1">
      <c r="A17" s="1385"/>
      <c r="B17" s="46"/>
      <c r="C17" s="46"/>
      <c r="D17" s="46"/>
      <c r="E17" s="46"/>
      <c r="F17" s="47"/>
    </row>
    <row r="18" spans="1:6" ht="14.15" customHeight="1">
      <c r="A18" s="1385"/>
      <c r="B18" s="52" t="s">
        <v>422</v>
      </c>
      <c r="C18" s="52"/>
      <c r="D18" s="52"/>
      <c r="E18" s="46"/>
      <c r="F18" s="46"/>
    </row>
    <row r="19" spans="1:6">
      <c r="A19" s="1385"/>
      <c r="B19" s="46"/>
      <c r="C19" s="46"/>
      <c r="D19" s="46"/>
      <c r="E19" s="4418"/>
      <c r="F19" s="4418"/>
    </row>
    <row r="20" spans="1:6" ht="14.15" customHeight="1">
      <c r="A20" s="1385"/>
      <c r="B20" s="4333" t="s">
        <v>423</v>
      </c>
      <c r="C20" s="4333"/>
      <c r="D20" s="4333"/>
      <c r="E20" s="4333"/>
      <c r="F20" s="4333"/>
    </row>
    <row r="21" spans="1:6" ht="31.15" customHeight="1">
      <c r="A21" s="1385"/>
      <c r="B21" s="5226" t="s">
        <v>424</v>
      </c>
      <c r="C21" s="5227"/>
      <c r="D21" s="5228"/>
      <c r="E21" s="5229"/>
      <c r="F21" s="4421" t="s">
        <v>425</v>
      </c>
    </row>
    <row r="22" spans="1:6" ht="14.15" customHeight="1">
      <c r="A22" s="1385"/>
      <c r="B22" s="4422"/>
      <c r="C22" s="4423"/>
      <c r="D22" s="4424"/>
      <c r="E22" s="1961"/>
      <c r="F22" s="4425" t="s">
        <v>426</v>
      </c>
    </row>
    <row r="23" spans="1:6" ht="14.15" customHeight="1">
      <c r="A23" s="1385"/>
      <c r="B23" s="4426" t="s">
        <v>427</v>
      </c>
      <c r="C23" s="1772"/>
      <c r="D23" s="47"/>
      <c r="E23" s="1772"/>
      <c r="F23" s="4427"/>
    </row>
    <row r="24" spans="1:6" ht="14.15" customHeight="1">
      <c r="A24" s="1385"/>
      <c r="B24" s="4428"/>
      <c r="C24" s="4429" t="s">
        <v>428</v>
      </c>
      <c r="D24" s="4430"/>
      <c r="E24" s="4431"/>
      <c r="F24" s="2854"/>
    </row>
    <row r="25" spans="1:6" ht="14.15" customHeight="1">
      <c r="A25" s="1385"/>
      <c r="B25" s="4432" t="s">
        <v>429</v>
      </c>
      <c r="C25" s="4433"/>
      <c r="D25" s="4434"/>
      <c r="E25" s="4435"/>
      <c r="F25" s="4337"/>
    </row>
    <row r="26" spans="1:6" ht="14.15" customHeight="1">
      <c r="A26" s="1385"/>
      <c r="B26" s="4426" t="s">
        <v>430</v>
      </c>
      <c r="C26" s="4436"/>
      <c r="D26" s="4437"/>
      <c r="E26" s="4438"/>
      <c r="F26" s="4427"/>
    </row>
    <row r="27" spans="1:6" ht="14.15" customHeight="1">
      <c r="A27" s="1385"/>
      <c r="B27" s="4428"/>
      <c r="C27" s="4433" t="s">
        <v>431</v>
      </c>
      <c r="D27" s="4434"/>
      <c r="E27" s="4435"/>
      <c r="F27" s="2854"/>
    </row>
    <row r="28" spans="1:6" ht="14.15" customHeight="1">
      <c r="A28" s="1385"/>
      <c r="B28" s="4432" t="s">
        <v>432</v>
      </c>
      <c r="C28" s="4433" t="s">
        <v>433</v>
      </c>
      <c r="D28" s="4434"/>
      <c r="E28" s="4435"/>
      <c r="F28" s="4337"/>
    </row>
    <row r="29" spans="1:6" ht="14.15" customHeight="1">
      <c r="A29" s="1385"/>
      <c r="B29" s="4426" t="s">
        <v>434</v>
      </c>
      <c r="C29" s="4436"/>
      <c r="D29" s="4437"/>
      <c r="E29" s="4438"/>
      <c r="F29" s="4427"/>
    </row>
    <row r="30" spans="1:6" ht="14.15" customHeight="1">
      <c r="A30" s="1385"/>
      <c r="B30" s="4428"/>
      <c r="C30" s="4433" t="s">
        <v>435</v>
      </c>
      <c r="D30" s="4434"/>
      <c r="E30" s="4435"/>
      <c r="F30" s="2854"/>
    </row>
    <row r="31" spans="1:6" ht="14.15" customHeight="1">
      <c r="A31" s="1385"/>
      <c r="B31" s="4432"/>
      <c r="C31" s="4433" t="s">
        <v>436</v>
      </c>
      <c r="D31" s="4434"/>
      <c r="E31" s="4435"/>
      <c r="F31" s="4337"/>
    </row>
    <row r="32" spans="1:6" ht="14.15" customHeight="1">
      <c r="A32" s="1385"/>
      <c r="B32" s="4432" t="s">
        <v>437</v>
      </c>
      <c r="C32" s="4433"/>
      <c r="D32" s="4434"/>
      <c r="E32" s="4435"/>
      <c r="F32" s="4337"/>
    </row>
    <row r="33" spans="1:6" ht="14.15" customHeight="1">
      <c r="A33" s="1385"/>
      <c r="B33" s="4432" t="s">
        <v>438</v>
      </c>
      <c r="C33" s="4433"/>
      <c r="D33" s="4434"/>
      <c r="E33" s="4435"/>
      <c r="F33" s="4337"/>
    </row>
    <row r="34" spans="1:6" ht="14.15" customHeight="1">
      <c r="A34" s="1385"/>
      <c r="B34" s="4432" t="s">
        <v>439</v>
      </c>
      <c r="C34" s="4433"/>
      <c r="D34" s="4434"/>
      <c r="E34" s="4435"/>
      <c r="F34" s="4337"/>
    </row>
    <row r="35" spans="1:6" ht="14.15" customHeight="1">
      <c r="A35" s="1385"/>
      <c r="B35" s="4439" t="s">
        <v>324</v>
      </c>
      <c r="C35" s="4440"/>
      <c r="D35" s="4441"/>
      <c r="E35" s="4442"/>
      <c r="F35" s="4443"/>
    </row>
    <row r="36" spans="1:6" ht="14.15" customHeight="1">
      <c r="A36" s="1385"/>
      <c r="B36" s="4444" t="s">
        <v>440</v>
      </c>
      <c r="C36" s="4445"/>
      <c r="D36" s="4424"/>
      <c r="E36" s="4335"/>
      <c r="F36" s="4446">
        <f>SUM(F23:F35)</f>
        <v>0</v>
      </c>
    </row>
    <row r="37" spans="1:6" ht="18" customHeight="1">
      <c r="A37" s="1385"/>
      <c r="B37" s="4447" t="s">
        <v>441</v>
      </c>
      <c r="C37" s="4448"/>
      <c r="D37" s="4424"/>
      <c r="E37" s="4449"/>
      <c r="F37" s="4337"/>
    </row>
    <row r="38" spans="1:6" ht="14.15" customHeight="1">
      <c r="A38" s="1385"/>
      <c r="B38" s="1379"/>
      <c r="C38" s="1379"/>
      <c r="D38" s="4402"/>
      <c r="E38" s="47"/>
      <c r="F38" s="541"/>
    </row>
    <row r="39" spans="1:6" ht="30" customHeight="1">
      <c r="A39" s="4420">
        <v>1.2</v>
      </c>
      <c r="B39" s="5203" t="s">
        <v>442</v>
      </c>
      <c r="C39" s="5203"/>
      <c r="D39" s="5203"/>
      <c r="E39" s="5203"/>
      <c r="F39" s="5203"/>
    </row>
    <row r="40" spans="1:6" ht="15" customHeight="1">
      <c r="A40" s="4420"/>
      <c r="B40" s="4336"/>
      <c r="C40" s="4336"/>
      <c r="D40" s="4336"/>
      <c r="E40" s="4336"/>
      <c r="F40" s="4336"/>
    </row>
    <row r="41" spans="1:6" ht="15" customHeight="1">
      <c r="A41" s="1385"/>
      <c r="B41" s="46"/>
      <c r="C41" s="46"/>
      <c r="D41" s="4406"/>
      <c r="E41" s="1964" t="s">
        <v>395</v>
      </c>
      <c r="F41" s="46"/>
    </row>
    <row r="42" spans="1:6" ht="15" customHeight="1">
      <c r="A42" s="1385"/>
      <c r="B42" s="46"/>
      <c r="C42" s="46"/>
      <c r="D42" s="4450"/>
      <c r="E42" s="46"/>
      <c r="F42" s="46"/>
    </row>
    <row r="43" spans="1:6" ht="33" customHeight="1">
      <c r="A43" s="1385"/>
      <c r="B43" s="46"/>
      <c r="C43" s="46"/>
      <c r="D43" s="4450"/>
      <c r="E43" s="4451" t="s">
        <v>443</v>
      </c>
      <c r="F43" s="4345" t="s">
        <v>444</v>
      </c>
    </row>
    <row r="44" spans="1:6" ht="15" customHeight="1">
      <c r="A44" s="1385"/>
      <c r="B44" s="46"/>
      <c r="C44" s="46"/>
      <c r="D44" s="4450"/>
      <c r="E44" s="4345" t="s">
        <v>281</v>
      </c>
      <c r="F44" s="4452" t="s">
        <v>281</v>
      </c>
    </row>
    <row r="45" spans="1:6" ht="14.15" customHeight="1">
      <c r="A45" s="1385"/>
      <c r="B45" s="46"/>
      <c r="C45" s="46"/>
      <c r="D45" s="4406"/>
      <c r="E45" s="4453"/>
      <c r="F45" s="4454"/>
    </row>
    <row r="46" spans="1:6" ht="15" customHeight="1">
      <c r="A46" s="1385"/>
      <c r="B46" s="5198" t="s">
        <v>445</v>
      </c>
      <c r="C46" s="5198"/>
      <c r="D46" s="5224"/>
      <c r="E46" s="2854"/>
      <c r="F46" s="2580"/>
    </row>
    <row r="47" spans="1:6" ht="15" customHeight="1">
      <c r="A47" s="1385"/>
      <c r="B47" s="5198" t="s">
        <v>446</v>
      </c>
      <c r="C47" s="5198"/>
      <c r="D47" s="5224"/>
      <c r="E47" s="2854"/>
      <c r="F47" s="2580"/>
    </row>
    <row r="48" spans="1:6" ht="14.15" customHeight="1">
      <c r="A48" s="1385"/>
      <c r="B48" s="46"/>
      <c r="C48" s="46"/>
      <c r="D48" s="4455"/>
      <c r="E48" s="4455"/>
      <c r="F48" s="4455"/>
    </row>
    <row r="49" spans="1:6" ht="31.15" customHeight="1">
      <c r="A49" s="1385"/>
      <c r="B49" s="5198" t="s">
        <v>447</v>
      </c>
      <c r="C49" s="5198"/>
      <c r="D49" s="5198"/>
      <c r="E49" s="5198"/>
      <c r="F49" s="5198"/>
    </row>
    <row r="50" spans="1:6">
      <c r="A50" s="1385"/>
      <c r="B50" s="46"/>
      <c r="C50" s="46"/>
      <c r="D50" s="4334"/>
      <c r="E50" s="47"/>
      <c r="F50" s="47"/>
    </row>
    <row r="51" spans="1:6" ht="14.15" customHeight="1">
      <c r="A51" s="1385"/>
      <c r="B51" s="5226" t="s">
        <v>448</v>
      </c>
      <c r="C51" s="5227"/>
      <c r="D51" s="5228"/>
      <c r="E51" s="5229"/>
      <c r="F51" s="4421" t="s">
        <v>449</v>
      </c>
    </row>
    <row r="52" spans="1:6" ht="14.15" customHeight="1">
      <c r="A52" s="1385"/>
      <c r="B52" s="4456"/>
      <c r="C52" s="1857"/>
      <c r="D52" s="1962"/>
      <c r="E52" s="1963"/>
      <c r="F52" s="4421" t="s">
        <v>426</v>
      </c>
    </row>
    <row r="53" spans="1:6" ht="14.15" customHeight="1">
      <c r="A53" s="1385"/>
      <c r="B53" s="5230"/>
      <c r="C53" s="5231"/>
      <c r="D53" s="5231"/>
      <c r="E53" s="5232"/>
      <c r="F53" s="4457"/>
    </row>
    <row r="54" spans="1:6" ht="14.15" customHeight="1">
      <c r="A54" s="1385"/>
      <c r="B54" s="5233"/>
      <c r="C54" s="5231"/>
      <c r="D54" s="5231"/>
      <c r="E54" s="5232"/>
      <c r="F54" s="4458"/>
    </row>
    <row r="55" spans="1:6" ht="14.15" customHeight="1">
      <c r="A55" s="1385"/>
      <c r="B55" s="5233"/>
      <c r="C55" s="5231"/>
      <c r="D55" s="5231"/>
      <c r="E55" s="5232"/>
      <c r="F55" s="4458"/>
    </row>
    <row r="56" spans="1:6" ht="14.15" customHeight="1">
      <c r="A56" s="1385"/>
      <c r="B56" s="5233"/>
      <c r="C56" s="5231"/>
      <c r="D56" s="5231"/>
      <c r="E56" s="5232"/>
      <c r="F56" s="4458"/>
    </row>
    <row r="57" spans="1:6" ht="14.15" customHeight="1">
      <c r="A57" s="1385"/>
      <c r="B57" s="5233"/>
      <c r="C57" s="5231"/>
      <c r="D57" s="5231"/>
      <c r="E57" s="5232"/>
      <c r="F57" s="4458"/>
    </row>
    <row r="58" spans="1:6" ht="14.15" customHeight="1">
      <c r="A58" s="1385"/>
      <c r="B58" s="4444" t="s">
        <v>440</v>
      </c>
      <c r="C58" s="4335"/>
      <c r="D58" s="4335"/>
      <c r="E58" s="4459"/>
      <c r="F58" s="4460">
        <f>SUM(F53:F57)</f>
        <v>0</v>
      </c>
    </row>
    <row r="59" spans="1:6" ht="12.75" customHeight="1">
      <c r="A59" s="1385"/>
      <c r="B59" s="46"/>
      <c r="C59" s="46"/>
      <c r="D59" s="46"/>
      <c r="E59" s="46"/>
      <c r="F59" s="46"/>
    </row>
    <row r="60" spans="1:6" ht="12.75" customHeight="1">
      <c r="A60" s="1385"/>
      <c r="B60" s="46"/>
      <c r="C60" s="46"/>
      <c r="D60" s="46"/>
      <c r="E60" s="46"/>
      <c r="F60" s="63" t="str">
        <f>+ToC!E115</f>
        <v xml:space="preserve">LONG-TERM Annual Return </v>
      </c>
    </row>
    <row r="61" spans="1:6" ht="12.75" customHeight="1">
      <c r="A61" s="1385"/>
      <c r="B61" s="46"/>
      <c r="C61" s="46"/>
      <c r="D61" s="46"/>
      <c r="E61" s="46"/>
      <c r="F61" s="63" t="s">
        <v>450</v>
      </c>
    </row>
    <row r="62" spans="1:6" hidden="1"/>
  </sheetData>
  <sheetProtection password="DF61" sheet="1" objects="1" scenarios="1"/>
  <mergeCells count="15">
    <mergeCell ref="B53:E53"/>
    <mergeCell ref="B54:E54"/>
    <mergeCell ref="B55:E55"/>
    <mergeCell ref="B56:E56"/>
    <mergeCell ref="B57:E57"/>
    <mergeCell ref="B49:F49"/>
    <mergeCell ref="B51:E51"/>
    <mergeCell ref="B21:E21"/>
    <mergeCell ref="B39:F39"/>
    <mergeCell ref="B15:F15"/>
    <mergeCell ref="B13:F13"/>
    <mergeCell ref="B47:D47"/>
    <mergeCell ref="B46:D46"/>
    <mergeCell ref="A11:E11"/>
    <mergeCell ref="A1:F1"/>
  </mergeCells>
  <phoneticPr fontId="14" type="noConversion"/>
  <dataValidations disablePrompts="1" count="1">
    <dataValidation type="list" allowBlank="1" showInputMessage="1" showErrorMessage="1" sqref="E41 E16">
      <formula1>$M$11:$M$14</formula1>
    </dataValidation>
  </dataValidations>
  <hyperlinks>
    <hyperlink ref="A1:F1" location="ToC!A1" display="10.020"/>
  </hyperlinks>
  <printOptions horizontalCentered="1"/>
  <pageMargins left="0.39370078740157483" right="0.39370078740157483" top="0.39370078740157483" bottom="0.39370078740157483" header="0.39370078740157483" footer="0.39370078740157483"/>
  <pageSetup paperSize="5"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fitToPage="1"/>
  </sheetPr>
  <dimension ref="A1:S76"/>
  <sheetViews>
    <sheetView zoomScaleNormal="100" workbookViewId="0">
      <selection activeCell="G7" sqref="G7"/>
    </sheetView>
  </sheetViews>
  <sheetFormatPr defaultColWidth="0" defaultRowHeight="14.15" customHeight="1" zeroHeight="1"/>
  <cols>
    <col min="1" max="1" width="4.765625" style="345" customWidth="1"/>
    <col min="2" max="2" width="31" style="346" customWidth="1"/>
    <col min="3" max="3" width="14.765625" style="346" customWidth="1"/>
    <col min="4" max="4" width="15.53515625" style="346" customWidth="1"/>
    <col min="5" max="5" width="7.765625" style="346" customWidth="1"/>
    <col min="6" max="6" width="7.4609375" style="346" customWidth="1"/>
    <col min="7" max="7" width="18.07421875" style="346" customWidth="1"/>
    <col min="8" max="19" width="0" style="269" hidden="1" customWidth="1"/>
    <col min="20" max="32" width="8.84375" style="269" hidden="1" customWidth="1"/>
    <col min="33" max="16384" width="8.84375" style="269" hidden="1"/>
  </cols>
  <sheetData>
    <row r="1" spans="1:7" ht="14.15" customHeight="1">
      <c r="A1" s="5178" t="s">
        <v>451</v>
      </c>
      <c r="B1" s="5178"/>
      <c r="C1" s="5178"/>
      <c r="D1" s="5178"/>
      <c r="E1" s="5178"/>
      <c r="F1" s="5178"/>
      <c r="G1" s="5178"/>
    </row>
    <row r="2" spans="1:7" ht="14.15" customHeight="1">
      <c r="A2" s="96"/>
      <c r="B2" s="96"/>
      <c r="C2" s="96"/>
      <c r="D2" s="96"/>
      <c r="E2" s="96"/>
      <c r="F2" s="638" t="s">
        <v>420</v>
      </c>
      <c r="G2" s="96"/>
    </row>
    <row r="3" spans="1:7" ht="14.15" customHeight="1">
      <c r="A3" s="673" t="str">
        <f>+Cover!A14</f>
        <v>Select Name of Insurer/ Financial Holding Company</v>
      </c>
      <c r="B3" s="654"/>
      <c r="C3" s="105"/>
      <c r="D3" s="88"/>
      <c r="E3" s="88"/>
      <c r="F3" s="102"/>
      <c r="G3" s="102"/>
    </row>
    <row r="4" spans="1:7" ht="14.15" customHeight="1">
      <c r="A4" s="936" t="str">
        <f>+ToC!A3</f>
        <v>Insurer/Financial Holding Company</v>
      </c>
      <c r="B4" s="102"/>
      <c r="C4" s="102"/>
      <c r="D4" s="88"/>
      <c r="E4" s="88"/>
      <c r="F4" s="88"/>
      <c r="G4" s="102"/>
    </row>
    <row r="5" spans="1:7" ht="14.15" customHeight="1">
      <c r="A5" s="656"/>
      <c r="B5" s="102"/>
      <c r="C5" s="102"/>
      <c r="D5" s="88"/>
      <c r="E5" s="88"/>
      <c r="F5" s="88"/>
      <c r="G5" s="102"/>
    </row>
    <row r="6" spans="1:7" ht="14.15" customHeight="1">
      <c r="A6" s="99" t="str">
        <f>+ToC!A5</f>
        <v>LONG-TERM INSURERS ANNUAL RETURN</v>
      </c>
      <c r="B6" s="102"/>
      <c r="C6" s="102"/>
      <c r="D6" s="88"/>
      <c r="E6" s="88"/>
      <c r="F6" s="88"/>
      <c r="G6" s="102"/>
    </row>
    <row r="7" spans="1:7" ht="14.15" customHeight="1">
      <c r="A7" s="99" t="str">
        <f>+ToC!A6</f>
        <v>FOR THE YEAR ENDED:</v>
      </c>
      <c r="B7" s="102"/>
      <c r="C7" s="88"/>
      <c r="D7" s="88"/>
      <c r="E7" s="88"/>
      <c r="F7" s="88"/>
      <c r="G7" s="1745">
        <f>+Cover!A23</f>
        <v>0</v>
      </c>
    </row>
    <row r="8" spans="1:7" ht="14.15" customHeight="1">
      <c r="A8" s="139"/>
      <c r="B8" s="88"/>
      <c r="C8" s="88"/>
      <c r="D8" s="88"/>
      <c r="E8" s="88"/>
      <c r="F8" s="88"/>
      <c r="G8" s="102"/>
    </row>
    <row r="9" spans="1:7" ht="14.15" customHeight="1">
      <c r="A9" s="4341"/>
      <c r="B9" s="4341"/>
      <c r="C9" s="4462" t="s">
        <v>612</v>
      </c>
      <c r="D9" s="4341"/>
      <c r="E9" s="4341"/>
      <c r="F9" s="4341"/>
      <c r="G9" s="4341"/>
    </row>
    <row r="10" spans="1:7" ht="14.15" customHeight="1">
      <c r="A10" s="657"/>
      <c r="B10" s="4341"/>
      <c r="C10" s="4341"/>
      <c r="D10" s="4341"/>
      <c r="E10" s="4341"/>
      <c r="F10" s="4341"/>
      <c r="G10" s="4341"/>
    </row>
    <row r="11" spans="1:7" ht="14.15" customHeight="1">
      <c r="A11" s="5055" t="s">
        <v>452</v>
      </c>
      <c r="B11" s="5055"/>
      <c r="C11" s="5055"/>
      <c r="D11" s="5055"/>
      <c r="E11" s="5055"/>
      <c r="F11" s="5055"/>
      <c r="G11" s="5055"/>
    </row>
    <row r="12" spans="1:7" ht="14.15" customHeight="1">
      <c r="A12" s="658"/>
      <c r="B12" s="104"/>
      <c r="C12" s="104"/>
      <c r="D12" s="104"/>
      <c r="E12" s="104"/>
      <c r="F12" s="104"/>
      <c r="G12" s="102"/>
    </row>
    <row r="13" spans="1:7" ht="14.15" customHeight="1">
      <c r="A13" s="1678" t="s">
        <v>390</v>
      </c>
      <c r="B13" s="5255" t="s">
        <v>453</v>
      </c>
      <c r="C13" s="5255"/>
      <c r="D13" s="5255"/>
      <c r="E13" s="5255"/>
      <c r="F13" s="5255"/>
      <c r="G13" s="5255"/>
    </row>
    <row r="14" spans="1:7" ht="14.15" customHeight="1">
      <c r="A14" s="343"/>
      <c r="B14" s="4343"/>
      <c r="C14" s="102"/>
      <c r="D14" s="102"/>
      <c r="E14" s="102"/>
      <c r="F14" s="69"/>
      <c r="G14" s="102"/>
    </row>
    <row r="15" spans="1:7" ht="32.5" customHeight="1">
      <c r="A15" s="1677">
        <v>2.1</v>
      </c>
      <c r="B15" s="5051" t="s">
        <v>454</v>
      </c>
      <c r="C15" s="5051"/>
      <c r="D15" s="5051"/>
      <c r="E15" s="5051"/>
      <c r="F15" s="5051"/>
      <c r="G15" s="5051"/>
    </row>
    <row r="16" spans="1:7" ht="14.15" customHeight="1">
      <c r="A16" s="343"/>
      <c r="B16" s="4330"/>
      <c r="C16" s="102"/>
      <c r="D16" s="102"/>
      <c r="E16" s="102"/>
      <c r="F16" s="102"/>
      <c r="G16" s="227"/>
    </row>
    <row r="17" spans="1:19" ht="14.15" customHeight="1">
      <c r="A17" s="343"/>
      <c r="B17" s="4330"/>
      <c r="C17" s="102"/>
      <c r="D17" s="102"/>
      <c r="E17" s="4463"/>
      <c r="F17" s="663"/>
      <c r="G17" s="1964" t="s">
        <v>395</v>
      </c>
      <c r="S17" s="269" t="s">
        <v>395</v>
      </c>
    </row>
    <row r="18" spans="1:19" ht="14.15" customHeight="1">
      <c r="A18" s="343"/>
      <c r="B18" s="4330"/>
      <c r="C18" s="102"/>
      <c r="D18" s="102"/>
      <c r="E18" s="671"/>
      <c r="F18" s="102"/>
      <c r="G18" s="4464"/>
      <c r="S18" s="269" t="s">
        <v>398</v>
      </c>
    </row>
    <row r="19" spans="1:19" ht="14.15" customHeight="1">
      <c r="A19" s="343"/>
      <c r="B19" s="4330"/>
      <c r="C19" s="417"/>
      <c r="D19" s="5241" t="s">
        <v>455</v>
      </c>
      <c r="E19" s="5241"/>
      <c r="F19" s="5250"/>
      <c r="G19" s="4465"/>
      <c r="S19" s="269" t="s">
        <v>401</v>
      </c>
    </row>
    <row r="20" spans="1:19" ht="14.15" customHeight="1">
      <c r="A20" s="343"/>
      <c r="B20" s="4330"/>
      <c r="C20" s="102"/>
      <c r="D20" s="663"/>
      <c r="E20" s="739"/>
      <c r="F20" s="663"/>
      <c r="G20" s="102"/>
    </row>
    <row r="21" spans="1:19" ht="14.15" customHeight="1">
      <c r="A21" s="343"/>
      <c r="B21" s="5249" t="s">
        <v>456</v>
      </c>
      <c r="C21" s="5249"/>
      <c r="D21" s="5249"/>
      <c r="E21" s="5249"/>
      <c r="F21" s="5249"/>
      <c r="G21" s="5249"/>
    </row>
    <row r="22" spans="1:19" ht="14.15" customHeight="1">
      <c r="A22" s="343"/>
      <c r="B22" s="1967" t="s">
        <v>457</v>
      </c>
      <c r="C22" s="1967" t="s">
        <v>458</v>
      </c>
      <c r="D22" s="1967" t="s">
        <v>459</v>
      </c>
      <c r="E22" s="5256" t="s">
        <v>460</v>
      </c>
      <c r="F22" s="5256"/>
      <c r="G22" s="5256"/>
    </row>
    <row r="23" spans="1:19" ht="14.15" customHeight="1">
      <c r="A23" s="343"/>
      <c r="B23" s="4466" t="s">
        <v>294</v>
      </c>
      <c r="C23" s="4466" t="s">
        <v>295</v>
      </c>
      <c r="D23" s="4466" t="s">
        <v>296</v>
      </c>
      <c r="E23" s="5257" t="s">
        <v>297</v>
      </c>
      <c r="F23" s="5258"/>
      <c r="G23" s="5259"/>
    </row>
    <row r="24" spans="1:19" ht="14.15" customHeight="1">
      <c r="A24" s="343"/>
      <c r="B24" s="4466"/>
      <c r="C24" s="4466" t="s">
        <v>281</v>
      </c>
      <c r="D24" s="4466" t="s">
        <v>281</v>
      </c>
      <c r="E24" s="4466"/>
      <c r="F24" s="1614"/>
      <c r="G24" s="2035"/>
    </row>
    <row r="25" spans="1:19" ht="14.15" customHeight="1">
      <c r="A25" s="343"/>
      <c r="B25" s="1969"/>
      <c r="C25" s="4467"/>
      <c r="D25" s="1972"/>
      <c r="E25" s="5251"/>
      <c r="F25" s="5251"/>
      <c r="G25" s="5251"/>
    </row>
    <row r="26" spans="1:19" ht="14.15" customHeight="1">
      <c r="A26" s="343"/>
      <c r="B26" s="4338"/>
      <c r="C26" s="4467"/>
      <c r="D26" s="4467"/>
      <c r="E26" s="5252"/>
      <c r="F26" s="5253"/>
      <c r="G26" s="5254"/>
    </row>
    <row r="27" spans="1:19" ht="14.15" customHeight="1">
      <c r="A27" s="343"/>
      <c r="B27" s="1969"/>
      <c r="C27" s="4467"/>
      <c r="D27" s="1972"/>
      <c r="E27" s="5251"/>
      <c r="F27" s="5251"/>
      <c r="G27" s="5251"/>
    </row>
    <row r="28" spans="1:19" ht="14.15" customHeight="1">
      <c r="A28" s="343"/>
      <c r="B28" s="1969"/>
      <c r="C28" s="4467"/>
      <c r="D28" s="1972"/>
      <c r="E28" s="5251"/>
      <c r="F28" s="5251"/>
      <c r="G28" s="5251"/>
    </row>
    <row r="29" spans="1:19" ht="14.15" customHeight="1">
      <c r="A29" s="343"/>
      <c r="B29" s="105"/>
      <c r="C29" s="105"/>
      <c r="D29" s="667"/>
      <c r="E29" s="105"/>
      <c r="F29" s="105"/>
      <c r="G29" s="105"/>
    </row>
    <row r="30" spans="1:19" ht="14.15" customHeight="1">
      <c r="A30" s="343"/>
      <c r="B30" s="105"/>
      <c r="C30" s="105"/>
      <c r="D30" s="667"/>
      <c r="E30" s="105"/>
      <c r="F30" s="105"/>
      <c r="G30" s="102"/>
    </row>
    <row r="31" spans="1:19" ht="33.65" customHeight="1">
      <c r="A31" s="1677">
        <v>2.2000000000000002</v>
      </c>
      <c r="B31" s="5051" t="s">
        <v>461</v>
      </c>
      <c r="C31" s="5051"/>
      <c r="D31" s="5051"/>
      <c r="E31" s="5051"/>
      <c r="F31" s="5051"/>
      <c r="G31" s="5051"/>
    </row>
    <row r="32" spans="1:19" ht="14.15" customHeight="1">
      <c r="A32" s="343"/>
      <c r="B32" s="4330"/>
      <c r="C32" s="102"/>
      <c r="D32" s="102"/>
      <c r="E32" s="102"/>
      <c r="F32" s="102"/>
      <c r="G32" s="227" t="s">
        <v>298</v>
      </c>
    </row>
    <row r="33" spans="1:7" ht="14.15" customHeight="1">
      <c r="A33" s="343"/>
      <c r="B33" s="102"/>
      <c r="C33" s="102"/>
      <c r="D33" s="102"/>
      <c r="E33" s="667"/>
      <c r="F33" s="663"/>
      <c r="G33" s="1964" t="s">
        <v>395</v>
      </c>
    </row>
    <row r="34" spans="1:7" ht="14.15" customHeight="1">
      <c r="A34" s="343"/>
      <c r="B34" s="102"/>
      <c r="C34" s="102"/>
      <c r="D34" s="102"/>
      <c r="E34" s="671"/>
      <c r="F34" s="102"/>
      <c r="G34" s="4468"/>
    </row>
    <row r="35" spans="1:7" ht="14.15" customHeight="1">
      <c r="A35" s="343"/>
      <c r="B35" s="102"/>
      <c r="C35" s="102"/>
      <c r="D35" s="5241" t="s">
        <v>455</v>
      </c>
      <c r="E35" s="5241"/>
      <c r="F35" s="5242"/>
      <c r="G35" s="1918"/>
    </row>
    <row r="36" spans="1:7" ht="33.65" customHeight="1">
      <c r="A36" s="343"/>
      <c r="B36" s="5263" t="s">
        <v>462</v>
      </c>
      <c r="C36" s="5263"/>
      <c r="D36" s="5263"/>
      <c r="E36" s="5263"/>
      <c r="F36" s="5263"/>
      <c r="G36" s="5263"/>
    </row>
    <row r="37" spans="1:7" ht="17.25" customHeight="1">
      <c r="A37" s="343"/>
      <c r="B37" s="5247" t="s">
        <v>463</v>
      </c>
      <c r="C37" s="5248"/>
      <c r="D37" s="1967" t="s">
        <v>464</v>
      </c>
      <c r="E37" s="5243" t="s">
        <v>465</v>
      </c>
      <c r="F37" s="5244"/>
      <c r="G37" s="4345" t="s">
        <v>466</v>
      </c>
    </row>
    <row r="38" spans="1:7" ht="17.25" customHeight="1">
      <c r="A38" s="343"/>
      <c r="B38" s="5243"/>
      <c r="C38" s="5244"/>
      <c r="D38" s="4469"/>
      <c r="E38" s="5245"/>
      <c r="F38" s="5246"/>
      <c r="G38" s="4470" t="s">
        <v>426</v>
      </c>
    </row>
    <row r="39" spans="1:7" ht="17.25" customHeight="1">
      <c r="A39" s="343"/>
      <c r="B39" s="5265"/>
      <c r="C39" s="5235"/>
      <c r="D39" s="4471"/>
      <c r="E39" s="5240"/>
      <c r="F39" s="5237"/>
      <c r="G39" s="4472"/>
    </row>
    <row r="40" spans="1:7" ht="14.15" customHeight="1">
      <c r="A40" s="343"/>
      <c r="B40" s="5234"/>
      <c r="C40" s="5235"/>
      <c r="D40" s="4473"/>
      <c r="E40" s="5236"/>
      <c r="F40" s="5237"/>
      <c r="G40" s="4474"/>
    </row>
    <row r="41" spans="1:7" ht="14.15" customHeight="1">
      <c r="A41" s="343"/>
      <c r="B41" s="5234"/>
      <c r="C41" s="5235"/>
      <c r="D41" s="4473"/>
      <c r="E41" s="5236"/>
      <c r="F41" s="5237"/>
      <c r="G41" s="4474"/>
    </row>
    <row r="42" spans="1:7" ht="14.15" customHeight="1">
      <c r="A42" s="343"/>
      <c r="B42" s="5266"/>
      <c r="C42" s="5267"/>
      <c r="D42" s="4473"/>
      <c r="E42" s="5236"/>
      <c r="F42" s="5237"/>
      <c r="G42" s="4474"/>
    </row>
    <row r="43" spans="1:7" ht="14.15" customHeight="1">
      <c r="A43" s="343"/>
      <c r="B43" s="5234"/>
      <c r="C43" s="5235"/>
      <c r="D43" s="4473"/>
      <c r="E43" s="5236"/>
      <c r="F43" s="5237"/>
      <c r="G43" s="4474"/>
    </row>
    <row r="44" spans="1:7" ht="14.15" customHeight="1">
      <c r="A44" s="343"/>
      <c r="B44" s="5234"/>
      <c r="C44" s="5235"/>
      <c r="D44" s="4473"/>
      <c r="E44" s="5236"/>
      <c r="F44" s="5237"/>
      <c r="G44" s="4474"/>
    </row>
    <row r="45" spans="1:7" ht="14.15" customHeight="1">
      <c r="A45" s="343"/>
      <c r="B45" s="5234"/>
      <c r="C45" s="5235"/>
      <c r="D45" s="4473"/>
      <c r="E45" s="5236"/>
      <c r="F45" s="5237"/>
      <c r="G45" s="4474"/>
    </row>
    <row r="46" spans="1:7" ht="14.15" customHeight="1">
      <c r="A46" s="343"/>
      <c r="B46" s="5234"/>
      <c r="C46" s="5235"/>
      <c r="D46" s="4473"/>
      <c r="E46" s="5236"/>
      <c r="F46" s="5237"/>
      <c r="G46" s="4474"/>
    </row>
    <row r="47" spans="1:7" ht="14.15" customHeight="1">
      <c r="A47" s="343"/>
      <c r="B47" s="5234"/>
      <c r="C47" s="5235"/>
      <c r="D47" s="4473"/>
      <c r="E47" s="5236"/>
      <c r="F47" s="5237"/>
      <c r="G47" s="4474"/>
    </row>
    <row r="48" spans="1:7" ht="14.15" customHeight="1">
      <c r="A48" s="343"/>
      <c r="B48" s="5234"/>
      <c r="C48" s="5235"/>
      <c r="D48" s="4473"/>
      <c r="E48" s="5238"/>
      <c r="F48" s="5239"/>
      <c r="G48" s="4474"/>
    </row>
    <row r="49" spans="1:7" ht="14.15" customHeight="1">
      <c r="A49" s="343"/>
      <c r="B49" s="5234"/>
      <c r="C49" s="5235"/>
      <c r="D49" s="4473"/>
      <c r="E49" s="5236"/>
      <c r="F49" s="5237"/>
      <c r="G49" s="4474"/>
    </row>
    <row r="50" spans="1:7" ht="14.15" customHeight="1">
      <c r="A50" s="343"/>
      <c r="B50" s="4344"/>
      <c r="C50" s="4344"/>
      <c r="D50" s="4344"/>
      <c r="E50" s="4344"/>
      <c r="F50" s="1771"/>
      <c r="G50" s="105"/>
    </row>
    <row r="51" spans="1:7" ht="14.15" customHeight="1">
      <c r="A51" s="343"/>
      <c r="B51" s="105"/>
      <c r="C51" s="105"/>
      <c r="D51" s="667"/>
      <c r="E51" s="105"/>
      <c r="F51" s="4468"/>
      <c r="G51" s="227"/>
    </row>
    <row r="52" spans="1:7" ht="32.25" customHeight="1">
      <c r="A52" s="1677">
        <v>2.2999999999999998</v>
      </c>
      <c r="B52" s="5264" t="s">
        <v>2136</v>
      </c>
      <c r="C52" s="5264"/>
      <c r="D52" s="5264"/>
      <c r="E52" s="5264"/>
      <c r="F52" s="5264"/>
      <c r="G52" s="5264"/>
    </row>
    <row r="53" spans="1:7" ht="14.15" customHeight="1">
      <c r="A53" s="662"/>
      <c r="B53" s="105"/>
      <c r="C53" s="105"/>
      <c r="D53" s="105"/>
      <c r="E53" s="105"/>
      <c r="F53" s="105"/>
      <c r="G53" s="227"/>
    </row>
    <row r="54" spans="1:7" ht="14.15" customHeight="1">
      <c r="A54" s="343"/>
      <c r="B54" s="102"/>
      <c r="C54" s="105"/>
      <c r="D54" s="102"/>
      <c r="E54" s="667"/>
      <c r="F54" s="663"/>
      <c r="G54" s="1964" t="s">
        <v>395</v>
      </c>
    </row>
    <row r="55" spans="1:7" ht="14.15" customHeight="1">
      <c r="A55" s="343"/>
      <c r="B55" s="5249" t="s">
        <v>467</v>
      </c>
      <c r="C55" s="5249"/>
      <c r="D55" s="5249"/>
      <c r="E55" s="5249"/>
      <c r="F55" s="5249"/>
      <c r="G55" s="5262"/>
    </row>
    <row r="56" spans="1:7" ht="40" customHeight="1">
      <c r="A56" s="344"/>
      <c r="B56" s="5205"/>
      <c r="C56" s="5218"/>
      <c r="D56" s="5218"/>
      <c r="E56" s="5218"/>
      <c r="F56" s="5219"/>
      <c r="G56" s="1750"/>
    </row>
    <row r="57" spans="1:7" ht="14.15" customHeight="1">
      <c r="A57" s="343"/>
      <c r="B57" s="4344"/>
      <c r="C57" s="105"/>
      <c r="D57" s="668"/>
      <c r="E57" s="105"/>
      <c r="F57" s="671"/>
      <c r="G57" s="105"/>
    </row>
    <row r="58" spans="1:7" ht="35.25" customHeight="1">
      <c r="A58" s="1677" t="s">
        <v>468</v>
      </c>
      <c r="B58" s="5051" t="s">
        <v>469</v>
      </c>
      <c r="C58" s="5051"/>
      <c r="D58" s="5051"/>
      <c r="E58" s="5051"/>
      <c r="F58" s="5073"/>
      <c r="G58" s="5073"/>
    </row>
    <row r="59" spans="1:7" ht="14.15" customHeight="1">
      <c r="A59" s="342"/>
      <c r="B59" s="4330"/>
      <c r="C59" s="102"/>
      <c r="D59" s="102"/>
      <c r="E59" s="227"/>
      <c r="F59" s="671"/>
      <c r="G59" s="105"/>
    </row>
    <row r="60" spans="1:7" ht="14.15" customHeight="1">
      <c r="A60" s="343"/>
      <c r="B60" s="4330"/>
      <c r="C60" s="102"/>
      <c r="D60" s="663"/>
      <c r="E60" s="1964" t="s">
        <v>395</v>
      </c>
      <c r="F60" s="671"/>
      <c r="G60" s="105"/>
    </row>
    <row r="61" spans="1:7" ht="14.15" customHeight="1">
      <c r="A61" s="343"/>
      <c r="B61" s="4330"/>
      <c r="C61" s="102"/>
      <c r="D61" s="663"/>
      <c r="E61" s="2001"/>
      <c r="F61" s="671"/>
      <c r="G61" s="105"/>
    </row>
    <row r="62" spans="1:7" ht="14.15" customHeight="1">
      <c r="A62" s="343"/>
      <c r="B62" s="676"/>
      <c r="C62" s="102"/>
      <c r="D62" s="102"/>
      <c r="E62" s="663" t="s">
        <v>455</v>
      </c>
      <c r="F62" s="4475"/>
      <c r="G62" s="4250"/>
    </row>
    <row r="63" spans="1:7" ht="14.15" customHeight="1">
      <c r="A63" s="343"/>
      <c r="B63" s="5262" t="s">
        <v>408</v>
      </c>
      <c r="C63" s="5262"/>
      <c r="D63" s="5262"/>
      <c r="E63" s="5262"/>
      <c r="F63" s="671"/>
      <c r="G63" s="105"/>
    </row>
    <row r="64" spans="1:7" ht="40" customHeight="1">
      <c r="A64" s="344"/>
      <c r="B64" s="5205"/>
      <c r="C64" s="5260"/>
      <c r="D64" s="5260"/>
      <c r="E64" s="5260"/>
      <c r="F64" s="5261"/>
      <c r="G64" s="1255"/>
    </row>
    <row r="65" spans="1:7" ht="14.15" customHeight="1">
      <c r="A65" s="343"/>
      <c r="B65" s="4344"/>
      <c r="C65" s="105"/>
      <c r="D65" s="668"/>
      <c r="E65" s="105"/>
      <c r="F65" s="671"/>
      <c r="G65" s="105"/>
    </row>
    <row r="66" spans="1:7" ht="14.15" customHeight="1">
      <c r="A66" s="343"/>
      <c r="B66" s="4344"/>
      <c r="C66" s="105"/>
      <c r="D66" s="668"/>
      <c r="E66" s="105"/>
      <c r="F66" s="671"/>
      <c r="G66" s="105"/>
    </row>
    <row r="67" spans="1:7" ht="14.15" customHeight="1">
      <c r="A67" s="343"/>
      <c r="B67" s="4344"/>
      <c r="C67" s="105"/>
      <c r="D67" s="668"/>
      <c r="E67" s="105"/>
      <c r="F67" s="671"/>
      <c r="G67" s="105"/>
    </row>
    <row r="68" spans="1:7" ht="14.15" customHeight="1">
      <c r="A68" s="343"/>
      <c r="B68" s="4344"/>
      <c r="C68" s="105"/>
      <c r="D68" s="668"/>
      <c r="E68" s="105"/>
      <c r="F68" s="671"/>
      <c r="G68" s="105"/>
    </row>
    <row r="69" spans="1:7" ht="14.15" customHeight="1">
      <c r="A69" s="343"/>
      <c r="B69" s="4344"/>
      <c r="C69" s="105"/>
      <c r="D69" s="668"/>
      <c r="E69" s="105"/>
      <c r="F69" s="671"/>
      <c r="G69" s="105"/>
    </row>
    <row r="70" spans="1:7" ht="14.15" customHeight="1">
      <c r="A70" s="343"/>
      <c r="B70" s="102"/>
      <c r="C70" s="102"/>
      <c r="D70" s="102"/>
      <c r="E70" s="102"/>
      <c r="F70" s="102"/>
      <c r="G70" s="417" t="str">
        <f>+ToC!E115</f>
        <v xml:space="preserve">LONG-TERM Annual Return </v>
      </c>
    </row>
    <row r="71" spans="1:7" ht="14.15" customHeight="1">
      <c r="A71" s="343"/>
      <c r="B71" s="669"/>
      <c r="C71" s="102"/>
      <c r="D71" s="102"/>
      <c r="E71" s="102"/>
      <c r="F71" s="102"/>
      <c r="G71" s="417" t="s">
        <v>470</v>
      </c>
    </row>
    <row r="72" spans="1:7" ht="14.15" hidden="1" customHeight="1"/>
    <row r="73" spans="1:7" ht="14.15" hidden="1" customHeight="1"/>
    <row r="74" spans="1:7" ht="14.15" hidden="1" customHeight="1"/>
    <row r="75" spans="1:7" ht="14.15" hidden="1" customHeight="1"/>
    <row r="76" spans="1:7" ht="14.15" hidden="1" customHeight="1"/>
  </sheetData>
  <sheetProtection password="DF61" sheet="1" objects="1" scenarios="1"/>
  <mergeCells count="47">
    <mergeCell ref="B56:F56"/>
    <mergeCell ref="B64:F64"/>
    <mergeCell ref="B63:E63"/>
    <mergeCell ref="B58:G58"/>
    <mergeCell ref="B36:G36"/>
    <mergeCell ref="B52:G52"/>
    <mergeCell ref="B55:G55"/>
    <mergeCell ref="B46:C46"/>
    <mergeCell ref="B47:C47"/>
    <mergeCell ref="B39:C39"/>
    <mergeCell ref="B40:C40"/>
    <mergeCell ref="B41:C41"/>
    <mergeCell ref="B42:C42"/>
    <mergeCell ref="B48:C48"/>
    <mergeCell ref="B49:C49"/>
    <mergeCell ref="E46:F46"/>
    <mergeCell ref="B21:G21"/>
    <mergeCell ref="B31:G31"/>
    <mergeCell ref="A1:G1"/>
    <mergeCell ref="D19:F19"/>
    <mergeCell ref="E25:G25"/>
    <mergeCell ref="E27:G27"/>
    <mergeCell ref="E28:G28"/>
    <mergeCell ref="E26:G26"/>
    <mergeCell ref="A11:G11"/>
    <mergeCell ref="B13:G13"/>
    <mergeCell ref="B15:G15"/>
    <mergeCell ref="E22:G22"/>
    <mergeCell ref="E23:G23"/>
    <mergeCell ref="D35:F35"/>
    <mergeCell ref="E37:F37"/>
    <mergeCell ref="E38:F38"/>
    <mergeCell ref="B38:C38"/>
    <mergeCell ref="B37:C37"/>
    <mergeCell ref="E47:F47"/>
    <mergeCell ref="E49:F49"/>
    <mergeCell ref="E48:F48"/>
    <mergeCell ref="E39:F39"/>
    <mergeCell ref="E40:F40"/>
    <mergeCell ref="E41:F41"/>
    <mergeCell ref="E42:F42"/>
    <mergeCell ref="E43:F43"/>
    <mergeCell ref="B43:C43"/>
    <mergeCell ref="B44:C44"/>
    <mergeCell ref="B45:C45"/>
    <mergeCell ref="E44:F44"/>
    <mergeCell ref="E45:F45"/>
  </mergeCells>
  <phoneticPr fontId="14" type="noConversion"/>
  <dataValidations count="1">
    <dataValidation type="list" allowBlank="1" showInputMessage="1" showErrorMessage="1" sqref="E60 G17 G33 G54">
      <formula1>$S$17:$S$19</formula1>
    </dataValidation>
  </dataValidations>
  <hyperlinks>
    <hyperlink ref="A1:G1" location="ToC!A1" display="10.021"/>
  </hyperlinks>
  <printOptions horizontalCentered="1"/>
  <pageMargins left="0.39370078740157483" right="0.39370078740157483" top="0.39370078740157483" bottom="0.39370078740157483" header="0.39370078740157483" footer="0.39370078740157483"/>
  <pageSetup paperSize="5"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fitToPage="1"/>
  </sheetPr>
  <dimension ref="A1:AQ57"/>
  <sheetViews>
    <sheetView topLeftCell="A19" zoomScaleNormal="100" workbookViewId="0">
      <selection activeCell="F7" sqref="F7"/>
    </sheetView>
  </sheetViews>
  <sheetFormatPr defaultColWidth="0" defaultRowHeight="0" customHeight="1" zeroHeight="1"/>
  <cols>
    <col min="1" max="1" width="4.765625" style="655" customWidth="1"/>
    <col min="2" max="2" width="8.07421875" style="639" customWidth="1"/>
    <col min="3" max="3" width="24.69140625" style="639" customWidth="1"/>
    <col min="4" max="4" width="5.23046875" style="639" customWidth="1"/>
    <col min="5" max="5" width="14.765625" style="639" customWidth="1"/>
    <col min="6" max="6" width="18.4609375" style="639" customWidth="1"/>
    <col min="7" max="31" width="8.84375" style="90" hidden="1" customWidth="1"/>
    <col min="32" max="43" width="0" style="90" hidden="1" customWidth="1"/>
    <col min="44" max="16384" width="8.84375" style="90" hidden="1"/>
  </cols>
  <sheetData>
    <row r="1" spans="1:21" ht="14.15" customHeight="1">
      <c r="A1" s="5178" t="s">
        <v>471</v>
      </c>
      <c r="B1" s="5225"/>
      <c r="C1" s="5225"/>
      <c r="D1" s="5225"/>
      <c r="E1" s="5225"/>
      <c r="F1" s="5225"/>
    </row>
    <row r="2" spans="1:21" ht="14.15" customHeight="1">
      <c r="A2" s="636"/>
      <c r="B2" s="636"/>
      <c r="C2" s="636"/>
      <c r="D2" s="636"/>
      <c r="E2" s="638" t="s">
        <v>420</v>
      </c>
      <c r="F2" s="102"/>
    </row>
    <row r="3" spans="1:21" ht="14.15" customHeight="1">
      <c r="A3" s="673" t="str">
        <f>+Cover!A14</f>
        <v>Select Name of Insurer/ Financial Holding Company</v>
      </c>
      <c r="B3" s="654"/>
      <c r="C3" s="654"/>
      <c r="D3" s="654"/>
      <c r="E3" s="102"/>
      <c r="F3" s="102"/>
    </row>
    <row r="4" spans="1:21" ht="14.15" customHeight="1">
      <c r="A4" s="1791" t="str">
        <f>+ToC!A3</f>
        <v>Insurer/Financial Holding Company</v>
      </c>
      <c r="B4" s="105"/>
      <c r="C4" s="105"/>
      <c r="D4" s="105"/>
      <c r="E4" s="102"/>
      <c r="F4" s="102"/>
    </row>
    <row r="5" spans="1:21" ht="14.15" customHeight="1">
      <c r="A5" s="656"/>
      <c r="B5" s="102"/>
      <c r="C5" s="102"/>
      <c r="D5" s="102"/>
      <c r="E5" s="102"/>
      <c r="F5" s="102"/>
    </row>
    <row r="6" spans="1:21" ht="14.15" customHeight="1">
      <c r="A6" s="99" t="str">
        <f>+ToC!A5</f>
        <v>LONG-TERM INSURERS ANNUAL RETURN</v>
      </c>
      <c r="B6" s="102"/>
      <c r="C6" s="102"/>
      <c r="D6" s="102"/>
      <c r="E6" s="102"/>
      <c r="F6" s="102"/>
    </row>
    <row r="7" spans="1:21" ht="14.15" customHeight="1">
      <c r="A7" s="99" t="str">
        <f>+ToC!A6</f>
        <v>FOR THE YEAR ENDED:</v>
      </c>
      <c r="B7" s="102"/>
      <c r="C7" s="102"/>
      <c r="D7" s="102"/>
      <c r="E7" s="102"/>
      <c r="F7" s="1745">
        <f>+Cover!A23</f>
        <v>0</v>
      </c>
    </row>
    <row r="8" spans="1:21" ht="14.15" customHeight="1">
      <c r="A8" s="99"/>
      <c r="B8" s="102"/>
      <c r="C8" s="102"/>
      <c r="D8" s="102"/>
      <c r="E8" s="102"/>
      <c r="F8" s="102"/>
    </row>
    <row r="9" spans="1:21" ht="14.15" customHeight="1">
      <c r="A9" s="1783"/>
      <c r="B9" s="1783"/>
      <c r="C9" s="1783"/>
      <c r="D9" s="1783"/>
      <c r="E9" s="1783"/>
      <c r="F9" s="5271"/>
      <c r="G9" s="5272"/>
    </row>
    <row r="10" spans="1:21" ht="14.15" customHeight="1">
      <c r="A10" s="657"/>
      <c r="B10" s="1783"/>
      <c r="C10" s="1783"/>
      <c r="D10" s="1783"/>
      <c r="E10" s="1783"/>
      <c r="F10" s="1783"/>
      <c r="G10" s="256"/>
    </row>
    <row r="11" spans="1:21" ht="14.15" customHeight="1">
      <c r="A11" s="5055" t="s">
        <v>452</v>
      </c>
      <c r="B11" s="5042"/>
      <c r="C11" s="5042"/>
      <c r="D11" s="5042"/>
      <c r="E11" s="5042"/>
      <c r="F11" s="5042"/>
      <c r="G11" s="347"/>
      <c r="U11" s="242" t="s">
        <v>395</v>
      </c>
    </row>
    <row r="12" spans="1:21" ht="14.15" customHeight="1">
      <c r="A12" s="658"/>
      <c r="B12" s="104"/>
      <c r="C12" s="104"/>
      <c r="D12" s="104"/>
      <c r="E12" s="104"/>
      <c r="F12" s="104"/>
      <c r="U12" s="242" t="s">
        <v>398</v>
      </c>
    </row>
    <row r="13" spans="1:21" ht="14.15" customHeight="1">
      <c r="A13" s="1678" t="s">
        <v>391</v>
      </c>
      <c r="B13" s="5255" t="s">
        <v>472</v>
      </c>
      <c r="C13" s="5255"/>
      <c r="D13" s="5255"/>
      <c r="E13" s="5255"/>
      <c r="F13" s="5255"/>
      <c r="U13" s="242" t="s">
        <v>401</v>
      </c>
    </row>
    <row r="14" spans="1:21" ht="14.15" customHeight="1">
      <c r="A14" s="343"/>
      <c r="B14" s="1787"/>
      <c r="C14" s="102"/>
      <c r="D14" s="102"/>
      <c r="E14" s="102"/>
      <c r="F14" s="227"/>
    </row>
    <row r="15" spans="1:21" ht="67.150000000000006" customHeight="1">
      <c r="A15" s="1677" t="s">
        <v>473</v>
      </c>
      <c r="B15" s="5051" t="s">
        <v>474</v>
      </c>
      <c r="C15" s="5051"/>
      <c r="D15" s="5051"/>
      <c r="E15" s="5051"/>
      <c r="F15" s="5051"/>
      <c r="G15" s="348"/>
    </row>
    <row r="16" spans="1:21" ht="15.5">
      <c r="A16" s="344"/>
      <c r="B16" s="1761"/>
      <c r="C16" s="1761"/>
      <c r="D16" s="1761"/>
      <c r="E16" s="660"/>
      <c r="F16" s="661"/>
      <c r="H16" s="349"/>
      <c r="I16" s="98"/>
      <c r="J16" s="98"/>
    </row>
    <row r="17" spans="1:43" ht="14.15" customHeight="1">
      <c r="A17" s="342"/>
      <c r="B17" s="106" t="s">
        <v>475</v>
      </c>
      <c r="C17" s="1764" t="s">
        <v>2047</v>
      </c>
      <c r="D17" s="662"/>
      <c r="E17" s="663"/>
      <c r="F17" s="1964" t="s">
        <v>395</v>
      </c>
      <c r="Q17" s="111"/>
      <c r="AQ17" s="111"/>
    </row>
    <row r="18" spans="1:43" ht="14.15" customHeight="1">
      <c r="A18" s="343"/>
      <c r="B18" s="106" t="s">
        <v>476</v>
      </c>
      <c r="C18" s="1764" t="s">
        <v>2048</v>
      </c>
      <c r="D18" s="662"/>
      <c r="E18" s="663"/>
      <c r="F18" s="1964" t="s">
        <v>395</v>
      </c>
      <c r="Q18" s="111"/>
      <c r="AQ18" s="111"/>
    </row>
    <row r="19" spans="1:43" ht="14.15" customHeight="1">
      <c r="A19" s="343"/>
      <c r="B19" s="227"/>
      <c r="C19" s="1764"/>
      <c r="D19" s="664"/>
      <c r="E19" s="663"/>
      <c r="F19" s="105"/>
      <c r="Q19" s="111"/>
      <c r="AQ19" s="111"/>
    </row>
    <row r="20" spans="1:43" ht="18.75" customHeight="1">
      <c r="A20" s="343"/>
      <c r="B20" s="5249" t="s">
        <v>477</v>
      </c>
      <c r="C20" s="5249"/>
      <c r="D20" s="5249"/>
      <c r="E20" s="5249"/>
      <c r="F20" s="5249"/>
    </row>
    <row r="21" spans="1:43" ht="33" customHeight="1">
      <c r="A21" s="343"/>
      <c r="B21" s="1965" t="s">
        <v>478</v>
      </c>
      <c r="C21" s="1965" t="s">
        <v>479</v>
      </c>
      <c r="D21" s="1966" t="s">
        <v>480</v>
      </c>
      <c r="E21" s="1966" t="s">
        <v>481</v>
      </c>
      <c r="F21" s="1965" t="s">
        <v>466</v>
      </c>
    </row>
    <row r="22" spans="1:43" ht="15" customHeight="1">
      <c r="A22" s="343"/>
      <c r="B22" s="1967"/>
      <c r="C22" s="1967"/>
      <c r="D22" s="1968"/>
      <c r="E22" s="1968"/>
      <c r="F22" s="1967" t="s">
        <v>281</v>
      </c>
    </row>
    <row r="23" spans="1:43" ht="14.15" customHeight="1">
      <c r="A23" s="343"/>
      <c r="B23" s="1967">
        <v>1</v>
      </c>
      <c r="C23" s="1969"/>
      <c r="D23" s="1970"/>
      <c r="E23" s="1971"/>
      <c r="F23" s="1972"/>
    </row>
    <row r="24" spans="1:43" ht="14.15" customHeight="1">
      <c r="A24" s="343"/>
      <c r="B24" s="1967">
        <v>2</v>
      </c>
      <c r="C24" s="1969"/>
      <c r="D24" s="1970"/>
      <c r="E24" s="1971"/>
      <c r="F24" s="1972"/>
    </row>
    <row r="25" spans="1:43" ht="14.15" customHeight="1">
      <c r="A25" s="343"/>
      <c r="B25" s="1967">
        <v>3</v>
      </c>
      <c r="C25" s="1969"/>
      <c r="D25" s="1973"/>
      <c r="E25" s="1974"/>
      <c r="F25" s="1972"/>
    </row>
    <row r="26" spans="1:43" ht="14.15" customHeight="1">
      <c r="A26" s="343"/>
      <c r="B26" s="1967">
        <v>4</v>
      </c>
      <c r="C26" s="1969"/>
      <c r="D26" s="1973"/>
      <c r="E26" s="1974"/>
      <c r="F26" s="1972"/>
    </row>
    <row r="27" spans="1:43" ht="14.15" customHeight="1">
      <c r="A27" s="343"/>
      <c r="B27" s="1967">
        <v>5</v>
      </c>
      <c r="C27" s="1969"/>
      <c r="D27" s="1973"/>
      <c r="E27" s="1974"/>
      <c r="F27" s="1972"/>
    </row>
    <row r="28" spans="1:43" ht="14.15" customHeight="1">
      <c r="A28" s="343"/>
      <c r="B28" s="1967">
        <v>6</v>
      </c>
      <c r="C28" s="1969"/>
      <c r="D28" s="1973"/>
      <c r="E28" s="1974"/>
      <c r="F28" s="1972"/>
    </row>
    <row r="29" spans="1:43" ht="14.15" customHeight="1">
      <c r="A29" s="343"/>
      <c r="B29" s="1967">
        <v>7</v>
      </c>
      <c r="C29" s="1969"/>
      <c r="D29" s="1973"/>
      <c r="E29" s="1974"/>
      <c r="F29" s="1972"/>
    </row>
    <row r="30" spans="1:43" ht="15.5">
      <c r="A30" s="665" t="s">
        <v>344</v>
      </c>
      <c r="B30" s="1967">
        <v>8</v>
      </c>
      <c r="C30" s="1969"/>
      <c r="D30" s="1973"/>
      <c r="E30" s="1974"/>
      <c r="F30" s="1972"/>
    </row>
    <row r="31" spans="1:43" ht="14.15" customHeight="1">
      <c r="A31" s="343"/>
      <c r="B31" s="1967">
        <v>9</v>
      </c>
      <c r="C31" s="1969"/>
      <c r="D31" s="1973"/>
      <c r="E31" s="1974"/>
      <c r="F31" s="1972"/>
    </row>
    <row r="32" spans="1:43" ht="13.5" customHeight="1">
      <c r="A32" s="343"/>
      <c r="B32" s="1967">
        <v>10</v>
      </c>
      <c r="C32" s="1975"/>
      <c r="D32" s="1975"/>
      <c r="E32" s="1975"/>
      <c r="F32" s="1976"/>
    </row>
    <row r="33" spans="1:6" ht="13.5" customHeight="1">
      <c r="A33" s="343"/>
      <c r="B33" s="1679"/>
      <c r="C33" s="1680"/>
      <c r="D33" s="1680"/>
      <c r="E33" s="1680"/>
      <c r="F33" s="1681"/>
    </row>
    <row r="34" spans="1:6" ht="31.9" customHeight="1">
      <c r="A34" s="1678" t="s">
        <v>393</v>
      </c>
      <c r="B34" s="5270" t="s">
        <v>482</v>
      </c>
      <c r="C34" s="5270"/>
      <c r="D34" s="5270"/>
      <c r="E34" s="5270"/>
      <c r="F34" s="5270"/>
    </row>
    <row r="35" spans="1:6" ht="14.15" customHeight="1">
      <c r="A35" s="343"/>
      <c r="B35" s="1787"/>
      <c r="C35" s="102"/>
      <c r="D35" s="102"/>
      <c r="E35" s="102"/>
      <c r="F35" s="102"/>
    </row>
    <row r="36" spans="1:6" ht="31.9" customHeight="1">
      <c r="A36" s="1677" t="s">
        <v>483</v>
      </c>
      <c r="B36" s="5051" t="s">
        <v>484</v>
      </c>
      <c r="C36" s="5051"/>
      <c r="D36" s="5051"/>
      <c r="E36" s="5051"/>
      <c r="F36" s="5051"/>
    </row>
    <row r="37" spans="1:6" ht="15.5">
      <c r="A37" s="344"/>
      <c r="B37" s="1761"/>
      <c r="C37" s="1761"/>
      <c r="D37" s="1761"/>
      <c r="E37" s="1761"/>
      <c r="F37" s="661"/>
    </row>
    <row r="38" spans="1:6" ht="14.15" customHeight="1">
      <c r="A38" s="343"/>
      <c r="B38" s="1764"/>
      <c r="C38" s="102"/>
      <c r="D38" s="662"/>
      <c r="E38" s="663"/>
      <c r="F38" s="1964" t="s">
        <v>395</v>
      </c>
    </row>
    <row r="39" spans="1:6" ht="14.15" customHeight="1">
      <c r="A39" s="343"/>
      <c r="B39" s="1764"/>
      <c r="C39" s="102"/>
      <c r="D39" s="664"/>
      <c r="E39" s="663"/>
      <c r="F39" s="105"/>
    </row>
    <row r="40" spans="1:6" ht="63" customHeight="1">
      <c r="A40" s="343"/>
      <c r="B40" s="5263" t="s">
        <v>2107</v>
      </c>
      <c r="C40" s="5263"/>
      <c r="D40" s="5263"/>
      <c r="E40" s="5263"/>
      <c r="F40" s="5263"/>
    </row>
    <row r="41" spans="1:6" ht="48" customHeight="1">
      <c r="A41" s="343"/>
      <c r="B41" s="1965" t="s">
        <v>478</v>
      </c>
      <c r="C41" s="1977" t="s">
        <v>485</v>
      </c>
      <c r="D41" s="1966" t="s">
        <v>486</v>
      </c>
      <c r="E41" s="5268" t="s">
        <v>2137</v>
      </c>
      <c r="F41" s="5269"/>
    </row>
    <row r="42" spans="1:6" ht="15" customHeight="1">
      <c r="A42" s="343"/>
      <c r="B42" s="1967"/>
      <c r="C42" s="1978"/>
      <c r="D42" s="1968"/>
      <c r="E42" s="1979"/>
      <c r="F42" s="1980" t="s">
        <v>426</v>
      </c>
    </row>
    <row r="43" spans="1:6" ht="15.75" customHeight="1">
      <c r="A43" s="343"/>
      <c r="B43" s="1967">
        <v>1</v>
      </c>
      <c r="C43" s="1981"/>
      <c r="D43" s="1982"/>
      <c r="E43" s="5274"/>
      <c r="F43" s="5275"/>
    </row>
    <row r="44" spans="1:6" ht="14.25" customHeight="1">
      <c r="A44" s="343"/>
      <c r="B44" s="1983">
        <v>2</v>
      </c>
      <c r="C44" s="1984"/>
      <c r="D44" s="1985"/>
      <c r="E44" s="5276"/>
      <c r="F44" s="5277"/>
    </row>
    <row r="45" spans="1:6" ht="13.5" customHeight="1">
      <c r="A45" s="343"/>
      <c r="B45" s="1967">
        <v>3</v>
      </c>
      <c r="C45" s="1986"/>
      <c r="D45" s="1982"/>
      <c r="E45" s="5273"/>
      <c r="F45" s="5273"/>
    </row>
    <row r="46" spans="1:6" ht="14.15" customHeight="1">
      <c r="A46" s="343"/>
      <c r="B46" s="1983">
        <v>4</v>
      </c>
      <c r="C46" s="1986"/>
      <c r="D46" s="1982"/>
      <c r="E46" s="5273"/>
      <c r="F46" s="5273"/>
    </row>
    <row r="47" spans="1:6" ht="14.15" customHeight="1">
      <c r="A47" s="343"/>
      <c r="B47" s="1967">
        <v>5</v>
      </c>
      <c r="C47" s="1986"/>
      <c r="D47" s="1982"/>
      <c r="E47" s="5273"/>
      <c r="F47" s="5273"/>
    </row>
    <row r="48" spans="1:6" ht="14.15" customHeight="1">
      <c r="A48" s="343"/>
      <c r="B48" s="1983">
        <v>6</v>
      </c>
      <c r="C48" s="1986"/>
      <c r="D48" s="1982"/>
      <c r="E48" s="5273"/>
      <c r="F48" s="5273"/>
    </row>
    <row r="49" spans="1:6" ht="14.25" customHeight="1">
      <c r="A49" s="343"/>
      <c r="B49" s="1967">
        <v>7</v>
      </c>
      <c r="C49" s="1986"/>
      <c r="D49" s="1982"/>
      <c r="E49" s="5273"/>
      <c r="F49" s="5273"/>
    </row>
    <row r="50" spans="1:6" ht="14.15" customHeight="1">
      <c r="A50" s="343"/>
      <c r="B50" s="1983">
        <v>8</v>
      </c>
      <c r="C50" s="1986"/>
      <c r="D50" s="1982"/>
      <c r="E50" s="5273"/>
      <c r="F50" s="5273"/>
    </row>
    <row r="51" spans="1:6" ht="14.15" customHeight="1">
      <c r="A51" s="343"/>
      <c r="B51" s="1967">
        <v>9</v>
      </c>
      <c r="C51" s="1986"/>
      <c r="D51" s="1982"/>
      <c r="E51" s="5273"/>
      <c r="F51" s="5273"/>
    </row>
    <row r="52" spans="1:6" ht="14.15" customHeight="1">
      <c r="A52" s="343"/>
      <c r="B52" s="1983">
        <v>10</v>
      </c>
      <c r="C52" s="1986"/>
      <c r="D52" s="1975"/>
      <c r="E52" s="5273"/>
      <c r="F52" s="5273"/>
    </row>
    <row r="53" spans="1:6" ht="14.15" customHeight="1">
      <c r="A53" s="343"/>
      <c r="B53" s="105"/>
      <c r="C53" s="105"/>
      <c r="D53" s="105"/>
      <c r="E53" s="105"/>
      <c r="F53" s="105"/>
    </row>
    <row r="54" spans="1:6" ht="14.15" customHeight="1">
      <c r="A54" s="343"/>
      <c r="B54" s="102"/>
      <c r="C54" s="102"/>
      <c r="D54" s="102"/>
      <c r="E54" s="102"/>
      <c r="F54" s="417" t="str">
        <f>+ToC!E115</f>
        <v xml:space="preserve">LONG-TERM Annual Return </v>
      </c>
    </row>
    <row r="55" spans="1:6" ht="14.15" customHeight="1">
      <c r="A55" s="343"/>
      <c r="B55" s="102"/>
      <c r="C55" s="102"/>
      <c r="D55" s="102"/>
      <c r="E55" s="102"/>
      <c r="F55" s="417" t="s">
        <v>487</v>
      </c>
    </row>
    <row r="56" spans="1:6" ht="14.15" hidden="1" customHeight="1"/>
    <row r="57" spans="1:6" ht="14.15" hidden="1" customHeight="1"/>
  </sheetData>
  <sheetProtection password="DF61" sheet="1" objects="1" scenarios="1"/>
  <mergeCells count="20">
    <mergeCell ref="E49:F49"/>
    <mergeCell ref="E50:F50"/>
    <mergeCell ref="E51:F51"/>
    <mergeCell ref="E52:F52"/>
    <mergeCell ref="B36:F36"/>
    <mergeCell ref="E43:F43"/>
    <mergeCell ref="E44:F44"/>
    <mergeCell ref="E45:F45"/>
    <mergeCell ref="E46:F46"/>
    <mergeCell ref="E47:F47"/>
    <mergeCell ref="E48:F48"/>
    <mergeCell ref="A1:F1"/>
    <mergeCell ref="A11:F11"/>
    <mergeCell ref="B15:F15"/>
    <mergeCell ref="E41:F41"/>
    <mergeCell ref="B34:F34"/>
    <mergeCell ref="B40:F40"/>
    <mergeCell ref="B20:F20"/>
    <mergeCell ref="B13:F13"/>
    <mergeCell ref="F9:G9"/>
  </mergeCells>
  <phoneticPr fontId="14" type="noConversion"/>
  <dataValidations disablePrompts="1" count="1">
    <dataValidation type="list" allowBlank="1" showInputMessage="1" showErrorMessage="1" sqref="F38 F17:F18">
      <formula1>$U$11:$U$14</formula1>
    </dataValidation>
  </dataValidations>
  <hyperlinks>
    <hyperlink ref="A1:F1" location="ToC!A1" display="10.022"/>
  </hyperlinks>
  <printOptions horizontalCentered="1"/>
  <pageMargins left="0.7" right="0.7" top="0.75" bottom="0.75" header="0.3" footer="0.3"/>
  <pageSetup paperSize="5"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fitToPage="1"/>
  </sheetPr>
  <dimension ref="A1:S47"/>
  <sheetViews>
    <sheetView zoomScaleNormal="100" workbookViewId="0">
      <selection activeCell="G39" sqref="G39"/>
    </sheetView>
  </sheetViews>
  <sheetFormatPr defaultColWidth="0" defaultRowHeight="0" customHeight="1" zeroHeight="1"/>
  <cols>
    <col min="1" max="2" width="4.84375" style="655" customWidth="1"/>
    <col min="3" max="3" width="29.69140625" style="639" customWidth="1"/>
    <col min="4" max="4" width="15.69140625" style="639" customWidth="1"/>
    <col min="5" max="5" width="8.07421875" style="639" customWidth="1"/>
    <col min="6" max="6" width="21.23046875" style="639" customWidth="1"/>
    <col min="7" max="7" width="21" style="639" customWidth="1"/>
    <col min="8" max="19" width="0" style="90" hidden="1" customWidth="1"/>
    <col min="20" max="33" width="8.84375" style="90" hidden="1" customWidth="1"/>
    <col min="34" max="16384" width="8.84375" style="90" hidden="1"/>
  </cols>
  <sheetData>
    <row r="1" spans="1:8" ht="14.15" customHeight="1">
      <c r="A1" s="5178" t="s">
        <v>488</v>
      </c>
      <c r="B1" s="5178"/>
      <c r="C1" s="5178"/>
      <c r="D1" s="5178"/>
      <c r="E1" s="5178"/>
      <c r="F1" s="5188"/>
      <c r="G1" s="5188"/>
    </row>
    <row r="2" spans="1:8" ht="14.15" customHeight="1">
      <c r="A2" s="636"/>
      <c r="B2" s="636"/>
      <c r="C2" s="636"/>
      <c r="D2" s="636"/>
      <c r="E2" s="636"/>
      <c r="F2" s="638" t="s">
        <v>420</v>
      </c>
      <c r="G2" s="102"/>
    </row>
    <row r="3" spans="1:8" ht="14.15" customHeight="1">
      <c r="A3" s="673" t="str">
        <f>+Cover!A14</f>
        <v>Select Name of Insurer/ Financial Holding Company</v>
      </c>
      <c r="B3" s="654"/>
      <c r="C3" s="654"/>
      <c r="D3" s="102"/>
      <c r="E3" s="102"/>
      <c r="F3" s="102"/>
      <c r="G3" s="102"/>
    </row>
    <row r="4" spans="1:8" ht="14.15" customHeight="1">
      <c r="A4" s="936" t="str">
        <f>+ToC!A3</f>
        <v>Insurer/Financial Holding Company</v>
      </c>
      <c r="B4" s="656"/>
      <c r="C4" s="102"/>
      <c r="D4" s="102"/>
      <c r="E4" s="102"/>
      <c r="F4" s="102"/>
      <c r="G4" s="102"/>
    </row>
    <row r="5" spans="1:8" ht="14.15" customHeight="1">
      <c r="A5" s="656"/>
      <c r="B5" s="656"/>
      <c r="C5" s="102"/>
      <c r="D5" s="102"/>
      <c r="E5" s="102"/>
      <c r="F5" s="102"/>
      <c r="G5" s="102"/>
    </row>
    <row r="6" spans="1:8" ht="14.15" customHeight="1">
      <c r="A6" s="99" t="str">
        <f>ToC!A5</f>
        <v>LONG-TERM INSURERS ANNUAL RETURN</v>
      </c>
      <c r="B6" s="102"/>
      <c r="C6" s="102"/>
      <c r="D6" s="102"/>
      <c r="E6" s="102"/>
      <c r="F6" s="102"/>
      <c r="G6" s="102"/>
    </row>
    <row r="7" spans="1:8" ht="14.15" customHeight="1">
      <c r="A7" s="99" t="str">
        <f>+ToC!A6</f>
        <v>FOR THE YEAR ENDED:</v>
      </c>
      <c r="B7" s="343"/>
      <c r="C7" s="102"/>
      <c r="D7" s="102"/>
      <c r="E7" s="102"/>
      <c r="F7" s="102"/>
      <c r="G7" s="1745">
        <f>+Cover!A23</f>
        <v>0</v>
      </c>
    </row>
    <row r="8" spans="1:8" ht="14.15" customHeight="1">
      <c r="A8" s="99"/>
      <c r="B8" s="343"/>
      <c r="C8" s="102"/>
      <c r="D8" s="102"/>
      <c r="E8" s="102"/>
      <c r="F8" s="1759"/>
      <c r="G8" s="1759"/>
    </row>
    <row r="9" spans="1:8" ht="14.15" customHeight="1">
      <c r="A9" s="1783"/>
      <c r="B9" s="1783"/>
      <c r="C9" s="1783"/>
      <c r="D9" s="1783"/>
      <c r="E9" s="1783"/>
      <c r="F9" s="1754"/>
      <c r="G9" s="102"/>
    </row>
    <row r="10" spans="1:8" ht="14.15" customHeight="1">
      <c r="A10" s="657"/>
      <c r="B10" s="657"/>
      <c r="C10" s="1783"/>
      <c r="D10" s="1783"/>
      <c r="E10" s="1783"/>
      <c r="F10" s="102"/>
      <c r="G10" s="102"/>
    </row>
    <row r="11" spans="1:8" ht="14.15" customHeight="1">
      <c r="A11" s="5055" t="s">
        <v>452</v>
      </c>
      <c r="B11" s="5055"/>
      <c r="C11" s="5055"/>
      <c r="D11" s="5055"/>
      <c r="E11" s="5055"/>
      <c r="F11" s="5055"/>
      <c r="G11" s="5055"/>
    </row>
    <row r="12" spans="1:8" ht="14.15" customHeight="1">
      <c r="A12" s="343"/>
      <c r="B12" s="343"/>
      <c r="C12" s="102"/>
      <c r="D12" s="102"/>
      <c r="E12" s="102"/>
      <c r="F12" s="102"/>
      <c r="G12" s="102"/>
    </row>
    <row r="13" spans="1:8" ht="23.25" customHeight="1">
      <c r="A13" s="1678" t="s">
        <v>396</v>
      </c>
      <c r="B13" s="659"/>
      <c r="C13" s="5255" t="s">
        <v>489</v>
      </c>
      <c r="D13" s="5255"/>
      <c r="E13" s="5255"/>
      <c r="F13" s="102"/>
      <c r="G13" s="102"/>
    </row>
    <row r="14" spans="1:8" ht="14.15" customHeight="1">
      <c r="A14" s="343"/>
      <c r="B14" s="343"/>
      <c r="C14" s="1787"/>
      <c r="D14" s="102"/>
      <c r="E14" s="102"/>
      <c r="F14" s="102"/>
      <c r="G14" s="69"/>
    </row>
    <row r="15" spans="1:8" ht="18.75" customHeight="1">
      <c r="A15" s="1677" t="s">
        <v>490</v>
      </c>
      <c r="B15" s="662"/>
      <c r="C15" s="5056" t="s">
        <v>491</v>
      </c>
      <c r="D15" s="5056"/>
      <c r="E15" s="5056"/>
      <c r="F15" s="5056"/>
      <c r="G15" s="5056"/>
      <c r="H15" s="348"/>
    </row>
    <row r="16" spans="1:8" ht="14.15" customHeight="1">
      <c r="A16" s="343"/>
      <c r="B16" s="343"/>
      <c r="C16" s="1764"/>
      <c r="D16" s="105"/>
      <c r="E16" s="105"/>
      <c r="F16" s="105"/>
      <c r="G16" s="102"/>
    </row>
    <row r="17" spans="1:19" ht="44.25" customHeight="1">
      <c r="A17" s="343"/>
      <c r="B17" s="1967" t="s">
        <v>478</v>
      </c>
      <c r="C17" s="1965" t="s">
        <v>492</v>
      </c>
      <c r="D17" s="5283" t="s">
        <v>493</v>
      </c>
      <c r="E17" s="5283"/>
      <c r="F17" s="1966" t="s">
        <v>494</v>
      </c>
      <c r="G17" s="1968" t="s">
        <v>495</v>
      </c>
    </row>
    <row r="18" spans="1:19" ht="14.15" customHeight="1">
      <c r="A18" s="343"/>
      <c r="B18" s="1987"/>
      <c r="C18" s="1988"/>
      <c r="D18" s="5284"/>
      <c r="E18" s="5285"/>
      <c r="F18" s="1989"/>
      <c r="G18" s="1990" t="s">
        <v>281</v>
      </c>
    </row>
    <row r="19" spans="1:19" ht="14.15" customHeight="1">
      <c r="A19" s="343"/>
      <c r="B19" s="1967">
        <v>1</v>
      </c>
      <c r="C19" s="1991"/>
      <c r="D19" s="5234"/>
      <c r="E19" s="5282"/>
      <c r="F19" s="1992"/>
      <c r="G19" s="1993"/>
    </row>
    <row r="20" spans="1:19" ht="14.15" customHeight="1">
      <c r="A20" s="343"/>
      <c r="B20" s="1967">
        <v>2</v>
      </c>
      <c r="C20" s="1991"/>
      <c r="D20" s="5234"/>
      <c r="E20" s="5282"/>
      <c r="F20" s="1992"/>
      <c r="G20" s="1993"/>
    </row>
    <row r="21" spans="1:19" ht="14.15" customHeight="1">
      <c r="A21" s="343"/>
      <c r="B21" s="1967">
        <v>3</v>
      </c>
      <c r="C21" s="1991"/>
      <c r="D21" s="5234"/>
      <c r="E21" s="5282"/>
      <c r="F21" s="1992"/>
      <c r="G21" s="1993"/>
    </row>
    <row r="22" spans="1:19" ht="14.15" customHeight="1">
      <c r="A22" s="343"/>
      <c r="B22" s="1967">
        <v>4</v>
      </c>
      <c r="C22" s="1994"/>
      <c r="D22" s="5233"/>
      <c r="E22" s="5235"/>
      <c r="F22" s="1986"/>
      <c r="G22" s="1993"/>
    </row>
    <row r="23" spans="1:19" ht="14.15" customHeight="1">
      <c r="A23" s="343"/>
      <c r="B23" s="1967">
        <v>5</v>
      </c>
      <c r="C23" s="1994"/>
      <c r="D23" s="5233"/>
      <c r="E23" s="5235"/>
      <c r="F23" s="1986"/>
      <c r="G23" s="1993"/>
    </row>
    <row r="24" spans="1:19" ht="14.15" customHeight="1">
      <c r="A24" s="343"/>
      <c r="B24" s="1967">
        <v>6</v>
      </c>
      <c r="C24" s="1994"/>
      <c r="D24" s="5233"/>
      <c r="E24" s="5235"/>
      <c r="F24" s="1986"/>
      <c r="G24" s="1993"/>
    </row>
    <row r="25" spans="1:19" ht="14.15" customHeight="1">
      <c r="A25" s="343"/>
      <c r="B25" s="1967">
        <v>7</v>
      </c>
      <c r="C25" s="1994"/>
      <c r="D25" s="5233"/>
      <c r="E25" s="5235"/>
      <c r="F25" s="1986"/>
      <c r="G25" s="1993"/>
    </row>
    <row r="26" spans="1:19" ht="14.15" customHeight="1">
      <c r="A26" s="343"/>
      <c r="B26" s="1967">
        <v>8</v>
      </c>
      <c r="C26" s="1994"/>
      <c r="D26" s="5233"/>
      <c r="E26" s="5235"/>
      <c r="F26" s="1986"/>
      <c r="G26" s="1993"/>
    </row>
    <row r="27" spans="1:19" ht="14.15" customHeight="1">
      <c r="A27" s="343"/>
      <c r="B27" s="1967">
        <v>9</v>
      </c>
      <c r="C27" s="1994"/>
      <c r="D27" s="5233"/>
      <c r="E27" s="5235"/>
      <c r="F27" s="1986"/>
      <c r="G27" s="1993"/>
    </row>
    <row r="28" spans="1:19" ht="14.15" customHeight="1">
      <c r="A28" s="343"/>
      <c r="B28" s="1967">
        <v>10</v>
      </c>
      <c r="C28" s="1994"/>
      <c r="D28" s="5233"/>
      <c r="E28" s="5235"/>
      <c r="F28" s="1986"/>
      <c r="G28" s="1993"/>
    </row>
    <row r="29" spans="1:19" ht="14.15" customHeight="1">
      <c r="A29" s="343"/>
      <c r="B29" s="343"/>
      <c r="C29" s="666"/>
      <c r="D29" s="1771"/>
      <c r="E29" s="1771"/>
      <c r="F29" s="1771"/>
      <c r="G29" s="102"/>
    </row>
    <row r="30" spans="1:19" ht="14.15" customHeight="1">
      <c r="A30" s="343"/>
      <c r="B30" s="343"/>
      <c r="C30" s="666"/>
      <c r="D30" s="1771"/>
      <c r="E30" s="1771"/>
      <c r="F30" s="1771"/>
      <c r="G30" s="102"/>
    </row>
    <row r="31" spans="1:19" ht="43.5" customHeight="1">
      <c r="A31" s="1677" t="s">
        <v>496</v>
      </c>
      <c r="B31" s="344"/>
      <c r="C31" s="5264" t="s">
        <v>497</v>
      </c>
      <c r="D31" s="5264"/>
      <c r="E31" s="5264"/>
      <c r="F31" s="5264"/>
      <c r="G31" s="5264"/>
    </row>
    <row r="32" spans="1:19" ht="14.15" customHeight="1">
      <c r="A32" s="343"/>
      <c r="B32" s="343"/>
      <c r="C32" s="1764"/>
      <c r="D32" s="667"/>
      <c r="E32" s="667"/>
      <c r="F32" s="667"/>
      <c r="G32" s="102"/>
      <c r="S32" s="242" t="s">
        <v>395</v>
      </c>
    </row>
    <row r="33" spans="1:19" ht="14.15" customHeight="1">
      <c r="A33" s="343"/>
      <c r="B33" s="343"/>
      <c r="C33" s="1764" t="s">
        <v>498</v>
      </c>
      <c r="D33" s="1790" t="s">
        <v>426</v>
      </c>
      <c r="E33" s="5278"/>
      <c r="F33" s="5278"/>
      <c r="G33" s="667"/>
      <c r="S33" s="242" t="s">
        <v>398</v>
      </c>
    </row>
    <row r="34" spans="1:19" ht="14.15" customHeight="1">
      <c r="A34" s="343"/>
      <c r="B34" s="343"/>
      <c r="C34" s="1764" t="s">
        <v>499</v>
      </c>
      <c r="D34" s="1790" t="s">
        <v>426</v>
      </c>
      <c r="E34" s="5279"/>
      <c r="F34" s="5279"/>
      <c r="G34" s="667"/>
      <c r="S34" s="242" t="s">
        <v>401</v>
      </c>
    </row>
    <row r="35" spans="1:19" ht="14.15" customHeight="1">
      <c r="A35" s="343"/>
      <c r="B35" s="343"/>
      <c r="C35" s="1764"/>
      <c r="D35" s="668"/>
      <c r="E35" s="667"/>
      <c r="F35" s="667"/>
      <c r="G35" s="667"/>
    </row>
    <row r="36" spans="1:19" ht="14.15" customHeight="1">
      <c r="A36" s="343"/>
      <c r="B36" s="343"/>
      <c r="C36" s="666"/>
      <c r="D36" s="1771"/>
      <c r="E36" s="1771"/>
      <c r="F36" s="1771"/>
      <c r="G36" s="102"/>
    </row>
    <row r="37" spans="1:19" ht="14.15" customHeight="1">
      <c r="A37" s="343"/>
      <c r="B37" s="343"/>
      <c r="C37" s="1787"/>
      <c r="D37" s="102"/>
      <c r="E37" s="102"/>
      <c r="F37" s="102"/>
      <c r="G37" s="102"/>
    </row>
    <row r="38" spans="1:19" s="93" customFormat="1" ht="34.5" customHeight="1">
      <c r="A38" s="1677" t="s">
        <v>500</v>
      </c>
      <c r="B38" s="344"/>
      <c r="C38" s="5051" t="s">
        <v>501</v>
      </c>
      <c r="D38" s="5051"/>
      <c r="E38" s="5051"/>
      <c r="F38" s="5073"/>
      <c r="G38" s="5073"/>
      <c r="H38" s="348"/>
    </row>
    <row r="39" spans="1:19" s="93" customFormat="1" ht="14.15" customHeight="1">
      <c r="A39" s="343"/>
      <c r="B39" s="343"/>
      <c r="C39" s="1764"/>
      <c r="D39" s="102"/>
      <c r="E39" s="227"/>
      <c r="F39" s="102"/>
      <c r="G39" s="69"/>
    </row>
    <row r="40" spans="1:19" s="291" customFormat="1" ht="14.15" customHeight="1">
      <c r="A40" s="343"/>
      <c r="B40" s="343"/>
      <c r="C40" s="1764"/>
      <c r="D40" s="663"/>
      <c r="E40" s="1964" t="s">
        <v>395</v>
      </c>
      <c r="F40" s="102"/>
      <c r="G40" s="102"/>
      <c r="H40" s="93"/>
      <c r="I40" s="93"/>
      <c r="J40" s="93"/>
      <c r="K40" s="93"/>
      <c r="L40" s="93"/>
      <c r="M40" s="93"/>
      <c r="N40" s="93"/>
      <c r="O40" s="93"/>
      <c r="P40" s="93"/>
      <c r="Q40" s="93"/>
      <c r="R40" s="93"/>
      <c r="S40" s="93"/>
    </row>
    <row r="41" spans="1:19" s="291" customFormat="1" ht="14.15" customHeight="1">
      <c r="A41" s="343"/>
      <c r="B41" s="343"/>
      <c r="C41" s="227"/>
      <c r="D41" s="102"/>
      <c r="E41" s="659"/>
      <c r="F41" s="102"/>
      <c r="G41" s="102"/>
      <c r="H41" s="93"/>
      <c r="I41" s="93"/>
      <c r="J41" s="93"/>
      <c r="K41" s="93"/>
      <c r="L41" s="93"/>
      <c r="M41" s="93"/>
      <c r="N41" s="93"/>
      <c r="O41" s="93"/>
      <c r="P41" s="93"/>
      <c r="Q41" s="93"/>
      <c r="R41" s="93"/>
      <c r="S41" s="93"/>
    </row>
    <row r="42" spans="1:19" s="291" customFormat="1" ht="14.15" customHeight="1">
      <c r="A42" s="343"/>
      <c r="B42" s="343"/>
      <c r="C42" s="5074" t="s">
        <v>456</v>
      </c>
      <c r="D42" s="5074"/>
      <c r="E42" s="5074"/>
      <c r="F42" s="102"/>
      <c r="G42" s="102"/>
      <c r="H42" s="93"/>
      <c r="I42" s="93"/>
      <c r="J42" s="93"/>
      <c r="K42" s="93"/>
      <c r="L42" s="93"/>
      <c r="M42" s="93"/>
      <c r="N42" s="93"/>
      <c r="O42" s="93"/>
      <c r="P42" s="93"/>
      <c r="Q42" s="93"/>
      <c r="R42" s="93"/>
      <c r="S42" s="93"/>
    </row>
    <row r="43" spans="1:19" s="291" customFormat="1" ht="150" customHeight="1">
      <c r="A43" s="665"/>
      <c r="B43" s="665"/>
      <c r="C43" s="5205"/>
      <c r="D43" s="5280"/>
      <c r="E43" s="5280"/>
      <c r="F43" s="5281"/>
      <c r="G43" s="1746"/>
      <c r="H43" s="93"/>
      <c r="I43" s="93"/>
      <c r="J43" s="93"/>
      <c r="K43" s="93"/>
      <c r="L43" s="93"/>
      <c r="M43" s="93"/>
      <c r="N43" s="93"/>
      <c r="O43" s="93"/>
      <c r="P43" s="93"/>
      <c r="Q43" s="93"/>
      <c r="R43" s="93"/>
      <c r="S43" s="93"/>
    </row>
    <row r="44" spans="1:19" ht="14.15" customHeight="1">
      <c r="A44" s="343"/>
      <c r="B44" s="343"/>
      <c r="C44" s="105"/>
      <c r="D44" s="105"/>
      <c r="E44" s="105"/>
      <c r="F44" s="102"/>
      <c r="G44" s="102"/>
    </row>
    <row r="45" spans="1:19" ht="14.15" customHeight="1">
      <c r="A45" s="343"/>
      <c r="B45" s="343"/>
      <c r="C45" s="105"/>
      <c r="D45" s="102"/>
      <c r="E45" s="102"/>
      <c r="F45" s="105"/>
      <c r="G45" s="417" t="str">
        <f>+ToC!E115</f>
        <v xml:space="preserve">LONG-TERM Annual Return </v>
      </c>
    </row>
    <row r="46" spans="1:19" ht="14.15" customHeight="1">
      <c r="A46" s="343"/>
      <c r="B46" s="343"/>
      <c r="C46" s="102"/>
      <c r="D46" s="102"/>
      <c r="E46" s="102"/>
      <c r="F46" s="102"/>
      <c r="G46" s="417" t="s">
        <v>502</v>
      </c>
    </row>
    <row r="47" spans="1:19" ht="14.15" hidden="1" customHeight="1">
      <c r="A47" s="343"/>
      <c r="B47" s="343"/>
      <c r="C47" s="669"/>
      <c r="D47" s="102"/>
      <c r="E47" s="102"/>
      <c r="F47" s="102"/>
      <c r="G47" s="102"/>
    </row>
  </sheetData>
  <sheetProtection password="DF61" sheet="1" objects="1" scenarios="1"/>
  <mergeCells count="22">
    <mergeCell ref="C43:F43"/>
    <mergeCell ref="A1:G1"/>
    <mergeCell ref="D25:E25"/>
    <mergeCell ref="D24:E24"/>
    <mergeCell ref="D20:E20"/>
    <mergeCell ref="D21:E21"/>
    <mergeCell ref="D22:E22"/>
    <mergeCell ref="D23:E23"/>
    <mergeCell ref="C13:E13"/>
    <mergeCell ref="C42:E42"/>
    <mergeCell ref="C15:G15"/>
    <mergeCell ref="D17:E17"/>
    <mergeCell ref="D18:E18"/>
    <mergeCell ref="D19:E19"/>
    <mergeCell ref="A11:G11"/>
    <mergeCell ref="C38:G38"/>
    <mergeCell ref="D26:E26"/>
    <mergeCell ref="D27:E27"/>
    <mergeCell ref="D28:E28"/>
    <mergeCell ref="E33:F33"/>
    <mergeCell ref="E34:F34"/>
    <mergeCell ref="C31:G31"/>
  </mergeCells>
  <phoneticPr fontId="14" type="noConversion"/>
  <dataValidations count="1">
    <dataValidation type="list" allowBlank="1" showInputMessage="1" showErrorMessage="1" sqref="E40">
      <formula1>$S$32:$S$34</formula1>
    </dataValidation>
  </dataValidations>
  <hyperlinks>
    <hyperlink ref="A1:G1" location="ToC!A1" display="10.023"/>
  </hyperlinks>
  <printOptions horizontalCentered="1"/>
  <pageMargins left="0.39370078740157499" right="0.39370078740157499" top="0.39370078740157499" bottom="0.39370078740157499" header="0.39370078740157499" footer="0.39370078740157499"/>
  <pageSetup paperSize="5" scale="7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7030A0"/>
  </sheetPr>
  <dimension ref="A1:F128"/>
  <sheetViews>
    <sheetView topLeftCell="A85" zoomScale="115" zoomScaleNormal="115" zoomScaleSheetLayoutView="75" workbookViewId="0">
      <selection activeCell="E116" sqref="E116"/>
    </sheetView>
  </sheetViews>
  <sheetFormatPr defaultColWidth="0" defaultRowHeight="15.5" zeroHeight="1"/>
  <cols>
    <col min="1" max="1" width="5.23046875" customWidth="1"/>
    <col min="2" max="2" width="17.84375" customWidth="1"/>
    <col min="3" max="3" width="47.4609375" customWidth="1"/>
    <col min="4" max="5" width="12.69140625" customWidth="1"/>
    <col min="6" max="6" width="0.3046875" style="1363" customWidth="1"/>
    <col min="7" max="16384" width="8.4609375" style="1363" hidden="1"/>
  </cols>
  <sheetData>
    <row r="1" spans="1:5" ht="14.5" thickTop="1">
      <c r="A1" s="1836" t="s">
        <v>1008</v>
      </c>
      <c r="B1" s="156"/>
      <c r="C1" s="156"/>
      <c r="D1" s="607"/>
      <c r="E1" s="607"/>
    </row>
    <row r="2" spans="1:5" ht="14">
      <c r="A2" s="2108" t="str">
        <f>+Cover!A14</f>
        <v>Select Name of Insurer/ Financial Holding Company</v>
      </c>
      <c r="B2" s="1837"/>
      <c r="C2" s="155"/>
      <c r="D2" s="607"/>
      <c r="E2" s="607"/>
    </row>
    <row r="3" spans="1:5" ht="14">
      <c r="A3" s="4351" t="s">
        <v>27</v>
      </c>
      <c r="B3" s="155"/>
      <c r="C3" s="155"/>
      <c r="D3" s="607"/>
      <c r="E3" s="607"/>
    </row>
    <row r="4" spans="1:5" ht="14">
      <c r="A4" s="156"/>
      <c r="B4" s="156"/>
      <c r="C4" s="156"/>
      <c r="D4" s="607"/>
      <c r="E4" s="607"/>
    </row>
    <row r="5" spans="1:5" ht="14">
      <c r="A5" s="155" t="s">
        <v>2039</v>
      </c>
      <c r="B5" s="156"/>
      <c r="C5" s="156"/>
      <c r="D5" s="4528">
        <f>Cover!A23</f>
        <v>0</v>
      </c>
      <c r="E5" s="607"/>
    </row>
    <row r="6" spans="1:5" ht="14">
      <c r="A6" s="4354" t="s">
        <v>28</v>
      </c>
      <c r="B6" s="156"/>
      <c r="C6" s="156"/>
      <c r="D6" s="157"/>
      <c r="E6" s="607"/>
    </row>
    <row r="7" spans="1:5" ht="25" customHeight="1">
      <c r="A7" s="5030" t="s">
        <v>29</v>
      </c>
      <c r="B7" s="5030"/>
      <c r="C7" s="5030"/>
      <c r="D7" s="5030"/>
      <c r="E7" s="5030"/>
    </row>
    <row r="8" spans="1:5" ht="15" customHeight="1" thickBot="1">
      <c r="A8" s="608"/>
      <c r="B8" s="608"/>
      <c r="C8" s="608"/>
      <c r="D8" s="609"/>
      <c r="E8" s="609"/>
    </row>
    <row r="9" spans="1:5" ht="15" customHeight="1" thickTop="1">
      <c r="A9" s="610"/>
      <c r="B9" s="1838"/>
      <c r="C9" s="1838"/>
      <c r="D9" s="5028" t="s">
        <v>30</v>
      </c>
      <c r="E9" s="5029"/>
    </row>
    <row r="10" spans="1:5" ht="18" customHeight="1">
      <c r="A10" s="4291"/>
      <c r="B10" s="1839"/>
      <c r="C10" s="1839"/>
      <c r="D10" s="1840" t="s">
        <v>31</v>
      </c>
      <c r="E10" s="4292" t="s">
        <v>32</v>
      </c>
    </row>
    <row r="11" spans="1:5" ht="14">
      <c r="A11" s="611" t="s">
        <v>2438</v>
      </c>
      <c r="B11" s="612"/>
      <c r="C11" s="612"/>
      <c r="D11" s="4293"/>
      <c r="E11" s="4294"/>
    </row>
    <row r="12" spans="1:5" ht="18" customHeight="1">
      <c r="A12" s="619"/>
      <c r="B12" s="652" t="s">
        <v>2152</v>
      </c>
      <c r="C12" s="613"/>
      <c r="D12" s="4295" t="s">
        <v>33</v>
      </c>
      <c r="E12" s="4292" t="s">
        <v>33</v>
      </c>
    </row>
    <row r="13" spans="1:5" ht="18" customHeight="1">
      <c r="A13" s="618"/>
      <c r="B13" s="4568" t="s">
        <v>2154</v>
      </c>
      <c r="C13" s="615"/>
      <c r="D13" s="4295" t="s">
        <v>34</v>
      </c>
      <c r="E13" s="4292" t="s">
        <v>34</v>
      </c>
    </row>
    <row r="14" spans="1:5" ht="18" customHeight="1">
      <c r="A14" s="617"/>
      <c r="B14" s="652" t="s">
        <v>2157</v>
      </c>
      <c r="C14" s="615"/>
      <c r="D14" s="4296" t="s">
        <v>35</v>
      </c>
      <c r="E14" s="4292" t="s">
        <v>35</v>
      </c>
    </row>
    <row r="15" spans="1:5" ht="18" customHeight="1">
      <c r="A15" s="616"/>
      <c r="B15" s="4557" t="s">
        <v>2158</v>
      </c>
      <c r="C15" s="1841"/>
      <c r="D15" s="4295" t="s">
        <v>36</v>
      </c>
      <c r="E15" s="4292"/>
    </row>
    <row r="16" spans="1:5" ht="18" customHeight="1">
      <c r="A16" s="622"/>
      <c r="B16" s="4557" t="s">
        <v>2142</v>
      </c>
      <c r="C16" s="4297"/>
      <c r="D16" s="4295" t="s">
        <v>37</v>
      </c>
      <c r="E16" s="4292" t="s">
        <v>37</v>
      </c>
    </row>
    <row r="17" spans="1:5" ht="18" customHeight="1">
      <c r="A17" s="622"/>
      <c r="B17" s="921" t="s">
        <v>2143</v>
      </c>
      <c r="C17" s="35"/>
      <c r="D17" s="4295" t="s">
        <v>38</v>
      </c>
      <c r="E17" s="4292" t="s">
        <v>38</v>
      </c>
    </row>
    <row r="18" spans="1:5" ht="18" customHeight="1">
      <c r="A18" s="980"/>
      <c r="B18" s="4298" t="s">
        <v>39</v>
      </c>
      <c r="C18" s="4299"/>
      <c r="D18" s="4295" t="s">
        <v>40</v>
      </c>
      <c r="E18" s="1842" t="s">
        <v>40</v>
      </c>
    </row>
    <row r="19" spans="1:5" ht="15" customHeight="1">
      <c r="A19" s="4300"/>
      <c r="B19" s="4301"/>
      <c r="C19" s="4301"/>
      <c r="D19" s="4302"/>
      <c r="E19" s="4303"/>
    </row>
    <row r="20" spans="1:5" ht="18" customHeight="1">
      <c r="A20" s="616" t="s">
        <v>41</v>
      </c>
      <c r="B20" s="612"/>
      <c r="C20" s="612"/>
      <c r="D20" s="1840"/>
      <c r="E20" s="4097"/>
    </row>
    <row r="21" spans="1:5" ht="18" customHeight="1">
      <c r="A21" s="626"/>
      <c r="B21" s="4298" t="s">
        <v>42</v>
      </c>
      <c r="C21" s="4299"/>
      <c r="D21" s="4295" t="s">
        <v>43</v>
      </c>
      <c r="E21" s="4292" t="s">
        <v>43</v>
      </c>
    </row>
    <row r="22" spans="1:5" ht="18" customHeight="1">
      <c r="A22" s="626"/>
      <c r="B22" s="4298" t="s">
        <v>44</v>
      </c>
      <c r="C22" s="4297"/>
      <c r="D22" s="4292" t="s">
        <v>45</v>
      </c>
      <c r="E22" s="4292" t="s">
        <v>45</v>
      </c>
    </row>
    <row r="23" spans="1:5" ht="18" customHeight="1">
      <c r="A23" s="626"/>
      <c r="B23" s="4572" t="s">
        <v>46</v>
      </c>
      <c r="C23" s="4297"/>
      <c r="D23" s="4295" t="s">
        <v>47</v>
      </c>
      <c r="E23" s="4292" t="s">
        <v>47</v>
      </c>
    </row>
    <row r="24" spans="1:5" ht="18" customHeight="1">
      <c r="A24" s="626"/>
      <c r="B24" s="4572" t="s">
        <v>48</v>
      </c>
      <c r="C24" s="4297"/>
      <c r="D24" s="4295"/>
      <c r="E24" s="4292" t="s">
        <v>49</v>
      </c>
    </row>
    <row r="25" spans="1:5" ht="18" customHeight="1">
      <c r="A25" s="626"/>
      <c r="B25" s="4568" t="s">
        <v>50</v>
      </c>
      <c r="C25" s="4297"/>
      <c r="D25" s="4295" t="s">
        <v>51</v>
      </c>
      <c r="E25" s="4292" t="s">
        <v>52</v>
      </c>
    </row>
    <row r="26" spans="1:5" ht="18" customHeight="1">
      <c r="A26" s="622"/>
      <c r="B26" s="4568" t="s">
        <v>53</v>
      </c>
      <c r="C26" s="4297"/>
      <c r="D26" s="4304" t="s">
        <v>54</v>
      </c>
      <c r="E26" s="4292"/>
    </row>
    <row r="27" spans="1:5" ht="18" customHeight="1">
      <c r="A27" s="626"/>
      <c r="B27" s="4568" t="s">
        <v>55</v>
      </c>
      <c r="C27" s="4297"/>
      <c r="D27" s="4295" t="s">
        <v>56</v>
      </c>
      <c r="E27" s="4292" t="s">
        <v>56</v>
      </c>
    </row>
    <row r="28" spans="1:5" ht="18" customHeight="1">
      <c r="A28" s="626"/>
      <c r="B28" s="4568" t="s">
        <v>57</v>
      </c>
      <c r="C28" s="4297"/>
      <c r="D28" s="4295" t="s">
        <v>58</v>
      </c>
      <c r="E28" s="4292" t="s">
        <v>58</v>
      </c>
    </row>
    <row r="29" spans="1:5" ht="18" customHeight="1">
      <c r="A29" s="617"/>
      <c r="B29" s="921" t="s">
        <v>2160</v>
      </c>
      <c r="C29" s="618"/>
      <c r="D29" s="4295" t="s">
        <v>59</v>
      </c>
      <c r="E29" s="4292" t="s">
        <v>59</v>
      </c>
    </row>
    <row r="30" spans="1:5" ht="18" customHeight="1">
      <c r="A30" s="619"/>
      <c r="B30" s="612"/>
      <c r="C30" s="612"/>
      <c r="D30" s="4305"/>
      <c r="E30" s="4097"/>
    </row>
    <row r="31" spans="1:5" ht="18" customHeight="1">
      <c r="A31" s="620" t="s">
        <v>60</v>
      </c>
      <c r="B31" s="612"/>
      <c r="C31" s="612"/>
      <c r="D31" s="4305"/>
      <c r="E31" s="4097"/>
    </row>
    <row r="32" spans="1:5" ht="18" customHeight="1">
      <c r="A32" s="616" t="s">
        <v>61</v>
      </c>
      <c r="B32" s="612"/>
      <c r="C32" s="612"/>
      <c r="D32" s="4305"/>
      <c r="E32" s="4097"/>
    </row>
    <row r="33" spans="1:5" ht="18" customHeight="1">
      <c r="A33" s="4573"/>
      <c r="B33" s="4574" t="s">
        <v>62</v>
      </c>
      <c r="C33" s="4297"/>
      <c r="D33" s="4306" t="s">
        <v>63</v>
      </c>
      <c r="E33" s="4307" t="s">
        <v>63</v>
      </c>
    </row>
    <row r="34" spans="1:5" ht="18" customHeight="1">
      <c r="A34" s="4573"/>
      <c r="B34" s="4575" t="s">
        <v>64</v>
      </c>
      <c r="C34" s="4297"/>
      <c r="D34" s="4306">
        <v>20.010999999999999</v>
      </c>
      <c r="E34" s="4307">
        <v>20.010999999999999</v>
      </c>
    </row>
    <row r="35" spans="1:5" ht="18" customHeight="1">
      <c r="A35" s="4573"/>
      <c r="B35" s="4576" t="s">
        <v>2221</v>
      </c>
      <c r="C35" s="4297"/>
      <c r="D35" s="4306" t="s">
        <v>65</v>
      </c>
      <c r="E35" s="4307" t="s">
        <v>65</v>
      </c>
    </row>
    <row r="36" spans="1:5" ht="18" customHeight="1">
      <c r="A36" s="4573"/>
      <c r="B36" s="4575" t="s">
        <v>2222</v>
      </c>
      <c r="C36" s="4297"/>
      <c r="D36" s="4306">
        <v>20.021999999999998</v>
      </c>
      <c r="E36" s="4307">
        <v>20.021999999999998</v>
      </c>
    </row>
    <row r="37" spans="1:5" ht="18" customHeight="1">
      <c r="A37" s="626"/>
      <c r="B37" s="4577" t="s">
        <v>2223</v>
      </c>
      <c r="C37" s="4297"/>
      <c r="D37" s="4306" t="s">
        <v>66</v>
      </c>
      <c r="E37" s="4307" t="s">
        <v>66</v>
      </c>
    </row>
    <row r="38" spans="1:5" ht="18" customHeight="1">
      <c r="A38" s="626"/>
      <c r="B38" s="4577" t="s">
        <v>67</v>
      </c>
      <c r="C38" s="4297"/>
      <c r="D38" s="4306" t="s">
        <v>68</v>
      </c>
      <c r="E38" s="4307" t="s">
        <v>68</v>
      </c>
    </row>
    <row r="39" spans="1:5" ht="18" customHeight="1">
      <c r="A39" s="619"/>
      <c r="B39" s="627"/>
      <c r="C39" s="612"/>
      <c r="D39" s="4308"/>
      <c r="E39" s="4309"/>
    </row>
    <row r="40" spans="1:5" ht="18" customHeight="1">
      <c r="A40" s="611" t="s">
        <v>69</v>
      </c>
      <c r="B40" s="621"/>
      <c r="C40" s="612"/>
      <c r="D40" s="4305"/>
      <c r="E40" s="4097"/>
    </row>
    <row r="41" spans="1:5" ht="18" customHeight="1">
      <c r="A41" s="614"/>
      <c r="B41" s="4321" t="s">
        <v>2162</v>
      </c>
      <c r="C41" s="615"/>
      <c r="D41" s="4295" t="s">
        <v>70</v>
      </c>
      <c r="E41" s="4292" t="s">
        <v>70</v>
      </c>
    </row>
    <row r="42" spans="1:5" ht="18" customHeight="1">
      <c r="A42" s="622"/>
      <c r="B42" s="4318" t="s">
        <v>2161</v>
      </c>
      <c r="C42" s="4297"/>
      <c r="D42" s="4295" t="s">
        <v>71</v>
      </c>
      <c r="E42" s="4292" t="s">
        <v>71</v>
      </c>
    </row>
    <row r="43" spans="1:5" ht="18" customHeight="1">
      <c r="A43" s="616"/>
      <c r="B43" s="623"/>
      <c r="C43" s="612"/>
      <c r="D43" s="4295"/>
      <c r="E43" s="4292"/>
    </row>
    <row r="44" spans="1:5" ht="18" customHeight="1">
      <c r="A44" s="616" t="s">
        <v>72</v>
      </c>
      <c r="B44" s="623"/>
      <c r="C44" s="612"/>
      <c r="D44" s="4295"/>
      <c r="E44" s="4292"/>
    </row>
    <row r="45" spans="1:5" ht="18" customHeight="1">
      <c r="A45" s="614"/>
      <c r="B45" s="4096" t="s">
        <v>73</v>
      </c>
      <c r="C45" s="615"/>
      <c r="D45" s="4304" t="s">
        <v>857</v>
      </c>
      <c r="E45" s="4310" t="s">
        <v>857</v>
      </c>
    </row>
    <row r="46" spans="1:5" ht="18" customHeight="1">
      <c r="A46" s="622"/>
      <c r="B46" s="4311" t="s">
        <v>2270</v>
      </c>
      <c r="C46" s="4297"/>
      <c r="D46" s="4295" t="s">
        <v>868</v>
      </c>
      <c r="E46" s="4292" t="s">
        <v>868</v>
      </c>
    </row>
    <row r="47" spans="1:5" ht="18" customHeight="1">
      <c r="A47" s="622"/>
      <c r="B47" s="4311" t="s">
        <v>74</v>
      </c>
      <c r="C47" s="4297"/>
      <c r="D47" s="4295" t="s">
        <v>897</v>
      </c>
      <c r="E47" s="4292" t="s">
        <v>897</v>
      </c>
    </row>
    <row r="48" spans="1:5" ht="15" customHeight="1">
      <c r="A48" s="619"/>
      <c r="B48" s="621"/>
      <c r="C48" s="612"/>
      <c r="D48" s="4305"/>
      <c r="E48" s="4312"/>
    </row>
    <row r="49" spans="1:5" ht="15" customHeight="1">
      <c r="A49" s="620" t="s">
        <v>75</v>
      </c>
      <c r="B49" s="624"/>
      <c r="C49" s="624"/>
      <c r="D49" s="4305"/>
      <c r="E49" s="4097"/>
    </row>
    <row r="50" spans="1:5" ht="15" customHeight="1">
      <c r="A50" s="616" t="s">
        <v>61</v>
      </c>
      <c r="B50" s="612"/>
      <c r="C50" s="612"/>
      <c r="D50" s="1840"/>
      <c r="E50" s="4097"/>
    </row>
    <row r="51" spans="1:5" ht="15" customHeight="1">
      <c r="A51" s="614"/>
      <c r="B51" s="652" t="s">
        <v>2542</v>
      </c>
      <c r="C51" s="615"/>
      <c r="D51" s="1840" t="s">
        <v>76</v>
      </c>
      <c r="E51" s="4097"/>
    </row>
    <row r="52" spans="1:5" ht="15" customHeight="1">
      <c r="A52" s="622"/>
      <c r="B52" s="4311" t="s">
        <v>64</v>
      </c>
      <c r="C52" s="4297"/>
      <c r="D52" s="1840" t="s">
        <v>77</v>
      </c>
      <c r="E52" s="4097"/>
    </row>
    <row r="53" spans="1:5" ht="15" customHeight="1">
      <c r="A53" s="622"/>
      <c r="B53" s="4578" t="s">
        <v>2286</v>
      </c>
      <c r="C53" s="4297"/>
      <c r="D53" s="1840" t="s">
        <v>78</v>
      </c>
      <c r="E53" s="4097"/>
    </row>
    <row r="54" spans="1:5" ht="15" customHeight="1">
      <c r="A54" s="626"/>
      <c r="B54" s="4311" t="s">
        <v>2312</v>
      </c>
      <c r="C54" s="4297"/>
      <c r="D54" s="1840" t="s">
        <v>79</v>
      </c>
      <c r="E54" s="4097"/>
    </row>
    <row r="55" spans="1:5" s="4221" customFormat="1" ht="15" customHeight="1">
      <c r="A55" s="626"/>
      <c r="B55" s="4311" t="s">
        <v>2022</v>
      </c>
      <c r="C55" s="4297"/>
      <c r="D55" s="1840" t="s">
        <v>2023</v>
      </c>
      <c r="E55" s="4097"/>
    </row>
    <row r="56" spans="1:5" ht="15" customHeight="1">
      <c r="A56" s="626"/>
      <c r="B56" s="4318" t="s">
        <v>2301</v>
      </c>
      <c r="C56" s="4297"/>
      <c r="D56" s="1840" t="s">
        <v>80</v>
      </c>
      <c r="E56" s="4097"/>
    </row>
    <row r="57" spans="1:5" ht="15" customHeight="1">
      <c r="A57" s="626"/>
      <c r="B57" s="4580" t="s">
        <v>2304</v>
      </c>
      <c r="C57" s="4297"/>
      <c r="D57" s="1840" t="s">
        <v>81</v>
      </c>
      <c r="E57" s="4097"/>
    </row>
    <row r="58" spans="1:5" ht="15" customHeight="1">
      <c r="A58" s="619"/>
      <c r="B58" s="625"/>
      <c r="C58" s="612"/>
      <c r="D58" s="4305"/>
      <c r="E58" s="4097"/>
    </row>
    <row r="59" spans="1:5" ht="15" customHeight="1">
      <c r="A59" s="611" t="s">
        <v>69</v>
      </c>
      <c r="B59" s="625"/>
      <c r="C59" s="612"/>
      <c r="D59" s="4305"/>
      <c r="E59" s="4097"/>
    </row>
    <row r="60" spans="1:5" ht="15" customHeight="1">
      <c r="A60" s="617"/>
      <c r="B60" s="4321" t="s">
        <v>2305</v>
      </c>
      <c r="C60" s="615"/>
      <c r="D60" s="1843" t="s">
        <v>82</v>
      </c>
      <c r="E60" s="4097"/>
    </row>
    <row r="61" spans="1:5" ht="15" customHeight="1">
      <c r="A61" s="626"/>
      <c r="B61" s="4318" t="s">
        <v>2306</v>
      </c>
      <c r="C61" s="4297"/>
      <c r="D61" s="4304" t="s">
        <v>83</v>
      </c>
      <c r="E61" s="4097"/>
    </row>
    <row r="62" spans="1:5" ht="15" customHeight="1">
      <c r="A62" s="619"/>
      <c r="B62" s="625"/>
      <c r="C62" s="612"/>
      <c r="D62" s="4305"/>
      <c r="E62" s="4097"/>
    </row>
    <row r="63" spans="1:5" ht="15" customHeight="1">
      <c r="A63" s="616" t="s">
        <v>84</v>
      </c>
      <c r="B63" s="621"/>
      <c r="C63" s="1841"/>
      <c r="D63" s="4305"/>
      <c r="E63" s="4097"/>
    </row>
    <row r="64" spans="1:5" ht="15" customHeight="1">
      <c r="A64" s="617"/>
      <c r="B64" s="921" t="s">
        <v>2309</v>
      </c>
      <c r="C64" s="615"/>
      <c r="D64" s="1840" t="s">
        <v>85</v>
      </c>
      <c r="E64" s="4097"/>
    </row>
    <row r="65" spans="1:5" ht="15" customHeight="1">
      <c r="A65" s="626"/>
      <c r="B65" s="652" t="s">
        <v>86</v>
      </c>
      <c r="C65" s="4297"/>
      <c r="D65" s="1840" t="s">
        <v>87</v>
      </c>
      <c r="E65" s="4097"/>
    </row>
    <row r="66" spans="1:5" ht="15" customHeight="1">
      <c r="A66" s="626"/>
      <c r="B66" s="921" t="s">
        <v>88</v>
      </c>
      <c r="C66" s="4297"/>
      <c r="D66" s="1840" t="s">
        <v>87</v>
      </c>
      <c r="E66" s="4097"/>
    </row>
    <row r="67" spans="1:5" ht="15" customHeight="1">
      <c r="A67" s="626"/>
      <c r="B67" s="4298" t="s">
        <v>89</v>
      </c>
      <c r="C67" s="4297"/>
      <c r="D67" s="1840" t="s">
        <v>87</v>
      </c>
      <c r="E67" s="4097"/>
    </row>
    <row r="68" spans="1:5" ht="15" customHeight="1">
      <c r="A68" s="626"/>
      <c r="B68" s="4589" t="s">
        <v>2536</v>
      </c>
      <c r="C68" s="4590"/>
      <c r="D68" s="1840" t="s">
        <v>90</v>
      </c>
      <c r="E68" s="4097"/>
    </row>
    <row r="69" spans="1:5" ht="15" customHeight="1">
      <c r="A69" s="617"/>
      <c r="B69" s="4591" t="s">
        <v>91</v>
      </c>
      <c r="C69" s="615"/>
      <c r="D69" s="1843" t="s">
        <v>92</v>
      </c>
      <c r="E69" s="4097"/>
    </row>
    <row r="70" spans="1:5" ht="15" customHeight="1">
      <c r="A70" s="619"/>
      <c r="B70" s="627"/>
      <c r="C70" s="612"/>
      <c r="D70" s="4305"/>
      <c r="E70" s="4097"/>
    </row>
    <row r="71" spans="1:5" ht="15" customHeight="1">
      <c r="A71" s="611" t="s">
        <v>93</v>
      </c>
      <c r="B71" s="612"/>
      <c r="C71" s="612"/>
      <c r="D71" s="4305"/>
      <c r="E71" s="4097"/>
    </row>
    <row r="72" spans="1:5" ht="15" customHeight="1">
      <c r="A72" s="626"/>
      <c r="B72" s="4298" t="s">
        <v>94</v>
      </c>
      <c r="C72" s="4297"/>
      <c r="D72" s="4295" t="s">
        <v>95</v>
      </c>
      <c r="E72" s="4097"/>
    </row>
    <row r="73" spans="1:5" ht="15" customHeight="1">
      <c r="A73" s="626"/>
      <c r="B73" s="4298" t="s">
        <v>96</v>
      </c>
      <c r="C73" s="4297"/>
      <c r="D73" s="4295" t="s">
        <v>97</v>
      </c>
      <c r="E73" s="4097"/>
    </row>
    <row r="74" spans="1:5" ht="15" customHeight="1">
      <c r="A74" s="626"/>
      <c r="B74" s="4298" t="s">
        <v>1151</v>
      </c>
      <c r="C74" s="4297"/>
      <c r="D74" s="4295" t="s">
        <v>98</v>
      </c>
      <c r="E74" s="4097"/>
    </row>
    <row r="75" spans="1:5" ht="15" customHeight="1">
      <c r="A75" s="626"/>
      <c r="B75" s="4298" t="s">
        <v>2350</v>
      </c>
      <c r="C75" s="4297"/>
      <c r="D75" s="4295" t="s">
        <v>99</v>
      </c>
      <c r="E75" s="4097"/>
    </row>
    <row r="76" spans="1:5" ht="15" customHeight="1">
      <c r="A76" s="626"/>
      <c r="B76" s="4298" t="s">
        <v>100</v>
      </c>
      <c r="C76" s="4297"/>
      <c r="D76" s="4295" t="s">
        <v>101</v>
      </c>
      <c r="E76" s="4097"/>
    </row>
    <row r="77" spans="1:5" ht="15" customHeight="1">
      <c r="A77" s="626"/>
      <c r="B77" s="4298" t="s">
        <v>102</v>
      </c>
      <c r="C77" s="4313"/>
      <c r="D77" s="4295" t="s">
        <v>103</v>
      </c>
      <c r="E77" s="4097"/>
    </row>
    <row r="78" spans="1:5" ht="15" customHeight="1">
      <c r="A78" s="626"/>
      <c r="B78" s="4298" t="s">
        <v>104</v>
      </c>
      <c r="C78" s="4313"/>
      <c r="D78" s="4295" t="s">
        <v>105</v>
      </c>
      <c r="E78" s="4097"/>
    </row>
    <row r="79" spans="1:5" ht="15" customHeight="1">
      <c r="A79" s="619"/>
      <c r="B79" s="625"/>
      <c r="C79" s="612"/>
      <c r="D79" s="4305"/>
      <c r="E79" s="4097"/>
    </row>
    <row r="80" spans="1:5" ht="18" customHeight="1">
      <c r="A80" s="616" t="s">
        <v>106</v>
      </c>
      <c r="B80" s="612"/>
      <c r="C80" s="612"/>
      <c r="D80" s="4305"/>
      <c r="E80" s="4097"/>
    </row>
    <row r="81" spans="1:5" ht="18" customHeight="1">
      <c r="A81" s="622"/>
      <c r="B81" s="4298" t="s">
        <v>2391</v>
      </c>
      <c r="C81" s="4297"/>
      <c r="D81" s="4295" t="s">
        <v>107</v>
      </c>
      <c r="E81" s="4097"/>
    </row>
    <row r="82" spans="1:5" ht="18" customHeight="1">
      <c r="A82" s="622"/>
      <c r="B82" s="4298" t="s">
        <v>2392</v>
      </c>
      <c r="C82" s="4297"/>
      <c r="D82" s="4295" t="s">
        <v>108</v>
      </c>
      <c r="E82" s="4097"/>
    </row>
    <row r="83" spans="1:5" ht="18" customHeight="1">
      <c r="A83" s="626"/>
      <c r="B83" s="4298" t="s">
        <v>2400</v>
      </c>
      <c r="C83" s="4297"/>
      <c r="D83" s="4295" t="s">
        <v>109</v>
      </c>
      <c r="E83" s="4097"/>
    </row>
    <row r="84" spans="1:5" ht="18" customHeight="1">
      <c r="A84" s="626"/>
      <c r="B84" s="4298" t="s">
        <v>2399</v>
      </c>
      <c r="C84" s="4297"/>
      <c r="D84" s="4295" t="s">
        <v>110</v>
      </c>
      <c r="E84" s="4097"/>
    </row>
    <row r="85" spans="1:5" ht="18" customHeight="1">
      <c r="A85" s="626"/>
      <c r="B85" s="4298" t="s">
        <v>2405</v>
      </c>
      <c r="C85" s="4297"/>
      <c r="D85" s="4295" t="s">
        <v>111</v>
      </c>
      <c r="E85" s="4097"/>
    </row>
    <row r="86" spans="1:5" ht="18" customHeight="1">
      <c r="A86" s="626"/>
      <c r="B86" s="4298" t="s">
        <v>2406</v>
      </c>
      <c r="C86" s="4297"/>
      <c r="D86" s="4295" t="s">
        <v>112</v>
      </c>
      <c r="E86" s="4097"/>
    </row>
    <row r="87" spans="1:5" ht="15" customHeight="1">
      <c r="A87" s="619"/>
      <c r="B87" s="612"/>
      <c r="C87" s="612"/>
      <c r="D87" s="4305"/>
      <c r="E87" s="4097"/>
    </row>
    <row r="88" spans="1:5" ht="18" customHeight="1">
      <c r="A88" s="611" t="s">
        <v>113</v>
      </c>
      <c r="B88" s="612"/>
      <c r="C88" s="612"/>
      <c r="D88" s="4305"/>
      <c r="E88" s="4097"/>
    </row>
    <row r="89" spans="1:5" ht="18" customHeight="1">
      <c r="A89" s="942"/>
      <c r="B89" s="4311" t="s">
        <v>114</v>
      </c>
      <c r="C89" s="4297"/>
      <c r="D89" s="4295" t="s">
        <v>115</v>
      </c>
      <c r="E89" s="4314"/>
    </row>
    <row r="90" spans="1:5" ht="18" customHeight="1">
      <c r="A90" s="942"/>
      <c r="B90" s="4298" t="s">
        <v>116</v>
      </c>
      <c r="C90" s="4297"/>
      <c r="D90" s="4295" t="s">
        <v>115</v>
      </c>
      <c r="E90" s="4314"/>
    </row>
    <row r="91" spans="1:5" ht="18" customHeight="1">
      <c r="A91" s="942"/>
      <c r="B91" s="4298" t="s">
        <v>2420</v>
      </c>
      <c r="C91" s="4313"/>
      <c r="D91" s="1840" t="s">
        <v>117</v>
      </c>
      <c r="E91" s="4314"/>
    </row>
    <row r="92" spans="1:5" ht="18" customHeight="1">
      <c r="A92" s="942"/>
      <c r="B92" s="4298" t="s">
        <v>2421</v>
      </c>
      <c r="C92" s="4313"/>
      <c r="D92" s="1840" t="s">
        <v>117</v>
      </c>
      <c r="E92" s="4314"/>
    </row>
    <row r="93" spans="1:5" ht="18" customHeight="1">
      <c r="A93" s="942"/>
      <c r="B93" s="4298" t="s">
        <v>118</v>
      </c>
      <c r="C93" s="4297"/>
      <c r="D93" s="4295" t="s">
        <v>119</v>
      </c>
      <c r="E93" s="4314"/>
    </row>
    <row r="94" spans="1:5" ht="18" customHeight="1">
      <c r="A94" s="611"/>
      <c r="B94" s="621"/>
      <c r="C94" s="612"/>
      <c r="D94" s="4305"/>
      <c r="E94" s="4097"/>
    </row>
    <row r="95" spans="1:5" ht="18" customHeight="1">
      <c r="A95" s="611" t="s">
        <v>120</v>
      </c>
      <c r="B95" s="621"/>
      <c r="C95" s="612"/>
      <c r="D95" s="1840"/>
      <c r="E95" s="4097"/>
    </row>
    <row r="96" spans="1:5" ht="18" customHeight="1">
      <c r="A96" s="626"/>
      <c r="B96" s="4298" t="s">
        <v>121</v>
      </c>
      <c r="C96" s="4297"/>
      <c r="D96" s="4295" t="s">
        <v>122</v>
      </c>
      <c r="E96" s="4292" t="s">
        <v>122</v>
      </c>
    </row>
    <row r="97" spans="1:5" ht="18" customHeight="1">
      <c r="A97" s="626"/>
      <c r="B97" s="4298" t="s">
        <v>123</v>
      </c>
      <c r="C97" s="4297"/>
      <c r="D97" s="4295" t="s">
        <v>122</v>
      </c>
      <c r="E97" s="4292" t="s">
        <v>122</v>
      </c>
    </row>
    <row r="98" spans="1:5" ht="18" customHeight="1">
      <c r="A98" s="4320"/>
      <c r="B98" s="4318" t="s">
        <v>124</v>
      </c>
      <c r="C98" s="4297"/>
      <c r="D98" s="4295" t="s">
        <v>125</v>
      </c>
      <c r="E98" s="4292" t="s">
        <v>125</v>
      </c>
    </row>
    <row r="99" spans="1:5" ht="18" customHeight="1">
      <c r="A99" s="4320"/>
      <c r="B99" s="4318" t="s">
        <v>2163</v>
      </c>
      <c r="C99" s="4297"/>
      <c r="D99" s="4295" t="s">
        <v>125</v>
      </c>
      <c r="E99" s="4292" t="s">
        <v>125</v>
      </c>
    </row>
    <row r="100" spans="1:5" ht="18" customHeight="1">
      <c r="A100" s="4320"/>
      <c r="B100" s="4318" t="s">
        <v>2164</v>
      </c>
      <c r="C100" s="4297"/>
      <c r="D100" s="4295" t="s">
        <v>126</v>
      </c>
      <c r="E100" s="4292" t="s">
        <v>126</v>
      </c>
    </row>
    <row r="101" spans="1:5" ht="18" customHeight="1">
      <c r="A101" s="4320"/>
      <c r="B101" s="4318" t="s">
        <v>2165</v>
      </c>
      <c r="C101" s="4297"/>
      <c r="D101" s="4295" t="s">
        <v>126</v>
      </c>
      <c r="E101" s="4292" t="s">
        <v>126</v>
      </c>
    </row>
    <row r="102" spans="1:5" ht="18" customHeight="1">
      <c r="A102" s="611"/>
      <c r="B102" s="621"/>
      <c r="C102" s="612"/>
      <c r="D102" s="4305"/>
      <c r="E102" s="4312"/>
    </row>
    <row r="103" spans="1:5" ht="18" customHeight="1">
      <c r="A103" s="611" t="s">
        <v>127</v>
      </c>
      <c r="B103" s="621"/>
      <c r="C103" s="612"/>
      <c r="D103" s="4305"/>
      <c r="E103" s="4097"/>
    </row>
    <row r="104" spans="1:5" ht="18" customHeight="1">
      <c r="A104" s="626"/>
      <c r="B104" s="4298" t="s">
        <v>2435</v>
      </c>
      <c r="C104" s="4297"/>
      <c r="D104" s="4295" t="s">
        <v>128</v>
      </c>
      <c r="E104" s="4314"/>
    </row>
    <row r="105" spans="1:5" ht="18" customHeight="1">
      <c r="A105" s="626"/>
      <c r="B105" s="5031" t="s">
        <v>2166</v>
      </c>
      <c r="C105" s="5032"/>
      <c r="D105" s="1840" t="s">
        <v>129</v>
      </c>
      <c r="E105" s="4314"/>
    </row>
    <row r="106" spans="1:5" ht="18" customHeight="1">
      <c r="A106" s="626"/>
      <c r="B106" s="4315"/>
      <c r="C106" s="4316" t="s">
        <v>2167</v>
      </c>
      <c r="D106" s="1840" t="s">
        <v>130</v>
      </c>
      <c r="E106" s="4314"/>
    </row>
    <row r="107" spans="1:5" ht="18" customHeight="1">
      <c r="A107" s="626"/>
      <c r="B107" s="4318" t="s">
        <v>2169</v>
      </c>
      <c r="C107" s="4579"/>
      <c r="D107" s="1840" t="s">
        <v>131</v>
      </c>
      <c r="E107" s="4314"/>
    </row>
    <row r="108" spans="1:5" ht="18.649999999999999" customHeight="1">
      <c r="A108" s="626"/>
      <c r="B108" s="4315"/>
      <c r="C108" s="4316" t="s">
        <v>2168</v>
      </c>
      <c r="D108" s="4295" t="s">
        <v>132</v>
      </c>
      <c r="E108" s="4314"/>
    </row>
    <row r="109" spans="1:5" ht="18.649999999999999" customHeight="1">
      <c r="A109" s="617"/>
      <c r="B109" s="618"/>
      <c r="C109" s="628"/>
      <c r="D109" s="1844"/>
      <c r="E109" s="629"/>
    </row>
    <row r="110" spans="1:5" ht="18.649999999999999" customHeight="1">
      <c r="A110" s="619"/>
      <c r="B110" s="4319" t="s">
        <v>1888</v>
      </c>
      <c r="C110" s="627"/>
      <c r="D110" s="4317" t="s">
        <v>134</v>
      </c>
      <c r="E110" s="4314"/>
    </row>
    <row r="111" spans="1:5" ht="18.649999999999999" customHeight="1" thickBot="1">
      <c r="A111" s="1845"/>
      <c r="B111" s="4975" t="s">
        <v>2568</v>
      </c>
      <c r="C111" s="1846"/>
      <c r="D111" s="1847" t="s">
        <v>135</v>
      </c>
      <c r="E111" s="1848"/>
    </row>
    <row r="112" spans="1:5" ht="16" hidden="1" thickTop="1">
      <c r="A112" s="154"/>
      <c r="B112" s="154"/>
      <c r="C112" s="154"/>
      <c r="D112" s="158"/>
      <c r="E112" s="158"/>
    </row>
    <row r="113" spans="1:5" ht="16" hidden="1" thickTop="1">
      <c r="A113" s="154"/>
      <c r="B113" s="154"/>
      <c r="C113" s="154"/>
      <c r="D113" s="158"/>
      <c r="E113" s="158"/>
    </row>
    <row r="114" spans="1:5" ht="16" hidden="1" thickTop="1">
      <c r="A114" s="154"/>
      <c r="B114" s="154"/>
      <c r="C114" s="154"/>
      <c r="D114" s="158"/>
      <c r="E114" s="158"/>
    </row>
    <row r="115" spans="1:5" ht="16" thickTop="1">
      <c r="A115" s="152"/>
      <c r="B115" s="152"/>
      <c r="C115" s="152"/>
      <c r="D115" s="153"/>
      <c r="E115" s="95" t="s">
        <v>2569</v>
      </c>
    </row>
    <row r="116" spans="1:5">
      <c r="A116" s="152"/>
      <c r="B116" s="152"/>
      <c r="C116" s="152"/>
      <c r="D116" s="153"/>
      <c r="E116" s="126" t="s">
        <v>136</v>
      </c>
    </row>
    <row r="117" spans="1:5" hidden="1">
      <c r="A117" s="4"/>
      <c r="B117" s="4"/>
      <c r="C117" s="4"/>
      <c r="D117" s="4"/>
      <c r="E117" s="4"/>
    </row>
    <row r="118" spans="1:5" hidden="1">
      <c r="A118" s="4"/>
      <c r="B118" s="4"/>
      <c r="C118" s="4"/>
      <c r="D118" s="4"/>
      <c r="E118" s="4"/>
    </row>
    <row r="119" spans="1:5" hidden="1">
      <c r="A119" s="4"/>
      <c r="B119" s="4"/>
      <c r="C119" s="4"/>
      <c r="D119" s="4"/>
      <c r="E119" s="4"/>
    </row>
    <row r="120" spans="1:5" hidden="1">
      <c r="A120" s="4"/>
      <c r="B120" s="4"/>
      <c r="C120" s="4"/>
      <c r="D120" s="4"/>
      <c r="E120" s="4"/>
    </row>
    <row r="121" spans="1:5" hidden="1">
      <c r="A121" s="4"/>
      <c r="B121" s="4"/>
      <c r="C121" s="4"/>
      <c r="D121" s="4"/>
      <c r="E121" s="4"/>
    </row>
    <row r="122" spans="1:5" hidden="1">
      <c r="A122" s="4"/>
      <c r="B122" s="4"/>
      <c r="C122" s="4"/>
      <c r="D122" s="4"/>
      <c r="E122" s="4"/>
    </row>
    <row r="123" spans="1:5" hidden="1">
      <c r="A123" s="4"/>
      <c r="B123" s="4"/>
      <c r="C123" s="4"/>
      <c r="D123" s="4"/>
      <c r="E123" s="4"/>
    </row>
    <row r="124" spans="1:5" hidden="1">
      <c r="A124" s="4"/>
      <c r="B124" s="4"/>
      <c r="C124" s="4"/>
      <c r="D124" s="4"/>
      <c r="E124" s="4"/>
    </row>
    <row r="125" spans="1:5" hidden="1">
      <c r="A125" s="4"/>
      <c r="B125" s="4"/>
      <c r="C125" s="4"/>
      <c r="D125" s="4"/>
      <c r="E125" s="4"/>
    </row>
    <row r="126" spans="1:5" hidden="1">
      <c r="A126" s="4"/>
      <c r="B126" s="4"/>
      <c r="C126" s="4"/>
      <c r="D126" s="4"/>
      <c r="E126" s="4"/>
    </row>
    <row r="127" spans="1:5" hidden="1">
      <c r="A127" s="4"/>
      <c r="B127" s="4"/>
      <c r="C127" s="4"/>
      <c r="D127" s="4"/>
      <c r="E127" s="4"/>
    </row>
    <row r="128" spans="1:5" hidden="1"/>
  </sheetData>
  <sheetProtection password="DF61" sheet="1" objects="1" scenarios="1"/>
  <mergeCells count="3">
    <mergeCell ref="D9:E9"/>
    <mergeCell ref="A7:E7"/>
    <mergeCell ref="B105:C105"/>
  </mergeCells>
  <phoneticPr fontId="11" type="noConversion"/>
  <hyperlinks>
    <hyperlink ref="B23" location="'10.010'!A1" display="Shareholders - By Class of Shares"/>
    <hyperlink ref="B24" location="'10.012'!A1" display="Corporate and Regulatory Information (Foreign)"/>
    <hyperlink ref="B51" location="'23.010'!A1" display="Assets -In Trinidad &amp; Tobago / Outside Trinidad &amp; Tobago"/>
    <hyperlink ref="B52" location="'23.011'!A1" display="Liabilities, Policyholders' and Shareholders' Equity - -In Trinidad &amp; Tobago / Outside Trinidad &amp; Tobago"/>
    <hyperlink ref="B53" location="'23.020'!A1" display="Statement of income-In Trinidad &amp; Tobago / Outside Trinidad &amp; Tobago"/>
    <hyperlink ref="B54" location="'23.021'!A1" display="Comprehensive Income (Loss) and Accumulated Other Comprehensive Income (Loss)"/>
    <hyperlink ref="B56" location="'23.030'!A1" display="Statement of Par/ Non-Par Accounts &amp; Retained Earnings-Trinidad &amp; Tobago Business"/>
    <hyperlink ref="C108" location="'70.050'!A1" display="-- Life - Group (Direct) By Territory"/>
    <hyperlink ref="B89" location="'50.010'!A1" display="Net Assets"/>
    <hyperlink ref="B33" location="'20.010'!A1" display="Statement of Assets "/>
    <hyperlink ref="B34" location="'20.011'!A1" display="Statement of Liabilities, Policyholders' and Shareholders' Equity"/>
    <hyperlink ref="B35" location="'20.020'!A1" display="Statement of income"/>
    <hyperlink ref="B36" location="'20.022'!A1" display="Comprehensive Income (Loss) and Accumulated Other Comprehensive Income (Loss)-Total"/>
    <hyperlink ref="B45" location="'22.010'!A1" display="Summary of Assets and Liabilities - By Territory"/>
    <hyperlink ref="B46" location="'22.020'!A1" display="Liquid Assets and Cashable Liabilities - By Territory"/>
    <hyperlink ref="B47" location="'22.030'!A1" display="Subordinated Debt at Year end"/>
    <hyperlink ref="B26" location="'10.027'!A1" display="Reinsurance Information"/>
    <hyperlink ref="B98" location="'60.020'!A1" display="Interest Expense &amp; Finance Costs - In Trinidad and Tobago"/>
    <hyperlink ref="B99" location="'60.020'!A1" display="General Expenses- In Trinidad and Tobago"/>
    <hyperlink ref="B100" location="'60.022'!A1" display="Interest Expense &amp; Finance Costs -Outside Trinidad and Tobago"/>
    <hyperlink ref="B101" location="'60.022'!A1" display="General Expenses Outside Trinidad and Tobago"/>
    <hyperlink ref="B105:C105" location="'70.020'!A1" display="Movement of Annuities -Individual Annuities"/>
    <hyperlink ref="B111" location="'75.010'!Print_Area" display="Validation Form"/>
    <hyperlink ref="B37" location="'20.030'!A1" display="Statement In Equity and Reserves"/>
    <hyperlink ref="B38" location="'20.032'!A1" display="Statement of Cash Flows"/>
    <hyperlink ref="B25" location="'10.020'!A1" display="General Questionnaire"/>
    <hyperlink ref="B67" location="'30.012'!A1" display="Reinsurance Assets"/>
    <hyperlink ref="B72" location="'40.010'!A1" display="Capital Adequacy Summary"/>
    <hyperlink ref="B74" location="'40.020'!A1" display="Asset and Off Balance Sheet Items"/>
    <hyperlink ref="B69" location="'30.030'!A1" display="Accounts Payable and Other Liabilities"/>
    <hyperlink ref="B41" location="'21.010'!A1" display="Summary of Investments-In Trinidad &amp; Tobago"/>
    <hyperlink ref="B42" location="'21.012'!A1" display="Summary of Investments  -By Territory"/>
    <hyperlink ref="B60" location="'25.010'!A1" display="Summary of Assets-In Trinidad &amp; Tobago/ Outside Trinidad &amp; Tobago"/>
    <hyperlink ref="B61" location="'25.012'!A1" display="Summary of Assets-Outside Trinidad &amp; Tobago -By Territory"/>
    <hyperlink ref="B12" location="'10.000'!A1" display="Statement of The Responsibilities of the Board and Management"/>
    <hyperlink ref="B13" location="'10.001'!A1" display="Statement of The Responsibilities of The Board of Directors"/>
    <hyperlink ref="B14" location="'10.002'!A1" display="Statement of the Board -Compliance Review"/>
    <hyperlink ref="B15" location="'10.003'!A1" display="Reinsurance Arrangements Attestation Certificate"/>
    <hyperlink ref="B83" location="'45.020'!A1" display="Premiums and Commissions - In Trinidad &amp; Tobago "/>
    <hyperlink ref="B84" location="'45.022'!A1" display="Premiums and Commissions - Outside Trinidad &amp; Tobago  "/>
    <hyperlink ref="B110" location="NOTES!A1" display="Notes"/>
    <hyperlink ref="B27" location="'10.030'!A1" display="Encumbered Assets"/>
    <hyperlink ref="B28" location="'10.040'!A1" display="Corporate Documents Submitted"/>
    <hyperlink ref="B29" location="'10.050'!A1" display="Supervisory Fees-Annual Report"/>
    <hyperlink ref="B18:C18" location="'10006'!A1" display="Statement Verifying Annual Return"/>
    <hyperlink ref="B21:C21" location="'10007'!A1" display="Annual Corporate Information"/>
    <hyperlink ref="B22" location="'10.009'!A1" display="Out of Trinidad and Tobago Operations"/>
    <hyperlink ref="B16" location="'10.004'!A1" display="Capital Adequacy Declaration-Officers"/>
    <hyperlink ref="B17" location="'10.005'!A1" display="Capital Adequacy Declaration-Appointed Actuary/ Director"/>
    <hyperlink ref="B64" location="'30.010'!A1" display="Policy Liabilities by Class Of Business- In &amp; Outside Trinidad &amp; Tobago"/>
    <hyperlink ref="B65" location="'30.012'!A1" display="Policy Liabilities  - Summary"/>
    <hyperlink ref="B66" location="'30.012'!A1" display="Other Actuarial Liabilities"/>
    <hyperlink ref="B68" location="'30.014'!A1" display="Investment Policy Liabilities at Amortised Costs"/>
    <hyperlink ref="B73" location="'40.011'!A1" display="Regulatory Capital Available"/>
    <hyperlink ref="B75" location="'40.030'!A1" display="Life Insurance Business Liability items"/>
    <hyperlink ref="B76" location="'40.040'!A1" display="General Insurance Business Liability Items"/>
    <hyperlink ref="B77" location="'40.050'!A1" display="Valuation Forms"/>
    <hyperlink ref="B78" location="'40.060'!A1" display="Non-Permissible Values"/>
    <hyperlink ref="B81" location="'45.010'!A1" display="Statement of Income - In Trinidad &amp; Tobago Business "/>
    <hyperlink ref="B82" location="'45.012'!A1" display="Statement of Income - Outside Trinidad &amp; Tobago Business "/>
    <hyperlink ref="B90" location="'50.010'!A1" display="Changes in Net Assets"/>
    <hyperlink ref="B91" location="'50.020'!A1" display="Segregated Fund Net Movement for the Year by Type of Fund-In Trinidad &amp; Tobago"/>
    <hyperlink ref="B92" location="'50.020'!A1" display="Segregated Fund Net Movement for the Year by Type of Fund-OutsideTrinidad &amp; Tobago"/>
    <hyperlink ref="B93" location="'50.030'!A1" display="Segregated Funds Questionnaire"/>
    <hyperlink ref="B96" location="'60.010'!A1" display="Other Revenue- In Trinidad and Tobago"/>
    <hyperlink ref="B97" location="'60.010'!A1" display="Other Revenue- Outside Trinidad and Tobago"/>
    <hyperlink ref="B104" location="'70.010'!A1" display="Analysis of Amounts of Life Insurance - Effected and In Force"/>
    <hyperlink ref="C106" location="'70.030'!A1" display="-- Group Annuities and Pensions"/>
    <hyperlink ref="B107" location="'70.040'!A1" display="Movement of Insurance"/>
    <hyperlink ref="B85" location="'45.030'!A1" display="Policyholders' Benefits- In Trinidad &amp; Tobago"/>
    <hyperlink ref="B86" location="'45.032'!A1" display="Policyholders'  Benefits-Outside Trinidad &amp; Tobago"/>
    <hyperlink ref="B18" location="'10.006'!A1" display="Statement Verifying Annual Return"/>
    <hyperlink ref="B21" location="'10.007'!A1" display="Annual Corporate Information"/>
    <hyperlink ref="B55" location="'23.022'!A1" display="Statement of Changes In Equity"/>
    <hyperlink ref="B57" location="'23.040'!A1" display="Statement of Equity in Participating Account"/>
  </hyperlinks>
  <printOptions horizontalCentered="1"/>
  <pageMargins left="0.25" right="0.25" top="0.75" bottom="0.75" header="0.3" footer="0.3"/>
  <pageSetup paperSize="5" scale="60" orientation="portrait" useFirstPageNumber="1" r:id="rId1"/>
  <headerFooter alignWithMargins="0">
    <oddHeader xml:space="preserve">&amp;R&amp;14    </oddHeader>
    <oddFooter>&amp;CPage &amp;P&amp;RLIFE Annual Returns
(2018)</oddFooter>
  </headerFooter>
  <rowBreaks count="1" manualBreakCount="1">
    <brk id="87" max="16383" man="1"/>
  </rowBreaks>
  <ignoredErrors>
    <ignoredError sqref="D41:E42 D56:D57 D81:D86 D89:D91 D96:E101 D104:D108 D51:D5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pageSetUpPr fitToPage="1"/>
  </sheetPr>
  <dimension ref="A1:S49"/>
  <sheetViews>
    <sheetView topLeftCell="A22" zoomScaleNormal="100" workbookViewId="0">
      <selection activeCell="B25" sqref="B25:D25"/>
    </sheetView>
  </sheetViews>
  <sheetFormatPr defaultColWidth="0" defaultRowHeight="0" customHeight="1" zeroHeight="1"/>
  <cols>
    <col min="1" max="1" width="4.69140625" style="655" customWidth="1"/>
    <col min="2" max="2" width="44.765625" style="639" customWidth="1"/>
    <col min="3" max="3" width="17.69140625" style="639" customWidth="1"/>
    <col min="4" max="4" width="12.765625" style="639" customWidth="1"/>
    <col min="5" max="16384" width="12.765625" style="90" hidden="1"/>
  </cols>
  <sheetData>
    <row r="1" spans="1:7" ht="15" customHeight="1">
      <c r="A1" s="5178" t="s">
        <v>503</v>
      </c>
      <c r="B1" s="5178"/>
      <c r="C1" s="5178"/>
      <c r="D1" s="5178"/>
    </row>
    <row r="2" spans="1:7" ht="15" customHeight="1">
      <c r="A2" s="636"/>
      <c r="B2" s="636"/>
      <c r="C2" s="69" t="s">
        <v>420</v>
      </c>
      <c r="D2" s="102"/>
    </row>
    <row r="3" spans="1:7" ht="15" customHeight="1">
      <c r="A3" s="673" t="str">
        <f>+Cover!A14</f>
        <v>Select Name of Insurer/ Financial Holding Company</v>
      </c>
      <c r="B3" s="654"/>
      <c r="C3" s="654"/>
      <c r="D3" s="102"/>
    </row>
    <row r="4" spans="1:7" ht="15" customHeight="1">
      <c r="A4" s="936" t="str">
        <f>+ToC!A3</f>
        <v>Insurer/Financial Holding Company</v>
      </c>
      <c r="B4" s="102"/>
      <c r="C4" s="102"/>
      <c r="D4" s="102"/>
    </row>
    <row r="5" spans="1:7" ht="15" customHeight="1">
      <c r="A5" s="656"/>
      <c r="B5" s="102"/>
      <c r="C5" s="102"/>
      <c r="D5" s="102"/>
    </row>
    <row r="6" spans="1:7" ht="15" customHeight="1">
      <c r="A6" s="99" t="str">
        <f>+ToC!A5</f>
        <v>LONG-TERM INSURERS ANNUAL RETURN</v>
      </c>
      <c r="B6" s="102"/>
      <c r="C6" s="102"/>
      <c r="D6" s="102"/>
    </row>
    <row r="7" spans="1:7" ht="15" customHeight="1">
      <c r="A7" s="99" t="str">
        <f>+ToC!A6</f>
        <v>FOR THE YEAR ENDED:</v>
      </c>
      <c r="B7" s="102"/>
      <c r="C7" s="102"/>
      <c r="D7" s="1745">
        <f>+Cover!A23</f>
        <v>0</v>
      </c>
    </row>
    <row r="8" spans="1:7" ht="15" customHeight="1">
      <c r="A8" s="99"/>
      <c r="B8" s="102"/>
      <c r="C8" s="102"/>
      <c r="D8" s="102"/>
    </row>
    <row r="9" spans="1:7" ht="15" customHeight="1">
      <c r="A9" s="5286"/>
      <c r="B9" s="5286"/>
      <c r="C9" s="5286"/>
      <c r="D9" s="5286"/>
    </row>
    <row r="10" spans="1:7" ht="15" customHeight="1">
      <c r="A10" s="657"/>
      <c r="B10" s="1783"/>
      <c r="C10" s="1783"/>
      <c r="D10" s="1783"/>
    </row>
    <row r="11" spans="1:7" ht="15" customHeight="1">
      <c r="A11" s="5055" t="s">
        <v>452</v>
      </c>
      <c r="B11" s="5042"/>
      <c r="C11" s="5042"/>
      <c r="D11" s="5042"/>
      <c r="E11" s="347"/>
      <c r="F11" s="347"/>
      <c r="G11" s="347"/>
    </row>
    <row r="12" spans="1:7" ht="15" customHeight="1">
      <c r="A12" s="658"/>
      <c r="B12" s="104"/>
      <c r="C12" s="104"/>
      <c r="D12" s="104"/>
    </row>
    <row r="13" spans="1:7" ht="15" customHeight="1">
      <c r="A13" s="1678" t="s">
        <v>396</v>
      </c>
      <c r="B13" s="5255" t="s">
        <v>504</v>
      </c>
      <c r="C13" s="5255"/>
      <c r="D13" s="5255"/>
    </row>
    <row r="14" spans="1:7" s="93" customFormat="1" ht="15" customHeight="1">
      <c r="A14" s="658"/>
      <c r="B14" s="104"/>
      <c r="C14" s="104"/>
      <c r="D14" s="104"/>
    </row>
    <row r="15" spans="1:7" s="93" customFormat="1" ht="15" customHeight="1">
      <c r="A15" s="102"/>
      <c r="B15" s="102"/>
      <c r="C15" s="102"/>
      <c r="D15" s="102"/>
    </row>
    <row r="16" spans="1:7" s="93" customFormat="1" ht="32.25" customHeight="1">
      <c r="A16" s="1677" t="s">
        <v>505</v>
      </c>
      <c r="B16" s="5264" t="s">
        <v>506</v>
      </c>
      <c r="C16" s="5072"/>
      <c r="D16" s="5072"/>
    </row>
    <row r="17" spans="1:19" s="93" customFormat="1" ht="15" customHeight="1">
      <c r="A17" s="344"/>
      <c r="B17" s="1782"/>
      <c r="C17" s="1782"/>
      <c r="D17" s="102"/>
    </row>
    <row r="18" spans="1:19" s="93" customFormat="1" ht="100" customHeight="1">
      <c r="A18" s="665"/>
      <c r="B18" s="5289"/>
      <c r="C18" s="5290"/>
      <c r="D18" s="1747"/>
      <c r="S18" s="269" t="s">
        <v>395</v>
      </c>
    </row>
    <row r="19" spans="1:19" s="93" customFormat="1" ht="15" customHeight="1">
      <c r="A19" s="102"/>
      <c r="B19" s="102"/>
      <c r="C19" s="102"/>
      <c r="D19" s="102"/>
      <c r="S19" s="269" t="s">
        <v>398</v>
      </c>
    </row>
    <row r="20" spans="1:19" s="93" customFormat="1" ht="20.25" customHeight="1">
      <c r="A20" s="1677" t="s">
        <v>507</v>
      </c>
      <c r="B20" s="5287" t="s">
        <v>508</v>
      </c>
      <c r="C20" s="5287"/>
      <c r="D20" s="5288"/>
      <c r="S20" s="269" t="s">
        <v>401</v>
      </c>
    </row>
    <row r="21" spans="1:19" s="93" customFormat="1" ht="15" customHeight="1">
      <c r="A21" s="662"/>
      <c r="B21" s="1863"/>
      <c r="C21" s="1863"/>
      <c r="D21" s="1805"/>
    </row>
    <row r="22" spans="1:19" s="93" customFormat="1" ht="75" customHeight="1">
      <c r="A22" s="344"/>
      <c r="B22" s="5289"/>
      <c r="C22" s="5290"/>
      <c r="D22" s="1747"/>
    </row>
    <row r="23" spans="1:19" s="93" customFormat="1" ht="15" customHeight="1">
      <c r="A23" s="102"/>
      <c r="B23" s="102"/>
      <c r="C23" s="102"/>
      <c r="D23" s="102"/>
    </row>
    <row r="24" spans="1:19" ht="15" customHeight="1">
      <c r="A24" s="343"/>
      <c r="B24" s="666"/>
      <c r="C24" s="1771"/>
      <c r="D24" s="1771"/>
    </row>
    <row r="25" spans="1:19" ht="30.75" customHeight="1">
      <c r="A25" s="1677" t="s">
        <v>509</v>
      </c>
      <c r="B25" s="5264" t="s">
        <v>510</v>
      </c>
      <c r="C25" s="5264"/>
      <c r="D25" s="5073"/>
      <c r="E25" s="348"/>
    </row>
    <row r="26" spans="1:19" ht="15" customHeight="1">
      <c r="A26" s="662"/>
      <c r="B26" s="105"/>
      <c r="C26" s="670" t="s">
        <v>511</v>
      </c>
      <c r="D26" s="1771"/>
    </row>
    <row r="27" spans="1:19" ht="15" customHeight="1">
      <c r="A27" s="343"/>
      <c r="B27" s="105"/>
      <c r="C27" s="663"/>
      <c r="D27" s="1964" t="s">
        <v>395</v>
      </c>
    </row>
    <row r="28" spans="1:19" ht="15" customHeight="1">
      <c r="A28" s="343"/>
      <c r="B28" s="666"/>
      <c r="C28" s="1771"/>
      <c r="D28" s="1771"/>
    </row>
    <row r="29" spans="1:19" ht="32.25" customHeight="1">
      <c r="A29" s="1677" t="s">
        <v>512</v>
      </c>
      <c r="B29" s="5264" t="s">
        <v>513</v>
      </c>
      <c r="C29" s="5264"/>
      <c r="D29" s="5264"/>
    </row>
    <row r="30" spans="1:19" ht="15" customHeight="1">
      <c r="A30" s="343"/>
      <c r="B30" s="1758"/>
      <c r="C30" s="671"/>
      <c r="D30" s="1771"/>
    </row>
    <row r="31" spans="1:19" ht="15" customHeight="1">
      <c r="A31" s="343"/>
      <c r="B31" s="102"/>
      <c r="C31" s="1790" t="s">
        <v>426</v>
      </c>
      <c r="D31" s="1995"/>
    </row>
    <row r="32" spans="1:19" ht="15" customHeight="1">
      <c r="A32" s="343"/>
      <c r="B32" s="102"/>
      <c r="C32" s="668"/>
      <c r="D32" s="105"/>
    </row>
    <row r="33" spans="1:4" ht="15" customHeight="1">
      <c r="A33" s="343"/>
      <c r="B33" s="102"/>
      <c r="C33" s="668"/>
      <c r="D33" s="105"/>
    </row>
    <row r="34" spans="1:4" ht="35.25" customHeight="1">
      <c r="A34" s="1677" t="s">
        <v>514</v>
      </c>
      <c r="B34" s="5051" t="s">
        <v>515</v>
      </c>
      <c r="C34" s="5051"/>
      <c r="D34" s="5051"/>
    </row>
    <row r="35" spans="1:4" ht="15" customHeight="1">
      <c r="A35" s="343"/>
      <c r="B35" s="102"/>
      <c r="C35" s="668"/>
      <c r="D35" s="105"/>
    </row>
    <row r="36" spans="1:4" ht="15" customHeight="1">
      <c r="A36" s="343"/>
      <c r="B36" s="102"/>
      <c r="C36" s="1790" t="s">
        <v>426</v>
      </c>
      <c r="D36" s="1996"/>
    </row>
    <row r="37" spans="1:4" ht="15" customHeight="1">
      <c r="A37" s="343"/>
      <c r="B37" s="102"/>
      <c r="C37" s="668"/>
      <c r="D37" s="105"/>
    </row>
    <row r="38" spans="1:4" ht="33.75" customHeight="1">
      <c r="A38" s="1677" t="s">
        <v>516</v>
      </c>
      <c r="B38" s="5051" t="s">
        <v>517</v>
      </c>
      <c r="C38" s="5051"/>
      <c r="D38" s="5051"/>
    </row>
    <row r="39" spans="1:4" ht="15" customHeight="1">
      <c r="A39" s="343"/>
      <c r="B39" s="1967" t="s">
        <v>518</v>
      </c>
      <c r="C39" s="1967" t="s">
        <v>519</v>
      </c>
      <c r="D39" s="1967" t="s">
        <v>520</v>
      </c>
    </row>
    <row r="40" spans="1:4" ht="15" customHeight="1">
      <c r="A40" s="343"/>
      <c r="B40" s="1997" t="s">
        <v>294</v>
      </c>
      <c r="C40" s="1997" t="s">
        <v>295</v>
      </c>
      <c r="D40" s="1997" t="s">
        <v>296</v>
      </c>
    </row>
    <row r="41" spans="1:4" ht="15" customHeight="1">
      <c r="A41" s="343"/>
      <c r="B41" s="1997"/>
      <c r="C41" s="1997" t="s">
        <v>281</v>
      </c>
      <c r="D41" s="1997" t="s">
        <v>281</v>
      </c>
    </row>
    <row r="42" spans="1:4" ht="15" customHeight="1">
      <c r="A42" s="343"/>
      <c r="B42" s="1969"/>
      <c r="C42" s="1998"/>
      <c r="D42" s="1998"/>
    </row>
    <row r="43" spans="1:4" ht="15" customHeight="1">
      <c r="A43" s="343"/>
      <c r="B43" s="1969"/>
      <c r="C43" s="1998"/>
      <c r="D43" s="1998"/>
    </row>
    <row r="44" spans="1:4" ht="15" customHeight="1">
      <c r="A44" s="343"/>
      <c r="B44" s="1969"/>
      <c r="C44" s="1999"/>
      <c r="D44" s="1998"/>
    </row>
    <row r="45" spans="1:4" ht="15" customHeight="1">
      <c r="A45" s="343"/>
      <c r="B45" s="2000"/>
      <c r="C45" s="1993"/>
      <c r="D45" s="1993"/>
    </row>
    <row r="46" spans="1:4" ht="15" customHeight="1">
      <c r="A46" s="343"/>
      <c r="B46" s="669"/>
      <c r="C46" s="102"/>
      <c r="D46" s="102"/>
    </row>
    <row r="47" spans="1:4" ht="15" customHeight="1">
      <c r="A47" s="343"/>
      <c r="B47" s="102"/>
      <c r="C47" s="102"/>
      <c r="D47" s="417" t="str">
        <f>+ToC!E115</f>
        <v xml:space="preserve">LONG-TERM Annual Return </v>
      </c>
    </row>
    <row r="48" spans="1:4" ht="15" customHeight="1">
      <c r="A48" s="343"/>
      <c r="B48" s="102"/>
      <c r="C48" s="102"/>
      <c r="D48" s="417" t="s">
        <v>521</v>
      </c>
    </row>
    <row r="49" spans="2:4" ht="14.15" customHeight="1">
      <c r="B49" s="102"/>
      <c r="C49" s="102"/>
      <c r="D49" s="102"/>
    </row>
  </sheetData>
  <sheetProtection algorithmName="SHA-512" hashValue="Nkzx7+9F/4ZXKm74NCWeWahYKcnPTPBB8NNx4uXJgK55uHXax/Rx94mFSuXy6phXozgyyPD/xoJjxcVHxki75Q==" saltValue="Mexmr54nqTotU6fBFL8LoA==" spinCount="100000" sheet="1" objects="1" scenarios="1"/>
  <mergeCells count="12">
    <mergeCell ref="A1:D1"/>
    <mergeCell ref="B13:D13"/>
    <mergeCell ref="B16:D16"/>
    <mergeCell ref="B38:D38"/>
    <mergeCell ref="A9:D9"/>
    <mergeCell ref="A11:D11"/>
    <mergeCell ref="B29:D29"/>
    <mergeCell ref="B34:D34"/>
    <mergeCell ref="B20:D20"/>
    <mergeCell ref="B25:D25"/>
    <mergeCell ref="B18:C18"/>
    <mergeCell ref="B22:C22"/>
  </mergeCells>
  <phoneticPr fontId="14" type="noConversion"/>
  <dataValidations count="1">
    <dataValidation type="list" allowBlank="1" showInputMessage="1" showErrorMessage="1" sqref="D27">
      <formula1>$S$18:$S$20</formula1>
    </dataValidation>
  </dataValidations>
  <hyperlinks>
    <hyperlink ref="A1:D1" location="ToC!A1" display="10.024"/>
  </hyperlinks>
  <printOptions horizontalCentered="1"/>
  <pageMargins left="0.7" right="0.7" top="0.75" bottom="0.75" header="0.3" footer="0.3"/>
  <pageSetup paperSize="5" scale="93"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tabColor theme="0"/>
    <pageSetUpPr fitToPage="1"/>
  </sheetPr>
  <dimension ref="A1:WVM41"/>
  <sheetViews>
    <sheetView topLeftCell="A22" zoomScaleNormal="100" workbookViewId="0">
      <selection activeCell="B28" sqref="B28"/>
    </sheetView>
  </sheetViews>
  <sheetFormatPr defaultColWidth="0" defaultRowHeight="15.5" zeroHeight="1"/>
  <cols>
    <col min="1" max="1" width="5.53515625" style="655" customWidth="1"/>
    <col min="2" max="2" width="39.765625" style="639" customWidth="1"/>
    <col min="3" max="3" width="18.53515625" style="639" customWidth="1"/>
    <col min="4" max="4" width="7" style="639" customWidth="1"/>
    <col min="5" max="5" width="12.765625" style="639" customWidth="1"/>
    <col min="6" max="248" width="12.69140625" style="242" hidden="1"/>
    <col min="249" max="249" width="6.3046875" style="242" hidden="1"/>
    <col min="250" max="250" width="8.07421875" style="242" hidden="1"/>
    <col min="251" max="251" width="10.53515625" style="242" hidden="1"/>
    <col min="252" max="252" width="12.69140625" style="242" hidden="1"/>
    <col min="253" max="253" width="7.3046875" style="242" hidden="1"/>
    <col min="254" max="254" width="11.4609375" style="242" hidden="1"/>
    <col min="255" max="255" width="7.3046875" style="242" hidden="1"/>
    <col min="256" max="256" width="5.4609375" style="242" hidden="1"/>
    <col min="257" max="257" width="11" style="242" hidden="1"/>
    <col min="258" max="258" width="4.84375" style="242" hidden="1"/>
    <col min="259" max="259" width="8.4609375" style="242" hidden="1"/>
    <col min="260" max="260" width="0.84375" style="242" hidden="1"/>
    <col min="261" max="261" width="10.765625" style="242" hidden="1"/>
    <col min="262" max="504" width="12.69140625" style="242" hidden="1"/>
    <col min="505" max="505" width="6.3046875" style="242" hidden="1"/>
    <col min="506" max="506" width="8.07421875" style="242" hidden="1"/>
    <col min="507" max="507" width="10.53515625" style="242" hidden="1"/>
    <col min="508" max="508" width="12.69140625" style="242" hidden="1"/>
    <col min="509" max="509" width="7.3046875" style="242" hidden="1"/>
    <col min="510" max="510" width="11.4609375" style="242" hidden="1"/>
    <col min="511" max="511" width="7.3046875" style="242" hidden="1"/>
    <col min="512" max="512" width="5.4609375" style="242" hidden="1"/>
    <col min="513" max="513" width="11" style="242" hidden="1"/>
    <col min="514" max="514" width="4.84375" style="242" hidden="1"/>
    <col min="515" max="515" width="8.4609375" style="242" hidden="1"/>
    <col min="516" max="516" width="0.84375" style="242" hidden="1"/>
    <col min="517" max="517" width="10.765625" style="242" hidden="1"/>
    <col min="518" max="760" width="12.69140625" style="242" hidden="1"/>
    <col min="761" max="761" width="6.3046875" style="242" hidden="1"/>
    <col min="762" max="762" width="8.07421875" style="242" hidden="1"/>
    <col min="763" max="763" width="10.53515625" style="242" hidden="1"/>
    <col min="764" max="764" width="12.69140625" style="242" hidden="1"/>
    <col min="765" max="765" width="7.3046875" style="242" hidden="1"/>
    <col min="766" max="766" width="11.4609375" style="242" hidden="1"/>
    <col min="767" max="767" width="7.3046875" style="242" hidden="1"/>
    <col min="768" max="768" width="5.4609375" style="242" hidden="1"/>
    <col min="769" max="769" width="11" style="242" hidden="1"/>
    <col min="770" max="770" width="4.84375" style="242" hidden="1"/>
    <col min="771" max="771" width="8.4609375" style="242" hidden="1"/>
    <col min="772" max="772" width="0.84375" style="242" hidden="1"/>
    <col min="773" max="773" width="10.765625" style="242" hidden="1"/>
    <col min="774" max="1016" width="12.69140625" style="242" hidden="1"/>
    <col min="1017" max="1017" width="6.3046875" style="242" hidden="1"/>
    <col min="1018" max="1018" width="8.07421875" style="242" hidden="1"/>
    <col min="1019" max="1019" width="10.53515625" style="242" hidden="1"/>
    <col min="1020" max="1020" width="12.69140625" style="242" hidden="1"/>
    <col min="1021" max="1021" width="7.3046875" style="242" hidden="1"/>
    <col min="1022" max="1022" width="11.4609375" style="242" hidden="1"/>
    <col min="1023" max="1023" width="7.3046875" style="242" hidden="1"/>
    <col min="1024" max="1024" width="5.4609375" style="242" hidden="1"/>
    <col min="1025" max="1025" width="11" style="242" hidden="1"/>
    <col min="1026" max="1026" width="4.84375" style="242" hidden="1"/>
    <col min="1027" max="1027" width="8.4609375" style="242" hidden="1"/>
    <col min="1028" max="1028" width="0.84375" style="242" hidden="1"/>
    <col min="1029" max="1029" width="10.765625" style="242" hidden="1"/>
    <col min="1030" max="1272" width="12.69140625" style="242" hidden="1"/>
    <col min="1273" max="1273" width="6.3046875" style="242" hidden="1"/>
    <col min="1274" max="1274" width="8.07421875" style="242" hidden="1"/>
    <col min="1275" max="1275" width="10.53515625" style="242" hidden="1"/>
    <col min="1276" max="1276" width="12.69140625" style="242" hidden="1"/>
    <col min="1277" max="1277" width="7.3046875" style="242" hidden="1"/>
    <col min="1278" max="1278" width="11.4609375" style="242" hidden="1"/>
    <col min="1279" max="1279" width="7.3046875" style="242" hidden="1"/>
    <col min="1280" max="1280" width="5.4609375" style="242" hidden="1"/>
    <col min="1281" max="1281" width="11" style="242" hidden="1"/>
    <col min="1282" max="1282" width="4.84375" style="242" hidden="1"/>
    <col min="1283" max="1283" width="8.4609375" style="242" hidden="1"/>
    <col min="1284" max="1284" width="0.84375" style="242" hidden="1"/>
    <col min="1285" max="1285" width="10.765625" style="242" hidden="1"/>
    <col min="1286" max="1528" width="12.69140625" style="242" hidden="1"/>
    <col min="1529" max="1529" width="6.3046875" style="242" hidden="1"/>
    <col min="1530" max="1530" width="8.07421875" style="242" hidden="1"/>
    <col min="1531" max="1531" width="10.53515625" style="242" hidden="1"/>
    <col min="1532" max="1532" width="12.69140625" style="242" hidden="1"/>
    <col min="1533" max="1533" width="7.3046875" style="242" hidden="1"/>
    <col min="1534" max="1534" width="11.4609375" style="242" hidden="1"/>
    <col min="1535" max="1535" width="7.3046875" style="242" hidden="1"/>
    <col min="1536" max="1536" width="5.4609375" style="242" hidden="1"/>
    <col min="1537" max="1537" width="11" style="242" hidden="1"/>
    <col min="1538" max="1538" width="4.84375" style="242" hidden="1"/>
    <col min="1539" max="1539" width="8.4609375" style="242" hidden="1"/>
    <col min="1540" max="1540" width="0.84375" style="242" hidden="1"/>
    <col min="1541" max="1541" width="10.765625" style="242" hidden="1"/>
    <col min="1542" max="1784" width="12.69140625" style="242" hidden="1"/>
    <col min="1785" max="1785" width="6.3046875" style="242" hidden="1"/>
    <col min="1786" max="1786" width="8.07421875" style="242" hidden="1"/>
    <col min="1787" max="1787" width="10.53515625" style="242" hidden="1"/>
    <col min="1788" max="1788" width="12.69140625" style="242" hidden="1"/>
    <col min="1789" max="1789" width="7.3046875" style="242" hidden="1"/>
    <col min="1790" max="1790" width="11.4609375" style="242" hidden="1"/>
    <col min="1791" max="1791" width="7.3046875" style="242" hidden="1"/>
    <col min="1792" max="1792" width="5.4609375" style="242" hidden="1"/>
    <col min="1793" max="1793" width="11" style="242" hidden="1"/>
    <col min="1794" max="1794" width="4.84375" style="242" hidden="1"/>
    <col min="1795" max="1795" width="8.4609375" style="242" hidden="1"/>
    <col min="1796" max="1796" width="0.84375" style="242" hidden="1"/>
    <col min="1797" max="1797" width="10.765625" style="242" hidden="1"/>
    <col min="1798" max="2040" width="12.69140625" style="242" hidden="1"/>
    <col min="2041" max="2041" width="6.3046875" style="242" hidden="1"/>
    <col min="2042" max="2042" width="8.07421875" style="242" hidden="1"/>
    <col min="2043" max="2043" width="10.53515625" style="242" hidden="1"/>
    <col min="2044" max="2044" width="12.69140625" style="242" hidden="1"/>
    <col min="2045" max="2045" width="7.3046875" style="242" hidden="1"/>
    <col min="2046" max="2046" width="11.4609375" style="242" hidden="1"/>
    <col min="2047" max="2047" width="7.3046875" style="242" hidden="1"/>
    <col min="2048" max="2048" width="5.4609375" style="242" hidden="1"/>
    <col min="2049" max="2049" width="11" style="242" hidden="1"/>
    <col min="2050" max="2050" width="4.84375" style="242" hidden="1"/>
    <col min="2051" max="2051" width="8.4609375" style="242" hidden="1"/>
    <col min="2052" max="2052" width="0.84375" style="242" hidden="1"/>
    <col min="2053" max="2053" width="10.765625" style="242" hidden="1"/>
    <col min="2054" max="2296" width="12.69140625" style="242" hidden="1"/>
    <col min="2297" max="2297" width="6.3046875" style="242" hidden="1"/>
    <col min="2298" max="2298" width="8.07421875" style="242" hidden="1"/>
    <col min="2299" max="2299" width="10.53515625" style="242" hidden="1"/>
    <col min="2300" max="2300" width="12.69140625" style="242" hidden="1"/>
    <col min="2301" max="2301" width="7.3046875" style="242" hidden="1"/>
    <col min="2302" max="2302" width="11.4609375" style="242" hidden="1"/>
    <col min="2303" max="2303" width="7.3046875" style="242" hidden="1"/>
    <col min="2304" max="2304" width="5.4609375" style="242" hidden="1"/>
    <col min="2305" max="2305" width="11" style="242" hidden="1"/>
    <col min="2306" max="2306" width="4.84375" style="242" hidden="1"/>
    <col min="2307" max="2307" width="8.4609375" style="242" hidden="1"/>
    <col min="2308" max="2308" width="0.84375" style="242" hidden="1"/>
    <col min="2309" max="2309" width="10.765625" style="242" hidden="1"/>
    <col min="2310" max="2552" width="12.69140625" style="242" hidden="1"/>
    <col min="2553" max="2553" width="6.3046875" style="242" hidden="1"/>
    <col min="2554" max="2554" width="8.07421875" style="242" hidden="1"/>
    <col min="2555" max="2555" width="10.53515625" style="242" hidden="1"/>
    <col min="2556" max="2556" width="12.69140625" style="242" hidden="1"/>
    <col min="2557" max="2557" width="7.3046875" style="242" hidden="1"/>
    <col min="2558" max="2558" width="11.4609375" style="242" hidden="1"/>
    <col min="2559" max="2559" width="7.3046875" style="242" hidden="1"/>
    <col min="2560" max="2560" width="5.4609375" style="242" hidden="1"/>
    <col min="2561" max="2561" width="11" style="242" hidden="1"/>
    <col min="2562" max="2562" width="4.84375" style="242" hidden="1"/>
    <col min="2563" max="2563" width="8.4609375" style="242" hidden="1"/>
    <col min="2564" max="2564" width="0.84375" style="242" hidden="1"/>
    <col min="2565" max="2565" width="10.765625" style="242" hidden="1"/>
    <col min="2566" max="2808" width="12.69140625" style="242" hidden="1"/>
    <col min="2809" max="2809" width="6.3046875" style="242" hidden="1"/>
    <col min="2810" max="2810" width="8.07421875" style="242" hidden="1"/>
    <col min="2811" max="2811" width="10.53515625" style="242" hidden="1"/>
    <col min="2812" max="2812" width="12.69140625" style="242" hidden="1"/>
    <col min="2813" max="2813" width="7.3046875" style="242" hidden="1"/>
    <col min="2814" max="2814" width="11.4609375" style="242" hidden="1"/>
    <col min="2815" max="2815" width="7.3046875" style="242" hidden="1"/>
    <col min="2816" max="2816" width="5.4609375" style="242" hidden="1"/>
    <col min="2817" max="2817" width="11" style="242" hidden="1"/>
    <col min="2818" max="2818" width="4.84375" style="242" hidden="1"/>
    <col min="2819" max="2819" width="8.4609375" style="242" hidden="1"/>
    <col min="2820" max="2820" width="0.84375" style="242" hidden="1"/>
    <col min="2821" max="2821" width="10.765625" style="242" hidden="1"/>
    <col min="2822" max="3064" width="12.69140625" style="242" hidden="1"/>
    <col min="3065" max="3065" width="6.3046875" style="242" hidden="1"/>
    <col min="3066" max="3066" width="8.07421875" style="242" hidden="1"/>
    <col min="3067" max="3067" width="10.53515625" style="242" hidden="1"/>
    <col min="3068" max="3068" width="12.69140625" style="242" hidden="1"/>
    <col min="3069" max="3069" width="7.3046875" style="242" hidden="1"/>
    <col min="3070" max="3070" width="11.4609375" style="242" hidden="1"/>
    <col min="3071" max="3071" width="7.3046875" style="242" hidden="1"/>
    <col min="3072" max="3072" width="5.4609375" style="242" hidden="1"/>
    <col min="3073" max="3073" width="11" style="242" hidden="1"/>
    <col min="3074" max="3074" width="4.84375" style="242" hidden="1"/>
    <col min="3075" max="3075" width="8.4609375" style="242" hidden="1"/>
    <col min="3076" max="3076" width="0.84375" style="242" hidden="1"/>
    <col min="3077" max="3077" width="10.765625" style="242" hidden="1"/>
    <col min="3078" max="3320" width="12.69140625" style="242" hidden="1"/>
    <col min="3321" max="3321" width="6.3046875" style="242" hidden="1"/>
    <col min="3322" max="3322" width="8.07421875" style="242" hidden="1"/>
    <col min="3323" max="3323" width="10.53515625" style="242" hidden="1"/>
    <col min="3324" max="3324" width="12.69140625" style="242" hidden="1"/>
    <col min="3325" max="3325" width="7.3046875" style="242" hidden="1"/>
    <col min="3326" max="3326" width="11.4609375" style="242" hidden="1"/>
    <col min="3327" max="3327" width="7.3046875" style="242" hidden="1"/>
    <col min="3328" max="3328" width="5.4609375" style="242" hidden="1"/>
    <col min="3329" max="3329" width="11" style="242" hidden="1"/>
    <col min="3330" max="3330" width="4.84375" style="242" hidden="1"/>
    <col min="3331" max="3331" width="8.4609375" style="242" hidden="1"/>
    <col min="3332" max="3332" width="0.84375" style="242" hidden="1"/>
    <col min="3333" max="3333" width="10.765625" style="242" hidden="1"/>
    <col min="3334" max="3576" width="12.69140625" style="242" hidden="1"/>
    <col min="3577" max="3577" width="6.3046875" style="242" hidden="1"/>
    <col min="3578" max="3578" width="8.07421875" style="242" hidden="1"/>
    <col min="3579" max="3579" width="10.53515625" style="242" hidden="1"/>
    <col min="3580" max="3580" width="12.69140625" style="242" hidden="1"/>
    <col min="3581" max="3581" width="7.3046875" style="242" hidden="1"/>
    <col min="3582" max="3582" width="11.4609375" style="242" hidden="1"/>
    <col min="3583" max="3583" width="7.3046875" style="242" hidden="1"/>
    <col min="3584" max="3584" width="5.4609375" style="242" hidden="1"/>
    <col min="3585" max="3585" width="11" style="242" hidden="1"/>
    <col min="3586" max="3586" width="4.84375" style="242" hidden="1"/>
    <col min="3587" max="3587" width="8.4609375" style="242" hidden="1"/>
    <col min="3588" max="3588" width="0.84375" style="242" hidden="1"/>
    <col min="3589" max="3589" width="10.765625" style="242" hidden="1"/>
    <col min="3590" max="3832" width="12.69140625" style="242" hidden="1"/>
    <col min="3833" max="3833" width="6.3046875" style="242" hidden="1"/>
    <col min="3834" max="3834" width="8.07421875" style="242" hidden="1"/>
    <col min="3835" max="3835" width="10.53515625" style="242" hidden="1"/>
    <col min="3836" max="3836" width="12.69140625" style="242" hidden="1"/>
    <col min="3837" max="3837" width="7.3046875" style="242" hidden="1"/>
    <col min="3838" max="3838" width="11.4609375" style="242" hidden="1"/>
    <col min="3839" max="3839" width="7.3046875" style="242" hidden="1"/>
    <col min="3840" max="3840" width="5.4609375" style="242" hidden="1"/>
    <col min="3841" max="3841" width="11" style="242" hidden="1"/>
    <col min="3842" max="3842" width="4.84375" style="242" hidden="1"/>
    <col min="3843" max="3843" width="8.4609375" style="242" hidden="1"/>
    <col min="3844" max="3844" width="0.84375" style="242" hidden="1"/>
    <col min="3845" max="3845" width="10.765625" style="242" hidden="1"/>
    <col min="3846" max="4088" width="12.69140625" style="242" hidden="1"/>
    <col min="4089" max="4089" width="6.3046875" style="242" hidden="1"/>
    <col min="4090" max="4090" width="8.07421875" style="242" hidden="1"/>
    <col min="4091" max="4091" width="10.53515625" style="242" hidden="1"/>
    <col min="4092" max="4092" width="12.69140625" style="242" hidden="1"/>
    <col min="4093" max="4093" width="7.3046875" style="242" hidden="1"/>
    <col min="4094" max="4094" width="11.4609375" style="242" hidden="1"/>
    <col min="4095" max="4095" width="7.3046875" style="242" hidden="1"/>
    <col min="4096" max="4096" width="5.4609375" style="242" hidden="1"/>
    <col min="4097" max="4097" width="11" style="242" hidden="1"/>
    <col min="4098" max="4098" width="4.84375" style="242" hidden="1"/>
    <col min="4099" max="4099" width="8.4609375" style="242" hidden="1"/>
    <col min="4100" max="4100" width="0.84375" style="242" hidden="1"/>
    <col min="4101" max="4101" width="10.765625" style="242" hidden="1"/>
    <col min="4102" max="4344" width="12.69140625" style="242" hidden="1"/>
    <col min="4345" max="4345" width="6.3046875" style="242" hidden="1"/>
    <col min="4346" max="4346" width="8.07421875" style="242" hidden="1"/>
    <col min="4347" max="4347" width="10.53515625" style="242" hidden="1"/>
    <col min="4348" max="4348" width="12.69140625" style="242" hidden="1"/>
    <col min="4349" max="4349" width="7.3046875" style="242" hidden="1"/>
    <col min="4350" max="4350" width="11.4609375" style="242" hidden="1"/>
    <col min="4351" max="4351" width="7.3046875" style="242" hidden="1"/>
    <col min="4352" max="4352" width="5.4609375" style="242" hidden="1"/>
    <col min="4353" max="4353" width="11" style="242" hidden="1"/>
    <col min="4354" max="4354" width="4.84375" style="242" hidden="1"/>
    <col min="4355" max="4355" width="8.4609375" style="242" hidden="1"/>
    <col min="4356" max="4356" width="0.84375" style="242" hidden="1"/>
    <col min="4357" max="4357" width="10.765625" style="242" hidden="1"/>
    <col min="4358" max="4600" width="12.69140625" style="242" hidden="1"/>
    <col min="4601" max="4601" width="6.3046875" style="242" hidden="1"/>
    <col min="4602" max="4602" width="8.07421875" style="242" hidden="1"/>
    <col min="4603" max="4603" width="10.53515625" style="242" hidden="1"/>
    <col min="4604" max="4604" width="12.69140625" style="242" hidden="1"/>
    <col min="4605" max="4605" width="7.3046875" style="242" hidden="1"/>
    <col min="4606" max="4606" width="11.4609375" style="242" hidden="1"/>
    <col min="4607" max="4607" width="7.3046875" style="242" hidden="1"/>
    <col min="4608" max="4608" width="5.4609375" style="242" hidden="1"/>
    <col min="4609" max="4609" width="11" style="242" hidden="1"/>
    <col min="4610" max="4610" width="4.84375" style="242" hidden="1"/>
    <col min="4611" max="4611" width="8.4609375" style="242" hidden="1"/>
    <col min="4612" max="4612" width="0.84375" style="242" hidden="1"/>
    <col min="4613" max="4613" width="10.765625" style="242" hidden="1"/>
    <col min="4614" max="4856" width="12.69140625" style="242" hidden="1"/>
    <col min="4857" max="4857" width="6.3046875" style="242" hidden="1"/>
    <col min="4858" max="4858" width="8.07421875" style="242" hidden="1"/>
    <col min="4859" max="4859" width="10.53515625" style="242" hidden="1"/>
    <col min="4860" max="4860" width="12.69140625" style="242" hidden="1"/>
    <col min="4861" max="4861" width="7.3046875" style="242" hidden="1"/>
    <col min="4862" max="4862" width="11.4609375" style="242" hidden="1"/>
    <col min="4863" max="4863" width="7.3046875" style="242" hidden="1"/>
    <col min="4864" max="4864" width="5.4609375" style="242" hidden="1"/>
    <col min="4865" max="4865" width="11" style="242" hidden="1"/>
    <col min="4866" max="4866" width="4.84375" style="242" hidden="1"/>
    <col min="4867" max="4867" width="8.4609375" style="242" hidden="1"/>
    <col min="4868" max="4868" width="0.84375" style="242" hidden="1"/>
    <col min="4869" max="4869" width="10.765625" style="242" hidden="1"/>
    <col min="4870" max="5112" width="12.69140625" style="242" hidden="1"/>
    <col min="5113" max="5113" width="6.3046875" style="242" hidden="1"/>
    <col min="5114" max="5114" width="8.07421875" style="242" hidden="1"/>
    <col min="5115" max="5115" width="10.53515625" style="242" hidden="1"/>
    <col min="5116" max="5116" width="12.69140625" style="242" hidden="1"/>
    <col min="5117" max="5117" width="7.3046875" style="242" hidden="1"/>
    <col min="5118" max="5118" width="11.4609375" style="242" hidden="1"/>
    <col min="5119" max="5119" width="7.3046875" style="242" hidden="1"/>
    <col min="5120" max="5120" width="5.4609375" style="242" hidden="1"/>
    <col min="5121" max="5121" width="11" style="242" hidden="1"/>
    <col min="5122" max="5122" width="4.84375" style="242" hidden="1"/>
    <col min="5123" max="5123" width="8.4609375" style="242" hidden="1"/>
    <col min="5124" max="5124" width="0.84375" style="242" hidden="1"/>
    <col min="5125" max="5125" width="10.765625" style="242" hidden="1"/>
    <col min="5126" max="5368" width="12.69140625" style="242" hidden="1"/>
    <col min="5369" max="5369" width="6.3046875" style="242" hidden="1"/>
    <col min="5370" max="5370" width="8.07421875" style="242" hidden="1"/>
    <col min="5371" max="5371" width="10.53515625" style="242" hidden="1"/>
    <col min="5372" max="5372" width="12.69140625" style="242" hidden="1"/>
    <col min="5373" max="5373" width="7.3046875" style="242" hidden="1"/>
    <col min="5374" max="5374" width="11.4609375" style="242" hidden="1"/>
    <col min="5375" max="5375" width="7.3046875" style="242" hidden="1"/>
    <col min="5376" max="5376" width="5.4609375" style="242" hidden="1"/>
    <col min="5377" max="5377" width="11" style="242" hidden="1"/>
    <col min="5378" max="5378" width="4.84375" style="242" hidden="1"/>
    <col min="5379" max="5379" width="8.4609375" style="242" hidden="1"/>
    <col min="5380" max="5380" width="0.84375" style="242" hidden="1"/>
    <col min="5381" max="5381" width="10.765625" style="242" hidden="1"/>
    <col min="5382" max="5624" width="12.69140625" style="242" hidden="1"/>
    <col min="5625" max="5625" width="6.3046875" style="242" hidden="1"/>
    <col min="5626" max="5626" width="8.07421875" style="242" hidden="1"/>
    <col min="5627" max="5627" width="10.53515625" style="242" hidden="1"/>
    <col min="5628" max="5628" width="12.69140625" style="242" hidden="1"/>
    <col min="5629" max="5629" width="7.3046875" style="242" hidden="1"/>
    <col min="5630" max="5630" width="11.4609375" style="242" hidden="1"/>
    <col min="5631" max="5631" width="7.3046875" style="242" hidden="1"/>
    <col min="5632" max="5632" width="5.4609375" style="242" hidden="1"/>
    <col min="5633" max="5633" width="11" style="242" hidden="1"/>
    <col min="5634" max="5634" width="4.84375" style="242" hidden="1"/>
    <col min="5635" max="5635" width="8.4609375" style="242" hidden="1"/>
    <col min="5636" max="5636" width="0.84375" style="242" hidden="1"/>
    <col min="5637" max="5637" width="10.765625" style="242" hidden="1"/>
    <col min="5638" max="5880" width="12.69140625" style="242" hidden="1"/>
    <col min="5881" max="5881" width="6.3046875" style="242" hidden="1"/>
    <col min="5882" max="5882" width="8.07421875" style="242" hidden="1"/>
    <col min="5883" max="5883" width="10.53515625" style="242" hidden="1"/>
    <col min="5884" max="5884" width="12.69140625" style="242" hidden="1"/>
    <col min="5885" max="5885" width="7.3046875" style="242" hidden="1"/>
    <col min="5886" max="5886" width="11.4609375" style="242" hidden="1"/>
    <col min="5887" max="5887" width="7.3046875" style="242" hidden="1"/>
    <col min="5888" max="5888" width="5.4609375" style="242" hidden="1"/>
    <col min="5889" max="5889" width="11" style="242" hidden="1"/>
    <col min="5890" max="5890" width="4.84375" style="242" hidden="1"/>
    <col min="5891" max="5891" width="8.4609375" style="242" hidden="1"/>
    <col min="5892" max="5892" width="0.84375" style="242" hidden="1"/>
    <col min="5893" max="5893" width="10.765625" style="242" hidden="1"/>
    <col min="5894" max="6136" width="12.69140625" style="242" hidden="1"/>
    <col min="6137" max="6137" width="6.3046875" style="242" hidden="1"/>
    <col min="6138" max="6138" width="8.07421875" style="242" hidden="1"/>
    <col min="6139" max="6139" width="10.53515625" style="242" hidden="1"/>
    <col min="6140" max="6140" width="12.69140625" style="242" hidden="1"/>
    <col min="6141" max="6141" width="7.3046875" style="242" hidden="1"/>
    <col min="6142" max="6142" width="11.4609375" style="242" hidden="1"/>
    <col min="6143" max="6143" width="7.3046875" style="242" hidden="1"/>
    <col min="6144" max="6144" width="5.4609375" style="242" hidden="1"/>
    <col min="6145" max="6145" width="11" style="242" hidden="1"/>
    <col min="6146" max="6146" width="4.84375" style="242" hidden="1"/>
    <col min="6147" max="6147" width="8.4609375" style="242" hidden="1"/>
    <col min="6148" max="6148" width="0.84375" style="242" hidden="1"/>
    <col min="6149" max="6149" width="10.765625" style="242" hidden="1"/>
    <col min="6150" max="6392" width="12.69140625" style="242" hidden="1"/>
    <col min="6393" max="6393" width="6.3046875" style="242" hidden="1"/>
    <col min="6394" max="6394" width="8.07421875" style="242" hidden="1"/>
    <col min="6395" max="6395" width="10.53515625" style="242" hidden="1"/>
    <col min="6396" max="6396" width="12.69140625" style="242" hidden="1"/>
    <col min="6397" max="6397" width="7.3046875" style="242" hidden="1"/>
    <col min="6398" max="6398" width="11.4609375" style="242" hidden="1"/>
    <col min="6399" max="6399" width="7.3046875" style="242" hidden="1"/>
    <col min="6400" max="6400" width="5.4609375" style="242" hidden="1"/>
    <col min="6401" max="6401" width="11" style="242" hidden="1"/>
    <col min="6402" max="6402" width="4.84375" style="242" hidden="1"/>
    <col min="6403" max="6403" width="8.4609375" style="242" hidden="1"/>
    <col min="6404" max="6404" width="0.84375" style="242" hidden="1"/>
    <col min="6405" max="6405" width="10.765625" style="242" hidden="1"/>
    <col min="6406" max="6648" width="12.69140625" style="242" hidden="1"/>
    <col min="6649" max="6649" width="6.3046875" style="242" hidden="1"/>
    <col min="6650" max="6650" width="8.07421875" style="242" hidden="1"/>
    <col min="6651" max="6651" width="10.53515625" style="242" hidden="1"/>
    <col min="6652" max="6652" width="12.69140625" style="242" hidden="1"/>
    <col min="6653" max="6653" width="7.3046875" style="242" hidden="1"/>
    <col min="6654" max="6654" width="11.4609375" style="242" hidden="1"/>
    <col min="6655" max="6655" width="7.3046875" style="242" hidden="1"/>
    <col min="6656" max="6656" width="5.4609375" style="242" hidden="1"/>
    <col min="6657" max="6657" width="11" style="242" hidden="1"/>
    <col min="6658" max="6658" width="4.84375" style="242" hidden="1"/>
    <col min="6659" max="6659" width="8.4609375" style="242" hidden="1"/>
    <col min="6660" max="6660" width="0.84375" style="242" hidden="1"/>
    <col min="6661" max="6661" width="10.765625" style="242" hidden="1"/>
    <col min="6662" max="6904" width="12.69140625" style="242" hidden="1"/>
    <col min="6905" max="6905" width="6.3046875" style="242" hidden="1"/>
    <col min="6906" max="6906" width="8.07421875" style="242" hidden="1"/>
    <col min="6907" max="6907" width="10.53515625" style="242" hidden="1"/>
    <col min="6908" max="6908" width="12.69140625" style="242" hidden="1"/>
    <col min="6909" max="6909" width="7.3046875" style="242" hidden="1"/>
    <col min="6910" max="6910" width="11.4609375" style="242" hidden="1"/>
    <col min="6911" max="6911" width="7.3046875" style="242" hidden="1"/>
    <col min="6912" max="6912" width="5.4609375" style="242" hidden="1"/>
    <col min="6913" max="6913" width="11" style="242" hidden="1"/>
    <col min="6914" max="6914" width="4.84375" style="242" hidden="1"/>
    <col min="6915" max="6915" width="8.4609375" style="242" hidden="1"/>
    <col min="6916" max="6916" width="0.84375" style="242" hidden="1"/>
    <col min="6917" max="6917" width="10.765625" style="242" hidden="1"/>
    <col min="6918" max="7160" width="12.69140625" style="242" hidden="1"/>
    <col min="7161" max="7161" width="6.3046875" style="242" hidden="1"/>
    <col min="7162" max="7162" width="8.07421875" style="242" hidden="1"/>
    <col min="7163" max="7163" width="10.53515625" style="242" hidden="1"/>
    <col min="7164" max="7164" width="12.69140625" style="242" hidden="1"/>
    <col min="7165" max="7165" width="7.3046875" style="242" hidden="1"/>
    <col min="7166" max="7166" width="11.4609375" style="242" hidden="1"/>
    <col min="7167" max="7167" width="7.3046875" style="242" hidden="1"/>
    <col min="7168" max="7168" width="5.4609375" style="242" hidden="1"/>
    <col min="7169" max="7169" width="11" style="242" hidden="1"/>
    <col min="7170" max="7170" width="4.84375" style="242" hidden="1"/>
    <col min="7171" max="7171" width="8.4609375" style="242" hidden="1"/>
    <col min="7172" max="7172" width="0.84375" style="242" hidden="1"/>
    <col min="7173" max="7173" width="10.765625" style="242" hidden="1"/>
    <col min="7174" max="7416" width="12.69140625" style="242" hidden="1"/>
    <col min="7417" max="7417" width="6.3046875" style="242" hidden="1"/>
    <col min="7418" max="7418" width="8.07421875" style="242" hidden="1"/>
    <col min="7419" max="7419" width="10.53515625" style="242" hidden="1"/>
    <col min="7420" max="7420" width="12.69140625" style="242" hidden="1"/>
    <col min="7421" max="7421" width="7.3046875" style="242" hidden="1"/>
    <col min="7422" max="7422" width="11.4609375" style="242" hidden="1"/>
    <col min="7423" max="7423" width="7.3046875" style="242" hidden="1"/>
    <col min="7424" max="7424" width="5.4609375" style="242" hidden="1"/>
    <col min="7425" max="7425" width="11" style="242" hidden="1"/>
    <col min="7426" max="7426" width="4.84375" style="242" hidden="1"/>
    <col min="7427" max="7427" width="8.4609375" style="242" hidden="1"/>
    <col min="7428" max="7428" width="0.84375" style="242" hidden="1"/>
    <col min="7429" max="7429" width="10.765625" style="242" hidden="1"/>
    <col min="7430" max="7672" width="12.69140625" style="242" hidden="1"/>
    <col min="7673" max="7673" width="6.3046875" style="242" hidden="1"/>
    <col min="7674" max="7674" width="8.07421875" style="242" hidden="1"/>
    <col min="7675" max="7675" width="10.53515625" style="242" hidden="1"/>
    <col min="7676" max="7676" width="12.69140625" style="242" hidden="1"/>
    <col min="7677" max="7677" width="7.3046875" style="242" hidden="1"/>
    <col min="7678" max="7678" width="11.4609375" style="242" hidden="1"/>
    <col min="7679" max="7679" width="7.3046875" style="242" hidden="1"/>
    <col min="7680" max="7680" width="5.4609375" style="242" hidden="1"/>
    <col min="7681" max="7681" width="11" style="242" hidden="1"/>
    <col min="7682" max="7682" width="4.84375" style="242" hidden="1"/>
    <col min="7683" max="7683" width="8.4609375" style="242" hidden="1"/>
    <col min="7684" max="7684" width="0.84375" style="242" hidden="1"/>
    <col min="7685" max="7685" width="10.765625" style="242" hidden="1"/>
    <col min="7686" max="7928" width="12.69140625" style="242" hidden="1"/>
    <col min="7929" max="7929" width="6.3046875" style="242" hidden="1"/>
    <col min="7930" max="7930" width="8.07421875" style="242" hidden="1"/>
    <col min="7931" max="7931" width="10.53515625" style="242" hidden="1"/>
    <col min="7932" max="7932" width="12.69140625" style="242" hidden="1"/>
    <col min="7933" max="7933" width="7.3046875" style="242" hidden="1"/>
    <col min="7934" max="7934" width="11.4609375" style="242" hidden="1"/>
    <col min="7935" max="7935" width="7.3046875" style="242" hidden="1"/>
    <col min="7936" max="7936" width="5.4609375" style="242" hidden="1"/>
    <col min="7937" max="7937" width="11" style="242" hidden="1"/>
    <col min="7938" max="7938" width="4.84375" style="242" hidden="1"/>
    <col min="7939" max="7939" width="8.4609375" style="242" hidden="1"/>
    <col min="7940" max="7940" width="0.84375" style="242" hidden="1"/>
    <col min="7941" max="7941" width="10.765625" style="242" hidden="1"/>
    <col min="7942" max="8184" width="12.69140625" style="242" hidden="1"/>
    <col min="8185" max="8185" width="6.3046875" style="242" hidden="1"/>
    <col min="8186" max="8186" width="8.07421875" style="242" hidden="1"/>
    <col min="8187" max="8187" width="10.53515625" style="242" hidden="1"/>
    <col min="8188" max="8188" width="12.69140625" style="242" hidden="1"/>
    <col min="8189" max="8189" width="7.3046875" style="242" hidden="1"/>
    <col min="8190" max="8190" width="11.4609375" style="242" hidden="1"/>
    <col min="8191" max="8191" width="7.3046875" style="242" hidden="1"/>
    <col min="8192" max="8192" width="5.4609375" style="242" hidden="1"/>
    <col min="8193" max="8193" width="11" style="242" hidden="1"/>
    <col min="8194" max="8194" width="4.84375" style="242" hidden="1"/>
    <col min="8195" max="8195" width="8.4609375" style="242" hidden="1"/>
    <col min="8196" max="8196" width="0.84375" style="242" hidden="1"/>
    <col min="8197" max="8197" width="10.765625" style="242" hidden="1"/>
    <col min="8198" max="8440" width="12.69140625" style="242" hidden="1"/>
    <col min="8441" max="8441" width="6.3046875" style="242" hidden="1"/>
    <col min="8442" max="8442" width="8.07421875" style="242" hidden="1"/>
    <col min="8443" max="8443" width="10.53515625" style="242" hidden="1"/>
    <col min="8444" max="8444" width="12.69140625" style="242" hidden="1"/>
    <col min="8445" max="8445" width="7.3046875" style="242" hidden="1"/>
    <col min="8446" max="8446" width="11.4609375" style="242" hidden="1"/>
    <col min="8447" max="8447" width="7.3046875" style="242" hidden="1"/>
    <col min="8448" max="8448" width="5.4609375" style="242" hidden="1"/>
    <col min="8449" max="8449" width="11" style="242" hidden="1"/>
    <col min="8450" max="8450" width="4.84375" style="242" hidden="1"/>
    <col min="8451" max="8451" width="8.4609375" style="242" hidden="1"/>
    <col min="8452" max="8452" width="0.84375" style="242" hidden="1"/>
    <col min="8453" max="8453" width="10.765625" style="242" hidden="1"/>
    <col min="8454" max="8696" width="12.69140625" style="242" hidden="1"/>
    <col min="8697" max="8697" width="6.3046875" style="242" hidden="1"/>
    <col min="8698" max="8698" width="8.07421875" style="242" hidden="1"/>
    <col min="8699" max="8699" width="10.53515625" style="242" hidden="1"/>
    <col min="8700" max="8700" width="12.69140625" style="242" hidden="1"/>
    <col min="8701" max="8701" width="7.3046875" style="242" hidden="1"/>
    <col min="8702" max="8702" width="11.4609375" style="242" hidden="1"/>
    <col min="8703" max="8703" width="7.3046875" style="242" hidden="1"/>
    <col min="8704" max="8704" width="5.4609375" style="242" hidden="1"/>
    <col min="8705" max="8705" width="11" style="242" hidden="1"/>
    <col min="8706" max="8706" width="4.84375" style="242" hidden="1"/>
    <col min="8707" max="8707" width="8.4609375" style="242" hidden="1"/>
    <col min="8708" max="8708" width="0.84375" style="242" hidden="1"/>
    <col min="8709" max="8709" width="10.765625" style="242" hidden="1"/>
    <col min="8710" max="8952" width="12.69140625" style="242" hidden="1"/>
    <col min="8953" max="8953" width="6.3046875" style="242" hidden="1"/>
    <col min="8954" max="8954" width="8.07421875" style="242" hidden="1"/>
    <col min="8955" max="8955" width="10.53515625" style="242" hidden="1"/>
    <col min="8956" max="8956" width="12.69140625" style="242" hidden="1"/>
    <col min="8957" max="8957" width="7.3046875" style="242" hidden="1"/>
    <col min="8958" max="8958" width="11.4609375" style="242" hidden="1"/>
    <col min="8959" max="8959" width="7.3046875" style="242" hidden="1"/>
    <col min="8960" max="8960" width="5.4609375" style="242" hidden="1"/>
    <col min="8961" max="8961" width="11" style="242" hidden="1"/>
    <col min="8962" max="8962" width="4.84375" style="242" hidden="1"/>
    <col min="8963" max="8963" width="8.4609375" style="242" hidden="1"/>
    <col min="8964" max="8964" width="0.84375" style="242" hidden="1"/>
    <col min="8965" max="8965" width="10.765625" style="242" hidden="1"/>
    <col min="8966" max="9208" width="12.69140625" style="242" hidden="1"/>
    <col min="9209" max="9209" width="6.3046875" style="242" hidden="1"/>
    <col min="9210" max="9210" width="8.07421875" style="242" hidden="1"/>
    <col min="9211" max="9211" width="10.53515625" style="242" hidden="1"/>
    <col min="9212" max="9212" width="12.69140625" style="242" hidden="1"/>
    <col min="9213" max="9213" width="7.3046875" style="242" hidden="1"/>
    <col min="9214" max="9214" width="11.4609375" style="242" hidden="1"/>
    <col min="9215" max="9215" width="7.3046875" style="242" hidden="1"/>
    <col min="9216" max="9216" width="5.4609375" style="242" hidden="1"/>
    <col min="9217" max="9217" width="11" style="242" hidden="1"/>
    <col min="9218" max="9218" width="4.84375" style="242" hidden="1"/>
    <col min="9219" max="9219" width="8.4609375" style="242" hidden="1"/>
    <col min="9220" max="9220" width="0.84375" style="242" hidden="1"/>
    <col min="9221" max="9221" width="10.765625" style="242" hidden="1"/>
    <col min="9222" max="9464" width="12.69140625" style="242" hidden="1"/>
    <col min="9465" max="9465" width="6.3046875" style="242" hidden="1"/>
    <col min="9466" max="9466" width="8.07421875" style="242" hidden="1"/>
    <col min="9467" max="9467" width="10.53515625" style="242" hidden="1"/>
    <col min="9468" max="9468" width="12.69140625" style="242" hidden="1"/>
    <col min="9469" max="9469" width="7.3046875" style="242" hidden="1"/>
    <col min="9470" max="9470" width="11.4609375" style="242" hidden="1"/>
    <col min="9471" max="9471" width="7.3046875" style="242" hidden="1"/>
    <col min="9472" max="9472" width="5.4609375" style="242" hidden="1"/>
    <col min="9473" max="9473" width="11" style="242" hidden="1"/>
    <col min="9474" max="9474" width="4.84375" style="242" hidden="1"/>
    <col min="9475" max="9475" width="8.4609375" style="242" hidden="1"/>
    <col min="9476" max="9476" width="0.84375" style="242" hidden="1"/>
    <col min="9477" max="9477" width="10.765625" style="242" hidden="1"/>
    <col min="9478" max="9720" width="12.69140625" style="242" hidden="1"/>
    <col min="9721" max="9721" width="6.3046875" style="242" hidden="1"/>
    <col min="9722" max="9722" width="8.07421875" style="242" hidden="1"/>
    <col min="9723" max="9723" width="10.53515625" style="242" hidden="1"/>
    <col min="9724" max="9724" width="12.69140625" style="242" hidden="1"/>
    <col min="9725" max="9725" width="7.3046875" style="242" hidden="1"/>
    <col min="9726" max="9726" width="11.4609375" style="242" hidden="1"/>
    <col min="9727" max="9727" width="7.3046875" style="242" hidden="1"/>
    <col min="9728" max="9728" width="5.4609375" style="242" hidden="1"/>
    <col min="9729" max="9729" width="11" style="242" hidden="1"/>
    <col min="9730" max="9730" width="4.84375" style="242" hidden="1"/>
    <col min="9731" max="9731" width="8.4609375" style="242" hidden="1"/>
    <col min="9732" max="9732" width="0.84375" style="242" hidden="1"/>
    <col min="9733" max="9733" width="10.765625" style="242" hidden="1"/>
    <col min="9734" max="9976" width="12.69140625" style="242" hidden="1"/>
    <col min="9977" max="9977" width="6.3046875" style="242" hidden="1"/>
    <col min="9978" max="9978" width="8.07421875" style="242" hidden="1"/>
    <col min="9979" max="9979" width="10.53515625" style="242" hidden="1"/>
    <col min="9980" max="9980" width="12.69140625" style="242" hidden="1"/>
    <col min="9981" max="9981" width="7.3046875" style="242" hidden="1"/>
    <col min="9982" max="9982" width="11.4609375" style="242" hidden="1"/>
    <col min="9983" max="9983" width="7.3046875" style="242" hidden="1"/>
    <col min="9984" max="9984" width="5.4609375" style="242" hidden="1"/>
    <col min="9985" max="9985" width="11" style="242" hidden="1"/>
    <col min="9986" max="9986" width="4.84375" style="242" hidden="1"/>
    <col min="9987" max="9987" width="8.4609375" style="242" hidden="1"/>
    <col min="9988" max="9988" width="0.84375" style="242" hidden="1"/>
    <col min="9989" max="9989" width="10.765625" style="242" hidden="1"/>
    <col min="9990" max="10232" width="12.69140625" style="242" hidden="1"/>
    <col min="10233" max="10233" width="6.3046875" style="242" hidden="1"/>
    <col min="10234" max="10234" width="8.07421875" style="242" hidden="1"/>
    <col min="10235" max="10235" width="10.53515625" style="242" hidden="1"/>
    <col min="10236" max="10236" width="12.69140625" style="242" hidden="1"/>
    <col min="10237" max="10237" width="7.3046875" style="242" hidden="1"/>
    <col min="10238" max="10238" width="11.4609375" style="242" hidden="1"/>
    <col min="10239" max="10239" width="7.3046875" style="242" hidden="1"/>
    <col min="10240" max="10240" width="5.4609375" style="242" hidden="1"/>
    <col min="10241" max="10241" width="11" style="242" hidden="1"/>
    <col min="10242" max="10242" width="4.84375" style="242" hidden="1"/>
    <col min="10243" max="10243" width="8.4609375" style="242" hidden="1"/>
    <col min="10244" max="10244" width="0.84375" style="242" hidden="1"/>
    <col min="10245" max="10245" width="10.765625" style="242" hidden="1"/>
    <col min="10246" max="10488" width="12.69140625" style="242" hidden="1"/>
    <col min="10489" max="10489" width="6.3046875" style="242" hidden="1"/>
    <col min="10490" max="10490" width="8.07421875" style="242" hidden="1"/>
    <col min="10491" max="10491" width="10.53515625" style="242" hidden="1"/>
    <col min="10492" max="10492" width="12.69140625" style="242" hidden="1"/>
    <col min="10493" max="10493" width="7.3046875" style="242" hidden="1"/>
    <col min="10494" max="10494" width="11.4609375" style="242" hidden="1"/>
    <col min="10495" max="10495" width="7.3046875" style="242" hidden="1"/>
    <col min="10496" max="10496" width="5.4609375" style="242" hidden="1"/>
    <col min="10497" max="10497" width="11" style="242" hidden="1"/>
    <col min="10498" max="10498" width="4.84375" style="242" hidden="1"/>
    <col min="10499" max="10499" width="8.4609375" style="242" hidden="1"/>
    <col min="10500" max="10500" width="0.84375" style="242" hidden="1"/>
    <col min="10501" max="10501" width="10.765625" style="242" hidden="1"/>
    <col min="10502" max="10744" width="12.69140625" style="242" hidden="1"/>
    <col min="10745" max="10745" width="6.3046875" style="242" hidden="1"/>
    <col min="10746" max="10746" width="8.07421875" style="242" hidden="1"/>
    <col min="10747" max="10747" width="10.53515625" style="242" hidden="1"/>
    <col min="10748" max="10748" width="12.69140625" style="242" hidden="1"/>
    <col min="10749" max="10749" width="7.3046875" style="242" hidden="1"/>
    <col min="10750" max="10750" width="11.4609375" style="242" hidden="1"/>
    <col min="10751" max="10751" width="7.3046875" style="242" hidden="1"/>
    <col min="10752" max="10752" width="5.4609375" style="242" hidden="1"/>
    <col min="10753" max="10753" width="11" style="242" hidden="1"/>
    <col min="10754" max="10754" width="4.84375" style="242" hidden="1"/>
    <col min="10755" max="10755" width="8.4609375" style="242" hidden="1"/>
    <col min="10756" max="10756" width="0.84375" style="242" hidden="1"/>
    <col min="10757" max="10757" width="10.765625" style="242" hidden="1"/>
    <col min="10758" max="11000" width="12.69140625" style="242" hidden="1"/>
    <col min="11001" max="11001" width="6.3046875" style="242" hidden="1"/>
    <col min="11002" max="11002" width="8.07421875" style="242" hidden="1"/>
    <col min="11003" max="11003" width="10.53515625" style="242" hidden="1"/>
    <col min="11004" max="11004" width="12.69140625" style="242" hidden="1"/>
    <col min="11005" max="11005" width="7.3046875" style="242" hidden="1"/>
    <col min="11006" max="11006" width="11.4609375" style="242" hidden="1"/>
    <col min="11007" max="11007" width="7.3046875" style="242" hidden="1"/>
    <col min="11008" max="11008" width="5.4609375" style="242" hidden="1"/>
    <col min="11009" max="11009" width="11" style="242" hidden="1"/>
    <col min="11010" max="11010" width="4.84375" style="242" hidden="1"/>
    <col min="11011" max="11011" width="8.4609375" style="242" hidden="1"/>
    <col min="11012" max="11012" width="0.84375" style="242" hidden="1"/>
    <col min="11013" max="11013" width="10.765625" style="242" hidden="1"/>
    <col min="11014" max="11256" width="12.69140625" style="242" hidden="1"/>
    <col min="11257" max="11257" width="6.3046875" style="242" hidden="1"/>
    <col min="11258" max="11258" width="8.07421875" style="242" hidden="1"/>
    <col min="11259" max="11259" width="10.53515625" style="242" hidden="1"/>
    <col min="11260" max="11260" width="12.69140625" style="242" hidden="1"/>
    <col min="11261" max="11261" width="7.3046875" style="242" hidden="1"/>
    <col min="11262" max="11262" width="11.4609375" style="242" hidden="1"/>
    <col min="11263" max="11263" width="7.3046875" style="242" hidden="1"/>
    <col min="11264" max="11264" width="5.4609375" style="242" hidden="1"/>
    <col min="11265" max="11265" width="11" style="242" hidden="1"/>
    <col min="11266" max="11266" width="4.84375" style="242" hidden="1"/>
    <col min="11267" max="11267" width="8.4609375" style="242" hidden="1"/>
    <col min="11268" max="11268" width="0.84375" style="242" hidden="1"/>
    <col min="11269" max="11269" width="10.765625" style="242" hidden="1"/>
    <col min="11270" max="11512" width="12.69140625" style="242" hidden="1"/>
    <col min="11513" max="11513" width="6.3046875" style="242" hidden="1"/>
    <col min="11514" max="11514" width="8.07421875" style="242" hidden="1"/>
    <col min="11515" max="11515" width="10.53515625" style="242" hidden="1"/>
    <col min="11516" max="11516" width="12.69140625" style="242" hidden="1"/>
    <col min="11517" max="11517" width="7.3046875" style="242" hidden="1"/>
    <col min="11518" max="11518" width="11.4609375" style="242" hidden="1"/>
    <col min="11519" max="11519" width="7.3046875" style="242" hidden="1"/>
    <col min="11520" max="11520" width="5.4609375" style="242" hidden="1"/>
    <col min="11521" max="11521" width="11" style="242" hidden="1"/>
    <col min="11522" max="11522" width="4.84375" style="242" hidden="1"/>
    <col min="11523" max="11523" width="8.4609375" style="242" hidden="1"/>
    <col min="11524" max="11524" width="0.84375" style="242" hidden="1"/>
    <col min="11525" max="11525" width="10.765625" style="242" hidden="1"/>
    <col min="11526" max="11768" width="12.69140625" style="242" hidden="1"/>
    <col min="11769" max="11769" width="6.3046875" style="242" hidden="1"/>
    <col min="11770" max="11770" width="8.07421875" style="242" hidden="1"/>
    <col min="11771" max="11771" width="10.53515625" style="242" hidden="1"/>
    <col min="11772" max="11772" width="12.69140625" style="242" hidden="1"/>
    <col min="11773" max="11773" width="7.3046875" style="242" hidden="1"/>
    <col min="11774" max="11774" width="11.4609375" style="242" hidden="1"/>
    <col min="11775" max="11775" width="7.3046875" style="242" hidden="1"/>
    <col min="11776" max="11776" width="5.4609375" style="242" hidden="1"/>
    <col min="11777" max="11777" width="11" style="242" hidden="1"/>
    <col min="11778" max="11778" width="4.84375" style="242" hidden="1"/>
    <col min="11779" max="11779" width="8.4609375" style="242" hidden="1"/>
    <col min="11780" max="11780" width="0.84375" style="242" hidden="1"/>
    <col min="11781" max="11781" width="10.765625" style="242" hidden="1"/>
    <col min="11782" max="12024" width="12.69140625" style="242" hidden="1"/>
    <col min="12025" max="12025" width="6.3046875" style="242" hidden="1"/>
    <col min="12026" max="12026" width="8.07421875" style="242" hidden="1"/>
    <col min="12027" max="12027" width="10.53515625" style="242" hidden="1"/>
    <col min="12028" max="12028" width="12.69140625" style="242" hidden="1"/>
    <col min="12029" max="12029" width="7.3046875" style="242" hidden="1"/>
    <col min="12030" max="12030" width="11.4609375" style="242" hidden="1"/>
    <col min="12031" max="12031" width="7.3046875" style="242" hidden="1"/>
    <col min="12032" max="12032" width="5.4609375" style="242" hidden="1"/>
    <col min="12033" max="12033" width="11" style="242" hidden="1"/>
    <col min="12034" max="12034" width="4.84375" style="242" hidden="1"/>
    <col min="12035" max="12035" width="8.4609375" style="242" hidden="1"/>
    <col min="12036" max="12036" width="0.84375" style="242" hidden="1"/>
    <col min="12037" max="12037" width="10.765625" style="242" hidden="1"/>
    <col min="12038" max="12280" width="12.69140625" style="242" hidden="1"/>
    <col min="12281" max="12281" width="6.3046875" style="242" hidden="1"/>
    <col min="12282" max="12282" width="8.07421875" style="242" hidden="1"/>
    <col min="12283" max="12283" width="10.53515625" style="242" hidden="1"/>
    <col min="12284" max="12284" width="12.69140625" style="242" hidden="1"/>
    <col min="12285" max="12285" width="7.3046875" style="242" hidden="1"/>
    <col min="12286" max="12286" width="11.4609375" style="242" hidden="1"/>
    <col min="12287" max="12287" width="7.3046875" style="242" hidden="1"/>
    <col min="12288" max="12288" width="5.4609375" style="242" hidden="1"/>
    <col min="12289" max="12289" width="11" style="242" hidden="1"/>
    <col min="12290" max="12290" width="4.84375" style="242" hidden="1"/>
    <col min="12291" max="12291" width="8.4609375" style="242" hidden="1"/>
    <col min="12292" max="12292" width="0.84375" style="242" hidden="1"/>
    <col min="12293" max="12293" width="10.765625" style="242" hidden="1"/>
    <col min="12294" max="12536" width="12.69140625" style="242" hidden="1"/>
    <col min="12537" max="12537" width="6.3046875" style="242" hidden="1"/>
    <col min="12538" max="12538" width="8.07421875" style="242" hidden="1"/>
    <col min="12539" max="12539" width="10.53515625" style="242" hidden="1"/>
    <col min="12540" max="12540" width="12.69140625" style="242" hidden="1"/>
    <col min="12541" max="12541" width="7.3046875" style="242" hidden="1"/>
    <col min="12542" max="12542" width="11.4609375" style="242" hidden="1"/>
    <col min="12543" max="12543" width="7.3046875" style="242" hidden="1"/>
    <col min="12544" max="12544" width="5.4609375" style="242" hidden="1"/>
    <col min="12545" max="12545" width="11" style="242" hidden="1"/>
    <col min="12546" max="12546" width="4.84375" style="242" hidden="1"/>
    <col min="12547" max="12547" width="8.4609375" style="242" hidden="1"/>
    <col min="12548" max="12548" width="0.84375" style="242" hidden="1"/>
    <col min="12549" max="12549" width="10.765625" style="242" hidden="1"/>
    <col min="12550" max="12792" width="12.69140625" style="242" hidden="1"/>
    <col min="12793" max="12793" width="6.3046875" style="242" hidden="1"/>
    <col min="12794" max="12794" width="8.07421875" style="242" hidden="1"/>
    <col min="12795" max="12795" width="10.53515625" style="242" hidden="1"/>
    <col min="12796" max="12796" width="12.69140625" style="242" hidden="1"/>
    <col min="12797" max="12797" width="7.3046875" style="242" hidden="1"/>
    <col min="12798" max="12798" width="11.4609375" style="242" hidden="1"/>
    <col min="12799" max="12799" width="7.3046875" style="242" hidden="1"/>
    <col min="12800" max="12800" width="5.4609375" style="242" hidden="1"/>
    <col min="12801" max="12801" width="11" style="242" hidden="1"/>
    <col min="12802" max="12802" width="4.84375" style="242" hidden="1"/>
    <col min="12803" max="12803" width="8.4609375" style="242" hidden="1"/>
    <col min="12804" max="12804" width="0.84375" style="242" hidden="1"/>
    <col min="12805" max="12805" width="10.765625" style="242" hidden="1"/>
    <col min="12806" max="13048" width="12.69140625" style="242" hidden="1"/>
    <col min="13049" max="13049" width="6.3046875" style="242" hidden="1"/>
    <col min="13050" max="13050" width="8.07421875" style="242" hidden="1"/>
    <col min="13051" max="13051" width="10.53515625" style="242" hidden="1"/>
    <col min="13052" max="13052" width="12.69140625" style="242" hidden="1"/>
    <col min="13053" max="13053" width="7.3046875" style="242" hidden="1"/>
    <col min="13054" max="13054" width="11.4609375" style="242" hidden="1"/>
    <col min="13055" max="13055" width="7.3046875" style="242" hidden="1"/>
    <col min="13056" max="13056" width="5.4609375" style="242" hidden="1"/>
    <col min="13057" max="13057" width="11" style="242" hidden="1"/>
    <col min="13058" max="13058" width="4.84375" style="242" hidden="1"/>
    <col min="13059" max="13059" width="8.4609375" style="242" hidden="1"/>
    <col min="13060" max="13060" width="0.84375" style="242" hidden="1"/>
    <col min="13061" max="13061" width="10.765625" style="242" hidden="1"/>
    <col min="13062" max="13304" width="12.69140625" style="242" hidden="1"/>
    <col min="13305" max="13305" width="6.3046875" style="242" hidden="1"/>
    <col min="13306" max="13306" width="8.07421875" style="242" hidden="1"/>
    <col min="13307" max="13307" width="10.53515625" style="242" hidden="1"/>
    <col min="13308" max="13308" width="12.69140625" style="242" hidden="1"/>
    <col min="13309" max="13309" width="7.3046875" style="242" hidden="1"/>
    <col min="13310" max="13310" width="11.4609375" style="242" hidden="1"/>
    <col min="13311" max="13311" width="7.3046875" style="242" hidden="1"/>
    <col min="13312" max="13312" width="5.4609375" style="242" hidden="1"/>
    <col min="13313" max="13313" width="11" style="242" hidden="1"/>
    <col min="13314" max="13314" width="4.84375" style="242" hidden="1"/>
    <col min="13315" max="13315" width="8.4609375" style="242" hidden="1"/>
    <col min="13316" max="13316" width="0.84375" style="242" hidden="1"/>
    <col min="13317" max="13317" width="10.765625" style="242" hidden="1"/>
    <col min="13318" max="13560" width="12.69140625" style="242" hidden="1"/>
    <col min="13561" max="13561" width="6.3046875" style="242" hidden="1"/>
    <col min="13562" max="13562" width="8.07421875" style="242" hidden="1"/>
    <col min="13563" max="13563" width="10.53515625" style="242" hidden="1"/>
    <col min="13564" max="13564" width="12.69140625" style="242" hidden="1"/>
    <col min="13565" max="13565" width="7.3046875" style="242" hidden="1"/>
    <col min="13566" max="13566" width="11.4609375" style="242" hidden="1"/>
    <col min="13567" max="13567" width="7.3046875" style="242" hidden="1"/>
    <col min="13568" max="13568" width="5.4609375" style="242" hidden="1"/>
    <col min="13569" max="13569" width="11" style="242" hidden="1"/>
    <col min="13570" max="13570" width="4.84375" style="242" hidden="1"/>
    <col min="13571" max="13571" width="8.4609375" style="242" hidden="1"/>
    <col min="13572" max="13572" width="0.84375" style="242" hidden="1"/>
    <col min="13573" max="13573" width="10.765625" style="242" hidden="1"/>
    <col min="13574" max="13816" width="12.69140625" style="242" hidden="1"/>
    <col min="13817" max="13817" width="6.3046875" style="242" hidden="1"/>
    <col min="13818" max="13818" width="8.07421875" style="242" hidden="1"/>
    <col min="13819" max="13819" width="10.53515625" style="242" hidden="1"/>
    <col min="13820" max="13820" width="12.69140625" style="242" hidden="1"/>
    <col min="13821" max="13821" width="7.3046875" style="242" hidden="1"/>
    <col min="13822" max="13822" width="11.4609375" style="242" hidden="1"/>
    <col min="13823" max="13823" width="7.3046875" style="242" hidden="1"/>
    <col min="13824" max="13824" width="5.4609375" style="242" hidden="1"/>
    <col min="13825" max="13825" width="11" style="242" hidden="1"/>
    <col min="13826" max="13826" width="4.84375" style="242" hidden="1"/>
    <col min="13827" max="13827" width="8.4609375" style="242" hidden="1"/>
    <col min="13828" max="13828" width="0.84375" style="242" hidden="1"/>
    <col min="13829" max="13829" width="10.765625" style="242" hidden="1"/>
    <col min="13830" max="14072" width="12.69140625" style="242" hidden="1"/>
    <col min="14073" max="14073" width="6.3046875" style="242" hidden="1"/>
    <col min="14074" max="14074" width="8.07421875" style="242" hidden="1"/>
    <col min="14075" max="14075" width="10.53515625" style="242" hidden="1"/>
    <col min="14076" max="14076" width="12.69140625" style="242" hidden="1"/>
    <col min="14077" max="14077" width="7.3046875" style="242" hidden="1"/>
    <col min="14078" max="14078" width="11.4609375" style="242" hidden="1"/>
    <col min="14079" max="14079" width="7.3046875" style="242" hidden="1"/>
    <col min="14080" max="14080" width="5.4609375" style="242" hidden="1"/>
    <col min="14081" max="14081" width="11" style="242" hidden="1"/>
    <col min="14082" max="14082" width="4.84375" style="242" hidden="1"/>
    <col min="14083" max="14083" width="8.4609375" style="242" hidden="1"/>
    <col min="14084" max="14084" width="0.84375" style="242" hidden="1"/>
    <col min="14085" max="14085" width="10.765625" style="242" hidden="1"/>
    <col min="14086" max="14328" width="12.69140625" style="242" hidden="1"/>
    <col min="14329" max="14329" width="6.3046875" style="242" hidden="1"/>
    <col min="14330" max="14330" width="8.07421875" style="242" hidden="1"/>
    <col min="14331" max="14331" width="10.53515625" style="242" hidden="1"/>
    <col min="14332" max="14332" width="12.69140625" style="242" hidden="1"/>
    <col min="14333" max="14333" width="7.3046875" style="242" hidden="1"/>
    <col min="14334" max="14334" width="11.4609375" style="242" hidden="1"/>
    <col min="14335" max="14335" width="7.3046875" style="242" hidden="1"/>
    <col min="14336" max="14336" width="5.4609375" style="242" hidden="1"/>
    <col min="14337" max="14337" width="11" style="242" hidden="1"/>
    <col min="14338" max="14338" width="4.84375" style="242" hidden="1"/>
    <col min="14339" max="14339" width="8.4609375" style="242" hidden="1"/>
    <col min="14340" max="14340" width="0.84375" style="242" hidden="1"/>
    <col min="14341" max="14341" width="10.765625" style="242" hidden="1"/>
    <col min="14342" max="14584" width="12.69140625" style="242" hidden="1"/>
    <col min="14585" max="14585" width="6.3046875" style="242" hidden="1"/>
    <col min="14586" max="14586" width="8.07421875" style="242" hidden="1"/>
    <col min="14587" max="14587" width="10.53515625" style="242" hidden="1"/>
    <col min="14588" max="14588" width="12.69140625" style="242" hidden="1"/>
    <col min="14589" max="14589" width="7.3046875" style="242" hidden="1"/>
    <col min="14590" max="14590" width="11.4609375" style="242" hidden="1"/>
    <col min="14591" max="14591" width="7.3046875" style="242" hidden="1"/>
    <col min="14592" max="14592" width="5.4609375" style="242" hidden="1"/>
    <col min="14593" max="14593" width="11" style="242" hidden="1"/>
    <col min="14594" max="14594" width="4.84375" style="242" hidden="1"/>
    <col min="14595" max="14595" width="8.4609375" style="242" hidden="1"/>
    <col min="14596" max="14596" width="0.84375" style="242" hidden="1"/>
    <col min="14597" max="14597" width="10.765625" style="242" hidden="1"/>
    <col min="14598" max="14840" width="12.69140625" style="242" hidden="1"/>
    <col min="14841" max="14841" width="6.3046875" style="242" hidden="1"/>
    <col min="14842" max="14842" width="8.07421875" style="242" hidden="1"/>
    <col min="14843" max="14843" width="10.53515625" style="242" hidden="1"/>
    <col min="14844" max="14844" width="12.69140625" style="242" hidden="1"/>
    <col min="14845" max="14845" width="7.3046875" style="242" hidden="1"/>
    <col min="14846" max="14846" width="11.4609375" style="242" hidden="1"/>
    <col min="14847" max="14847" width="7.3046875" style="242" hidden="1"/>
    <col min="14848" max="14848" width="5.4609375" style="242" hidden="1"/>
    <col min="14849" max="14849" width="11" style="242" hidden="1"/>
    <col min="14850" max="14850" width="4.84375" style="242" hidden="1"/>
    <col min="14851" max="14851" width="8.4609375" style="242" hidden="1"/>
    <col min="14852" max="14852" width="0.84375" style="242" hidden="1"/>
    <col min="14853" max="14853" width="10.765625" style="242" hidden="1"/>
    <col min="14854" max="15096" width="12.69140625" style="242" hidden="1"/>
    <col min="15097" max="15097" width="6.3046875" style="242" hidden="1"/>
    <col min="15098" max="15098" width="8.07421875" style="242" hidden="1"/>
    <col min="15099" max="15099" width="10.53515625" style="242" hidden="1"/>
    <col min="15100" max="15100" width="12.69140625" style="242" hidden="1"/>
    <col min="15101" max="15101" width="7.3046875" style="242" hidden="1"/>
    <col min="15102" max="15102" width="11.4609375" style="242" hidden="1"/>
    <col min="15103" max="15103" width="7.3046875" style="242" hidden="1"/>
    <col min="15104" max="15104" width="5.4609375" style="242" hidden="1"/>
    <col min="15105" max="15105" width="11" style="242" hidden="1"/>
    <col min="15106" max="15106" width="4.84375" style="242" hidden="1"/>
    <col min="15107" max="15107" width="8.4609375" style="242" hidden="1"/>
    <col min="15108" max="15108" width="0.84375" style="242" hidden="1"/>
    <col min="15109" max="15109" width="10.765625" style="242" hidden="1"/>
    <col min="15110" max="15352" width="12.69140625" style="242" hidden="1"/>
    <col min="15353" max="15353" width="6.3046875" style="242" hidden="1"/>
    <col min="15354" max="15354" width="8.07421875" style="242" hidden="1"/>
    <col min="15355" max="15355" width="10.53515625" style="242" hidden="1"/>
    <col min="15356" max="15356" width="12.69140625" style="242" hidden="1"/>
    <col min="15357" max="15357" width="7.3046875" style="242" hidden="1"/>
    <col min="15358" max="15358" width="11.4609375" style="242" hidden="1"/>
    <col min="15359" max="15359" width="7.3046875" style="242" hidden="1"/>
    <col min="15360" max="15360" width="5.4609375" style="242" hidden="1"/>
    <col min="15361" max="15361" width="11" style="242" hidden="1"/>
    <col min="15362" max="15362" width="4.84375" style="242" hidden="1"/>
    <col min="15363" max="15363" width="8.4609375" style="242" hidden="1"/>
    <col min="15364" max="15364" width="0.84375" style="242" hidden="1"/>
    <col min="15365" max="15365" width="10.765625" style="242" hidden="1"/>
    <col min="15366" max="15608" width="12.69140625" style="242" hidden="1"/>
    <col min="15609" max="15609" width="6.3046875" style="242" hidden="1"/>
    <col min="15610" max="15610" width="8.07421875" style="242" hidden="1"/>
    <col min="15611" max="15611" width="10.53515625" style="242" hidden="1"/>
    <col min="15612" max="15612" width="12.69140625" style="242" hidden="1"/>
    <col min="15613" max="15613" width="7.3046875" style="242" hidden="1"/>
    <col min="15614" max="15614" width="11.4609375" style="242" hidden="1"/>
    <col min="15615" max="15615" width="7.3046875" style="242" hidden="1"/>
    <col min="15616" max="15616" width="5.4609375" style="242" hidden="1"/>
    <col min="15617" max="15617" width="11" style="242" hidden="1"/>
    <col min="15618" max="15618" width="4.84375" style="242" hidden="1"/>
    <col min="15619" max="15619" width="8.4609375" style="242" hidden="1"/>
    <col min="15620" max="15620" width="0.84375" style="242" hidden="1"/>
    <col min="15621" max="15621" width="10.765625" style="242" hidden="1"/>
    <col min="15622" max="15864" width="12.69140625" style="242" hidden="1"/>
    <col min="15865" max="15865" width="6.3046875" style="242" hidden="1"/>
    <col min="15866" max="15866" width="8.07421875" style="242" hidden="1"/>
    <col min="15867" max="15867" width="10.53515625" style="242" hidden="1"/>
    <col min="15868" max="15868" width="12.69140625" style="242" hidden="1"/>
    <col min="15869" max="15869" width="7.3046875" style="242" hidden="1"/>
    <col min="15870" max="15870" width="11.4609375" style="242" hidden="1"/>
    <col min="15871" max="15871" width="7.3046875" style="242" hidden="1"/>
    <col min="15872" max="15872" width="5.4609375" style="242" hidden="1"/>
    <col min="15873" max="15873" width="11" style="242" hidden="1"/>
    <col min="15874" max="15874" width="4.84375" style="242" hidden="1"/>
    <col min="15875" max="15875" width="8.4609375" style="242" hidden="1"/>
    <col min="15876" max="15876" width="0.84375" style="242" hidden="1"/>
    <col min="15877" max="15877" width="10.765625" style="242" hidden="1"/>
    <col min="15878" max="16120" width="12.69140625" style="242" hidden="1"/>
    <col min="16121" max="16121" width="6.3046875" style="242" hidden="1"/>
    <col min="16122" max="16122" width="8.07421875" style="242" hidden="1"/>
    <col min="16123" max="16123" width="10.53515625" style="242" hidden="1"/>
    <col min="16124" max="16124" width="12.69140625" style="242" hidden="1"/>
    <col min="16125" max="16125" width="7.3046875" style="242" hidden="1"/>
    <col min="16126" max="16126" width="11.4609375" style="242" hidden="1"/>
    <col min="16127" max="16127" width="7.3046875" style="242" hidden="1"/>
    <col min="16128" max="16128" width="5.4609375" style="242" hidden="1"/>
    <col min="16129" max="16129" width="11" style="242" hidden="1"/>
    <col min="16130" max="16130" width="4.84375" style="242" hidden="1"/>
    <col min="16131" max="16131" width="8.4609375" style="242" hidden="1"/>
    <col min="16132" max="16132" width="0.84375" style="242" hidden="1"/>
    <col min="16133" max="16133" width="10.765625" style="242" hidden="1"/>
    <col min="16134" max="16384" width="12.69140625" style="242" hidden="1"/>
  </cols>
  <sheetData>
    <row r="1" spans="1:15">
      <c r="A1" s="5295" t="s">
        <v>522</v>
      </c>
      <c r="B1" s="5295"/>
      <c r="C1" s="5295"/>
      <c r="D1" s="5295"/>
      <c r="E1" s="5295"/>
    </row>
    <row r="2" spans="1:15">
      <c r="A2" s="674"/>
      <c r="B2" s="674"/>
      <c r="C2" s="69" t="s">
        <v>523</v>
      </c>
      <c r="D2" s="102"/>
      <c r="E2" s="69"/>
    </row>
    <row r="3" spans="1:15">
      <c r="A3" s="673" t="str">
        <f>+Cover!A14</f>
        <v>Select Name of Insurer/ Financial Holding Company</v>
      </c>
      <c r="B3" s="653"/>
      <c r="C3" s="102"/>
      <c r="D3" s="102"/>
      <c r="E3" s="102"/>
    </row>
    <row r="4" spans="1:15">
      <c r="A4" s="936" t="str">
        <f>+ToC!A3</f>
        <v>Insurer/Financial Holding Company</v>
      </c>
      <c r="B4" s="104"/>
      <c r="C4" s="102"/>
      <c r="D4" s="102"/>
      <c r="E4" s="102"/>
    </row>
    <row r="5" spans="1:15">
      <c r="A5" s="675"/>
      <c r="B5" s="104"/>
      <c r="C5" s="102"/>
      <c r="D5" s="102"/>
      <c r="E5" s="1771"/>
    </row>
    <row r="6" spans="1:15">
      <c r="A6" s="99" t="str">
        <f>+ToC!A5</f>
        <v>LONG-TERM INSURERS ANNUAL RETURN</v>
      </c>
      <c r="B6" s="102"/>
      <c r="C6" s="102"/>
      <c r="D6" s="102"/>
      <c r="E6" s="102"/>
    </row>
    <row r="7" spans="1:15" ht="15" customHeight="1">
      <c r="A7" s="99" t="str">
        <f>+ToC!A6</f>
        <v>FOR THE YEAR ENDED:</v>
      </c>
      <c r="B7" s="104"/>
      <c r="C7" s="102"/>
      <c r="D7" s="102"/>
      <c r="E7" s="1745">
        <f>+Cover!A23</f>
        <v>0</v>
      </c>
    </row>
    <row r="8" spans="1:15" ht="15" customHeight="1">
      <c r="A8" s="99"/>
      <c r="B8" s="104"/>
      <c r="C8" s="102"/>
      <c r="D8" s="102"/>
      <c r="E8" s="1771"/>
    </row>
    <row r="9" spans="1:15" ht="15" customHeight="1">
      <c r="A9" s="675"/>
      <c r="B9" s="5286"/>
      <c r="C9" s="5286"/>
      <c r="D9" s="5286"/>
      <c r="E9" s="5286"/>
      <c r="O9" s="242" t="s">
        <v>395</v>
      </c>
    </row>
    <row r="10" spans="1:15" ht="15" customHeight="1">
      <c r="A10" s="675"/>
      <c r="B10" s="1783"/>
      <c r="C10" s="1783"/>
      <c r="D10" s="1783"/>
      <c r="E10" s="1783"/>
      <c r="O10" s="242" t="s">
        <v>398</v>
      </c>
    </row>
    <row r="11" spans="1:15">
      <c r="A11" s="5055" t="s">
        <v>452</v>
      </c>
      <c r="B11" s="5042"/>
      <c r="C11" s="5042"/>
      <c r="D11" s="5042"/>
      <c r="E11" s="5042"/>
      <c r="F11" s="347"/>
      <c r="G11" s="347"/>
      <c r="O11" s="242" t="s">
        <v>401</v>
      </c>
    </row>
    <row r="12" spans="1:15" ht="15" customHeight="1">
      <c r="A12" s="343"/>
      <c r="B12" s="102"/>
      <c r="C12" s="102"/>
      <c r="D12" s="102"/>
      <c r="E12" s="102"/>
    </row>
    <row r="13" spans="1:15" ht="30.75" customHeight="1">
      <c r="A13" s="344" t="s">
        <v>524</v>
      </c>
      <c r="B13" s="5051" t="s">
        <v>525</v>
      </c>
      <c r="C13" s="5051"/>
      <c r="D13" s="5051"/>
      <c r="E13" s="5051"/>
    </row>
    <row r="14" spans="1:15" ht="15" customHeight="1">
      <c r="A14" s="662"/>
      <c r="B14" s="1764"/>
      <c r="C14" s="102"/>
      <c r="D14" s="102"/>
      <c r="E14" s="227"/>
    </row>
    <row r="15" spans="1:15" ht="15" customHeight="1">
      <c r="A15" s="662"/>
      <c r="B15" s="1764"/>
      <c r="C15" s="102"/>
      <c r="D15" s="663"/>
      <c r="E15" s="1964" t="s">
        <v>395</v>
      </c>
    </row>
    <row r="16" spans="1:15" ht="15" customHeight="1">
      <c r="A16" s="662"/>
      <c r="B16" s="1764"/>
      <c r="C16" s="102"/>
      <c r="D16" s="663"/>
      <c r="E16" s="2001"/>
    </row>
    <row r="17" spans="1:5" ht="15" customHeight="1">
      <c r="A17" s="662"/>
      <c r="B17" s="676"/>
      <c r="C17" s="5036" t="s">
        <v>526</v>
      </c>
      <c r="D17" s="5036"/>
      <c r="E17" s="1972"/>
    </row>
    <row r="18" spans="1:5" ht="27" customHeight="1">
      <c r="A18" s="662"/>
      <c r="B18" s="5293" t="s">
        <v>527</v>
      </c>
      <c r="C18" s="5293"/>
      <c r="D18" s="5293"/>
      <c r="E18" s="5293"/>
    </row>
    <row r="19" spans="1:5" ht="49.9" customHeight="1">
      <c r="A19" s="344"/>
      <c r="B19" s="5205"/>
      <c r="C19" s="5291"/>
      <c r="D19" s="5292"/>
      <c r="E19" s="1750"/>
    </row>
    <row r="20" spans="1:5" ht="15" customHeight="1">
      <c r="A20" s="662"/>
      <c r="B20" s="102"/>
      <c r="C20" s="102"/>
      <c r="D20" s="102"/>
      <c r="E20" s="102"/>
    </row>
    <row r="21" spans="1:5" ht="33.65" customHeight="1">
      <c r="A21" s="344" t="s">
        <v>528</v>
      </c>
      <c r="B21" s="5264" t="s">
        <v>529</v>
      </c>
      <c r="C21" s="5264"/>
      <c r="D21" s="5264"/>
      <c r="E21" s="5264"/>
    </row>
    <row r="22" spans="1:5" ht="14.15" customHeight="1">
      <c r="A22" s="662"/>
      <c r="B22" s="102"/>
      <c r="C22" s="105"/>
      <c r="D22" s="102"/>
      <c r="E22" s="227"/>
    </row>
    <row r="23" spans="1:5" ht="14.15" customHeight="1">
      <c r="A23" s="662"/>
      <c r="B23" s="677"/>
      <c r="C23" s="102"/>
      <c r="D23" s="671"/>
      <c r="E23" s="1964" t="s">
        <v>395</v>
      </c>
    </row>
    <row r="24" spans="1:5" ht="14.15" customHeight="1">
      <c r="A24" s="662"/>
      <c r="B24" s="5249" t="s">
        <v>530</v>
      </c>
      <c r="C24" s="5249"/>
      <c r="D24" s="5249"/>
      <c r="E24" s="5262"/>
    </row>
    <row r="25" spans="1:5" ht="49.9" customHeight="1">
      <c r="A25" s="344"/>
      <c r="B25" s="5205"/>
      <c r="C25" s="5291"/>
      <c r="D25" s="5292"/>
      <c r="E25" s="1750"/>
    </row>
    <row r="26" spans="1:5" ht="15" customHeight="1">
      <c r="A26" s="662"/>
      <c r="B26" s="102"/>
      <c r="C26" s="102"/>
      <c r="D26" s="102"/>
      <c r="E26" s="102"/>
    </row>
    <row r="27" spans="1:5" ht="33.75" customHeight="1">
      <c r="A27" s="665" t="s">
        <v>531</v>
      </c>
      <c r="B27" s="5051" t="s">
        <v>2139</v>
      </c>
      <c r="C27" s="5051"/>
      <c r="D27" s="5051"/>
      <c r="E27" s="5051"/>
    </row>
    <row r="28" spans="1:5" ht="15" customHeight="1">
      <c r="A28" s="662"/>
      <c r="B28" s="102"/>
      <c r="C28" s="102"/>
      <c r="D28" s="102"/>
      <c r="E28" s="102"/>
    </row>
    <row r="29" spans="1:5" ht="15" customHeight="1">
      <c r="A29" s="662"/>
      <c r="B29" s="677"/>
      <c r="C29" s="102"/>
      <c r="D29" s="671"/>
      <c r="E29" s="1964" t="s">
        <v>395</v>
      </c>
    </row>
    <row r="30" spans="1:5" ht="33.75" customHeight="1">
      <c r="A30" s="662"/>
      <c r="B30" s="5263" t="s">
        <v>2138</v>
      </c>
      <c r="C30" s="5263"/>
      <c r="D30" s="5263"/>
      <c r="E30" s="5294"/>
    </row>
    <row r="31" spans="1:5" ht="63" customHeight="1">
      <c r="A31" s="662"/>
      <c r="B31" s="5205"/>
      <c r="C31" s="5291"/>
      <c r="D31" s="5292"/>
      <c r="E31" s="1750"/>
    </row>
    <row r="32" spans="1:5" ht="15" customHeight="1">
      <c r="A32" s="343"/>
      <c r="B32" s="102"/>
      <c r="C32" s="102"/>
      <c r="D32" s="102"/>
      <c r="E32" s="102"/>
    </row>
    <row r="33" spans="1:5" ht="15" customHeight="1">
      <c r="A33" s="343"/>
      <c r="B33" s="102"/>
      <c r="C33" s="102"/>
      <c r="D33" s="102"/>
      <c r="E33" s="102"/>
    </row>
    <row r="34" spans="1:5" ht="15" customHeight="1">
      <c r="A34" s="343"/>
      <c r="B34" s="102"/>
      <c r="C34" s="102"/>
      <c r="D34" s="102"/>
      <c r="E34" s="417" t="str">
        <f>+ToC!E115</f>
        <v xml:space="preserve">LONG-TERM Annual Return </v>
      </c>
    </row>
    <row r="35" spans="1:5" ht="15.75" customHeight="1">
      <c r="A35" s="343"/>
      <c r="B35" s="102"/>
      <c r="C35" s="102"/>
      <c r="D35" s="102"/>
      <c r="E35" s="417" t="s">
        <v>532</v>
      </c>
    </row>
    <row r="36" spans="1:5" ht="15" customHeight="1">
      <c r="A36" s="343"/>
      <c r="B36" s="102"/>
      <c r="C36" s="102"/>
      <c r="D36" s="102"/>
      <c r="E36" s="102"/>
    </row>
    <row r="37" spans="1:5" ht="15" hidden="1" customHeight="1"/>
    <row r="38" spans="1:5" ht="15" hidden="1" customHeight="1"/>
    <row r="39" spans="1:5" hidden="1">
      <c r="A39" s="678"/>
      <c r="B39" s="679"/>
    </row>
    <row r="40" spans="1:5" hidden="1"/>
    <row r="41" spans="1:5" hidden="1"/>
  </sheetData>
  <sheetProtection password="DF61" sheet="1" objects="1" scenarios="1"/>
  <mergeCells count="13">
    <mergeCell ref="A1:E1"/>
    <mergeCell ref="A11:E11"/>
    <mergeCell ref="B9:E9"/>
    <mergeCell ref="B13:E13"/>
    <mergeCell ref="C17:D17"/>
    <mergeCell ref="B31:D31"/>
    <mergeCell ref="B18:E18"/>
    <mergeCell ref="B24:E24"/>
    <mergeCell ref="B21:E21"/>
    <mergeCell ref="B27:E27"/>
    <mergeCell ref="B30:E30"/>
    <mergeCell ref="B19:D19"/>
    <mergeCell ref="B25:D25"/>
  </mergeCells>
  <dataValidations count="1">
    <dataValidation type="list" allowBlank="1" showInputMessage="1" showErrorMessage="1" sqref="E29 E15 E23">
      <formula1>$O$9:$O$11</formula1>
    </dataValidation>
  </dataValidations>
  <hyperlinks>
    <hyperlink ref="A1:E1" location="ToC!A1" display="10.025"/>
  </hyperlinks>
  <printOptions horizontalCentered="1"/>
  <pageMargins left="0.59055118110236204" right="0.59055118110236204" top="0.59055118110236204" bottom="0.39370078740157499" header="0.23622047244094499" footer="0.23622047244094499"/>
  <pageSetup paperSize="5" scale="93"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tabColor theme="0"/>
    <pageSetUpPr fitToPage="1"/>
  </sheetPr>
  <dimension ref="A1:WVM38"/>
  <sheetViews>
    <sheetView zoomScaleNormal="100" workbookViewId="0">
      <selection activeCell="B13" sqref="B13"/>
    </sheetView>
  </sheetViews>
  <sheetFormatPr defaultColWidth="0" defaultRowHeight="15.5" zeroHeight="1"/>
  <cols>
    <col min="1" max="1" width="5.4609375" style="655" customWidth="1"/>
    <col min="2" max="2" width="26.765625" style="639" customWidth="1"/>
    <col min="3" max="3" width="21.765625" style="639" customWidth="1"/>
    <col min="4" max="5" width="15.765625" style="639" customWidth="1"/>
    <col min="6" max="252" width="9.765625" style="242" hidden="1"/>
    <col min="253" max="253" width="7" style="242" hidden="1"/>
    <col min="254" max="254" width="11.07421875" style="242" hidden="1"/>
    <col min="255" max="255" width="14.23046875" style="242" hidden="1"/>
    <col min="256" max="256" width="11" style="242" hidden="1"/>
    <col min="257" max="258" width="9.765625" style="242" hidden="1"/>
    <col min="259" max="259" width="11.765625" style="242" hidden="1"/>
    <col min="260" max="260" width="9.765625" style="242" hidden="1"/>
    <col min="261" max="261" width="11.84375" style="242" hidden="1"/>
    <col min="262" max="508" width="9.765625" style="242" hidden="1"/>
    <col min="509" max="509" width="7" style="242" hidden="1"/>
    <col min="510" max="510" width="11.07421875" style="242" hidden="1"/>
    <col min="511" max="511" width="14.23046875" style="242" hidden="1"/>
    <col min="512" max="512" width="11" style="242" hidden="1"/>
    <col min="513" max="514" width="9.765625" style="242" hidden="1"/>
    <col min="515" max="515" width="11.765625" style="242" hidden="1"/>
    <col min="516" max="516" width="9.765625" style="242" hidden="1"/>
    <col min="517" max="517" width="11.84375" style="242" hidden="1"/>
    <col min="518" max="764" width="9.765625" style="242" hidden="1"/>
    <col min="765" max="765" width="7" style="242" hidden="1"/>
    <col min="766" max="766" width="11.07421875" style="242" hidden="1"/>
    <col min="767" max="767" width="14.23046875" style="242" hidden="1"/>
    <col min="768" max="768" width="11" style="242" hidden="1"/>
    <col min="769" max="770" width="9.765625" style="242" hidden="1"/>
    <col min="771" max="771" width="11.765625" style="242" hidden="1"/>
    <col min="772" max="772" width="9.765625" style="242" hidden="1"/>
    <col min="773" max="773" width="11.84375" style="242" hidden="1"/>
    <col min="774" max="1020" width="9.765625" style="242" hidden="1"/>
    <col min="1021" max="1021" width="7" style="242" hidden="1"/>
    <col min="1022" max="1022" width="11.07421875" style="242" hidden="1"/>
    <col min="1023" max="1023" width="14.23046875" style="242" hidden="1"/>
    <col min="1024" max="1024" width="11" style="242" hidden="1"/>
    <col min="1025" max="1026" width="9.765625" style="242" hidden="1"/>
    <col min="1027" max="1027" width="11.765625" style="242" hidden="1"/>
    <col min="1028" max="1028" width="9.765625" style="242" hidden="1"/>
    <col min="1029" max="1029" width="11.84375" style="242" hidden="1"/>
    <col min="1030" max="1276" width="9.765625" style="242" hidden="1"/>
    <col min="1277" max="1277" width="7" style="242" hidden="1"/>
    <col min="1278" max="1278" width="11.07421875" style="242" hidden="1"/>
    <col min="1279" max="1279" width="14.23046875" style="242" hidden="1"/>
    <col min="1280" max="1280" width="11" style="242" hidden="1"/>
    <col min="1281" max="1282" width="9.765625" style="242" hidden="1"/>
    <col min="1283" max="1283" width="11.765625" style="242" hidden="1"/>
    <col min="1284" max="1284" width="9.765625" style="242" hidden="1"/>
    <col min="1285" max="1285" width="11.84375" style="242" hidden="1"/>
    <col min="1286" max="1532" width="9.765625" style="242" hidden="1"/>
    <col min="1533" max="1533" width="7" style="242" hidden="1"/>
    <col min="1534" max="1534" width="11.07421875" style="242" hidden="1"/>
    <col min="1535" max="1535" width="14.23046875" style="242" hidden="1"/>
    <col min="1536" max="1536" width="11" style="242" hidden="1"/>
    <col min="1537" max="1538" width="9.765625" style="242" hidden="1"/>
    <col min="1539" max="1539" width="11.765625" style="242" hidden="1"/>
    <col min="1540" max="1540" width="9.765625" style="242" hidden="1"/>
    <col min="1541" max="1541" width="11.84375" style="242" hidden="1"/>
    <col min="1542" max="1788" width="9.765625" style="242" hidden="1"/>
    <col min="1789" max="1789" width="7" style="242" hidden="1"/>
    <col min="1790" max="1790" width="11.07421875" style="242" hidden="1"/>
    <col min="1791" max="1791" width="14.23046875" style="242" hidden="1"/>
    <col min="1792" max="1792" width="11" style="242" hidden="1"/>
    <col min="1793" max="1794" width="9.765625" style="242" hidden="1"/>
    <col min="1795" max="1795" width="11.765625" style="242" hidden="1"/>
    <col min="1796" max="1796" width="9.765625" style="242" hidden="1"/>
    <col min="1797" max="1797" width="11.84375" style="242" hidden="1"/>
    <col min="1798" max="2044" width="9.765625" style="242" hidden="1"/>
    <col min="2045" max="2045" width="7" style="242" hidden="1"/>
    <col min="2046" max="2046" width="11.07421875" style="242" hidden="1"/>
    <col min="2047" max="2047" width="14.23046875" style="242" hidden="1"/>
    <col min="2048" max="2048" width="11" style="242" hidden="1"/>
    <col min="2049" max="2050" width="9.765625" style="242" hidden="1"/>
    <col min="2051" max="2051" width="11.765625" style="242" hidden="1"/>
    <col min="2052" max="2052" width="9.765625" style="242" hidden="1"/>
    <col min="2053" max="2053" width="11.84375" style="242" hidden="1"/>
    <col min="2054" max="2300" width="9.765625" style="242" hidden="1"/>
    <col min="2301" max="2301" width="7" style="242" hidden="1"/>
    <col min="2302" max="2302" width="11.07421875" style="242" hidden="1"/>
    <col min="2303" max="2303" width="14.23046875" style="242" hidden="1"/>
    <col min="2304" max="2304" width="11" style="242" hidden="1"/>
    <col min="2305" max="2306" width="9.765625" style="242" hidden="1"/>
    <col min="2307" max="2307" width="11.765625" style="242" hidden="1"/>
    <col min="2308" max="2308" width="9.765625" style="242" hidden="1"/>
    <col min="2309" max="2309" width="11.84375" style="242" hidden="1"/>
    <col min="2310" max="2556" width="9.765625" style="242" hidden="1"/>
    <col min="2557" max="2557" width="7" style="242" hidden="1"/>
    <col min="2558" max="2558" width="11.07421875" style="242" hidden="1"/>
    <col min="2559" max="2559" width="14.23046875" style="242" hidden="1"/>
    <col min="2560" max="2560" width="11" style="242" hidden="1"/>
    <col min="2561" max="2562" width="9.765625" style="242" hidden="1"/>
    <col min="2563" max="2563" width="11.765625" style="242" hidden="1"/>
    <col min="2564" max="2564" width="9.765625" style="242" hidden="1"/>
    <col min="2565" max="2565" width="11.84375" style="242" hidden="1"/>
    <col min="2566" max="2812" width="9.765625" style="242" hidden="1"/>
    <col min="2813" max="2813" width="7" style="242" hidden="1"/>
    <col min="2814" max="2814" width="11.07421875" style="242" hidden="1"/>
    <col min="2815" max="2815" width="14.23046875" style="242" hidden="1"/>
    <col min="2816" max="2816" width="11" style="242" hidden="1"/>
    <col min="2817" max="2818" width="9.765625" style="242" hidden="1"/>
    <col min="2819" max="2819" width="11.765625" style="242" hidden="1"/>
    <col min="2820" max="2820" width="9.765625" style="242" hidden="1"/>
    <col min="2821" max="2821" width="11.84375" style="242" hidden="1"/>
    <col min="2822" max="3068" width="9.765625" style="242" hidden="1"/>
    <col min="3069" max="3069" width="7" style="242" hidden="1"/>
    <col min="3070" max="3070" width="11.07421875" style="242" hidden="1"/>
    <col min="3071" max="3071" width="14.23046875" style="242" hidden="1"/>
    <col min="3072" max="3072" width="11" style="242" hidden="1"/>
    <col min="3073" max="3074" width="9.765625" style="242" hidden="1"/>
    <col min="3075" max="3075" width="11.765625" style="242" hidden="1"/>
    <col min="3076" max="3076" width="9.765625" style="242" hidden="1"/>
    <col min="3077" max="3077" width="11.84375" style="242" hidden="1"/>
    <col min="3078" max="3324" width="9.765625" style="242" hidden="1"/>
    <col min="3325" max="3325" width="7" style="242" hidden="1"/>
    <col min="3326" max="3326" width="11.07421875" style="242" hidden="1"/>
    <col min="3327" max="3327" width="14.23046875" style="242" hidden="1"/>
    <col min="3328" max="3328" width="11" style="242" hidden="1"/>
    <col min="3329" max="3330" width="9.765625" style="242" hidden="1"/>
    <col min="3331" max="3331" width="11.765625" style="242" hidden="1"/>
    <col min="3332" max="3332" width="9.765625" style="242" hidden="1"/>
    <col min="3333" max="3333" width="11.84375" style="242" hidden="1"/>
    <col min="3334" max="3580" width="9.765625" style="242" hidden="1"/>
    <col min="3581" max="3581" width="7" style="242" hidden="1"/>
    <col min="3582" max="3582" width="11.07421875" style="242" hidden="1"/>
    <col min="3583" max="3583" width="14.23046875" style="242" hidden="1"/>
    <col min="3584" max="3584" width="11" style="242" hidden="1"/>
    <col min="3585" max="3586" width="9.765625" style="242" hidden="1"/>
    <col min="3587" max="3587" width="11.765625" style="242" hidden="1"/>
    <col min="3588" max="3588" width="9.765625" style="242" hidden="1"/>
    <col min="3589" max="3589" width="11.84375" style="242" hidden="1"/>
    <col min="3590" max="3836" width="9.765625" style="242" hidden="1"/>
    <col min="3837" max="3837" width="7" style="242" hidden="1"/>
    <col min="3838" max="3838" width="11.07421875" style="242" hidden="1"/>
    <col min="3839" max="3839" width="14.23046875" style="242" hidden="1"/>
    <col min="3840" max="3840" width="11" style="242" hidden="1"/>
    <col min="3841" max="3842" width="9.765625" style="242" hidden="1"/>
    <col min="3843" max="3843" width="11.765625" style="242" hidden="1"/>
    <col min="3844" max="3844" width="9.765625" style="242" hidden="1"/>
    <col min="3845" max="3845" width="11.84375" style="242" hidden="1"/>
    <col min="3846" max="4092" width="9.765625" style="242" hidden="1"/>
    <col min="4093" max="4093" width="7" style="242" hidden="1"/>
    <col min="4094" max="4094" width="11.07421875" style="242" hidden="1"/>
    <col min="4095" max="4095" width="14.23046875" style="242" hidden="1"/>
    <col min="4096" max="4096" width="11" style="242" hidden="1"/>
    <col min="4097" max="4098" width="9.765625" style="242" hidden="1"/>
    <col min="4099" max="4099" width="11.765625" style="242" hidden="1"/>
    <col min="4100" max="4100" width="9.765625" style="242" hidden="1"/>
    <col min="4101" max="4101" width="11.84375" style="242" hidden="1"/>
    <col min="4102" max="4348" width="9.765625" style="242" hidden="1"/>
    <col min="4349" max="4349" width="7" style="242" hidden="1"/>
    <col min="4350" max="4350" width="11.07421875" style="242" hidden="1"/>
    <col min="4351" max="4351" width="14.23046875" style="242" hidden="1"/>
    <col min="4352" max="4352" width="11" style="242" hidden="1"/>
    <col min="4353" max="4354" width="9.765625" style="242" hidden="1"/>
    <col min="4355" max="4355" width="11.765625" style="242" hidden="1"/>
    <col min="4356" max="4356" width="9.765625" style="242" hidden="1"/>
    <col min="4357" max="4357" width="11.84375" style="242" hidden="1"/>
    <col min="4358" max="4604" width="9.765625" style="242" hidden="1"/>
    <col min="4605" max="4605" width="7" style="242" hidden="1"/>
    <col min="4606" max="4606" width="11.07421875" style="242" hidden="1"/>
    <col min="4607" max="4607" width="14.23046875" style="242" hidden="1"/>
    <col min="4608" max="4608" width="11" style="242" hidden="1"/>
    <col min="4609" max="4610" width="9.765625" style="242" hidden="1"/>
    <col min="4611" max="4611" width="11.765625" style="242" hidden="1"/>
    <col min="4612" max="4612" width="9.765625" style="242" hidden="1"/>
    <col min="4613" max="4613" width="11.84375" style="242" hidden="1"/>
    <col min="4614" max="4860" width="9.765625" style="242" hidden="1"/>
    <col min="4861" max="4861" width="7" style="242" hidden="1"/>
    <col min="4862" max="4862" width="11.07421875" style="242" hidden="1"/>
    <col min="4863" max="4863" width="14.23046875" style="242" hidden="1"/>
    <col min="4864" max="4864" width="11" style="242" hidden="1"/>
    <col min="4865" max="4866" width="9.765625" style="242" hidden="1"/>
    <col min="4867" max="4867" width="11.765625" style="242" hidden="1"/>
    <col min="4868" max="4868" width="9.765625" style="242" hidden="1"/>
    <col min="4869" max="4869" width="11.84375" style="242" hidden="1"/>
    <col min="4870" max="5116" width="9.765625" style="242" hidden="1"/>
    <col min="5117" max="5117" width="7" style="242" hidden="1"/>
    <col min="5118" max="5118" width="11.07421875" style="242" hidden="1"/>
    <col min="5119" max="5119" width="14.23046875" style="242" hidden="1"/>
    <col min="5120" max="5120" width="11" style="242" hidden="1"/>
    <col min="5121" max="5122" width="9.765625" style="242" hidden="1"/>
    <col min="5123" max="5123" width="11.765625" style="242" hidden="1"/>
    <col min="5124" max="5124" width="9.765625" style="242" hidden="1"/>
    <col min="5125" max="5125" width="11.84375" style="242" hidden="1"/>
    <col min="5126" max="5372" width="9.765625" style="242" hidden="1"/>
    <col min="5373" max="5373" width="7" style="242" hidden="1"/>
    <col min="5374" max="5374" width="11.07421875" style="242" hidden="1"/>
    <col min="5375" max="5375" width="14.23046875" style="242" hidden="1"/>
    <col min="5376" max="5376" width="11" style="242" hidden="1"/>
    <col min="5377" max="5378" width="9.765625" style="242" hidden="1"/>
    <col min="5379" max="5379" width="11.765625" style="242" hidden="1"/>
    <col min="5380" max="5380" width="9.765625" style="242" hidden="1"/>
    <col min="5381" max="5381" width="11.84375" style="242" hidden="1"/>
    <col min="5382" max="5628" width="9.765625" style="242" hidden="1"/>
    <col min="5629" max="5629" width="7" style="242" hidden="1"/>
    <col min="5630" max="5630" width="11.07421875" style="242" hidden="1"/>
    <col min="5631" max="5631" width="14.23046875" style="242" hidden="1"/>
    <col min="5632" max="5632" width="11" style="242" hidden="1"/>
    <col min="5633" max="5634" width="9.765625" style="242" hidden="1"/>
    <col min="5635" max="5635" width="11.765625" style="242" hidden="1"/>
    <col min="5636" max="5636" width="9.765625" style="242" hidden="1"/>
    <col min="5637" max="5637" width="11.84375" style="242" hidden="1"/>
    <col min="5638" max="5884" width="9.765625" style="242" hidden="1"/>
    <col min="5885" max="5885" width="7" style="242" hidden="1"/>
    <col min="5886" max="5886" width="11.07421875" style="242" hidden="1"/>
    <col min="5887" max="5887" width="14.23046875" style="242" hidden="1"/>
    <col min="5888" max="5888" width="11" style="242" hidden="1"/>
    <col min="5889" max="5890" width="9.765625" style="242" hidden="1"/>
    <col min="5891" max="5891" width="11.765625" style="242" hidden="1"/>
    <col min="5892" max="5892" width="9.765625" style="242" hidden="1"/>
    <col min="5893" max="5893" width="11.84375" style="242" hidden="1"/>
    <col min="5894" max="6140" width="9.765625" style="242" hidden="1"/>
    <col min="6141" max="6141" width="7" style="242" hidden="1"/>
    <col min="6142" max="6142" width="11.07421875" style="242" hidden="1"/>
    <col min="6143" max="6143" width="14.23046875" style="242" hidden="1"/>
    <col min="6144" max="6144" width="11" style="242" hidden="1"/>
    <col min="6145" max="6146" width="9.765625" style="242" hidden="1"/>
    <col min="6147" max="6147" width="11.765625" style="242" hidden="1"/>
    <col min="6148" max="6148" width="9.765625" style="242" hidden="1"/>
    <col min="6149" max="6149" width="11.84375" style="242" hidden="1"/>
    <col min="6150" max="6396" width="9.765625" style="242" hidden="1"/>
    <col min="6397" max="6397" width="7" style="242" hidden="1"/>
    <col min="6398" max="6398" width="11.07421875" style="242" hidden="1"/>
    <col min="6399" max="6399" width="14.23046875" style="242" hidden="1"/>
    <col min="6400" max="6400" width="11" style="242" hidden="1"/>
    <col min="6401" max="6402" width="9.765625" style="242" hidden="1"/>
    <col min="6403" max="6403" width="11.765625" style="242" hidden="1"/>
    <col min="6404" max="6404" width="9.765625" style="242" hidden="1"/>
    <col min="6405" max="6405" width="11.84375" style="242" hidden="1"/>
    <col min="6406" max="6652" width="9.765625" style="242" hidden="1"/>
    <col min="6653" max="6653" width="7" style="242" hidden="1"/>
    <col min="6654" max="6654" width="11.07421875" style="242" hidden="1"/>
    <col min="6655" max="6655" width="14.23046875" style="242" hidden="1"/>
    <col min="6656" max="6656" width="11" style="242" hidden="1"/>
    <col min="6657" max="6658" width="9.765625" style="242" hidden="1"/>
    <col min="6659" max="6659" width="11.765625" style="242" hidden="1"/>
    <col min="6660" max="6660" width="9.765625" style="242" hidden="1"/>
    <col min="6661" max="6661" width="11.84375" style="242" hidden="1"/>
    <col min="6662" max="6908" width="9.765625" style="242" hidden="1"/>
    <col min="6909" max="6909" width="7" style="242" hidden="1"/>
    <col min="6910" max="6910" width="11.07421875" style="242" hidden="1"/>
    <col min="6911" max="6911" width="14.23046875" style="242" hidden="1"/>
    <col min="6912" max="6912" width="11" style="242" hidden="1"/>
    <col min="6913" max="6914" width="9.765625" style="242" hidden="1"/>
    <col min="6915" max="6915" width="11.765625" style="242" hidden="1"/>
    <col min="6916" max="6916" width="9.765625" style="242" hidden="1"/>
    <col min="6917" max="6917" width="11.84375" style="242" hidden="1"/>
    <col min="6918" max="7164" width="9.765625" style="242" hidden="1"/>
    <col min="7165" max="7165" width="7" style="242" hidden="1"/>
    <col min="7166" max="7166" width="11.07421875" style="242" hidden="1"/>
    <col min="7167" max="7167" width="14.23046875" style="242" hidden="1"/>
    <col min="7168" max="7168" width="11" style="242" hidden="1"/>
    <col min="7169" max="7170" width="9.765625" style="242" hidden="1"/>
    <col min="7171" max="7171" width="11.765625" style="242" hidden="1"/>
    <col min="7172" max="7172" width="9.765625" style="242" hidden="1"/>
    <col min="7173" max="7173" width="11.84375" style="242" hidden="1"/>
    <col min="7174" max="7420" width="9.765625" style="242" hidden="1"/>
    <col min="7421" max="7421" width="7" style="242" hidden="1"/>
    <col min="7422" max="7422" width="11.07421875" style="242" hidden="1"/>
    <col min="7423" max="7423" width="14.23046875" style="242" hidden="1"/>
    <col min="7424" max="7424" width="11" style="242" hidden="1"/>
    <col min="7425" max="7426" width="9.765625" style="242" hidden="1"/>
    <col min="7427" max="7427" width="11.765625" style="242" hidden="1"/>
    <col min="7428" max="7428" width="9.765625" style="242" hidden="1"/>
    <col min="7429" max="7429" width="11.84375" style="242" hidden="1"/>
    <col min="7430" max="7676" width="9.765625" style="242" hidden="1"/>
    <col min="7677" max="7677" width="7" style="242" hidden="1"/>
    <col min="7678" max="7678" width="11.07421875" style="242" hidden="1"/>
    <col min="7679" max="7679" width="14.23046875" style="242" hidden="1"/>
    <col min="7680" max="7680" width="11" style="242" hidden="1"/>
    <col min="7681" max="7682" width="9.765625" style="242" hidden="1"/>
    <col min="7683" max="7683" width="11.765625" style="242" hidden="1"/>
    <col min="7684" max="7684" width="9.765625" style="242" hidden="1"/>
    <col min="7685" max="7685" width="11.84375" style="242" hidden="1"/>
    <col min="7686" max="7932" width="9.765625" style="242" hidden="1"/>
    <col min="7933" max="7933" width="7" style="242" hidden="1"/>
    <col min="7934" max="7934" width="11.07421875" style="242" hidden="1"/>
    <col min="7935" max="7935" width="14.23046875" style="242" hidden="1"/>
    <col min="7936" max="7936" width="11" style="242" hidden="1"/>
    <col min="7937" max="7938" width="9.765625" style="242" hidden="1"/>
    <col min="7939" max="7939" width="11.765625" style="242" hidden="1"/>
    <col min="7940" max="7940" width="9.765625" style="242" hidden="1"/>
    <col min="7941" max="7941" width="11.84375" style="242" hidden="1"/>
    <col min="7942" max="8188" width="9.765625" style="242" hidden="1"/>
    <col min="8189" max="8189" width="7" style="242" hidden="1"/>
    <col min="8190" max="8190" width="11.07421875" style="242" hidden="1"/>
    <col min="8191" max="8191" width="14.23046875" style="242" hidden="1"/>
    <col min="8192" max="8192" width="11" style="242" hidden="1"/>
    <col min="8193" max="8194" width="9.765625" style="242" hidden="1"/>
    <col min="8195" max="8195" width="11.765625" style="242" hidden="1"/>
    <col min="8196" max="8196" width="9.765625" style="242" hidden="1"/>
    <col min="8197" max="8197" width="11.84375" style="242" hidden="1"/>
    <col min="8198" max="8444" width="9.765625" style="242" hidden="1"/>
    <col min="8445" max="8445" width="7" style="242" hidden="1"/>
    <col min="8446" max="8446" width="11.07421875" style="242" hidden="1"/>
    <col min="8447" max="8447" width="14.23046875" style="242" hidden="1"/>
    <col min="8448" max="8448" width="11" style="242" hidden="1"/>
    <col min="8449" max="8450" width="9.765625" style="242" hidden="1"/>
    <col min="8451" max="8451" width="11.765625" style="242" hidden="1"/>
    <col min="8452" max="8452" width="9.765625" style="242" hidden="1"/>
    <col min="8453" max="8453" width="11.84375" style="242" hidden="1"/>
    <col min="8454" max="8700" width="9.765625" style="242" hidden="1"/>
    <col min="8701" max="8701" width="7" style="242" hidden="1"/>
    <col min="8702" max="8702" width="11.07421875" style="242" hidden="1"/>
    <col min="8703" max="8703" width="14.23046875" style="242" hidden="1"/>
    <col min="8704" max="8704" width="11" style="242" hidden="1"/>
    <col min="8705" max="8706" width="9.765625" style="242" hidden="1"/>
    <col min="8707" max="8707" width="11.765625" style="242" hidden="1"/>
    <col min="8708" max="8708" width="9.765625" style="242" hidden="1"/>
    <col min="8709" max="8709" width="11.84375" style="242" hidden="1"/>
    <col min="8710" max="8956" width="9.765625" style="242" hidden="1"/>
    <col min="8957" max="8957" width="7" style="242" hidden="1"/>
    <col min="8958" max="8958" width="11.07421875" style="242" hidden="1"/>
    <col min="8959" max="8959" width="14.23046875" style="242" hidden="1"/>
    <col min="8960" max="8960" width="11" style="242" hidden="1"/>
    <col min="8961" max="8962" width="9.765625" style="242" hidden="1"/>
    <col min="8963" max="8963" width="11.765625" style="242" hidden="1"/>
    <col min="8964" max="8964" width="9.765625" style="242" hidden="1"/>
    <col min="8965" max="8965" width="11.84375" style="242" hidden="1"/>
    <col min="8966" max="9212" width="9.765625" style="242" hidden="1"/>
    <col min="9213" max="9213" width="7" style="242" hidden="1"/>
    <col min="9214" max="9214" width="11.07421875" style="242" hidden="1"/>
    <col min="9215" max="9215" width="14.23046875" style="242" hidden="1"/>
    <col min="9216" max="9216" width="11" style="242" hidden="1"/>
    <col min="9217" max="9218" width="9.765625" style="242" hidden="1"/>
    <col min="9219" max="9219" width="11.765625" style="242" hidden="1"/>
    <col min="9220" max="9220" width="9.765625" style="242" hidden="1"/>
    <col min="9221" max="9221" width="11.84375" style="242" hidden="1"/>
    <col min="9222" max="9468" width="9.765625" style="242" hidden="1"/>
    <col min="9469" max="9469" width="7" style="242" hidden="1"/>
    <col min="9470" max="9470" width="11.07421875" style="242" hidden="1"/>
    <col min="9471" max="9471" width="14.23046875" style="242" hidden="1"/>
    <col min="9472" max="9472" width="11" style="242" hidden="1"/>
    <col min="9473" max="9474" width="9.765625" style="242" hidden="1"/>
    <col min="9475" max="9475" width="11.765625" style="242" hidden="1"/>
    <col min="9476" max="9476" width="9.765625" style="242" hidden="1"/>
    <col min="9477" max="9477" width="11.84375" style="242" hidden="1"/>
    <col min="9478" max="9724" width="9.765625" style="242" hidden="1"/>
    <col min="9725" max="9725" width="7" style="242" hidden="1"/>
    <col min="9726" max="9726" width="11.07421875" style="242" hidden="1"/>
    <col min="9727" max="9727" width="14.23046875" style="242" hidden="1"/>
    <col min="9728" max="9728" width="11" style="242" hidden="1"/>
    <col min="9729" max="9730" width="9.765625" style="242" hidden="1"/>
    <col min="9731" max="9731" width="11.765625" style="242" hidden="1"/>
    <col min="9732" max="9732" width="9.765625" style="242" hidden="1"/>
    <col min="9733" max="9733" width="11.84375" style="242" hidden="1"/>
    <col min="9734" max="9980" width="9.765625" style="242" hidden="1"/>
    <col min="9981" max="9981" width="7" style="242" hidden="1"/>
    <col min="9982" max="9982" width="11.07421875" style="242" hidden="1"/>
    <col min="9983" max="9983" width="14.23046875" style="242" hidden="1"/>
    <col min="9984" max="9984" width="11" style="242" hidden="1"/>
    <col min="9985" max="9986" width="9.765625" style="242" hidden="1"/>
    <col min="9987" max="9987" width="11.765625" style="242" hidden="1"/>
    <col min="9988" max="9988" width="9.765625" style="242" hidden="1"/>
    <col min="9989" max="9989" width="11.84375" style="242" hidden="1"/>
    <col min="9990" max="10236" width="9.765625" style="242" hidden="1"/>
    <col min="10237" max="10237" width="7" style="242" hidden="1"/>
    <col min="10238" max="10238" width="11.07421875" style="242" hidden="1"/>
    <col min="10239" max="10239" width="14.23046875" style="242" hidden="1"/>
    <col min="10240" max="10240" width="11" style="242" hidden="1"/>
    <col min="10241" max="10242" width="9.765625" style="242" hidden="1"/>
    <col min="10243" max="10243" width="11.765625" style="242" hidden="1"/>
    <col min="10244" max="10244" width="9.765625" style="242" hidden="1"/>
    <col min="10245" max="10245" width="11.84375" style="242" hidden="1"/>
    <col min="10246" max="10492" width="9.765625" style="242" hidden="1"/>
    <col min="10493" max="10493" width="7" style="242" hidden="1"/>
    <col min="10494" max="10494" width="11.07421875" style="242" hidden="1"/>
    <col min="10495" max="10495" width="14.23046875" style="242" hidden="1"/>
    <col min="10496" max="10496" width="11" style="242" hidden="1"/>
    <col min="10497" max="10498" width="9.765625" style="242" hidden="1"/>
    <col min="10499" max="10499" width="11.765625" style="242" hidden="1"/>
    <col min="10500" max="10500" width="9.765625" style="242" hidden="1"/>
    <col min="10501" max="10501" width="11.84375" style="242" hidden="1"/>
    <col min="10502" max="10748" width="9.765625" style="242" hidden="1"/>
    <col min="10749" max="10749" width="7" style="242" hidden="1"/>
    <col min="10750" max="10750" width="11.07421875" style="242" hidden="1"/>
    <col min="10751" max="10751" width="14.23046875" style="242" hidden="1"/>
    <col min="10752" max="10752" width="11" style="242" hidden="1"/>
    <col min="10753" max="10754" width="9.765625" style="242" hidden="1"/>
    <col min="10755" max="10755" width="11.765625" style="242" hidden="1"/>
    <col min="10756" max="10756" width="9.765625" style="242" hidden="1"/>
    <col min="10757" max="10757" width="11.84375" style="242" hidden="1"/>
    <col min="10758" max="11004" width="9.765625" style="242" hidden="1"/>
    <col min="11005" max="11005" width="7" style="242" hidden="1"/>
    <col min="11006" max="11006" width="11.07421875" style="242" hidden="1"/>
    <col min="11007" max="11007" width="14.23046875" style="242" hidden="1"/>
    <col min="11008" max="11008" width="11" style="242" hidden="1"/>
    <col min="11009" max="11010" width="9.765625" style="242" hidden="1"/>
    <col min="11011" max="11011" width="11.765625" style="242" hidden="1"/>
    <col min="11012" max="11012" width="9.765625" style="242" hidden="1"/>
    <col min="11013" max="11013" width="11.84375" style="242" hidden="1"/>
    <col min="11014" max="11260" width="9.765625" style="242" hidden="1"/>
    <col min="11261" max="11261" width="7" style="242" hidden="1"/>
    <col min="11262" max="11262" width="11.07421875" style="242" hidden="1"/>
    <col min="11263" max="11263" width="14.23046875" style="242" hidden="1"/>
    <col min="11264" max="11264" width="11" style="242" hidden="1"/>
    <col min="11265" max="11266" width="9.765625" style="242" hidden="1"/>
    <col min="11267" max="11267" width="11.765625" style="242" hidden="1"/>
    <col min="11268" max="11268" width="9.765625" style="242" hidden="1"/>
    <col min="11269" max="11269" width="11.84375" style="242" hidden="1"/>
    <col min="11270" max="11516" width="9.765625" style="242" hidden="1"/>
    <col min="11517" max="11517" width="7" style="242" hidden="1"/>
    <col min="11518" max="11518" width="11.07421875" style="242" hidden="1"/>
    <col min="11519" max="11519" width="14.23046875" style="242" hidden="1"/>
    <col min="11520" max="11520" width="11" style="242" hidden="1"/>
    <col min="11521" max="11522" width="9.765625" style="242" hidden="1"/>
    <col min="11523" max="11523" width="11.765625" style="242" hidden="1"/>
    <col min="11524" max="11524" width="9.765625" style="242" hidden="1"/>
    <col min="11525" max="11525" width="11.84375" style="242" hidden="1"/>
    <col min="11526" max="11772" width="9.765625" style="242" hidden="1"/>
    <col min="11773" max="11773" width="7" style="242" hidden="1"/>
    <col min="11774" max="11774" width="11.07421875" style="242" hidden="1"/>
    <col min="11775" max="11775" width="14.23046875" style="242" hidden="1"/>
    <col min="11776" max="11776" width="11" style="242" hidden="1"/>
    <col min="11777" max="11778" width="9.765625" style="242" hidden="1"/>
    <col min="11779" max="11779" width="11.765625" style="242" hidden="1"/>
    <col min="11780" max="11780" width="9.765625" style="242" hidden="1"/>
    <col min="11781" max="11781" width="11.84375" style="242" hidden="1"/>
    <col min="11782" max="12028" width="9.765625" style="242" hidden="1"/>
    <col min="12029" max="12029" width="7" style="242" hidden="1"/>
    <col min="12030" max="12030" width="11.07421875" style="242" hidden="1"/>
    <col min="12031" max="12031" width="14.23046875" style="242" hidden="1"/>
    <col min="12032" max="12032" width="11" style="242" hidden="1"/>
    <col min="12033" max="12034" width="9.765625" style="242" hidden="1"/>
    <col min="12035" max="12035" width="11.765625" style="242" hidden="1"/>
    <col min="12036" max="12036" width="9.765625" style="242" hidden="1"/>
    <col min="12037" max="12037" width="11.84375" style="242" hidden="1"/>
    <col min="12038" max="12284" width="9.765625" style="242" hidden="1"/>
    <col min="12285" max="12285" width="7" style="242" hidden="1"/>
    <col min="12286" max="12286" width="11.07421875" style="242" hidden="1"/>
    <col min="12287" max="12287" width="14.23046875" style="242" hidden="1"/>
    <col min="12288" max="12288" width="11" style="242" hidden="1"/>
    <col min="12289" max="12290" width="9.765625" style="242" hidden="1"/>
    <col min="12291" max="12291" width="11.765625" style="242" hidden="1"/>
    <col min="12292" max="12292" width="9.765625" style="242" hidden="1"/>
    <col min="12293" max="12293" width="11.84375" style="242" hidden="1"/>
    <col min="12294" max="12540" width="9.765625" style="242" hidden="1"/>
    <col min="12541" max="12541" width="7" style="242" hidden="1"/>
    <col min="12542" max="12542" width="11.07421875" style="242" hidden="1"/>
    <col min="12543" max="12543" width="14.23046875" style="242" hidden="1"/>
    <col min="12544" max="12544" width="11" style="242" hidden="1"/>
    <col min="12545" max="12546" width="9.765625" style="242" hidden="1"/>
    <col min="12547" max="12547" width="11.765625" style="242" hidden="1"/>
    <col min="12548" max="12548" width="9.765625" style="242" hidden="1"/>
    <col min="12549" max="12549" width="11.84375" style="242" hidden="1"/>
    <col min="12550" max="12796" width="9.765625" style="242" hidden="1"/>
    <col min="12797" max="12797" width="7" style="242" hidden="1"/>
    <col min="12798" max="12798" width="11.07421875" style="242" hidden="1"/>
    <col min="12799" max="12799" width="14.23046875" style="242" hidden="1"/>
    <col min="12800" max="12800" width="11" style="242" hidden="1"/>
    <col min="12801" max="12802" width="9.765625" style="242" hidden="1"/>
    <col min="12803" max="12803" width="11.765625" style="242" hidden="1"/>
    <col min="12804" max="12804" width="9.765625" style="242" hidden="1"/>
    <col min="12805" max="12805" width="11.84375" style="242" hidden="1"/>
    <col min="12806" max="13052" width="9.765625" style="242" hidden="1"/>
    <col min="13053" max="13053" width="7" style="242" hidden="1"/>
    <col min="13054" max="13054" width="11.07421875" style="242" hidden="1"/>
    <col min="13055" max="13055" width="14.23046875" style="242" hidden="1"/>
    <col min="13056" max="13056" width="11" style="242" hidden="1"/>
    <col min="13057" max="13058" width="9.765625" style="242" hidden="1"/>
    <col min="13059" max="13059" width="11.765625" style="242" hidden="1"/>
    <col min="13060" max="13060" width="9.765625" style="242" hidden="1"/>
    <col min="13061" max="13061" width="11.84375" style="242" hidden="1"/>
    <col min="13062" max="13308" width="9.765625" style="242" hidden="1"/>
    <col min="13309" max="13309" width="7" style="242" hidden="1"/>
    <col min="13310" max="13310" width="11.07421875" style="242" hidden="1"/>
    <col min="13311" max="13311" width="14.23046875" style="242" hidden="1"/>
    <col min="13312" max="13312" width="11" style="242" hidden="1"/>
    <col min="13313" max="13314" width="9.765625" style="242" hidden="1"/>
    <col min="13315" max="13315" width="11.765625" style="242" hidden="1"/>
    <col min="13316" max="13316" width="9.765625" style="242" hidden="1"/>
    <col min="13317" max="13317" width="11.84375" style="242" hidden="1"/>
    <col min="13318" max="13564" width="9.765625" style="242" hidden="1"/>
    <col min="13565" max="13565" width="7" style="242" hidden="1"/>
    <col min="13566" max="13566" width="11.07421875" style="242" hidden="1"/>
    <col min="13567" max="13567" width="14.23046875" style="242" hidden="1"/>
    <col min="13568" max="13568" width="11" style="242" hidden="1"/>
    <col min="13569" max="13570" width="9.765625" style="242" hidden="1"/>
    <col min="13571" max="13571" width="11.765625" style="242" hidden="1"/>
    <col min="13572" max="13572" width="9.765625" style="242" hidden="1"/>
    <col min="13573" max="13573" width="11.84375" style="242" hidden="1"/>
    <col min="13574" max="13820" width="9.765625" style="242" hidden="1"/>
    <col min="13821" max="13821" width="7" style="242" hidden="1"/>
    <col min="13822" max="13822" width="11.07421875" style="242" hidden="1"/>
    <col min="13823" max="13823" width="14.23046875" style="242" hidden="1"/>
    <col min="13824" max="13824" width="11" style="242" hidden="1"/>
    <col min="13825" max="13826" width="9.765625" style="242" hidden="1"/>
    <col min="13827" max="13827" width="11.765625" style="242" hidden="1"/>
    <col min="13828" max="13828" width="9.765625" style="242" hidden="1"/>
    <col min="13829" max="13829" width="11.84375" style="242" hidden="1"/>
    <col min="13830" max="14076" width="9.765625" style="242" hidden="1"/>
    <col min="14077" max="14077" width="7" style="242" hidden="1"/>
    <col min="14078" max="14078" width="11.07421875" style="242" hidden="1"/>
    <col min="14079" max="14079" width="14.23046875" style="242" hidden="1"/>
    <col min="14080" max="14080" width="11" style="242" hidden="1"/>
    <col min="14081" max="14082" width="9.765625" style="242" hidden="1"/>
    <col min="14083" max="14083" width="11.765625" style="242" hidden="1"/>
    <col min="14084" max="14084" width="9.765625" style="242" hidden="1"/>
    <col min="14085" max="14085" width="11.84375" style="242" hidden="1"/>
    <col min="14086" max="14332" width="9.765625" style="242" hidden="1"/>
    <col min="14333" max="14333" width="7" style="242" hidden="1"/>
    <col min="14334" max="14334" width="11.07421875" style="242" hidden="1"/>
    <col min="14335" max="14335" width="14.23046875" style="242" hidden="1"/>
    <col min="14336" max="14336" width="11" style="242" hidden="1"/>
    <col min="14337" max="14338" width="9.765625" style="242" hidden="1"/>
    <col min="14339" max="14339" width="11.765625" style="242" hidden="1"/>
    <col min="14340" max="14340" width="9.765625" style="242" hidden="1"/>
    <col min="14341" max="14341" width="11.84375" style="242" hidden="1"/>
    <col min="14342" max="14588" width="9.765625" style="242" hidden="1"/>
    <col min="14589" max="14589" width="7" style="242" hidden="1"/>
    <col min="14590" max="14590" width="11.07421875" style="242" hidden="1"/>
    <col min="14591" max="14591" width="14.23046875" style="242" hidden="1"/>
    <col min="14592" max="14592" width="11" style="242" hidden="1"/>
    <col min="14593" max="14594" width="9.765625" style="242" hidden="1"/>
    <col min="14595" max="14595" width="11.765625" style="242" hidden="1"/>
    <col min="14596" max="14596" width="9.765625" style="242" hidden="1"/>
    <col min="14597" max="14597" width="11.84375" style="242" hidden="1"/>
    <col min="14598" max="14844" width="9.765625" style="242" hidden="1"/>
    <col min="14845" max="14845" width="7" style="242" hidden="1"/>
    <col min="14846" max="14846" width="11.07421875" style="242" hidden="1"/>
    <col min="14847" max="14847" width="14.23046875" style="242" hidden="1"/>
    <col min="14848" max="14848" width="11" style="242" hidden="1"/>
    <col min="14849" max="14850" width="9.765625" style="242" hidden="1"/>
    <col min="14851" max="14851" width="11.765625" style="242" hidden="1"/>
    <col min="14852" max="14852" width="9.765625" style="242" hidden="1"/>
    <col min="14853" max="14853" width="11.84375" style="242" hidden="1"/>
    <col min="14854" max="15100" width="9.765625" style="242" hidden="1"/>
    <col min="15101" max="15101" width="7" style="242" hidden="1"/>
    <col min="15102" max="15102" width="11.07421875" style="242" hidden="1"/>
    <col min="15103" max="15103" width="14.23046875" style="242" hidden="1"/>
    <col min="15104" max="15104" width="11" style="242" hidden="1"/>
    <col min="15105" max="15106" width="9.765625" style="242" hidden="1"/>
    <col min="15107" max="15107" width="11.765625" style="242" hidden="1"/>
    <col min="15108" max="15108" width="9.765625" style="242" hidden="1"/>
    <col min="15109" max="15109" width="11.84375" style="242" hidden="1"/>
    <col min="15110" max="15356" width="9.765625" style="242" hidden="1"/>
    <col min="15357" max="15357" width="7" style="242" hidden="1"/>
    <col min="15358" max="15358" width="11.07421875" style="242" hidden="1"/>
    <col min="15359" max="15359" width="14.23046875" style="242" hidden="1"/>
    <col min="15360" max="15360" width="11" style="242" hidden="1"/>
    <col min="15361" max="15362" width="9.765625" style="242" hidden="1"/>
    <col min="15363" max="15363" width="11.765625" style="242" hidden="1"/>
    <col min="15364" max="15364" width="9.765625" style="242" hidden="1"/>
    <col min="15365" max="15365" width="11.84375" style="242" hidden="1"/>
    <col min="15366" max="15612" width="9.765625" style="242" hidden="1"/>
    <col min="15613" max="15613" width="7" style="242" hidden="1"/>
    <col min="15614" max="15614" width="11.07421875" style="242" hidden="1"/>
    <col min="15615" max="15615" width="14.23046875" style="242" hidden="1"/>
    <col min="15616" max="15616" width="11" style="242" hidden="1"/>
    <col min="15617" max="15618" width="9.765625" style="242" hidden="1"/>
    <col min="15619" max="15619" width="11.765625" style="242" hidden="1"/>
    <col min="15620" max="15620" width="9.765625" style="242" hidden="1"/>
    <col min="15621" max="15621" width="11.84375" style="242" hidden="1"/>
    <col min="15622" max="15868" width="9.765625" style="242" hidden="1"/>
    <col min="15869" max="15869" width="7" style="242" hidden="1"/>
    <col min="15870" max="15870" width="11.07421875" style="242" hidden="1"/>
    <col min="15871" max="15871" width="14.23046875" style="242" hidden="1"/>
    <col min="15872" max="15872" width="11" style="242" hidden="1"/>
    <col min="15873" max="15874" width="9.765625" style="242" hidden="1"/>
    <col min="15875" max="15875" width="11.765625" style="242" hidden="1"/>
    <col min="15876" max="15876" width="9.765625" style="242" hidden="1"/>
    <col min="15877" max="15877" width="11.84375" style="242" hidden="1"/>
    <col min="15878" max="16124" width="9.765625" style="242" hidden="1"/>
    <col min="16125" max="16125" width="7" style="242" hidden="1"/>
    <col min="16126" max="16126" width="11.07421875" style="242" hidden="1"/>
    <col min="16127" max="16127" width="14.23046875" style="242" hidden="1"/>
    <col min="16128" max="16128" width="11" style="242" hidden="1"/>
    <col min="16129" max="16130" width="9.765625" style="242" hidden="1"/>
    <col min="16131" max="16131" width="11.765625" style="242" hidden="1"/>
    <col min="16132" max="16132" width="9.765625" style="242" hidden="1"/>
    <col min="16133" max="16133" width="11.84375" style="242" hidden="1"/>
    <col min="16134" max="16384" width="9.765625" style="242" hidden="1"/>
  </cols>
  <sheetData>
    <row r="1" spans="1:18">
      <c r="A1" s="5295" t="s">
        <v>533</v>
      </c>
      <c r="B1" s="5295"/>
      <c r="C1" s="5295"/>
      <c r="D1" s="5295"/>
      <c r="E1" s="5295"/>
    </row>
    <row r="2" spans="1:18">
      <c r="A2" s="674"/>
      <c r="B2" s="674"/>
      <c r="C2" s="674"/>
      <c r="D2" s="69" t="s">
        <v>523</v>
      </c>
      <c r="E2" s="69"/>
    </row>
    <row r="3" spans="1:18">
      <c r="A3" s="673" t="str">
        <f>+Cover!A14</f>
        <v>Select Name of Insurer/ Financial Holding Company</v>
      </c>
      <c r="B3" s="653"/>
      <c r="C3" s="653"/>
      <c r="D3" s="105"/>
      <c r="E3" s="102"/>
    </row>
    <row r="4" spans="1:18">
      <c r="A4" s="1791" t="str">
        <f>+ToC!A3</f>
        <v>Insurer/Financial Holding Company</v>
      </c>
      <c r="B4" s="630"/>
      <c r="C4" s="105"/>
      <c r="D4" s="105"/>
      <c r="E4" s="102"/>
    </row>
    <row r="5" spans="1:18">
      <c r="A5" s="954"/>
      <c r="B5" s="630"/>
      <c r="C5" s="105"/>
      <c r="D5" s="105"/>
      <c r="E5" s="102"/>
    </row>
    <row r="6" spans="1:18">
      <c r="A6" s="352" t="str">
        <f>+ToC!A5</f>
        <v>LONG-TERM INSURERS ANNUAL RETURN</v>
      </c>
      <c r="B6" s="105"/>
      <c r="C6" s="105"/>
      <c r="D6" s="105"/>
      <c r="E6" s="102"/>
    </row>
    <row r="7" spans="1:18" ht="15" customHeight="1">
      <c r="A7" s="352" t="str">
        <f>+ToC!A6</f>
        <v>FOR THE YEAR ENDED:</v>
      </c>
      <c r="B7" s="105"/>
      <c r="C7" s="105"/>
      <c r="D7" s="105"/>
      <c r="E7" s="1745">
        <f>+Cover!A23</f>
        <v>0</v>
      </c>
    </row>
    <row r="8" spans="1:18" ht="15" customHeight="1">
      <c r="A8" s="955"/>
      <c r="B8" s="105"/>
      <c r="C8" s="105"/>
      <c r="D8" s="105"/>
      <c r="E8" s="102"/>
    </row>
    <row r="9" spans="1:18" ht="15" customHeight="1">
      <c r="A9" s="343"/>
      <c r="B9" s="1783"/>
      <c r="C9" s="1783"/>
      <c r="D9" s="1783"/>
      <c r="E9" s="1783"/>
      <c r="R9" s="242" t="s">
        <v>395</v>
      </c>
    </row>
    <row r="10" spans="1:18" ht="15" customHeight="1">
      <c r="A10" s="343"/>
      <c r="B10" s="102"/>
      <c r="C10" s="102"/>
      <c r="D10" s="102"/>
      <c r="E10" s="102"/>
      <c r="R10" s="242" t="s">
        <v>398</v>
      </c>
    </row>
    <row r="11" spans="1:18" ht="15" customHeight="1">
      <c r="A11" s="5055" t="s">
        <v>452</v>
      </c>
      <c r="B11" s="5042"/>
      <c r="C11" s="5042"/>
      <c r="D11" s="5042"/>
      <c r="E11" s="5042"/>
      <c r="F11" s="347"/>
      <c r="G11" s="347"/>
      <c r="R11" s="242" t="s">
        <v>401</v>
      </c>
    </row>
    <row r="12" spans="1:18">
      <c r="A12" s="343"/>
      <c r="B12" s="102"/>
      <c r="C12" s="102"/>
      <c r="D12" s="102"/>
      <c r="E12" s="102"/>
    </row>
    <row r="13" spans="1:18" ht="15" customHeight="1">
      <c r="A13" s="343"/>
      <c r="B13" s="105"/>
      <c r="C13" s="105"/>
      <c r="D13" s="105"/>
      <c r="E13" s="105"/>
      <c r="F13" s="351"/>
      <c r="G13" s="351"/>
      <c r="H13" s="351"/>
      <c r="I13" s="351"/>
    </row>
    <row r="14" spans="1:18" ht="33" customHeight="1">
      <c r="A14" s="344" t="s">
        <v>534</v>
      </c>
      <c r="B14" s="5264" t="s">
        <v>535</v>
      </c>
      <c r="C14" s="5264"/>
      <c r="D14" s="5264"/>
      <c r="E14" s="5264"/>
    </row>
    <row r="15" spans="1:18">
      <c r="A15" s="662"/>
      <c r="B15" s="105"/>
      <c r="C15" s="105"/>
      <c r="D15" s="105"/>
      <c r="E15" s="227"/>
    </row>
    <row r="16" spans="1:18" ht="18" customHeight="1">
      <c r="A16" s="680"/>
      <c r="B16" s="5287" t="s">
        <v>536</v>
      </c>
      <c r="C16" s="5287"/>
      <c r="D16" s="663"/>
      <c r="E16" s="1964" t="s">
        <v>395</v>
      </c>
      <c r="I16" s="351"/>
    </row>
    <row r="17" spans="1:9" ht="18" customHeight="1">
      <c r="A17" s="680"/>
      <c r="B17" s="5287" t="s">
        <v>537</v>
      </c>
      <c r="C17" s="5287"/>
      <c r="D17" s="663"/>
      <c r="E17" s="1964" t="s">
        <v>395</v>
      </c>
      <c r="I17" s="351"/>
    </row>
    <row r="18" spans="1:9" ht="34.9" customHeight="1">
      <c r="A18" s="680"/>
      <c r="B18" s="5294" t="s">
        <v>538</v>
      </c>
      <c r="C18" s="5294"/>
      <c r="D18" s="5294"/>
      <c r="E18" s="5294"/>
    </row>
    <row r="19" spans="1:9" ht="49.5" customHeight="1">
      <c r="A19" s="665"/>
      <c r="B19" s="5205"/>
      <c r="C19" s="5291"/>
      <c r="D19" s="5292"/>
      <c r="E19" s="1750"/>
      <c r="F19" s="351"/>
      <c r="G19" s="351"/>
      <c r="H19" s="351"/>
      <c r="I19" s="351"/>
    </row>
    <row r="20" spans="1:9" ht="18" customHeight="1">
      <c r="A20" s="343"/>
      <c r="B20" s="105"/>
      <c r="C20" s="105"/>
      <c r="D20" s="105"/>
      <c r="E20" s="105"/>
      <c r="F20" s="351"/>
      <c r="G20" s="351"/>
      <c r="H20" s="351"/>
      <c r="I20" s="351"/>
    </row>
    <row r="21" spans="1:9" ht="15" customHeight="1">
      <c r="A21" s="343"/>
      <c r="B21" s="102"/>
      <c r="C21" s="102"/>
      <c r="D21" s="102"/>
      <c r="E21" s="102"/>
    </row>
    <row r="22" spans="1:9" ht="31.9" customHeight="1">
      <c r="A22" s="344" t="s">
        <v>539</v>
      </c>
      <c r="B22" s="5264" t="s">
        <v>540</v>
      </c>
      <c r="C22" s="5264"/>
      <c r="D22" s="5264"/>
      <c r="E22" s="5264"/>
    </row>
    <row r="23" spans="1:9">
      <c r="A23" s="343"/>
      <c r="B23" s="105"/>
      <c r="C23" s="105"/>
      <c r="D23" s="671"/>
      <c r="E23" s="227"/>
    </row>
    <row r="24" spans="1:9">
      <c r="A24" s="343"/>
      <c r="B24" s="105"/>
      <c r="C24" s="105"/>
      <c r="D24" s="663"/>
      <c r="E24" s="1964" t="s">
        <v>398</v>
      </c>
    </row>
    <row r="25" spans="1:9">
      <c r="A25" s="343"/>
      <c r="B25" s="5249" t="s">
        <v>541</v>
      </c>
      <c r="C25" s="5249"/>
      <c r="D25" s="5249"/>
      <c r="E25" s="5249"/>
    </row>
    <row r="26" spans="1:9" ht="42">
      <c r="A26" s="343"/>
      <c r="B26" s="2002" t="s">
        <v>479</v>
      </c>
      <c r="C26" s="2002" t="s">
        <v>542</v>
      </c>
      <c r="D26" s="2002" t="s">
        <v>543</v>
      </c>
      <c r="E26" s="2003" t="s">
        <v>544</v>
      </c>
    </row>
    <row r="27" spans="1:9" ht="18" customHeight="1">
      <c r="A27" s="343"/>
      <c r="B27" s="2004"/>
      <c r="C27" s="2005"/>
      <c r="D27" s="2006"/>
      <c r="E27" s="2007" t="s">
        <v>281</v>
      </c>
    </row>
    <row r="28" spans="1:9" ht="20.149999999999999" customHeight="1">
      <c r="A28" s="343"/>
      <c r="B28" s="2000"/>
      <c r="C28" s="1970"/>
      <c r="D28" s="1178"/>
      <c r="E28" s="2008"/>
    </row>
    <row r="29" spans="1:9" ht="20.149999999999999" customHeight="1">
      <c r="A29" s="343"/>
      <c r="B29" s="1917"/>
      <c r="C29" s="2009"/>
      <c r="D29" s="1179"/>
      <c r="E29" s="2010"/>
    </row>
    <row r="30" spans="1:9" ht="20.149999999999999" customHeight="1">
      <c r="A30" s="343"/>
      <c r="B30" s="1917"/>
      <c r="C30" s="2009"/>
      <c r="D30" s="1179"/>
      <c r="E30" s="2010"/>
    </row>
    <row r="31" spans="1:9" ht="20.149999999999999" customHeight="1">
      <c r="A31" s="343"/>
      <c r="B31" s="1917"/>
      <c r="C31" s="2009"/>
      <c r="D31" s="1179"/>
      <c r="E31" s="2010"/>
    </row>
    <row r="32" spans="1:9" ht="20.149999999999999" customHeight="1">
      <c r="A32" s="343"/>
      <c r="B32" s="1917"/>
      <c r="C32" s="2009"/>
      <c r="D32" s="1179"/>
      <c r="E32" s="2010"/>
    </row>
    <row r="33" spans="1:5" ht="20.149999999999999" customHeight="1">
      <c r="A33" s="343"/>
      <c r="B33" s="1917"/>
      <c r="C33" s="2009"/>
      <c r="D33" s="1179"/>
      <c r="E33" s="1642"/>
    </row>
    <row r="34" spans="1:5" ht="15" customHeight="1">
      <c r="A34" s="343"/>
      <c r="B34" s="102"/>
      <c r="C34" s="102"/>
      <c r="D34" s="102"/>
      <c r="E34" s="102"/>
    </row>
    <row r="35" spans="1:5">
      <c r="A35" s="343"/>
      <c r="B35" s="102"/>
      <c r="C35" s="102"/>
      <c r="D35" s="102"/>
      <c r="E35" s="417" t="str">
        <f>+ToC!E115</f>
        <v xml:space="preserve">LONG-TERM Annual Return </v>
      </c>
    </row>
    <row r="36" spans="1:5">
      <c r="A36" s="681"/>
      <c r="B36" s="104"/>
      <c r="C36" s="102"/>
      <c r="D36" s="102"/>
      <c r="E36" s="417" t="s">
        <v>545</v>
      </c>
    </row>
    <row r="37" spans="1:5">
      <c r="A37" s="343"/>
      <c r="B37" s="102"/>
      <c r="C37" s="102"/>
      <c r="D37" s="102"/>
      <c r="E37" s="102"/>
    </row>
    <row r="38" spans="1:5" hidden="1">
      <c r="B38" s="102"/>
      <c r="C38" s="102"/>
      <c r="D38" s="102"/>
      <c r="E38" s="102"/>
    </row>
  </sheetData>
  <sheetProtection password="DF61" sheet="1" objects="1" scenarios="1"/>
  <mergeCells count="9">
    <mergeCell ref="B22:E22"/>
    <mergeCell ref="B25:E25"/>
    <mergeCell ref="A1:E1"/>
    <mergeCell ref="A11:E11"/>
    <mergeCell ref="B14:E14"/>
    <mergeCell ref="B18:E18"/>
    <mergeCell ref="B16:C16"/>
    <mergeCell ref="B17:C17"/>
    <mergeCell ref="B19:D19"/>
  </mergeCells>
  <dataValidations count="2">
    <dataValidation type="list" allowBlank="1" showInputMessage="1" showErrorMessage="1" sqref="E24">
      <formula1>$R$8:$R$11</formula1>
    </dataValidation>
    <dataValidation type="list" allowBlank="1" showInputMessage="1" showErrorMessage="1" sqref="E16:E17">
      <formula1>$R$9:$R$11</formula1>
    </dataValidation>
  </dataValidations>
  <hyperlinks>
    <hyperlink ref="A1:E1" location="ToC!A1" display="10.026"/>
  </hyperlinks>
  <printOptions horizontalCentered="1"/>
  <pageMargins left="0.59055118110236227" right="0.59055118110236227" top="0.59055118110236227" bottom="0.39370078740157483" header="0.23622047244094491" footer="0.23622047244094491"/>
  <pageSetup paperSize="5"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D56"/>
  <sheetViews>
    <sheetView zoomScaleNormal="100" workbookViewId="0">
      <selection activeCell="B9" sqref="B9"/>
    </sheetView>
  </sheetViews>
  <sheetFormatPr defaultColWidth="0" defaultRowHeight="15.5" zeroHeight="1"/>
  <cols>
    <col min="1" max="1" width="3.765625" style="98" customWidth="1"/>
    <col min="2" max="2" width="66" style="98" customWidth="1"/>
    <col min="3" max="3" width="41.07421875" style="98" customWidth="1"/>
    <col min="4" max="4" width="2.23046875" style="98" customWidth="1"/>
    <col min="5" max="16384" width="8.765625" style="98" hidden="1"/>
  </cols>
  <sheetData>
    <row r="1" spans="1:4">
      <c r="A1" s="5052" t="s">
        <v>54</v>
      </c>
      <c r="B1" s="5065"/>
      <c r="C1" s="5065"/>
      <c r="D1" s="91"/>
    </row>
    <row r="2" spans="1:4">
      <c r="A2" s="254"/>
      <c r="B2" s="255"/>
      <c r="C2" s="135" t="s">
        <v>546</v>
      </c>
      <c r="D2" s="91"/>
    </row>
    <row r="3" spans="1:4">
      <c r="A3" s="596" t="str">
        <f>+Cover!A14</f>
        <v>Select Name of Insurer/ Financial Holding Company</v>
      </c>
      <c r="B3" s="859"/>
      <c r="C3" s="91"/>
      <c r="D3" s="91"/>
    </row>
    <row r="4" spans="1:4">
      <c r="A4" s="179" t="str">
        <f>+ToC!A3</f>
        <v>Insurer/Financial Holding Company</v>
      </c>
      <c r="B4" s="211"/>
      <c r="C4" s="91"/>
      <c r="D4" s="91"/>
    </row>
    <row r="5" spans="1:4">
      <c r="A5" s="179"/>
      <c r="B5" s="211"/>
      <c r="C5" s="91"/>
      <c r="D5" s="91"/>
    </row>
    <row r="6" spans="1:4">
      <c r="A6" s="99" t="str">
        <f>+ToC!A5</f>
        <v>LONG-TERM INSURERS ANNUAL RETURN</v>
      </c>
      <c r="B6" s="211"/>
      <c r="C6" s="212"/>
      <c r="D6" s="91"/>
    </row>
    <row r="7" spans="1:4">
      <c r="A7" s="267" t="str">
        <f>+ToC!A6</f>
        <v>FOR THE YEAR ENDED:</v>
      </c>
      <c r="B7" s="211"/>
      <c r="C7" s="1745">
        <f>+Cover!A23</f>
        <v>0</v>
      </c>
      <c r="D7" s="91"/>
    </row>
    <row r="8" spans="1:4">
      <c r="A8" s="241"/>
      <c r="B8" s="211"/>
      <c r="C8" s="91"/>
      <c r="D8" s="91"/>
    </row>
    <row r="9" spans="1:4">
      <c r="A9" s="91"/>
      <c r="B9" s="91"/>
      <c r="C9" s="91"/>
      <c r="D9" s="91"/>
    </row>
    <row r="10" spans="1:4">
      <c r="A10" s="91"/>
      <c r="B10" s="5302" t="s">
        <v>547</v>
      </c>
      <c r="C10" s="5302"/>
      <c r="D10" s="91"/>
    </row>
    <row r="11" spans="1:4" ht="16" thickBot="1">
      <c r="A11" s="280"/>
      <c r="B11" s="281"/>
      <c r="C11" s="281"/>
      <c r="D11" s="91"/>
    </row>
    <row r="12" spans="1:4" ht="75.75" customHeight="1" thickTop="1">
      <c r="A12" s="5305" t="s">
        <v>2505</v>
      </c>
      <c r="B12" s="5306"/>
      <c r="C12" s="5307"/>
      <c r="D12" s="91"/>
    </row>
    <row r="13" spans="1:4" ht="26.25" customHeight="1">
      <c r="A13" s="4836" t="s">
        <v>2452</v>
      </c>
      <c r="B13" s="5303" t="s">
        <v>2506</v>
      </c>
      <c r="C13" s="5304"/>
      <c r="D13" s="91"/>
    </row>
    <row r="14" spans="1:4" s="90" customFormat="1">
      <c r="A14" s="4837" t="s">
        <v>548</v>
      </c>
      <c r="B14" s="5298" t="s">
        <v>2453</v>
      </c>
      <c r="C14" s="5299"/>
      <c r="D14" s="89"/>
    </row>
    <row r="15" spans="1:4" s="90" customFormat="1">
      <c r="A15" s="4837" t="s">
        <v>549</v>
      </c>
      <c r="B15" s="5298" t="s">
        <v>2507</v>
      </c>
      <c r="C15" s="5299"/>
      <c r="D15" s="89"/>
    </row>
    <row r="16" spans="1:4" s="90" customFormat="1">
      <c r="A16" s="4837" t="s">
        <v>550</v>
      </c>
      <c r="B16" s="4858" t="s">
        <v>2518</v>
      </c>
      <c r="C16" s="4859"/>
      <c r="D16" s="89"/>
    </row>
    <row r="17" spans="1:4" s="90" customFormat="1">
      <c r="A17" s="4837" t="s">
        <v>551</v>
      </c>
      <c r="B17" s="4858" t="s">
        <v>2519</v>
      </c>
      <c r="C17" s="4859"/>
      <c r="D17" s="89"/>
    </row>
    <row r="18" spans="1:4" s="90" customFormat="1">
      <c r="A18" s="4837" t="s">
        <v>552</v>
      </c>
      <c r="B18" s="4858" t="s">
        <v>2520</v>
      </c>
      <c r="C18" s="4859"/>
      <c r="D18" s="89"/>
    </row>
    <row r="19" spans="1:4" s="90" customFormat="1">
      <c r="A19" s="4837" t="s">
        <v>553</v>
      </c>
      <c r="B19" s="4858" t="s">
        <v>2521</v>
      </c>
      <c r="C19" s="4859"/>
      <c r="D19" s="89"/>
    </row>
    <row r="20" spans="1:4" s="90" customFormat="1">
      <c r="A20" s="4837" t="s">
        <v>554</v>
      </c>
      <c r="B20" s="4856" t="s">
        <v>2522</v>
      </c>
      <c r="C20" s="4857"/>
      <c r="D20" s="89"/>
    </row>
    <row r="21" spans="1:4" s="90" customFormat="1" ht="15" customHeight="1">
      <c r="A21" s="4837" t="s">
        <v>555</v>
      </c>
      <c r="B21" s="4856" t="s">
        <v>2523</v>
      </c>
      <c r="C21" s="4857"/>
      <c r="D21" s="89"/>
    </row>
    <row r="22" spans="1:4" s="90" customFormat="1">
      <c r="A22" s="4837" t="s">
        <v>556</v>
      </c>
      <c r="B22" s="4856" t="s">
        <v>2524</v>
      </c>
      <c r="C22" s="4857"/>
      <c r="D22" s="89"/>
    </row>
    <row r="23" spans="1:4" s="90" customFormat="1">
      <c r="A23" s="4837" t="s">
        <v>557</v>
      </c>
      <c r="B23" s="4856" t="s">
        <v>2525</v>
      </c>
      <c r="C23" s="4857"/>
      <c r="D23" s="89"/>
    </row>
    <row r="24" spans="1:4" s="90" customFormat="1" ht="15" customHeight="1">
      <c r="A24" s="4837" t="s">
        <v>558</v>
      </c>
      <c r="B24" s="4856" t="s">
        <v>2526</v>
      </c>
      <c r="C24" s="4857"/>
      <c r="D24" s="89"/>
    </row>
    <row r="25" spans="1:4" s="90" customFormat="1" ht="15" customHeight="1">
      <c r="A25" s="4837" t="s">
        <v>2508</v>
      </c>
      <c r="B25" s="4856" t="s">
        <v>2527</v>
      </c>
      <c r="C25" s="4857"/>
      <c r="D25" s="89"/>
    </row>
    <row r="26" spans="1:4" s="90" customFormat="1" ht="15" customHeight="1">
      <c r="A26" s="4837" t="s">
        <v>2509</v>
      </c>
      <c r="B26" s="4856" t="s">
        <v>2528</v>
      </c>
      <c r="C26" s="4857"/>
      <c r="D26" s="89"/>
    </row>
    <row r="27" spans="1:4" s="90" customFormat="1" ht="15" customHeight="1">
      <c r="A27" s="4837" t="s">
        <v>2510</v>
      </c>
      <c r="B27" s="4856" t="s">
        <v>2529</v>
      </c>
      <c r="C27" s="4857"/>
      <c r="D27" s="89"/>
    </row>
    <row r="28" spans="1:4" s="90" customFormat="1" ht="15" customHeight="1">
      <c r="A28" s="4837" t="s">
        <v>2511</v>
      </c>
      <c r="B28" s="4856" t="s">
        <v>2530</v>
      </c>
      <c r="C28" s="4857"/>
      <c r="D28" s="89"/>
    </row>
    <row r="29" spans="1:4" s="90" customFormat="1" ht="15" customHeight="1">
      <c r="A29" s="4837" t="s">
        <v>2512</v>
      </c>
      <c r="B29" s="4856" t="s">
        <v>2531</v>
      </c>
      <c r="C29" s="4857"/>
      <c r="D29" s="89"/>
    </row>
    <row r="30" spans="1:4" s="90" customFormat="1">
      <c r="A30" s="4837" t="s">
        <v>2513</v>
      </c>
      <c r="B30" s="5296" t="s">
        <v>2532</v>
      </c>
      <c r="C30" s="5297"/>
      <c r="D30" s="89"/>
    </row>
    <row r="31" spans="1:4" s="90" customFormat="1" ht="15" customHeight="1">
      <c r="A31" s="4837"/>
      <c r="B31" s="4856"/>
      <c r="C31" s="4857"/>
      <c r="D31" s="89"/>
    </row>
    <row r="32" spans="1:4" s="90" customFormat="1" ht="31.5" customHeight="1">
      <c r="A32" s="4836" t="s">
        <v>2454</v>
      </c>
      <c r="B32" s="4838" t="s">
        <v>2455</v>
      </c>
      <c r="C32" s="4839"/>
      <c r="D32" s="89"/>
    </row>
    <row r="33" spans="1:4" s="90" customFormat="1">
      <c r="A33" s="4840" t="s">
        <v>548</v>
      </c>
      <c r="B33" s="5296" t="s">
        <v>2517</v>
      </c>
      <c r="C33" s="5297"/>
      <c r="D33" s="89"/>
    </row>
    <row r="34" spans="1:4" s="90" customFormat="1">
      <c r="A34" s="4840" t="s">
        <v>549</v>
      </c>
      <c r="B34" s="5296" t="s">
        <v>2456</v>
      </c>
      <c r="C34" s="5297"/>
      <c r="D34" s="89"/>
    </row>
    <row r="35" spans="1:4" s="90" customFormat="1">
      <c r="A35" s="4840" t="s">
        <v>550</v>
      </c>
      <c r="B35" s="5298" t="s">
        <v>2457</v>
      </c>
      <c r="C35" s="5299"/>
      <c r="D35" s="89"/>
    </row>
    <row r="36" spans="1:4" s="90" customFormat="1">
      <c r="A36" s="4840"/>
      <c r="B36" s="4841"/>
      <c r="C36" s="4842"/>
      <c r="D36" s="89"/>
    </row>
    <row r="37" spans="1:4" s="90" customFormat="1" ht="31.5" customHeight="1">
      <c r="A37" s="4836" t="s">
        <v>2458</v>
      </c>
      <c r="B37" s="5300" t="s">
        <v>2459</v>
      </c>
      <c r="C37" s="5301"/>
      <c r="D37" s="89"/>
    </row>
    <row r="38" spans="1:4" s="90" customFormat="1">
      <c r="A38" s="4840" t="s">
        <v>548</v>
      </c>
      <c r="B38" s="5296" t="s">
        <v>2460</v>
      </c>
      <c r="C38" s="5297"/>
      <c r="D38" s="89"/>
    </row>
    <row r="39" spans="1:4" s="90" customFormat="1">
      <c r="A39" s="4840" t="s">
        <v>549</v>
      </c>
      <c r="B39" s="5296" t="s">
        <v>2514</v>
      </c>
      <c r="C39" s="5297"/>
      <c r="D39" s="89"/>
    </row>
    <row r="40" spans="1:4" s="90" customFormat="1">
      <c r="A40" s="4840" t="s">
        <v>550</v>
      </c>
      <c r="B40" s="5296" t="s">
        <v>2515</v>
      </c>
      <c r="C40" s="5297"/>
      <c r="D40" s="89"/>
    </row>
    <row r="41" spans="1:4" s="90" customFormat="1" ht="32.25" customHeight="1">
      <c r="A41" s="4840" t="s">
        <v>551</v>
      </c>
      <c r="B41" s="5296" t="s">
        <v>2516</v>
      </c>
      <c r="C41" s="5297"/>
      <c r="D41" s="89"/>
    </row>
    <row r="42" spans="1:4" s="90" customFormat="1">
      <c r="A42" s="89"/>
      <c r="B42" s="89"/>
      <c r="C42" s="89"/>
      <c r="D42" s="89"/>
    </row>
    <row r="43" spans="1:4" s="90" customFormat="1">
      <c r="A43" s="89"/>
      <c r="B43" s="89"/>
      <c r="C43" s="645" t="s">
        <v>2038</v>
      </c>
      <c r="D43" s="89"/>
    </row>
    <row r="44" spans="1:4" s="90" customFormat="1" ht="16.5" customHeight="1">
      <c r="A44" s="89"/>
      <c r="B44" s="89"/>
      <c r="C44" s="417" t="s">
        <v>2049</v>
      </c>
      <c r="D44" s="89"/>
    </row>
    <row r="45" spans="1:4" hidden="1"/>
    <row r="46" spans="1:4" hidden="1"/>
    <row r="47" spans="1:4" hidden="1"/>
    <row r="48" spans="1:4" hidden="1"/>
    <row r="49" hidden="1"/>
    <row r="50" hidden="1"/>
    <row r="51" hidden="1"/>
    <row r="52" hidden="1"/>
    <row r="53" hidden="1"/>
    <row r="54" hidden="1"/>
    <row r="55" hidden="1"/>
    <row r="56" hidden="1"/>
  </sheetData>
  <sheetProtection password="DF61" sheet="1" objects="1" scenarios="1"/>
  <mergeCells count="15">
    <mergeCell ref="B30:C30"/>
    <mergeCell ref="A1:C1"/>
    <mergeCell ref="B39:C39"/>
    <mergeCell ref="B10:C10"/>
    <mergeCell ref="B13:C13"/>
    <mergeCell ref="A12:C12"/>
    <mergeCell ref="B14:C14"/>
    <mergeCell ref="B15:C15"/>
    <mergeCell ref="B38:C38"/>
    <mergeCell ref="B40:C40"/>
    <mergeCell ref="B41:C41"/>
    <mergeCell ref="B33:C33"/>
    <mergeCell ref="B34:C34"/>
    <mergeCell ref="B35:C35"/>
    <mergeCell ref="B37:C37"/>
  </mergeCells>
  <hyperlinks>
    <hyperlink ref="A1:C1" location="ToC!A1" display="10.027"/>
  </hyperlinks>
  <pageMargins left="0.7" right="0.7" top="0.75" bottom="0.75" header="0.3" footer="0.3"/>
  <pageSetup paperSize="5"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Y51"/>
  <sheetViews>
    <sheetView zoomScale="75" zoomScaleNormal="75" workbookViewId="0">
      <selection activeCell="C11" sqref="C11:F11"/>
    </sheetView>
  </sheetViews>
  <sheetFormatPr defaultColWidth="0" defaultRowHeight="15.5" zeroHeight="1"/>
  <cols>
    <col min="1" max="1" width="3.765625" style="4400" customWidth="1"/>
    <col min="2" max="4" width="25.765625" style="4400" customWidth="1"/>
    <col min="5" max="5" width="11.84375" style="4400" customWidth="1"/>
    <col min="6" max="6" width="11.69140625" style="4400" customWidth="1"/>
    <col min="7" max="7" width="13.4609375" style="4400" customWidth="1"/>
    <col min="8" max="8" width="25.765625" style="4400" customWidth="1"/>
    <col min="9" max="25" width="0" style="4400" hidden="1" customWidth="1"/>
    <col min="26" max="16384" width="8.84375" style="4400" hidden="1"/>
  </cols>
  <sheetData>
    <row r="1" spans="1:8" customFormat="1">
      <c r="A1" s="5052" t="s">
        <v>56</v>
      </c>
      <c r="B1" s="5052"/>
      <c r="C1" s="5052"/>
      <c r="D1" s="5052"/>
      <c r="E1" s="5052"/>
      <c r="F1" s="5065"/>
      <c r="G1" s="5065"/>
      <c r="H1" s="5065"/>
    </row>
    <row r="2" spans="1:8" customFormat="1">
      <c r="A2" s="674"/>
      <c r="B2" s="674"/>
      <c r="C2" s="674"/>
      <c r="D2" s="674"/>
      <c r="E2" s="69" t="s">
        <v>523</v>
      </c>
      <c r="F2" s="32"/>
      <c r="G2" s="32"/>
      <c r="H2" s="32"/>
    </row>
    <row r="3" spans="1:8" customFormat="1">
      <c r="A3" s="673" t="str">
        <f>+Cover!A14</f>
        <v>Select Name of Insurer/ Financial Holding Company</v>
      </c>
      <c r="B3" s="653"/>
      <c r="C3" s="653"/>
      <c r="D3" s="105"/>
      <c r="E3" s="102"/>
      <c r="F3" s="32"/>
      <c r="G3" s="32"/>
      <c r="H3" s="32"/>
    </row>
    <row r="4" spans="1:8" customFormat="1">
      <c r="A4" s="1791" t="str">
        <f>+ToC!A3</f>
        <v>Insurer/Financial Holding Company</v>
      </c>
      <c r="B4" s="630"/>
      <c r="C4" s="105"/>
      <c r="D4" s="105"/>
      <c r="E4" s="102"/>
      <c r="F4" s="32"/>
      <c r="G4" s="32"/>
      <c r="H4" s="32"/>
    </row>
    <row r="5" spans="1:8" customFormat="1">
      <c r="A5" s="954"/>
      <c r="B5" s="630"/>
      <c r="C5" s="105"/>
      <c r="D5" s="105"/>
      <c r="E5" s="102"/>
      <c r="F5" s="32"/>
      <c r="G5" s="32"/>
      <c r="H5" s="32"/>
    </row>
    <row r="6" spans="1:8" customFormat="1">
      <c r="A6" s="352" t="str">
        <f>+ToC!A5</f>
        <v>LONG-TERM INSURERS ANNUAL RETURN</v>
      </c>
      <c r="B6" s="105"/>
      <c r="C6" s="105"/>
      <c r="D6" s="105"/>
      <c r="E6" s="102"/>
      <c r="F6" s="32"/>
      <c r="G6" s="32"/>
      <c r="H6" s="32"/>
    </row>
    <row r="7" spans="1:8" customFormat="1">
      <c r="A7" s="352" t="str">
        <f>+ToC!A6</f>
        <v>FOR THE YEAR ENDED:</v>
      </c>
      <c r="B7" s="105"/>
      <c r="C7" s="105"/>
      <c r="D7" s="105"/>
      <c r="E7" s="102"/>
      <c r="F7" s="32"/>
      <c r="G7" s="32"/>
      <c r="H7" s="1745">
        <f>+Cover!A23</f>
        <v>0</v>
      </c>
    </row>
    <row r="8" spans="1:8" customFormat="1">
      <c r="A8" s="955"/>
      <c r="B8" s="105"/>
      <c r="C8" s="105"/>
      <c r="D8" s="105"/>
      <c r="E8" s="102"/>
      <c r="F8" s="32"/>
      <c r="G8" s="32"/>
      <c r="H8" s="32"/>
    </row>
    <row r="9" spans="1:8" customFormat="1" ht="20.149999999999999" customHeight="1">
      <c r="A9" s="5310"/>
      <c r="B9" s="5310"/>
      <c r="C9" s="5310"/>
      <c r="D9" s="5310"/>
      <c r="E9" s="5310"/>
      <c r="F9" s="5310"/>
      <c r="G9" s="5310"/>
      <c r="H9" s="5310"/>
    </row>
    <row r="10" spans="1:8" customFormat="1" ht="19.5" customHeight="1">
      <c r="A10" s="1788"/>
      <c r="B10" s="1788"/>
      <c r="C10" s="1788"/>
      <c r="D10" s="1788"/>
      <c r="E10" s="1788"/>
      <c r="F10" s="1788"/>
      <c r="G10" s="1788"/>
      <c r="H10" s="1788"/>
    </row>
    <row r="11" spans="1:8" ht="20.149999999999999" customHeight="1">
      <c r="A11" s="630"/>
      <c r="B11" s="630"/>
      <c r="C11" s="5213" t="s">
        <v>559</v>
      </c>
      <c r="D11" s="5213"/>
      <c r="E11" s="5213"/>
      <c r="F11" s="5213"/>
      <c r="G11" s="4347"/>
      <c r="H11" s="4476"/>
    </row>
    <row r="12" spans="1:8" ht="20.149999999999999" customHeight="1">
      <c r="A12" s="630"/>
      <c r="B12" s="630"/>
      <c r="C12" s="1167"/>
      <c r="D12" s="4348"/>
      <c r="E12" s="4348"/>
      <c r="F12" s="4348"/>
      <c r="G12" s="4347"/>
      <c r="H12" s="4476"/>
    </row>
    <row r="13" spans="1:8" ht="20.149999999999999" customHeight="1">
      <c r="A13" s="5213" t="s">
        <v>560</v>
      </c>
      <c r="B13" s="5213"/>
      <c r="C13" s="5213"/>
      <c r="D13" s="5213"/>
      <c r="E13" s="5213"/>
      <c r="F13" s="5213"/>
      <c r="G13" s="5213"/>
      <c r="H13" s="5213"/>
    </row>
    <row r="14" spans="1:8" ht="20.149999999999999" customHeight="1">
      <c r="A14" s="102"/>
      <c r="B14" s="102"/>
      <c r="C14" s="102"/>
      <c r="D14" s="102"/>
      <c r="E14" s="102"/>
      <c r="F14" s="102"/>
      <c r="G14" s="102"/>
      <c r="H14" s="102"/>
    </row>
    <row r="15" spans="1:8" ht="20.149999999999999" customHeight="1">
      <c r="A15" s="5311"/>
      <c r="B15" s="5311"/>
      <c r="C15" s="1614"/>
      <c r="D15" s="4477"/>
      <c r="E15" s="2035"/>
      <c r="F15" s="5312" t="s">
        <v>561</v>
      </c>
      <c r="G15" s="5313"/>
      <c r="H15" s="4478"/>
    </row>
    <row r="16" spans="1:8" ht="54.75" customHeight="1">
      <c r="A16" s="5314" t="s">
        <v>562</v>
      </c>
      <c r="B16" s="5315"/>
      <c r="C16" s="1965" t="s">
        <v>563</v>
      </c>
      <c r="D16" s="4479" t="s">
        <v>564</v>
      </c>
      <c r="E16" s="4339" t="s">
        <v>565</v>
      </c>
      <c r="F16" s="4339" t="s">
        <v>566</v>
      </c>
      <c r="G16" s="4339" t="s">
        <v>567</v>
      </c>
      <c r="H16" s="4339" t="s">
        <v>568</v>
      </c>
    </row>
    <row r="17" spans="1:25" ht="20.149999999999999" customHeight="1">
      <c r="A17" s="5316" t="s">
        <v>294</v>
      </c>
      <c r="B17" s="5317"/>
      <c r="C17" s="4480" t="s">
        <v>295</v>
      </c>
      <c r="D17" s="4481" t="s">
        <v>296</v>
      </c>
      <c r="E17" s="4480" t="s">
        <v>297</v>
      </c>
      <c r="F17" s="4480" t="s">
        <v>298</v>
      </c>
      <c r="G17" s="4482" t="s">
        <v>299</v>
      </c>
      <c r="H17" s="4480" t="s">
        <v>300</v>
      </c>
    </row>
    <row r="18" spans="1:25" ht="20.149999999999999" customHeight="1">
      <c r="A18" s="5320"/>
      <c r="B18" s="5321"/>
      <c r="C18" s="2000"/>
      <c r="D18" s="4483"/>
      <c r="E18" s="2000"/>
      <c r="F18" s="1993"/>
      <c r="G18" s="1993"/>
      <c r="H18" s="4484"/>
    </row>
    <row r="19" spans="1:25" ht="20.149999999999999" customHeight="1">
      <c r="A19" s="5320"/>
      <c r="B19" s="5321"/>
      <c r="C19" s="2000"/>
      <c r="D19" s="4483"/>
      <c r="E19" s="2000"/>
      <c r="F19" s="1993"/>
      <c r="G19" s="1993"/>
      <c r="H19" s="4484"/>
    </row>
    <row r="20" spans="1:25" ht="20.149999999999999" customHeight="1">
      <c r="A20" s="5320"/>
      <c r="B20" s="5321"/>
      <c r="C20" s="2000"/>
      <c r="D20" s="4483"/>
      <c r="E20" s="2000"/>
      <c r="F20" s="1993"/>
      <c r="G20" s="1993"/>
      <c r="H20" s="4484"/>
    </row>
    <row r="21" spans="1:25" ht="20.149999999999999" customHeight="1">
      <c r="A21" s="5320"/>
      <c r="B21" s="5321"/>
      <c r="C21" s="2000"/>
      <c r="D21" s="4483"/>
      <c r="E21" s="2000"/>
      <c r="F21" s="1993"/>
      <c r="G21" s="1993"/>
      <c r="H21" s="4484"/>
    </row>
    <row r="22" spans="1:25" ht="20.149999999999999" customHeight="1">
      <c r="A22" s="5320"/>
      <c r="B22" s="5321"/>
      <c r="C22" s="2000"/>
      <c r="D22" s="4483"/>
      <c r="E22" s="2000"/>
      <c r="F22" s="1993"/>
      <c r="G22" s="1993"/>
      <c r="H22" s="4484"/>
    </row>
    <row r="23" spans="1:25" ht="20.149999999999999" customHeight="1">
      <c r="A23" s="5320"/>
      <c r="B23" s="5321"/>
      <c r="C23" s="2000"/>
      <c r="D23" s="4483"/>
      <c r="E23" s="2000"/>
      <c r="F23" s="1993"/>
      <c r="G23" s="1993"/>
      <c r="H23" s="4484"/>
      <c r="Y23" s="71" t="s">
        <v>395</v>
      </c>
    </row>
    <row r="24" spans="1:25" ht="20.149999999999999" customHeight="1">
      <c r="A24" s="5320"/>
      <c r="B24" s="5321"/>
      <c r="C24" s="2000"/>
      <c r="D24" s="4483"/>
      <c r="E24" s="2000"/>
      <c r="F24" s="1993"/>
      <c r="G24" s="1993"/>
      <c r="H24" s="4484"/>
      <c r="Y24" s="71" t="s">
        <v>398</v>
      </c>
    </row>
    <row r="25" spans="1:25" ht="20.149999999999999" customHeight="1">
      <c r="A25" s="5318" t="s">
        <v>440</v>
      </c>
      <c r="B25" s="5319"/>
      <c r="C25" s="4485"/>
      <c r="D25" s="4486"/>
      <c r="E25" s="4485"/>
      <c r="F25" s="4487">
        <f>SUM(F18:F24)</f>
        <v>0</v>
      </c>
      <c r="G25" s="4487">
        <f>SUM(G18:G24)</f>
        <v>0</v>
      </c>
      <c r="H25" s="4488"/>
      <c r="Y25" s="71" t="s">
        <v>401</v>
      </c>
    </row>
    <row r="26" spans="1:25" ht="20.149999999999999" customHeight="1">
      <c r="A26" s="102"/>
      <c r="B26" s="102"/>
      <c r="C26" s="102"/>
      <c r="D26" s="102"/>
      <c r="E26" s="102"/>
      <c r="F26" s="102"/>
      <c r="G26" s="102"/>
      <c r="H26" s="102"/>
    </row>
    <row r="27" spans="1:25" ht="20.149999999999999" customHeight="1">
      <c r="A27" s="102"/>
      <c r="B27" s="102"/>
      <c r="C27" s="102"/>
      <c r="D27" s="102"/>
      <c r="E27" s="102"/>
      <c r="F27" s="102"/>
      <c r="G27" s="102"/>
      <c r="H27" s="102"/>
    </row>
    <row r="28" spans="1:25" ht="20.149999999999999" customHeight="1">
      <c r="A28" s="4326"/>
      <c r="B28" s="352"/>
      <c r="C28" s="352"/>
      <c r="D28" s="4489"/>
      <c r="E28" s="5312">
        <f>YEAR($H$7)</f>
        <v>1900</v>
      </c>
      <c r="F28" s="5313"/>
      <c r="G28" s="5312">
        <f>E28-1</f>
        <v>1899</v>
      </c>
      <c r="H28" s="5313"/>
    </row>
    <row r="29" spans="1:25" ht="20.149999999999999" customHeight="1">
      <c r="A29" s="4490"/>
      <c r="B29" s="1865"/>
      <c r="C29" s="1865"/>
      <c r="D29" s="4491"/>
      <c r="E29" s="5308" t="s">
        <v>426</v>
      </c>
      <c r="F29" s="5309"/>
      <c r="G29" s="5308" t="s">
        <v>426</v>
      </c>
      <c r="H29" s="5309"/>
    </row>
    <row r="30" spans="1:25" ht="20.149999999999999" customHeight="1">
      <c r="A30" s="4492" t="s">
        <v>569</v>
      </c>
      <c r="B30" s="2424"/>
      <c r="C30" s="2424"/>
      <c r="D30" s="2424"/>
      <c r="E30" s="5322"/>
      <c r="F30" s="5232"/>
      <c r="G30" s="5322"/>
      <c r="H30" s="5232"/>
    </row>
    <row r="31" spans="1:25" ht="20.149999999999999" customHeight="1">
      <c r="A31" s="4492" t="s">
        <v>570</v>
      </c>
      <c r="B31" s="2424"/>
      <c r="C31" s="2424"/>
      <c r="D31" s="2424"/>
      <c r="E31" s="5322"/>
      <c r="F31" s="5232"/>
      <c r="G31" s="5322"/>
      <c r="H31" s="5232"/>
    </row>
    <row r="32" spans="1:25" ht="20.149999999999999" customHeight="1">
      <c r="A32" s="102"/>
      <c r="B32" s="102"/>
      <c r="C32" s="102"/>
      <c r="D32" s="102"/>
      <c r="E32" s="102"/>
      <c r="F32" s="102"/>
      <c r="G32" s="102"/>
      <c r="H32" s="102"/>
    </row>
    <row r="33" spans="1:8" ht="20.149999999999999" customHeight="1">
      <c r="A33" s="102"/>
      <c r="B33" s="102"/>
      <c r="C33" s="102"/>
      <c r="D33" s="102"/>
      <c r="E33" s="102"/>
      <c r="F33" s="102"/>
      <c r="G33" s="102"/>
      <c r="H33" s="102"/>
    </row>
    <row r="34" spans="1:8" ht="20.149999999999999" customHeight="1">
      <c r="A34" s="4493">
        <v>2</v>
      </c>
      <c r="B34" s="4494" t="s">
        <v>571</v>
      </c>
      <c r="C34" s="4494"/>
      <c r="D34" s="4494"/>
      <c r="E34" s="4494"/>
      <c r="F34" s="4494"/>
      <c r="G34" s="2001"/>
      <c r="H34" s="4495"/>
    </row>
    <row r="35" spans="1:8" ht="20.149999999999999" customHeight="1">
      <c r="A35" s="4496"/>
      <c r="B35" s="4342" t="s">
        <v>572</v>
      </c>
      <c r="C35" s="4347"/>
      <c r="D35" s="4347"/>
      <c r="E35" s="4347"/>
      <c r="F35" s="4347"/>
      <c r="G35" s="1964" t="s">
        <v>395</v>
      </c>
      <c r="H35" s="4497"/>
    </row>
    <row r="36" spans="1:8" ht="20.149999999999999" customHeight="1">
      <c r="A36" s="4496"/>
      <c r="B36" s="4347"/>
      <c r="C36" s="4347"/>
      <c r="D36" s="4347"/>
      <c r="E36" s="4347"/>
      <c r="F36" s="4347"/>
      <c r="G36" s="4347"/>
      <c r="H36" s="4497"/>
    </row>
    <row r="37" spans="1:8" ht="20.149999999999999" customHeight="1">
      <c r="A37" s="4496"/>
      <c r="B37" s="4344" t="s">
        <v>573</v>
      </c>
      <c r="C37" s="4347"/>
      <c r="D37" s="4347"/>
      <c r="E37" s="4347"/>
      <c r="F37" s="4347"/>
      <c r="G37" s="4347"/>
      <c r="H37" s="4497"/>
    </row>
    <row r="38" spans="1:8" ht="20.149999999999999" customHeight="1">
      <c r="A38" s="4498"/>
      <c r="B38" s="4499"/>
      <c r="C38" s="4500"/>
      <c r="D38" s="4500"/>
      <c r="E38" s="4500"/>
      <c r="F38" s="4500"/>
      <c r="G38" s="4500"/>
      <c r="H38" s="4501"/>
    </row>
    <row r="39" spans="1:8" ht="20.149999999999999" customHeight="1">
      <c r="A39" s="4502">
        <v>1</v>
      </c>
      <c r="B39" s="5323"/>
      <c r="C39" s="5324"/>
      <c r="D39" s="5324"/>
      <c r="E39" s="5324"/>
      <c r="F39" s="5324"/>
      <c r="G39" s="5324"/>
      <c r="H39" s="5325"/>
    </row>
    <row r="40" spans="1:8" ht="20.149999999999999" customHeight="1">
      <c r="A40" s="4502">
        <v>2</v>
      </c>
      <c r="B40" s="5326"/>
      <c r="C40" s="5327"/>
      <c r="D40" s="5327"/>
      <c r="E40" s="5327"/>
      <c r="F40" s="5327"/>
      <c r="G40" s="5327"/>
      <c r="H40" s="5321"/>
    </row>
    <row r="41" spans="1:8" ht="20.149999999999999" customHeight="1">
      <c r="A41" s="4502">
        <v>3</v>
      </c>
      <c r="B41" s="5326"/>
      <c r="C41" s="5327"/>
      <c r="D41" s="5327"/>
      <c r="E41" s="5327"/>
      <c r="F41" s="5327"/>
      <c r="G41" s="5327"/>
      <c r="H41" s="5321"/>
    </row>
    <row r="42" spans="1:8" ht="20.149999999999999" customHeight="1">
      <c r="A42" s="4502">
        <v>4</v>
      </c>
      <c r="B42" s="5326"/>
      <c r="C42" s="5327"/>
      <c r="D42" s="5327"/>
      <c r="E42" s="5327"/>
      <c r="F42" s="5327"/>
      <c r="G42" s="5327"/>
      <c r="H42" s="5321"/>
    </row>
    <row r="43" spans="1:8" ht="20.149999999999999" customHeight="1">
      <c r="A43" s="4502">
        <v>5</v>
      </c>
      <c r="B43" s="5326"/>
      <c r="C43" s="5327"/>
      <c r="D43" s="5327"/>
      <c r="E43" s="5327"/>
      <c r="F43" s="5327"/>
      <c r="G43" s="5327"/>
      <c r="H43" s="5321"/>
    </row>
    <row r="44" spans="1:8" ht="20.149999999999999" customHeight="1">
      <c r="A44" s="4503">
        <v>6</v>
      </c>
      <c r="B44" s="5326"/>
      <c r="C44" s="5327"/>
      <c r="D44" s="5327"/>
      <c r="E44" s="5327"/>
      <c r="F44" s="5327"/>
      <c r="G44" s="5327"/>
      <c r="H44" s="5321"/>
    </row>
    <row r="45" spans="1:8" ht="20.149999999999999" customHeight="1">
      <c r="A45" s="102"/>
      <c r="B45" s="102"/>
      <c r="C45" s="102"/>
      <c r="D45" s="102"/>
      <c r="E45" s="102"/>
      <c r="F45" s="102"/>
      <c r="G45" s="102"/>
      <c r="H45" s="102"/>
    </row>
    <row r="46" spans="1:8">
      <c r="A46" s="106"/>
      <c r="B46" s="102"/>
      <c r="C46" s="102"/>
      <c r="D46" s="102"/>
      <c r="E46" s="105"/>
      <c r="F46" s="105"/>
      <c r="G46" s="105"/>
      <c r="H46" s="105"/>
    </row>
    <row r="47" spans="1:8">
      <c r="A47" s="106"/>
      <c r="B47" s="102"/>
      <c r="C47" s="102"/>
      <c r="D47" s="102"/>
      <c r="E47" s="105"/>
      <c r="F47" s="105"/>
      <c r="G47" s="105"/>
      <c r="H47" s="105"/>
    </row>
    <row r="48" spans="1:8">
      <c r="A48" s="102"/>
      <c r="B48" s="102"/>
      <c r="C48" s="102"/>
      <c r="D48" s="102"/>
      <c r="E48" s="102"/>
      <c r="F48" s="102"/>
      <c r="G48" s="102"/>
      <c r="H48" s="102"/>
    </row>
    <row r="49" spans="1:8">
      <c r="A49" s="102"/>
      <c r="B49" s="102"/>
      <c r="C49" s="102"/>
      <c r="D49" s="102"/>
      <c r="E49" s="102"/>
      <c r="F49" s="102"/>
      <c r="G49" s="102"/>
      <c r="H49" s="102"/>
    </row>
    <row r="50" spans="1:8">
      <c r="A50" s="102"/>
      <c r="B50" s="102"/>
      <c r="C50" s="102"/>
      <c r="D50" s="102"/>
      <c r="E50" s="102"/>
      <c r="F50" s="102"/>
      <c r="G50" s="810"/>
      <c r="H50" s="268" t="str">
        <f>+ToC!E115</f>
        <v xml:space="preserve">LONG-TERM Annual Return </v>
      </c>
    </row>
    <row r="51" spans="1:8">
      <c r="A51" s="102"/>
      <c r="B51" s="102"/>
      <c r="C51" s="102"/>
      <c r="D51" s="102"/>
      <c r="E51" s="102"/>
      <c r="F51" s="102"/>
      <c r="G51" s="102"/>
      <c r="H51" s="126" t="s">
        <v>574</v>
      </c>
    </row>
  </sheetData>
  <sheetProtection password="DF61" sheet="1" objects="1" scenarios="1"/>
  <mergeCells count="30">
    <mergeCell ref="B40:H40"/>
    <mergeCell ref="B41:H41"/>
    <mergeCell ref="B42:H42"/>
    <mergeCell ref="B43:H43"/>
    <mergeCell ref="B44:H44"/>
    <mergeCell ref="E30:F30"/>
    <mergeCell ref="E31:F31"/>
    <mergeCell ref="G30:H30"/>
    <mergeCell ref="G31:H31"/>
    <mergeCell ref="B39:H39"/>
    <mergeCell ref="A1:H1"/>
    <mergeCell ref="A17:B17"/>
    <mergeCell ref="A25:B25"/>
    <mergeCell ref="E28:F28"/>
    <mergeCell ref="G28:H28"/>
    <mergeCell ref="A18:B18"/>
    <mergeCell ref="A19:B19"/>
    <mergeCell ref="A20:B20"/>
    <mergeCell ref="A21:B21"/>
    <mergeCell ref="A22:B22"/>
    <mergeCell ref="A23:B23"/>
    <mergeCell ref="A24:B24"/>
    <mergeCell ref="E29:F29"/>
    <mergeCell ref="G29:H29"/>
    <mergeCell ref="A9:H9"/>
    <mergeCell ref="C11:F11"/>
    <mergeCell ref="A13:H13"/>
    <mergeCell ref="A15:B15"/>
    <mergeCell ref="F15:G15"/>
    <mergeCell ref="A16:B16"/>
  </mergeCells>
  <dataValidations count="1">
    <dataValidation type="list" allowBlank="1" showInputMessage="1" showErrorMessage="1" sqref="G35">
      <formula1>$Y$23:$Y$26</formula1>
    </dataValidation>
  </dataValidations>
  <hyperlinks>
    <hyperlink ref="A1:H1" location="ToC!A1" display="10.030"/>
  </hyperlinks>
  <pageMargins left="0.39370078740157483" right="0.39370078740157483" top="0.5905500874890639" bottom="0.39370078740157483" header="0.39370078740157483" footer="0.39370078740157483"/>
  <pageSetup paperSize="5" scale="5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J58"/>
  <sheetViews>
    <sheetView zoomScale="115" zoomScaleNormal="115" workbookViewId="0">
      <selection activeCell="B15" sqref="B15"/>
    </sheetView>
  </sheetViews>
  <sheetFormatPr defaultColWidth="0" defaultRowHeight="15.5" zeroHeight="1"/>
  <cols>
    <col min="1" max="1" width="14.07421875" style="639" customWidth="1"/>
    <col min="2" max="2" width="44.765625" style="639" customWidth="1"/>
    <col min="3" max="3" width="15.765625" style="639" customWidth="1"/>
    <col min="4" max="4" width="41.765625" style="639" customWidth="1"/>
    <col min="5" max="10" width="0" style="98" hidden="1" customWidth="1"/>
    <col min="11" max="11" width="15.765625" style="98" hidden="1" customWidth="1"/>
    <col min="12" max="16384" width="15.765625" style="98" hidden="1"/>
  </cols>
  <sheetData>
    <row r="1" spans="1:10">
      <c r="A1" s="5052" t="s">
        <v>58</v>
      </c>
      <c r="B1" s="5065"/>
      <c r="C1" s="5065"/>
      <c r="D1" s="5065"/>
    </row>
    <row r="2" spans="1:10">
      <c r="A2" s="689"/>
      <c r="B2" s="636"/>
      <c r="C2" s="69" t="s">
        <v>523</v>
      </c>
      <c r="D2" s="102"/>
    </row>
    <row r="3" spans="1:10">
      <c r="A3" s="673" t="str">
        <f>+Cover!A14</f>
        <v>Select Name of Insurer/ Financial Holding Company</v>
      </c>
      <c r="B3" s="682"/>
      <c r="C3" s="102"/>
      <c r="D3" s="102"/>
    </row>
    <row r="4" spans="1:10">
      <c r="A4" s="1787" t="str">
        <f>+ToC!A3</f>
        <v>Insurer/Financial Holding Company</v>
      </c>
      <c r="B4" s="667"/>
      <c r="C4" s="102"/>
      <c r="D4" s="102"/>
    </row>
    <row r="5" spans="1:10">
      <c r="A5" s="683"/>
      <c r="B5" s="102"/>
      <c r="C5" s="102"/>
      <c r="D5" s="102"/>
    </row>
    <row r="6" spans="1:10">
      <c r="A6" s="99" t="str">
        <f>+ToC!A5</f>
        <v>LONG-TERM INSURERS ANNUAL RETURN</v>
      </c>
      <c r="B6" s="102"/>
      <c r="C6" s="102"/>
      <c r="D6" s="102"/>
    </row>
    <row r="7" spans="1:10">
      <c r="A7" s="99" t="str">
        <f>+ToC!A6</f>
        <v>FOR THE YEAR ENDED:</v>
      </c>
      <c r="B7" s="102"/>
      <c r="C7" s="102"/>
      <c r="D7" s="1745">
        <f>+Cover!A23</f>
        <v>0</v>
      </c>
    </row>
    <row r="8" spans="1:10">
      <c r="A8" s="683"/>
      <c r="B8" s="102"/>
      <c r="C8" s="102"/>
      <c r="D8" s="102"/>
    </row>
    <row r="9" spans="1:10">
      <c r="A9" s="5328" t="s">
        <v>575</v>
      </c>
      <c r="B9" s="5073"/>
      <c r="C9" s="5073"/>
      <c r="D9" s="5073"/>
    </row>
    <row r="10" spans="1:10" ht="16" thickBot="1">
      <c r="A10" s="102"/>
      <c r="B10" s="1786"/>
      <c r="C10" s="1786"/>
      <c r="D10" s="1805"/>
    </row>
    <row r="11" spans="1:10" ht="28.5" thickTop="1">
      <c r="A11" s="1729" t="s">
        <v>576</v>
      </c>
      <c r="B11" s="2011"/>
      <c r="C11" s="1728" t="s">
        <v>577</v>
      </c>
      <c r="D11" s="2012" t="s">
        <v>578</v>
      </c>
    </row>
    <row r="12" spans="1:10" ht="20.149999999999999" customHeight="1">
      <c r="A12" s="2013"/>
      <c r="B12" s="2014"/>
      <c r="C12" s="2015"/>
      <c r="D12" s="2016"/>
      <c r="J12" s="98" t="s">
        <v>395</v>
      </c>
    </row>
    <row r="13" spans="1:10" ht="20.149999999999999" customHeight="1">
      <c r="A13" s="1730" t="s">
        <v>579</v>
      </c>
      <c r="B13" s="2017" t="s">
        <v>2439</v>
      </c>
      <c r="C13" s="2018" t="s">
        <v>395</v>
      </c>
      <c r="D13" s="2019"/>
      <c r="J13" s="98" t="s">
        <v>398</v>
      </c>
    </row>
    <row r="14" spans="1:10" ht="20.149999999999999" customHeight="1">
      <c r="A14" s="1730" t="s">
        <v>580</v>
      </c>
      <c r="B14" s="2017" t="s">
        <v>2440</v>
      </c>
      <c r="C14" s="2018" t="s">
        <v>395</v>
      </c>
      <c r="D14" s="2019"/>
      <c r="J14" s="98" t="s">
        <v>401</v>
      </c>
    </row>
    <row r="15" spans="1:10" ht="20.149999999999999" customHeight="1">
      <c r="A15" s="1730" t="s">
        <v>581</v>
      </c>
      <c r="B15" s="2017" t="s">
        <v>2141</v>
      </c>
      <c r="C15" s="2018" t="s">
        <v>395</v>
      </c>
      <c r="D15" s="2019"/>
    </row>
    <row r="16" spans="1:10" ht="20.149999999999999" customHeight="1">
      <c r="A16" s="1730" t="s">
        <v>582</v>
      </c>
      <c r="B16" s="631" t="s">
        <v>2158</v>
      </c>
      <c r="C16" s="2018" t="s">
        <v>395</v>
      </c>
      <c r="D16" s="2019"/>
    </row>
    <row r="17" spans="1:4" ht="20.149999999999999" customHeight="1">
      <c r="A17" s="1730" t="s">
        <v>583</v>
      </c>
      <c r="B17" s="2020" t="s">
        <v>2142</v>
      </c>
      <c r="C17" s="2018" t="s">
        <v>395</v>
      </c>
      <c r="D17" s="2019"/>
    </row>
    <row r="18" spans="1:4" ht="20.149999999999999" customHeight="1">
      <c r="A18" s="1730" t="s">
        <v>584</v>
      </c>
      <c r="B18" s="631" t="s">
        <v>2143</v>
      </c>
      <c r="C18" s="2018" t="s">
        <v>395</v>
      </c>
      <c r="D18" s="2019"/>
    </row>
    <row r="19" spans="1:4" ht="20.149999999999999" customHeight="1">
      <c r="A19" s="1730" t="s">
        <v>585</v>
      </c>
      <c r="B19" s="2017" t="s">
        <v>39</v>
      </c>
      <c r="C19" s="2018" t="s">
        <v>395</v>
      </c>
      <c r="D19" s="2019"/>
    </row>
    <row r="20" spans="1:4" ht="20.149999999999999" customHeight="1">
      <c r="A20" s="1730" t="s">
        <v>586</v>
      </c>
      <c r="B20" s="2017" t="s">
        <v>587</v>
      </c>
      <c r="C20" s="2018" t="s">
        <v>395</v>
      </c>
      <c r="D20" s="2019"/>
    </row>
    <row r="21" spans="1:4" ht="20.149999999999999" customHeight="1">
      <c r="A21" s="1730" t="s">
        <v>588</v>
      </c>
      <c r="B21" s="2017" t="s">
        <v>2144</v>
      </c>
      <c r="C21" s="2018" t="s">
        <v>395</v>
      </c>
      <c r="D21" s="2021"/>
    </row>
    <row r="22" spans="1:4" ht="20.149999999999999" customHeight="1">
      <c r="A22" s="1730" t="s">
        <v>589</v>
      </c>
      <c r="B22" s="2017" t="s">
        <v>590</v>
      </c>
      <c r="C22" s="2018" t="s">
        <v>395</v>
      </c>
      <c r="D22" s="2021"/>
    </row>
    <row r="23" spans="1:4" ht="20.149999999999999" customHeight="1">
      <c r="A23" s="1731" t="s">
        <v>591</v>
      </c>
      <c r="B23" s="2022" t="s">
        <v>592</v>
      </c>
      <c r="C23" s="2018" t="s">
        <v>395</v>
      </c>
      <c r="D23" s="2021"/>
    </row>
    <row r="24" spans="1:4" ht="20.149999999999999" customHeight="1">
      <c r="A24" s="1731" t="s">
        <v>591</v>
      </c>
      <c r="B24" s="2022" t="s">
        <v>593</v>
      </c>
      <c r="C24" s="2018" t="s">
        <v>395</v>
      </c>
      <c r="D24" s="2019"/>
    </row>
    <row r="25" spans="1:4" ht="20.149999999999999" customHeight="1">
      <c r="A25" s="1730" t="s">
        <v>589</v>
      </c>
      <c r="B25" s="2022" t="s">
        <v>594</v>
      </c>
      <c r="C25" s="2018" t="s">
        <v>395</v>
      </c>
      <c r="D25" s="2019"/>
    </row>
    <row r="26" spans="1:4" ht="20.149999999999999" customHeight="1">
      <c r="A26" s="1730" t="s">
        <v>589</v>
      </c>
      <c r="B26" s="2022" t="s">
        <v>595</v>
      </c>
      <c r="C26" s="2018" t="s">
        <v>395</v>
      </c>
      <c r="D26" s="2019"/>
    </row>
    <row r="27" spans="1:4" ht="20.149999999999999" customHeight="1">
      <c r="A27" s="1731" t="s">
        <v>2140</v>
      </c>
      <c r="B27" s="2017" t="s">
        <v>596</v>
      </c>
      <c r="C27" s="2018" t="s">
        <v>395</v>
      </c>
      <c r="D27" s="2021"/>
    </row>
    <row r="28" spans="1:4" ht="20.149999999999999" customHeight="1">
      <c r="A28" s="1731" t="s">
        <v>600</v>
      </c>
      <c r="B28" s="2017" t="s">
        <v>598</v>
      </c>
      <c r="C28" s="2018" t="s">
        <v>395</v>
      </c>
      <c r="D28" s="2019"/>
    </row>
    <row r="29" spans="1:4" ht="20.149999999999999" customHeight="1">
      <c r="A29" s="1730" t="s">
        <v>54</v>
      </c>
      <c r="B29" s="2017" t="s">
        <v>599</v>
      </c>
      <c r="C29" s="2018" t="s">
        <v>395</v>
      </c>
      <c r="D29" s="2019"/>
    </row>
    <row r="30" spans="1:4" ht="20.149999999999999" customHeight="1">
      <c r="A30" s="1731" t="s">
        <v>597</v>
      </c>
      <c r="B30" s="2020" t="s">
        <v>601</v>
      </c>
      <c r="C30" s="2018" t="s">
        <v>395</v>
      </c>
      <c r="D30" s="2019"/>
    </row>
    <row r="31" spans="1:4" ht="20.149999999999999" customHeight="1">
      <c r="A31" s="1731" t="s">
        <v>2145</v>
      </c>
      <c r="B31" s="2020" t="s">
        <v>602</v>
      </c>
      <c r="C31" s="2018" t="s">
        <v>395</v>
      </c>
      <c r="D31" s="2021"/>
    </row>
    <row r="32" spans="1:4" ht="20.149999999999999" customHeight="1">
      <c r="A32" s="1674"/>
      <c r="B32" s="2023"/>
      <c r="C32" s="2024"/>
      <c r="D32" s="2025"/>
    </row>
    <row r="33" spans="1:4" ht="20.149999999999999" customHeight="1">
      <c r="A33" s="1674"/>
      <c r="B33" s="2023"/>
      <c r="C33" s="2024"/>
      <c r="D33" s="2025"/>
    </row>
    <row r="34" spans="1:4" ht="20.149999999999999" customHeight="1">
      <c r="A34" s="1731"/>
      <c r="B34" s="2026"/>
      <c r="C34" s="2024"/>
      <c r="D34" s="2025"/>
    </row>
    <row r="35" spans="1:4" ht="20.149999999999999" customHeight="1">
      <c r="A35" s="1674"/>
      <c r="B35" s="2027"/>
      <c r="C35" s="2024"/>
      <c r="D35" s="2028"/>
    </row>
    <row r="36" spans="1:4" ht="20.149999999999999" customHeight="1">
      <c r="A36" s="1674"/>
      <c r="B36" s="2027"/>
      <c r="C36" s="2024"/>
      <c r="D36" s="2025"/>
    </row>
    <row r="37" spans="1:4" ht="20.149999999999999" customHeight="1">
      <c r="A37" s="1674"/>
      <c r="B37" s="2027"/>
      <c r="C37" s="2024"/>
      <c r="D37" s="2025"/>
    </row>
    <row r="38" spans="1:4" ht="20.149999999999999" customHeight="1">
      <c r="A38" s="1674"/>
      <c r="B38" s="2027"/>
      <c r="C38" s="2024"/>
      <c r="D38" s="2025"/>
    </row>
    <row r="39" spans="1:4" ht="20.149999999999999" customHeight="1">
      <c r="A39" s="1674"/>
      <c r="B39" s="2027"/>
      <c r="C39" s="2024"/>
      <c r="D39" s="2028"/>
    </row>
    <row r="40" spans="1:4" ht="20.149999999999999" customHeight="1">
      <c r="A40" s="1674"/>
      <c r="B40" s="2027"/>
      <c r="C40" s="2024"/>
      <c r="D40" s="2025"/>
    </row>
    <row r="41" spans="1:4" ht="20.149999999999999" customHeight="1">
      <c r="A41" s="1674"/>
      <c r="B41" s="2027"/>
      <c r="C41" s="2024"/>
      <c r="D41" s="2025"/>
    </row>
    <row r="42" spans="1:4" ht="20.149999999999999" customHeight="1">
      <c r="A42" s="1674"/>
      <c r="B42" s="2027"/>
      <c r="C42" s="2024"/>
      <c r="D42" s="2025"/>
    </row>
    <row r="43" spans="1:4" ht="20.149999999999999" customHeight="1">
      <c r="A43" s="1674"/>
      <c r="B43" s="2027"/>
      <c r="C43" s="2024"/>
      <c r="D43" s="2028"/>
    </row>
    <row r="44" spans="1:4" ht="20.149999999999999" customHeight="1">
      <c r="A44" s="1674"/>
      <c r="B44" s="2027"/>
      <c r="C44" s="2024"/>
      <c r="D44" s="2025"/>
    </row>
    <row r="45" spans="1:4" ht="20.149999999999999" customHeight="1">
      <c r="A45" s="1674"/>
      <c r="B45" s="2027"/>
      <c r="C45" s="2024"/>
      <c r="D45" s="2025"/>
    </row>
    <row r="46" spans="1:4" ht="20.149999999999999" customHeight="1">
      <c r="A46" s="1674"/>
      <c r="B46" s="2027"/>
      <c r="C46" s="2024"/>
      <c r="D46" s="2025"/>
    </row>
    <row r="47" spans="1:4" ht="20.149999999999999" customHeight="1">
      <c r="A47" s="1674"/>
      <c r="B47" s="2027"/>
      <c r="C47" s="2024"/>
      <c r="D47" s="2028"/>
    </row>
    <row r="48" spans="1:4" ht="20.149999999999999" customHeight="1" thickBot="1">
      <c r="A48" s="2029"/>
      <c r="B48" s="2030"/>
      <c r="C48" s="2031"/>
      <c r="D48" s="2032"/>
    </row>
    <row r="49" spans="1:4" ht="16" thickTop="1">
      <c r="A49" s="352" t="s">
        <v>603</v>
      </c>
      <c r="B49" s="1786"/>
      <c r="C49" s="1786"/>
      <c r="D49" s="105"/>
    </row>
    <row r="50" spans="1:4" ht="15" customHeight="1">
      <c r="A50" s="5329" t="s">
        <v>604</v>
      </c>
      <c r="B50" s="5085"/>
      <c r="C50" s="5085"/>
      <c r="D50" s="5085"/>
    </row>
    <row r="51" spans="1:4" ht="15" customHeight="1">
      <c r="A51" s="5330" t="s">
        <v>605</v>
      </c>
      <c r="B51" s="5053"/>
      <c r="C51" s="5053"/>
      <c r="D51" s="5053"/>
    </row>
    <row r="52" spans="1:4">
      <c r="A52" s="229" t="s">
        <v>606</v>
      </c>
      <c r="B52" s="1758"/>
      <c r="C52" s="1758"/>
      <c r="D52" s="352"/>
    </row>
    <row r="53" spans="1:4">
      <c r="A53" s="229" t="s">
        <v>607</v>
      </c>
      <c r="B53" s="1758"/>
      <c r="C53" s="1758"/>
      <c r="D53" s="352"/>
    </row>
    <row r="54" spans="1:4">
      <c r="A54" s="230"/>
      <c r="B54" s="1786"/>
      <c r="C54" s="1786"/>
      <c r="D54" s="105"/>
    </row>
    <row r="55" spans="1:4">
      <c r="A55" s="230"/>
      <c r="B55" s="1786"/>
      <c r="C55" s="1786"/>
      <c r="D55" s="105"/>
    </row>
    <row r="56" spans="1:4">
      <c r="A56" s="105"/>
      <c r="B56" s="105"/>
      <c r="C56" s="102"/>
      <c r="D56" s="102"/>
    </row>
    <row r="57" spans="1:4">
      <c r="A57" s="102"/>
      <c r="B57" s="102"/>
      <c r="C57" s="102"/>
      <c r="D57" s="417" t="str">
        <f>+ToC!E115</f>
        <v xml:space="preserve">LONG-TERM Annual Return </v>
      </c>
    </row>
    <row r="58" spans="1:4">
      <c r="A58" s="102"/>
      <c r="B58" s="102"/>
      <c r="C58" s="102"/>
      <c r="D58" s="417" t="s">
        <v>608</v>
      </c>
    </row>
  </sheetData>
  <sheetProtection password="DF61" sheet="1" objects="1" scenarios="1"/>
  <mergeCells count="4">
    <mergeCell ref="A9:D9"/>
    <mergeCell ref="A1:D1"/>
    <mergeCell ref="A50:D50"/>
    <mergeCell ref="A51:D51"/>
  </mergeCells>
  <dataValidations count="2">
    <dataValidation type="list" allowBlank="1" showInputMessage="1" showErrorMessage="1" sqref="C12">
      <formula1>$AB$19:$AB$21</formula1>
    </dataValidation>
    <dataValidation type="list" allowBlank="1" showInputMessage="1" showErrorMessage="1" sqref="C13:C31">
      <formula1>$J$12:$J$14</formula1>
    </dataValidation>
  </dataValidations>
  <hyperlinks>
    <hyperlink ref="A1:D1" location="ToC!A1" display="10.040"/>
  </hyperlinks>
  <pageMargins left="0.7" right="0.7" top="0.75" bottom="0.75" header="0.3" footer="0.3"/>
  <pageSetup paperSize="5"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K46"/>
  <sheetViews>
    <sheetView topLeftCell="B4" zoomScale="106" zoomScaleNormal="106" workbookViewId="0">
      <selection activeCell="A12" sqref="A12"/>
    </sheetView>
  </sheetViews>
  <sheetFormatPr defaultColWidth="0" defaultRowHeight="15.5" zeroHeight="1"/>
  <cols>
    <col min="1" max="1" width="42" style="639" bestFit="1" customWidth="1"/>
    <col min="2" max="2" width="3.765625" style="639" customWidth="1"/>
    <col min="3" max="3" width="20.765625" style="639" customWidth="1"/>
    <col min="4" max="4" width="3.765625" style="639" customWidth="1"/>
    <col min="5" max="7" width="20.765625" style="639" customWidth="1"/>
    <col min="8" max="8" width="3.765625" style="639" customWidth="1"/>
    <col min="9" max="11" width="20.765625" style="639" customWidth="1"/>
    <col min="12" max="16384" width="8.84375" style="98" hidden="1"/>
  </cols>
  <sheetData>
    <row r="1" spans="1:11">
      <c r="A1" s="5052" t="s">
        <v>59</v>
      </c>
      <c r="B1" s="5065"/>
      <c r="C1" s="5065"/>
      <c r="D1" s="5065"/>
      <c r="E1" s="5065"/>
      <c r="F1" s="5065"/>
      <c r="G1" s="5065"/>
      <c r="H1" s="5065"/>
      <c r="I1" s="5065"/>
      <c r="J1" s="5065"/>
      <c r="K1" s="5065"/>
    </row>
    <row r="2" spans="1:11">
      <c r="A2" s="636"/>
      <c r="B2" s="636"/>
      <c r="C2" s="69"/>
      <c r="D2" s="102"/>
      <c r="E2" s="102"/>
      <c r="F2" s="102"/>
      <c r="G2" s="102"/>
      <c r="H2" s="102"/>
      <c r="I2" s="102"/>
      <c r="J2" s="102"/>
      <c r="K2" s="102"/>
    </row>
    <row r="3" spans="1:11">
      <c r="A3" s="673" t="str">
        <f>+Cover!A14</f>
        <v>Select Name of Insurer/ Financial Holding Company</v>
      </c>
      <c r="B3" s="682"/>
      <c r="C3" s="653"/>
      <c r="D3" s="102"/>
      <c r="E3" s="102"/>
      <c r="F3" s="102"/>
      <c r="G3" s="102"/>
      <c r="H3" s="102"/>
      <c r="I3" s="102"/>
      <c r="J3" s="69" t="s">
        <v>2146</v>
      </c>
      <c r="K3" s="102"/>
    </row>
    <row r="4" spans="1:11">
      <c r="A4" s="1787" t="str">
        <f>+ToC!A3</f>
        <v>Insurer/Financial Holding Company</v>
      </c>
      <c r="B4" s="667"/>
      <c r="C4" s="102"/>
      <c r="D4" s="102"/>
      <c r="E4" s="102"/>
      <c r="F4" s="102"/>
      <c r="G4" s="102"/>
      <c r="H4" s="102"/>
      <c r="I4" s="4523" t="s">
        <v>2147</v>
      </c>
      <c r="J4" s="4554"/>
      <c r="K4" s="102"/>
    </row>
    <row r="5" spans="1:11">
      <c r="A5" s="683"/>
      <c r="B5" s="102"/>
      <c r="C5" s="102"/>
      <c r="D5" s="102"/>
      <c r="E5" s="102"/>
      <c r="F5" s="102"/>
      <c r="G5" s="102"/>
      <c r="H5" s="102"/>
      <c r="I5" s="102"/>
      <c r="J5" s="102"/>
      <c r="K5" s="102"/>
    </row>
    <row r="6" spans="1:11">
      <c r="A6" s="99" t="str">
        <f>+ToC!A5</f>
        <v>LONG-TERM INSURERS ANNUAL RETURN</v>
      </c>
      <c r="B6" s="102"/>
      <c r="C6" s="102"/>
      <c r="D6" s="102"/>
      <c r="E6" s="102"/>
      <c r="F6" s="102"/>
      <c r="G6" s="102"/>
      <c r="H6" s="102"/>
      <c r="I6" s="102"/>
      <c r="J6" s="102"/>
      <c r="K6" s="102"/>
    </row>
    <row r="7" spans="1:11">
      <c r="A7" s="99" t="str">
        <f>+ToC!A6</f>
        <v>FOR THE YEAR ENDED:</v>
      </c>
      <c r="B7" s="102"/>
      <c r="C7" s="102"/>
      <c r="D7" s="102"/>
      <c r="E7" s="102"/>
      <c r="F7" s="102"/>
      <c r="G7" s="102"/>
      <c r="H7" s="102"/>
      <c r="I7" s="102"/>
      <c r="J7" s="102"/>
      <c r="K7" s="1745">
        <f>+Cover!A23</f>
        <v>0</v>
      </c>
    </row>
    <row r="8" spans="1:11">
      <c r="A8" s="683"/>
      <c r="B8" s="102"/>
      <c r="C8" s="102"/>
      <c r="D8" s="102"/>
      <c r="E8" s="102"/>
      <c r="F8" s="102"/>
      <c r="G8" s="102"/>
      <c r="H8" s="102"/>
      <c r="I8" s="102"/>
      <c r="J8" s="102"/>
      <c r="K8" s="102"/>
    </row>
    <row r="9" spans="1:11">
      <c r="A9" s="102"/>
      <c r="B9" s="102"/>
      <c r="C9" s="102"/>
      <c r="D9" s="102"/>
      <c r="E9" s="102"/>
      <c r="F9" s="102"/>
      <c r="G9" s="102"/>
      <c r="H9" s="102"/>
      <c r="I9" s="102"/>
      <c r="J9" s="102"/>
      <c r="K9" s="102"/>
    </row>
    <row r="10" spans="1:11">
      <c r="A10" s="102"/>
      <c r="B10" s="102"/>
      <c r="C10" s="102"/>
      <c r="D10" s="102"/>
      <c r="E10" s="102"/>
      <c r="F10" s="102"/>
      <c r="G10" s="102"/>
      <c r="H10" s="102"/>
      <c r="I10" s="102"/>
      <c r="J10" s="102"/>
      <c r="K10" s="102"/>
    </row>
    <row r="11" spans="1:11">
      <c r="A11" s="5328" t="s">
        <v>2172</v>
      </c>
      <c r="B11" s="5073"/>
      <c r="C11" s="5073"/>
      <c r="D11" s="5073"/>
      <c r="E11" s="5073"/>
      <c r="F11" s="5073"/>
      <c r="G11" s="5073"/>
      <c r="H11" s="5073"/>
      <c r="I11" s="5073"/>
      <c r="J11" s="5073"/>
      <c r="K11" s="5073"/>
    </row>
    <row r="12" spans="1:11">
      <c r="A12" s="102"/>
      <c r="B12" s="1786"/>
      <c r="C12" s="1786"/>
      <c r="D12" s="1805"/>
      <c r="E12" s="102"/>
      <c r="F12" s="102"/>
      <c r="G12" s="102"/>
      <c r="H12" s="102"/>
      <c r="I12" s="102"/>
      <c r="J12" s="102"/>
      <c r="K12" s="102"/>
    </row>
    <row r="13" spans="1:11">
      <c r="A13" s="102"/>
      <c r="B13" s="102"/>
      <c r="C13" s="102"/>
      <c r="D13" s="102"/>
      <c r="E13" s="102"/>
      <c r="F13" s="102"/>
      <c r="G13" s="102"/>
      <c r="H13" s="102"/>
      <c r="I13" s="102"/>
      <c r="J13" s="102"/>
      <c r="K13" s="102"/>
    </row>
    <row r="14" spans="1:11" ht="28.5">
      <c r="A14" s="2033"/>
      <c r="B14" s="2034"/>
      <c r="C14" s="1968" t="s">
        <v>609</v>
      </c>
      <c r="D14" s="2033"/>
      <c r="E14" s="5331" t="s">
        <v>610</v>
      </c>
      <c r="F14" s="5332"/>
      <c r="G14" s="1968" t="s">
        <v>611</v>
      </c>
      <c r="H14" s="2033"/>
      <c r="I14" s="5333" t="s">
        <v>612</v>
      </c>
      <c r="J14" s="5334"/>
      <c r="K14" s="5335"/>
    </row>
    <row r="15" spans="1:11" ht="20.149999999999999" customHeight="1">
      <c r="A15" s="2033"/>
      <c r="B15" s="2034"/>
      <c r="C15" s="1967">
        <v>1</v>
      </c>
      <c r="D15" s="1967"/>
      <c r="E15" s="1967">
        <v>2</v>
      </c>
      <c r="F15" s="1967">
        <v>3</v>
      </c>
      <c r="G15" s="1967">
        <v>4</v>
      </c>
      <c r="H15" s="1967"/>
      <c r="I15" s="1614">
        <v>5</v>
      </c>
      <c r="J15" s="1614">
        <v>6</v>
      </c>
      <c r="K15" s="2035">
        <v>7</v>
      </c>
    </row>
    <row r="16" spans="1:11" ht="20.149999999999999" customHeight="1">
      <c r="A16" s="2036"/>
      <c r="B16" s="102"/>
      <c r="C16" s="2037" t="s">
        <v>281</v>
      </c>
      <c r="D16" s="2033"/>
      <c r="E16" s="2037" t="s">
        <v>281</v>
      </c>
      <c r="F16" s="2037" t="s">
        <v>281</v>
      </c>
      <c r="G16" s="2037" t="s">
        <v>281</v>
      </c>
      <c r="H16" s="2033"/>
      <c r="I16" s="2038" t="s">
        <v>281</v>
      </c>
      <c r="J16" s="1180" t="s">
        <v>281</v>
      </c>
      <c r="K16" s="1180" t="s">
        <v>281</v>
      </c>
    </row>
    <row r="17" spans="1:11" ht="42.5">
      <c r="A17" s="2039"/>
      <c r="B17" s="2034"/>
      <c r="C17" s="1968" t="s">
        <v>613</v>
      </c>
      <c r="D17" s="2040"/>
      <c r="E17" s="2041"/>
      <c r="F17" s="2041"/>
      <c r="G17" s="1974"/>
      <c r="H17" s="2040"/>
      <c r="I17" s="1968" t="s">
        <v>614</v>
      </c>
      <c r="J17" s="1968" t="s">
        <v>615</v>
      </c>
      <c r="K17" s="1968" t="s">
        <v>616</v>
      </c>
    </row>
    <row r="18" spans="1:11" ht="20.149999999999999" customHeight="1">
      <c r="A18" s="2042" t="s">
        <v>617</v>
      </c>
      <c r="B18" s="2043"/>
      <c r="C18" s="2044"/>
      <c r="D18" s="2045"/>
      <c r="E18" s="2044"/>
      <c r="F18" s="2046"/>
      <c r="G18" s="2047"/>
      <c r="H18" s="2045"/>
      <c r="I18" s="2044"/>
      <c r="J18" s="2044"/>
      <c r="K18" s="2044"/>
    </row>
    <row r="19" spans="1:11" ht="20.149999999999999" customHeight="1">
      <c r="A19" s="430" t="s">
        <v>618</v>
      </c>
      <c r="B19" s="2048"/>
      <c r="C19" s="2049"/>
      <c r="D19" s="2050"/>
      <c r="E19" s="2049"/>
      <c r="F19" s="2049"/>
      <c r="G19" s="2051"/>
      <c r="H19" s="2050"/>
      <c r="I19" s="2052">
        <f>C19+E19+F19+G19</f>
        <v>0</v>
      </c>
      <c r="J19" s="2049"/>
      <c r="K19" s="2052">
        <f>I19+J19</f>
        <v>0</v>
      </c>
    </row>
    <row r="20" spans="1:11" ht="20.149999999999999" customHeight="1">
      <c r="A20" s="430" t="s">
        <v>619</v>
      </c>
      <c r="B20" s="2048"/>
      <c r="C20" s="2049"/>
      <c r="D20" s="2050"/>
      <c r="E20" s="2049"/>
      <c r="F20" s="2049"/>
      <c r="G20" s="2051"/>
      <c r="H20" s="2050"/>
      <c r="I20" s="2052">
        <f t="shared" ref="I20:I26" si="0">C20+E20+F20+G20</f>
        <v>0</v>
      </c>
      <c r="J20" s="2049"/>
      <c r="K20" s="2052">
        <f t="shared" ref="K20:K26" si="1">I20+J20</f>
        <v>0</v>
      </c>
    </row>
    <row r="21" spans="1:11" ht="20.149999999999999" customHeight="1">
      <c r="A21" s="430" t="s">
        <v>620</v>
      </c>
      <c r="B21" s="2048"/>
      <c r="C21" s="2049"/>
      <c r="D21" s="2050"/>
      <c r="E21" s="2049"/>
      <c r="F21" s="2049"/>
      <c r="G21" s="2049"/>
      <c r="H21" s="2050"/>
      <c r="I21" s="2052">
        <f t="shared" si="0"/>
        <v>0</v>
      </c>
      <c r="J21" s="2049"/>
      <c r="K21" s="2052">
        <f t="shared" si="1"/>
        <v>0</v>
      </c>
    </row>
    <row r="22" spans="1:11" ht="20.149999999999999" customHeight="1">
      <c r="A22" s="430" t="s">
        <v>621</v>
      </c>
      <c r="B22" s="2048"/>
      <c r="C22" s="2049"/>
      <c r="D22" s="2050"/>
      <c r="E22" s="2049"/>
      <c r="F22" s="2049"/>
      <c r="G22" s="2049"/>
      <c r="H22" s="2050"/>
      <c r="I22" s="2052">
        <f t="shared" si="0"/>
        <v>0</v>
      </c>
      <c r="J22" s="2049"/>
      <c r="K22" s="2052">
        <f t="shared" si="1"/>
        <v>0</v>
      </c>
    </row>
    <row r="23" spans="1:11" ht="20.149999999999999" customHeight="1">
      <c r="A23" s="430" t="s">
        <v>622</v>
      </c>
      <c r="B23" s="2048"/>
      <c r="C23" s="2049"/>
      <c r="D23" s="2050"/>
      <c r="E23" s="2049"/>
      <c r="F23" s="2049"/>
      <c r="G23" s="2051"/>
      <c r="H23" s="2050"/>
      <c r="I23" s="2052">
        <f t="shared" si="0"/>
        <v>0</v>
      </c>
      <c r="J23" s="2049"/>
      <c r="K23" s="2052">
        <f t="shared" si="1"/>
        <v>0</v>
      </c>
    </row>
    <row r="24" spans="1:11" ht="20.149999999999999" customHeight="1">
      <c r="A24" s="430" t="s">
        <v>623</v>
      </c>
      <c r="B24" s="2048"/>
      <c r="C24" s="2049"/>
      <c r="D24" s="2050"/>
      <c r="E24" s="2049"/>
      <c r="F24" s="2049"/>
      <c r="G24" s="2051"/>
      <c r="H24" s="2050"/>
      <c r="I24" s="2052">
        <f t="shared" si="0"/>
        <v>0</v>
      </c>
      <c r="J24" s="2049"/>
      <c r="K24" s="2052">
        <f t="shared" si="1"/>
        <v>0</v>
      </c>
    </row>
    <row r="25" spans="1:11" ht="20.149999999999999" customHeight="1">
      <c r="A25" s="430" t="s">
        <v>624</v>
      </c>
      <c r="B25" s="2048"/>
      <c r="C25" s="2049"/>
      <c r="D25" s="2050"/>
      <c r="E25" s="2049"/>
      <c r="F25" s="2049"/>
      <c r="G25" s="2051"/>
      <c r="H25" s="2050"/>
      <c r="I25" s="2052">
        <f t="shared" si="0"/>
        <v>0</v>
      </c>
      <c r="J25" s="2049"/>
      <c r="K25" s="2052">
        <f t="shared" si="1"/>
        <v>0</v>
      </c>
    </row>
    <row r="26" spans="1:11" ht="20.149999999999999" customHeight="1">
      <c r="A26" s="430" t="s">
        <v>625</v>
      </c>
      <c r="B26" s="2048"/>
      <c r="C26" s="2049"/>
      <c r="D26" s="2050"/>
      <c r="E26" s="2049"/>
      <c r="F26" s="2049"/>
      <c r="G26" s="2051"/>
      <c r="H26" s="2050"/>
      <c r="I26" s="2052">
        <f t="shared" si="0"/>
        <v>0</v>
      </c>
      <c r="J26" s="2049"/>
      <c r="K26" s="2052">
        <f t="shared" si="1"/>
        <v>0</v>
      </c>
    </row>
    <row r="27" spans="1:11" ht="20.149999999999999" customHeight="1">
      <c r="A27" s="2053"/>
      <c r="B27" s="2054"/>
      <c r="C27" s="2055"/>
      <c r="D27" s="2056"/>
      <c r="E27" s="2057"/>
      <c r="F27" s="2058"/>
      <c r="G27" s="2059"/>
      <c r="H27" s="2056"/>
      <c r="I27" s="2057"/>
      <c r="J27" s="2057"/>
      <c r="K27" s="2057"/>
    </row>
    <row r="28" spans="1:11" ht="20.149999999999999" customHeight="1" thickBot="1">
      <c r="A28" s="2060" t="s">
        <v>626</v>
      </c>
      <c r="B28" s="2061"/>
      <c r="C28" s="2062">
        <f>SUM(C19:C26)</f>
        <v>0</v>
      </c>
      <c r="D28" s="2063"/>
      <c r="E28" s="2062">
        <f>SUM(E19:E26)</f>
        <v>0</v>
      </c>
      <c r="F28" s="2062">
        <f>SUM(F19:F26)</f>
        <v>0</v>
      </c>
      <c r="G28" s="2062">
        <f>SUM(G19:G26)</f>
        <v>0</v>
      </c>
      <c r="H28" s="685"/>
      <c r="I28" s="2062">
        <f>SUM(I19:I26)</f>
        <v>0</v>
      </c>
      <c r="J28" s="2062">
        <f>SUM(J19:J26)</f>
        <v>0</v>
      </c>
      <c r="K28" s="2062">
        <f>SUM(K19:K26)</f>
        <v>0</v>
      </c>
    </row>
    <row r="29" spans="1:11" ht="20.149999999999999" customHeight="1" thickTop="1">
      <c r="A29" s="353"/>
      <c r="B29" s="686"/>
      <c r="C29" s="354"/>
      <c r="D29" s="355"/>
      <c r="E29" s="354"/>
      <c r="F29" s="356"/>
      <c r="G29" s="357"/>
      <c r="H29" s="355"/>
      <c r="I29" s="354"/>
      <c r="J29" s="354"/>
      <c r="K29" s="354"/>
    </row>
    <row r="30" spans="1:11" ht="20.149999999999999" customHeight="1">
      <c r="A30" s="358"/>
      <c r="B30" s="2023"/>
      <c r="C30" s="2064"/>
      <c r="D30" s="2065"/>
      <c r="E30" s="2064"/>
      <c r="F30" s="2066"/>
      <c r="G30" s="2067"/>
      <c r="H30" s="2065"/>
      <c r="I30" s="2064"/>
      <c r="J30" s="2064"/>
      <c r="K30" s="2064"/>
    </row>
    <row r="31" spans="1:11" ht="20.149999999999999" customHeight="1">
      <c r="A31" s="359" t="s">
        <v>627</v>
      </c>
      <c r="B31" s="2023"/>
      <c r="C31" s="2064"/>
      <c r="D31" s="2065"/>
      <c r="E31" s="2064"/>
      <c r="F31" s="2066"/>
      <c r="G31" s="2067"/>
      <c r="H31" s="2065"/>
      <c r="I31" s="2064"/>
      <c r="J31" s="2064"/>
      <c r="K31" s="2064"/>
    </row>
    <row r="32" spans="1:11" ht="20.149999999999999" customHeight="1">
      <c r="A32" s="687" t="s">
        <v>628</v>
      </c>
      <c r="B32" s="688"/>
      <c r="C32" s="328"/>
      <c r="D32" s="127"/>
      <c r="E32" s="2049"/>
      <c r="F32" s="2049"/>
      <c r="G32" s="2049"/>
      <c r="H32" s="127"/>
      <c r="I32" s="360">
        <f>C32+E32+F32+G32</f>
        <v>0</v>
      </c>
      <c r="J32" s="2049"/>
      <c r="K32" s="360">
        <f t="shared" ref="K32:K38" si="2">I32+J32</f>
        <v>0</v>
      </c>
    </row>
    <row r="33" spans="1:11" ht="20.149999999999999" customHeight="1">
      <c r="A33" s="430" t="s">
        <v>629</v>
      </c>
      <c r="B33" s="2048"/>
      <c r="C33" s="2049"/>
      <c r="D33" s="2050"/>
      <c r="E33" s="2049"/>
      <c r="F33" s="2049"/>
      <c r="G33" s="2049"/>
      <c r="H33" s="2050"/>
      <c r="I33" s="2052">
        <f t="shared" ref="I33:I38" si="3">C33+E33+F33+G33</f>
        <v>0</v>
      </c>
      <c r="J33" s="2049"/>
      <c r="K33" s="2052">
        <f t="shared" si="2"/>
        <v>0</v>
      </c>
    </row>
    <row r="34" spans="1:11" ht="20.149999999999999" customHeight="1">
      <c r="A34" s="430" t="s">
        <v>630</v>
      </c>
      <c r="B34" s="2048"/>
      <c r="C34" s="2049"/>
      <c r="D34" s="2050"/>
      <c r="E34" s="2049"/>
      <c r="F34" s="2049"/>
      <c r="G34" s="2049"/>
      <c r="H34" s="2050"/>
      <c r="I34" s="2052">
        <f t="shared" si="3"/>
        <v>0</v>
      </c>
      <c r="J34" s="2049"/>
      <c r="K34" s="2052">
        <f t="shared" si="2"/>
        <v>0</v>
      </c>
    </row>
    <row r="35" spans="1:11" ht="20.149999999999999" customHeight="1">
      <c r="A35" s="430" t="s">
        <v>631</v>
      </c>
      <c r="B35" s="2048"/>
      <c r="C35" s="2049"/>
      <c r="D35" s="2050"/>
      <c r="E35" s="2049"/>
      <c r="F35" s="2049"/>
      <c r="G35" s="2049"/>
      <c r="H35" s="2050"/>
      <c r="I35" s="2052">
        <f t="shared" si="3"/>
        <v>0</v>
      </c>
      <c r="J35" s="2049"/>
      <c r="K35" s="2052">
        <f t="shared" si="2"/>
        <v>0</v>
      </c>
    </row>
    <row r="36" spans="1:11" ht="20.149999999999999" customHeight="1">
      <c r="A36" s="430" t="s">
        <v>632</v>
      </c>
      <c r="B36" s="2048"/>
      <c r="C36" s="2049"/>
      <c r="D36" s="2050"/>
      <c r="E36" s="2049"/>
      <c r="F36" s="2049"/>
      <c r="G36" s="2049"/>
      <c r="H36" s="2050"/>
      <c r="I36" s="2052">
        <f t="shared" si="3"/>
        <v>0</v>
      </c>
      <c r="J36" s="2049"/>
      <c r="K36" s="2052">
        <f t="shared" si="2"/>
        <v>0</v>
      </c>
    </row>
    <row r="37" spans="1:11" ht="20.149999999999999" customHeight="1">
      <c r="A37" s="430" t="s">
        <v>633</v>
      </c>
      <c r="B37" s="2048"/>
      <c r="C37" s="2049"/>
      <c r="D37" s="2050"/>
      <c r="E37" s="2049"/>
      <c r="F37" s="2049"/>
      <c r="G37" s="2049"/>
      <c r="H37" s="2050"/>
      <c r="I37" s="2052">
        <f t="shared" si="3"/>
        <v>0</v>
      </c>
      <c r="J37" s="2049"/>
      <c r="K37" s="2052">
        <f t="shared" si="2"/>
        <v>0</v>
      </c>
    </row>
    <row r="38" spans="1:11" ht="20.149999999999999" customHeight="1">
      <c r="A38" s="430" t="s">
        <v>634</v>
      </c>
      <c r="B38" s="2048"/>
      <c r="C38" s="2049"/>
      <c r="D38" s="2050"/>
      <c r="E38" s="2049"/>
      <c r="F38" s="2049"/>
      <c r="G38" s="2049"/>
      <c r="H38" s="2050"/>
      <c r="I38" s="2052">
        <f t="shared" si="3"/>
        <v>0</v>
      </c>
      <c r="J38" s="2049"/>
      <c r="K38" s="2052">
        <f t="shared" si="2"/>
        <v>0</v>
      </c>
    </row>
    <row r="39" spans="1:11" ht="20.149999999999999" customHeight="1">
      <c r="A39" s="2068"/>
      <c r="B39" s="2069"/>
      <c r="C39" s="2070"/>
      <c r="D39" s="2071"/>
      <c r="E39" s="2057"/>
      <c r="F39" s="2072"/>
      <c r="G39" s="2073"/>
      <c r="H39" s="2071"/>
      <c r="I39" s="2074"/>
      <c r="J39" s="2070"/>
      <c r="K39" s="2074"/>
    </row>
    <row r="40" spans="1:11" ht="38.25" customHeight="1" thickBot="1">
      <c r="A40" s="2075" t="s">
        <v>635</v>
      </c>
      <c r="B40" s="2061"/>
      <c r="C40" s="2076">
        <f>SUM(C32:C38)</f>
        <v>0</v>
      </c>
      <c r="D40" s="2077"/>
      <c r="E40" s="2076">
        <f t="shared" ref="E40:G40" si="4">SUM(E32:E38)</f>
        <v>0</v>
      </c>
      <c r="F40" s="2076">
        <f t="shared" si="4"/>
        <v>0</v>
      </c>
      <c r="G40" s="2076">
        <f t="shared" si="4"/>
        <v>0</v>
      </c>
      <c r="H40" s="2077"/>
      <c r="I40" s="2076">
        <f t="shared" ref="I40:K40" si="5">SUM(I32:I38)</f>
        <v>0</v>
      </c>
      <c r="J40" s="2076">
        <f t="shared" si="5"/>
        <v>0</v>
      </c>
      <c r="K40" s="2076">
        <f t="shared" si="5"/>
        <v>0</v>
      </c>
    </row>
    <row r="41" spans="1:11" ht="16" thickTop="1">
      <c r="A41" s="102"/>
      <c r="B41" s="102"/>
      <c r="C41" s="102"/>
      <c r="D41" s="102"/>
      <c r="E41" s="102"/>
      <c r="F41" s="102"/>
      <c r="G41" s="102"/>
      <c r="H41" s="102"/>
      <c r="I41" s="102"/>
      <c r="J41" s="102"/>
      <c r="K41" s="102"/>
    </row>
    <row r="42" spans="1:11">
      <c r="A42" s="102"/>
      <c r="B42" s="102"/>
      <c r="C42" s="102"/>
      <c r="D42" s="102"/>
      <c r="E42" s="102"/>
      <c r="F42" s="102"/>
      <c r="G42" s="102"/>
      <c r="H42" s="102"/>
      <c r="I42" s="102"/>
      <c r="J42" s="102"/>
      <c r="K42" s="417" t="str">
        <f>+ToC!E115</f>
        <v xml:space="preserve">LONG-TERM Annual Return </v>
      </c>
    </row>
    <row r="43" spans="1:11">
      <c r="A43" s="102"/>
      <c r="B43" s="102"/>
      <c r="C43" s="102"/>
      <c r="D43" s="102"/>
      <c r="E43" s="102"/>
      <c r="F43" s="102"/>
      <c r="G43" s="102"/>
      <c r="H43" s="102"/>
      <c r="I43" s="102"/>
      <c r="J43" s="102"/>
      <c r="K43" s="417" t="s">
        <v>636</v>
      </c>
    </row>
    <row r="44" spans="1:11" hidden="1"/>
    <row r="45" spans="1:11" hidden="1"/>
    <row r="46" spans="1:11" hidden="1">
      <c r="C46" s="557">
        <f>C28-C40</f>
        <v>0</v>
      </c>
    </row>
  </sheetData>
  <sheetProtection password="DF61" sheet="1" objects="1" scenarios="1"/>
  <mergeCells count="4">
    <mergeCell ref="A11:K11"/>
    <mergeCell ref="E14:F14"/>
    <mergeCell ref="I14:K14"/>
    <mergeCell ref="A1:K1"/>
  </mergeCells>
  <hyperlinks>
    <hyperlink ref="A1:K1" location="ToC!A1" display="10.050"/>
  </hyperlinks>
  <pageMargins left="0.7" right="0.7" top="0.75" bottom="0.75" header="0.3" footer="0.3"/>
  <pageSetup paperSize="5"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XFC54"/>
  <sheetViews>
    <sheetView zoomScaleNormal="100" workbookViewId="0">
      <selection activeCell="F14" sqref="F14"/>
    </sheetView>
  </sheetViews>
  <sheetFormatPr defaultColWidth="0" defaultRowHeight="15.5" zeroHeight="1"/>
  <cols>
    <col min="1" max="1" width="8.765625" style="639" customWidth="1"/>
    <col min="2" max="2" width="3.53515625" style="639" customWidth="1"/>
    <col min="3" max="3" width="45.23046875" style="639" customWidth="1"/>
    <col min="4" max="4" width="6.84375" style="639" customWidth="1"/>
    <col min="5" max="5" width="13.53515625" style="639" bestFit="1" customWidth="1"/>
    <col min="6" max="6" width="16.23046875" style="639" customWidth="1"/>
    <col min="7" max="7" width="8.765625" style="98" hidden="1" customWidth="1"/>
    <col min="8" max="8" width="10.765625" style="98" hidden="1" customWidth="1"/>
    <col min="9" max="16383" width="8.765625" style="98" hidden="1"/>
    <col min="16384" max="16384" width="1.69140625" style="98" hidden="1" customWidth="1"/>
  </cols>
  <sheetData>
    <row r="1" spans="1:6">
      <c r="A1" s="5336" t="s">
        <v>63</v>
      </c>
      <c r="B1" s="5337"/>
      <c r="C1" s="5337"/>
      <c r="D1" s="5337"/>
      <c r="E1" s="5337"/>
      <c r="F1" s="5337"/>
    </row>
    <row r="2" spans="1:6">
      <c r="A2" s="102"/>
      <c r="B2" s="102"/>
      <c r="C2" s="1764"/>
      <c r="D2" s="936"/>
      <c r="E2" s="102"/>
      <c r="F2" s="640" t="s">
        <v>2050</v>
      </c>
    </row>
    <row r="3" spans="1:6">
      <c r="A3" s="673" t="str">
        <f>+Cover!A14</f>
        <v>Select Name of Insurer/ Financial Holding Company</v>
      </c>
      <c r="B3" s="654"/>
      <c r="C3" s="672"/>
      <c r="D3" s="689"/>
      <c r="E3" s="102"/>
      <c r="F3" s="102"/>
    </row>
    <row r="4" spans="1:6">
      <c r="A4" s="1791" t="str">
        <f>+ToC!A3</f>
        <v>Insurer/Financial Holding Company</v>
      </c>
      <c r="B4" s="105"/>
      <c r="C4" s="102"/>
      <c r="D4" s="102"/>
      <c r="E4" s="102"/>
      <c r="F4" s="102"/>
    </row>
    <row r="5" spans="1:6">
      <c r="A5" s="102"/>
      <c r="B5" s="1791"/>
      <c r="C5" s="105"/>
      <c r="D5" s="102"/>
      <c r="E5" s="102"/>
      <c r="F5" s="1771"/>
    </row>
    <row r="6" spans="1:6">
      <c r="A6" s="99" t="str">
        <f>+ToC!A5</f>
        <v>LONG-TERM INSURERS ANNUAL RETURN</v>
      </c>
      <c r="B6" s="102"/>
      <c r="C6" s="102"/>
      <c r="D6" s="102"/>
      <c r="E6" s="102"/>
      <c r="F6" s="102"/>
    </row>
    <row r="7" spans="1:6">
      <c r="A7" s="99" t="str">
        <f>+ToC!A6</f>
        <v>FOR THE YEAR ENDED:</v>
      </c>
      <c r="B7" s="102"/>
      <c r="C7" s="102"/>
      <c r="D7" s="102"/>
      <c r="E7" s="102"/>
      <c r="F7" s="2078">
        <f>+Cover!A23</f>
        <v>0</v>
      </c>
    </row>
    <row r="8" spans="1:6">
      <c r="A8" s="102"/>
      <c r="B8" s="102"/>
      <c r="C8" s="102"/>
      <c r="D8" s="102"/>
      <c r="E8" s="102"/>
      <c r="F8" s="102"/>
    </row>
    <row r="9" spans="1:6">
      <c r="A9" s="5286" t="s">
        <v>637</v>
      </c>
      <c r="B9" s="5073"/>
      <c r="C9" s="5073"/>
      <c r="D9" s="5073"/>
      <c r="E9" s="5073"/>
      <c r="F9" s="5073"/>
    </row>
    <row r="10" spans="1:6">
      <c r="A10" s="102"/>
      <c r="B10" s="102"/>
      <c r="C10" s="1783"/>
      <c r="D10" s="1783"/>
      <c r="E10" s="1783"/>
      <c r="F10" s="102"/>
    </row>
    <row r="11" spans="1:6">
      <c r="A11" s="5055" t="s">
        <v>2173</v>
      </c>
      <c r="B11" s="5073"/>
      <c r="C11" s="5073"/>
      <c r="D11" s="5073"/>
      <c r="E11" s="5073"/>
      <c r="F11" s="5073"/>
    </row>
    <row r="12" spans="1:6" ht="11.25" customHeight="1" thickBot="1">
      <c r="A12" s="102"/>
      <c r="B12" s="5055"/>
      <c r="C12" s="5055"/>
      <c r="D12" s="5055"/>
      <c r="E12" s="5055"/>
      <c r="F12" s="102"/>
    </row>
    <row r="13" spans="1:6" ht="16" hidden="1" thickBot="1">
      <c r="A13" s="102"/>
      <c r="B13" s="102"/>
      <c r="C13" s="690"/>
      <c r="D13" s="104"/>
      <c r="E13" s="102"/>
      <c r="F13" s="102"/>
    </row>
    <row r="14" spans="1:6" ht="29" thickTop="1">
      <c r="A14" s="691" t="s">
        <v>638</v>
      </c>
      <c r="B14" s="2079"/>
      <c r="C14" s="692"/>
      <c r="D14" s="692" t="s">
        <v>133</v>
      </c>
      <c r="E14" s="693">
        <f>YEAR($F$7)</f>
        <v>1900</v>
      </c>
      <c r="F14" s="694">
        <f>E14-1</f>
        <v>1899</v>
      </c>
    </row>
    <row r="15" spans="1:6">
      <c r="A15" s="1890"/>
      <c r="B15" s="2080"/>
      <c r="C15" s="2081"/>
      <c r="D15" s="2081"/>
      <c r="E15" s="2035" t="s">
        <v>639</v>
      </c>
      <c r="F15" s="2082" t="s">
        <v>640</v>
      </c>
    </row>
    <row r="16" spans="1:6">
      <c r="A16" s="1890"/>
      <c r="B16" s="2083"/>
      <c r="C16" s="2084"/>
      <c r="D16" s="2085"/>
      <c r="E16" s="2086"/>
      <c r="F16" s="2087"/>
    </row>
    <row r="17" spans="1:6">
      <c r="A17" s="729" t="s">
        <v>71</v>
      </c>
      <c r="B17" s="2088" t="s">
        <v>641</v>
      </c>
      <c r="C17" s="695" t="s">
        <v>642</v>
      </c>
      <c r="D17" s="696"/>
      <c r="E17" s="2089">
        <f>+'21.012'!S15</f>
        <v>0</v>
      </c>
      <c r="F17" s="2090">
        <f>+'21.012'!T15</f>
        <v>0</v>
      </c>
    </row>
    <row r="18" spans="1:6">
      <c r="A18" s="697"/>
      <c r="B18" s="2088" t="s">
        <v>643</v>
      </c>
      <c r="C18" s="698" t="s">
        <v>644</v>
      </c>
      <c r="D18" s="699"/>
      <c r="E18" s="724"/>
      <c r="F18" s="725"/>
    </row>
    <row r="19" spans="1:6">
      <c r="A19" s="729" t="s">
        <v>71</v>
      </c>
      <c r="B19" s="2088"/>
      <c r="C19" s="1181" t="s">
        <v>645</v>
      </c>
      <c r="D19" s="699"/>
      <c r="E19" s="724">
        <f>+'21.012'!S28</f>
        <v>0</v>
      </c>
      <c r="F19" s="725">
        <f>+'21.012'!T28</f>
        <v>0</v>
      </c>
    </row>
    <row r="20" spans="1:6">
      <c r="A20" s="729" t="s">
        <v>71</v>
      </c>
      <c r="B20" s="2088"/>
      <c r="C20" s="698" t="s">
        <v>646</v>
      </c>
      <c r="D20" s="699"/>
      <c r="E20" s="724">
        <f>+'21.012'!S30</f>
        <v>0</v>
      </c>
      <c r="F20" s="725">
        <f>+'21.012'!T30</f>
        <v>0</v>
      </c>
    </row>
    <row r="21" spans="1:6">
      <c r="A21" s="729" t="s">
        <v>71</v>
      </c>
      <c r="B21" s="2088"/>
      <c r="C21" s="698" t="s">
        <v>647</v>
      </c>
      <c r="D21" s="699"/>
      <c r="E21" s="724">
        <f>+'21.012'!S38</f>
        <v>0</v>
      </c>
      <c r="F21" s="725">
        <f>+'21.012'!T38</f>
        <v>0</v>
      </c>
    </row>
    <row r="22" spans="1:6">
      <c r="A22" s="729"/>
      <c r="B22" s="2088"/>
      <c r="C22" s="698" t="s">
        <v>648</v>
      </c>
      <c r="D22" s="699"/>
      <c r="E22" s="724">
        <f>+'21.012'!S42</f>
        <v>0</v>
      </c>
      <c r="F22" s="725">
        <f>+'21.012'!T42</f>
        <v>0</v>
      </c>
    </row>
    <row r="23" spans="1:6" ht="15" customHeight="1">
      <c r="A23" s="729" t="s">
        <v>71</v>
      </c>
      <c r="B23" s="2088" t="s">
        <v>649</v>
      </c>
      <c r="C23" s="701" t="s">
        <v>650</v>
      </c>
      <c r="D23" s="699"/>
      <c r="E23" s="724">
        <f>+'21.012'!S47</f>
        <v>0</v>
      </c>
      <c r="F23" s="725">
        <f>+'21.012'!T47</f>
        <v>0</v>
      </c>
    </row>
    <row r="24" spans="1:6" ht="28.5">
      <c r="A24" s="729" t="s">
        <v>71</v>
      </c>
      <c r="B24" s="2088" t="s">
        <v>651</v>
      </c>
      <c r="C24" s="702" t="s">
        <v>652</v>
      </c>
      <c r="D24" s="699"/>
      <c r="E24" s="724">
        <f>+'21.012'!S48</f>
        <v>0</v>
      </c>
      <c r="F24" s="725">
        <f>+'21.012'!T48</f>
        <v>0</v>
      </c>
    </row>
    <row r="25" spans="1:6">
      <c r="A25" s="729" t="s">
        <v>71</v>
      </c>
      <c r="B25" s="2088" t="s">
        <v>653</v>
      </c>
      <c r="C25" s="703" t="s">
        <v>654</v>
      </c>
      <c r="D25" s="704"/>
      <c r="E25" s="724">
        <f>+'21.012'!S46</f>
        <v>0</v>
      </c>
      <c r="F25" s="725">
        <f>+'21.012'!T46</f>
        <v>0</v>
      </c>
    </row>
    <row r="26" spans="1:6">
      <c r="A26" s="697"/>
      <c r="B26" s="2088" t="s">
        <v>655</v>
      </c>
      <c r="C26" s="703" t="s">
        <v>656</v>
      </c>
      <c r="D26" s="704"/>
      <c r="E26" s="562"/>
      <c r="F26" s="700"/>
    </row>
    <row r="27" spans="1:6">
      <c r="A27" s="697"/>
      <c r="B27" s="2088" t="s">
        <v>657</v>
      </c>
      <c r="C27" s="703" t="s">
        <v>89</v>
      </c>
      <c r="D27" s="704"/>
      <c r="E27" s="2091"/>
      <c r="F27" s="2092"/>
    </row>
    <row r="28" spans="1:6">
      <c r="A28" s="729" t="s">
        <v>115</v>
      </c>
      <c r="B28" s="2088" t="s">
        <v>658</v>
      </c>
      <c r="C28" s="703" t="s">
        <v>659</v>
      </c>
      <c r="D28" s="705"/>
      <c r="E28" s="724">
        <f>+'50.010'!F32</f>
        <v>0</v>
      </c>
      <c r="F28" s="725">
        <f>+'50.010'!G32</f>
        <v>0</v>
      </c>
    </row>
    <row r="29" spans="1:6">
      <c r="A29" s="697"/>
      <c r="B29" s="2088" t="s">
        <v>660</v>
      </c>
      <c r="C29" s="703" t="s">
        <v>661</v>
      </c>
      <c r="D29" s="704"/>
      <c r="E29" s="706"/>
      <c r="F29" s="707"/>
    </row>
    <row r="30" spans="1:6">
      <c r="A30" s="697"/>
      <c r="B30" s="2088" t="s">
        <v>662</v>
      </c>
      <c r="C30" s="703" t="s">
        <v>663</v>
      </c>
      <c r="D30" s="704"/>
      <c r="E30" s="2093"/>
      <c r="F30" s="700"/>
    </row>
    <row r="31" spans="1:6">
      <c r="A31" s="697"/>
      <c r="B31" s="2088" t="s">
        <v>664</v>
      </c>
      <c r="C31" s="708" t="s">
        <v>665</v>
      </c>
      <c r="D31" s="704"/>
      <c r="E31" s="2093"/>
      <c r="F31" s="700"/>
    </row>
    <row r="32" spans="1:6">
      <c r="A32" s="697"/>
      <c r="B32" s="2088" t="s">
        <v>666</v>
      </c>
      <c r="C32" s="708" t="s">
        <v>667</v>
      </c>
      <c r="D32" s="704"/>
      <c r="E32" s="2093"/>
      <c r="F32" s="700"/>
    </row>
    <row r="33" spans="1:10">
      <c r="A33" s="697"/>
      <c r="B33" s="2088" t="s">
        <v>668</v>
      </c>
      <c r="C33" s="708" t="s">
        <v>669</v>
      </c>
      <c r="D33" s="704"/>
      <c r="E33" s="2093"/>
      <c r="F33" s="700"/>
    </row>
    <row r="34" spans="1:10">
      <c r="A34" s="697"/>
      <c r="B34" s="2088" t="s">
        <v>670</v>
      </c>
      <c r="C34" s="703" t="s">
        <v>671</v>
      </c>
      <c r="D34" s="704"/>
      <c r="E34" s="2093"/>
      <c r="F34" s="700"/>
    </row>
    <row r="35" spans="1:10">
      <c r="A35" s="697"/>
      <c r="B35" s="2088" t="s">
        <v>672</v>
      </c>
      <c r="C35" s="703" t="s">
        <v>673</v>
      </c>
      <c r="D35" s="704"/>
      <c r="E35" s="2093"/>
      <c r="F35" s="700"/>
    </row>
    <row r="36" spans="1:10">
      <c r="A36" s="697"/>
      <c r="B36" s="2088" t="s">
        <v>674</v>
      </c>
      <c r="C36" s="703" t="s">
        <v>675</v>
      </c>
      <c r="D36" s="704"/>
      <c r="E36" s="2093"/>
      <c r="F36" s="700"/>
    </row>
    <row r="37" spans="1:10">
      <c r="A37" s="697"/>
      <c r="B37" s="2088" t="s">
        <v>676</v>
      </c>
      <c r="C37" s="708" t="s">
        <v>677</v>
      </c>
      <c r="D37" s="699"/>
      <c r="E37" s="2093"/>
      <c r="F37" s="700"/>
    </row>
    <row r="38" spans="1:10">
      <c r="A38" s="697"/>
      <c r="B38" s="2088" t="s">
        <v>678</v>
      </c>
      <c r="C38" s="709" t="s">
        <v>679</v>
      </c>
      <c r="D38" s="710"/>
      <c r="E38" s="2094"/>
      <c r="F38" s="2095"/>
    </row>
    <row r="39" spans="1:10">
      <c r="A39" s="697"/>
      <c r="B39" s="2088" t="s">
        <v>680</v>
      </c>
      <c r="C39" s="2096" t="s">
        <v>681</v>
      </c>
      <c r="D39" s="2097"/>
      <c r="E39" s="711">
        <f>SUM(E40:E47)</f>
        <v>0</v>
      </c>
      <c r="F39" s="2098">
        <f>SUM(F40:F47)</f>
        <v>0</v>
      </c>
    </row>
    <row r="40" spans="1:10">
      <c r="A40" s="697"/>
      <c r="B40" s="2088"/>
      <c r="C40" s="1182"/>
      <c r="D40" s="696"/>
      <c r="E40" s="2099"/>
      <c r="F40" s="2100"/>
    </row>
    <row r="41" spans="1:10">
      <c r="A41" s="697"/>
      <c r="B41" s="2088"/>
      <c r="C41" s="712"/>
      <c r="D41" s="704"/>
      <c r="E41" s="562"/>
      <c r="F41" s="700"/>
    </row>
    <row r="42" spans="1:10">
      <c r="A42" s="697"/>
      <c r="B42" s="2088"/>
      <c r="C42" s="712"/>
      <c r="D42" s="704"/>
      <c r="E42" s="562"/>
      <c r="F42" s="700"/>
    </row>
    <row r="43" spans="1:10">
      <c r="A43" s="697"/>
      <c r="B43" s="2088"/>
      <c r="C43" s="712"/>
      <c r="D43" s="704"/>
      <c r="E43" s="562"/>
      <c r="F43" s="700"/>
    </row>
    <row r="44" spans="1:10">
      <c r="A44" s="697"/>
      <c r="B44" s="2088"/>
      <c r="C44" s="712"/>
      <c r="D44" s="704"/>
      <c r="E44" s="562"/>
      <c r="F44" s="700"/>
    </row>
    <row r="45" spans="1:10">
      <c r="A45" s="697"/>
      <c r="B45" s="2088"/>
      <c r="C45" s="712"/>
      <c r="D45" s="704"/>
      <c r="E45" s="562"/>
      <c r="F45" s="700"/>
    </row>
    <row r="46" spans="1:10">
      <c r="A46" s="697"/>
      <c r="B46" s="713"/>
      <c r="C46" s="704"/>
      <c r="D46" s="704"/>
      <c r="E46" s="562"/>
      <c r="F46" s="700"/>
    </row>
    <row r="47" spans="1:10">
      <c r="A47" s="697"/>
      <c r="B47" s="2101"/>
      <c r="C47" s="1182"/>
      <c r="D47" s="704"/>
      <c r="E47" s="2102"/>
      <c r="F47" s="2095"/>
    </row>
    <row r="48" spans="1:10" ht="20.149999999999999" customHeight="1" thickBot="1">
      <c r="A48" s="714"/>
      <c r="B48" s="2103"/>
      <c r="C48" s="2104" t="s">
        <v>626</v>
      </c>
      <c r="D48" s="2105"/>
      <c r="E48" s="2106">
        <f>SUM(E17:E39)</f>
        <v>0</v>
      </c>
      <c r="F48" s="2107">
        <f>SUM(F17:F39)</f>
        <v>0</v>
      </c>
      <c r="H48" s="145"/>
      <c r="I48" s="145"/>
      <c r="J48" s="145"/>
    </row>
    <row r="49" spans="1:6" ht="16" thickTop="1">
      <c r="A49" s="105"/>
      <c r="B49" s="715"/>
      <c r="C49" s="102"/>
      <c r="D49" s="1754"/>
      <c r="E49" s="102"/>
      <c r="F49" s="102"/>
    </row>
    <row r="50" spans="1:6">
      <c r="A50" s="105"/>
      <c r="B50" s="105"/>
      <c r="C50" s="105"/>
      <c r="D50" s="102"/>
      <c r="E50" s="102"/>
      <c r="F50" s="417" t="str">
        <f>+ToC!E115</f>
        <v xml:space="preserve">LONG-TERM Annual Return </v>
      </c>
    </row>
    <row r="51" spans="1:6" ht="23.25" customHeight="1">
      <c r="A51" s="105"/>
      <c r="B51" s="105"/>
      <c r="C51" s="105"/>
      <c r="D51" s="102"/>
      <c r="E51" s="102"/>
      <c r="F51" s="417" t="s">
        <v>682</v>
      </c>
    </row>
    <row r="52" spans="1:6" hidden="1">
      <c r="B52" s="346"/>
      <c r="C52" s="346"/>
      <c r="D52" s="346"/>
      <c r="E52" s="346"/>
      <c r="F52" s="346"/>
    </row>
    <row r="53" spans="1:6" hidden="1">
      <c r="B53" s="346"/>
      <c r="C53" s="346"/>
      <c r="D53" s="346"/>
      <c r="E53" s="346"/>
      <c r="F53" s="346"/>
    </row>
    <row r="54" spans="1:6" hidden="1">
      <c r="B54" s="346"/>
      <c r="C54" s="346"/>
      <c r="D54" s="346"/>
      <c r="E54" s="346"/>
      <c r="F54" s="346"/>
    </row>
  </sheetData>
  <sheetProtection password="DF61" sheet="1" objects="1" scenarios="1"/>
  <mergeCells count="4">
    <mergeCell ref="B12:E12"/>
    <mergeCell ref="A9:F9"/>
    <mergeCell ref="A11:F11"/>
    <mergeCell ref="A1:F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E48:F48">
      <formula1>50000000000</formula1>
    </dataValidation>
  </dataValidations>
  <hyperlinks>
    <hyperlink ref="A1:F1" location="ToC!A1" display="20.010"/>
  </hyperlinks>
  <pageMargins left="0.7" right="0.7" top="0.75" bottom="0.75" header="0.3" footer="0.3"/>
  <pageSetup paperSize="5" scale="80" orientation="portrait" r:id="rId1"/>
  <ignoredErrors>
    <ignoredError sqref="B2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H61"/>
  <sheetViews>
    <sheetView zoomScaleNormal="100" workbookViewId="0">
      <selection activeCell="B52" sqref="B52"/>
    </sheetView>
  </sheetViews>
  <sheetFormatPr defaultColWidth="0" defaultRowHeight="15.5" zeroHeight="1"/>
  <cols>
    <col min="1" max="1" width="8.765625" style="639" customWidth="1"/>
    <col min="2" max="2" width="47.3046875" style="639" customWidth="1"/>
    <col min="3" max="3" width="5.765625" style="639" customWidth="1"/>
    <col min="4" max="4" width="13.53515625" style="639" bestFit="1" customWidth="1"/>
    <col min="5" max="5" width="21.4609375" style="639" customWidth="1"/>
    <col min="6" max="6" width="8.84375" style="98" hidden="1" customWidth="1"/>
    <col min="7" max="7" width="13.53515625" style="98" hidden="1" customWidth="1"/>
    <col min="8" max="8" width="13.07421875" style="98" hidden="1" customWidth="1"/>
    <col min="9" max="16384" width="8.84375" style="98" hidden="1"/>
  </cols>
  <sheetData>
    <row r="1" spans="1:5">
      <c r="A1" s="5336" t="s">
        <v>683</v>
      </c>
      <c r="B1" s="5336"/>
      <c r="C1" s="5336"/>
      <c r="D1" s="5336"/>
      <c r="E1" s="5188"/>
    </row>
    <row r="2" spans="1:5">
      <c r="A2" s="227"/>
      <c r="B2" s="102"/>
      <c r="C2" s="102"/>
      <c r="D2" s="102"/>
      <c r="E2" s="4567" t="s">
        <v>2148</v>
      </c>
    </row>
    <row r="3" spans="1:5">
      <c r="A3" s="2108" t="str">
        <f>+Cover!A14</f>
        <v>Select Name of Insurer/ Financial Holding Company</v>
      </c>
      <c r="B3" s="2109"/>
      <c r="C3" s="689"/>
      <c r="D3" s="102"/>
      <c r="E3" s="102"/>
    </row>
    <row r="4" spans="1:5">
      <c r="A4" s="2110" t="str">
        <f>+ToC!A3</f>
        <v>Insurer/Financial Holding Company</v>
      </c>
      <c r="B4" s="1862"/>
      <c r="C4" s="102"/>
      <c r="D4" s="102"/>
      <c r="E4" s="102"/>
    </row>
    <row r="5" spans="1:5">
      <c r="A5" s="102"/>
      <c r="B5" s="102"/>
      <c r="C5" s="102"/>
      <c r="D5" s="102"/>
      <c r="E5" s="102"/>
    </row>
    <row r="6" spans="1:5">
      <c r="A6" s="99" t="str">
        <f>ToC!A5</f>
        <v>LONG-TERM INSURERS ANNUAL RETURN</v>
      </c>
      <c r="B6" s="102"/>
      <c r="C6" s="102"/>
      <c r="D6" s="102"/>
      <c r="E6" s="102"/>
    </row>
    <row r="7" spans="1:5">
      <c r="A7" s="99" t="str">
        <f>+ToC!A6</f>
        <v>FOR THE YEAR ENDED:</v>
      </c>
      <c r="B7" s="102"/>
      <c r="C7" s="102"/>
      <c r="D7" s="743"/>
      <c r="E7" s="2078">
        <f>+Cover!A23</f>
        <v>0</v>
      </c>
    </row>
    <row r="8" spans="1:5">
      <c r="A8" s="99"/>
      <c r="B8" s="102"/>
      <c r="C8" s="102"/>
      <c r="D8" s="743"/>
      <c r="E8" s="743"/>
    </row>
    <row r="9" spans="1:5">
      <c r="A9" s="5286" t="s">
        <v>637</v>
      </c>
      <c r="B9" s="5286"/>
      <c r="C9" s="5286"/>
      <c r="D9" s="5286"/>
      <c r="E9" s="5073"/>
    </row>
    <row r="10" spans="1:5">
      <c r="A10" s="1783"/>
      <c r="B10" s="1783"/>
      <c r="C10" s="1783"/>
      <c r="D10" s="1783"/>
      <c r="E10" s="1763"/>
    </row>
    <row r="11" spans="1:5">
      <c r="A11" s="5055" t="s">
        <v>2174</v>
      </c>
      <c r="B11" s="5055"/>
      <c r="C11" s="5055"/>
      <c r="D11" s="5055"/>
      <c r="E11" s="5055"/>
    </row>
    <row r="12" spans="1:5" ht="16" thickBot="1">
      <c r="A12" s="1759"/>
      <c r="B12" s="1759"/>
      <c r="C12" s="1759"/>
      <c r="D12" s="1759"/>
      <c r="E12" s="102"/>
    </row>
    <row r="13" spans="1:5" ht="29" thickTop="1">
      <c r="A13" s="691" t="s">
        <v>638</v>
      </c>
      <c r="B13" s="2111"/>
      <c r="C13" s="2111" t="s">
        <v>133</v>
      </c>
      <c r="D13" s="693">
        <f>YEAR($E$7)</f>
        <v>1900</v>
      </c>
      <c r="E13" s="694">
        <f>D13-1</f>
        <v>1899</v>
      </c>
    </row>
    <row r="14" spans="1:5">
      <c r="A14" s="2112"/>
      <c r="B14" s="2113"/>
      <c r="C14" s="2113"/>
      <c r="D14" s="2114" t="s">
        <v>640</v>
      </c>
      <c r="E14" s="2115" t="s">
        <v>640</v>
      </c>
    </row>
    <row r="15" spans="1:5">
      <c r="A15" s="395"/>
      <c r="B15" s="2116" t="s">
        <v>84</v>
      </c>
      <c r="C15" s="2117"/>
      <c r="D15" s="1614"/>
      <c r="E15" s="2118"/>
    </row>
    <row r="16" spans="1:5">
      <c r="A16" s="734"/>
      <c r="B16" s="1173" t="s">
        <v>684</v>
      </c>
      <c r="C16" s="735"/>
      <c r="D16" s="2119"/>
      <c r="E16" s="2120"/>
    </row>
    <row r="17" spans="1:5">
      <c r="A17" s="734"/>
      <c r="B17" s="1174" t="s">
        <v>685</v>
      </c>
      <c r="C17" s="704"/>
      <c r="D17" s="1183"/>
      <c r="E17" s="2120"/>
    </row>
    <row r="18" spans="1:5">
      <c r="A18" s="734"/>
      <c r="B18" s="1172" t="s">
        <v>686</v>
      </c>
      <c r="C18" s="704"/>
      <c r="D18" s="1183"/>
      <c r="E18" s="2120"/>
    </row>
    <row r="19" spans="1:5">
      <c r="A19" s="734"/>
      <c r="B19" s="1172" t="s">
        <v>687</v>
      </c>
      <c r="C19" s="704"/>
      <c r="D19" s="1183"/>
      <c r="E19" s="2120"/>
    </row>
    <row r="20" spans="1:5" ht="15" customHeight="1">
      <c r="A20" s="736"/>
      <c r="B20" s="545" t="s">
        <v>688</v>
      </c>
      <c r="C20" s="705"/>
      <c r="D20" s="1184">
        <f>+'50.020'!J25+'50.020'!J57</f>
        <v>0</v>
      </c>
      <c r="E20" s="2121">
        <f>+'50.020'!C57+'50.020'!C25</f>
        <v>0</v>
      </c>
    </row>
    <row r="21" spans="1:5">
      <c r="A21" s="734"/>
      <c r="B21" s="1547" t="s">
        <v>689</v>
      </c>
      <c r="C21" s="704"/>
      <c r="D21" s="1183"/>
      <c r="E21" s="1183"/>
    </row>
    <row r="22" spans="1:5">
      <c r="A22" s="734"/>
      <c r="B22" s="1547" t="s">
        <v>690</v>
      </c>
      <c r="C22" s="704"/>
      <c r="D22" s="1183"/>
      <c r="E22" s="1183"/>
    </row>
    <row r="23" spans="1:5">
      <c r="A23" s="734"/>
      <c r="B23" s="1547" t="s">
        <v>691</v>
      </c>
      <c r="C23" s="704"/>
      <c r="D23" s="1183"/>
      <c r="E23" s="1183"/>
    </row>
    <row r="24" spans="1:5">
      <c r="A24" s="734"/>
      <c r="B24" s="1547" t="s">
        <v>692</v>
      </c>
      <c r="C24" s="704"/>
      <c r="D24" s="1183"/>
      <c r="E24" s="1183"/>
    </row>
    <row r="25" spans="1:5">
      <c r="A25" s="734"/>
      <c r="B25" s="1547" t="s">
        <v>693</v>
      </c>
      <c r="C25" s="704"/>
      <c r="D25" s="1184"/>
      <c r="E25" s="2121"/>
    </row>
    <row r="26" spans="1:5">
      <c r="A26" s="734"/>
      <c r="B26" s="1172" t="s">
        <v>694</v>
      </c>
      <c r="C26" s="704"/>
      <c r="D26" s="1183"/>
      <c r="E26" s="2120"/>
    </row>
    <row r="27" spans="1:5">
      <c r="A27" s="734"/>
      <c r="B27" s="1172" t="s">
        <v>695</v>
      </c>
      <c r="C27" s="704"/>
      <c r="D27" s="1183"/>
      <c r="E27" s="2120"/>
    </row>
    <row r="28" spans="1:5">
      <c r="A28" s="736" t="s">
        <v>432</v>
      </c>
      <c r="B28" s="1172" t="s">
        <v>696</v>
      </c>
      <c r="C28" s="704"/>
      <c r="D28" s="1183"/>
      <c r="E28" s="2120"/>
    </row>
    <row r="29" spans="1:5">
      <c r="A29" s="736"/>
      <c r="B29" s="1172" t="s">
        <v>697</v>
      </c>
      <c r="C29" s="704"/>
      <c r="D29" s="1183"/>
      <c r="E29" s="2120"/>
    </row>
    <row r="30" spans="1:5">
      <c r="A30" s="736"/>
      <c r="B30" s="1807" t="s">
        <v>698</v>
      </c>
      <c r="C30" s="704"/>
      <c r="D30" s="1183"/>
      <c r="E30" s="2120"/>
    </row>
    <row r="31" spans="1:5">
      <c r="A31" s="734"/>
      <c r="B31" s="1807" t="s">
        <v>699</v>
      </c>
      <c r="C31" s="704"/>
      <c r="D31" s="1183"/>
      <c r="E31" s="2120"/>
    </row>
    <row r="32" spans="1:5">
      <c r="A32" s="734"/>
      <c r="B32" s="1806" t="s">
        <v>700</v>
      </c>
      <c r="C32" s="704"/>
      <c r="D32" s="1183"/>
      <c r="E32" s="2120"/>
    </row>
    <row r="33" spans="1:5">
      <c r="A33" s="734"/>
      <c r="B33" s="1174" t="s">
        <v>701</v>
      </c>
      <c r="C33" s="704"/>
      <c r="D33" s="1183"/>
      <c r="E33" s="2120"/>
    </row>
    <row r="34" spans="1:5">
      <c r="A34" s="734"/>
      <c r="B34" s="545" t="s">
        <v>702</v>
      </c>
      <c r="C34" s="704"/>
      <c r="D34" s="1185"/>
      <c r="E34" s="2120"/>
    </row>
    <row r="35" spans="1:5">
      <c r="A35" s="734"/>
      <c r="B35" s="1547" t="s">
        <v>703</v>
      </c>
      <c r="C35" s="704"/>
      <c r="D35" s="1183"/>
      <c r="E35" s="2120"/>
    </row>
    <row r="36" spans="1:5">
      <c r="A36" s="734"/>
      <c r="B36" s="1547" t="s">
        <v>704</v>
      </c>
      <c r="C36" s="704"/>
      <c r="D36" s="1183"/>
      <c r="E36" s="2120"/>
    </row>
    <row r="37" spans="1:5">
      <c r="A37" s="734"/>
      <c r="B37" s="1547"/>
      <c r="C37" s="704"/>
      <c r="D37" s="1184"/>
      <c r="E37" s="2121"/>
    </row>
    <row r="38" spans="1:5">
      <c r="A38" s="734"/>
      <c r="B38" s="737"/>
      <c r="C38" s="738"/>
      <c r="D38" s="1190"/>
      <c r="E38" s="2121"/>
    </row>
    <row r="39" spans="1:5" ht="16" thickBot="1">
      <c r="A39" s="2122"/>
      <c r="B39" s="2123" t="s">
        <v>520</v>
      </c>
      <c r="C39" s="2124"/>
      <c r="D39" s="2125">
        <f>SUM(D16:D38)</f>
        <v>0</v>
      </c>
      <c r="E39" s="2125">
        <f>SUM(E16:E38)</f>
        <v>0</v>
      </c>
    </row>
    <row r="40" spans="1:5">
      <c r="A40" s="734"/>
      <c r="B40" s="1758"/>
      <c r="C40" s="1187"/>
      <c r="D40" s="1327"/>
      <c r="E40" s="1328"/>
    </row>
    <row r="41" spans="1:5">
      <c r="A41" s="734"/>
      <c r="B41" s="2126" t="s">
        <v>705</v>
      </c>
      <c r="C41" s="2127"/>
      <c r="D41" s="1188"/>
      <c r="E41" s="2128"/>
    </row>
    <row r="42" spans="1:5">
      <c r="A42" s="734"/>
      <c r="B42" s="1802" t="s">
        <v>706</v>
      </c>
      <c r="C42" s="2129"/>
      <c r="D42" s="2130"/>
      <c r="E42" s="2120"/>
    </row>
    <row r="43" spans="1:5">
      <c r="A43" s="734"/>
      <c r="B43" s="1800" t="s">
        <v>707</v>
      </c>
      <c r="C43" s="2129"/>
      <c r="D43" s="2130"/>
      <c r="E43" s="2120"/>
    </row>
    <row r="44" spans="1:5">
      <c r="A44" s="734"/>
      <c r="B44" s="1800" t="s">
        <v>708</v>
      </c>
      <c r="C44" s="2129"/>
      <c r="D44" s="1456"/>
      <c r="E44" s="2131"/>
    </row>
    <row r="45" spans="1:5">
      <c r="A45" s="734"/>
      <c r="B45" s="2132"/>
      <c r="C45" s="2133"/>
      <c r="D45" s="739"/>
      <c r="E45" s="2134"/>
    </row>
    <row r="46" spans="1:5" ht="16" thickBot="1">
      <c r="A46" s="2122"/>
      <c r="B46" s="2135" t="s">
        <v>709</v>
      </c>
      <c r="C46" s="2136"/>
      <c r="D46" s="2137">
        <f>SUM(D42:D45)</f>
        <v>0</v>
      </c>
      <c r="E46" s="2138">
        <f>SUM(E42:E45)</f>
        <v>0</v>
      </c>
    </row>
    <row r="47" spans="1:5">
      <c r="A47" s="734"/>
      <c r="B47" s="740"/>
      <c r="C47" s="1189"/>
      <c r="D47" s="1190"/>
      <c r="E47" s="2139"/>
    </row>
    <row r="48" spans="1:5">
      <c r="A48" s="734"/>
      <c r="B48" s="1758" t="s">
        <v>710</v>
      </c>
      <c r="C48" s="1191"/>
      <c r="D48" s="2140"/>
      <c r="E48" s="2121"/>
    </row>
    <row r="49" spans="1:8">
      <c r="A49" s="1534" t="s">
        <v>66</v>
      </c>
      <c r="B49" s="2141" t="s">
        <v>2558</v>
      </c>
      <c r="C49" s="1535"/>
      <c r="D49" s="1184">
        <f>+'20.030'!D30</f>
        <v>0</v>
      </c>
      <c r="E49" s="2121">
        <f>+'20.030'!D46</f>
        <v>0</v>
      </c>
    </row>
    <row r="50" spans="1:8">
      <c r="A50" s="1534" t="s">
        <v>66</v>
      </c>
      <c r="B50" s="2141" t="s">
        <v>712</v>
      </c>
      <c r="C50" s="1535"/>
      <c r="D50" s="1184">
        <f>+'20.030'!E30</f>
        <v>0</v>
      </c>
      <c r="E50" s="2121">
        <f>+'20.030'!E46</f>
        <v>0</v>
      </c>
      <c r="G50" s="145"/>
    </row>
    <row r="51" spans="1:8">
      <c r="A51" s="1534" t="s">
        <v>66</v>
      </c>
      <c r="B51" s="2141" t="s">
        <v>713</v>
      </c>
      <c r="C51" s="1536"/>
      <c r="D51" s="1184">
        <f>+'20.030'!F30</f>
        <v>0</v>
      </c>
      <c r="E51" s="2121">
        <f>+'20.030'!F46</f>
        <v>0</v>
      </c>
    </row>
    <row r="52" spans="1:8">
      <c r="A52" s="1534" t="s">
        <v>66</v>
      </c>
      <c r="B52" s="2141" t="s">
        <v>714</v>
      </c>
      <c r="C52" s="1537"/>
      <c r="D52" s="1184">
        <f>+'20.030'!D60</f>
        <v>0</v>
      </c>
      <c r="E52" s="2121">
        <f>+'20.030'!E60</f>
        <v>0</v>
      </c>
    </row>
    <row r="53" spans="1:8">
      <c r="A53" s="1534" t="s">
        <v>715</v>
      </c>
      <c r="B53" s="2142" t="s">
        <v>716</v>
      </c>
      <c r="C53" s="1538"/>
      <c r="D53" s="1184">
        <f>+'20.022'!E96</f>
        <v>0</v>
      </c>
      <c r="E53" s="2121">
        <f>+'20.022'!F96</f>
        <v>0</v>
      </c>
    </row>
    <row r="54" spans="1:8">
      <c r="A54" s="741"/>
      <c r="B54" s="1532"/>
      <c r="C54" s="1533"/>
      <c r="D54" s="742"/>
      <c r="E54" s="2121"/>
    </row>
    <row r="55" spans="1:8" ht="16" thickBot="1">
      <c r="A55" s="2122"/>
      <c r="B55" s="2135" t="s">
        <v>717</v>
      </c>
      <c r="C55" s="2124"/>
      <c r="D55" s="2143">
        <f>SUM(D49:D54)</f>
        <v>0</v>
      </c>
      <c r="E55" s="2144">
        <f>SUM(E49:E54)</f>
        <v>0</v>
      </c>
    </row>
    <row r="56" spans="1:8">
      <c r="A56" s="734"/>
      <c r="B56" s="1192" t="s">
        <v>718</v>
      </c>
      <c r="C56" s="1187"/>
      <c r="D56" s="1136">
        <f>+'20.030'!O30</f>
        <v>0</v>
      </c>
      <c r="E56" s="2145">
        <f>+'20.030'!O46</f>
        <v>0</v>
      </c>
    </row>
    <row r="57" spans="1:8" ht="23.25" customHeight="1" thickBot="1">
      <c r="A57" s="2146"/>
      <c r="B57" s="2147" t="s">
        <v>719</v>
      </c>
      <c r="C57" s="2105"/>
      <c r="D57" s="2148">
        <f>D39+D46+D55+D56</f>
        <v>0</v>
      </c>
      <c r="E57" s="2148">
        <f>E39+E46+E55+E56</f>
        <v>0</v>
      </c>
      <c r="G57" s="145"/>
      <c r="H57" s="145"/>
    </row>
    <row r="58" spans="1:8" ht="16" thickTop="1">
      <c r="A58" s="102"/>
      <c r="B58" s="102"/>
      <c r="C58" s="1754"/>
      <c r="D58" s="102"/>
      <c r="E58" s="102"/>
    </row>
    <row r="59" spans="1:8">
      <c r="A59" s="102"/>
      <c r="B59" s="102"/>
      <c r="C59" s="102"/>
      <c r="D59" s="102"/>
      <c r="E59" s="417" t="str">
        <f>+ToC!E115</f>
        <v xml:space="preserve">LONG-TERM Annual Return </v>
      </c>
    </row>
    <row r="60" spans="1:8">
      <c r="A60" s="102"/>
      <c r="B60" s="102"/>
      <c r="C60" s="102"/>
      <c r="D60" s="102"/>
      <c r="E60" s="417" t="s">
        <v>720</v>
      </c>
    </row>
    <row r="61" spans="1:8" hidden="1">
      <c r="A61" s="346"/>
      <c r="B61" s="346"/>
      <c r="C61" s="346"/>
      <c r="D61" s="346"/>
      <c r="E61" s="346"/>
    </row>
  </sheetData>
  <sheetProtection algorithmName="SHA-512" hashValue="4ev+v8vE+StmI9DPRlGkIyrUBuBNtz0vJyNu8s6u/Z9ehiiFcqTE5ryoLDqgztcIyXC3ax0kdxWnu8ACnyn9Lw==" saltValue="I5rHiqpjpMpAmp/OnTQZrQ==" spinCount="100000" sheet="1" objects="1" scenarios="1"/>
  <mergeCells count="3">
    <mergeCell ref="A9:E9"/>
    <mergeCell ref="A1:E1"/>
    <mergeCell ref="A11:E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39:E39 D55:E57 D46:E46">
      <formula1>50000000000</formula1>
    </dataValidation>
  </dataValidations>
  <hyperlinks>
    <hyperlink ref="A1:E1" location="ToC!A1" display="20.011"/>
  </hyperlinks>
  <pageMargins left="0.25" right="0.25" top="0.75" bottom="0.75" header="0.3" footer="0.3"/>
  <pageSetup paperSize="5" scale="8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D97"/>
  <sheetViews>
    <sheetView zoomScaleNormal="100" workbookViewId="0">
      <selection sqref="A1:D1"/>
    </sheetView>
  </sheetViews>
  <sheetFormatPr defaultColWidth="0" defaultRowHeight="15.5" zeroHeight="1"/>
  <cols>
    <col min="1" max="1" width="62.23046875" customWidth="1"/>
    <col min="2" max="2" width="6" customWidth="1"/>
    <col min="3" max="4" width="15.765625" customWidth="1"/>
    <col min="5" max="16384" width="8.84375" style="1363" hidden="1"/>
  </cols>
  <sheetData>
    <row r="1" spans="1:4" ht="14">
      <c r="A1" s="5178" t="s">
        <v>65</v>
      </c>
      <c r="B1" s="5178"/>
      <c r="C1" s="5178"/>
      <c r="D1" s="5178"/>
    </row>
    <row r="2" spans="1:4" ht="14">
      <c r="A2" s="744"/>
      <c r="B2" s="744"/>
      <c r="C2" s="744"/>
      <c r="D2" s="640" t="s">
        <v>1752</v>
      </c>
    </row>
    <row r="3" spans="1:4" ht="14">
      <c r="A3" s="2108" t="str">
        <f>+Cover!A14</f>
        <v>Select Name of Insurer/ Financial Holding Company</v>
      </c>
      <c r="B3" s="102"/>
      <c r="C3" s="102"/>
      <c r="D3" s="102"/>
    </row>
    <row r="4" spans="1:4" ht="14">
      <c r="A4" s="2149" t="str">
        <f>+ToC!A3</f>
        <v>Insurer/Financial Holding Company</v>
      </c>
      <c r="B4" s="102"/>
      <c r="C4" s="102"/>
      <c r="D4" s="102"/>
    </row>
    <row r="5" spans="1:4" ht="14">
      <c r="A5" s="745"/>
      <c r="B5" s="746"/>
      <c r="C5" s="746"/>
      <c r="D5" s="747"/>
    </row>
    <row r="6" spans="1:4" ht="14">
      <c r="A6" s="745" t="str">
        <f>+ToC!A5</f>
        <v>LONG-TERM INSURERS ANNUAL RETURN</v>
      </c>
      <c r="B6" s="746"/>
      <c r="C6" s="746"/>
      <c r="D6" s="747"/>
    </row>
    <row r="7" spans="1:4" ht="14">
      <c r="A7" s="745" t="str">
        <f>+ToC!A6</f>
        <v>FOR THE YEAR ENDED:</v>
      </c>
      <c r="B7" s="746"/>
      <c r="C7" s="746"/>
      <c r="D7" s="2078">
        <f>+Cover!A23</f>
        <v>0</v>
      </c>
    </row>
    <row r="8" spans="1:4" ht="14">
      <c r="A8" s="745"/>
      <c r="B8" s="746"/>
      <c r="C8" s="746"/>
      <c r="D8" s="747"/>
    </row>
    <row r="9" spans="1:4" ht="14">
      <c r="A9" s="5338" t="s">
        <v>637</v>
      </c>
      <c r="B9" s="5338"/>
      <c r="C9" s="5338"/>
      <c r="D9" s="5338"/>
    </row>
    <row r="10" spans="1:4" ht="14">
      <c r="A10" s="747"/>
      <c r="B10" s="748"/>
      <c r="C10" s="748"/>
      <c r="D10" s="748"/>
    </row>
    <row r="11" spans="1:4" ht="14">
      <c r="A11" s="5339" t="s">
        <v>2220</v>
      </c>
      <c r="B11" s="5042"/>
      <c r="C11" s="5042"/>
      <c r="D11" s="5042"/>
    </row>
    <row r="12" spans="1:4" ht="14.5" thickBot="1">
      <c r="A12" s="102"/>
      <c r="B12" s="1805"/>
      <c r="C12" s="1805"/>
      <c r="D12" s="1805"/>
    </row>
    <row r="13" spans="1:4" ht="15" customHeight="1" thickTop="1">
      <c r="A13" s="2150" t="s">
        <v>721</v>
      </c>
      <c r="B13" s="2151" t="s">
        <v>133</v>
      </c>
      <c r="C13" s="693">
        <f>YEAR($D$7)</f>
        <v>1900</v>
      </c>
      <c r="D13" s="693">
        <f>YEAR($D$7)-1</f>
        <v>1899</v>
      </c>
    </row>
    <row r="14" spans="1:4" ht="15" customHeight="1">
      <c r="A14" s="2152"/>
      <c r="B14" s="2153"/>
      <c r="C14" s="1967" t="s">
        <v>281</v>
      </c>
      <c r="D14" s="2118" t="s">
        <v>281</v>
      </c>
    </row>
    <row r="15" spans="1:4" ht="15" customHeight="1">
      <c r="A15" s="500" t="s">
        <v>722</v>
      </c>
      <c r="B15" s="2153"/>
      <c r="C15" s="2114"/>
      <c r="D15" s="2115"/>
    </row>
    <row r="16" spans="1:4" ht="15" customHeight="1">
      <c r="A16" s="2154" t="s">
        <v>2198</v>
      </c>
      <c r="B16" s="749"/>
      <c r="C16" s="2155"/>
      <c r="D16" s="4084"/>
    </row>
    <row r="17" spans="1:4" ht="15" customHeight="1">
      <c r="A17" s="2389" t="s">
        <v>2175</v>
      </c>
      <c r="B17" s="750"/>
      <c r="C17" s="706"/>
      <c r="D17" s="751"/>
    </row>
    <row r="18" spans="1:4" ht="15" customHeight="1">
      <c r="A18" s="752" t="s">
        <v>2178</v>
      </c>
      <c r="B18" s="753"/>
      <c r="C18" s="1193"/>
      <c r="D18" s="4085"/>
    </row>
    <row r="19" spans="1:4" ht="15" customHeight="1">
      <c r="A19" s="2156" t="s">
        <v>2199</v>
      </c>
      <c r="B19" s="4081"/>
      <c r="C19" s="4082">
        <f>SUM(C17:C18)</f>
        <v>0</v>
      </c>
      <c r="D19" s="2169">
        <f>SUM(D17:D18)</f>
        <v>0</v>
      </c>
    </row>
    <row r="20" spans="1:4" ht="15" customHeight="1">
      <c r="A20" s="752" t="s">
        <v>2176</v>
      </c>
      <c r="B20" s="4083"/>
      <c r="C20" s="2180"/>
      <c r="D20" s="3515"/>
    </row>
    <row r="21" spans="1:4" ht="15" customHeight="1">
      <c r="A21" s="4088" t="s">
        <v>2177</v>
      </c>
      <c r="B21" s="754"/>
      <c r="C21" s="1193"/>
      <c r="D21" s="4086"/>
    </row>
    <row r="22" spans="1:4" ht="15" customHeight="1">
      <c r="A22" s="2156" t="s">
        <v>2200</v>
      </c>
      <c r="B22" s="2157"/>
      <c r="C22" s="2158">
        <f>SUM(C19:C21)</f>
        <v>0</v>
      </c>
      <c r="D22" s="4087">
        <f>SUM(D19:D21)</f>
        <v>0</v>
      </c>
    </row>
    <row r="23" spans="1:4" ht="15" customHeight="1">
      <c r="A23" s="697"/>
      <c r="B23" s="753"/>
      <c r="C23" s="755"/>
      <c r="D23" s="756"/>
    </row>
    <row r="24" spans="1:4" ht="15" customHeight="1">
      <c r="A24" s="2159" t="s">
        <v>2179</v>
      </c>
      <c r="B24" s="750"/>
      <c r="C24" s="128"/>
      <c r="D24" s="757"/>
    </row>
    <row r="25" spans="1:4" ht="15" customHeight="1">
      <c r="A25" s="2160" t="s">
        <v>2180</v>
      </c>
      <c r="B25" s="750"/>
      <c r="C25" s="570"/>
      <c r="D25" s="758"/>
    </row>
    <row r="26" spans="1:4" ht="15" customHeight="1">
      <c r="A26" s="2159" t="s">
        <v>2181</v>
      </c>
      <c r="B26" s="750"/>
      <c r="C26" s="128"/>
      <c r="D26" s="757"/>
    </row>
    <row r="27" spans="1:4" ht="15" customHeight="1">
      <c r="A27" s="2159" t="s">
        <v>2182</v>
      </c>
      <c r="B27" s="750"/>
      <c r="C27" s="570"/>
      <c r="D27" s="758"/>
    </row>
    <row r="28" spans="1:4" ht="15" customHeight="1">
      <c r="A28" s="2159" t="s">
        <v>2183</v>
      </c>
      <c r="B28" s="750"/>
      <c r="C28" s="128"/>
      <c r="D28" s="757"/>
    </row>
    <row r="29" spans="1:4" ht="15" customHeight="1">
      <c r="A29" s="2159" t="s">
        <v>2184</v>
      </c>
      <c r="B29" s="750"/>
      <c r="C29" s="570"/>
      <c r="D29" s="758"/>
    </row>
    <row r="30" spans="1:4" ht="15" customHeight="1">
      <c r="A30" s="2159" t="s">
        <v>2185</v>
      </c>
      <c r="B30" s="750"/>
      <c r="C30" s="128"/>
      <c r="D30" s="757"/>
    </row>
    <row r="31" spans="1:4" ht="15" customHeight="1">
      <c r="A31" s="1329" t="s">
        <v>2186</v>
      </c>
      <c r="B31" s="2161"/>
      <c r="C31" s="2094"/>
      <c r="D31" s="4090"/>
    </row>
    <row r="32" spans="1:4" ht="15" customHeight="1">
      <c r="A32" s="2163" t="s">
        <v>2187</v>
      </c>
      <c r="B32" s="2164"/>
      <c r="C32" s="2165"/>
      <c r="D32" s="2166"/>
    </row>
    <row r="33" spans="1:4" ht="15" customHeight="1">
      <c r="A33" s="2167" t="s">
        <v>2201</v>
      </c>
      <c r="B33" s="2000"/>
      <c r="C33" s="2168">
        <f>SUM(C24:C32)</f>
        <v>0</v>
      </c>
      <c r="D33" s="2169">
        <f>SUM(D24:D32)</f>
        <v>0</v>
      </c>
    </row>
    <row r="34" spans="1:4" ht="15" customHeight="1">
      <c r="A34" s="759"/>
      <c r="B34" s="753"/>
      <c r="C34" s="1195"/>
      <c r="D34" s="4091"/>
    </row>
    <row r="35" spans="1:4" ht="15" customHeight="1">
      <c r="A35" s="2170" t="s">
        <v>2202</v>
      </c>
      <c r="B35" s="2171"/>
      <c r="C35" s="2172">
        <f>C22-C33</f>
        <v>0</v>
      </c>
      <c r="D35" s="2192">
        <f t="shared" ref="D35" si="0">D22-D33</f>
        <v>0</v>
      </c>
    </row>
    <row r="36" spans="1:4" ht="15" customHeight="1">
      <c r="A36" s="2173" t="s">
        <v>724</v>
      </c>
      <c r="B36" s="762"/>
      <c r="C36" s="763"/>
      <c r="D36" s="764"/>
    </row>
    <row r="37" spans="1:4" ht="15" customHeight="1">
      <c r="A37" s="2174" t="s">
        <v>2188</v>
      </c>
      <c r="B37" s="750"/>
      <c r="C37" s="128"/>
      <c r="D37" s="326"/>
    </row>
    <row r="38" spans="1:4" ht="15" customHeight="1">
      <c r="A38" s="2175" t="s">
        <v>2189</v>
      </c>
      <c r="B38" s="750"/>
      <c r="C38" s="570"/>
      <c r="D38" s="765"/>
    </row>
    <row r="39" spans="1:4" ht="33" customHeight="1">
      <c r="A39" s="2175" t="s">
        <v>725</v>
      </c>
      <c r="B39" s="750"/>
      <c r="C39" s="128"/>
      <c r="D39" s="326"/>
    </row>
    <row r="40" spans="1:4" ht="15" customHeight="1">
      <c r="A40" s="2175" t="s">
        <v>2190</v>
      </c>
      <c r="B40" s="750"/>
      <c r="C40" s="128"/>
      <c r="D40" s="326"/>
    </row>
    <row r="41" spans="1:4" ht="15" customHeight="1">
      <c r="A41" s="2175" t="s">
        <v>2191</v>
      </c>
      <c r="B41" s="750"/>
      <c r="C41" s="128"/>
      <c r="D41" s="326"/>
    </row>
    <row r="42" spans="1:4" ht="15" customHeight="1">
      <c r="A42" s="2176" t="s">
        <v>2192</v>
      </c>
      <c r="B42" s="2161"/>
      <c r="C42" s="2094"/>
      <c r="D42" s="4092"/>
    </row>
    <row r="43" spans="1:4" ht="15" customHeight="1">
      <c r="A43" s="2184" t="s">
        <v>2203</v>
      </c>
      <c r="B43" s="2177"/>
      <c r="C43" s="1927">
        <f>SUM(C44:C47)</f>
        <v>0</v>
      </c>
      <c r="D43" s="2098">
        <f>SUM(D44:D47)</f>
        <v>0</v>
      </c>
    </row>
    <row r="44" spans="1:4" ht="15" customHeight="1">
      <c r="A44" s="2178"/>
      <c r="B44" s="2179"/>
      <c r="C44" s="2180"/>
      <c r="D44" s="3515"/>
    </row>
    <row r="45" spans="1:4" ht="15" customHeight="1">
      <c r="A45" s="2181"/>
      <c r="B45" s="750"/>
      <c r="C45" s="128"/>
      <c r="D45" s="326"/>
    </row>
    <row r="46" spans="1:4" ht="15" customHeight="1">
      <c r="A46" s="2182"/>
      <c r="B46" s="2161"/>
      <c r="C46" s="2094"/>
      <c r="D46" s="4092"/>
    </row>
    <row r="47" spans="1:4" ht="15" customHeight="1">
      <c r="A47" s="2183"/>
      <c r="B47" s="2164"/>
      <c r="C47" s="2165"/>
      <c r="D47" s="3510"/>
    </row>
    <row r="48" spans="1:4" ht="15" customHeight="1">
      <c r="A48" s="2184" t="s">
        <v>2204</v>
      </c>
      <c r="B48" s="2177"/>
      <c r="C48" s="2185">
        <f>SUM(C37:C43)</f>
        <v>0</v>
      </c>
      <c r="D48" s="4093">
        <f>SUM(D37:D43)</f>
        <v>0</v>
      </c>
    </row>
    <row r="49" spans="1:4" ht="15" customHeight="1">
      <c r="A49" s="4089"/>
      <c r="B49" s="1196"/>
      <c r="C49" s="2186"/>
      <c r="D49" s="4094"/>
    </row>
    <row r="50" spans="1:4" ht="15" customHeight="1">
      <c r="A50" s="2188" t="s">
        <v>2205</v>
      </c>
      <c r="B50" s="750"/>
      <c r="C50" s="128"/>
      <c r="D50" s="326"/>
    </row>
    <row r="51" spans="1:4" ht="15" customHeight="1">
      <c r="A51" s="766"/>
      <c r="B51" s="1196"/>
      <c r="C51" s="2189"/>
      <c r="D51" s="2190"/>
    </row>
    <row r="52" spans="1:4" ht="15" customHeight="1">
      <c r="A52" s="2184" t="s">
        <v>2206</v>
      </c>
      <c r="B52" s="2191"/>
      <c r="C52" s="2172">
        <f>C35+C48+C50</f>
        <v>0</v>
      </c>
      <c r="D52" s="2192">
        <f>D35+D48+D50</f>
        <v>0</v>
      </c>
    </row>
    <row r="53" spans="1:4" ht="15" customHeight="1">
      <c r="A53" s="2193"/>
      <c r="B53" s="2194"/>
      <c r="C53" s="760"/>
      <c r="D53" s="761"/>
    </row>
    <row r="54" spans="1:4" ht="15" customHeight="1">
      <c r="A54" s="766" t="s">
        <v>727</v>
      </c>
      <c r="B54" s="1196"/>
      <c r="C54" s="2195"/>
      <c r="D54" s="3949"/>
    </row>
    <row r="55" spans="1:4" ht="15" customHeight="1">
      <c r="A55" s="2175" t="s">
        <v>2207</v>
      </c>
      <c r="B55" s="750"/>
      <c r="C55" s="128"/>
      <c r="D55" s="326"/>
    </row>
    <row r="56" spans="1:4" ht="27" customHeight="1">
      <c r="A56" s="2175" t="s">
        <v>2193</v>
      </c>
      <c r="B56" s="750"/>
      <c r="C56" s="128"/>
      <c r="D56" s="326"/>
    </row>
    <row r="57" spans="1:4" ht="15" customHeight="1">
      <c r="A57" s="2175" t="s">
        <v>2194</v>
      </c>
      <c r="B57" s="750"/>
      <c r="C57" s="128"/>
      <c r="D57" s="326"/>
    </row>
    <row r="58" spans="1:4" ht="15" customHeight="1">
      <c r="A58" s="2196" t="s">
        <v>2195</v>
      </c>
      <c r="B58" s="750"/>
      <c r="C58" s="128"/>
      <c r="D58" s="326"/>
    </row>
    <row r="59" spans="1:4" ht="15" customHeight="1">
      <c r="A59" s="2197" t="s">
        <v>2196</v>
      </c>
      <c r="B59" s="750"/>
      <c r="C59" s="128"/>
      <c r="D59" s="757"/>
    </row>
    <row r="60" spans="1:4" ht="15" customHeight="1">
      <c r="A60" s="2198" t="s">
        <v>2197</v>
      </c>
      <c r="B60" s="2161"/>
      <c r="C60" s="2094"/>
      <c r="D60" s="4090"/>
    </row>
    <row r="61" spans="1:4" ht="15" customHeight="1">
      <c r="A61" s="2184" t="s">
        <v>2208</v>
      </c>
      <c r="B61" s="2199"/>
      <c r="C61" s="1927">
        <f>SUM(C62:C64)</f>
        <v>0</v>
      </c>
      <c r="D61" s="2098">
        <f>SUM(D62:D64)</f>
        <v>0</v>
      </c>
    </row>
    <row r="62" spans="1:4" ht="15" customHeight="1">
      <c r="A62" s="2200"/>
      <c r="B62" s="2201"/>
      <c r="C62" s="2180"/>
      <c r="D62" s="3515"/>
    </row>
    <row r="63" spans="1:4" ht="15" customHeight="1">
      <c r="A63" s="2202"/>
      <c r="B63" s="1282"/>
      <c r="C63" s="128"/>
      <c r="D63" s="326"/>
    </row>
    <row r="64" spans="1:4" ht="15" customHeight="1">
      <c r="A64" s="2203"/>
      <c r="B64" s="2204"/>
      <c r="C64" s="2094"/>
      <c r="D64" s="4090"/>
    </row>
    <row r="65" spans="1:4" ht="15" customHeight="1">
      <c r="A65" s="2184" t="s">
        <v>2209</v>
      </c>
      <c r="B65" s="2199"/>
      <c r="C65" s="2172">
        <f>SUM(C55:C61)</f>
        <v>0</v>
      </c>
      <c r="D65" s="2192">
        <f>SUM(D55:D61)</f>
        <v>0</v>
      </c>
    </row>
    <row r="66" spans="1:4" ht="15" customHeight="1">
      <c r="A66" s="766"/>
      <c r="B66" s="1197"/>
      <c r="C66" s="1198"/>
      <c r="D66" s="4095"/>
    </row>
    <row r="67" spans="1:4" ht="15" customHeight="1">
      <c r="A67" s="2205" t="s">
        <v>2210</v>
      </c>
      <c r="B67" s="1917"/>
      <c r="C67" s="2172">
        <f t="shared" ref="C67:D67" si="1">C52+C65</f>
        <v>0</v>
      </c>
      <c r="D67" s="2192">
        <f t="shared" si="1"/>
        <v>0</v>
      </c>
    </row>
    <row r="68" spans="1:4" ht="15" customHeight="1">
      <c r="A68" s="767" t="s">
        <v>728</v>
      </c>
      <c r="B68" s="1197"/>
      <c r="C68" s="768"/>
      <c r="D68" s="769"/>
    </row>
    <row r="69" spans="1:4" ht="15" customHeight="1">
      <c r="A69" s="2206" t="s">
        <v>729</v>
      </c>
      <c r="B69" s="1197"/>
      <c r="C69" s="555"/>
      <c r="D69" s="563"/>
    </row>
    <row r="70" spans="1:4" ht="15" customHeight="1">
      <c r="A70" s="2206" t="s">
        <v>730</v>
      </c>
      <c r="B70" s="1197"/>
      <c r="C70" s="555"/>
      <c r="D70" s="563"/>
    </row>
    <row r="71" spans="1:4" ht="15" customHeight="1">
      <c r="A71" s="2206" t="s">
        <v>2009</v>
      </c>
      <c r="B71" s="1197"/>
      <c r="C71" s="1193"/>
      <c r="D71" s="4086"/>
    </row>
    <row r="72" spans="1:4" ht="15" customHeight="1">
      <c r="A72" s="2207" t="s">
        <v>2010</v>
      </c>
      <c r="B72" s="1197"/>
      <c r="C72" s="1193"/>
      <c r="D72" s="4086"/>
    </row>
    <row r="73" spans="1:4" ht="15" customHeight="1">
      <c r="A73" s="2208" t="s">
        <v>2211</v>
      </c>
      <c r="B73" s="1917"/>
      <c r="C73" s="2209">
        <f>SUM(C69:C72)</f>
        <v>0</v>
      </c>
      <c r="D73" s="2216">
        <f t="shared" ref="D73" si="2">SUM(D69:D72)</f>
        <v>0</v>
      </c>
    </row>
    <row r="74" spans="1:4" ht="15" customHeight="1">
      <c r="A74" s="770"/>
      <c r="B74" s="1197"/>
      <c r="C74" s="2210"/>
      <c r="D74" s="2211"/>
    </row>
    <row r="75" spans="1:4" ht="15" customHeight="1">
      <c r="A75" s="2208" t="s">
        <v>2212</v>
      </c>
      <c r="B75" s="1917"/>
      <c r="C75" s="2209">
        <f>C67+C73</f>
        <v>0</v>
      </c>
      <c r="D75" s="2209">
        <f t="shared" ref="D75" si="3">D67+D73</f>
        <v>0</v>
      </c>
    </row>
    <row r="76" spans="1:4" ht="15" customHeight="1">
      <c r="A76" s="771" t="s">
        <v>2219</v>
      </c>
      <c r="B76" s="1197"/>
      <c r="C76" s="555"/>
      <c r="D76" s="563"/>
    </row>
    <row r="77" spans="1:4" ht="15" customHeight="1">
      <c r="A77" s="772"/>
      <c r="B77" s="1197"/>
      <c r="C77" s="1199"/>
      <c r="D77" s="773"/>
    </row>
    <row r="78" spans="1:4" ht="15" customHeight="1">
      <c r="A78" s="2208" t="s">
        <v>2213</v>
      </c>
      <c r="B78" s="1917"/>
      <c r="C78" s="2209">
        <f>SUM(C75:C76)</f>
        <v>0</v>
      </c>
      <c r="D78" s="2209">
        <f>SUM(D75:D76)</f>
        <v>0</v>
      </c>
    </row>
    <row r="79" spans="1:4" ht="15" customHeight="1">
      <c r="A79" s="772" t="s">
        <v>2214</v>
      </c>
      <c r="B79" s="1197"/>
      <c r="C79" s="1194"/>
      <c r="D79" s="2162"/>
    </row>
    <row r="80" spans="1:4" ht="15" customHeight="1">
      <c r="A80" s="2212"/>
      <c r="B80" s="2213"/>
      <c r="C80" s="2214"/>
      <c r="D80" s="2215"/>
    </row>
    <row r="81" spans="1:4" ht="15" customHeight="1">
      <c r="A81" s="2208" t="s">
        <v>2215</v>
      </c>
      <c r="B81" s="1917"/>
      <c r="C81" s="2209">
        <f>C78+C79</f>
        <v>0</v>
      </c>
      <c r="D81" s="2216">
        <f>D78+D79</f>
        <v>0</v>
      </c>
    </row>
    <row r="82" spans="1:4" ht="15" customHeight="1">
      <c r="A82" s="2217" t="s">
        <v>2216</v>
      </c>
      <c r="B82" s="2201"/>
      <c r="C82" s="2218"/>
      <c r="D82" s="2219"/>
    </row>
    <row r="83" spans="1:4" ht="15" customHeight="1">
      <c r="A83" s="2206" t="s">
        <v>2217</v>
      </c>
      <c r="B83" s="1197"/>
      <c r="C83" s="555"/>
      <c r="D83" s="563"/>
    </row>
    <row r="84" spans="1:4" ht="15" customHeight="1">
      <c r="A84" s="770"/>
      <c r="B84" s="1197"/>
      <c r="C84" s="2220"/>
      <c r="D84" s="2221"/>
    </row>
    <row r="85" spans="1:4" ht="15" customHeight="1" thickBot="1">
      <c r="A85" s="2222" t="s">
        <v>2218</v>
      </c>
      <c r="B85" s="2223"/>
      <c r="C85" s="2224">
        <f>SUM(C81:C83)</f>
        <v>0</v>
      </c>
      <c r="D85" s="2225">
        <f>SUM(D81:D83)</f>
        <v>0</v>
      </c>
    </row>
    <row r="86" spans="1:4" ht="15" customHeight="1" thickTop="1">
      <c r="A86" s="102"/>
      <c r="B86" s="102"/>
      <c r="C86" s="102"/>
      <c r="D86" s="417" t="str">
        <f>+ToC!E115</f>
        <v xml:space="preserve">LONG-TERM Annual Return </v>
      </c>
    </row>
    <row r="87" spans="1:4" ht="13.5" customHeight="1">
      <c r="A87" s="102"/>
      <c r="B87" s="102"/>
      <c r="C87" s="102"/>
      <c r="D87" s="774" t="s">
        <v>732</v>
      </c>
    </row>
    <row r="88" spans="1:4" hidden="1">
      <c r="A88" s="4"/>
      <c r="B88" s="4"/>
      <c r="C88" s="4"/>
      <c r="D88" s="4"/>
    </row>
    <row r="89" spans="1:4" hidden="1">
      <c r="A89" s="4"/>
      <c r="B89" s="4"/>
      <c r="C89" s="4"/>
      <c r="D89" s="4"/>
    </row>
    <row r="90" spans="1:4" hidden="1">
      <c r="A90" s="4"/>
      <c r="B90" s="4"/>
      <c r="C90" s="4"/>
      <c r="D90" s="4"/>
    </row>
    <row r="91" spans="1:4" hidden="1">
      <c r="A91" s="4"/>
      <c r="B91" s="4"/>
      <c r="C91" s="4"/>
      <c r="D91" s="4"/>
    </row>
    <row r="92" spans="1:4" hidden="1">
      <c r="A92" s="4"/>
      <c r="B92" s="4"/>
      <c r="C92" s="4"/>
      <c r="D92" s="4"/>
    </row>
    <row r="93" spans="1:4" hidden="1">
      <c r="A93" s="4"/>
      <c r="B93" s="4"/>
      <c r="C93" s="4"/>
      <c r="D93" s="4"/>
    </row>
    <row r="94" spans="1:4" hidden="1">
      <c r="A94" s="4"/>
      <c r="B94" s="4"/>
      <c r="C94" s="4"/>
      <c r="D94" s="4"/>
    </row>
    <row r="95" spans="1:4" hidden="1">
      <c r="A95" s="4"/>
      <c r="B95" s="4"/>
      <c r="C95" s="4"/>
      <c r="D95" s="4"/>
    </row>
    <row r="96" spans="1:4" hidden="1">
      <c r="A96" s="4"/>
      <c r="B96" s="4"/>
      <c r="C96" s="4"/>
      <c r="D96" s="4"/>
    </row>
    <row r="97" spans="1:4" hidden="1">
      <c r="A97" s="4"/>
      <c r="B97" s="4"/>
      <c r="C97" s="4"/>
      <c r="D97" s="4"/>
    </row>
  </sheetData>
  <sheetProtection password="DF61" sheet="1" objects="1" scenarios="1"/>
  <mergeCells count="3">
    <mergeCell ref="A1:D1"/>
    <mergeCell ref="A9:D9"/>
    <mergeCell ref="A11:D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17:D17 C18 C52:C64 C65:D65 D52:D58 C19:D22 C83:D83 C85:D85 C78:C79 C67:D67 C35:D50 C75:D76 C24:C33 D33 C81:D81 D78 C69:D73 D61:D63">
      <formula1>50000000000</formula1>
    </dataValidation>
  </dataValidations>
  <hyperlinks>
    <hyperlink ref="A1:D1" location="ToC!A1" display="20.020"/>
  </hyperlinks>
  <pageMargins left="0.7" right="0.7" top="0.75" bottom="0.75" header="0.3" footer="0.3"/>
  <pageSetup paperSize="5"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tabColor theme="0"/>
    <pageSetUpPr fitToPage="1"/>
  </sheetPr>
  <dimension ref="A1:H78"/>
  <sheetViews>
    <sheetView topLeftCell="A39" zoomScale="110" zoomScaleNormal="110" zoomScaleSheetLayoutView="106" workbookViewId="0">
      <selection activeCell="A78" sqref="A78:XFD78"/>
    </sheetView>
  </sheetViews>
  <sheetFormatPr defaultColWidth="0" defaultRowHeight="15.5" zeroHeight="1"/>
  <cols>
    <col min="1" max="1" width="4.4609375" style="242" customWidth="1"/>
    <col min="2" max="2" width="29.07421875" style="242" customWidth="1"/>
    <col min="3" max="3" width="13.53515625" style="242" customWidth="1"/>
    <col min="4" max="4" width="13.23046875" style="242" customWidth="1"/>
    <col min="5" max="5" width="14.765625" style="242" customWidth="1"/>
    <col min="6" max="6" width="16.69140625" style="242" customWidth="1"/>
    <col min="7" max="7" width="16" style="242" customWidth="1"/>
    <col min="8" max="8" width="19.69140625" style="242" customWidth="1"/>
    <col min="9" max="16384" width="9.765625" hidden="1"/>
  </cols>
  <sheetData>
    <row r="1" spans="1:8" ht="15" customHeight="1">
      <c r="A1" s="5052" t="s">
        <v>33</v>
      </c>
      <c r="B1" s="5053"/>
      <c r="C1" s="5053"/>
      <c r="D1" s="5053"/>
      <c r="E1" s="5053"/>
      <c r="F1" s="5053"/>
      <c r="G1" s="5053"/>
      <c r="H1" s="5053"/>
    </row>
    <row r="2" spans="1:8" ht="15" customHeight="1">
      <c r="A2" s="227"/>
      <c r="B2" s="102"/>
      <c r="C2" s="227"/>
      <c r="D2" s="227"/>
      <c r="E2" s="227"/>
      <c r="F2" s="227"/>
      <c r="G2" s="69" t="s">
        <v>137</v>
      </c>
      <c r="H2" s="69"/>
    </row>
    <row r="3" spans="1:8" ht="15" customHeight="1">
      <c r="A3" s="653" t="str">
        <f>+Cover!A14</f>
        <v>Select Name of Insurer/ Financial Holding Company</v>
      </c>
      <c r="B3" s="654"/>
      <c r="C3" s="654"/>
      <c r="D3" s="102"/>
      <c r="E3" s="102"/>
      <c r="F3" s="102"/>
      <c r="G3" s="102"/>
      <c r="H3" s="215"/>
    </row>
    <row r="4" spans="1:8" ht="15" customHeight="1">
      <c r="A4" s="5054" t="str">
        <f>+ToC!A3</f>
        <v>Insurer/Financial Holding Company</v>
      </c>
      <c r="B4" s="5054"/>
      <c r="C4" s="102"/>
      <c r="D4" s="102"/>
      <c r="E4" s="102"/>
      <c r="F4" s="102"/>
      <c r="G4" s="102"/>
      <c r="H4" s="215"/>
    </row>
    <row r="5" spans="1:8" ht="15" customHeight="1">
      <c r="A5" s="1758"/>
      <c r="B5" s="1758"/>
      <c r="C5" s="102"/>
      <c r="D5" s="102"/>
      <c r="E5" s="102"/>
      <c r="F5" s="102"/>
      <c r="G5" s="102"/>
      <c r="H5" s="630"/>
    </row>
    <row r="6" spans="1:8" ht="15" customHeight="1">
      <c r="A6" s="1758" t="str">
        <f>+ToC!A5</f>
        <v>LONG-TERM INSURERS ANNUAL RETURN</v>
      </c>
      <c r="B6" s="1758"/>
      <c r="C6" s="102"/>
      <c r="D6" s="102"/>
      <c r="E6" s="102"/>
      <c r="F6" s="102"/>
      <c r="G6" s="1675"/>
      <c r="H6" s="630"/>
    </row>
    <row r="7" spans="1:8" ht="15" customHeight="1">
      <c r="A7" s="1758" t="str">
        <f>+ToC!A6</f>
        <v>FOR THE YEAR ENDED:</v>
      </c>
      <c r="B7" s="1758"/>
      <c r="C7" s="102"/>
      <c r="D7" s="102"/>
      <c r="E7" s="102"/>
      <c r="F7" s="102"/>
      <c r="G7" s="5063">
        <f>+Cover!A23</f>
        <v>0</v>
      </c>
      <c r="H7" s="5064"/>
    </row>
    <row r="8" spans="1:8" ht="15" customHeight="1">
      <c r="A8" s="1758"/>
      <c r="B8" s="1758"/>
      <c r="C8" s="102"/>
      <c r="D8" s="102"/>
      <c r="E8" s="102"/>
      <c r="F8" s="102"/>
      <c r="G8" s="102"/>
      <c r="H8" s="630"/>
    </row>
    <row r="9" spans="1:8" s="4" customFormat="1" ht="15" customHeight="1">
      <c r="A9" s="4559"/>
      <c r="B9" s="4559"/>
      <c r="C9" s="102"/>
      <c r="D9" s="102"/>
      <c r="E9" s="102"/>
      <c r="F9" s="102"/>
      <c r="G9" s="102"/>
      <c r="H9" s="630"/>
    </row>
    <row r="10" spans="1:8">
      <c r="A10" s="5055" t="s">
        <v>2149</v>
      </c>
      <c r="B10" s="5042"/>
      <c r="C10" s="5042"/>
      <c r="D10" s="5042"/>
      <c r="E10" s="5042"/>
      <c r="F10" s="5042"/>
      <c r="G10" s="5042"/>
      <c r="H10" s="5042"/>
    </row>
    <row r="11" spans="1:8" ht="15" customHeight="1">
      <c r="A11" s="5057" t="s">
        <v>2151</v>
      </c>
      <c r="B11" s="5057"/>
      <c r="C11" s="5057"/>
      <c r="D11" s="5057"/>
      <c r="E11" s="5057"/>
      <c r="F11" s="5057"/>
      <c r="G11" s="5057"/>
      <c r="H11" s="5057"/>
    </row>
    <row r="12" spans="1:8" ht="13.5" customHeight="1">
      <c r="A12" s="5055"/>
      <c r="B12" s="5055"/>
      <c r="C12" s="5055"/>
      <c r="D12" s="5055"/>
      <c r="E12" s="5055"/>
      <c r="F12" s="5055"/>
      <c r="G12" s="102"/>
      <c r="H12" s="102"/>
    </row>
    <row r="13" spans="1:8" s="4" customFormat="1" ht="13.5" customHeight="1">
      <c r="A13" s="4547"/>
      <c r="B13" s="4548"/>
      <c r="C13" s="4548"/>
      <c r="D13" s="4548"/>
      <c r="E13" s="4548"/>
      <c r="F13" s="4548"/>
      <c r="G13" s="102"/>
      <c r="H13" s="102"/>
    </row>
    <row r="14" spans="1:8" s="4" customFormat="1" ht="19.5" customHeight="1">
      <c r="A14" s="4550" t="s">
        <v>192</v>
      </c>
      <c r="B14" s="5033" t="s">
        <v>479</v>
      </c>
      <c r="C14" s="5035"/>
      <c r="D14" s="4550" t="s">
        <v>2123</v>
      </c>
      <c r="E14" s="4548"/>
      <c r="F14" s="4548"/>
      <c r="G14" s="102"/>
      <c r="H14" s="102"/>
    </row>
    <row r="15" spans="1:8" s="4" customFormat="1" ht="17.25" customHeight="1">
      <c r="A15" s="4550" t="s">
        <v>2122</v>
      </c>
      <c r="B15" s="4548"/>
      <c r="C15" s="4548"/>
      <c r="D15" s="4550"/>
      <c r="E15" s="4548"/>
      <c r="F15" s="4548"/>
      <c r="G15" s="102"/>
      <c r="H15" s="102"/>
    </row>
    <row r="16" spans="1:8" s="4" customFormat="1" ht="17.25" customHeight="1">
      <c r="A16" s="4550"/>
      <c r="B16" s="4548"/>
      <c r="C16" s="4548"/>
      <c r="D16" s="4550"/>
      <c r="E16" s="4548"/>
      <c r="F16" s="4548"/>
      <c r="G16" s="102"/>
      <c r="H16" s="102"/>
    </row>
    <row r="17" spans="1:8" s="4" customFormat="1" ht="13.5" customHeight="1">
      <c r="A17" s="4547"/>
      <c r="B17" s="4548"/>
      <c r="C17" s="4548"/>
      <c r="D17" s="4548"/>
      <c r="E17" s="4548"/>
      <c r="F17" s="4548"/>
      <c r="G17" s="102"/>
      <c r="H17" s="102"/>
    </row>
    <row r="18" spans="1:8" s="4" customFormat="1" ht="16.5" customHeight="1">
      <c r="A18" s="4550" t="s">
        <v>2120</v>
      </c>
      <c r="B18" s="5033"/>
      <c r="C18" s="5034"/>
      <c r="D18" s="5034"/>
      <c r="E18" s="4550" t="s">
        <v>2126</v>
      </c>
      <c r="F18" s="4550"/>
      <c r="G18" s="102"/>
      <c r="H18" s="102"/>
    </row>
    <row r="19" spans="1:8" s="4" customFormat="1" ht="19.5" customHeight="1">
      <c r="A19" s="4549" t="s">
        <v>141</v>
      </c>
      <c r="B19" s="936" t="str">
        <f>A3</f>
        <v>Select Name of Insurer/ Financial Holding Company</v>
      </c>
      <c r="C19" s="936"/>
      <c r="D19" s="4550" t="s">
        <v>2118</v>
      </c>
      <c r="E19" s="4548"/>
      <c r="F19" s="4548"/>
      <c r="G19" s="102"/>
      <c r="H19" s="102"/>
    </row>
    <row r="20" spans="1:8" s="4" customFormat="1" ht="19.5" customHeight="1">
      <c r="A20" s="4550" t="s">
        <v>2119</v>
      </c>
      <c r="B20" s="5036" t="str">
        <f>A3</f>
        <v>Select Name of Insurer/ Financial Holding Company</v>
      </c>
      <c r="C20" s="5036"/>
      <c r="D20" s="4550" t="s">
        <v>2117</v>
      </c>
      <c r="E20" s="4548"/>
      <c r="F20" s="4548"/>
      <c r="G20" s="102"/>
      <c r="H20" s="102"/>
    </row>
    <row r="21" spans="1:8" s="4" customFormat="1" ht="19.5" customHeight="1">
      <c r="A21" s="4550"/>
      <c r="B21" s="4553"/>
      <c r="C21" s="4553"/>
      <c r="D21" s="4550"/>
      <c r="E21" s="4548"/>
      <c r="F21" s="4548"/>
      <c r="G21" s="102"/>
      <c r="H21" s="102"/>
    </row>
    <row r="22" spans="1:8">
      <c r="A22" s="4550"/>
      <c r="B22" s="102"/>
      <c r="C22" s="102"/>
      <c r="D22" s="102"/>
      <c r="E22" s="102"/>
      <c r="F22" s="102"/>
      <c r="G22" s="102"/>
      <c r="H22" s="102"/>
    </row>
    <row r="23" spans="1:8">
      <c r="A23" s="102" t="s">
        <v>138</v>
      </c>
      <c r="B23" s="1858" t="s">
        <v>139</v>
      </c>
      <c r="C23" s="1850"/>
      <c r="D23" s="46" t="s">
        <v>140</v>
      </c>
      <c r="E23" s="5058" t="str">
        <f>+A3</f>
        <v>Select Name of Insurer/ Financial Holding Company</v>
      </c>
      <c r="F23" s="5059"/>
      <c r="G23" s="5059"/>
      <c r="H23" s="5059"/>
    </row>
    <row r="24" spans="1:8">
      <c r="A24" s="102"/>
      <c r="B24" s="630"/>
      <c r="C24" s="630"/>
      <c r="D24" s="105"/>
      <c r="E24" s="105"/>
      <c r="F24" s="105"/>
      <c r="G24" s="102"/>
      <c r="H24" s="102"/>
    </row>
    <row r="25" spans="1:8">
      <c r="A25" s="102" t="s">
        <v>141</v>
      </c>
      <c r="B25" s="5060" t="str">
        <f>+Cover!A15</f>
        <v>Please Enter the Address of the Financial Institution</v>
      </c>
      <c r="C25" s="5061"/>
      <c r="D25" s="102" t="s">
        <v>142</v>
      </c>
      <c r="E25" s="5060" t="str">
        <f>+Cover!A16</f>
        <v>Please Enter the City in which the Financial Institution resides</v>
      </c>
      <c r="F25" s="5062"/>
      <c r="G25" s="1498" t="s">
        <v>143</v>
      </c>
      <c r="H25" s="1851">
        <f>+Cover!F16</f>
        <v>0</v>
      </c>
    </row>
    <row r="26" spans="1:8">
      <c r="A26" s="102"/>
      <c r="B26" s="102"/>
      <c r="C26" s="105"/>
      <c r="D26" s="230"/>
      <c r="E26" s="105"/>
      <c r="F26" s="105"/>
      <c r="G26" s="102"/>
      <c r="H26" s="102"/>
    </row>
    <row r="27" spans="1:8">
      <c r="A27" s="102" t="s">
        <v>144</v>
      </c>
      <c r="B27" s="102"/>
      <c r="C27" s="105"/>
      <c r="D27" s="102"/>
      <c r="E27" s="102"/>
      <c r="F27" s="102"/>
      <c r="G27" s="102"/>
      <c r="H27" s="102"/>
    </row>
    <row r="28" spans="1:8">
      <c r="A28" s="102"/>
      <c r="B28" s="102"/>
      <c r="C28" s="102"/>
      <c r="D28" s="102"/>
      <c r="E28" s="102"/>
      <c r="F28" s="102"/>
      <c r="G28" s="102"/>
      <c r="H28" s="102"/>
    </row>
    <row r="29" spans="1:8">
      <c r="A29" s="102"/>
      <c r="B29" s="102"/>
      <c r="C29" s="102"/>
      <c r="D29" s="102"/>
      <c r="E29" s="102"/>
      <c r="F29" s="102"/>
      <c r="G29" s="102"/>
      <c r="H29" s="102"/>
    </row>
    <row r="30" spans="1:8">
      <c r="A30" s="1706">
        <v>1</v>
      </c>
      <c r="B30" s="5056" t="s">
        <v>145</v>
      </c>
      <c r="C30" s="5056"/>
      <c r="D30" s="5056"/>
      <c r="E30" s="5056"/>
      <c r="F30" s="5056"/>
      <c r="G30" s="5056"/>
      <c r="H30" s="5056"/>
    </row>
    <row r="31" spans="1:8">
      <c r="A31" s="102"/>
      <c r="B31" s="1760"/>
      <c r="C31" s="1760"/>
      <c r="D31" s="1760"/>
      <c r="E31" s="1760"/>
      <c r="F31" s="1760"/>
      <c r="G31" s="1760"/>
      <c r="H31" s="1760"/>
    </row>
    <row r="32" spans="1:8">
      <c r="A32" s="1706">
        <v>2</v>
      </c>
      <c r="B32" s="5051" t="s">
        <v>146</v>
      </c>
      <c r="C32" s="5051"/>
      <c r="D32" s="5051"/>
      <c r="E32" s="5051"/>
      <c r="F32" s="5051"/>
      <c r="G32" s="5051"/>
      <c r="H32" s="5051"/>
    </row>
    <row r="33" spans="1:8">
      <c r="A33" s="102"/>
      <c r="B33" s="5051" t="s">
        <v>147</v>
      </c>
      <c r="C33" s="5051"/>
      <c r="D33" s="5051"/>
      <c r="E33" s="5051"/>
      <c r="F33" s="5051"/>
      <c r="G33" s="5051"/>
      <c r="H33" s="5051"/>
    </row>
    <row r="34" spans="1:8">
      <c r="A34" s="102"/>
      <c r="B34" s="1761"/>
      <c r="C34" s="1761"/>
      <c r="D34" s="1761"/>
      <c r="E34" s="1761"/>
      <c r="F34" s="1761"/>
      <c r="G34" s="1761"/>
      <c r="H34" s="1761"/>
    </row>
    <row r="35" spans="1:8">
      <c r="A35" s="1706">
        <v>3</v>
      </c>
      <c r="B35" s="5051" t="s">
        <v>148</v>
      </c>
      <c r="C35" s="5051"/>
      <c r="D35" s="5051"/>
      <c r="E35" s="5051"/>
      <c r="F35" s="5051"/>
      <c r="G35" s="5051"/>
      <c r="H35" s="5051"/>
    </row>
    <row r="36" spans="1:8">
      <c r="A36" s="102"/>
      <c r="B36" s="1761"/>
      <c r="C36" s="1761"/>
      <c r="D36" s="1761"/>
      <c r="E36" s="1761"/>
      <c r="F36" s="1761"/>
      <c r="G36" s="1761"/>
      <c r="H36" s="1761"/>
    </row>
    <row r="37" spans="1:8">
      <c r="A37" s="1706">
        <v>4</v>
      </c>
      <c r="B37" s="5051" t="s">
        <v>2108</v>
      </c>
      <c r="C37" s="5051"/>
      <c r="D37" s="5051"/>
      <c r="E37" s="5051"/>
      <c r="F37" s="5051"/>
      <c r="G37" s="5051"/>
      <c r="H37" s="5051"/>
    </row>
    <row r="38" spans="1:8">
      <c r="A38" s="102"/>
      <c r="B38" s="1760" t="s">
        <v>149</v>
      </c>
      <c r="C38" s="1760"/>
      <c r="D38" s="1760"/>
      <c r="E38" s="1760"/>
      <c r="F38" s="1760"/>
      <c r="G38" s="1760"/>
      <c r="H38" s="1760"/>
    </row>
    <row r="39" spans="1:8">
      <c r="A39" s="102"/>
      <c r="B39" s="102"/>
      <c r="C39" s="102"/>
      <c r="D39" s="102"/>
      <c r="E39" s="102"/>
      <c r="F39" s="102"/>
      <c r="G39" s="102"/>
      <c r="H39" s="102"/>
    </row>
    <row r="40" spans="1:8">
      <c r="A40" s="102"/>
      <c r="B40" s="102"/>
      <c r="C40" s="102"/>
      <c r="D40" s="102"/>
      <c r="E40" s="102"/>
      <c r="F40" s="102"/>
      <c r="G40" s="102"/>
      <c r="H40" s="102"/>
    </row>
    <row r="41" spans="1:8">
      <c r="A41" s="102"/>
      <c r="B41" s="102"/>
      <c r="C41" s="102"/>
      <c r="D41" s="102"/>
      <c r="E41" s="102"/>
      <c r="F41" s="102"/>
      <c r="G41" s="102"/>
      <c r="H41" s="102"/>
    </row>
    <row r="42" spans="1:8">
      <c r="A42" s="102"/>
      <c r="B42" s="102"/>
      <c r="C42" s="102"/>
      <c r="D42" s="102"/>
      <c r="E42" s="102"/>
      <c r="F42" s="102"/>
      <c r="G42" s="102"/>
      <c r="H42" s="102"/>
    </row>
    <row r="43" spans="1:8">
      <c r="A43" s="102"/>
      <c r="B43" s="102"/>
      <c r="C43" s="102"/>
      <c r="D43" s="102"/>
      <c r="E43" s="102"/>
      <c r="F43" s="102"/>
      <c r="G43" s="102"/>
      <c r="H43" s="102"/>
    </row>
    <row r="44" spans="1:8">
      <c r="A44" s="102"/>
      <c r="B44" s="102"/>
      <c r="C44" s="102"/>
      <c r="D44" s="102"/>
      <c r="E44" s="102"/>
      <c r="F44" s="102"/>
      <c r="G44" s="102"/>
      <c r="H44" s="102"/>
    </row>
    <row r="45" spans="1:8">
      <c r="A45" s="5033" t="s">
        <v>150</v>
      </c>
      <c r="B45" s="5040"/>
      <c r="C45" s="5041"/>
      <c r="D45" s="1259"/>
      <c r="E45" s="1259"/>
      <c r="F45" s="1259"/>
      <c r="G45" s="1852"/>
      <c r="H45" s="102"/>
    </row>
    <row r="46" spans="1:8">
      <c r="A46" s="5037" t="s">
        <v>151</v>
      </c>
      <c r="B46" s="5038"/>
      <c r="C46" s="5039"/>
      <c r="D46" s="1259"/>
      <c r="E46" s="1259"/>
      <c r="F46" s="1259"/>
      <c r="G46" s="1853" t="s">
        <v>152</v>
      </c>
      <c r="H46" s="102"/>
    </row>
    <row r="47" spans="1:8">
      <c r="A47" s="5042" t="s">
        <v>153</v>
      </c>
      <c r="B47" s="5043"/>
      <c r="C47" s="5043"/>
      <c r="D47" s="1259"/>
      <c r="E47" s="1259"/>
      <c r="F47" s="1259"/>
      <c r="G47" s="32"/>
      <c r="H47" s="102"/>
    </row>
    <row r="48" spans="1:8" s="4" customFormat="1">
      <c r="A48" s="5044" t="s">
        <v>154</v>
      </c>
      <c r="B48" s="5045"/>
      <c r="C48" s="5045"/>
      <c r="D48" s="1259"/>
      <c r="E48" s="1259"/>
      <c r="F48" s="1259"/>
      <c r="G48" s="32"/>
      <c r="H48" s="102"/>
    </row>
    <row r="49" spans="1:8" s="4" customFormat="1">
      <c r="A49" s="1754"/>
      <c r="B49" s="1755"/>
      <c r="C49" s="1755"/>
      <c r="D49" s="1259"/>
      <c r="E49" s="1259"/>
      <c r="F49" s="1259"/>
      <c r="G49" s="32"/>
      <c r="H49" s="102"/>
    </row>
    <row r="50" spans="1:8">
      <c r="A50" s="105"/>
      <c r="B50" s="105"/>
      <c r="C50" s="105"/>
      <c r="D50" s="1259"/>
      <c r="E50" s="1259"/>
      <c r="F50" s="1259"/>
      <c r="G50" s="32"/>
      <c r="H50" s="102"/>
    </row>
    <row r="51" spans="1:8">
      <c r="A51" s="32"/>
      <c r="B51" s="32"/>
      <c r="C51" s="32"/>
      <c r="D51" s="32"/>
      <c r="E51" s="32"/>
      <c r="F51" s="32"/>
      <c r="G51" s="32"/>
      <c r="H51" s="32"/>
    </row>
    <row r="52" spans="1:8" ht="32.25" customHeight="1">
      <c r="A52" s="5033" t="s">
        <v>150</v>
      </c>
      <c r="B52" s="5040"/>
      <c r="C52" s="5041"/>
      <c r="D52" s="1259"/>
      <c r="E52" s="1259"/>
      <c r="F52" s="1259"/>
      <c r="G52" s="1852"/>
      <c r="H52" s="102"/>
    </row>
    <row r="53" spans="1:8">
      <c r="A53" s="5037" t="s">
        <v>151</v>
      </c>
      <c r="B53" s="5038"/>
      <c r="C53" s="5039"/>
      <c r="D53" s="1259"/>
      <c r="E53" s="1259"/>
      <c r="F53" s="1259"/>
      <c r="G53" s="1853" t="s">
        <v>152</v>
      </c>
      <c r="H53" s="102"/>
    </row>
    <row r="54" spans="1:8">
      <c r="A54" s="5042" t="s">
        <v>155</v>
      </c>
      <c r="B54" s="5043"/>
      <c r="C54" s="5043"/>
      <c r="D54" s="1259"/>
      <c r="E54" s="1259"/>
      <c r="F54" s="1259"/>
      <c r="G54" s="32"/>
      <c r="H54" s="102"/>
    </row>
    <row r="55" spans="1:8">
      <c r="A55" s="5046" t="s">
        <v>2109</v>
      </c>
      <c r="B55" s="5045"/>
      <c r="C55" s="5045"/>
      <c r="D55" s="32"/>
      <c r="E55" s="32"/>
      <c r="F55" s="32"/>
      <c r="G55" s="32"/>
      <c r="H55" s="32"/>
    </row>
    <row r="56" spans="1:8" s="4" customFormat="1">
      <c r="A56" s="32"/>
      <c r="B56" s="32"/>
      <c r="C56" s="32"/>
      <c r="D56" s="32"/>
      <c r="E56" s="32"/>
      <c r="F56" s="32"/>
      <c r="G56" s="32"/>
      <c r="H56" s="32"/>
    </row>
    <row r="57" spans="1:8" s="4" customFormat="1">
      <c r="A57" s="32"/>
      <c r="B57" s="32"/>
      <c r="C57" s="32"/>
      <c r="D57" s="32"/>
      <c r="E57" s="32"/>
      <c r="F57" s="32"/>
      <c r="G57" s="32"/>
      <c r="H57" s="32"/>
    </row>
    <row r="58" spans="1:8">
      <c r="A58" s="102"/>
      <c r="B58" s="102"/>
      <c r="C58" s="102"/>
      <c r="D58" s="215"/>
      <c r="E58" s="215"/>
      <c r="F58" s="215"/>
      <c r="G58" s="102"/>
      <c r="H58" s="102"/>
    </row>
    <row r="59" spans="1:8" ht="33.75" customHeight="1">
      <c r="A59" s="5033" t="s">
        <v>156</v>
      </c>
      <c r="B59" s="5040"/>
      <c r="C59" s="5041"/>
      <c r="D59" s="215"/>
      <c r="E59" s="215"/>
      <c r="F59" s="215"/>
      <c r="G59" s="1852"/>
      <c r="H59" s="102"/>
    </row>
    <row r="60" spans="1:8">
      <c r="A60" s="5037" t="s">
        <v>151</v>
      </c>
      <c r="B60" s="5038"/>
      <c r="C60" s="5039"/>
      <c r="D60" s="215"/>
      <c r="E60" s="215"/>
      <c r="F60" s="215"/>
      <c r="G60" s="1853" t="s">
        <v>152</v>
      </c>
      <c r="H60" s="102"/>
    </row>
    <row r="61" spans="1:8">
      <c r="A61" s="5048" t="s">
        <v>157</v>
      </c>
      <c r="B61" s="5049"/>
      <c r="C61" s="5050"/>
      <c r="D61" s="215"/>
      <c r="E61" s="215"/>
      <c r="F61" s="215"/>
      <c r="G61" s="102"/>
      <c r="H61" s="102"/>
    </row>
    <row r="62" spans="1:8">
      <c r="A62" s="5047" t="s">
        <v>2109</v>
      </c>
      <c r="B62" s="5045"/>
      <c r="C62" s="5045"/>
      <c r="D62" s="215"/>
      <c r="E62" s="215"/>
      <c r="F62" s="215"/>
      <c r="G62" s="215"/>
      <c r="H62" s="215"/>
    </row>
    <row r="63" spans="1:8" ht="15" customHeight="1">
      <c r="A63" s="215"/>
      <c r="B63" s="215"/>
      <c r="C63" s="215"/>
      <c r="D63" s="1258"/>
      <c r="E63" s="1258"/>
      <c r="F63" s="1258"/>
      <c r="G63" s="215"/>
      <c r="H63" s="215"/>
    </row>
    <row r="64" spans="1:8" ht="15" customHeight="1">
      <c r="A64" s="215"/>
      <c r="B64" s="215"/>
      <c r="C64" s="215"/>
      <c r="D64" s="215"/>
      <c r="E64" s="215"/>
      <c r="F64" s="215"/>
      <c r="G64" s="215"/>
      <c r="H64" s="215"/>
    </row>
    <row r="65" spans="1:8" ht="15" customHeight="1">
      <c r="A65" s="215"/>
      <c r="B65" s="215"/>
      <c r="C65" s="215"/>
      <c r="D65" s="215"/>
      <c r="E65" s="215"/>
      <c r="F65" s="215"/>
      <c r="G65" s="215"/>
      <c r="H65" s="215"/>
    </row>
    <row r="66" spans="1:8" ht="15" customHeight="1">
      <c r="A66" s="215"/>
      <c r="B66" s="215"/>
      <c r="C66" s="215"/>
      <c r="D66" s="215"/>
      <c r="E66" s="215"/>
      <c r="F66" s="215"/>
      <c r="G66" s="215"/>
      <c r="H66" s="215"/>
    </row>
    <row r="67" spans="1:8" ht="15" customHeight="1">
      <c r="A67" s="215"/>
      <c r="B67" s="215"/>
      <c r="C67" s="215"/>
      <c r="D67" s="215"/>
      <c r="E67" s="215"/>
      <c r="F67" s="215"/>
      <c r="G67" s="215"/>
      <c r="H67" s="215"/>
    </row>
    <row r="68" spans="1:8">
      <c r="A68" s="5033"/>
      <c r="B68" s="5034"/>
      <c r="C68" s="5034"/>
      <c r="D68" s="5034"/>
      <c r="E68" s="5034"/>
      <c r="F68" s="5035"/>
      <c r="G68" s="215"/>
      <c r="H68" s="215"/>
    </row>
    <row r="69" spans="1:8">
      <c r="A69" s="278" t="s">
        <v>2121</v>
      </c>
      <c r="B69" s="215"/>
      <c r="C69" s="215"/>
      <c r="D69" s="632"/>
      <c r="E69" s="632"/>
      <c r="F69" s="633"/>
      <c r="G69" s="215"/>
      <c r="H69" s="215"/>
    </row>
    <row r="70" spans="1:8">
      <c r="A70" s="634"/>
      <c r="B70" s="635"/>
      <c r="C70" s="635"/>
      <c r="D70" s="632"/>
      <c r="E70" s="632"/>
      <c r="F70" s="633"/>
      <c r="G70" s="215"/>
      <c r="H70" s="215"/>
    </row>
    <row r="71" spans="1:8">
      <c r="A71" s="215"/>
      <c r="B71" s="215"/>
      <c r="C71" s="215"/>
      <c r="D71" s="215"/>
      <c r="E71" s="215"/>
      <c r="F71" s="215"/>
      <c r="G71" s="215"/>
      <c r="H71" s="95" t="str">
        <f>+ToC!E115</f>
        <v xml:space="preserve">LONG-TERM Annual Return </v>
      </c>
    </row>
    <row r="72" spans="1:8">
      <c r="A72" s="215"/>
      <c r="B72" s="215"/>
      <c r="C72" s="215"/>
      <c r="D72" s="215"/>
      <c r="E72" s="215"/>
      <c r="F72" s="215"/>
      <c r="G72" s="215"/>
      <c r="H72" s="126" t="s">
        <v>158</v>
      </c>
    </row>
    <row r="73" spans="1:8" hidden="1">
      <c r="A73" s="215"/>
      <c r="B73" s="215"/>
      <c r="C73" s="215"/>
      <c r="D73" s="215"/>
      <c r="E73" s="215"/>
      <c r="F73" s="215"/>
      <c r="G73" s="215"/>
      <c r="H73" s="215"/>
    </row>
    <row r="74" spans="1:8" hidden="1">
      <c r="A74" s="215"/>
      <c r="B74" s="215"/>
      <c r="C74" s="215"/>
      <c r="D74" s="215"/>
      <c r="E74" s="215"/>
      <c r="F74" s="215"/>
      <c r="G74" s="215"/>
      <c r="H74" s="215"/>
    </row>
    <row r="75" spans="1:8" hidden="1">
      <c r="A75" s="215"/>
      <c r="B75" s="215"/>
      <c r="C75" s="215"/>
      <c r="D75" s="215"/>
      <c r="E75" s="215"/>
      <c r="F75" s="215"/>
      <c r="G75" s="215"/>
      <c r="H75" s="215"/>
    </row>
    <row r="76" spans="1:8" hidden="1">
      <c r="A76" s="215"/>
      <c r="B76" s="215"/>
      <c r="C76" s="215"/>
      <c r="D76" s="215"/>
      <c r="E76" s="215"/>
      <c r="F76" s="215"/>
      <c r="G76" s="215"/>
      <c r="H76" s="215"/>
    </row>
    <row r="77" spans="1:8" hidden="1">
      <c r="A77" s="215"/>
      <c r="B77" s="215"/>
      <c r="C77" s="215"/>
      <c r="D77" s="215"/>
      <c r="E77" s="215"/>
      <c r="F77" s="215"/>
      <c r="G77" s="215"/>
      <c r="H77" s="215"/>
    </row>
    <row r="78" spans="1:8" hidden="1"/>
  </sheetData>
  <sheetProtection password="DF61" sheet="1" objects="1" scenarios="1"/>
  <mergeCells count="30">
    <mergeCell ref="B37:H37"/>
    <mergeCell ref="B32:H32"/>
    <mergeCell ref="B33:H33"/>
    <mergeCell ref="A47:C47"/>
    <mergeCell ref="A1:H1"/>
    <mergeCell ref="A4:B4"/>
    <mergeCell ref="A12:F12"/>
    <mergeCell ref="B30:H30"/>
    <mergeCell ref="A11:H11"/>
    <mergeCell ref="E23:H23"/>
    <mergeCell ref="B25:C25"/>
    <mergeCell ref="E25:F25"/>
    <mergeCell ref="G7:H7"/>
    <mergeCell ref="A10:H10"/>
    <mergeCell ref="A68:F68"/>
    <mergeCell ref="B14:C14"/>
    <mergeCell ref="B18:D18"/>
    <mergeCell ref="B20:C20"/>
    <mergeCell ref="A46:C46"/>
    <mergeCell ref="A45:C45"/>
    <mergeCell ref="A59:C59"/>
    <mergeCell ref="A60:C60"/>
    <mergeCell ref="A52:C52"/>
    <mergeCell ref="A53:C53"/>
    <mergeCell ref="A54:C54"/>
    <mergeCell ref="A48:C48"/>
    <mergeCell ref="A55:C55"/>
    <mergeCell ref="A62:C62"/>
    <mergeCell ref="A61:C61"/>
    <mergeCell ref="B35:H35"/>
  </mergeCells>
  <phoneticPr fontId="14" type="noConversion"/>
  <hyperlinks>
    <hyperlink ref="A1" location="ToC!A1" display="10.000"/>
  </hyperlinks>
  <printOptions horizontalCentered="1"/>
  <pageMargins left="0.25" right="0.25" top="0.75" bottom="0.75" header="0.3" footer="0.3"/>
  <pageSetup paperSize="5" scale="6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99"/>
  <sheetViews>
    <sheetView zoomScaleNormal="100" workbookViewId="0">
      <selection sqref="A1:F1"/>
    </sheetView>
  </sheetViews>
  <sheetFormatPr defaultColWidth="0" defaultRowHeight="15.5" zeroHeight="1"/>
  <cols>
    <col min="1" max="1" width="6.765625" style="639" customWidth="1"/>
    <col min="2" max="2" width="9.07421875" style="639" customWidth="1"/>
    <col min="3" max="3" width="40.3046875" style="639" customWidth="1"/>
    <col min="4" max="4" width="5.765625" style="639" customWidth="1"/>
    <col min="5" max="6" width="15.765625" style="639" customWidth="1"/>
    <col min="7" max="16384" width="8.84375" style="98" hidden="1"/>
  </cols>
  <sheetData>
    <row r="1" spans="1:6">
      <c r="A1" s="5336" t="s">
        <v>1008</v>
      </c>
      <c r="B1" s="5336"/>
      <c r="C1" s="5336"/>
      <c r="D1" s="5336"/>
      <c r="E1" s="5188"/>
      <c r="F1" s="5188"/>
    </row>
    <row r="2" spans="1:6">
      <c r="A2" s="377"/>
      <c r="B2" s="377"/>
      <c r="C2" s="377"/>
      <c r="D2" s="377"/>
      <c r="E2" s="377"/>
      <c r="F2" s="640" t="s">
        <v>1752</v>
      </c>
    </row>
    <row r="3" spans="1:6">
      <c r="A3" s="673" t="str">
        <f>+Cover!A14</f>
        <v>Select Name of Insurer/ Financial Holding Company</v>
      </c>
      <c r="B3" s="653"/>
      <c r="C3" s="775"/>
      <c r="D3" s="689"/>
      <c r="E3" s="378"/>
      <c r="F3" s="102"/>
    </row>
    <row r="4" spans="1:6">
      <c r="A4" s="1791" t="str">
        <f>+ToC!A3</f>
        <v>Insurer/Financial Holding Company</v>
      </c>
      <c r="B4" s="105"/>
      <c r="C4" s="102"/>
      <c r="D4" s="102"/>
      <c r="E4" s="378"/>
      <c r="F4" s="102"/>
    </row>
    <row r="5" spans="1:6">
      <c r="A5" s="379"/>
      <c r="B5" s="379"/>
      <c r="C5" s="379"/>
      <c r="D5" s="380"/>
      <c r="E5" s="378"/>
      <c r="F5" s="102"/>
    </row>
    <row r="6" spans="1:6">
      <c r="A6" s="1809" t="str">
        <f>+ToC!A5</f>
        <v>LONG-TERM INSURERS ANNUAL RETURN</v>
      </c>
      <c r="B6" s="379"/>
      <c r="C6" s="379"/>
      <c r="D6" s="380"/>
      <c r="E6" s="378"/>
      <c r="F6" s="102"/>
    </row>
    <row r="7" spans="1:6">
      <c r="A7" s="99" t="s">
        <v>733</v>
      </c>
      <c r="B7" s="102"/>
      <c r="C7" s="102"/>
      <c r="D7" s="102"/>
      <c r="E7" s="2078">
        <f>+Cover!A23</f>
        <v>0</v>
      </c>
      <c r="F7" s="102"/>
    </row>
    <row r="8" spans="1:6">
      <c r="A8" s="99"/>
      <c r="B8" s="102"/>
      <c r="C8" s="102"/>
      <c r="D8" s="102"/>
      <c r="E8" s="743"/>
      <c r="F8" s="102"/>
    </row>
    <row r="9" spans="1:6">
      <c r="A9" s="5286" t="s">
        <v>637</v>
      </c>
      <c r="B9" s="5042"/>
      <c r="C9" s="5042"/>
      <c r="D9" s="5042"/>
      <c r="E9" s="5042"/>
      <c r="F9" s="5042"/>
    </row>
    <row r="10" spans="1:6">
      <c r="A10" s="5055" t="s">
        <v>734</v>
      </c>
      <c r="B10" s="5073"/>
      <c r="C10" s="5073"/>
      <c r="D10" s="5073"/>
      <c r="E10" s="5073"/>
      <c r="F10" s="5073"/>
    </row>
    <row r="11" spans="1:6">
      <c r="A11" s="5377" t="s">
        <v>2281</v>
      </c>
      <c r="B11" s="5378"/>
      <c r="C11" s="5378"/>
      <c r="D11" s="5378"/>
      <c r="E11" s="5378"/>
      <c r="F11" s="5378"/>
    </row>
    <row r="12" spans="1:6" ht="16" thickBot="1">
      <c r="A12" s="5374"/>
      <c r="B12" s="5374"/>
      <c r="C12" s="5374"/>
      <c r="D12" s="5374"/>
      <c r="E12" s="5374"/>
      <c r="F12" s="5374"/>
    </row>
    <row r="13" spans="1:6" ht="16" thickTop="1">
      <c r="A13" s="2226"/>
      <c r="B13" s="776"/>
      <c r="C13" s="2227"/>
      <c r="D13" s="693" t="s">
        <v>133</v>
      </c>
      <c r="E13" s="693">
        <f>YEAR($E$7)</f>
        <v>1900</v>
      </c>
      <c r="F13" s="732">
        <f>E13-1</f>
        <v>1899</v>
      </c>
    </row>
    <row r="14" spans="1:6">
      <c r="A14" s="2228"/>
      <c r="B14" s="2229"/>
      <c r="C14" s="2230"/>
      <c r="D14" s="2113"/>
      <c r="E14" s="2231" t="s">
        <v>640</v>
      </c>
      <c r="F14" s="2232" t="s">
        <v>281</v>
      </c>
    </row>
    <row r="15" spans="1:6">
      <c r="A15" s="2233" t="s">
        <v>735</v>
      </c>
      <c r="B15" s="2234"/>
      <c r="C15" s="2234"/>
      <c r="D15" s="2235" t="s">
        <v>641</v>
      </c>
      <c r="E15" s="1528"/>
      <c r="F15" s="1502"/>
    </row>
    <row r="16" spans="1:6">
      <c r="A16" s="5379" t="s">
        <v>736</v>
      </c>
      <c r="B16" s="5380"/>
      <c r="C16" s="2236"/>
      <c r="D16" s="777" t="s">
        <v>65</v>
      </c>
      <c r="E16" s="2237">
        <f>+'20.020'!C81</f>
        <v>0</v>
      </c>
      <c r="F16" s="2121">
        <f>+'20.020'!D81</f>
        <v>0</v>
      </c>
    </row>
    <row r="17" spans="1:6">
      <c r="A17" s="1504" t="s">
        <v>737</v>
      </c>
      <c r="B17" s="2238"/>
      <c r="C17" s="2239"/>
      <c r="D17" s="1368"/>
      <c r="E17" s="2240"/>
      <c r="F17" s="2241"/>
    </row>
    <row r="18" spans="1:6">
      <c r="A18" s="1795" t="s">
        <v>738</v>
      </c>
      <c r="B18" s="2242"/>
      <c r="C18" s="2243"/>
      <c r="D18" s="1369"/>
      <c r="E18" s="2240"/>
      <c r="F18" s="2241"/>
    </row>
    <row r="19" spans="1:6">
      <c r="A19" s="1370"/>
      <c r="B19" s="5381" t="s">
        <v>739</v>
      </c>
      <c r="C19" s="5382"/>
      <c r="D19" s="1371"/>
      <c r="E19" s="2240"/>
      <c r="F19" s="2241"/>
    </row>
    <row r="20" spans="1:6">
      <c r="A20" s="1370"/>
      <c r="B20" s="5375" t="s">
        <v>2226</v>
      </c>
      <c r="C20" s="5376"/>
      <c r="D20" s="1371"/>
      <c r="E20" s="2240"/>
      <c r="F20" s="2241"/>
    </row>
    <row r="21" spans="1:6">
      <c r="A21" s="1370"/>
      <c r="B21" s="2244"/>
      <c r="C21" s="2245" t="s">
        <v>741</v>
      </c>
      <c r="D21" s="1404"/>
      <c r="E21" s="2246"/>
      <c r="F21" s="2247"/>
    </row>
    <row r="22" spans="1:6">
      <c r="A22" s="1505"/>
      <c r="B22" s="2244"/>
      <c r="C22" s="2248" t="s">
        <v>2227</v>
      </c>
      <c r="D22" s="1503"/>
      <c r="E22" s="2246"/>
      <c r="F22" s="2247"/>
    </row>
    <row r="23" spans="1:6">
      <c r="A23" s="1370"/>
      <c r="B23" s="2244"/>
      <c r="C23" s="2245" t="s">
        <v>742</v>
      </c>
      <c r="D23" s="1404"/>
      <c r="E23" s="2246"/>
      <c r="F23" s="2247"/>
    </row>
    <row r="24" spans="1:6">
      <c r="A24" s="1370"/>
      <c r="B24" s="5383" t="s">
        <v>2228</v>
      </c>
      <c r="C24" s="5346"/>
      <c r="D24" s="1403"/>
      <c r="E24" s="2246"/>
      <c r="F24" s="2247"/>
    </row>
    <row r="25" spans="1:6">
      <c r="A25" s="1370"/>
      <c r="B25" s="2249" t="s">
        <v>744</v>
      </c>
      <c r="C25" s="2250"/>
      <c r="D25" s="150"/>
      <c r="E25" s="2246"/>
      <c r="F25" s="2247"/>
    </row>
    <row r="26" spans="1:6" ht="30" customHeight="1">
      <c r="A26" s="1370"/>
      <c r="B26" s="5386" t="s">
        <v>2229</v>
      </c>
      <c r="C26" s="5387"/>
      <c r="D26" s="150"/>
      <c r="E26" s="2246"/>
      <c r="F26" s="2247"/>
    </row>
    <row r="27" spans="1:6">
      <c r="A27" s="1370"/>
      <c r="B27" s="2251" t="s">
        <v>2230</v>
      </c>
      <c r="C27" s="2252"/>
      <c r="D27" s="1403"/>
      <c r="E27" s="2246"/>
      <c r="F27" s="2247"/>
    </row>
    <row r="28" spans="1:6">
      <c r="A28" s="1370"/>
      <c r="B28" s="2251" t="s">
        <v>2233</v>
      </c>
      <c r="C28" s="2252"/>
      <c r="D28" s="1403"/>
      <c r="E28" s="2246"/>
      <c r="F28" s="2247"/>
    </row>
    <row r="29" spans="1:6">
      <c r="A29" s="5384" t="s">
        <v>2231</v>
      </c>
      <c r="B29" s="5385"/>
      <c r="C29" s="5341"/>
      <c r="D29" s="150"/>
      <c r="E29" s="2246"/>
      <c r="F29" s="2247"/>
    </row>
    <row r="30" spans="1:6">
      <c r="A30" s="1506"/>
      <c r="B30" s="5367" t="s">
        <v>2232</v>
      </c>
      <c r="C30" s="5346"/>
      <c r="D30" s="1404"/>
      <c r="E30" s="2246"/>
      <c r="F30" s="2247"/>
    </row>
    <row r="31" spans="1:6">
      <c r="A31" s="1506"/>
      <c r="B31" s="5383" t="s">
        <v>2234</v>
      </c>
      <c r="C31" s="5346"/>
      <c r="D31" s="1403"/>
      <c r="E31" s="2246"/>
      <c r="F31" s="2247"/>
    </row>
    <row r="32" spans="1:6">
      <c r="A32" s="5384" t="s">
        <v>2235</v>
      </c>
      <c r="B32" s="5385"/>
      <c r="C32" s="5341"/>
      <c r="D32" s="1201"/>
      <c r="E32" s="2246"/>
      <c r="F32" s="2247"/>
    </row>
    <row r="33" spans="1:6">
      <c r="A33" s="1506"/>
      <c r="B33" s="5367" t="s">
        <v>2232</v>
      </c>
      <c r="C33" s="5346"/>
      <c r="D33" s="1404"/>
      <c r="E33" s="2246"/>
      <c r="F33" s="2247"/>
    </row>
    <row r="34" spans="1:6">
      <c r="A34" s="1506"/>
      <c r="B34" s="5367" t="s">
        <v>2236</v>
      </c>
      <c r="C34" s="5346"/>
      <c r="D34" s="1404"/>
      <c r="E34" s="2246"/>
      <c r="F34" s="2247"/>
    </row>
    <row r="35" spans="1:6">
      <c r="A35" s="5368" t="s">
        <v>2237</v>
      </c>
      <c r="B35" s="5369"/>
      <c r="C35" s="5370"/>
      <c r="D35" s="2253"/>
      <c r="E35" s="2254"/>
      <c r="F35" s="2247"/>
    </row>
    <row r="36" spans="1:6">
      <c r="A36" s="2255"/>
      <c r="B36" s="5373" t="s">
        <v>750</v>
      </c>
      <c r="C36" s="5373"/>
      <c r="D36" s="2253"/>
      <c r="E36" s="2256">
        <f>SUM(E37:E39)</f>
        <v>0</v>
      </c>
      <c r="F36" s="2257">
        <f>SUM(F37:F39)</f>
        <v>0</v>
      </c>
    </row>
    <row r="37" spans="1:6">
      <c r="A37" s="1509"/>
      <c r="B37" s="5371"/>
      <c r="C37" s="5372"/>
      <c r="D37" s="1201"/>
      <c r="E37" s="2258"/>
      <c r="F37" s="2247"/>
    </row>
    <row r="38" spans="1:6">
      <c r="A38" s="1507"/>
      <c r="B38" s="5340"/>
      <c r="C38" s="5347"/>
      <c r="D38" s="1201"/>
      <c r="E38" s="2246"/>
      <c r="F38" s="2247"/>
    </row>
    <row r="39" spans="1:6">
      <c r="A39" s="2259"/>
      <c r="B39" s="5343"/>
      <c r="C39" s="5344"/>
      <c r="D39" s="1201"/>
      <c r="E39" s="2246"/>
      <c r="F39" s="2247"/>
    </row>
    <row r="40" spans="1:6">
      <c r="A40" s="5352" t="s">
        <v>2238</v>
      </c>
      <c r="B40" s="5352"/>
      <c r="C40" s="5353"/>
      <c r="D40" s="2260"/>
      <c r="E40" s="2261">
        <f>SUM(E21:E36)</f>
        <v>0</v>
      </c>
      <c r="F40" s="2262">
        <f>SUM(F21:F36)</f>
        <v>0</v>
      </c>
    </row>
    <row r="41" spans="1:6">
      <c r="A41" s="1512" t="s">
        <v>2239</v>
      </c>
      <c r="B41" s="1508"/>
      <c r="C41" s="1513"/>
      <c r="D41" s="2263"/>
      <c r="E41" s="2264"/>
      <c r="F41" s="2265"/>
    </row>
    <row r="42" spans="1:6">
      <c r="A42" s="1794"/>
      <c r="B42" s="2266" t="s">
        <v>739</v>
      </c>
      <c r="C42" s="2242"/>
      <c r="D42" s="1369"/>
      <c r="E42" s="2240"/>
      <c r="F42" s="2241"/>
    </row>
    <row r="43" spans="1:6">
      <c r="A43" s="1794"/>
      <c r="B43" s="5367" t="s">
        <v>2232</v>
      </c>
      <c r="C43" s="5346"/>
      <c r="D43" s="1369"/>
      <c r="E43" s="2240"/>
      <c r="F43" s="2241"/>
    </row>
    <row r="44" spans="1:6">
      <c r="A44" s="1511"/>
      <c r="B44" s="2267" t="s">
        <v>754</v>
      </c>
      <c r="C44" s="1514"/>
      <c r="D44" s="1419"/>
      <c r="E44" s="2246"/>
      <c r="F44" s="2247"/>
    </row>
    <row r="45" spans="1:6">
      <c r="A45" s="1511"/>
      <c r="B45" s="2268" t="s">
        <v>2240</v>
      </c>
      <c r="C45" s="1514"/>
      <c r="D45" s="1419"/>
      <c r="E45" s="2246"/>
      <c r="F45" s="2247"/>
    </row>
    <row r="46" spans="1:6" ht="31.5" customHeight="1">
      <c r="A46" s="1511"/>
      <c r="B46" s="5350" t="s">
        <v>2237</v>
      </c>
      <c r="C46" s="5351"/>
      <c r="D46" s="1419"/>
      <c r="E46" s="2246"/>
      <c r="F46" s="2247"/>
    </row>
    <row r="47" spans="1:6">
      <c r="A47" s="1511"/>
      <c r="B47" s="5357" t="s">
        <v>2241</v>
      </c>
      <c r="C47" s="5358"/>
      <c r="D47" s="1419"/>
      <c r="E47" s="2246"/>
      <c r="F47" s="2247"/>
    </row>
    <row r="48" spans="1:6">
      <c r="A48" s="1506"/>
      <c r="B48" s="5348" t="s">
        <v>2242</v>
      </c>
      <c r="C48" s="5349"/>
      <c r="D48" s="1419"/>
      <c r="E48" s="2246"/>
      <c r="F48" s="2247"/>
    </row>
    <row r="49" spans="1:6" ht="15.75" customHeight="1">
      <c r="A49" s="1506"/>
      <c r="B49" s="2269" t="s">
        <v>2243</v>
      </c>
      <c r="C49" s="1793"/>
      <c r="D49" s="1419"/>
      <c r="E49" s="2246"/>
      <c r="F49" s="2247"/>
    </row>
    <row r="50" spans="1:6" ht="15.75" customHeight="1">
      <c r="A50" s="1506"/>
      <c r="B50" s="5359" t="s">
        <v>2244</v>
      </c>
      <c r="C50" s="5360"/>
      <c r="D50" s="2270"/>
      <c r="E50" s="2246"/>
      <c r="F50" s="2247"/>
    </row>
    <row r="51" spans="1:6" ht="15.75" customHeight="1">
      <c r="A51" s="2271"/>
      <c r="B51" s="5362" t="s">
        <v>756</v>
      </c>
      <c r="C51" s="5363"/>
      <c r="D51" s="2272"/>
      <c r="E51" s="2256">
        <f>SUM(E52:E54)</f>
        <v>0</v>
      </c>
      <c r="F51" s="2257">
        <f>SUM(F52:F54)</f>
        <v>0</v>
      </c>
    </row>
    <row r="52" spans="1:6" ht="15.75" customHeight="1">
      <c r="A52" s="383"/>
      <c r="B52" s="5345"/>
      <c r="C52" s="5346"/>
      <c r="D52" s="2273"/>
      <c r="E52" s="1510"/>
      <c r="F52" s="2274"/>
    </row>
    <row r="53" spans="1:6" ht="15.75" customHeight="1">
      <c r="A53" s="383"/>
      <c r="B53" s="5340"/>
      <c r="C53" s="5347"/>
      <c r="D53" s="1371"/>
      <c r="E53" s="2254"/>
      <c r="F53" s="2274"/>
    </row>
    <row r="54" spans="1:6" ht="15.75" customHeight="1">
      <c r="A54" s="383"/>
      <c r="B54" s="5343"/>
      <c r="C54" s="5344"/>
      <c r="D54" s="2275"/>
      <c r="E54" s="2254"/>
      <c r="F54" s="2274"/>
    </row>
    <row r="55" spans="1:6" ht="30.75" customHeight="1">
      <c r="A55" s="5361" t="s">
        <v>2248</v>
      </c>
      <c r="B55" s="5352"/>
      <c r="C55" s="5353"/>
      <c r="D55" s="2260"/>
      <c r="E55" s="2261">
        <f>SUM(E44:E54)</f>
        <v>0</v>
      </c>
      <c r="F55" s="2262">
        <f>SUM(F44:F54)</f>
        <v>0</v>
      </c>
    </row>
    <row r="56" spans="1:6" ht="15" customHeight="1">
      <c r="A56" s="2276"/>
      <c r="B56" s="2277"/>
      <c r="C56" s="2277"/>
      <c r="D56" s="2278"/>
      <c r="E56" s="2279"/>
      <c r="F56" s="2280"/>
    </row>
    <row r="57" spans="1:6">
      <c r="A57" s="385" t="s">
        <v>2245</v>
      </c>
      <c r="B57" s="382"/>
      <c r="C57" s="382"/>
      <c r="D57" s="150"/>
      <c r="E57" s="2261">
        <f>E40+E55</f>
        <v>0</v>
      </c>
      <c r="F57" s="2262">
        <f>F40+F55</f>
        <v>0</v>
      </c>
    </row>
    <row r="58" spans="1:6">
      <c r="A58" s="2276"/>
      <c r="B58" s="2277"/>
      <c r="C58" s="2277"/>
      <c r="D58" s="150"/>
      <c r="E58" s="2279"/>
      <c r="F58" s="2280"/>
    </row>
    <row r="59" spans="1:6">
      <c r="A59" s="5354" t="s">
        <v>2247</v>
      </c>
      <c r="B59" s="5355"/>
      <c r="C59" s="5244"/>
      <c r="D59" s="150"/>
      <c r="E59" s="2261">
        <f>E16+E57</f>
        <v>0</v>
      </c>
      <c r="F59" s="2262">
        <f>F16+F57</f>
        <v>0</v>
      </c>
    </row>
    <row r="60" spans="1:6">
      <c r="A60" s="5364" t="s">
        <v>2246</v>
      </c>
      <c r="B60" s="5365"/>
      <c r="C60" s="5366"/>
      <c r="D60" s="150"/>
      <c r="E60" s="2281"/>
      <c r="F60" s="2282"/>
    </row>
    <row r="61" spans="1:6">
      <c r="A61" s="2276"/>
      <c r="B61" s="2277"/>
      <c r="C61" s="2277"/>
      <c r="D61" s="151"/>
      <c r="E61" s="2279"/>
      <c r="F61" s="2280"/>
    </row>
    <row r="62" spans="1:6" ht="16" thickBot="1">
      <c r="A62" s="2283" t="s">
        <v>2249</v>
      </c>
      <c r="B62" s="2284"/>
      <c r="C62" s="2284"/>
      <c r="D62" s="2285"/>
      <c r="E62" s="2106">
        <f>E59+E60</f>
        <v>0</v>
      </c>
      <c r="F62" s="2107">
        <f>F59+F60</f>
        <v>0</v>
      </c>
    </row>
    <row r="63" spans="1:6" ht="16" thickTop="1">
      <c r="A63" s="779"/>
      <c r="B63" s="1805"/>
      <c r="C63" s="1805"/>
      <c r="D63" s="780"/>
      <c r="E63" s="781"/>
      <c r="F63" s="781"/>
    </row>
    <row r="64" spans="1:6" ht="16" thickBot="1">
      <c r="A64" s="1169"/>
      <c r="B64" s="386"/>
      <c r="C64" s="386"/>
      <c r="D64" s="391"/>
      <c r="E64" s="388"/>
      <c r="F64" s="388"/>
    </row>
    <row r="65" spans="1:6" ht="16" thickTop="1">
      <c r="A65" s="2286"/>
      <c r="B65" s="782"/>
      <c r="C65" s="2287"/>
      <c r="D65" s="783" t="s">
        <v>133</v>
      </c>
      <c r="E65" s="693">
        <f>YEAR($E$7)</f>
        <v>1900</v>
      </c>
      <c r="F65" s="732">
        <f>E65-1</f>
        <v>1899</v>
      </c>
    </row>
    <row r="66" spans="1:6">
      <c r="A66" s="2228"/>
      <c r="B66" s="2229"/>
      <c r="C66" s="2230"/>
      <c r="D66" s="2288"/>
      <c r="E66" s="2289" t="s">
        <v>281</v>
      </c>
      <c r="F66" s="2290" t="s">
        <v>640</v>
      </c>
    </row>
    <row r="67" spans="1:6">
      <c r="A67" s="2233" t="s">
        <v>2250</v>
      </c>
      <c r="B67" s="2234"/>
      <c r="C67" s="2234"/>
      <c r="D67" s="2291"/>
      <c r="E67" s="2237"/>
      <c r="F67" s="2121"/>
    </row>
    <row r="68" spans="1:6">
      <c r="A68" s="1519" t="s">
        <v>2251</v>
      </c>
      <c r="B68" s="2292"/>
      <c r="C68" s="2292"/>
      <c r="D68" s="1520"/>
      <c r="E68" s="2240"/>
      <c r="F68" s="2241"/>
    </row>
    <row r="69" spans="1:6">
      <c r="A69" s="5390" t="s">
        <v>2252</v>
      </c>
      <c r="B69" s="5391"/>
      <c r="C69" s="5391"/>
      <c r="D69" s="1521"/>
      <c r="E69" s="2240"/>
      <c r="F69" s="2241"/>
    </row>
    <row r="70" spans="1:6">
      <c r="A70" s="1370"/>
      <c r="B70" s="5399" t="s">
        <v>739</v>
      </c>
      <c r="C70" s="5399"/>
      <c r="D70" s="169"/>
      <c r="E70" s="2293"/>
      <c r="F70" s="2294"/>
    </row>
    <row r="71" spans="1:6">
      <c r="A71" s="1370"/>
      <c r="B71" s="2295"/>
      <c r="C71" s="2296" t="s">
        <v>741</v>
      </c>
      <c r="D71" s="1371"/>
      <c r="E71" s="2246"/>
      <c r="F71" s="2247"/>
    </row>
    <row r="72" spans="1:6">
      <c r="A72" s="1370"/>
      <c r="B72" s="2295"/>
      <c r="C72" s="2296" t="s">
        <v>2253</v>
      </c>
      <c r="D72" s="1371"/>
      <c r="E72" s="2246"/>
      <c r="F72" s="2247"/>
    </row>
    <row r="73" spans="1:6">
      <c r="A73" s="1370"/>
      <c r="B73" s="2295"/>
      <c r="C73" s="2297" t="s">
        <v>758</v>
      </c>
      <c r="D73" s="1371"/>
      <c r="E73" s="2246"/>
      <c r="F73" s="2247"/>
    </row>
    <row r="74" spans="1:6">
      <c r="A74" s="1370"/>
      <c r="B74" s="2249" t="s">
        <v>744</v>
      </c>
      <c r="C74" s="2297"/>
      <c r="D74" s="1371"/>
      <c r="E74" s="2246"/>
      <c r="F74" s="2247"/>
    </row>
    <row r="75" spans="1:6">
      <c r="A75" s="1370"/>
      <c r="B75" s="5393" t="s">
        <v>2254</v>
      </c>
      <c r="C75" s="5393"/>
      <c r="D75" s="1371"/>
      <c r="E75" s="2246"/>
      <c r="F75" s="2247"/>
    </row>
    <row r="76" spans="1:6">
      <c r="A76" s="2298"/>
      <c r="B76" s="5396" t="s">
        <v>2255</v>
      </c>
      <c r="C76" s="5396"/>
      <c r="D76" s="2299"/>
      <c r="E76" s="2254"/>
      <c r="F76" s="2274"/>
    </row>
    <row r="77" spans="1:6">
      <c r="A77" s="2300"/>
      <c r="B77" s="5342" t="s">
        <v>756</v>
      </c>
      <c r="C77" s="5342"/>
      <c r="D77" s="2260"/>
      <c r="E77" s="2301">
        <f>SUM(E78:E80)</f>
        <v>0</v>
      </c>
      <c r="F77" s="2302">
        <f>SUM(F78:F80)</f>
        <v>0</v>
      </c>
    </row>
    <row r="78" spans="1:6">
      <c r="A78" s="1525"/>
      <c r="B78" s="5400"/>
      <c r="C78" s="5401"/>
      <c r="D78" s="1522"/>
      <c r="E78" s="2246"/>
      <c r="F78" s="2247"/>
    </row>
    <row r="79" spans="1:6">
      <c r="A79" s="1526"/>
      <c r="B79" s="5340"/>
      <c r="C79" s="5341"/>
      <c r="D79" s="1201"/>
      <c r="E79" s="2246"/>
      <c r="F79" s="2247"/>
    </row>
    <row r="80" spans="1:6">
      <c r="A80" s="2303"/>
      <c r="B80" s="5343"/>
      <c r="C80" s="5402"/>
      <c r="D80" s="2275"/>
      <c r="E80" s="2246"/>
      <c r="F80" s="2247"/>
    </row>
    <row r="81" spans="1:6">
      <c r="A81" s="5397" t="s">
        <v>751</v>
      </c>
      <c r="B81" s="5398"/>
      <c r="C81" s="5398"/>
      <c r="D81" s="2304"/>
      <c r="E81" s="2305">
        <f>SUM(E71:E77)</f>
        <v>0</v>
      </c>
      <c r="F81" s="2306">
        <f>SUM(F71:F77)</f>
        <v>0</v>
      </c>
    </row>
    <row r="82" spans="1:6">
      <c r="A82" s="5392" t="s">
        <v>752</v>
      </c>
      <c r="B82" s="5391"/>
      <c r="C82" s="5391"/>
      <c r="D82" s="1369"/>
      <c r="E82" s="2034"/>
      <c r="F82" s="2134"/>
    </row>
    <row r="83" spans="1:6">
      <c r="A83" s="1794"/>
      <c r="B83" s="2242" t="s">
        <v>739</v>
      </c>
      <c r="C83" s="2242"/>
      <c r="D83" s="1369"/>
      <c r="E83" s="2034"/>
      <c r="F83" s="2134"/>
    </row>
    <row r="84" spans="1:6">
      <c r="A84" s="1511"/>
      <c r="B84" s="2242"/>
      <c r="C84" s="2297" t="s">
        <v>754</v>
      </c>
      <c r="D84" s="1523"/>
      <c r="E84" s="2246"/>
      <c r="F84" s="2247"/>
    </row>
    <row r="85" spans="1:6">
      <c r="A85" s="1370"/>
      <c r="B85" s="5393" t="s">
        <v>2256</v>
      </c>
      <c r="C85" s="5393"/>
      <c r="D85" s="1371"/>
      <c r="E85" s="2246"/>
      <c r="F85" s="2247"/>
    </row>
    <row r="86" spans="1:6">
      <c r="A86" s="1370"/>
      <c r="B86" s="5394" t="s">
        <v>2257</v>
      </c>
      <c r="C86" s="5394"/>
      <c r="D86" s="1371"/>
      <c r="E86" s="2240">
        <f>+'20.030'!K46</f>
        <v>0</v>
      </c>
      <c r="F86" s="2241">
        <f>+'20.030'!K30</f>
        <v>0</v>
      </c>
    </row>
    <row r="87" spans="1:6" ht="32.25" customHeight="1">
      <c r="A87" s="1370"/>
      <c r="B87" s="5395" t="s">
        <v>2237</v>
      </c>
      <c r="C87" s="5395"/>
      <c r="D87" s="1371"/>
      <c r="E87" s="2240">
        <f>+'20.030'!L46</f>
        <v>0</v>
      </c>
      <c r="F87" s="2241">
        <f>+'20.030'!L30</f>
        <v>0</v>
      </c>
    </row>
    <row r="88" spans="1:6">
      <c r="A88" s="1370"/>
      <c r="B88" s="5356" t="s">
        <v>2258</v>
      </c>
      <c r="C88" s="5356"/>
      <c r="D88" s="1371"/>
      <c r="E88" s="2246"/>
      <c r="F88" s="2247"/>
    </row>
    <row r="89" spans="1:6">
      <c r="A89" s="2298"/>
      <c r="B89" s="1524" t="s">
        <v>2259</v>
      </c>
      <c r="C89" s="1524"/>
      <c r="D89" s="2299"/>
      <c r="E89" s="2254"/>
      <c r="F89" s="2274"/>
    </row>
    <row r="90" spans="1:6">
      <c r="A90" s="2307"/>
      <c r="B90" s="5342" t="s">
        <v>756</v>
      </c>
      <c r="C90" s="5342"/>
      <c r="D90" s="2260"/>
      <c r="E90" s="2301">
        <f>SUM(E91:E93)</f>
        <v>0</v>
      </c>
      <c r="F90" s="2302">
        <f>SUM(F91:F93)</f>
        <v>0</v>
      </c>
    </row>
    <row r="91" spans="1:6">
      <c r="A91" s="1527"/>
      <c r="B91" s="5400"/>
      <c r="C91" s="5403"/>
      <c r="D91" s="1522"/>
      <c r="E91" s="2246"/>
      <c r="F91" s="2247"/>
    </row>
    <row r="92" spans="1:6">
      <c r="A92" s="381"/>
      <c r="B92" s="5340"/>
      <c r="C92" s="5341"/>
      <c r="D92" s="1201"/>
      <c r="E92" s="2246"/>
      <c r="F92" s="2247"/>
    </row>
    <row r="93" spans="1:6">
      <c r="A93" s="2308"/>
      <c r="B93" s="5343"/>
      <c r="C93" s="5404"/>
      <c r="D93" s="2275"/>
      <c r="E93" s="2246"/>
      <c r="F93" s="2247"/>
    </row>
    <row r="94" spans="1:6" ht="30" customHeight="1" thickBot="1">
      <c r="A94" s="5388" t="s">
        <v>2248</v>
      </c>
      <c r="B94" s="5389"/>
      <c r="C94" s="5389"/>
      <c r="D94" s="2260"/>
      <c r="E94" s="2305">
        <f>SUM(E84:E90)</f>
        <v>0</v>
      </c>
      <c r="F94" s="2309">
        <f>SUM(F84:F90)</f>
        <v>0</v>
      </c>
    </row>
    <row r="95" spans="1:6" ht="15" customHeight="1">
      <c r="A95" s="2228"/>
      <c r="B95" s="2229"/>
      <c r="C95" s="2230"/>
      <c r="D95" s="2310"/>
      <c r="E95" s="2113"/>
      <c r="F95" s="2311"/>
    </row>
    <row r="96" spans="1:6" ht="16" thickBot="1">
      <c r="A96" s="2312" t="s">
        <v>2260</v>
      </c>
      <c r="B96" s="2313"/>
      <c r="C96" s="2314"/>
      <c r="D96" s="2315"/>
      <c r="E96" s="2316">
        <f>E81+E94</f>
        <v>0</v>
      </c>
      <c r="F96" s="2316">
        <f>F81+F94</f>
        <v>0</v>
      </c>
    </row>
    <row r="97" spans="1:6" ht="16" thickTop="1">
      <c r="A97" s="389"/>
      <c r="B97" s="389"/>
      <c r="C97" s="389"/>
      <c r="D97" s="390"/>
      <c r="E97" s="378"/>
      <c r="F97" s="417" t="str">
        <f>+ToC!E115</f>
        <v xml:space="preserve">LONG-TERM Annual Return </v>
      </c>
    </row>
    <row r="98" spans="1:6">
      <c r="A98" s="389"/>
      <c r="B98" s="389"/>
      <c r="C98" s="389"/>
      <c r="D98" s="390"/>
      <c r="E98" s="378"/>
      <c r="F98" s="733" t="s">
        <v>762</v>
      </c>
    </row>
    <row r="99" spans="1:6">
      <c r="A99" s="102"/>
      <c r="B99" s="102"/>
      <c r="C99" s="102"/>
      <c r="D99" s="102"/>
      <c r="E99" s="102"/>
      <c r="F99" s="102"/>
    </row>
  </sheetData>
  <sheetProtection algorithmName="SHA-512" hashValue="cq0g4mfrfoNAyIY17G0xy2pCyfYvJmFXaGdOrZXlqrYGyYwKDyY7CZfTQ2D0PIxO7W5vrIDdEOD8BD9eB7t7TA==" saltValue="fG1pjwJCyVgYva+JcRSkrQ==" spinCount="100000" sheet="1" objects="1" scenarios="1"/>
  <mergeCells count="53">
    <mergeCell ref="B43:C43"/>
    <mergeCell ref="A94:C94"/>
    <mergeCell ref="A69:C69"/>
    <mergeCell ref="A82:C82"/>
    <mergeCell ref="B85:C85"/>
    <mergeCell ref="B86:C86"/>
    <mergeCell ref="B87:C87"/>
    <mergeCell ref="B75:C75"/>
    <mergeCell ref="B76:C76"/>
    <mergeCell ref="B77:C77"/>
    <mergeCell ref="A81:C81"/>
    <mergeCell ref="B70:C70"/>
    <mergeCell ref="B78:C78"/>
    <mergeCell ref="B80:C80"/>
    <mergeCell ref="B91:C91"/>
    <mergeCell ref="B93:C93"/>
    <mergeCell ref="B79:C79"/>
    <mergeCell ref="A12:F12"/>
    <mergeCell ref="B20:C20"/>
    <mergeCell ref="A1:F1"/>
    <mergeCell ref="A9:F9"/>
    <mergeCell ref="A11:F11"/>
    <mergeCell ref="A16:B16"/>
    <mergeCell ref="B19:C19"/>
    <mergeCell ref="A10:F10"/>
    <mergeCell ref="B24:C24"/>
    <mergeCell ref="A29:C29"/>
    <mergeCell ref="B30:C30"/>
    <mergeCell ref="B31:C31"/>
    <mergeCell ref="A32:C32"/>
    <mergeCell ref="B26:C26"/>
    <mergeCell ref="B33:C33"/>
    <mergeCell ref="B34:C34"/>
    <mergeCell ref="A35:C35"/>
    <mergeCell ref="B37:C37"/>
    <mergeCell ref="B38:C38"/>
    <mergeCell ref="B36:C36"/>
    <mergeCell ref="B92:C92"/>
    <mergeCell ref="B90:C90"/>
    <mergeCell ref="B39:C39"/>
    <mergeCell ref="B52:C52"/>
    <mergeCell ref="B53:C53"/>
    <mergeCell ref="B54:C54"/>
    <mergeCell ref="B48:C48"/>
    <mergeCell ref="B46:C46"/>
    <mergeCell ref="A40:C40"/>
    <mergeCell ref="A59:C59"/>
    <mergeCell ref="B88:C88"/>
    <mergeCell ref="B47:C47"/>
    <mergeCell ref="B50:C50"/>
    <mergeCell ref="A55:C55"/>
    <mergeCell ref="B51:C51"/>
    <mergeCell ref="A60:C6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E16:F16 E57:F57 E40:F40 E81:F81 E67:F67 E62:F63 E55:F55 E94:F94 E59:F60 E96:F96">
      <formula1>50000000000</formula1>
    </dataValidation>
  </dataValidations>
  <hyperlinks>
    <hyperlink ref="A1:F1" location="ToC!A1" display="20.022"/>
  </hyperlinks>
  <pageMargins left="0.7" right="0.7" top="0.75" bottom="0.75" header="0.3" footer="0.3"/>
  <pageSetup paperSize="17" scale="43" fitToWidth="0" orientation="portrait" r:id="rId1"/>
  <ignoredErrors>
    <ignoredError sqref="D1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Q63"/>
  <sheetViews>
    <sheetView zoomScale="85" zoomScaleNormal="85" workbookViewId="0">
      <selection activeCell="F30" sqref="F30"/>
    </sheetView>
  </sheetViews>
  <sheetFormatPr defaultColWidth="0" defaultRowHeight="12.5" zeroHeight="1"/>
  <cols>
    <col min="1" max="1" width="7.3046875" style="4221" customWidth="1"/>
    <col min="2" max="2" width="28.53515625" style="4221" customWidth="1"/>
    <col min="3" max="3" width="6.765625" style="4221" customWidth="1"/>
    <col min="4" max="16" width="18.765625" style="4221" customWidth="1"/>
    <col min="17" max="16384" width="8.84375" style="4221" hidden="1"/>
  </cols>
  <sheetData>
    <row r="1" spans="1:17" ht="14">
      <c r="A1" s="5336" t="s">
        <v>66</v>
      </c>
      <c r="B1" s="5225"/>
      <c r="C1" s="5225"/>
      <c r="D1" s="5225"/>
      <c r="E1" s="5188"/>
      <c r="F1" s="5188"/>
      <c r="G1" s="5188"/>
      <c r="H1" s="5188"/>
      <c r="I1" s="5188"/>
      <c r="J1" s="5188"/>
      <c r="K1" s="5188"/>
      <c r="L1" s="5188"/>
      <c r="M1" s="5188"/>
      <c r="N1" s="5188"/>
      <c r="O1" s="5188"/>
      <c r="P1" s="5188"/>
      <c r="Q1" s="4221" t="s">
        <v>2051</v>
      </c>
    </row>
    <row r="2" spans="1:17" ht="14">
      <c r="A2" s="102"/>
      <c r="B2" s="102"/>
      <c r="C2" s="102"/>
      <c r="D2" s="663"/>
      <c r="E2" s="102"/>
      <c r="F2" s="102"/>
      <c r="G2" s="102"/>
      <c r="H2" s="102"/>
      <c r="I2" s="102"/>
      <c r="J2" s="102"/>
      <c r="K2" s="102"/>
      <c r="L2" s="102"/>
      <c r="M2" s="102"/>
      <c r="N2" s="102"/>
      <c r="O2" s="640" t="s">
        <v>2225</v>
      </c>
      <c r="P2" s="102"/>
    </row>
    <row r="3" spans="1:17" ht="14">
      <c r="A3" s="2317" t="str">
        <f>+Cover!A14</f>
        <v>Select Name of Insurer/ Financial Holding Company</v>
      </c>
      <c r="B3" s="2109"/>
      <c r="C3" s="102"/>
      <c r="D3" s="1754"/>
      <c r="E3" s="784"/>
      <c r="F3" s="102"/>
      <c r="G3" s="102"/>
      <c r="H3" s="102"/>
      <c r="I3" s="102"/>
      <c r="J3" s="102"/>
      <c r="K3" s="102"/>
      <c r="L3" s="102"/>
      <c r="M3" s="102"/>
      <c r="N3" s="102"/>
      <c r="O3" s="102"/>
      <c r="P3" s="102"/>
    </row>
    <row r="4" spans="1:17" ht="14.5">
      <c r="A4" s="228" t="str">
        <f>+ToC!A3</f>
        <v>Insurer/Financial Holding Company</v>
      </c>
      <c r="B4" s="1771"/>
      <c r="C4" s="102"/>
      <c r="D4" s="785"/>
      <c r="E4" s="785"/>
      <c r="F4" s="102"/>
      <c r="G4" s="102"/>
      <c r="H4" s="102"/>
      <c r="I4" s="102"/>
      <c r="J4" s="102"/>
      <c r="K4" s="102"/>
      <c r="L4" s="102"/>
      <c r="M4" s="102"/>
      <c r="N4" s="102"/>
      <c r="O4" s="102"/>
      <c r="P4" s="102"/>
    </row>
    <row r="5" spans="1:17" ht="14">
      <c r="A5" s="1786"/>
      <c r="B5" s="1771"/>
      <c r="C5" s="786"/>
      <c r="D5" s="1754"/>
      <c r="E5" s="1754"/>
      <c r="F5" s="102"/>
      <c r="G5" s="102"/>
      <c r="H5" s="102"/>
      <c r="I5" s="102"/>
      <c r="J5" s="102"/>
      <c r="K5" s="102"/>
      <c r="L5" s="102"/>
      <c r="M5" s="102"/>
      <c r="N5" s="102"/>
      <c r="O5" s="102"/>
      <c r="P5" s="102"/>
    </row>
    <row r="6" spans="1:17" ht="14">
      <c r="A6" s="99" t="str">
        <f>+ToC!A5</f>
        <v>LONG-TERM INSURERS ANNUAL RETURN</v>
      </c>
      <c r="B6" s="1167"/>
      <c r="C6" s="102"/>
      <c r="D6" s="1754"/>
      <c r="E6" s="1754"/>
      <c r="F6" s="102"/>
      <c r="G6" s="102"/>
      <c r="H6" s="102"/>
      <c r="I6" s="102"/>
      <c r="J6" s="102"/>
      <c r="K6" s="102"/>
      <c r="L6" s="102"/>
      <c r="M6" s="102"/>
      <c r="N6" s="102"/>
      <c r="O6" s="102"/>
      <c r="P6" s="102"/>
    </row>
    <row r="7" spans="1:17" ht="14">
      <c r="A7" s="1758" t="str">
        <f>+ToC!A6</f>
        <v>FOR THE YEAR ENDED:</v>
      </c>
      <c r="B7" s="1787"/>
      <c r="C7" s="1787"/>
      <c r="D7" s="102"/>
      <c r="E7" s="102"/>
      <c r="F7" s="102"/>
      <c r="G7" s="102"/>
      <c r="H7" s="102"/>
      <c r="I7" s="102"/>
      <c r="J7" s="102"/>
      <c r="K7" s="102"/>
      <c r="L7" s="102"/>
      <c r="M7" s="102"/>
      <c r="N7" s="102"/>
      <c r="O7" s="787">
        <f>+Cover!A23</f>
        <v>0</v>
      </c>
      <c r="P7" s="102"/>
    </row>
    <row r="8" spans="1:17" ht="14">
      <c r="A8" s="1758"/>
      <c r="B8" s="1787"/>
      <c r="C8" s="1787"/>
      <c r="D8" s="1754"/>
      <c r="E8" s="1754"/>
      <c r="F8" s="102"/>
      <c r="G8" s="102"/>
      <c r="H8" s="102"/>
      <c r="I8" s="102"/>
      <c r="J8" s="102"/>
      <c r="K8" s="102"/>
      <c r="L8" s="102"/>
      <c r="M8" s="102"/>
      <c r="N8" s="102"/>
      <c r="O8" s="102"/>
      <c r="P8" s="102"/>
    </row>
    <row r="9" spans="1:17" ht="14">
      <c r="A9" s="5407" t="s">
        <v>637</v>
      </c>
      <c r="B9" s="5408"/>
      <c r="C9" s="5408"/>
      <c r="D9" s="5408"/>
      <c r="E9" s="5408"/>
      <c r="F9" s="5408"/>
      <c r="G9" s="5408"/>
      <c r="H9" s="5408"/>
      <c r="I9" s="5408"/>
      <c r="J9" s="5408"/>
      <c r="K9" s="5408"/>
      <c r="L9" s="5408"/>
      <c r="M9" s="5408"/>
      <c r="N9" s="5408"/>
      <c r="O9" s="5408"/>
      <c r="P9" s="5408"/>
    </row>
    <row r="10" spans="1:17" ht="14">
      <c r="A10" s="630"/>
      <c r="B10" s="630"/>
      <c r="C10" s="102"/>
      <c r="D10" s="788"/>
      <c r="E10" s="102"/>
      <c r="F10" s="102"/>
      <c r="G10" s="102"/>
      <c r="H10" s="102"/>
      <c r="I10" s="102"/>
      <c r="J10" s="102"/>
      <c r="K10" s="102"/>
      <c r="L10" s="102"/>
      <c r="M10" s="102"/>
      <c r="N10" s="102"/>
      <c r="O10" s="102"/>
      <c r="P10" s="102"/>
    </row>
    <row r="11" spans="1:17" ht="14">
      <c r="A11" s="5409" t="s">
        <v>763</v>
      </c>
      <c r="B11" s="5409"/>
      <c r="C11" s="5409"/>
      <c r="D11" s="5409"/>
      <c r="E11" s="5409"/>
      <c r="F11" s="5409"/>
      <c r="G11" s="5409"/>
      <c r="H11" s="5409"/>
      <c r="I11" s="5409"/>
      <c r="J11" s="5409"/>
      <c r="K11" s="5409"/>
      <c r="L11" s="5409"/>
      <c r="M11" s="5409"/>
      <c r="N11" s="5409"/>
      <c r="O11" s="5409"/>
      <c r="P11" s="5409"/>
    </row>
    <row r="12" spans="1:17" ht="14.5" thickBot="1">
      <c r="A12" s="789"/>
      <c r="B12" s="789"/>
      <c r="C12" s="789"/>
      <c r="D12" s="789"/>
      <c r="E12" s="789"/>
      <c r="F12" s="789"/>
      <c r="G12" s="789"/>
      <c r="H12" s="789"/>
      <c r="I12" s="789"/>
      <c r="J12" s="789"/>
      <c r="K12" s="789"/>
      <c r="L12" s="789"/>
      <c r="M12" s="789"/>
      <c r="N12" s="789"/>
      <c r="O12" s="789"/>
      <c r="P12" s="789"/>
    </row>
    <row r="13" spans="1:17" ht="14.5" thickTop="1">
      <c r="A13" s="790"/>
      <c r="B13" s="2318"/>
      <c r="C13" s="2318"/>
      <c r="D13" s="2318"/>
      <c r="E13" s="2318"/>
      <c r="F13" s="2318"/>
      <c r="G13" s="2318"/>
      <c r="H13" s="2318"/>
      <c r="I13" s="2318"/>
      <c r="J13" s="5410" t="s">
        <v>764</v>
      </c>
      <c r="K13" s="5411"/>
      <c r="L13" s="5411"/>
      <c r="M13" s="5412"/>
      <c r="N13" s="2318"/>
      <c r="O13" s="2318"/>
      <c r="P13" s="2319"/>
    </row>
    <row r="14" spans="1:17" ht="42">
      <c r="A14" s="2320"/>
      <c r="B14" s="2321"/>
      <c r="C14" s="2321" t="s">
        <v>133</v>
      </c>
      <c r="D14" s="2322" t="s">
        <v>711</v>
      </c>
      <c r="E14" s="2322" t="s">
        <v>765</v>
      </c>
      <c r="F14" s="2322" t="s">
        <v>713</v>
      </c>
      <c r="G14" s="2322" t="s">
        <v>766</v>
      </c>
      <c r="H14" s="2322" t="s">
        <v>767</v>
      </c>
      <c r="I14" s="2322" t="s">
        <v>768</v>
      </c>
      <c r="J14" s="2322" t="s">
        <v>769</v>
      </c>
      <c r="K14" s="2322" t="s">
        <v>770</v>
      </c>
      <c r="L14" s="2322" t="s">
        <v>771</v>
      </c>
      <c r="M14" s="2321" t="s">
        <v>772</v>
      </c>
      <c r="N14" s="2321" t="str">
        <f>"Total Shareholder's Equity"&amp;YEAR($O$7)</f>
        <v>Total Shareholder's Equity1900</v>
      </c>
      <c r="O14" s="2321" t="s">
        <v>731</v>
      </c>
      <c r="P14" s="2323" t="str">
        <f>"Total        Equity"&amp;YEAR($O$7)</f>
        <v>Total        Equity1900</v>
      </c>
    </row>
    <row r="15" spans="1:17" ht="14">
      <c r="A15" s="2324"/>
      <c r="B15" s="2325"/>
      <c r="C15" s="2326"/>
      <c r="D15" s="2327" t="s">
        <v>281</v>
      </c>
      <c r="E15" s="2327" t="s">
        <v>281</v>
      </c>
      <c r="F15" s="2327" t="s">
        <v>281</v>
      </c>
      <c r="G15" s="2327" t="s">
        <v>281</v>
      </c>
      <c r="H15" s="2327" t="s">
        <v>281</v>
      </c>
      <c r="I15" s="2327" t="s">
        <v>281</v>
      </c>
      <c r="J15" s="2327" t="s">
        <v>281</v>
      </c>
      <c r="K15" s="2327" t="s">
        <v>281</v>
      </c>
      <c r="L15" s="2327" t="s">
        <v>281</v>
      </c>
      <c r="M15" s="2327" t="s">
        <v>281</v>
      </c>
      <c r="N15" s="2327" t="s">
        <v>281</v>
      </c>
      <c r="O15" s="2327" t="s">
        <v>281</v>
      </c>
      <c r="P15" s="2327" t="s">
        <v>281</v>
      </c>
    </row>
    <row r="16" spans="1:17" ht="14">
      <c r="A16" s="1611" t="s">
        <v>2261</v>
      </c>
      <c r="B16" s="2328"/>
      <c r="C16" s="1612"/>
      <c r="D16" s="1609">
        <f>+D46</f>
        <v>0</v>
      </c>
      <c r="E16" s="1610">
        <f t="shared" ref="E16:M16" si="0">+E46</f>
        <v>0</v>
      </c>
      <c r="F16" s="1610">
        <f t="shared" si="0"/>
        <v>0</v>
      </c>
      <c r="G16" s="1610">
        <f t="shared" si="0"/>
        <v>0</v>
      </c>
      <c r="H16" s="1610">
        <f t="shared" si="0"/>
        <v>0</v>
      </c>
      <c r="I16" s="1610">
        <f t="shared" si="0"/>
        <v>0</v>
      </c>
      <c r="J16" s="1610">
        <f t="shared" si="0"/>
        <v>0</v>
      </c>
      <c r="K16" s="1610">
        <f t="shared" si="0"/>
        <v>0</v>
      </c>
      <c r="L16" s="1610">
        <f t="shared" si="0"/>
        <v>0</v>
      </c>
      <c r="M16" s="1610">
        <f t="shared" si="0"/>
        <v>0</v>
      </c>
      <c r="N16" s="1613">
        <f t="shared" ref="N16:N23" si="1">SUM(D16:M16)</f>
        <v>0</v>
      </c>
      <c r="O16" s="1610">
        <f>+O46</f>
        <v>0</v>
      </c>
      <c r="P16" s="1613">
        <f>SUM(N16:O16)</f>
        <v>0</v>
      </c>
    </row>
    <row r="17" spans="1:16" ht="14">
      <c r="A17" s="2329"/>
      <c r="B17" s="2330" t="s">
        <v>2262</v>
      </c>
      <c r="C17" s="2331" t="s">
        <v>715</v>
      </c>
      <c r="D17" s="2376"/>
      <c r="E17" s="1993"/>
      <c r="F17" s="1993"/>
      <c r="G17" s="1993"/>
      <c r="H17" s="1993"/>
      <c r="I17" s="1993"/>
      <c r="J17" s="1993"/>
      <c r="K17" s="1993"/>
      <c r="L17" s="1993"/>
      <c r="M17" s="1993"/>
      <c r="N17" s="2333">
        <f t="shared" si="1"/>
        <v>0</v>
      </c>
      <c r="O17" s="2237">
        <f>-'20.022'!E60</f>
        <v>0</v>
      </c>
      <c r="P17" s="2333">
        <f t="shared" ref="P17:P23" si="2">SUM(N17:O17)</f>
        <v>0</v>
      </c>
    </row>
    <row r="18" spans="1:16" ht="14">
      <c r="A18" s="798"/>
      <c r="B18" s="2334" t="s">
        <v>773</v>
      </c>
      <c r="C18" s="1515"/>
      <c r="D18" s="1993"/>
      <c r="E18" s="1993"/>
      <c r="F18" s="1993"/>
      <c r="G18" s="1993"/>
      <c r="H18" s="1993"/>
      <c r="I18" s="1993"/>
      <c r="J18" s="1993"/>
      <c r="K18" s="1993"/>
      <c r="L18" s="1993"/>
      <c r="M18" s="1993"/>
      <c r="N18" s="2333">
        <f t="shared" si="1"/>
        <v>0</v>
      </c>
      <c r="O18" s="1993"/>
      <c r="P18" s="2333">
        <f t="shared" si="2"/>
        <v>0</v>
      </c>
    </row>
    <row r="19" spans="1:16" ht="14">
      <c r="A19" s="798"/>
      <c r="B19" s="2334" t="s">
        <v>774</v>
      </c>
      <c r="C19" s="1515"/>
      <c r="D19" s="1993"/>
      <c r="E19" s="1993"/>
      <c r="F19" s="1993"/>
      <c r="G19" s="1993"/>
      <c r="H19" s="1993"/>
      <c r="I19" s="1993"/>
      <c r="J19" s="1993"/>
      <c r="K19" s="1993"/>
      <c r="L19" s="1993"/>
      <c r="M19" s="1993"/>
      <c r="N19" s="2333">
        <f t="shared" si="1"/>
        <v>0</v>
      </c>
      <c r="O19" s="1993"/>
      <c r="P19" s="2333">
        <f t="shared" si="2"/>
        <v>0</v>
      </c>
    </row>
    <row r="20" spans="1:16" ht="14">
      <c r="A20" s="798"/>
      <c r="B20" s="2334" t="s">
        <v>775</v>
      </c>
      <c r="C20" s="1515"/>
      <c r="D20" s="1993"/>
      <c r="E20" s="1993"/>
      <c r="F20" s="1993"/>
      <c r="G20" s="1993"/>
      <c r="H20" s="1993"/>
      <c r="I20" s="1993"/>
      <c r="J20" s="1993"/>
      <c r="K20" s="1993"/>
      <c r="L20" s="1993"/>
      <c r="M20" s="1993"/>
      <c r="N20" s="2333">
        <f t="shared" si="1"/>
        <v>0</v>
      </c>
      <c r="O20" s="1993"/>
      <c r="P20" s="2333">
        <f t="shared" si="2"/>
        <v>0</v>
      </c>
    </row>
    <row r="21" spans="1:16" ht="14">
      <c r="A21" s="798"/>
      <c r="B21" s="2334" t="s">
        <v>776</v>
      </c>
      <c r="C21" s="1515"/>
      <c r="D21" s="1993"/>
      <c r="E21" s="1993"/>
      <c r="F21" s="1993"/>
      <c r="G21" s="1993"/>
      <c r="H21" s="1993"/>
      <c r="I21" s="1993"/>
      <c r="J21" s="1993"/>
      <c r="K21" s="1993"/>
      <c r="L21" s="1993"/>
      <c r="M21" s="1993"/>
      <c r="N21" s="2333">
        <f t="shared" si="1"/>
        <v>0</v>
      </c>
      <c r="O21" s="1993"/>
      <c r="P21" s="2333">
        <f t="shared" si="2"/>
        <v>0</v>
      </c>
    </row>
    <row r="22" spans="1:16" ht="14">
      <c r="A22" s="798"/>
      <c r="B22" s="2335" t="s">
        <v>777</v>
      </c>
      <c r="C22" s="684"/>
      <c r="D22" s="1993"/>
      <c r="E22" s="1993"/>
      <c r="F22" s="1993"/>
      <c r="G22" s="1993"/>
      <c r="H22" s="1993"/>
      <c r="I22" s="1993"/>
      <c r="J22" s="1993"/>
      <c r="K22" s="1993"/>
      <c r="L22" s="1993"/>
      <c r="M22" s="1993"/>
      <c r="N22" s="2333">
        <f t="shared" si="1"/>
        <v>0</v>
      </c>
      <c r="O22" s="1993"/>
      <c r="P22" s="2333">
        <f t="shared" si="2"/>
        <v>0</v>
      </c>
    </row>
    <row r="23" spans="1:16" ht="14">
      <c r="A23" s="2336"/>
      <c r="B23" s="2337" t="s">
        <v>778</v>
      </c>
      <c r="C23" s="2338"/>
      <c r="D23" s="1373"/>
      <c r="E23" s="1993"/>
      <c r="F23" s="1993"/>
      <c r="G23" s="1993"/>
      <c r="H23" s="1993"/>
      <c r="I23" s="1993"/>
      <c r="J23" s="1993"/>
      <c r="K23" s="1993"/>
      <c r="L23" s="1993"/>
      <c r="M23" s="1993"/>
      <c r="N23" s="2333">
        <f t="shared" si="1"/>
        <v>0</v>
      </c>
      <c r="O23" s="1993"/>
      <c r="P23" s="2333">
        <f t="shared" si="2"/>
        <v>0</v>
      </c>
    </row>
    <row r="24" spans="1:16" ht="14">
      <c r="A24" s="2324"/>
      <c r="B24" s="2339" t="s">
        <v>750</v>
      </c>
      <c r="C24" s="2340"/>
      <c r="D24" s="2341">
        <f>SUM(D25:D29)</f>
        <v>0</v>
      </c>
      <c r="E24" s="2341">
        <f t="shared" ref="E24:P24" si="3">SUM(E25:E29)</f>
        <v>0</v>
      </c>
      <c r="F24" s="2341">
        <f t="shared" si="3"/>
        <v>0</v>
      </c>
      <c r="G24" s="2341">
        <f t="shared" si="3"/>
        <v>0</v>
      </c>
      <c r="H24" s="2341">
        <f t="shared" si="3"/>
        <v>0</v>
      </c>
      <c r="I24" s="2341">
        <f t="shared" si="3"/>
        <v>0</v>
      </c>
      <c r="J24" s="2341">
        <f t="shared" si="3"/>
        <v>0</v>
      </c>
      <c r="K24" s="2341">
        <f t="shared" si="3"/>
        <v>0</v>
      </c>
      <c r="L24" s="2341">
        <f t="shared" si="3"/>
        <v>0</v>
      </c>
      <c r="M24" s="2341">
        <f t="shared" si="3"/>
        <v>0</v>
      </c>
      <c r="N24" s="2341">
        <f t="shared" si="3"/>
        <v>0</v>
      </c>
      <c r="O24" s="2341">
        <f t="shared" si="3"/>
        <v>0</v>
      </c>
      <c r="P24" s="2341">
        <f t="shared" si="3"/>
        <v>0</v>
      </c>
    </row>
    <row r="25" spans="1:16" ht="14">
      <c r="A25" s="1372"/>
      <c r="B25" s="2342"/>
      <c r="C25" s="1516"/>
      <c r="D25" s="1194"/>
      <c r="E25" s="1373"/>
      <c r="F25" s="1373"/>
      <c r="G25" s="1373"/>
      <c r="H25" s="1373"/>
      <c r="I25" s="1373"/>
      <c r="J25" s="1373"/>
      <c r="K25" s="1373"/>
      <c r="L25" s="1373"/>
      <c r="M25" s="1373"/>
      <c r="N25" s="2333">
        <f>SUM(D25:M25)</f>
        <v>0</v>
      </c>
      <c r="O25" s="1373"/>
      <c r="P25" s="2333">
        <f>SUM(N25:O25)</f>
        <v>0</v>
      </c>
    </row>
    <row r="26" spans="1:16" ht="14">
      <c r="A26" s="798"/>
      <c r="B26" s="2342"/>
      <c r="C26" s="1515"/>
      <c r="D26" s="1373"/>
      <c r="E26" s="1373"/>
      <c r="F26" s="1373"/>
      <c r="G26" s="1373"/>
      <c r="H26" s="1373"/>
      <c r="I26" s="1373"/>
      <c r="J26" s="1373"/>
      <c r="K26" s="1373"/>
      <c r="L26" s="1373"/>
      <c r="M26" s="1373"/>
      <c r="N26" s="2333">
        <f>SUM(D26:M26)</f>
        <v>0</v>
      </c>
      <c r="O26" s="1373"/>
      <c r="P26" s="2333">
        <f>SUM(N26:O26)</f>
        <v>0</v>
      </c>
    </row>
    <row r="27" spans="1:16" ht="14">
      <c r="A27" s="798"/>
      <c r="B27" s="2342"/>
      <c r="C27" s="1515"/>
      <c r="D27" s="1373"/>
      <c r="E27" s="1373"/>
      <c r="F27" s="1373"/>
      <c r="G27" s="1373"/>
      <c r="H27" s="1373"/>
      <c r="I27" s="1373"/>
      <c r="J27" s="1373"/>
      <c r="K27" s="1373"/>
      <c r="L27" s="1373"/>
      <c r="M27" s="1373"/>
      <c r="N27" s="2333"/>
      <c r="O27" s="1373"/>
      <c r="P27" s="2333"/>
    </row>
    <row r="28" spans="1:16" ht="14">
      <c r="A28" s="798"/>
      <c r="B28" s="2342"/>
      <c r="C28" s="1515"/>
      <c r="D28" s="1373"/>
      <c r="E28" s="1373"/>
      <c r="F28" s="1373"/>
      <c r="G28" s="1373"/>
      <c r="H28" s="1373"/>
      <c r="I28" s="1373"/>
      <c r="J28" s="1373"/>
      <c r="K28" s="1373"/>
      <c r="L28" s="1373"/>
      <c r="M28" s="1373"/>
      <c r="N28" s="2333">
        <f>SUM(D28:M28)</f>
        <v>0</v>
      </c>
      <c r="O28" s="1373"/>
      <c r="P28" s="2333">
        <f>SUM(N28:O28)</f>
        <v>0</v>
      </c>
    </row>
    <row r="29" spans="1:16" ht="14">
      <c r="A29" s="2343"/>
      <c r="B29" s="2344"/>
      <c r="C29" s="2345"/>
      <c r="D29" s="1373"/>
      <c r="E29" s="1373"/>
      <c r="F29" s="1373"/>
      <c r="G29" s="1373"/>
      <c r="H29" s="1373"/>
      <c r="I29" s="1373"/>
      <c r="J29" s="1373"/>
      <c r="K29" s="1373"/>
      <c r="L29" s="1373"/>
      <c r="M29" s="1373"/>
      <c r="N29" s="2333">
        <f>SUM(D29:M29)</f>
        <v>0</v>
      </c>
      <c r="O29" s="1373"/>
      <c r="P29" s="2333">
        <f>SUM(N29:O29)</f>
        <v>0</v>
      </c>
    </row>
    <row r="30" spans="1:16" ht="14.5" thickBot="1">
      <c r="A30" s="5413" t="s">
        <v>2263</v>
      </c>
      <c r="B30" s="5414"/>
      <c r="C30" s="2346"/>
      <c r="D30" s="2224">
        <f t="shared" ref="D30:P30" si="4">SUM(D16:D21)+D22+D23+D24</f>
        <v>0</v>
      </c>
      <c r="E30" s="2224">
        <f t="shared" si="4"/>
        <v>0</v>
      </c>
      <c r="F30" s="2224">
        <f t="shared" si="4"/>
        <v>0</v>
      </c>
      <c r="G30" s="2224">
        <f t="shared" si="4"/>
        <v>0</v>
      </c>
      <c r="H30" s="2224">
        <f t="shared" si="4"/>
        <v>0</v>
      </c>
      <c r="I30" s="2224">
        <f t="shared" si="4"/>
        <v>0</v>
      </c>
      <c r="J30" s="2224">
        <f t="shared" si="4"/>
        <v>0</v>
      </c>
      <c r="K30" s="2224">
        <f t="shared" si="4"/>
        <v>0</v>
      </c>
      <c r="L30" s="2224">
        <f t="shared" si="4"/>
        <v>0</v>
      </c>
      <c r="M30" s="2224">
        <f t="shared" si="4"/>
        <v>0</v>
      </c>
      <c r="N30" s="2224">
        <f t="shared" si="4"/>
        <v>0</v>
      </c>
      <c r="O30" s="2224">
        <f t="shared" si="4"/>
        <v>0</v>
      </c>
      <c r="P30" s="2224">
        <f t="shared" si="4"/>
        <v>0</v>
      </c>
    </row>
    <row r="31" spans="1:16" ht="14.5" thickTop="1">
      <c r="A31" s="791"/>
      <c r="B31" s="799"/>
      <c r="C31" s="1204"/>
      <c r="D31" s="1204"/>
      <c r="E31" s="1204"/>
      <c r="F31" s="1204"/>
      <c r="G31" s="1204"/>
      <c r="H31" s="1204"/>
      <c r="I31" s="1204"/>
      <c r="J31" s="1204"/>
      <c r="K31" s="1204"/>
      <c r="L31" s="1204"/>
      <c r="M31" s="1204"/>
      <c r="N31" s="1204"/>
      <c r="O31" s="1204"/>
      <c r="P31" s="800"/>
    </row>
    <row r="32" spans="1:16" ht="14">
      <c r="A32" s="2347" t="s">
        <v>2264</v>
      </c>
      <c r="B32" s="2348"/>
      <c r="C32" s="2349"/>
      <c r="D32" s="2350"/>
      <c r="E32" s="2350"/>
      <c r="F32" s="2350"/>
      <c r="G32" s="2350"/>
      <c r="H32" s="2350"/>
      <c r="I32" s="2350"/>
      <c r="J32" s="2350"/>
      <c r="K32" s="2350"/>
      <c r="L32" s="2350"/>
      <c r="M32" s="2350"/>
      <c r="N32" s="2351">
        <f t="shared" ref="N32:N39" si="5">SUM(D32:M32)</f>
        <v>0</v>
      </c>
      <c r="O32" s="2352"/>
      <c r="P32" s="2353">
        <f t="shared" ref="P32:P39" si="6">SUM(N32:O32)</f>
        <v>0</v>
      </c>
    </row>
    <row r="33" spans="1:16" ht="14">
      <c r="A33" s="801"/>
      <c r="B33" s="792" t="s">
        <v>2262</v>
      </c>
      <c r="C33" s="2331" t="s">
        <v>715</v>
      </c>
      <c r="D33" s="1993"/>
      <c r="E33" s="1993"/>
      <c r="F33" s="1993"/>
      <c r="G33" s="1993"/>
      <c r="H33" s="1993"/>
      <c r="I33" s="1993"/>
      <c r="J33" s="1993"/>
      <c r="K33" s="1993"/>
      <c r="L33" s="1993"/>
      <c r="M33" s="1993"/>
      <c r="N33" s="2354">
        <f t="shared" si="5"/>
        <v>0</v>
      </c>
      <c r="O33" s="2237">
        <f>-'20.022'!F60</f>
        <v>0</v>
      </c>
      <c r="P33" s="2333">
        <f t="shared" si="6"/>
        <v>0</v>
      </c>
    </row>
    <row r="34" spans="1:16" ht="14">
      <c r="A34" s="801"/>
      <c r="B34" s="792" t="s">
        <v>773</v>
      </c>
      <c r="C34" s="793"/>
      <c r="D34" s="1993"/>
      <c r="E34" s="1993"/>
      <c r="F34" s="1993"/>
      <c r="G34" s="1993"/>
      <c r="H34" s="1993"/>
      <c r="I34" s="1993"/>
      <c r="J34" s="1993"/>
      <c r="K34" s="1993"/>
      <c r="L34" s="1993"/>
      <c r="M34" s="1993"/>
      <c r="N34" s="2354">
        <f t="shared" si="5"/>
        <v>0</v>
      </c>
      <c r="O34" s="1194"/>
      <c r="P34" s="2333">
        <f t="shared" si="6"/>
        <v>0</v>
      </c>
    </row>
    <row r="35" spans="1:16" ht="14">
      <c r="A35" s="796"/>
      <c r="B35" s="794" t="s">
        <v>774</v>
      </c>
      <c r="C35" s="795"/>
      <c r="D35" s="1993"/>
      <c r="E35" s="1993"/>
      <c r="F35" s="1993"/>
      <c r="G35" s="1993"/>
      <c r="H35" s="1993"/>
      <c r="I35" s="1993"/>
      <c r="J35" s="1993"/>
      <c r="K35" s="1993"/>
      <c r="L35" s="1993"/>
      <c r="M35" s="1993"/>
      <c r="N35" s="2354">
        <f t="shared" si="5"/>
        <v>0</v>
      </c>
      <c r="O35" s="1993"/>
      <c r="P35" s="2333">
        <f t="shared" si="6"/>
        <v>0</v>
      </c>
    </row>
    <row r="36" spans="1:16" ht="14">
      <c r="A36" s="796"/>
      <c r="B36" s="794" t="s">
        <v>775</v>
      </c>
      <c r="C36" s="795"/>
      <c r="D36" s="1993"/>
      <c r="E36" s="1993"/>
      <c r="F36" s="1993"/>
      <c r="G36" s="1993"/>
      <c r="H36" s="1993"/>
      <c r="I36" s="1993"/>
      <c r="J36" s="1993"/>
      <c r="K36" s="1993"/>
      <c r="L36" s="1993"/>
      <c r="M36" s="1993"/>
      <c r="N36" s="2354">
        <f t="shared" si="5"/>
        <v>0</v>
      </c>
      <c r="O36" s="1993"/>
      <c r="P36" s="2333">
        <f t="shared" si="6"/>
        <v>0</v>
      </c>
    </row>
    <row r="37" spans="1:16" ht="14">
      <c r="A37" s="796"/>
      <c r="B37" s="794" t="s">
        <v>776</v>
      </c>
      <c r="C37" s="795"/>
      <c r="D37" s="1993"/>
      <c r="E37" s="1993"/>
      <c r="F37" s="1993"/>
      <c r="G37" s="1993"/>
      <c r="H37" s="1993"/>
      <c r="I37" s="1993"/>
      <c r="J37" s="1993"/>
      <c r="K37" s="1993"/>
      <c r="L37" s="1993"/>
      <c r="M37" s="1993"/>
      <c r="N37" s="2354">
        <f t="shared" si="5"/>
        <v>0</v>
      </c>
      <c r="O37" s="1993"/>
      <c r="P37" s="2333">
        <f t="shared" si="6"/>
        <v>0</v>
      </c>
    </row>
    <row r="38" spans="1:16" ht="14">
      <c r="A38" s="796"/>
      <c r="B38" s="797" t="s">
        <v>777</v>
      </c>
      <c r="C38" s="1202"/>
      <c r="D38" s="1993"/>
      <c r="E38" s="1993"/>
      <c r="F38" s="1993"/>
      <c r="G38" s="1993"/>
      <c r="H38" s="1993"/>
      <c r="I38" s="1993"/>
      <c r="J38" s="1993"/>
      <c r="K38" s="1993"/>
      <c r="L38" s="1993"/>
      <c r="M38" s="1993"/>
      <c r="N38" s="2354">
        <f t="shared" si="5"/>
        <v>0</v>
      </c>
      <c r="O38" s="1993"/>
      <c r="P38" s="2333">
        <f t="shared" si="6"/>
        <v>0</v>
      </c>
    </row>
    <row r="39" spans="1:16" ht="14">
      <c r="A39" s="1517"/>
      <c r="B39" s="1518" t="s">
        <v>778</v>
      </c>
      <c r="C39" s="1202"/>
      <c r="D39" s="1993"/>
      <c r="E39" s="1993"/>
      <c r="F39" s="1993"/>
      <c r="G39" s="1993"/>
      <c r="H39" s="1993"/>
      <c r="I39" s="1993"/>
      <c r="J39" s="1993"/>
      <c r="K39" s="1993"/>
      <c r="L39" s="1993"/>
      <c r="M39" s="1993"/>
      <c r="N39" s="2354">
        <f t="shared" si="5"/>
        <v>0</v>
      </c>
      <c r="O39" s="1993"/>
      <c r="P39" s="2333">
        <f t="shared" si="6"/>
        <v>0</v>
      </c>
    </row>
    <row r="40" spans="1:16" ht="14">
      <c r="A40" s="2324"/>
      <c r="B40" s="2325" t="s">
        <v>750</v>
      </c>
      <c r="C40" s="2355"/>
      <c r="D40" s="1927">
        <f>SUM(D41:D45)</f>
        <v>0</v>
      </c>
      <c r="E40" s="1927">
        <f t="shared" ref="E40:P40" si="7">SUM(E41:E45)</f>
        <v>0</v>
      </c>
      <c r="F40" s="1927">
        <f t="shared" si="7"/>
        <v>0</v>
      </c>
      <c r="G40" s="1927">
        <f t="shared" si="7"/>
        <v>0</v>
      </c>
      <c r="H40" s="1927">
        <f t="shared" si="7"/>
        <v>0</v>
      </c>
      <c r="I40" s="1927">
        <f t="shared" si="7"/>
        <v>0</v>
      </c>
      <c r="J40" s="1927">
        <f t="shared" si="7"/>
        <v>0</v>
      </c>
      <c r="K40" s="1927">
        <f t="shared" si="7"/>
        <v>0</v>
      </c>
      <c r="L40" s="1927">
        <f t="shared" si="7"/>
        <v>0</v>
      </c>
      <c r="M40" s="1927">
        <f t="shared" si="7"/>
        <v>0</v>
      </c>
      <c r="N40" s="1927">
        <f t="shared" si="7"/>
        <v>0</v>
      </c>
      <c r="O40" s="1927">
        <f t="shared" si="7"/>
        <v>0</v>
      </c>
      <c r="P40" s="1927">
        <f t="shared" si="7"/>
        <v>0</v>
      </c>
    </row>
    <row r="41" spans="1:16" ht="14">
      <c r="A41" s="2356"/>
      <c r="B41" s="2357"/>
      <c r="C41" s="1205"/>
      <c r="D41" s="1993"/>
      <c r="E41" s="1993"/>
      <c r="F41" s="1993"/>
      <c r="G41" s="1993"/>
      <c r="H41" s="1993"/>
      <c r="I41" s="1993"/>
      <c r="J41" s="1993"/>
      <c r="K41" s="1993"/>
      <c r="L41" s="1993"/>
      <c r="M41" s="1993"/>
      <c r="N41" s="730">
        <f>SUM(D41:M41)</f>
        <v>0</v>
      </c>
      <c r="O41" s="2358"/>
      <c r="P41" s="730">
        <f>SUM(N41:O41)</f>
        <v>0</v>
      </c>
    </row>
    <row r="42" spans="1:16" ht="14">
      <c r="A42" s="798"/>
      <c r="B42" s="2342"/>
      <c r="C42" s="1202"/>
      <c r="D42" s="1993"/>
      <c r="E42" s="1993"/>
      <c r="F42" s="1993"/>
      <c r="G42" s="1993"/>
      <c r="H42" s="1993"/>
      <c r="I42" s="1993"/>
      <c r="J42" s="1993"/>
      <c r="K42" s="1993"/>
      <c r="L42" s="1993"/>
      <c r="M42" s="1993"/>
      <c r="N42" s="730">
        <f>SUM(D42:M42)</f>
        <v>0</v>
      </c>
      <c r="O42" s="1993"/>
      <c r="P42" s="730">
        <f>SUM(N42:O42)</f>
        <v>0</v>
      </c>
    </row>
    <row r="43" spans="1:16" ht="14">
      <c r="A43" s="798"/>
      <c r="B43" s="2342"/>
      <c r="C43" s="1202"/>
      <c r="D43" s="1373"/>
      <c r="E43" s="1373"/>
      <c r="F43" s="1373"/>
      <c r="G43" s="1373"/>
      <c r="H43" s="1373"/>
      <c r="I43" s="1373"/>
      <c r="J43" s="1373"/>
      <c r="K43" s="1373"/>
      <c r="L43" s="1373"/>
      <c r="M43" s="1373"/>
      <c r="N43" s="730"/>
      <c r="O43" s="1993"/>
      <c r="P43" s="730"/>
    </row>
    <row r="44" spans="1:16" ht="14">
      <c r="A44" s="798"/>
      <c r="B44" s="2342"/>
      <c r="C44" s="795"/>
      <c r="D44" s="1373"/>
      <c r="E44" s="1373"/>
      <c r="F44" s="1373"/>
      <c r="G44" s="1373"/>
      <c r="H44" s="1373"/>
      <c r="I44" s="1373"/>
      <c r="J44" s="1373"/>
      <c r="K44" s="1373"/>
      <c r="L44" s="1373"/>
      <c r="M44" s="1373"/>
      <c r="N44" s="730">
        <f>SUM(D44:M44)</f>
        <v>0</v>
      </c>
      <c r="O44" s="1993"/>
      <c r="P44" s="730">
        <f>SUM(N44:O44)</f>
        <v>0</v>
      </c>
    </row>
    <row r="45" spans="1:16" ht="14">
      <c r="A45" s="2343"/>
      <c r="B45" s="2344"/>
      <c r="C45" s="1203"/>
      <c r="D45" s="1373"/>
      <c r="E45" s="1373"/>
      <c r="F45" s="1373"/>
      <c r="G45" s="1373"/>
      <c r="H45" s="1373"/>
      <c r="I45" s="1373"/>
      <c r="J45" s="1373"/>
      <c r="K45" s="1373"/>
      <c r="L45" s="1373"/>
      <c r="M45" s="1373"/>
      <c r="N45" s="730">
        <f>SUM(D45:M45)</f>
        <v>0</v>
      </c>
      <c r="O45" s="1373"/>
      <c r="P45" s="730">
        <f>SUM(N45:O45)</f>
        <v>0</v>
      </c>
    </row>
    <row r="46" spans="1:16" ht="14.5" thickBot="1">
      <c r="A46" s="5413" t="s">
        <v>2265</v>
      </c>
      <c r="B46" s="5414"/>
      <c r="C46" s="2346"/>
      <c r="D46" s="2359">
        <f>SUM(D33,D34,D35,D36,D37,D38,D39,D40)+D32</f>
        <v>0</v>
      </c>
      <c r="E46" s="2359">
        <f t="shared" ref="E46:P46" si="8">SUM(E33,E34,E35,E36,E37,E38,E39,E40)+E32</f>
        <v>0</v>
      </c>
      <c r="F46" s="2359">
        <f t="shared" si="8"/>
        <v>0</v>
      </c>
      <c r="G46" s="2359">
        <f t="shared" si="8"/>
        <v>0</v>
      </c>
      <c r="H46" s="2359">
        <f t="shared" si="8"/>
        <v>0</v>
      </c>
      <c r="I46" s="2359">
        <f t="shared" si="8"/>
        <v>0</v>
      </c>
      <c r="J46" s="2359">
        <f t="shared" si="8"/>
        <v>0</v>
      </c>
      <c r="K46" s="2359">
        <f t="shared" si="8"/>
        <v>0</v>
      </c>
      <c r="L46" s="2359">
        <f t="shared" si="8"/>
        <v>0</v>
      </c>
      <c r="M46" s="2359">
        <f t="shared" si="8"/>
        <v>0</v>
      </c>
      <c r="N46" s="2359">
        <f t="shared" si="8"/>
        <v>0</v>
      </c>
      <c r="O46" s="2359">
        <f t="shared" si="8"/>
        <v>0</v>
      </c>
      <c r="P46" s="2359">
        <f t="shared" si="8"/>
        <v>0</v>
      </c>
    </row>
    <row r="47" spans="1:16" ht="14.5" thickTop="1">
      <c r="A47" s="789"/>
      <c r="B47" s="789"/>
      <c r="C47" s="789"/>
      <c r="D47" s="789"/>
      <c r="E47" s="789"/>
      <c r="F47" s="789"/>
      <c r="G47" s="789"/>
      <c r="H47" s="789"/>
      <c r="I47" s="789"/>
      <c r="J47" s="789"/>
      <c r="K47" s="789"/>
      <c r="L47" s="789"/>
      <c r="M47" s="789"/>
      <c r="N47" s="789"/>
      <c r="O47" s="789"/>
      <c r="P47" s="789"/>
    </row>
    <row r="48" spans="1:16" ht="14.5" thickBot="1">
      <c r="A48" s="5055" t="s">
        <v>779</v>
      </c>
      <c r="B48" s="5042"/>
      <c r="C48" s="5042"/>
      <c r="D48" s="5042"/>
      <c r="E48" s="5042"/>
      <c r="F48" s="789"/>
      <c r="G48" s="789"/>
      <c r="H48" s="287"/>
      <c r="I48" s="789"/>
      <c r="J48" s="789"/>
      <c r="K48" s="789"/>
      <c r="L48" s="789"/>
      <c r="M48" s="789"/>
      <c r="N48" s="789"/>
      <c r="O48" s="789"/>
      <c r="P48" s="789"/>
    </row>
    <row r="49" spans="1:16" ht="15" thickTop="1" thickBot="1">
      <c r="A49" s="731"/>
      <c r="B49" s="2360"/>
      <c r="C49" s="2360"/>
      <c r="D49" s="5405" t="s">
        <v>440</v>
      </c>
      <c r="E49" s="5406"/>
      <c r="F49" s="789"/>
      <c r="G49" s="789"/>
      <c r="H49" s="789"/>
      <c r="I49" s="789"/>
      <c r="J49" s="789"/>
      <c r="K49" s="789"/>
      <c r="L49" s="789"/>
      <c r="M49" s="789"/>
      <c r="N49" s="789"/>
      <c r="O49" s="789"/>
      <c r="P49" s="789"/>
    </row>
    <row r="50" spans="1:16" ht="14.5" thickTop="1">
      <c r="A50" s="2320"/>
      <c r="B50" s="2361"/>
      <c r="C50" s="2362"/>
      <c r="D50" s="693">
        <f>YEAR($O$7)</f>
        <v>1900</v>
      </c>
      <c r="E50" s="732">
        <f>D50-1</f>
        <v>1899</v>
      </c>
      <c r="F50" s="789"/>
      <c r="G50" s="789"/>
      <c r="H50" s="789"/>
      <c r="I50" s="789"/>
      <c r="J50" s="789"/>
      <c r="K50" s="789"/>
      <c r="L50" s="789"/>
      <c r="M50" s="789"/>
      <c r="N50" s="789"/>
      <c r="O50" s="789"/>
      <c r="P50" s="789"/>
    </row>
    <row r="51" spans="1:16" ht="14">
      <c r="A51" s="2276"/>
      <c r="B51" s="2277"/>
      <c r="C51" s="2363" t="s">
        <v>133</v>
      </c>
      <c r="D51" s="2114" t="s">
        <v>281</v>
      </c>
      <c r="E51" s="2115" t="s">
        <v>281</v>
      </c>
      <c r="F51" s="789"/>
      <c r="G51" s="789"/>
      <c r="H51" s="789"/>
      <c r="I51" s="789"/>
      <c r="J51" s="789"/>
      <c r="K51" s="789"/>
      <c r="L51" s="789"/>
      <c r="M51" s="789"/>
      <c r="N51" s="789"/>
      <c r="O51" s="789"/>
      <c r="P51" s="789"/>
    </row>
    <row r="52" spans="1:16" ht="14">
      <c r="A52" s="778"/>
      <c r="B52" s="105"/>
      <c r="C52" s="1205"/>
      <c r="D52" s="2364"/>
      <c r="E52" s="2365"/>
      <c r="F52" s="789"/>
      <c r="G52" s="789"/>
      <c r="H52" s="789"/>
      <c r="I52" s="789"/>
      <c r="J52" s="789"/>
      <c r="K52" s="789"/>
      <c r="L52" s="789"/>
      <c r="M52" s="789"/>
      <c r="N52" s="789"/>
      <c r="O52" s="789"/>
      <c r="P52" s="789"/>
    </row>
    <row r="53" spans="1:16" ht="14">
      <c r="A53" s="802" t="s">
        <v>780</v>
      </c>
      <c r="B53" s="402"/>
      <c r="C53" s="803"/>
      <c r="D53" s="2366">
        <f>+H30</f>
        <v>0</v>
      </c>
      <c r="E53" s="2367">
        <f>+H46</f>
        <v>0</v>
      </c>
      <c r="F53" s="789"/>
      <c r="G53" s="789"/>
      <c r="H53" s="789"/>
      <c r="I53" s="789"/>
      <c r="J53" s="789"/>
      <c r="K53" s="789"/>
      <c r="L53" s="789"/>
      <c r="M53" s="789"/>
      <c r="N53" s="789"/>
      <c r="O53" s="789"/>
      <c r="P53" s="789"/>
    </row>
    <row r="54" spans="1:16" ht="14">
      <c r="A54" s="778"/>
      <c r="B54" s="105"/>
      <c r="C54" s="1205"/>
      <c r="D54" s="2368"/>
      <c r="E54" s="804"/>
      <c r="F54" s="789"/>
      <c r="G54" s="789"/>
      <c r="H54" s="789"/>
      <c r="I54" s="789"/>
      <c r="J54" s="789"/>
      <c r="K54" s="789"/>
      <c r="L54" s="789"/>
      <c r="M54" s="789"/>
      <c r="N54" s="789"/>
      <c r="O54" s="789"/>
      <c r="P54" s="789"/>
    </row>
    <row r="55" spans="1:16" ht="14">
      <c r="A55" s="802" t="s">
        <v>766</v>
      </c>
      <c r="B55" s="402"/>
      <c r="C55" s="803"/>
      <c r="D55" s="2369">
        <f>+G30</f>
        <v>0</v>
      </c>
      <c r="E55" s="2370">
        <f>+G46</f>
        <v>0</v>
      </c>
      <c r="F55" s="789"/>
      <c r="G55" s="789"/>
      <c r="H55" s="789"/>
      <c r="I55" s="789"/>
      <c r="J55" s="789"/>
      <c r="K55" s="789"/>
      <c r="L55" s="789"/>
      <c r="M55" s="789"/>
      <c r="N55" s="789"/>
      <c r="O55" s="789"/>
      <c r="P55" s="789"/>
    </row>
    <row r="56" spans="1:16" ht="14">
      <c r="A56" s="778"/>
      <c r="B56" s="105"/>
      <c r="C56" s="2371"/>
      <c r="D56" s="2186"/>
      <c r="E56" s="2187"/>
      <c r="F56" s="789"/>
      <c r="G56" s="789"/>
      <c r="H56" s="789"/>
      <c r="I56" s="789"/>
      <c r="J56" s="789"/>
      <c r="K56" s="789"/>
      <c r="L56" s="789"/>
      <c r="M56" s="789"/>
      <c r="N56" s="789"/>
      <c r="O56" s="789"/>
      <c r="P56" s="789"/>
    </row>
    <row r="57" spans="1:16" ht="14">
      <c r="A57" s="805" t="s">
        <v>768</v>
      </c>
      <c r="B57" s="806"/>
      <c r="C57" s="696"/>
      <c r="D57" s="2369">
        <f>+I30</f>
        <v>0</v>
      </c>
      <c r="E57" s="2370">
        <f>+I46</f>
        <v>0</v>
      </c>
      <c r="F57" s="789"/>
      <c r="G57" s="789"/>
      <c r="H57" s="789"/>
      <c r="I57" s="789"/>
      <c r="J57" s="789"/>
      <c r="K57" s="789"/>
      <c r="L57" s="789"/>
      <c r="M57" s="789"/>
      <c r="N57" s="789"/>
      <c r="O57" s="789"/>
      <c r="P57" s="789"/>
    </row>
    <row r="58" spans="1:16" ht="14">
      <c r="A58" s="807"/>
      <c r="B58" s="808"/>
      <c r="C58" s="738"/>
      <c r="D58" s="2372"/>
      <c r="E58" s="2090"/>
      <c r="F58" s="789"/>
      <c r="G58" s="789"/>
      <c r="H58" s="789"/>
      <c r="I58" s="789"/>
      <c r="J58" s="789"/>
      <c r="K58" s="789"/>
      <c r="L58" s="789"/>
      <c r="M58" s="789"/>
      <c r="N58" s="789"/>
      <c r="O58" s="789"/>
      <c r="P58" s="102"/>
    </row>
    <row r="59" spans="1:16" ht="14">
      <c r="A59" s="2373" t="s">
        <v>781</v>
      </c>
      <c r="B59" s="2374"/>
      <c r="C59" s="2375"/>
      <c r="D59" s="2376"/>
      <c r="E59" s="2377"/>
      <c r="F59" s="789"/>
      <c r="G59" s="789"/>
      <c r="H59" s="789"/>
      <c r="I59" s="789"/>
      <c r="J59" s="789"/>
      <c r="K59" s="789"/>
      <c r="L59" s="789"/>
      <c r="M59" s="789"/>
      <c r="N59" s="789"/>
      <c r="O59" s="789"/>
      <c r="P59" s="417" t="str">
        <f>+ToC!E115</f>
        <v xml:space="preserve">LONG-TERM Annual Return </v>
      </c>
    </row>
    <row r="60" spans="1:16" ht="14.5" thickBot="1">
      <c r="A60" s="2378" t="s">
        <v>782</v>
      </c>
      <c r="B60" s="809"/>
      <c r="C60" s="2379"/>
      <c r="D60" s="2224">
        <f>SUM(D53:D59)</f>
        <v>0</v>
      </c>
      <c r="E60" s="2224">
        <f>SUM(E53:E59)</f>
        <v>0</v>
      </c>
      <c r="F60" s="102"/>
      <c r="G60" s="102"/>
      <c r="H60" s="102"/>
      <c r="I60" s="102"/>
      <c r="J60" s="102"/>
      <c r="K60" s="102"/>
      <c r="L60" s="102"/>
      <c r="M60" s="102"/>
      <c r="N60" s="102"/>
      <c r="O60" s="102"/>
      <c r="P60" s="733" t="s">
        <v>783</v>
      </c>
    </row>
    <row r="61" spans="1:16" ht="14.5" hidden="1" thickTop="1">
      <c r="A61" s="102"/>
      <c r="B61" s="102"/>
      <c r="C61" s="102"/>
      <c r="D61" s="810"/>
      <c r="E61" s="810"/>
      <c r="F61" s="102"/>
      <c r="G61" s="102"/>
      <c r="H61" s="102"/>
      <c r="I61" s="102"/>
      <c r="J61" s="102"/>
      <c r="K61" s="102"/>
      <c r="L61" s="102"/>
      <c r="M61" s="102"/>
      <c r="N61" s="102"/>
      <c r="O61" s="102"/>
      <c r="P61" s="102"/>
    </row>
    <row r="62" spans="1:16" ht="14.5" thickTop="1">
      <c r="A62" s="102"/>
      <c r="B62" s="102"/>
      <c r="C62" s="102"/>
      <c r="D62" s="102"/>
      <c r="E62" s="102"/>
      <c r="F62" s="102"/>
      <c r="G62" s="102"/>
      <c r="H62" s="102"/>
      <c r="I62" s="102"/>
      <c r="J62" s="102"/>
      <c r="K62" s="102"/>
      <c r="L62" s="102"/>
      <c r="M62" s="102"/>
      <c r="N62" s="102"/>
      <c r="O62" s="102"/>
      <c r="P62" s="102"/>
    </row>
    <row r="63" spans="1:16" hidden="1"/>
  </sheetData>
  <sheetProtection password="DF61" sheet="1" objects="1" scenarios="1"/>
  <mergeCells count="8">
    <mergeCell ref="A48:E48"/>
    <mergeCell ref="D49:E49"/>
    <mergeCell ref="A1:P1"/>
    <mergeCell ref="A9:P9"/>
    <mergeCell ref="A11:P11"/>
    <mergeCell ref="J13:M13"/>
    <mergeCell ref="A30:B30"/>
    <mergeCell ref="A46:B46"/>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60:E60 D30:P30 D46:P46">
      <formula1>50000000000</formula1>
    </dataValidation>
    <dataValidation type="decimal" operator="lessThanOrEqual" allowBlank="1" showInputMessage="1" showErrorMessage="1" errorTitle="Numbers only" error="you can only enter whole numbers" sqref="N25:N29 P25:P29 P41:P45 N41:N45 P32:P39 O16 N16:N23 P16:P23 D16:M16">
      <formula1>50000000000</formula1>
    </dataValidation>
  </dataValidations>
  <hyperlinks>
    <hyperlink ref="A1:P1" location="ToC!A1" display="20.030"/>
  </hyperlinks>
  <pageMargins left="0.4" right="0" top="0.5" bottom="0.3" header="0.3" footer="0.3"/>
  <pageSetup paperSize="17" scale="3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tabColor rgb="FFFFFF00"/>
  </sheetPr>
  <dimension ref="A1:F79"/>
  <sheetViews>
    <sheetView zoomScale="89" zoomScaleNormal="89" workbookViewId="0">
      <selection activeCell="D7" sqref="D7"/>
    </sheetView>
  </sheetViews>
  <sheetFormatPr defaultColWidth="0" defaultRowHeight="15.5" zeroHeight="1"/>
  <cols>
    <col min="1" max="1" width="8" style="346" customWidth="1"/>
    <col min="2" max="2" width="3.765625" style="346" customWidth="1"/>
    <col min="3" max="3" width="50.23046875" style="346" customWidth="1"/>
    <col min="4" max="4" width="9.3046875" style="346" customWidth="1"/>
    <col min="5" max="6" width="15.765625" style="346" customWidth="1"/>
    <col min="7" max="16384" width="8.84375" style="93" hidden="1"/>
  </cols>
  <sheetData>
    <row r="1" spans="1:6">
      <c r="A1" s="5178" t="s">
        <v>68</v>
      </c>
      <c r="B1" s="5225"/>
      <c r="C1" s="5225"/>
      <c r="D1" s="5225"/>
      <c r="E1" s="5337"/>
      <c r="F1" s="5337"/>
    </row>
    <row r="2" spans="1:6">
      <c r="A2" s="636"/>
      <c r="B2" s="689"/>
      <c r="C2" s="102"/>
      <c r="D2" s="640"/>
      <c r="E2" s="640" t="s">
        <v>2225</v>
      </c>
      <c r="F2" s="102"/>
    </row>
    <row r="3" spans="1:6">
      <c r="A3" s="815" t="str">
        <f>+Cover!A14</f>
        <v>Select Name of Insurer/ Financial Holding Company</v>
      </c>
      <c r="B3" s="816"/>
      <c r="C3" s="817"/>
      <c r="D3" s="102"/>
      <c r="E3" s="102"/>
      <c r="F3" s="102"/>
    </row>
    <row r="4" spans="1:6">
      <c r="A4" s="1791" t="str">
        <f>+ToC!A3</f>
        <v>Insurer/Financial Holding Company</v>
      </c>
      <c r="B4" s="102"/>
      <c r="C4" s="102"/>
      <c r="D4" s="102"/>
      <c r="E4" s="102"/>
      <c r="F4" s="102"/>
    </row>
    <row r="5" spans="1:6">
      <c r="A5" s="1791"/>
      <c r="B5" s="102"/>
      <c r="C5" s="102"/>
      <c r="D5" s="102"/>
      <c r="E5" s="102"/>
      <c r="F5" s="102"/>
    </row>
    <row r="6" spans="1:6">
      <c r="A6" s="1791" t="str">
        <f>+ToC!A5</f>
        <v>LONG-TERM INSURERS ANNUAL RETURN</v>
      </c>
      <c r="B6" s="102"/>
      <c r="C6" s="102"/>
      <c r="D6" s="392"/>
      <c r="E6" s="102"/>
      <c r="F6" s="102"/>
    </row>
    <row r="7" spans="1:6">
      <c r="A7" s="99" t="str">
        <f>+ToC!A6</f>
        <v>FOR THE YEAR ENDED:</v>
      </c>
      <c r="B7" s="102"/>
      <c r="C7" s="102"/>
      <c r="D7" s="2078">
        <f>+Cover!A23</f>
        <v>0</v>
      </c>
      <c r="E7" s="102"/>
      <c r="F7" s="102"/>
    </row>
    <row r="8" spans="1:6">
      <c r="A8" s="99"/>
      <c r="B8" s="102"/>
      <c r="C8" s="102"/>
      <c r="D8" s="743"/>
      <c r="E8" s="102"/>
      <c r="F8" s="102"/>
    </row>
    <row r="9" spans="1:6" s="393" customFormat="1" ht="15" customHeight="1">
      <c r="A9" s="5338" t="s">
        <v>637</v>
      </c>
      <c r="B9" s="5338"/>
      <c r="C9" s="5338"/>
      <c r="D9" s="5338"/>
      <c r="E9" s="5338"/>
      <c r="F9" s="5338"/>
    </row>
    <row r="10" spans="1:6" s="393" customFormat="1" ht="15" customHeight="1">
      <c r="A10" s="1792"/>
      <c r="B10" s="811"/>
      <c r="C10" s="747"/>
      <c r="D10" s="747"/>
      <c r="E10" s="747"/>
      <c r="F10" s="747"/>
    </row>
    <row r="11" spans="1:6" ht="15" customHeight="1">
      <c r="A11" s="5055" t="s">
        <v>784</v>
      </c>
      <c r="B11" s="5073"/>
      <c r="C11" s="5073"/>
      <c r="D11" s="5073"/>
      <c r="E11" s="5073"/>
      <c r="F11" s="5073"/>
    </row>
    <row r="12" spans="1:6" ht="16" thickBot="1">
      <c r="A12" s="394"/>
      <c r="B12" s="104"/>
      <c r="C12" s="104"/>
      <c r="D12" s="104"/>
      <c r="E12" s="102"/>
      <c r="F12" s="102"/>
    </row>
    <row r="13" spans="1:6" ht="29" thickTop="1">
      <c r="A13" s="2380" t="s">
        <v>638</v>
      </c>
      <c r="B13" s="2381"/>
      <c r="C13" s="2381"/>
      <c r="D13" s="2381"/>
      <c r="E13" s="812">
        <f>YEAR($D$7)</f>
        <v>1900</v>
      </c>
      <c r="F13" s="732">
        <f>E13-1</f>
        <v>1899</v>
      </c>
    </row>
    <row r="14" spans="1:6">
      <c r="A14" s="395"/>
      <c r="B14" s="2363"/>
      <c r="C14" s="2363"/>
      <c r="D14" s="2363" t="s">
        <v>133</v>
      </c>
      <c r="E14" s="2037" t="s">
        <v>281</v>
      </c>
      <c r="F14" s="2382" t="s">
        <v>281</v>
      </c>
    </row>
    <row r="15" spans="1:6">
      <c r="A15" s="2383"/>
      <c r="B15" s="2384"/>
      <c r="C15" s="2385" t="s">
        <v>785</v>
      </c>
      <c r="D15" s="2384"/>
      <c r="E15" s="2043"/>
      <c r="F15" s="2386"/>
    </row>
    <row r="16" spans="1:6">
      <c r="A16" s="2387" t="s">
        <v>65</v>
      </c>
      <c r="B16" s="396"/>
      <c r="C16" s="397" t="s">
        <v>2266</v>
      </c>
      <c r="D16" s="398"/>
      <c r="E16" s="495">
        <f>+'20.020'!C67</f>
        <v>0</v>
      </c>
      <c r="F16" s="495">
        <f>+'20.020'!D67</f>
        <v>0</v>
      </c>
    </row>
    <row r="17" spans="1:6">
      <c r="A17" s="2387"/>
      <c r="B17" s="396"/>
      <c r="C17" s="160"/>
      <c r="D17" s="159"/>
      <c r="E17" s="128"/>
      <c r="F17" s="562"/>
    </row>
    <row r="18" spans="1:6">
      <c r="A18" s="2388"/>
      <c r="B18" s="396"/>
      <c r="C18" s="160"/>
      <c r="D18" s="159"/>
      <c r="E18" s="128"/>
      <c r="F18" s="326"/>
    </row>
    <row r="19" spans="1:6">
      <c r="A19" s="2388"/>
      <c r="B19" s="396"/>
      <c r="C19" s="160"/>
      <c r="D19" s="159"/>
      <c r="E19" s="128"/>
      <c r="F19" s="326"/>
    </row>
    <row r="20" spans="1:6">
      <c r="A20" s="2388"/>
      <c r="B20" s="396"/>
      <c r="C20" s="160"/>
      <c r="D20" s="159"/>
      <c r="E20" s="128"/>
      <c r="F20" s="326"/>
    </row>
    <row r="21" spans="1:6">
      <c r="A21" s="2388"/>
      <c r="B21" s="396"/>
      <c r="C21" s="1153"/>
      <c r="D21" s="159"/>
      <c r="E21" s="128"/>
      <c r="F21" s="128"/>
    </row>
    <row r="22" spans="1:6">
      <c r="A22" s="2388"/>
      <c r="B22" s="396"/>
      <c r="C22" s="1153"/>
      <c r="D22" s="159"/>
      <c r="E22" s="128"/>
      <c r="F22" s="326"/>
    </row>
    <row r="23" spans="1:6">
      <c r="A23" s="2388"/>
      <c r="B23" s="396"/>
      <c r="C23" s="160"/>
      <c r="D23" s="159"/>
      <c r="E23" s="128"/>
      <c r="F23" s="326"/>
    </row>
    <row r="24" spans="1:6">
      <c r="A24" s="2388"/>
      <c r="B24" s="396"/>
      <c r="C24" s="160"/>
      <c r="D24" s="159"/>
      <c r="E24" s="128"/>
      <c r="F24" s="326"/>
    </row>
    <row r="25" spans="1:6">
      <c r="A25" s="2388"/>
      <c r="B25" s="396"/>
      <c r="C25" s="160"/>
      <c r="D25" s="159"/>
      <c r="E25" s="128"/>
      <c r="F25" s="326"/>
    </row>
    <row r="26" spans="1:6">
      <c r="A26" s="2388"/>
      <c r="B26" s="396"/>
      <c r="C26" s="160"/>
      <c r="D26" s="159"/>
      <c r="E26" s="128"/>
      <c r="F26" s="128"/>
    </row>
    <row r="27" spans="1:6">
      <c r="A27" s="2388"/>
      <c r="B27" s="396"/>
      <c r="C27" s="160"/>
      <c r="D27" s="159"/>
      <c r="E27" s="128"/>
      <c r="F27" s="326"/>
    </row>
    <row r="28" spans="1:6">
      <c r="A28" s="2388"/>
      <c r="B28" s="396"/>
      <c r="C28" s="160"/>
      <c r="D28" s="159"/>
      <c r="E28" s="128"/>
      <c r="F28" s="326"/>
    </row>
    <row r="29" spans="1:6">
      <c r="A29" s="2388"/>
      <c r="B29" s="396"/>
      <c r="C29" s="160"/>
      <c r="D29" s="159"/>
      <c r="E29" s="128"/>
      <c r="F29" s="128"/>
    </row>
    <row r="30" spans="1:6">
      <c r="A30" s="2388"/>
      <c r="B30" s="396"/>
      <c r="C30" s="160"/>
      <c r="D30" s="159"/>
      <c r="E30" s="128"/>
      <c r="F30" s="326"/>
    </row>
    <row r="31" spans="1:6">
      <c r="A31" s="2388"/>
      <c r="B31" s="396"/>
      <c r="C31" s="160"/>
      <c r="D31" s="159"/>
      <c r="E31" s="128"/>
      <c r="F31" s="326"/>
    </row>
    <row r="32" spans="1:6">
      <c r="A32" s="2388"/>
      <c r="B32" s="396"/>
      <c r="C32" s="160"/>
      <c r="D32" s="159"/>
      <c r="E32" s="128"/>
      <c r="F32" s="326"/>
    </row>
    <row r="33" spans="1:6">
      <c r="A33" s="2388"/>
      <c r="B33" s="396"/>
      <c r="C33" s="160"/>
      <c r="D33" s="159"/>
      <c r="E33" s="128"/>
      <c r="F33" s="326"/>
    </row>
    <row r="34" spans="1:6">
      <c r="A34" s="2388"/>
      <c r="B34" s="396"/>
      <c r="C34" s="160"/>
      <c r="D34" s="159"/>
      <c r="E34" s="128"/>
      <c r="F34" s="326"/>
    </row>
    <row r="35" spans="1:6">
      <c r="A35" s="2388"/>
      <c r="B35" s="396"/>
      <c r="C35" s="160"/>
      <c r="D35" s="159"/>
      <c r="E35" s="128"/>
      <c r="F35" s="326"/>
    </row>
    <row r="36" spans="1:6">
      <c r="A36" s="2389"/>
      <c r="B36" s="399"/>
      <c r="C36" s="160"/>
      <c r="D36" s="161"/>
      <c r="E36" s="128"/>
      <c r="F36" s="128"/>
    </row>
    <row r="37" spans="1:6">
      <c r="A37" s="2388"/>
      <c r="B37" s="396"/>
      <c r="C37" s="160"/>
      <c r="D37" s="159"/>
      <c r="E37" s="128"/>
      <c r="F37" s="326"/>
    </row>
    <row r="38" spans="1:6">
      <c r="A38" s="2388"/>
      <c r="B38" s="396"/>
      <c r="C38" s="160"/>
      <c r="D38" s="159"/>
      <c r="E38" s="128"/>
      <c r="F38" s="128"/>
    </row>
    <row r="39" spans="1:6">
      <c r="A39" s="2389"/>
      <c r="B39" s="399"/>
      <c r="C39" s="160"/>
      <c r="D39" s="161"/>
      <c r="E39" s="128"/>
      <c r="F39" s="326"/>
    </row>
    <row r="40" spans="1:6">
      <c r="A40" s="2389"/>
      <c r="B40" s="399"/>
      <c r="C40" s="160"/>
      <c r="D40" s="161"/>
      <c r="E40" s="128"/>
      <c r="F40" s="326"/>
    </row>
    <row r="41" spans="1:6" ht="33" customHeight="1">
      <c r="A41" s="2389"/>
      <c r="B41" s="399"/>
      <c r="C41" s="160"/>
      <c r="D41" s="161"/>
      <c r="E41" s="128"/>
      <c r="F41" s="326"/>
    </row>
    <row r="42" spans="1:6">
      <c r="A42" s="2389"/>
      <c r="B42" s="399"/>
      <c r="C42" s="160"/>
      <c r="D42" s="161"/>
      <c r="E42" s="128"/>
      <c r="F42" s="326"/>
    </row>
    <row r="43" spans="1:6">
      <c r="A43" s="2389"/>
      <c r="B43" s="399"/>
      <c r="C43" s="160"/>
      <c r="D43" s="161"/>
      <c r="E43" s="128"/>
      <c r="F43" s="326"/>
    </row>
    <row r="44" spans="1:6">
      <c r="A44" s="2389"/>
      <c r="B44" s="399"/>
      <c r="C44" s="160"/>
      <c r="D44" s="161"/>
      <c r="E44" s="128"/>
      <c r="F44" s="326"/>
    </row>
    <row r="45" spans="1:6">
      <c r="A45" s="2389"/>
      <c r="B45" s="399"/>
      <c r="C45" s="160"/>
      <c r="D45" s="161"/>
      <c r="E45" s="128"/>
      <c r="F45" s="326"/>
    </row>
    <row r="46" spans="1:6">
      <c r="A46" s="2389"/>
      <c r="B46" s="399"/>
      <c r="C46" s="160"/>
      <c r="D46" s="161"/>
      <c r="E46" s="128"/>
      <c r="F46" s="326"/>
    </row>
    <row r="47" spans="1:6">
      <c r="A47" s="2389"/>
      <c r="B47" s="399"/>
      <c r="C47" s="160"/>
      <c r="D47" s="161"/>
      <c r="E47" s="128"/>
      <c r="F47" s="326"/>
    </row>
    <row r="48" spans="1:6">
      <c r="A48" s="2389"/>
      <c r="B48" s="399"/>
      <c r="C48" s="160"/>
      <c r="D48" s="161"/>
      <c r="E48" s="128"/>
      <c r="F48" s="326"/>
    </row>
    <row r="49" spans="1:6">
      <c r="A49" s="2389"/>
      <c r="B49" s="399"/>
      <c r="C49" s="160"/>
      <c r="D49" s="161"/>
      <c r="E49" s="128"/>
      <c r="F49" s="326"/>
    </row>
    <row r="50" spans="1:6">
      <c r="A50" s="2389"/>
      <c r="B50" s="399"/>
      <c r="C50" s="160"/>
      <c r="D50" s="161"/>
      <c r="E50" s="128"/>
      <c r="F50" s="326"/>
    </row>
    <row r="51" spans="1:6">
      <c r="A51" s="2389"/>
      <c r="B51" s="399"/>
      <c r="C51" s="160"/>
      <c r="D51" s="161"/>
      <c r="E51" s="128"/>
      <c r="F51" s="326"/>
    </row>
    <row r="52" spans="1:6">
      <c r="A52" s="2389"/>
      <c r="B52" s="399"/>
      <c r="C52" s="160"/>
      <c r="D52" s="161"/>
      <c r="E52" s="128"/>
      <c r="F52" s="326"/>
    </row>
    <row r="53" spans="1:6">
      <c r="A53" s="2389"/>
      <c r="B53" s="399"/>
      <c r="C53" s="160"/>
      <c r="D53" s="161"/>
      <c r="E53" s="128"/>
      <c r="F53" s="326"/>
    </row>
    <row r="54" spans="1:6">
      <c r="A54" s="2389"/>
      <c r="B54" s="399"/>
      <c r="C54" s="160"/>
      <c r="D54" s="161"/>
      <c r="E54" s="128"/>
      <c r="F54" s="326"/>
    </row>
    <row r="55" spans="1:6">
      <c r="A55" s="2389"/>
      <c r="B55" s="399"/>
      <c r="C55" s="160"/>
      <c r="D55" s="161"/>
      <c r="E55" s="128"/>
      <c r="F55" s="326"/>
    </row>
    <row r="56" spans="1:6">
      <c r="A56" s="2389"/>
      <c r="B56" s="399"/>
      <c r="C56" s="160"/>
      <c r="D56" s="161"/>
      <c r="E56" s="128"/>
      <c r="F56" s="326"/>
    </row>
    <row r="57" spans="1:6">
      <c r="A57" s="2389"/>
      <c r="B57" s="399"/>
      <c r="C57" s="160"/>
      <c r="D57" s="161"/>
      <c r="E57" s="128"/>
      <c r="F57" s="326"/>
    </row>
    <row r="58" spans="1:6">
      <c r="A58" s="2389"/>
      <c r="B58" s="399"/>
      <c r="C58" s="160"/>
      <c r="D58" s="161"/>
      <c r="E58" s="128"/>
      <c r="F58" s="326"/>
    </row>
    <row r="59" spans="1:6">
      <c r="A59" s="2389"/>
      <c r="B59" s="399"/>
      <c r="C59" s="160"/>
      <c r="D59" s="161"/>
      <c r="E59" s="128"/>
      <c r="F59" s="326"/>
    </row>
    <row r="60" spans="1:6">
      <c r="A60" s="2389"/>
      <c r="B60" s="399"/>
      <c r="C60" s="160"/>
      <c r="D60" s="161"/>
      <c r="E60" s="128"/>
      <c r="F60" s="326"/>
    </row>
    <row r="61" spans="1:6">
      <c r="A61" s="2389"/>
      <c r="B61" s="399"/>
      <c r="C61" s="160"/>
      <c r="D61" s="161"/>
      <c r="E61" s="128"/>
      <c r="F61" s="326"/>
    </row>
    <row r="62" spans="1:6">
      <c r="A62" s="2389"/>
      <c r="B62" s="399"/>
      <c r="C62" s="160"/>
      <c r="D62" s="161"/>
      <c r="E62" s="128"/>
      <c r="F62" s="326"/>
    </row>
    <row r="63" spans="1:6">
      <c r="A63" s="2390"/>
      <c r="B63" s="400"/>
      <c r="C63" s="162"/>
      <c r="D63" s="163"/>
      <c r="E63" s="128"/>
      <c r="F63" s="326"/>
    </row>
    <row r="64" spans="1:6">
      <c r="A64" s="2391"/>
      <c r="B64" s="401"/>
      <c r="C64" s="160"/>
      <c r="D64" s="161"/>
      <c r="E64" s="128"/>
      <c r="F64" s="326"/>
    </row>
    <row r="65" spans="1:6">
      <c r="A65" s="2389"/>
      <c r="B65" s="399"/>
      <c r="C65" s="160"/>
      <c r="D65" s="161"/>
      <c r="E65" s="128"/>
      <c r="F65" s="326"/>
    </row>
    <row r="66" spans="1:6" ht="16" thickBot="1">
      <c r="A66" s="2392"/>
      <c r="B66" s="2393"/>
      <c r="C66" s="2394"/>
      <c r="D66" s="2395"/>
      <c r="E66" s="2396"/>
      <c r="F66" s="2397"/>
    </row>
    <row r="67" spans="1:6" ht="16" thickTop="1">
      <c r="A67" s="102"/>
      <c r="B67" s="102"/>
      <c r="C67" s="102"/>
      <c r="D67" s="102"/>
      <c r="E67" s="102"/>
      <c r="F67" s="102"/>
    </row>
    <row r="68" spans="1:6">
      <c r="A68" s="102"/>
      <c r="B68" s="102"/>
      <c r="C68" s="102"/>
      <c r="D68" s="102"/>
      <c r="E68" s="102"/>
      <c r="F68" s="417" t="str">
        <f>+ToC!E115</f>
        <v xml:space="preserve">LONG-TERM Annual Return </v>
      </c>
    </row>
    <row r="69" spans="1:6">
      <c r="A69" s="102"/>
      <c r="B69" s="102"/>
      <c r="C69" s="102"/>
      <c r="D69" s="102"/>
      <c r="E69" s="102"/>
      <c r="F69" s="733" t="s">
        <v>786</v>
      </c>
    </row>
    <row r="70" spans="1:6" hidden="1">
      <c r="A70" s="639"/>
      <c r="B70" s="639"/>
      <c r="C70" s="639"/>
      <c r="D70" s="639"/>
      <c r="E70" s="639"/>
    </row>
    <row r="71" spans="1:6" hidden="1">
      <c r="A71" s="639"/>
      <c r="B71" s="639"/>
      <c r="C71" s="639"/>
      <c r="D71" s="639"/>
      <c r="E71" s="639"/>
    </row>
    <row r="72" spans="1:6" hidden="1">
      <c r="A72" s="639"/>
      <c r="B72" s="639"/>
      <c r="C72" s="639"/>
      <c r="D72" s="639"/>
      <c r="E72" s="639"/>
    </row>
    <row r="73" spans="1:6" hidden="1">
      <c r="A73" s="639"/>
      <c r="B73" s="639"/>
      <c r="C73" s="639"/>
      <c r="D73" s="639"/>
      <c r="E73" s="639"/>
    </row>
    <row r="74" spans="1:6" hidden="1">
      <c r="A74" s="639"/>
      <c r="B74" s="639"/>
      <c r="C74" s="639"/>
      <c r="D74" s="639"/>
      <c r="E74" s="639"/>
    </row>
    <row r="75" spans="1:6" hidden="1">
      <c r="A75" s="639"/>
      <c r="B75" s="639"/>
      <c r="C75" s="639"/>
      <c r="D75" s="639"/>
      <c r="E75" s="639"/>
    </row>
    <row r="76" spans="1:6" hidden="1">
      <c r="A76" s="639"/>
      <c r="B76" s="639"/>
      <c r="C76" s="639"/>
      <c r="D76" s="639"/>
      <c r="E76" s="639"/>
    </row>
    <row r="77" spans="1:6" hidden="1"/>
    <row r="78" spans="1:6" hidden="1"/>
    <row r="79" spans="1:6" hidden="1"/>
  </sheetData>
  <mergeCells count="3">
    <mergeCell ref="A11:F11"/>
    <mergeCell ref="A1:F1"/>
    <mergeCell ref="A9:F9"/>
  </mergeCells>
  <phoneticPr fontId="0" type="noConversion"/>
  <hyperlinks>
    <hyperlink ref="A1:F1" location="ToC!A1" display="20.032"/>
  </hyperlinks>
  <printOptions horizontalCentered="1"/>
  <pageMargins left="0.39370078740157499" right="0.39370078740157499" top="0.39370078740157499" bottom="0.39370078740157499" header="0.39370078740157499" footer="0.39370078740157499"/>
  <pageSetup paperSize="5" scale="7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FF"/>
  </sheetPr>
  <dimension ref="A1:K56"/>
  <sheetViews>
    <sheetView zoomScale="98" zoomScaleNormal="98" workbookViewId="0">
      <selection activeCell="E17" sqref="E17"/>
    </sheetView>
  </sheetViews>
  <sheetFormatPr defaultColWidth="0" defaultRowHeight="15.5" zeroHeight="1"/>
  <cols>
    <col min="1" max="1" width="2.23046875" customWidth="1"/>
    <col min="2" max="2" width="5.23046875" customWidth="1"/>
    <col min="3" max="3" width="37.53515625" customWidth="1"/>
    <col min="4" max="4" width="5" bestFit="1" customWidth="1"/>
    <col min="5" max="10" width="15.765625" customWidth="1"/>
    <col min="11" max="11" width="5" customWidth="1"/>
    <col min="12" max="16384" width="8.84375" hidden="1"/>
  </cols>
  <sheetData>
    <row r="1" spans="1:11">
      <c r="A1" s="5295" t="s">
        <v>70</v>
      </c>
      <c r="B1" s="5178"/>
      <c r="C1" s="5178"/>
      <c r="D1" s="5178"/>
      <c r="E1" s="5178"/>
      <c r="F1" s="5178"/>
      <c r="G1" s="5178"/>
      <c r="H1" s="5178"/>
      <c r="I1" s="5178"/>
      <c r="J1" s="5178"/>
      <c r="K1" s="32"/>
    </row>
    <row r="2" spans="1:11">
      <c r="A2" s="102"/>
      <c r="B2" s="102"/>
      <c r="C2" s="102"/>
      <c r="D2" s="102"/>
      <c r="E2" s="102"/>
      <c r="F2" s="102"/>
      <c r="G2" s="102"/>
      <c r="H2" s="102"/>
      <c r="I2" s="640" t="s">
        <v>2052</v>
      </c>
      <c r="J2" s="102"/>
      <c r="K2" s="32"/>
    </row>
    <row r="3" spans="1:11">
      <c r="A3" s="819" t="str">
        <f>+Cover!A14</f>
        <v>Select Name of Insurer/ Financial Holding Company</v>
      </c>
      <c r="B3" s="653"/>
      <c r="C3" s="653"/>
      <c r="D3" s="102"/>
      <c r="E3" s="102"/>
      <c r="F3" s="102"/>
      <c r="G3" s="102"/>
      <c r="H3" s="102"/>
      <c r="I3" s="102"/>
      <c r="J3" s="102"/>
      <c r="K3" s="32"/>
    </row>
    <row r="4" spans="1:11">
      <c r="A4" s="229" t="str">
        <f>+ToC!A3</f>
        <v>Insurer/Financial Holding Company</v>
      </c>
      <c r="B4" s="1786"/>
      <c r="C4" s="1786"/>
      <c r="D4" s="102"/>
      <c r="E4" s="102"/>
      <c r="F4" s="102"/>
      <c r="G4" s="102"/>
      <c r="H4" s="102"/>
      <c r="I4" s="102"/>
      <c r="J4" s="102"/>
      <c r="K4" s="32"/>
    </row>
    <row r="5" spans="1:11">
      <c r="A5" s="102"/>
      <c r="B5" s="102"/>
      <c r="C5" s="102"/>
      <c r="D5" s="102"/>
      <c r="E5" s="102"/>
      <c r="F5" s="102"/>
      <c r="G5" s="102"/>
      <c r="H5" s="102"/>
      <c r="I5" s="102"/>
      <c r="J5" s="102"/>
      <c r="K5" s="32"/>
    </row>
    <row r="6" spans="1:11">
      <c r="A6" s="99" t="str">
        <f>+ToC!A5</f>
        <v>LONG-TERM INSURERS ANNUAL RETURN</v>
      </c>
      <c r="B6" s="102"/>
      <c r="C6" s="102"/>
      <c r="D6" s="102"/>
      <c r="E6" s="102"/>
      <c r="F6" s="102"/>
      <c r="G6" s="102"/>
      <c r="H6" s="102"/>
      <c r="I6" s="102"/>
      <c r="J6" s="102"/>
      <c r="K6" s="32"/>
    </row>
    <row r="7" spans="1:11">
      <c r="A7" s="99" t="str">
        <f>+ToC!A6</f>
        <v>FOR THE YEAR ENDED:</v>
      </c>
      <c r="B7" s="102"/>
      <c r="C7" s="102"/>
      <c r="D7" s="102"/>
      <c r="E7" s="102"/>
      <c r="F7" s="102"/>
      <c r="G7" s="102"/>
      <c r="H7" s="102"/>
      <c r="I7" s="102"/>
      <c r="J7" s="2398">
        <f>+Cover!A23</f>
        <v>0</v>
      </c>
      <c r="K7" s="32"/>
    </row>
    <row r="8" spans="1:11">
      <c r="A8" s="102"/>
      <c r="B8" s="102"/>
      <c r="C8" s="102"/>
      <c r="D8" s="102"/>
      <c r="E8" s="102"/>
      <c r="F8" s="102"/>
      <c r="G8" s="102"/>
      <c r="H8" s="102"/>
      <c r="I8" s="102"/>
      <c r="J8" s="102"/>
      <c r="K8" s="32"/>
    </row>
    <row r="9" spans="1:11">
      <c r="A9" s="5415" t="s">
        <v>612</v>
      </c>
      <c r="B9" s="5045"/>
      <c r="C9" s="5045"/>
      <c r="D9" s="5045"/>
      <c r="E9" s="5045"/>
      <c r="F9" s="5045"/>
      <c r="G9" s="5045"/>
      <c r="H9" s="5045"/>
      <c r="I9" s="5045"/>
      <c r="J9" s="5045"/>
      <c r="K9" s="32"/>
    </row>
    <row r="10" spans="1:11">
      <c r="A10" s="5416" t="s">
        <v>2224</v>
      </c>
      <c r="B10" s="5045"/>
      <c r="C10" s="5045"/>
      <c r="D10" s="5045"/>
      <c r="E10" s="5045"/>
      <c r="F10" s="5045"/>
      <c r="G10" s="5045"/>
      <c r="H10" s="5045"/>
      <c r="I10" s="5045"/>
      <c r="J10" s="5045"/>
      <c r="K10" s="32"/>
    </row>
    <row r="11" spans="1:11" ht="16" thickBot="1">
      <c r="A11" s="403"/>
      <c r="B11" s="403"/>
      <c r="C11" s="403"/>
      <c r="D11" s="403"/>
      <c r="E11" s="403"/>
      <c r="F11" s="403"/>
      <c r="G11" s="403"/>
      <c r="H11" s="403"/>
      <c r="I11" s="403"/>
      <c r="J11" s="404"/>
      <c r="K11" s="32"/>
    </row>
    <row r="12" spans="1:11" ht="40.5" customHeight="1" thickTop="1">
      <c r="A12" s="1457"/>
      <c r="B12" s="2399"/>
      <c r="C12" s="2399"/>
      <c r="D12" s="1458" t="s">
        <v>133</v>
      </c>
      <c r="E12" s="2400" t="s">
        <v>787</v>
      </c>
      <c r="F12" s="2401" t="s">
        <v>788</v>
      </c>
      <c r="G12" s="2401" t="s">
        <v>789</v>
      </c>
      <c r="H12" s="2401" t="s">
        <v>1988</v>
      </c>
      <c r="I12" s="2401" t="s">
        <v>2267</v>
      </c>
      <c r="J12" s="2402" t="s">
        <v>1989</v>
      </c>
      <c r="K12" s="32"/>
    </row>
    <row r="13" spans="1:11">
      <c r="A13" s="2403"/>
      <c r="B13" s="2404"/>
      <c r="C13" s="2404"/>
      <c r="D13" s="2405"/>
      <c r="E13" s="2406" t="s">
        <v>294</v>
      </c>
      <c r="F13" s="2406" t="s">
        <v>295</v>
      </c>
      <c r="G13" s="2406" t="s">
        <v>296</v>
      </c>
      <c r="H13" s="2406" t="s">
        <v>297</v>
      </c>
      <c r="I13" s="2406" t="s">
        <v>298</v>
      </c>
      <c r="J13" s="1555" t="s">
        <v>299</v>
      </c>
      <c r="K13" s="32"/>
    </row>
    <row r="14" spans="1:11" s="4" customFormat="1">
      <c r="A14" s="2405"/>
      <c r="B14" s="2407"/>
      <c r="C14" s="2408"/>
      <c r="D14" s="2405"/>
      <c r="E14" s="2409" t="s">
        <v>281</v>
      </c>
      <c r="F14" s="1615" t="s">
        <v>281</v>
      </c>
      <c r="G14" s="1615" t="s">
        <v>281</v>
      </c>
      <c r="H14" s="1615" t="s">
        <v>281</v>
      </c>
      <c r="I14" s="1615" t="s">
        <v>281</v>
      </c>
      <c r="J14" s="1616" t="s">
        <v>281</v>
      </c>
      <c r="K14" s="32"/>
    </row>
    <row r="15" spans="1:11" ht="16" thickBot="1">
      <c r="A15" s="338">
        <v>1</v>
      </c>
      <c r="B15" s="2410" t="s">
        <v>790</v>
      </c>
      <c r="C15" s="2411"/>
      <c r="D15" s="2412"/>
      <c r="E15" s="2413"/>
      <c r="F15" s="2413"/>
      <c r="G15" s="2414">
        <f>SUM(E15:F15)</f>
        <v>0</v>
      </c>
      <c r="H15" s="2415"/>
      <c r="I15" s="2415"/>
      <c r="J15" s="2416"/>
      <c r="K15" s="32"/>
    </row>
    <row r="16" spans="1:11">
      <c r="A16" s="2417"/>
      <c r="B16" s="407"/>
      <c r="C16" s="407"/>
      <c r="D16" s="418"/>
      <c r="E16" s="409"/>
      <c r="F16" s="409"/>
      <c r="G16" s="408"/>
      <c r="H16" s="408"/>
      <c r="I16" s="408"/>
      <c r="J16" s="410"/>
      <c r="K16" s="32"/>
    </row>
    <row r="17" spans="1:11">
      <c r="A17" s="2417">
        <v>2</v>
      </c>
      <c r="B17" s="2418" t="s">
        <v>791</v>
      </c>
      <c r="C17" s="2419"/>
      <c r="D17" s="419"/>
      <c r="E17" s="408"/>
      <c r="F17" s="408"/>
      <c r="G17" s="408"/>
      <c r="H17" s="408"/>
      <c r="I17" s="408"/>
      <c r="J17" s="411"/>
      <c r="K17" s="32"/>
    </row>
    <row r="18" spans="1:11">
      <c r="A18" s="2389"/>
      <c r="B18" s="2420" t="s">
        <v>792</v>
      </c>
      <c r="C18" s="2419" t="s">
        <v>793</v>
      </c>
      <c r="D18" s="419"/>
      <c r="E18" s="421"/>
      <c r="F18" s="421"/>
      <c r="G18" s="412">
        <f>SUM(E18:F18)</f>
        <v>0</v>
      </c>
      <c r="H18" s="421"/>
      <c r="I18" s="421"/>
      <c r="J18" s="422"/>
      <c r="K18" s="32"/>
    </row>
    <row r="19" spans="1:11">
      <c r="A19" s="2389"/>
      <c r="B19" s="2420" t="s">
        <v>794</v>
      </c>
      <c r="C19" s="2419" t="s">
        <v>795</v>
      </c>
      <c r="D19" s="419"/>
      <c r="E19" s="495"/>
      <c r="F19" s="495"/>
      <c r="G19" s="495"/>
      <c r="H19" s="495"/>
      <c r="I19" s="495"/>
      <c r="J19" s="725"/>
      <c r="K19" s="32"/>
    </row>
    <row r="20" spans="1:11">
      <c r="A20" s="2417"/>
      <c r="B20" s="2421"/>
      <c r="C20" s="2422" t="s">
        <v>796</v>
      </c>
      <c r="D20" s="419"/>
      <c r="E20" s="420"/>
      <c r="F20" s="420"/>
      <c r="G20" s="412">
        <f t="shared" ref="G20:G25" si="0">SUM(E20:F20)</f>
        <v>0</v>
      </c>
      <c r="H20" s="420"/>
      <c r="I20" s="420"/>
      <c r="J20" s="700"/>
      <c r="K20" s="32"/>
    </row>
    <row r="21" spans="1:11">
      <c r="A21" s="2417"/>
      <c r="B21" s="2421"/>
      <c r="C21" s="2422" t="s">
        <v>797</v>
      </c>
      <c r="D21" s="419"/>
      <c r="E21" s="421"/>
      <c r="F21" s="421"/>
      <c r="G21" s="412">
        <f t="shared" si="0"/>
        <v>0</v>
      </c>
      <c r="H21" s="420"/>
      <c r="I21" s="420"/>
      <c r="J21" s="700"/>
      <c r="K21" s="32"/>
    </row>
    <row r="22" spans="1:11">
      <c r="A22" s="2417"/>
      <c r="B22" s="2419" t="s">
        <v>798</v>
      </c>
      <c r="C22" s="2419" t="s">
        <v>799</v>
      </c>
      <c r="D22" s="419"/>
      <c r="E22" s="421"/>
      <c r="F22" s="1470"/>
      <c r="G22" s="412">
        <f>SUM(E22:F22)</f>
        <v>0</v>
      </c>
      <c r="H22" s="420"/>
      <c r="I22" s="420"/>
      <c r="J22" s="700"/>
      <c r="K22" s="32"/>
    </row>
    <row r="23" spans="1:11">
      <c r="A23" s="2417"/>
      <c r="B23" s="413" t="s">
        <v>800</v>
      </c>
      <c r="C23" s="2419" t="s">
        <v>801</v>
      </c>
      <c r="D23" s="419"/>
      <c r="E23" s="421"/>
      <c r="F23" s="421"/>
      <c r="G23" s="412">
        <f>SUM(E23:F23)</f>
        <v>0</v>
      </c>
      <c r="H23" s="420"/>
      <c r="I23" s="420"/>
      <c r="J23" s="700"/>
      <c r="K23" s="32"/>
    </row>
    <row r="24" spans="1:11">
      <c r="A24" s="340"/>
      <c r="B24" s="1801" t="s">
        <v>802</v>
      </c>
      <c r="C24" s="2421" t="s">
        <v>803</v>
      </c>
      <c r="D24" s="419"/>
      <c r="E24" s="421"/>
      <c r="F24" s="421"/>
      <c r="G24" s="412">
        <f t="shared" si="0"/>
        <v>0</v>
      </c>
      <c r="H24" s="1206"/>
      <c r="I24" s="1206"/>
      <c r="J24" s="897"/>
      <c r="K24" s="32"/>
    </row>
    <row r="25" spans="1:11">
      <c r="A25" s="340"/>
      <c r="B25" s="1786" t="s">
        <v>804</v>
      </c>
      <c r="C25" s="105" t="s">
        <v>324</v>
      </c>
      <c r="D25" s="1207"/>
      <c r="E25" s="1208"/>
      <c r="F25" s="1208"/>
      <c r="G25" s="1209">
        <f t="shared" si="0"/>
        <v>0</v>
      </c>
      <c r="H25" s="1206"/>
      <c r="I25" s="1206"/>
      <c r="J25" s="897"/>
      <c r="K25" s="32"/>
    </row>
    <row r="26" spans="1:11">
      <c r="A26" s="340"/>
      <c r="B26" s="2423"/>
      <c r="C26" s="2424" t="s">
        <v>805</v>
      </c>
      <c r="D26" s="2425"/>
      <c r="E26" s="2426">
        <f t="shared" ref="E26:J26" si="1">SUM(E20:E25)+E18</f>
        <v>0</v>
      </c>
      <c r="F26" s="2426">
        <f t="shared" si="1"/>
        <v>0</v>
      </c>
      <c r="G26" s="2426">
        <f t="shared" si="1"/>
        <v>0</v>
      </c>
      <c r="H26" s="2426">
        <f t="shared" si="1"/>
        <v>0</v>
      </c>
      <c r="I26" s="2426">
        <f t="shared" si="1"/>
        <v>0</v>
      </c>
      <c r="J26" s="2427">
        <f t="shared" si="1"/>
        <v>0</v>
      </c>
      <c r="K26" s="32"/>
    </row>
    <row r="27" spans="1:11">
      <c r="A27" s="340"/>
      <c r="B27" s="726" t="s">
        <v>806</v>
      </c>
      <c r="C27" s="727"/>
      <c r="D27" s="1207"/>
      <c r="E27" s="1206"/>
      <c r="F27" s="1206"/>
      <c r="G27" s="1209">
        <f>SUM(E27:F27)</f>
        <v>0</v>
      </c>
      <c r="H27" s="1206"/>
      <c r="I27" s="1206"/>
      <c r="J27" s="1556"/>
      <c r="K27" s="32"/>
    </row>
    <row r="28" spans="1:11">
      <c r="A28" s="2428"/>
      <c r="B28" s="2429" t="s">
        <v>807</v>
      </c>
      <c r="C28" s="2424"/>
      <c r="D28" s="2425"/>
      <c r="E28" s="1927">
        <f t="shared" ref="E28:J28" si="2">E26+E27</f>
        <v>0</v>
      </c>
      <c r="F28" s="1927">
        <f t="shared" si="2"/>
        <v>0</v>
      </c>
      <c r="G28" s="1927">
        <f t="shared" si="2"/>
        <v>0</v>
      </c>
      <c r="H28" s="1927">
        <f t="shared" si="2"/>
        <v>0</v>
      </c>
      <c r="I28" s="1927">
        <f t="shared" si="2"/>
        <v>0</v>
      </c>
      <c r="J28" s="2098">
        <f t="shared" si="2"/>
        <v>0</v>
      </c>
      <c r="K28" s="32"/>
    </row>
    <row r="29" spans="1:11">
      <c r="A29" s="338"/>
      <c r="B29" s="339"/>
      <c r="C29" s="402"/>
      <c r="D29" s="418"/>
      <c r="E29" s="2430"/>
      <c r="F29" s="2430"/>
      <c r="G29" s="2372"/>
      <c r="H29" s="2372"/>
      <c r="I29" s="2372"/>
      <c r="J29" s="2431"/>
      <c r="K29" s="32"/>
    </row>
    <row r="30" spans="1:11">
      <c r="A30" s="2417"/>
      <c r="B30" s="359" t="s">
        <v>808</v>
      </c>
      <c r="C30" s="2432"/>
      <c r="D30" s="2433"/>
      <c r="E30" s="2434"/>
      <c r="F30" s="2434"/>
      <c r="G30" s="2435">
        <f>SUM(E30:F30)</f>
        <v>0</v>
      </c>
      <c r="H30" s="420"/>
      <c r="I30" s="420"/>
      <c r="J30" s="2436"/>
      <c r="K30" s="32"/>
    </row>
    <row r="31" spans="1:11">
      <c r="A31" s="2417"/>
      <c r="B31" s="2437"/>
      <c r="C31" s="818"/>
      <c r="D31" s="2438"/>
      <c r="E31" s="2439"/>
      <c r="F31" s="2439"/>
      <c r="G31" s="2440"/>
      <c r="H31" s="722"/>
      <c r="I31" s="722"/>
      <c r="J31" s="2441"/>
      <c r="K31" s="32"/>
    </row>
    <row r="32" spans="1:11">
      <c r="A32" s="2417"/>
      <c r="B32" s="2421" t="s">
        <v>809</v>
      </c>
      <c r="C32" s="2421" t="s">
        <v>810</v>
      </c>
      <c r="D32" s="419"/>
      <c r="E32" s="128"/>
      <c r="F32" s="128"/>
      <c r="G32" s="412">
        <f>SUM(E32:F32)</f>
        <v>0</v>
      </c>
      <c r="H32" s="128"/>
      <c r="I32" s="128"/>
      <c r="J32" s="326"/>
      <c r="K32" s="32"/>
    </row>
    <row r="33" spans="1:11">
      <c r="A33" s="2417"/>
      <c r="B33" s="430"/>
      <c r="C33" s="2422" t="s">
        <v>811</v>
      </c>
      <c r="D33" s="419"/>
      <c r="E33" s="420"/>
      <c r="F33" s="421"/>
      <c r="G33" s="723">
        <f>SUM(E33:F33)</f>
        <v>0</v>
      </c>
      <c r="H33" s="420"/>
      <c r="I33" s="420"/>
      <c r="J33" s="700"/>
      <c r="K33" s="32"/>
    </row>
    <row r="34" spans="1:11">
      <c r="A34" s="2442"/>
      <c r="B34" s="430"/>
      <c r="C34" s="2443" t="s">
        <v>812</v>
      </c>
      <c r="D34" s="419"/>
      <c r="E34" s="420"/>
      <c r="F34" s="421"/>
      <c r="G34" s="412">
        <f>SUM(E34:F34)</f>
        <v>0</v>
      </c>
      <c r="H34" s="420"/>
      <c r="I34" s="420"/>
      <c r="J34" s="700"/>
      <c r="K34" s="32"/>
    </row>
    <row r="35" spans="1:11">
      <c r="A35" s="2444"/>
      <c r="B35" s="430"/>
      <c r="C35" s="2420" t="s">
        <v>813</v>
      </c>
      <c r="D35" s="419"/>
      <c r="E35" s="420"/>
      <c r="F35" s="420"/>
      <c r="G35" s="412">
        <f>SUM(E35:F35)</f>
        <v>0</v>
      </c>
      <c r="H35" s="420"/>
      <c r="I35" s="420"/>
      <c r="J35" s="700"/>
      <c r="K35" s="32"/>
    </row>
    <row r="36" spans="1:11">
      <c r="A36" s="341"/>
      <c r="B36" s="2423"/>
      <c r="C36" s="2424" t="s">
        <v>805</v>
      </c>
      <c r="D36" s="2445"/>
      <c r="E36" s="1927">
        <f t="shared" ref="E36:J36" si="3">SUM(E32:E35)</f>
        <v>0</v>
      </c>
      <c r="F36" s="1927">
        <f t="shared" si="3"/>
        <v>0</v>
      </c>
      <c r="G36" s="1927">
        <f t="shared" si="3"/>
        <v>0</v>
      </c>
      <c r="H36" s="1927">
        <f t="shared" si="3"/>
        <v>0</v>
      </c>
      <c r="I36" s="1927">
        <f t="shared" si="3"/>
        <v>0</v>
      </c>
      <c r="J36" s="2098">
        <f t="shared" si="3"/>
        <v>0</v>
      </c>
      <c r="K36" s="32"/>
    </row>
    <row r="37" spans="1:11">
      <c r="A37" s="341"/>
      <c r="B37" s="2109" t="s">
        <v>814</v>
      </c>
      <c r="C37" s="2443"/>
      <c r="D37" s="2445"/>
      <c r="E37" s="2446"/>
      <c r="F37" s="2446"/>
      <c r="G37" s="2447">
        <f>SUM(E37:F37)</f>
        <v>0</v>
      </c>
      <c r="H37" s="2446"/>
      <c r="I37" s="2446"/>
      <c r="J37" s="1557"/>
      <c r="K37" s="32"/>
    </row>
    <row r="38" spans="1:11">
      <c r="A38" s="341"/>
      <c r="B38" s="2429" t="s">
        <v>815</v>
      </c>
      <c r="C38" s="2443"/>
      <c r="D38" s="2445"/>
      <c r="E38" s="2426">
        <f t="shared" ref="E38:J38" si="4">E36+E37</f>
        <v>0</v>
      </c>
      <c r="F38" s="2426">
        <f t="shared" si="4"/>
        <v>0</v>
      </c>
      <c r="G38" s="2426">
        <f t="shared" si="4"/>
        <v>0</v>
      </c>
      <c r="H38" s="2426">
        <f t="shared" si="4"/>
        <v>0</v>
      </c>
      <c r="I38" s="2426">
        <f t="shared" si="4"/>
        <v>0</v>
      </c>
      <c r="J38" s="2427">
        <f t="shared" si="4"/>
        <v>0</v>
      </c>
      <c r="K38" s="32"/>
    </row>
    <row r="39" spans="1:11">
      <c r="A39" s="341"/>
      <c r="B39" s="1549" t="s">
        <v>816</v>
      </c>
      <c r="C39" s="963"/>
      <c r="D39" s="1207"/>
      <c r="E39" s="1550"/>
      <c r="F39" s="1550"/>
      <c r="G39" s="1550"/>
      <c r="H39" s="1550"/>
      <c r="I39" s="1550"/>
      <c r="J39" s="1558"/>
      <c r="K39" s="32"/>
    </row>
    <row r="40" spans="1:11">
      <c r="A40" s="341"/>
      <c r="B40" s="2448" t="s">
        <v>817</v>
      </c>
      <c r="C40" s="2420"/>
      <c r="D40" s="419"/>
      <c r="E40" s="128"/>
      <c r="F40" s="128"/>
      <c r="G40" s="412">
        <f>SUM(E40:F40)</f>
        <v>0</v>
      </c>
      <c r="H40" s="128"/>
      <c r="I40" s="128"/>
      <c r="J40" s="2449"/>
      <c r="K40" s="32"/>
    </row>
    <row r="41" spans="1:11">
      <c r="A41" s="341"/>
      <c r="B41" s="2450" t="s">
        <v>818</v>
      </c>
      <c r="C41" s="2451"/>
      <c r="D41" s="2433"/>
      <c r="E41" s="2165"/>
      <c r="F41" s="2165"/>
      <c r="G41" s="412">
        <f t="shared" ref="G41" si="5">SUM(E41:F41)</f>
        <v>0</v>
      </c>
      <c r="H41" s="2165"/>
      <c r="I41" s="2165"/>
      <c r="J41" s="2452"/>
      <c r="K41" s="32"/>
    </row>
    <row r="42" spans="1:11">
      <c r="A42" s="341"/>
      <c r="B42" s="2096" t="s">
        <v>819</v>
      </c>
      <c r="C42" s="2453"/>
      <c r="D42" s="2425"/>
      <c r="E42" s="2426">
        <f>SUM(E40:E41)</f>
        <v>0</v>
      </c>
      <c r="F42" s="2426">
        <f t="shared" ref="F42:J42" si="6">SUM(F40:F41)</f>
        <v>0</v>
      </c>
      <c r="G42" s="2426">
        <f t="shared" si="6"/>
        <v>0</v>
      </c>
      <c r="H42" s="2426">
        <f t="shared" si="6"/>
        <v>0</v>
      </c>
      <c r="I42" s="2426">
        <f t="shared" si="6"/>
        <v>0</v>
      </c>
      <c r="J42" s="2427">
        <f t="shared" si="6"/>
        <v>0</v>
      </c>
      <c r="K42" s="32"/>
    </row>
    <row r="43" spans="1:11" s="4" customFormat="1">
      <c r="A43" s="341"/>
      <c r="B43" s="3993"/>
      <c r="C43" s="3994"/>
      <c r="D43" s="3995"/>
      <c r="E43" s="3996"/>
      <c r="F43" s="3996"/>
      <c r="G43" s="3996"/>
      <c r="H43" s="3996"/>
      <c r="I43" s="3996"/>
      <c r="J43" s="3997"/>
      <c r="K43" s="32"/>
    </row>
    <row r="44" spans="1:11" ht="16" thickBot="1">
      <c r="A44" s="2428"/>
      <c r="B44" s="2454" t="s">
        <v>820</v>
      </c>
      <c r="C44" s="2455"/>
      <c r="D44" s="2412"/>
      <c r="E44" s="3991">
        <f t="shared" ref="E44:J44" si="7">E28+E30+E38+E42</f>
        <v>0</v>
      </c>
      <c r="F44" s="3991">
        <f t="shared" si="7"/>
        <v>0</v>
      </c>
      <c r="G44" s="3991">
        <f t="shared" si="7"/>
        <v>0</v>
      </c>
      <c r="H44" s="3991">
        <f t="shared" si="7"/>
        <v>0</v>
      </c>
      <c r="I44" s="3991">
        <f t="shared" si="7"/>
        <v>0</v>
      </c>
      <c r="J44" s="3992">
        <f t="shared" si="7"/>
        <v>0</v>
      </c>
      <c r="K44" s="32"/>
    </row>
    <row r="45" spans="1:11">
      <c r="A45" s="340"/>
      <c r="B45" s="1617"/>
      <c r="C45" s="1618"/>
      <c r="D45" s="418"/>
      <c r="E45" s="409"/>
      <c r="F45" s="409"/>
      <c r="G45" s="408"/>
      <c r="H45" s="408"/>
      <c r="I45" s="408"/>
      <c r="J45" s="1619"/>
      <c r="K45" s="32"/>
    </row>
    <row r="46" spans="1:11">
      <c r="A46" s="340">
        <v>3</v>
      </c>
      <c r="B46" s="2456" t="s">
        <v>821</v>
      </c>
      <c r="C46" s="413"/>
      <c r="D46" s="419"/>
      <c r="E46" s="421"/>
      <c r="F46" s="421"/>
      <c r="G46" s="2457">
        <f>SUM(E46:F46)</f>
        <v>0</v>
      </c>
      <c r="H46" s="421"/>
      <c r="I46" s="421"/>
      <c r="J46" s="422"/>
      <c r="K46" s="32"/>
    </row>
    <row r="47" spans="1:11">
      <c r="A47" s="340">
        <v>4</v>
      </c>
      <c r="B47" s="2456" t="s">
        <v>822</v>
      </c>
      <c r="C47" s="414"/>
      <c r="D47" s="419"/>
      <c r="E47" s="421"/>
      <c r="F47" s="421"/>
      <c r="G47" s="2457">
        <f>SUM(E47:F47)</f>
        <v>0</v>
      </c>
      <c r="H47" s="421"/>
      <c r="I47" s="421"/>
      <c r="J47" s="422"/>
      <c r="K47" s="32"/>
    </row>
    <row r="48" spans="1:11">
      <c r="A48" s="340">
        <v>5</v>
      </c>
      <c r="B48" s="2456" t="s">
        <v>823</v>
      </c>
      <c r="C48" s="414"/>
      <c r="D48" s="419"/>
      <c r="E48" s="421"/>
      <c r="F48" s="421"/>
      <c r="G48" s="2457">
        <f>SUM(E48:F48)</f>
        <v>0</v>
      </c>
      <c r="H48" s="421"/>
      <c r="I48" s="421"/>
      <c r="J48" s="422"/>
      <c r="K48" s="32"/>
    </row>
    <row r="49" spans="1:11" ht="16" thickBot="1">
      <c r="A49" s="2458"/>
      <c r="B49" s="2459" t="s">
        <v>1990</v>
      </c>
      <c r="C49" s="2460"/>
      <c r="D49" s="2412"/>
      <c r="E49" s="2461">
        <f t="shared" ref="E49:J49" si="8">SUM(E46:E48)+E15+E44</f>
        <v>0</v>
      </c>
      <c r="F49" s="2461">
        <f t="shared" si="8"/>
        <v>0</v>
      </c>
      <c r="G49" s="2461">
        <f t="shared" si="8"/>
        <v>0</v>
      </c>
      <c r="H49" s="2461">
        <f t="shared" si="8"/>
        <v>0</v>
      </c>
      <c r="I49" s="2461">
        <f t="shared" si="8"/>
        <v>0</v>
      </c>
      <c r="J49" s="2462">
        <f t="shared" si="8"/>
        <v>0</v>
      </c>
      <c r="K49" s="32"/>
    </row>
    <row r="50" spans="1:11">
      <c r="A50" s="415"/>
      <c r="B50" s="2463"/>
      <c r="C50" s="2463"/>
      <c r="D50" s="2445"/>
      <c r="E50" s="2464"/>
      <c r="F50" s="2465"/>
      <c r="G50" s="2465"/>
      <c r="H50" s="2465"/>
      <c r="I50" s="2465"/>
      <c r="J50" s="2466"/>
      <c r="K50" s="32"/>
    </row>
    <row r="51" spans="1:11">
      <c r="A51" s="2467"/>
      <c r="B51" s="2468" t="s">
        <v>824</v>
      </c>
      <c r="C51" s="2469"/>
      <c r="D51" s="2470"/>
      <c r="E51" s="2471"/>
      <c r="F51" s="2471"/>
      <c r="G51" s="2237">
        <f>+'21.012'!S50-'21.012'!D50</f>
        <v>0</v>
      </c>
      <c r="H51" s="2471"/>
      <c r="I51" s="2471"/>
      <c r="J51" s="1560"/>
      <c r="K51" s="32"/>
    </row>
    <row r="52" spans="1:11">
      <c r="A52" s="405"/>
      <c r="B52" s="416"/>
      <c r="C52" s="406"/>
      <c r="D52" s="1207"/>
      <c r="E52" s="2237"/>
      <c r="F52" s="2237"/>
      <c r="G52" s="2237"/>
      <c r="H52" s="2237"/>
      <c r="I52" s="2237"/>
      <c r="J52" s="2294"/>
      <c r="K52" s="32"/>
    </row>
    <row r="53" spans="1:11" ht="16" thickBot="1">
      <c r="A53" s="2472"/>
      <c r="B53" s="2473" t="s">
        <v>519</v>
      </c>
      <c r="C53" s="2474"/>
      <c r="D53" s="2475"/>
      <c r="E53" s="2476">
        <f t="shared" ref="E53:J53" si="9">+E49</f>
        <v>0</v>
      </c>
      <c r="F53" s="2476">
        <f t="shared" si="9"/>
        <v>0</v>
      </c>
      <c r="G53" s="2476">
        <f>+G49+G51</f>
        <v>0</v>
      </c>
      <c r="H53" s="2476">
        <f t="shared" si="9"/>
        <v>0</v>
      </c>
      <c r="I53" s="2476">
        <f t="shared" si="9"/>
        <v>0</v>
      </c>
      <c r="J53" s="2477">
        <f t="shared" si="9"/>
        <v>0</v>
      </c>
      <c r="K53" s="32"/>
    </row>
    <row r="54" spans="1:11" ht="16" thickTop="1">
      <c r="A54" s="403"/>
      <c r="B54" s="403"/>
      <c r="C54" s="403"/>
      <c r="D54" s="403"/>
      <c r="E54" s="403"/>
      <c r="F54" s="403"/>
      <c r="G54" s="403"/>
      <c r="H54" s="403"/>
      <c r="I54" s="403"/>
      <c r="J54" s="417" t="str">
        <f>+ToC!E115</f>
        <v xml:space="preserve">LONG-TERM Annual Return </v>
      </c>
      <c r="K54" s="32"/>
    </row>
    <row r="55" spans="1:11">
      <c r="A55" s="403"/>
      <c r="B55" s="403"/>
      <c r="C55" s="403"/>
      <c r="D55" s="403"/>
      <c r="E55" s="403"/>
      <c r="F55" s="403"/>
      <c r="G55" s="403"/>
      <c r="H55" s="403"/>
      <c r="I55" s="403"/>
      <c r="J55" s="417" t="s">
        <v>825</v>
      </c>
      <c r="K55" s="32"/>
    </row>
    <row r="56" spans="1:11" hidden="1">
      <c r="A56" s="4"/>
      <c r="B56" s="4"/>
      <c r="C56" s="4"/>
      <c r="D56" s="4"/>
      <c r="E56" s="4"/>
      <c r="F56" s="4"/>
      <c r="G56" s="4"/>
      <c r="H56" s="4"/>
      <c r="I56" s="4"/>
      <c r="J56" s="4"/>
      <c r="K56" s="4"/>
    </row>
  </sheetData>
  <sheetProtection password="DF61" sheet="1" objects="1" scenarios="1"/>
  <mergeCells count="3">
    <mergeCell ref="A9:J9"/>
    <mergeCell ref="A10:J10"/>
    <mergeCell ref="A1:J1"/>
  </mergeCells>
  <hyperlinks>
    <hyperlink ref="A1:J1" location="ToC!A1" display="21.010"/>
  </hyperlinks>
  <pageMargins left="0.5" right="0" top="0.5" bottom="0.5" header="0.3" footer="0.3"/>
  <pageSetup paperSize="17" scale="6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sheetPr>
  <dimension ref="A1:W54"/>
  <sheetViews>
    <sheetView topLeftCell="E1" zoomScaleNormal="100" workbookViewId="0">
      <selection activeCell="R3" sqref="R3"/>
    </sheetView>
  </sheetViews>
  <sheetFormatPr defaultColWidth="0" defaultRowHeight="17.25" customHeight="1" zeroHeight="1"/>
  <cols>
    <col min="1" max="1" width="1.765625" customWidth="1"/>
    <col min="2" max="2" width="4.765625" customWidth="1"/>
    <col min="3" max="3" width="38.765625" customWidth="1"/>
    <col min="4" max="4" width="11.53515625" customWidth="1"/>
    <col min="5" max="8" width="10.765625" customWidth="1"/>
    <col min="9" max="9" width="10.84375" customWidth="1"/>
    <col min="10" max="10" width="9.53515625" customWidth="1"/>
    <col min="11" max="11" width="10.765625" customWidth="1"/>
    <col min="12" max="18" width="9.53515625" customWidth="1"/>
    <col min="19" max="20" width="11.53515625" customWidth="1"/>
    <col min="21" max="21" width="3.69140625" customWidth="1"/>
    <col min="22" max="22" width="3.69140625" hidden="1" customWidth="1"/>
    <col min="23" max="23" width="24.07421875" hidden="1" customWidth="1"/>
    <col min="24" max="16384" width="3.69140625" hidden="1"/>
  </cols>
  <sheetData>
    <row r="1" spans="1:23" s="5053" customFormat="1" ht="15.5">
      <c r="A1" s="5052" t="s">
        <v>71</v>
      </c>
    </row>
    <row r="2" spans="1:23" ht="15.5">
      <c r="A2" s="279"/>
      <c r="B2" s="279"/>
      <c r="C2" s="423"/>
      <c r="D2" s="279"/>
      <c r="E2" s="279"/>
      <c r="F2" s="278"/>
      <c r="G2" s="278"/>
      <c r="H2" s="278"/>
      <c r="I2" s="278"/>
      <c r="J2" s="278"/>
      <c r="K2" s="278"/>
      <c r="L2" s="278"/>
      <c r="M2" s="278"/>
      <c r="N2" s="278"/>
      <c r="O2" s="278"/>
      <c r="P2" s="278"/>
      <c r="Q2" s="278"/>
      <c r="R2" s="278"/>
      <c r="S2" s="278"/>
      <c r="T2" s="278"/>
      <c r="U2" s="1474"/>
      <c r="V2" s="1363"/>
      <c r="W2" s="1363"/>
    </row>
    <row r="3" spans="1:23" ht="15.5">
      <c r="A3" s="820" t="str">
        <f>+Cover!A14</f>
        <v>Select Name of Insurer/ Financial Holding Company</v>
      </c>
      <c r="B3" s="821"/>
      <c r="C3" s="821"/>
      <c r="D3" s="813"/>
      <c r="E3" s="813"/>
      <c r="F3" s="278"/>
      <c r="G3" s="278"/>
      <c r="H3" s="278"/>
      <c r="I3" s="278"/>
      <c r="J3" s="278"/>
      <c r="K3" s="278"/>
      <c r="L3" s="278"/>
      <c r="M3" s="278"/>
      <c r="N3" s="278"/>
      <c r="O3" s="278"/>
      <c r="P3" s="278"/>
      <c r="Q3" s="278"/>
      <c r="R3" s="68" t="s">
        <v>2269</v>
      </c>
      <c r="S3" s="68"/>
      <c r="T3" s="278"/>
      <c r="U3" s="1474"/>
      <c r="V3" s="1363"/>
      <c r="W3" s="1363"/>
    </row>
    <row r="4" spans="1:23" ht="15.5">
      <c r="A4" s="814" t="str">
        <f>+ToC!A3</f>
        <v>Insurer/Financial Holding Company</v>
      </c>
      <c r="B4" s="197"/>
      <c r="C4" s="197"/>
      <c r="D4" s="197"/>
      <c r="E4" s="278"/>
      <c r="F4" s="278"/>
      <c r="G4" s="278"/>
      <c r="H4" s="278"/>
      <c r="I4" s="278"/>
      <c r="J4" s="278"/>
      <c r="K4" s="278"/>
      <c r="L4" s="278"/>
      <c r="M4" s="278"/>
      <c r="N4" s="278"/>
      <c r="O4" s="278"/>
      <c r="P4" s="278"/>
      <c r="Q4" s="278"/>
      <c r="R4" s="278"/>
      <c r="S4" s="278"/>
      <c r="T4" s="278"/>
      <c r="U4" s="1474"/>
      <c r="V4" s="1363"/>
      <c r="W4" s="1363"/>
    </row>
    <row r="5" spans="1:23" ht="15.5">
      <c r="A5" s="814"/>
      <c r="B5" s="197"/>
      <c r="C5" s="197"/>
      <c r="D5" s="197"/>
      <c r="E5" s="278"/>
      <c r="F5" s="278"/>
      <c r="G5" s="278"/>
      <c r="H5" s="278"/>
      <c r="I5" s="278"/>
      <c r="J5" s="278"/>
      <c r="K5" s="278"/>
      <c r="L5" s="278"/>
      <c r="M5" s="278"/>
      <c r="N5" s="278"/>
      <c r="O5" s="278"/>
      <c r="P5" s="68"/>
      <c r="Q5" s="278"/>
      <c r="R5" s="278"/>
      <c r="S5" s="278"/>
      <c r="T5" s="278"/>
      <c r="U5" s="1474"/>
      <c r="V5" s="1363"/>
      <c r="W5" s="1363"/>
    </row>
    <row r="6" spans="1:23" ht="15.5">
      <c r="A6" s="288" t="str">
        <f>+ToC!A5</f>
        <v>LONG-TERM INSURERS ANNUAL RETURN</v>
      </c>
      <c r="B6" s="822"/>
      <c r="C6" s="822"/>
      <c r="D6" s="822"/>
      <c r="E6" s="278"/>
      <c r="F6" s="278"/>
      <c r="G6" s="278"/>
      <c r="H6" s="278"/>
      <c r="I6" s="278"/>
      <c r="J6" s="278"/>
      <c r="K6" s="278"/>
      <c r="L6" s="278"/>
      <c r="M6" s="278"/>
      <c r="N6" s="278"/>
      <c r="O6" s="278"/>
      <c r="P6" s="278"/>
      <c r="Q6" s="278"/>
      <c r="R6" s="278"/>
      <c r="S6" s="278"/>
      <c r="T6" s="278"/>
      <c r="U6" s="1474"/>
      <c r="V6" s="1363"/>
      <c r="W6" s="1363"/>
    </row>
    <row r="7" spans="1:23" ht="15.5">
      <c r="A7" s="198" t="str">
        <f>+ToC!A6</f>
        <v>FOR THE YEAR ENDED:</v>
      </c>
      <c r="B7" s="197"/>
      <c r="C7" s="197"/>
      <c r="D7" s="197"/>
      <c r="E7" s="278"/>
      <c r="F7" s="278"/>
      <c r="G7" s="278"/>
      <c r="H7" s="278"/>
      <c r="I7" s="2478">
        <f>+Cover!A23</f>
        <v>0</v>
      </c>
      <c r="J7" s="278"/>
      <c r="K7" s="278"/>
      <c r="L7" s="278"/>
      <c r="M7" s="278"/>
      <c r="N7" s="278"/>
      <c r="O7" s="278"/>
      <c r="P7" s="278"/>
      <c r="Q7" s="278"/>
      <c r="R7" s="278"/>
      <c r="S7" s="278"/>
      <c r="T7" s="278"/>
      <c r="U7" s="1474"/>
      <c r="V7" s="1363"/>
      <c r="W7" s="1363"/>
    </row>
    <row r="8" spans="1:23" ht="15.5">
      <c r="A8" s="960"/>
      <c r="B8" s="960"/>
      <c r="C8" s="960"/>
      <c r="D8" s="960"/>
      <c r="E8" s="960"/>
      <c r="F8" s="1818"/>
      <c r="G8" s="1818"/>
      <c r="H8" s="1818"/>
      <c r="I8" s="1818"/>
      <c r="J8" s="1818"/>
      <c r="K8" s="1818"/>
      <c r="L8" s="1818"/>
      <c r="M8" s="1818"/>
      <c r="N8" s="1818"/>
      <c r="O8" s="1818"/>
      <c r="P8" s="1818"/>
      <c r="Q8" s="1818"/>
      <c r="R8" s="1818"/>
      <c r="S8" s="1818"/>
      <c r="T8" s="277"/>
      <c r="U8" s="1474"/>
      <c r="V8" s="1363"/>
      <c r="W8" s="1363"/>
    </row>
    <row r="9" spans="1:23" ht="15.5">
      <c r="A9" s="4504"/>
      <c r="B9" s="4341"/>
      <c r="C9" s="4346"/>
      <c r="D9" s="4341"/>
      <c r="E9" s="4341"/>
      <c r="F9" s="4329"/>
      <c r="G9" s="4329"/>
      <c r="H9" s="4329"/>
      <c r="I9" s="4341" t="s">
        <v>612</v>
      </c>
      <c r="J9" s="4329"/>
      <c r="K9" s="4329"/>
      <c r="L9" s="4329"/>
      <c r="M9" s="4329"/>
      <c r="N9" s="4329"/>
      <c r="O9" s="4329"/>
      <c r="P9" s="4329"/>
      <c r="Q9" s="4329"/>
      <c r="R9" s="4329"/>
      <c r="S9" s="4329"/>
      <c r="T9" s="277"/>
      <c r="U9" s="1474"/>
      <c r="V9" s="1363"/>
      <c r="W9" s="1363"/>
    </row>
    <row r="10" spans="1:23" ht="15.5">
      <c r="A10" s="5421" t="s">
        <v>2268</v>
      </c>
      <c r="B10" s="5091"/>
      <c r="C10" s="5091"/>
      <c r="D10" s="5091"/>
      <c r="E10" s="5091"/>
      <c r="F10" s="5091"/>
      <c r="G10" s="5091"/>
      <c r="H10" s="5091"/>
      <c r="I10" s="5091"/>
      <c r="J10" s="5091"/>
      <c r="K10" s="5091"/>
      <c r="L10" s="5091"/>
      <c r="M10" s="5091"/>
      <c r="N10" s="5091"/>
      <c r="O10" s="5091"/>
      <c r="P10" s="5091"/>
      <c r="Q10" s="5091"/>
      <c r="R10" s="5091"/>
      <c r="S10" s="5091"/>
      <c r="T10" s="277"/>
      <c r="U10" s="1474"/>
      <c r="V10" s="1363"/>
      <c r="W10" s="1363"/>
    </row>
    <row r="11" spans="1:23" ht="16" thickBot="1">
      <c r="A11" s="424"/>
      <c r="B11" s="424"/>
      <c r="C11" s="425"/>
      <c r="D11" s="424"/>
      <c r="E11" s="197"/>
      <c r="F11" s="197"/>
      <c r="G11" s="197"/>
      <c r="H11" s="197"/>
      <c r="I11" s="197"/>
      <c r="J11" s="197"/>
      <c r="K11" s="197"/>
      <c r="L11" s="197"/>
      <c r="M11" s="197"/>
      <c r="N11" s="197"/>
      <c r="O11" s="197"/>
      <c r="P11" s="197"/>
      <c r="Q11" s="197"/>
      <c r="R11" s="197"/>
      <c r="S11" s="278" t="s">
        <v>826</v>
      </c>
      <c r="T11" s="278" t="s">
        <v>826</v>
      </c>
      <c r="U11" s="1474"/>
      <c r="V11" s="1363"/>
      <c r="W11" s="1363"/>
    </row>
    <row r="12" spans="1:23" ht="27" thickTop="1">
      <c r="A12" s="492"/>
      <c r="B12" s="493"/>
      <c r="C12" s="493"/>
      <c r="D12" s="2479" t="s">
        <v>827</v>
      </c>
      <c r="E12" s="2480" t="s">
        <v>828</v>
      </c>
      <c r="F12" s="2480" t="s">
        <v>828</v>
      </c>
      <c r="G12" s="2480" t="s">
        <v>828</v>
      </c>
      <c r="H12" s="2480" t="s">
        <v>828</v>
      </c>
      <c r="I12" s="2480" t="s">
        <v>828</v>
      </c>
      <c r="J12" s="2480" t="s">
        <v>828</v>
      </c>
      <c r="K12" s="2480" t="s">
        <v>828</v>
      </c>
      <c r="L12" s="2480" t="s">
        <v>828</v>
      </c>
      <c r="M12" s="2480" t="s">
        <v>828</v>
      </c>
      <c r="N12" s="2480" t="s">
        <v>828</v>
      </c>
      <c r="O12" s="2480" t="s">
        <v>828</v>
      </c>
      <c r="P12" s="2480" t="s">
        <v>828</v>
      </c>
      <c r="Q12" s="2480" t="s">
        <v>828</v>
      </c>
      <c r="R12" s="2480" t="s">
        <v>828</v>
      </c>
      <c r="S12" s="2481" t="s">
        <v>440</v>
      </c>
      <c r="T12" s="2482" t="s">
        <v>440</v>
      </c>
      <c r="U12" s="1474"/>
      <c r="V12" s="1363"/>
      <c r="W12" s="1363"/>
    </row>
    <row r="13" spans="1:23" ht="15.5">
      <c r="A13" s="2483"/>
      <c r="B13" s="2484"/>
      <c r="C13" s="2484"/>
      <c r="D13" s="2485"/>
      <c r="E13" s="2486"/>
      <c r="F13" s="2486"/>
      <c r="G13" s="2486"/>
      <c r="H13" s="2486"/>
      <c r="I13" s="2486"/>
      <c r="J13" s="2486"/>
      <c r="K13" s="2486"/>
      <c r="L13" s="2486"/>
      <c r="M13" s="2486"/>
      <c r="N13" s="2486"/>
      <c r="O13" s="2486"/>
      <c r="P13" s="2486"/>
      <c r="Q13" s="2486"/>
      <c r="R13" s="2485"/>
      <c r="S13" s="2487">
        <f>YEAR($I$7)</f>
        <v>1900</v>
      </c>
      <c r="T13" s="2488">
        <f>S13-1</f>
        <v>1899</v>
      </c>
      <c r="U13" s="1474"/>
      <c r="V13" s="1363"/>
      <c r="W13" s="1363"/>
    </row>
    <row r="14" spans="1:23" ht="15.5">
      <c r="A14" s="2489"/>
      <c r="B14" s="2484"/>
      <c r="C14" s="2484"/>
      <c r="D14" s="2485" t="s">
        <v>281</v>
      </c>
      <c r="E14" s="2485" t="s">
        <v>281</v>
      </c>
      <c r="F14" s="2485" t="s">
        <v>281</v>
      </c>
      <c r="G14" s="2485" t="s">
        <v>281</v>
      </c>
      <c r="H14" s="2485" t="s">
        <v>281</v>
      </c>
      <c r="I14" s="2485" t="s">
        <v>281</v>
      </c>
      <c r="J14" s="2485" t="s">
        <v>281</v>
      </c>
      <c r="K14" s="2485" t="s">
        <v>281</v>
      </c>
      <c r="L14" s="2485" t="s">
        <v>281</v>
      </c>
      <c r="M14" s="2485" t="s">
        <v>281</v>
      </c>
      <c r="N14" s="2485" t="s">
        <v>281</v>
      </c>
      <c r="O14" s="2485" t="s">
        <v>281</v>
      </c>
      <c r="P14" s="2485" t="s">
        <v>281</v>
      </c>
      <c r="Q14" s="2485" t="s">
        <v>281</v>
      </c>
      <c r="R14" s="2485" t="s">
        <v>281</v>
      </c>
      <c r="S14" s="2485" t="s">
        <v>281</v>
      </c>
      <c r="T14" s="2488" t="s">
        <v>281</v>
      </c>
      <c r="U14" s="1474"/>
      <c r="V14" s="1363"/>
      <c r="W14" s="1363"/>
    </row>
    <row r="15" spans="1:23" ht="16" thickBot="1">
      <c r="A15" s="1620">
        <v>1</v>
      </c>
      <c r="B15" s="5417" t="s">
        <v>829</v>
      </c>
      <c r="C15" s="5418"/>
      <c r="D15" s="1621">
        <f>+'21.010'!G15</f>
        <v>0</v>
      </c>
      <c r="E15" s="1622"/>
      <c r="F15" s="1622"/>
      <c r="G15" s="1622"/>
      <c r="H15" s="1622"/>
      <c r="I15" s="1622"/>
      <c r="J15" s="1622"/>
      <c r="K15" s="1622"/>
      <c r="L15" s="1622"/>
      <c r="M15" s="1622"/>
      <c r="N15" s="1622"/>
      <c r="O15" s="1622"/>
      <c r="P15" s="1622"/>
      <c r="Q15" s="1622"/>
      <c r="R15" s="1622"/>
      <c r="S15" s="1623">
        <f>SUM(D15:R15)</f>
        <v>0</v>
      </c>
      <c r="T15" s="1624"/>
      <c r="U15" s="1474"/>
      <c r="V15" s="1363"/>
      <c r="W15" s="1473" t="s">
        <v>828</v>
      </c>
    </row>
    <row r="16" spans="1:23" ht="15.5">
      <c r="A16" s="1211"/>
      <c r="B16" s="1286"/>
      <c r="C16" s="1342"/>
      <c r="D16" s="1343"/>
      <c r="E16" s="427"/>
      <c r="F16" s="479"/>
      <c r="G16" s="427"/>
      <c r="H16" s="427"/>
      <c r="I16" s="427"/>
      <c r="J16" s="427"/>
      <c r="K16" s="427"/>
      <c r="L16" s="427"/>
      <c r="M16" s="427"/>
      <c r="N16" s="427"/>
      <c r="O16" s="427"/>
      <c r="P16" s="427"/>
      <c r="Q16" s="427"/>
      <c r="R16" s="427"/>
      <c r="S16" s="1289"/>
      <c r="T16" s="428"/>
      <c r="U16" s="1474"/>
      <c r="V16" s="1363"/>
      <c r="W16" s="4" t="s">
        <v>830</v>
      </c>
    </row>
    <row r="17" spans="1:23" ht="15.5">
      <c r="A17" s="1211">
        <v>2</v>
      </c>
      <c r="B17" s="5419" t="s">
        <v>791</v>
      </c>
      <c r="C17" s="5420"/>
      <c r="D17" s="720"/>
      <c r="E17" s="429"/>
      <c r="F17" s="426"/>
      <c r="G17" s="718"/>
      <c r="H17" s="429"/>
      <c r="I17" s="429"/>
      <c r="J17" s="429"/>
      <c r="K17" s="429"/>
      <c r="L17" s="429"/>
      <c r="M17" s="429"/>
      <c r="N17" s="429"/>
      <c r="O17" s="429"/>
      <c r="P17" s="429"/>
      <c r="Q17" s="429"/>
      <c r="R17" s="429"/>
      <c r="S17" s="426"/>
      <c r="T17" s="716"/>
      <c r="U17" s="1474"/>
      <c r="V17" s="1363"/>
      <c r="W17" s="4" t="s">
        <v>831</v>
      </c>
    </row>
    <row r="18" spans="1:23" ht="15.5">
      <c r="A18" s="1211"/>
      <c r="B18" s="823" t="s">
        <v>832</v>
      </c>
      <c r="C18" s="2490" t="s">
        <v>793</v>
      </c>
      <c r="D18" s="721">
        <f>+'21.010'!G18</f>
        <v>0</v>
      </c>
      <c r="E18" s="1160"/>
      <c r="F18" s="1160"/>
      <c r="G18" s="1160"/>
      <c r="H18" s="1160"/>
      <c r="I18" s="1160"/>
      <c r="J18" s="1160"/>
      <c r="K18" s="1160"/>
      <c r="L18" s="1160"/>
      <c r="M18" s="1160"/>
      <c r="N18" s="1160"/>
      <c r="O18" s="1160"/>
      <c r="P18" s="1160"/>
      <c r="Q18" s="1160"/>
      <c r="R18" s="1160"/>
      <c r="S18" s="496">
        <f>SUM(D18:R18)</f>
        <v>0</v>
      </c>
      <c r="T18" s="717"/>
      <c r="U18" s="1474"/>
      <c r="V18" s="1363"/>
      <c r="W18" s="4" t="s">
        <v>833</v>
      </c>
    </row>
    <row r="19" spans="1:23" ht="15.5">
      <c r="A19" s="1211"/>
      <c r="B19" s="823" t="s">
        <v>794</v>
      </c>
      <c r="C19" s="2490" t="s">
        <v>834</v>
      </c>
      <c r="D19" s="721"/>
      <c r="E19" s="494"/>
      <c r="F19" s="1285"/>
      <c r="G19" s="494"/>
      <c r="H19" s="494"/>
      <c r="I19" s="494"/>
      <c r="J19" s="494"/>
      <c r="K19" s="494"/>
      <c r="L19" s="494"/>
      <c r="M19" s="494"/>
      <c r="N19" s="494"/>
      <c r="O19" s="494"/>
      <c r="P19" s="494"/>
      <c r="Q19" s="494"/>
      <c r="R19" s="494"/>
      <c r="S19" s="494"/>
      <c r="T19" s="1291"/>
      <c r="U19" s="1474"/>
      <c r="V19" s="1363"/>
      <c r="W19" s="4" t="s">
        <v>835</v>
      </c>
    </row>
    <row r="20" spans="1:23" ht="15.5">
      <c r="A20" s="1211"/>
      <c r="B20" s="824"/>
      <c r="C20" s="2491" t="s">
        <v>796</v>
      </c>
      <c r="D20" s="721">
        <f>+'21.010'!G20</f>
        <v>0</v>
      </c>
      <c r="E20" s="129"/>
      <c r="F20" s="129"/>
      <c r="G20" s="129"/>
      <c r="H20" s="129"/>
      <c r="I20" s="129"/>
      <c r="J20" s="129"/>
      <c r="K20" s="129"/>
      <c r="L20" s="129"/>
      <c r="M20" s="129"/>
      <c r="N20" s="129"/>
      <c r="O20" s="129"/>
      <c r="P20" s="129"/>
      <c r="Q20" s="129"/>
      <c r="R20" s="129"/>
      <c r="S20" s="496">
        <f t="shared" ref="S20:S25" si="0">SUM(D20:R20)</f>
        <v>0</v>
      </c>
      <c r="T20" s="717"/>
      <c r="U20" s="1474"/>
      <c r="V20" s="1363"/>
      <c r="W20" s="4" t="s">
        <v>836</v>
      </c>
    </row>
    <row r="21" spans="1:23" ht="15.5">
      <c r="A21" s="1211"/>
      <c r="B21" s="824"/>
      <c r="C21" s="2492" t="s">
        <v>797</v>
      </c>
      <c r="D21" s="721">
        <f>+'21.010'!G21</f>
        <v>0</v>
      </c>
      <c r="E21" s="129"/>
      <c r="F21" s="129"/>
      <c r="G21" s="129"/>
      <c r="H21" s="129"/>
      <c r="I21" s="129"/>
      <c r="J21" s="129"/>
      <c r="K21" s="129"/>
      <c r="L21" s="129"/>
      <c r="M21" s="129"/>
      <c r="N21" s="129"/>
      <c r="O21" s="129"/>
      <c r="P21" s="129"/>
      <c r="Q21" s="129"/>
      <c r="R21" s="129"/>
      <c r="S21" s="496">
        <f t="shared" si="0"/>
        <v>0</v>
      </c>
      <c r="T21" s="717"/>
      <c r="U21" s="1474"/>
      <c r="V21" s="1363"/>
      <c r="W21" s="4" t="s">
        <v>837</v>
      </c>
    </row>
    <row r="22" spans="1:23" ht="15.5">
      <c r="A22" s="1211"/>
      <c r="B22" s="825" t="s">
        <v>798</v>
      </c>
      <c r="C22" s="961" t="s">
        <v>799</v>
      </c>
      <c r="D22" s="721">
        <f>+'21.010'!G22</f>
        <v>0</v>
      </c>
      <c r="E22" s="129"/>
      <c r="F22" s="129"/>
      <c r="G22" s="129"/>
      <c r="H22" s="129"/>
      <c r="I22" s="129"/>
      <c r="J22" s="129"/>
      <c r="K22" s="129"/>
      <c r="L22" s="129"/>
      <c r="M22" s="129"/>
      <c r="N22" s="129"/>
      <c r="O22" s="129"/>
      <c r="P22" s="129"/>
      <c r="Q22" s="129"/>
      <c r="R22" s="129"/>
      <c r="S22" s="496">
        <f t="shared" si="0"/>
        <v>0</v>
      </c>
      <c r="T22" s="717"/>
      <c r="U22" s="1474"/>
      <c r="V22" s="1363"/>
      <c r="W22" s="4" t="s">
        <v>838</v>
      </c>
    </row>
    <row r="23" spans="1:23" ht="15.5">
      <c r="A23" s="1211"/>
      <c r="B23" s="825" t="s">
        <v>800</v>
      </c>
      <c r="C23" s="2490" t="s">
        <v>801</v>
      </c>
      <c r="D23" s="2493">
        <f>+'21.010'!G23</f>
        <v>0</v>
      </c>
      <c r="E23" s="129"/>
      <c r="F23" s="129"/>
      <c r="G23" s="129"/>
      <c r="H23" s="129"/>
      <c r="I23" s="129"/>
      <c r="J23" s="129"/>
      <c r="K23" s="129"/>
      <c r="L23" s="129"/>
      <c r="M23" s="129"/>
      <c r="N23" s="129"/>
      <c r="O23" s="129"/>
      <c r="P23" s="129"/>
      <c r="Q23" s="129"/>
      <c r="R23" s="129"/>
      <c r="S23" s="496">
        <f t="shared" si="0"/>
        <v>0</v>
      </c>
      <c r="T23" s="717"/>
      <c r="U23" s="1474"/>
      <c r="V23" s="1363"/>
      <c r="W23" s="3" t="s">
        <v>839</v>
      </c>
    </row>
    <row r="24" spans="1:23" ht="15.5">
      <c r="A24" s="1211"/>
      <c r="B24" s="826" t="s">
        <v>840</v>
      </c>
      <c r="C24" s="2456" t="s">
        <v>803</v>
      </c>
      <c r="D24" s="2493">
        <f>+'21.010'!G24</f>
        <v>0</v>
      </c>
      <c r="E24" s="129"/>
      <c r="F24" s="129"/>
      <c r="G24" s="129"/>
      <c r="H24" s="129"/>
      <c r="I24" s="129"/>
      <c r="J24" s="129"/>
      <c r="K24" s="129"/>
      <c r="L24" s="129"/>
      <c r="M24" s="129"/>
      <c r="N24" s="129"/>
      <c r="O24" s="129"/>
      <c r="P24" s="129"/>
      <c r="Q24" s="129"/>
      <c r="R24" s="129"/>
      <c r="S24" s="496">
        <f t="shared" si="0"/>
        <v>0</v>
      </c>
      <c r="T24" s="717"/>
      <c r="U24" s="1474"/>
      <c r="V24" s="1363"/>
      <c r="W24" s="4" t="s">
        <v>841</v>
      </c>
    </row>
    <row r="25" spans="1:23" ht="15.5">
      <c r="A25" s="1211"/>
      <c r="B25" s="2494" t="s">
        <v>804</v>
      </c>
      <c r="C25" s="2495" t="s">
        <v>324</v>
      </c>
      <c r="D25" s="2493">
        <f>+'21.010'!G25</f>
        <v>0</v>
      </c>
      <c r="E25" s="129"/>
      <c r="F25" s="129"/>
      <c r="G25" s="129"/>
      <c r="H25" s="129"/>
      <c r="I25" s="129"/>
      <c r="J25" s="129"/>
      <c r="K25" s="129"/>
      <c r="L25" s="129"/>
      <c r="M25" s="129"/>
      <c r="N25" s="129"/>
      <c r="O25" s="129"/>
      <c r="P25" s="129"/>
      <c r="Q25" s="129"/>
      <c r="R25" s="129"/>
      <c r="S25" s="1290">
        <f t="shared" si="0"/>
        <v>0</v>
      </c>
      <c r="T25" s="1287"/>
      <c r="U25" s="1474"/>
      <c r="V25" s="1363"/>
      <c r="W25" s="4" t="s">
        <v>842</v>
      </c>
    </row>
    <row r="26" spans="1:23" ht="15.5">
      <c r="A26" s="1211"/>
      <c r="B26" s="2496"/>
      <c r="C26" s="2424" t="s">
        <v>805</v>
      </c>
      <c r="D26" s="2497">
        <f t="shared" ref="D26:T26" si="1">SUM(D20:D25)+D18</f>
        <v>0</v>
      </c>
      <c r="E26" s="2497">
        <f t="shared" si="1"/>
        <v>0</v>
      </c>
      <c r="F26" s="2498">
        <f t="shared" si="1"/>
        <v>0</v>
      </c>
      <c r="G26" s="2498">
        <f t="shared" si="1"/>
        <v>0</v>
      </c>
      <c r="H26" s="2497">
        <f t="shared" si="1"/>
        <v>0</v>
      </c>
      <c r="I26" s="2497">
        <f t="shared" si="1"/>
        <v>0</v>
      </c>
      <c r="J26" s="2497">
        <f t="shared" si="1"/>
        <v>0</v>
      </c>
      <c r="K26" s="2497">
        <f t="shared" si="1"/>
        <v>0</v>
      </c>
      <c r="L26" s="2497">
        <f t="shared" si="1"/>
        <v>0</v>
      </c>
      <c r="M26" s="2497">
        <f t="shared" si="1"/>
        <v>0</v>
      </c>
      <c r="N26" s="2497">
        <f t="shared" si="1"/>
        <v>0</v>
      </c>
      <c r="O26" s="2497">
        <f t="shared" si="1"/>
        <v>0</v>
      </c>
      <c r="P26" s="2497">
        <f t="shared" si="1"/>
        <v>0</v>
      </c>
      <c r="Q26" s="2497">
        <f t="shared" si="1"/>
        <v>0</v>
      </c>
      <c r="R26" s="2497">
        <f t="shared" si="1"/>
        <v>0</v>
      </c>
      <c r="S26" s="2497">
        <f t="shared" si="1"/>
        <v>0</v>
      </c>
      <c r="T26" s="2499">
        <f t="shared" si="1"/>
        <v>0</v>
      </c>
      <c r="U26" s="1474"/>
      <c r="V26" s="1363"/>
      <c r="W26" s="4" t="s">
        <v>843</v>
      </c>
    </row>
    <row r="27" spans="1:23" ht="15.5">
      <c r="A27" s="1211"/>
      <c r="B27" s="827" t="s">
        <v>806</v>
      </c>
      <c r="C27" s="727"/>
      <c r="D27" s="1212">
        <f>+'21.010'!G27</f>
        <v>0</v>
      </c>
      <c r="E27" s="2500"/>
      <c r="F27" s="2501"/>
      <c r="G27" s="2500"/>
      <c r="H27" s="2500"/>
      <c r="I27" s="2500"/>
      <c r="J27" s="2500"/>
      <c r="K27" s="2500"/>
      <c r="L27" s="2500"/>
      <c r="M27" s="2500"/>
      <c r="N27" s="2500"/>
      <c r="O27" s="2500"/>
      <c r="P27" s="2500"/>
      <c r="Q27" s="2500"/>
      <c r="R27" s="2500"/>
      <c r="S27" s="2502">
        <f>SUM(D27:R27)</f>
        <v>0</v>
      </c>
      <c r="T27" s="1287"/>
      <c r="U27" s="1474"/>
      <c r="V27" s="1363"/>
      <c r="W27" s="4" t="s">
        <v>844</v>
      </c>
    </row>
    <row r="28" spans="1:23" ht="15.5">
      <c r="A28" s="1211"/>
      <c r="B28" s="2503" t="s">
        <v>807</v>
      </c>
      <c r="C28" s="2034"/>
      <c r="D28" s="2504">
        <f>D26+D27</f>
        <v>0</v>
      </c>
      <c r="E28" s="2504">
        <f>E26+E27</f>
        <v>0</v>
      </c>
      <c r="F28" s="2505">
        <f t="shared" ref="F28:T28" si="2">F26+F27</f>
        <v>0</v>
      </c>
      <c r="G28" s="2505">
        <f t="shared" si="2"/>
        <v>0</v>
      </c>
      <c r="H28" s="2504">
        <f t="shared" si="2"/>
        <v>0</v>
      </c>
      <c r="I28" s="2504">
        <f t="shared" si="2"/>
        <v>0</v>
      </c>
      <c r="J28" s="2504">
        <f t="shared" si="2"/>
        <v>0</v>
      </c>
      <c r="K28" s="2504">
        <f t="shared" si="2"/>
        <v>0</v>
      </c>
      <c r="L28" s="2504">
        <f t="shared" si="2"/>
        <v>0</v>
      </c>
      <c r="M28" s="2504">
        <f t="shared" si="2"/>
        <v>0</v>
      </c>
      <c r="N28" s="2504">
        <f t="shared" si="2"/>
        <v>0</v>
      </c>
      <c r="O28" s="2504">
        <f>O26+O27</f>
        <v>0</v>
      </c>
      <c r="P28" s="2504">
        <f t="shared" si="2"/>
        <v>0</v>
      </c>
      <c r="Q28" s="2504">
        <f t="shared" si="2"/>
        <v>0</v>
      </c>
      <c r="R28" s="2504">
        <f t="shared" si="2"/>
        <v>0</v>
      </c>
      <c r="S28" s="2504">
        <f t="shared" si="2"/>
        <v>0</v>
      </c>
      <c r="T28" s="2506">
        <f t="shared" si="2"/>
        <v>0</v>
      </c>
      <c r="U28" s="1474"/>
      <c r="V28" s="1363"/>
      <c r="W28" s="4" t="s">
        <v>845</v>
      </c>
    </row>
    <row r="29" spans="1:23" ht="15.5">
      <c r="A29" s="1211"/>
      <c r="B29" s="2507"/>
      <c r="C29" s="105"/>
      <c r="D29" s="718"/>
      <c r="E29" s="2508"/>
      <c r="F29" s="2509"/>
      <c r="G29" s="2510"/>
      <c r="H29" s="2508"/>
      <c r="I29" s="2508"/>
      <c r="J29" s="2508"/>
      <c r="K29" s="2508"/>
      <c r="L29" s="2508"/>
      <c r="M29" s="2508"/>
      <c r="N29" s="2508"/>
      <c r="O29" s="2508"/>
      <c r="P29" s="2508"/>
      <c r="Q29" s="2508"/>
      <c r="R29" s="2508"/>
      <c r="S29" s="2511"/>
      <c r="T29" s="428"/>
      <c r="U29" s="1474"/>
      <c r="V29" s="1363"/>
      <c r="W29" s="4" t="s">
        <v>846</v>
      </c>
    </row>
    <row r="30" spans="1:23" ht="15.5">
      <c r="A30" s="1211"/>
      <c r="B30" s="2512" t="s">
        <v>847</v>
      </c>
      <c r="C30" s="2432" t="s">
        <v>848</v>
      </c>
      <c r="D30" s="2513">
        <f>+'21.010'!G30</f>
        <v>0</v>
      </c>
      <c r="E30" s="2514"/>
      <c r="F30" s="2514"/>
      <c r="G30" s="2514"/>
      <c r="H30" s="2514"/>
      <c r="I30" s="2514"/>
      <c r="J30" s="2514"/>
      <c r="K30" s="2514"/>
      <c r="L30" s="2514"/>
      <c r="M30" s="2514"/>
      <c r="N30" s="2514"/>
      <c r="O30" s="2514"/>
      <c r="P30" s="2514"/>
      <c r="Q30" s="2514"/>
      <c r="R30" s="2514"/>
      <c r="S30" s="2515">
        <f>SUM(D30:R30)</f>
        <v>0</v>
      </c>
      <c r="T30" s="2516"/>
      <c r="U30" s="32"/>
      <c r="V30" s="4"/>
      <c r="W30" s="4" t="s">
        <v>849</v>
      </c>
    </row>
    <row r="31" spans="1:23" ht="15.5">
      <c r="A31" s="1211"/>
      <c r="B31" s="447"/>
      <c r="C31" s="962"/>
      <c r="D31" s="427"/>
      <c r="E31" s="497"/>
      <c r="F31" s="1286"/>
      <c r="G31" s="427"/>
      <c r="H31" s="497"/>
      <c r="I31" s="497"/>
      <c r="J31" s="497"/>
      <c r="K31" s="497"/>
      <c r="L31" s="497"/>
      <c r="M31" s="497"/>
      <c r="N31" s="497"/>
      <c r="O31" s="497"/>
      <c r="P31" s="497"/>
      <c r="Q31" s="497"/>
      <c r="R31" s="497"/>
      <c r="S31" s="1292"/>
      <c r="T31" s="428"/>
      <c r="U31" s="32"/>
      <c r="V31" s="4"/>
      <c r="W31" s="4" t="s">
        <v>850</v>
      </c>
    </row>
    <row r="32" spans="1:23" ht="15.5">
      <c r="A32" s="1211"/>
      <c r="B32" s="46" t="s">
        <v>809</v>
      </c>
      <c r="C32" s="2421" t="s">
        <v>851</v>
      </c>
      <c r="D32" s="1137">
        <f>+'21.010'!G32</f>
        <v>0</v>
      </c>
      <c r="E32" s="1161"/>
      <c r="F32" s="1161"/>
      <c r="G32" s="1161"/>
      <c r="H32" s="1161"/>
      <c r="I32" s="1161"/>
      <c r="J32" s="1161"/>
      <c r="K32" s="1161"/>
      <c r="L32" s="1161"/>
      <c r="M32" s="1161"/>
      <c r="N32" s="1161"/>
      <c r="O32" s="1161"/>
      <c r="P32" s="1161"/>
      <c r="Q32" s="1161"/>
      <c r="R32" s="1161"/>
      <c r="S32" s="728">
        <f>SUM(D32:R32)</f>
        <v>0</v>
      </c>
      <c r="T32" s="1293"/>
      <c r="U32" s="1474"/>
      <c r="V32" s="1363"/>
      <c r="W32" s="4" t="s">
        <v>852</v>
      </c>
    </row>
    <row r="33" spans="1:23" ht="15.5">
      <c r="A33" s="480"/>
      <c r="B33" s="2517"/>
      <c r="C33" s="2422" t="s">
        <v>811</v>
      </c>
      <c r="D33" s="526">
        <f>+'21.010'!G33</f>
        <v>0</v>
      </c>
      <c r="E33" s="129"/>
      <c r="F33" s="129"/>
      <c r="G33" s="129"/>
      <c r="H33" s="129"/>
      <c r="I33" s="129"/>
      <c r="J33" s="129"/>
      <c r="K33" s="129"/>
      <c r="L33" s="129"/>
      <c r="M33" s="129"/>
      <c r="N33" s="1161"/>
      <c r="O33" s="1161"/>
      <c r="P33" s="1161"/>
      <c r="Q33" s="1161"/>
      <c r="R33" s="1161"/>
      <c r="S33" s="728">
        <f>SUM(D33:R33)</f>
        <v>0</v>
      </c>
      <c r="T33" s="717"/>
      <c r="U33" s="1474"/>
      <c r="V33" s="1363"/>
      <c r="W33" s="4" t="s">
        <v>853</v>
      </c>
    </row>
    <row r="34" spans="1:23" ht="15.5">
      <c r="A34" s="480"/>
      <c r="B34" s="828"/>
      <c r="C34" s="963" t="s">
        <v>812</v>
      </c>
      <c r="D34" s="526">
        <f>+'21.010'!G34</f>
        <v>0</v>
      </c>
      <c r="E34" s="129"/>
      <c r="F34" s="129"/>
      <c r="G34" s="129"/>
      <c r="H34" s="129"/>
      <c r="I34" s="129"/>
      <c r="J34" s="129"/>
      <c r="K34" s="129"/>
      <c r="L34" s="129"/>
      <c r="M34" s="129"/>
      <c r="N34" s="1161"/>
      <c r="O34" s="1161"/>
      <c r="P34" s="1161"/>
      <c r="Q34" s="1161"/>
      <c r="R34" s="1161"/>
      <c r="S34" s="728">
        <f>SUM(D34:R34)</f>
        <v>0</v>
      </c>
      <c r="T34" s="717"/>
      <c r="U34" s="1474"/>
      <c r="V34" s="1363"/>
      <c r="W34" s="4" t="s">
        <v>324</v>
      </c>
    </row>
    <row r="35" spans="1:23" ht="15.5">
      <c r="A35" s="480"/>
      <c r="B35" s="2518"/>
      <c r="C35" s="2519" t="s">
        <v>813</v>
      </c>
      <c r="D35" s="526">
        <f>+'21.010'!G35</f>
        <v>0</v>
      </c>
      <c r="E35" s="129"/>
      <c r="F35" s="129"/>
      <c r="G35" s="129"/>
      <c r="H35" s="129"/>
      <c r="I35" s="129"/>
      <c r="J35" s="129"/>
      <c r="K35" s="129"/>
      <c r="L35" s="129"/>
      <c r="M35" s="129"/>
      <c r="N35" s="1161"/>
      <c r="O35" s="1161"/>
      <c r="P35" s="1161"/>
      <c r="Q35" s="1161"/>
      <c r="R35" s="1161"/>
      <c r="S35" s="477">
        <f>SUM(D35:R35)</f>
        <v>0</v>
      </c>
      <c r="T35" s="1287"/>
      <c r="U35" s="1474"/>
      <c r="V35" s="1363"/>
      <c r="W35" s="1363"/>
    </row>
    <row r="36" spans="1:23" ht="15.5">
      <c r="A36" s="480"/>
      <c r="B36" s="2496"/>
      <c r="C36" s="2424" t="s">
        <v>805</v>
      </c>
      <c r="D36" s="2504">
        <f>SUM(D32:D35)</f>
        <v>0</v>
      </c>
      <c r="E36" s="2504">
        <f>SUM(E32:E35)</f>
        <v>0</v>
      </c>
      <c r="F36" s="2505">
        <f t="shared" ref="F36:T36" si="3">SUM(F32:F35)</f>
        <v>0</v>
      </c>
      <c r="G36" s="2505">
        <f t="shared" si="3"/>
        <v>0</v>
      </c>
      <c r="H36" s="2504">
        <f>SUM(H32:H35)</f>
        <v>0</v>
      </c>
      <c r="I36" s="2504">
        <f t="shared" si="3"/>
        <v>0</v>
      </c>
      <c r="J36" s="2504">
        <f>SUM(J32:J35)</f>
        <v>0</v>
      </c>
      <c r="K36" s="2504">
        <f t="shared" si="3"/>
        <v>0</v>
      </c>
      <c r="L36" s="2504">
        <f t="shared" si="3"/>
        <v>0</v>
      </c>
      <c r="M36" s="2504">
        <f t="shared" si="3"/>
        <v>0</v>
      </c>
      <c r="N36" s="2504">
        <f t="shared" si="3"/>
        <v>0</v>
      </c>
      <c r="O36" s="2504">
        <f t="shared" si="3"/>
        <v>0</v>
      </c>
      <c r="P36" s="2504">
        <f t="shared" si="3"/>
        <v>0</v>
      </c>
      <c r="Q36" s="2504">
        <f t="shared" si="3"/>
        <v>0</v>
      </c>
      <c r="R36" s="2504">
        <f t="shared" si="3"/>
        <v>0</v>
      </c>
      <c r="S36" s="2504">
        <f t="shared" si="3"/>
        <v>0</v>
      </c>
      <c r="T36" s="2506">
        <f t="shared" si="3"/>
        <v>0</v>
      </c>
      <c r="U36" s="1474"/>
      <c r="V36" s="1363"/>
      <c r="W36" s="1363"/>
    </row>
    <row r="37" spans="1:23" ht="15.5">
      <c r="A37" s="2520"/>
      <c r="B37" s="2521" t="s">
        <v>854</v>
      </c>
      <c r="C37" s="2443"/>
      <c r="D37" s="2522">
        <f>+'21.010'!G37</f>
        <v>0</v>
      </c>
      <c r="E37" s="2523"/>
      <c r="F37" s="2523"/>
      <c r="G37" s="2523"/>
      <c r="H37" s="2523"/>
      <c r="I37" s="2523"/>
      <c r="J37" s="2523"/>
      <c r="K37" s="2523"/>
      <c r="L37" s="2523"/>
      <c r="M37" s="2523"/>
      <c r="N37" s="2523"/>
      <c r="O37" s="2523"/>
      <c r="P37" s="2523"/>
      <c r="Q37" s="2523"/>
      <c r="R37" s="2523"/>
      <c r="S37" s="2524">
        <f>SUM(D37:R37)</f>
        <v>0</v>
      </c>
      <c r="T37" s="829"/>
      <c r="U37" s="1474"/>
      <c r="V37" s="1363"/>
      <c r="W37" s="1363"/>
    </row>
    <row r="38" spans="1:23" ht="15.5">
      <c r="A38" s="1213"/>
      <c r="B38" s="2525" t="s">
        <v>815</v>
      </c>
      <c r="C38" s="2443"/>
      <c r="D38" s="2526">
        <f>D36+D37</f>
        <v>0</v>
      </c>
      <c r="E38" s="2526">
        <f>E36+E37</f>
        <v>0</v>
      </c>
      <c r="F38" s="2527">
        <f t="shared" ref="F38:T38" si="4">F36+F37</f>
        <v>0</v>
      </c>
      <c r="G38" s="2527">
        <f t="shared" si="4"/>
        <v>0</v>
      </c>
      <c r="H38" s="2526">
        <f>H36+H37</f>
        <v>0</v>
      </c>
      <c r="I38" s="2526">
        <f t="shared" si="4"/>
        <v>0</v>
      </c>
      <c r="J38" s="2526">
        <f>J36+J37</f>
        <v>0</v>
      </c>
      <c r="K38" s="2526">
        <f t="shared" si="4"/>
        <v>0</v>
      </c>
      <c r="L38" s="2526">
        <f t="shared" si="4"/>
        <v>0</v>
      </c>
      <c r="M38" s="2526">
        <f t="shared" si="4"/>
        <v>0</v>
      </c>
      <c r="N38" s="2526">
        <f t="shared" si="4"/>
        <v>0</v>
      </c>
      <c r="O38" s="2526">
        <f t="shared" si="4"/>
        <v>0</v>
      </c>
      <c r="P38" s="2526">
        <f t="shared" si="4"/>
        <v>0</v>
      </c>
      <c r="Q38" s="2526">
        <f t="shared" si="4"/>
        <v>0</v>
      </c>
      <c r="R38" s="2526">
        <f t="shared" si="4"/>
        <v>0</v>
      </c>
      <c r="S38" s="2526">
        <f t="shared" si="4"/>
        <v>0</v>
      </c>
      <c r="T38" s="1551">
        <f t="shared" si="4"/>
        <v>0</v>
      </c>
      <c r="U38" s="1474"/>
      <c r="V38" s="1363"/>
      <c r="W38" s="1363"/>
    </row>
    <row r="39" spans="1:23" s="4" customFormat="1" ht="15.5">
      <c r="A39" s="1213"/>
      <c r="B39" s="1549" t="s">
        <v>816</v>
      </c>
      <c r="C39" s="963"/>
      <c r="D39" s="2528"/>
      <c r="E39" s="2528"/>
      <c r="F39" s="1552"/>
      <c r="G39" s="1552"/>
      <c r="H39" s="2528"/>
      <c r="I39" s="2528"/>
      <c r="J39" s="2528"/>
      <c r="K39" s="2528"/>
      <c r="L39" s="2528"/>
      <c r="M39" s="2528"/>
      <c r="N39" s="2528"/>
      <c r="O39" s="2528"/>
      <c r="P39" s="2528"/>
      <c r="Q39" s="2528"/>
      <c r="R39" s="2528"/>
      <c r="S39" s="2528"/>
      <c r="T39" s="1553"/>
      <c r="U39" s="1474"/>
      <c r="V39" s="1363"/>
      <c r="W39" s="1363"/>
    </row>
    <row r="40" spans="1:23" s="4" customFormat="1" ht="15.5">
      <c r="A40" s="1213"/>
      <c r="B40" s="1801" t="s">
        <v>817</v>
      </c>
      <c r="C40" s="2420"/>
      <c r="D40" s="2529">
        <f>+'21.010'!G40</f>
        <v>0</v>
      </c>
      <c r="E40" s="2530"/>
      <c r="F40" s="2531"/>
      <c r="G40" s="2531"/>
      <c r="H40" s="2530"/>
      <c r="I40" s="2530"/>
      <c r="J40" s="2530"/>
      <c r="K40" s="2530"/>
      <c r="L40" s="2530"/>
      <c r="M40" s="2530"/>
      <c r="N40" s="2530"/>
      <c r="O40" s="2530"/>
      <c r="P40" s="2530"/>
      <c r="Q40" s="2530"/>
      <c r="R40" s="2530"/>
      <c r="S40" s="728">
        <f>SUM(D40:R40)</f>
        <v>0</v>
      </c>
      <c r="T40" s="2532"/>
      <c r="U40" s="1474"/>
      <c r="V40" s="1363"/>
      <c r="W40" s="1363"/>
    </row>
    <row r="41" spans="1:23" s="4" customFormat="1" ht="15.5">
      <c r="A41" s="1213"/>
      <c r="B41" s="2448" t="s">
        <v>818</v>
      </c>
      <c r="C41" s="2451"/>
      <c r="D41" s="2533">
        <f>+'21.010'!G41</f>
        <v>0</v>
      </c>
      <c r="E41" s="2534"/>
      <c r="F41" s="2535"/>
      <c r="G41" s="2535"/>
      <c r="H41" s="2534"/>
      <c r="I41" s="2534"/>
      <c r="J41" s="2534"/>
      <c r="K41" s="2534"/>
      <c r="L41" s="2534"/>
      <c r="M41" s="2534"/>
      <c r="N41" s="2534"/>
      <c r="O41" s="2534"/>
      <c r="P41" s="2534"/>
      <c r="Q41" s="2534"/>
      <c r="R41" s="2534"/>
      <c r="S41" s="728">
        <f t="shared" ref="S41" si="5">SUM(D41:R41)</f>
        <v>0</v>
      </c>
      <c r="T41" s="2536"/>
      <c r="U41" s="1474"/>
      <c r="V41" s="1363"/>
      <c r="W41" s="1363"/>
    </row>
    <row r="42" spans="1:23" s="4" customFormat="1" ht="15.5">
      <c r="A42" s="1213"/>
      <c r="B42" s="2537" t="s">
        <v>819</v>
      </c>
      <c r="C42" s="2538"/>
      <c r="D42" s="2539">
        <f>SUM(D40:D41)</f>
        <v>0</v>
      </c>
      <c r="E42" s="2539">
        <f t="shared" ref="E42:R42" si="6">SUM(E40:E41)</f>
        <v>0</v>
      </c>
      <c r="F42" s="2539">
        <f t="shared" si="6"/>
        <v>0</v>
      </c>
      <c r="G42" s="2539">
        <f t="shared" si="6"/>
        <v>0</v>
      </c>
      <c r="H42" s="2539">
        <f t="shared" si="6"/>
        <v>0</v>
      </c>
      <c r="I42" s="2539">
        <f t="shared" si="6"/>
        <v>0</v>
      </c>
      <c r="J42" s="2539">
        <f t="shared" si="6"/>
        <v>0</v>
      </c>
      <c r="K42" s="2539">
        <f t="shared" si="6"/>
        <v>0</v>
      </c>
      <c r="L42" s="2539">
        <f t="shared" si="6"/>
        <v>0</v>
      </c>
      <c r="M42" s="2539">
        <f t="shared" si="6"/>
        <v>0</v>
      </c>
      <c r="N42" s="2539">
        <f t="shared" si="6"/>
        <v>0</v>
      </c>
      <c r="O42" s="2539">
        <f t="shared" si="6"/>
        <v>0</v>
      </c>
      <c r="P42" s="2539">
        <f t="shared" si="6"/>
        <v>0</v>
      </c>
      <c r="Q42" s="2539">
        <f t="shared" si="6"/>
        <v>0</v>
      </c>
      <c r="R42" s="2539">
        <f t="shared" si="6"/>
        <v>0</v>
      </c>
      <c r="S42" s="2539">
        <f>SUM(S40:S41)</f>
        <v>0</v>
      </c>
      <c r="T42" s="1551">
        <f>SUM(T40:T41)</f>
        <v>0</v>
      </c>
      <c r="U42" s="1474"/>
      <c r="V42" s="1363"/>
      <c r="W42" s="1363"/>
    </row>
    <row r="43" spans="1:23" s="4" customFormat="1" ht="15.5">
      <c r="A43" s="1213"/>
      <c r="B43" s="1554"/>
      <c r="C43" s="963"/>
      <c r="D43" s="2528"/>
      <c r="E43" s="2528"/>
      <c r="F43" s="1552"/>
      <c r="G43" s="1552"/>
      <c r="H43" s="2528"/>
      <c r="I43" s="2528"/>
      <c r="J43" s="2528"/>
      <c r="K43" s="2528"/>
      <c r="L43" s="2528"/>
      <c r="M43" s="2528"/>
      <c r="N43" s="2528"/>
      <c r="O43" s="2528"/>
      <c r="P43" s="2528"/>
      <c r="Q43" s="2528"/>
      <c r="R43" s="2528"/>
      <c r="S43" s="2528"/>
      <c r="T43" s="1553"/>
      <c r="U43" s="1474"/>
      <c r="V43" s="1363"/>
      <c r="W43" s="1363"/>
    </row>
    <row r="44" spans="1:23" ht="16" thickBot="1">
      <c r="A44" s="2540"/>
      <c r="B44" s="2541" t="s">
        <v>820</v>
      </c>
      <c r="C44" s="2542"/>
      <c r="D44" s="2543">
        <f>D28+D30+D38+D42</f>
        <v>0</v>
      </c>
      <c r="E44" s="2543">
        <f t="shared" ref="E44:T44" si="7">E28+E30+E38+E42</f>
        <v>0</v>
      </c>
      <c r="F44" s="2543">
        <f t="shared" si="7"/>
        <v>0</v>
      </c>
      <c r="G44" s="2543">
        <f t="shared" si="7"/>
        <v>0</v>
      </c>
      <c r="H44" s="2543">
        <f t="shared" si="7"/>
        <v>0</v>
      </c>
      <c r="I44" s="2543">
        <f t="shared" si="7"/>
        <v>0</v>
      </c>
      <c r="J44" s="2543">
        <f t="shared" si="7"/>
        <v>0</v>
      </c>
      <c r="K44" s="2543">
        <f t="shared" si="7"/>
        <v>0</v>
      </c>
      <c r="L44" s="2543">
        <f t="shared" si="7"/>
        <v>0</v>
      </c>
      <c r="M44" s="2543">
        <f t="shared" si="7"/>
        <v>0</v>
      </c>
      <c r="N44" s="2543">
        <f t="shared" si="7"/>
        <v>0</v>
      </c>
      <c r="O44" s="2543">
        <f t="shared" si="7"/>
        <v>0</v>
      </c>
      <c r="P44" s="2543">
        <f t="shared" si="7"/>
        <v>0</v>
      </c>
      <c r="Q44" s="2543">
        <f t="shared" si="7"/>
        <v>0</v>
      </c>
      <c r="R44" s="2543">
        <f t="shared" si="7"/>
        <v>0</v>
      </c>
      <c r="S44" s="2543">
        <f t="shared" si="7"/>
        <v>0</v>
      </c>
      <c r="T44" s="2544">
        <f t="shared" si="7"/>
        <v>0</v>
      </c>
      <c r="U44" s="1474"/>
      <c r="V44" s="1363"/>
      <c r="W44" s="1363"/>
    </row>
    <row r="45" spans="1:23" ht="15.5">
      <c r="A45" s="431"/>
      <c r="B45" s="432"/>
      <c r="C45" s="1344"/>
      <c r="D45" s="719"/>
      <c r="E45" s="431"/>
      <c r="F45" s="432"/>
      <c r="G45" s="719"/>
      <c r="H45" s="431"/>
      <c r="I45" s="431"/>
      <c r="J45" s="431"/>
      <c r="K45" s="431"/>
      <c r="L45" s="431"/>
      <c r="M45" s="431"/>
      <c r="N45" s="431"/>
      <c r="O45" s="431"/>
      <c r="P45" s="431"/>
      <c r="Q45" s="431"/>
      <c r="R45" s="431"/>
      <c r="S45" s="1345"/>
      <c r="T45" s="1346"/>
      <c r="U45" s="1474"/>
      <c r="V45" s="1363"/>
      <c r="W45" s="1363"/>
    </row>
    <row r="46" spans="1:23" ht="15.5">
      <c r="A46" s="433">
        <v>3</v>
      </c>
      <c r="B46" s="2421" t="s">
        <v>821</v>
      </c>
      <c r="C46" s="2419"/>
      <c r="D46" s="526">
        <f>+'21.010'!G46</f>
        <v>0</v>
      </c>
      <c r="E46" s="129"/>
      <c r="F46" s="129"/>
      <c r="G46" s="129"/>
      <c r="H46" s="129"/>
      <c r="I46" s="129"/>
      <c r="J46" s="129"/>
      <c r="K46" s="129"/>
      <c r="L46" s="129"/>
      <c r="M46" s="129"/>
      <c r="N46" s="129"/>
      <c r="O46" s="129"/>
      <c r="P46" s="129"/>
      <c r="Q46" s="129"/>
      <c r="R46" s="129"/>
      <c r="S46" s="477">
        <f>SUM(D46:R46)</f>
        <v>0</v>
      </c>
      <c r="T46" s="717"/>
      <c r="U46" s="1474"/>
      <c r="V46" s="1363"/>
      <c r="W46" s="1363"/>
    </row>
    <row r="47" spans="1:23" ht="15.5">
      <c r="A47" s="433">
        <v>4</v>
      </c>
      <c r="B47" s="2421" t="s">
        <v>822</v>
      </c>
      <c r="C47" s="2419"/>
      <c r="D47" s="526">
        <f>+'21.010'!G47</f>
        <v>0</v>
      </c>
      <c r="E47" s="1159"/>
      <c r="F47" s="1159"/>
      <c r="G47" s="1159"/>
      <c r="H47" s="1159"/>
      <c r="I47" s="1159"/>
      <c r="J47" s="1159"/>
      <c r="K47" s="1159"/>
      <c r="L47" s="1159"/>
      <c r="M47" s="1159"/>
      <c r="N47" s="1159"/>
      <c r="O47" s="1159"/>
      <c r="P47" s="1159"/>
      <c r="Q47" s="1159"/>
      <c r="R47" s="1159"/>
      <c r="S47" s="2524">
        <f>SUM(D47:R47)</f>
        <v>0</v>
      </c>
      <c r="T47" s="717"/>
      <c r="U47" s="1474"/>
      <c r="V47" s="1363"/>
      <c r="W47" s="1363"/>
    </row>
    <row r="48" spans="1:23" ht="15.5">
      <c r="A48" s="433">
        <v>5</v>
      </c>
      <c r="B48" s="2421" t="s">
        <v>823</v>
      </c>
      <c r="C48" s="2419"/>
      <c r="D48" s="526">
        <f>+'21.010'!G48</f>
        <v>0</v>
      </c>
      <c r="E48" s="129"/>
      <c r="F48" s="129"/>
      <c r="G48" s="129"/>
      <c r="H48" s="129"/>
      <c r="I48" s="129"/>
      <c r="J48" s="129"/>
      <c r="K48" s="129"/>
      <c r="L48" s="129"/>
      <c r="M48" s="129"/>
      <c r="N48" s="129"/>
      <c r="O48" s="129"/>
      <c r="P48" s="129"/>
      <c r="Q48" s="129"/>
      <c r="R48" s="129"/>
      <c r="S48" s="2524">
        <f>SUM(D48:R48)</f>
        <v>0</v>
      </c>
      <c r="T48" s="717"/>
      <c r="U48" s="1474"/>
      <c r="V48" s="1363"/>
      <c r="W48" s="1363"/>
    </row>
    <row r="49" spans="1:23" ht="15.5">
      <c r="A49" s="2545"/>
      <c r="B49" s="2546"/>
      <c r="C49" s="2547"/>
      <c r="D49" s="2548"/>
      <c r="E49" s="2548"/>
      <c r="F49" s="2549"/>
      <c r="G49" s="2513"/>
      <c r="H49" s="2548"/>
      <c r="I49" s="2548"/>
      <c r="J49" s="2548"/>
      <c r="K49" s="2548"/>
      <c r="L49" s="2548"/>
      <c r="M49" s="2548"/>
      <c r="N49" s="2548"/>
      <c r="O49" s="2548"/>
      <c r="P49" s="2548"/>
      <c r="Q49" s="2548"/>
      <c r="R49" s="2548"/>
      <c r="S49" s="2550"/>
      <c r="T49" s="2551"/>
      <c r="U49" s="1474"/>
      <c r="V49" s="1363"/>
      <c r="W49" s="1363"/>
    </row>
    <row r="50" spans="1:23" ht="16" thickBot="1">
      <c r="A50" s="2552"/>
      <c r="B50" s="2553"/>
      <c r="C50" s="2554" t="s">
        <v>855</v>
      </c>
      <c r="D50" s="2555">
        <f t="shared" ref="D50:T50" si="8">SUM(D46:D48)+D15+D44</f>
        <v>0</v>
      </c>
      <c r="E50" s="2555">
        <f t="shared" si="8"/>
        <v>0</v>
      </c>
      <c r="F50" s="2556">
        <f t="shared" si="8"/>
        <v>0</v>
      </c>
      <c r="G50" s="2557">
        <f t="shared" si="8"/>
        <v>0</v>
      </c>
      <c r="H50" s="2555">
        <f t="shared" si="8"/>
        <v>0</v>
      </c>
      <c r="I50" s="2555">
        <f t="shared" si="8"/>
        <v>0</v>
      </c>
      <c r="J50" s="2555">
        <f t="shared" si="8"/>
        <v>0</v>
      </c>
      <c r="K50" s="2555">
        <f t="shared" si="8"/>
        <v>0</v>
      </c>
      <c r="L50" s="2555">
        <f t="shared" si="8"/>
        <v>0</v>
      </c>
      <c r="M50" s="2555">
        <f t="shared" si="8"/>
        <v>0</v>
      </c>
      <c r="N50" s="2555">
        <f t="shared" si="8"/>
        <v>0</v>
      </c>
      <c r="O50" s="2555">
        <f t="shared" si="8"/>
        <v>0</v>
      </c>
      <c r="P50" s="2555">
        <f t="shared" si="8"/>
        <v>0</v>
      </c>
      <c r="Q50" s="2555">
        <f t="shared" si="8"/>
        <v>0</v>
      </c>
      <c r="R50" s="2555">
        <f t="shared" si="8"/>
        <v>0</v>
      </c>
      <c r="S50" s="2555">
        <f t="shared" si="8"/>
        <v>0</v>
      </c>
      <c r="T50" s="1288">
        <f t="shared" si="8"/>
        <v>0</v>
      </c>
      <c r="U50" s="1474"/>
      <c r="V50" s="1363"/>
      <c r="W50" s="1363"/>
    </row>
    <row r="51" spans="1:23" ht="16" thickTop="1">
      <c r="A51" s="830"/>
      <c r="B51" s="278"/>
      <c r="C51" s="197"/>
      <c r="D51" s="278"/>
      <c r="E51" s="278"/>
      <c r="F51" s="278"/>
      <c r="G51" s="278"/>
      <c r="H51" s="278"/>
      <c r="I51" s="278"/>
      <c r="J51" s="278"/>
      <c r="K51" s="278"/>
      <c r="L51" s="278"/>
      <c r="M51" s="278"/>
      <c r="N51" s="278"/>
      <c r="O51" s="278"/>
      <c r="P51" s="278"/>
      <c r="Q51" s="278"/>
      <c r="R51" s="278"/>
      <c r="S51" s="32" t="str">
        <f>+ToC!E115</f>
        <v xml:space="preserve">LONG-TERM Annual Return </v>
      </c>
      <c r="T51" s="102"/>
      <c r="U51" s="1474"/>
      <c r="V51" s="1363"/>
      <c r="W51" s="1363"/>
    </row>
    <row r="52" spans="1:23" ht="17.25" customHeight="1">
      <c r="A52" s="278"/>
      <c r="B52" s="278"/>
      <c r="C52" s="197"/>
      <c r="D52" s="278"/>
      <c r="E52" s="278"/>
      <c r="F52" s="278"/>
      <c r="G52" s="278"/>
      <c r="H52" s="278"/>
      <c r="I52" s="278"/>
      <c r="J52" s="278"/>
      <c r="K52" s="278"/>
      <c r="L52" s="278"/>
      <c r="M52" s="278"/>
      <c r="N52" s="278"/>
      <c r="O52" s="278"/>
      <c r="P52" s="278"/>
      <c r="Q52" s="278"/>
      <c r="R52" s="278"/>
      <c r="S52" s="278"/>
      <c r="T52" s="95" t="s">
        <v>856</v>
      </c>
      <c r="U52" s="1474"/>
      <c r="V52" s="1363"/>
      <c r="W52" s="1363"/>
    </row>
    <row r="53" spans="1:23" ht="17.25" hidden="1" customHeight="1">
      <c r="A53" s="4"/>
      <c r="B53" s="4"/>
      <c r="C53" s="4"/>
      <c r="D53" s="4"/>
      <c r="E53" s="4"/>
      <c r="F53" s="4"/>
      <c r="G53" s="4"/>
      <c r="H53" s="4"/>
      <c r="I53" s="4"/>
      <c r="J53" s="4"/>
      <c r="K53" s="4"/>
      <c r="L53" s="4"/>
      <c r="M53" s="4"/>
      <c r="N53" s="4"/>
      <c r="O53" s="4"/>
      <c r="P53" s="4"/>
      <c r="Q53" s="4"/>
      <c r="R53" s="4"/>
      <c r="S53" s="4"/>
      <c r="T53" s="4"/>
      <c r="U53" s="32"/>
      <c r="V53" s="4"/>
      <c r="W53" s="4"/>
    </row>
    <row r="54" spans="1:23" ht="17.25" hidden="1" customHeight="1">
      <c r="A54" s="4"/>
      <c r="B54" s="4"/>
      <c r="C54" s="4"/>
      <c r="D54" s="4"/>
      <c r="E54" s="4"/>
      <c r="F54" s="4"/>
      <c r="G54" s="4"/>
      <c r="H54" s="4"/>
      <c r="I54" s="4"/>
      <c r="J54" s="4"/>
      <c r="K54" s="4"/>
      <c r="L54" s="4"/>
      <c r="M54" s="4"/>
      <c r="N54" s="4"/>
      <c r="O54" s="4"/>
      <c r="P54" s="4"/>
      <c r="Q54" s="4"/>
      <c r="R54" s="4"/>
      <c r="S54" s="4"/>
      <c r="T54" s="4"/>
      <c r="U54" s="4"/>
      <c r="V54" s="4"/>
      <c r="W54" s="4"/>
    </row>
  </sheetData>
  <sheetProtection password="DF61" sheet="1" objects="1" scenarios="1"/>
  <mergeCells count="4">
    <mergeCell ref="B15:C15"/>
    <mergeCell ref="B17:C17"/>
    <mergeCell ref="A10:S10"/>
    <mergeCell ref="A1:XFD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D33:D36 E46:R46 C19:C22 E33:R35 F30:S30 D46:D49 E20:R22 S32:S35 S46:S48 S37 B31 C31:C32 B51:R51 C30:D30 D28:T28 E36:T36 E49:T49 S40:S41 D44:T44">
      <formula1>50000000000</formula1>
    </dataValidation>
    <dataValidation type="whole" operator="lessThanOrEqual" allowBlank="1" showInputMessage="1" showErrorMessage="1" errorTitle="Numbers Only" error="You can only enter whole numbers" sqref="B33:C34 B38:C44 E48:R48 B46:C48 C36 C23:C29">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0:T50"/>
    <dataValidation type="list" allowBlank="1" showInputMessage="1" showErrorMessage="1" sqref="E12:R12">
      <formula1>$W$15:$W$34</formula1>
    </dataValidation>
  </dataValidations>
  <hyperlinks>
    <hyperlink ref="A1:T1" location="ToC!A1" display="21.012"/>
  </hyperlinks>
  <pageMargins left="0.4" right="0" top="0.5" bottom="0.3" header="0.5" footer="0.5"/>
  <pageSetup paperSize="17" scale="4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sheetPr>
  <dimension ref="A1:X32"/>
  <sheetViews>
    <sheetView zoomScale="85" zoomScaleNormal="85" workbookViewId="0">
      <selection sqref="A1:S1"/>
    </sheetView>
  </sheetViews>
  <sheetFormatPr defaultColWidth="0" defaultRowHeight="15.5" zeroHeight="1"/>
  <cols>
    <col min="1" max="1" width="32.69140625" customWidth="1"/>
    <col min="2" max="2" width="5.765625" customWidth="1"/>
    <col min="3" max="6" width="12.23046875" customWidth="1"/>
    <col min="7" max="7" width="11" customWidth="1"/>
    <col min="8" max="15" width="12.23046875" customWidth="1"/>
    <col min="16" max="16" width="11" customWidth="1"/>
    <col min="17" max="19" width="13.23046875" customWidth="1"/>
    <col min="20" max="20" width="12.23046875" customWidth="1"/>
    <col min="21" max="23" width="9.765625" hidden="1" customWidth="1"/>
    <col min="24" max="24" width="25.84375" hidden="1" customWidth="1"/>
    <col min="25" max="16384" width="9.765625" hidden="1"/>
  </cols>
  <sheetData>
    <row r="1" spans="1:24" s="1363" customFormat="1">
      <c r="A1" s="5422" t="s">
        <v>857</v>
      </c>
      <c r="B1" s="5422"/>
      <c r="C1" s="5422"/>
      <c r="D1" s="5422"/>
      <c r="E1" s="5422"/>
      <c r="F1" s="5422"/>
      <c r="G1" s="5422"/>
      <c r="H1" s="5422"/>
      <c r="I1" s="5422"/>
      <c r="J1" s="5422"/>
      <c r="K1" s="5422"/>
      <c r="L1" s="5422"/>
      <c r="M1" s="5422"/>
      <c r="N1" s="5422"/>
      <c r="O1" s="5422"/>
      <c r="P1" s="5422"/>
      <c r="Q1" s="5422"/>
      <c r="R1" s="5422"/>
      <c r="S1" s="5422"/>
      <c r="T1" s="89"/>
    </row>
    <row r="2" spans="1:24" s="1363" customFormat="1">
      <c r="A2" s="89"/>
      <c r="B2" s="89"/>
      <c r="C2" s="89"/>
      <c r="D2" s="89"/>
      <c r="E2" s="89"/>
      <c r="F2" s="89"/>
      <c r="G2" s="89"/>
      <c r="H2" s="290"/>
      <c r="I2" s="290"/>
      <c r="J2" s="290"/>
      <c r="K2" s="290"/>
      <c r="L2" s="290"/>
      <c r="M2" s="290"/>
      <c r="N2" s="290"/>
      <c r="O2" s="290"/>
      <c r="P2" s="290"/>
      <c r="Q2" s="290"/>
      <c r="R2" s="290"/>
      <c r="S2" s="290"/>
      <c r="T2" s="89"/>
    </row>
    <row r="3" spans="1:24" s="1363" customFormat="1" ht="14">
      <c r="A3" s="653" t="str">
        <f>+Cover!A14</f>
        <v>Select Name of Insurer/ Financial Holding Company</v>
      </c>
      <c r="B3" s="105"/>
      <c r="C3" s="105"/>
      <c r="D3" s="102"/>
      <c r="E3" s="102"/>
      <c r="F3" s="102"/>
      <c r="G3" s="102"/>
      <c r="H3" s="102"/>
      <c r="I3" s="102"/>
      <c r="J3" s="102"/>
      <c r="K3" s="102"/>
      <c r="L3" s="102"/>
      <c r="M3" s="102"/>
      <c r="N3" s="102"/>
      <c r="O3" s="102"/>
      <c r="P3" s="102"/>
      <c r="Q3" s="102"/>
      <c r="R3" s="102"/>
      <c r="S3" s="69" t="s">
        <v>2050</v>
      </c>
      <c r="T3" s="102"/>
    </row>
    <row r="4" spans="1:24" s="1363" customFormat="1" ht="14">
      <c r="A4" s="1787" t="str">
        <f>+ToC!A3</f>
        <v>Insurer/Financial Holding Company</v>
      </c>
      <c r="B4" s="102"/>
      <c r="C4" s="102"/>
      <c r="D4" s="102"/>
      <c r="E4" s="102"/>
      <c r="F4" s="102"/>
      <c r="G4" s="102"/>
      <c r="H4" s="102"/>
      <c r="I4" s="102"/>
      <c r="J4" s="102"/>
      <c r="K4" s="102"/>
      <c r="L4" s="102"/>
      <c r="M4" s="102"/>
      <c r="N4" s="102"/>
      <c r="O4" s="102"/>
      <c r="P4" s="102"/>
      <c r="Q4" s="102"/>
      <c r="R4" s="102"/>
      <c r="S4" s="102"/>
      <c r="T4" s="102"/>
    </row>
    <row r="5" spans="1:24" s="1363" customFormat="1" ht="14">
      <c r="A5" s="1787"/>
      <c r="B5" s="102"/>
      <c r="C5" s="102"/>
      <c r="D5" s="102"/>
      <c r="E5" s="102"/>
      <c r="F5" s="102"/>
      <c r="G5" s="102"/>
      <c r="H5" s="102"/>
      <c r="I5" s="102"/>
      <c r="J5" s="102"/>
      <c r="K5" s="102"/>
      <c r="L5" s="102"/>
      <c r="M5" s="102"/>
      <c r="N5" s="102"/>
      <c r="O5" s="102"/>
      <c r="P5" s="102"/>
      <c r="Q5" s="102"/>
      <c r="R5" s="102"/>
      <c r="S5" s="102"/>
      <c r="T5" s="102"/>
      <c r="X5" s="1473" t="s">
        <v>828</v>
      </c>
    </row>
    <row r="6" spans="1:24" s="1363" customFormat="1">
      <c r="A6" s="99" t="str">
        <f>+ToC!A5</f>
        <v>LONG-TERM INSURERS ANNUAL RETURN</v>
      </c>
      <c r="B6" s="1789"/>
      <c r="C6" s="1789"/>
      <c r="D6" s="102"/>
      <c r="E6" s="102"/>
      <c r="F6" s="102"/>
      <c r="G6" s="102"/>
      <c r="H6" s="102"/>
      <c r="I6" s="102"/>
      <c r="J6" s="102"/>
      <c r="K6" s="102"/>
      <c r="L6" s="102"/>
      <c r="M6" s="102"/>
      <c r="N6" s="102"/>
      <c r="O6" s="102"/>
      <c r="P6" s="102"/>
      <c r="Q6" s="102"/>
      <c r="R6" s="102"/>
      <c r="S6" s="102"/>
      <c r="T6" s="102"/>
      <c r="X6" s="4" t="s">
        <v>830</v>
      </c>
    </row>
    <row r="7" spans="1:24" s="1363" customFormat="1">
      <c r="A7" s="99" t="str">
        <f>+ToC!A6</f>
        <v>FOR THE YEAR ENDED:</v>
      </c>
      <c r="B7" s="1789"/>
      <c r="C7" s="1789"/>
      <c r="D7" s="102"/>
      <c r="E7" s="102"/>
      <c r="F7" s="102"/>
      <c r="G7" s="102"/>
      <c r="H7" s="102"/>
      <c r="I7" s="102"/>
      <c r="J7" s="102"/>
      <c r="K7" s="102"/>
      <c r="L7" s="102"/>
      <c r="M7" s="102"/>
      <c r="N7" s="102"/>
      <c r="O7" s="102"/>
      <c r="P7" s="102"/>
      <c r="Q7" s="102"/>
      <c r="R7" s="102"/>
      <c r="S7" s="2558">
        <f>+Cover!A23</f>
        <v>0</v>
      </c>
      <c r="T7" s="102"/>
      <c r="X7" s="4" t="s">
        <v>831</v>
      </c>
    </row>
    <row r="8" spans="1:24" s="1363" customFormat="1">
      <c r="A8" s="4505"/>
      <c r="B8" s="4505"/>
      <c r="C8" s="4505"/>
      <c r="D8" s="4505"/>
      <c r="E8" s="4505"/>
      <c r="F8" s="4505"/>
      <c r="G8" s="4505"/>
      <c r="H8" s="4505"/>
      <c r="I8" s="4505"/>
      <c r="J8" s="4505"/>
      <c r="K8" s="4505"/>
      <c r="L8" s="4505"/>
      <c r="M8" s="4505"/>
      <c r="N8" s="4505"/>
      <c r="O8" s="4505"/>
      <c r="P8" s="4505"/>
      <c r="Q8" s="4505"/>
      <c r="R8" s="4505"/>
      <c r="S8" s="4505"/>
      <c r="T8" s="4505"/>
      <c r="X8" s="4" t="s">
        <v>833</v>
      </c>
    </row>
    <row r="9" spans="1:24" s="1363" customFormat="1" ht="18">
      <c r="A9" s="434"/>
      <c r="B9" s="434"/>
      <c r="C9" s="434"/>
      <c r="D9" s="434"/>
      <c r="E9" s="434"/>
      <c r="F9" s="434"/>
      <c r="G9" s="434"/>
      <c r="H9" s="434"/>
      <c r="I9" s="434"/>
      <c r="J9" s="4506" t="s">
        <v>612</v>
      </c>
      <c r="K9" s="434"/>
      <c r="L9" s="434"/>
      <c r="M9" s="434"/>
      <c r="N9" s="434"/>
      <c r="O9" s="434"/>
      <c r="P9" s="434"/>
      <c r="Q9" s="434"/>
      <c r="R9" s="434"/>
      <c r="S9" s="434"/>
      <c r="T9" s="89"/>
      <c r="X9" s="4" t="s">
        <v>835</v>
      </c>
    </row>
    <row r="10" spans="1:24" s="1363" customFormat="1" ht="17.5" customHeight="1">
      <c r="A10" s="5423" t="s">
        <v>858</v>
      </c>
      <c r="B10" s="5423"/>
      <c r="C10" s="5423"/>
      <c r="D10" s="5423"/>
      <c r="E10" s="5423"/>
      <c r="F10" s="5423"/>
      <c r="G10" s="5423"/>
      <c r="H10" s="5423"/>
      <c r="I10" s="5423"/>
      <c r="J10" s="5423"/>
      <c r="K10" s="5423"/>
      <c r="L10" s="5423"/>
      <c r="M10" s="5423"/>
      <c r="N10" s="5423"/>
      <c r="O10" s="5423"/>
      <c r="P10" s="5423"/>
      <c r="Q10" s="5423"/>
      <c r="R10" s="5423"/>
      <c r="S10" s="5423"/>
      <c r="T10" s="89"/>
      <c r="X10" s="4" t="s">
        <v>836</v>
      </c>
    </row>
    <row r="11" spans="1:24" s="1363" customFormat="1" ht="12" customHeight="1" thickBot="1">
      <c r="A11" s="89"/>
      <c r="B11" s="89"/>
      <c r="C11" s="89"/>
      <c r="D11" s="89"/>
      <c r="E11" s="89"/>
      <c r="F11" s="89"/>
      <c r="G11" s="89"/>
      <c r="H11" s="89"/>
      <c r="I11" s="89"/>
      <c r="J11" s="89"/>
      <c r="K11" s="89"/>
      <c r="L11" s="89"/>
      <c r="M11" s="89"/>
      <c r="N11" s="89"/>
      <c r="O11" s="89"/>
      <c r="P11" s="89"/>
      <c r="Q11" s="89"/>
      <c r="R11" s="89"/>
      <c r="S11" s="89"/>
      <c r="T11" s="89"/>
      <c r="X11" s="4" t="s">
        <v>837</v>
      </c>
    </row>
    <row r="12" spans="1:24" s="1363" customFormat="1" ht="43" thickTop="1">
      <c r="A12" s="11"/>
      <c r="B12" s="11" t="s">
        <v>133</v>
      </c>
      <c r="C12" s="2559" t="s">
        <v>828</v>
      </c>
      <c r="D12" s="2559" t="s">
        <v>828</v>
      </c>
      <c r="E12" s="2559" t="s">
        <v>828</v>
      </c>
      <c r="F12" s="2559" t="s">
        <v>828</v>
      </c>
      <c r="G12" s="2559" t="s">
        <v>828</v>
      </c>
      <c r="H12" s="2559" t="s">
        <v>828</v>
      </c>
      <c r="I12" s="2559" t="s">
        <v>828</v>
      </c>
      <c r="J12" s="2559" t="s">
        <v>828</v>
      </c>
      <c r="K12" s="2559" t="s">
        <v>828</v>
      </c>
      <c r="L12" s="2559" t="s">
        <v>828</v>
      </c>
      <c r="M12" s="2559" t="s">
        <v>828</v>
      </c>
      <c r="N12" s="2559" t="s">
        <v>828</v>
      </c>
      <c r="O12" s="2559" t="s">
        <v>828</v>
      </c>
      <c r="P12" s="2559" t="s">
        <v>828</v>
      </c>
      <c r="Q12" s="2560" t="str">
        <f>"Total Outside Trinidad &amp; Tobago"&amp;YEAR($S$7)</f>
        <v>Total Outside Trinidad &amp; Tobago1900</v>
      </c>
      <c r="R12" s="693" t="str">
        <f>"Total In Trinidad &amp; Tobago"&amp;YEAR($S$7)</f>
        <v>Total In Trinidad &amp; Tobago1900</v>
      </c>
      <c r="S12" s="2561">
        <f>YEAR($S$7)</f>
        <v>1900</v>
      </c>
      <c r="T12" s="2561">
        <f>S12-1</f>
        <v>1899</v>
      </c>
      <c r="X12" s="4" t="s">
        <v>838</v>
      </c>
    </row>
    <row r="13" spans="1:24" s="1363" customFormat="1" ht="15" customHeight="1">
      <c r="A13" s="2562"/>
      <c r="B13" s="2562"/>
      <c r="C13" s="2563" t="s">
        <v>640</v>
      </c>
      <c r="D13" s="2564" t="s">
        <v>640</v>
      </c>
      <c r="E13" s="2564" t="s">
        <v>640</v>
      </c>
      <c r="F13" s="2564" t="s">
        <v>640</v>
      </c>
      <c r="G13" s="2564" t="s">
        <v>640</v>
      </c>
      <c r="H13" s="2564" t="s">
        <v>640</v>
      </c>
      <c r="I13" s="2564" t="s">
        <v>640</v>
      </c>
      <c r="J13" s="2564" t="s">
        <v>640</v>
      </c>
      <c r="K13" s="2564" t="s">
        <v>640</v>
      </c>
      <c r="L13" s="2564" t="s">
        <v>640</v>
      </c>
      <c r="M13" s="2564" t="s">
        <v>640</v>
      </c>
      <c r="N13" s="2564" t="s">
        <v>640</v>
      </c>
      <c r="O13" s="2564" t="s">
        <v>640</v>
      </c>
      <c r="P13" s="2564" t="s">
        <v>640</v>
      </c>
      <c r="Q13" s="2565" t="s">
        <v>640</v>
      </c>
      <c r="R13" s="2565" t="s">
        <v>640</v>
      </c>
      <c r="S13" s="2565" t="s">
        <v>640</v>
      </c>
      <c r="T13" s="2565" t="s">
        <v>640</v>
      </c>
      <c r="X13" s="3" t="s">
        <v>839</v>
      </c>
    </row>
    <row r="14" spans="1:24" s="1363" customFormat="1" ht="18.75" customHeight="1">
      <c r="A14" s="2566" t="s">
        <v>617</v>
      </c>
      <c r="B14" s="2562"/>
      <c r="C14" s="2562"/>
      <c r="D14" s="2562"/>
      <c r="E14" s="2562"/>
      <c r="F14" s="2562"/>
      <c r="G14" s="2562"/>
      <c r="H14" s="2562"/>
      <c r="I14" s="2562"/>
      <c r="J14" s="2562"/>
      <c r="K14" s="2562"/>
      <c r="L14" s="2562"/>
      <c r="M14" s="2562"/>
      <c r="N14" s="2562"/>
      <c r="O14" s="2562"/>
      <c r="P14" s="2562"/>
      <c r="Q14" s="2562"/>
      <c r="R14" s="2562"/>
      <c r="S14" s="2562"/>
      <c r="T14" s="2562"/>
      <c r="X14" s="4" t="s">
        <v>859</v>
      </c>
    </row>
    <row r="15" spans="1:24" s="1363" customFormat="1" ht="18" customHeight="1">
      <c r="A15" s="1163" t="s">
        <v>860</v>
      </c>
      <c r="B15" s="165"/>
      <c r="C15" s="2567">
        <f>'21.012'!E50</f>
        <v>0</v>
      </c>
      <c r="D15" s="2567">
        <f>'21.012'!F50</f>
        <v>0</v>
      </c>
      <c r="E15" s="2567">
        <f>'21.012'!G50</f>
        <v>0</v>
      </c>
      <c r="F15" s="2567">
        <f>'21.012'!H50</f>
        <v>0</v>
      </c>
      <c r="G15" s="2567">
        <f>'21.012'!I50</f>
        <v>0</v>
      </c>
      <c r="H15" s="2567">
        <f>'21.012'!J50</f>
        <v>0</v>
      </c>
      <c r="I15" s="2567">
        <f>'21.012'!K50</f>
        <v>0</v>
      </c>
      <c r="J15" s="2567">
        <f>'21.012'!L50</f>
        <v>0</v>
      </c>
      <c r="K15" s="2567">
        <f>'21.012'!M50</f>
        <v>0</v>
      </c>
      <c r="L15" s="2567">
        <f>'21.012'!N50</f>
        <v>0</v>
      </c>
      <c r="M15" s="2567">
        <f>'21.012'!O50</f>
        <v>0</v>
      </c>
      <c r="N15" s="2567">
        <f>'21.012'!P50</f>
        <v>0</v>
      </c>
      <c r="O15" s="2567">
        <f>'21.012'!Q50</f>
        <v>0</v>
      </c>
      <c r="P15" s="2567">
        <f>'21.012'!R50</f>
        <v>0</v>
      </c>
      <c r="Q15" s="2168">
        <f>SUM(C15:P15)</f>
        <v>0</v>
      </c>
      <c r="R15" s="2568">
        <f>'21.012'!D50</f>
        <v>0</v>
      </c>
      <c r="S15" s="2209">
        <f>Q15+R15</f>
        <v>0</v>
      </c>
      <c r="T15" s="1918"/>
      <c r="X15" s="4" t="s">
        <v>841</v>
      </c>
    </row>
    <row r="16" spans="1:24" s="1363" customFormat="1" ht="18" customHeight="1">
      <c r="A16" s="1164" t="s">
        <v>861</v>
      </c>
      <c r="B16" s="133"/>
      <c r="C16" s="2569"/>
      <c r="D16" s="2569"/>
      <c r="E16" s="2569"/>
      <c r="F16" s="2569"/>
      <c r="G16" s="2569"/>
      <c r="H16" s="2569"/>
      <c r="I16" s="2569"/>
      <c r="J16" s="2569"/>
      <c r="K16" s="2569"/>
      <c r="L16" s="2569"/>
      <c r="M16" s="2569"/>
      <c r="N16" s="2569"/>
      <c r="O16" s="2569"/>
      <c r="P16" s="2569"/>
      <c r="Q16" s="2570">
        <f>SUM(C16:P16)</f>
        <v>0</v>
      </c>
      <c r="R16" s="2571">
        <f>+'50.010'!D32</f>
        <v>0</v>
      </c>
      <c r="S16" s="1162">
        <f t="shared" ref="S16:S22" si="0">Q16+R16</f>
        <v>0</v>
      </c>
      <c r="T16" s="2376"/>
      <c r="X16" s="4" t="s">
        <v>842</v>
      </c>
    </row>
    <row r="17" spans="1:24" s="1363" customFormat="1" ht="18" customHeight="1">
      <c r="A17" s="1164" t="s">
        <v>862</v>
      </c>
      <c r="B17" s="147"/>
      <c r="C17" s="2572"/>
      <c r="D17" s="2572"/>
      <c r="E17" s="2572"/>
      <c r="F17" s="2572"/>
      <c r="G17" s="2572"/>
      <c r="H17" s="2572"/>
      <c r="I17" s="2572"/>
      <c r="J17" s="2572"/>
      <c r="K17" s="2572"/>
      <c r="L17" s="2572"/>
      <c r="M17" s="2572"/>
      <c r="N17" s="2572"/>
      <c r="O17" s="2572"/>
      <c r="P17" s="2572"/>
      <c r="Q17" s="2168">
        <f>SUM(C17:P17)</f>
        <v>0</v>
      </c>
      <c r="R17" s="2573"/>
      <c r="S17" s="1162">
        <f t="shared" si="0"/>
        <v>0</v>
      </c>
      <c r="T17" s="1993"/>
      <c r="X17" s="4" t="s">
        <v>843</v>
      </c>
    </row>
    <row r="18" spans="1:24" s="1363" customFormat="1" ht="21" customHeight="1" thickBot="1">
      <c r="A18" s="2574" t="s">
        <v>863</v>
      </c>
      <c r="B18" s="2575"/>
      <c r="C18" s="2576">
        <f t="shared" ref="C18:T18" si="1">SUM(C15:C17)</f>
        <v>0</v>
      </c>
      <c r="D18" s="2576">
        <f t="shared" si="1"/>
        <v>0</v>
      </c>
      <c r="E18" s="2576">
        <f t="shared" si="1"/>
        <v>0</v>
      </c>
      <c r="F18" s="2576">
        <f t="shared" si="1"/>
        <v>0</v>
      </c>
      <c r="G18" s="2576">
        <f t="shared" si="1"/>
        <v>0</v>
      </c>
      <c r="H18" s="2576">
        <f t="shared" si="1"/>
        <v>0</v>
      </c>
      <c r="I18" s="2576">
        <f t="shared" si="1"/>
        <v>0</v>
      </c>
      <c r="J18" s="2576">
        <f t="shared" si="1"/>
        <v>0</v>
      </c>
      <c r="K18" s="2576">
        <f t="shared" si="1"/>
        <v>0</v>
      </c>
      <c r="L18" s="2576">
        <f t="shared" si="1"/>
        <v>0</v>
      </c>
      <c r="M18" s="2576">
        <f t="shared" si="1"/>
        <v>0</v>
      </c>
      <c r="N18" s="2576">
        <f t="shared" si="1"/>
        <v>0</v>
      </c>
      <c r="O18" s="2576">
        <f t="shared" si="1"/>
        <v>0</v>
      </c>
      <c r="P18" s="2576">
        <f t="shared" si="1"/>
        <v>0</v>
      </c>
      <c r="Q18" s="2576">
        <f t="shared" si="1"/>
        <v>0</v>
      </c>
      <c r="R18" s="2576">
        <f t="shared" si="1"/>
        <v>0</v>
      </c>
      <c r="S18" s="2576">
        <f t="shared" si="1"/>
        <v>0</v>
      </c>
      <c r="T18" s="2576">
        <f t="shared" si="1"/>
        <v>0</v>
      </c>
      <c r="X18" s="4" t="s">
        <v>844</v>
      </c>
    </row>
    <row r="19" spans="1:24" s="1363" customFormat="1" ht="18.75" customHeight="1">
      <c r="A19" s="1625" t="s">
        <v>627</v>
      </c>
      <c r="B19" s="1214"/>
      <c r="C19" s="1194"/>
      <c r="D19" s="1194"/>
      <c r="E19" s="1194"/>
      <c r="F19" s="1194"/>
      <c r="G19" s="1475"/>
      <c r="H19" s="1475"/>
      <c r="I19" s="1475"/>
      <c r="J19" s="1475"/>
      <c r="K19" s="1475"/>
      <c r="L19" s="1475"/>
      <c r="M19" s="1475"/>
      <c r="N19" s="1475"/>
      <c r="O19" s="1475"/>
      <c r="P19" s="1475"/>
      <c r="Q19" s="1476">
        <f>SUM(C19:P19)</f>
        <v>0</v>
      </c>
      <c r="R19" s="1475"/>
      <c r="S19" s="1477">
        <f t="shared" si="0"/>
        <v>0</v>
      </c>
      <c r="T19" s="1194"/>
      <c r="X19" s="4" t="s">
        <v>845</v>
      </c>
    </row>
    <row r="20" spans="1:24" s="1363" customFormat="1" ht="18" customHeight="1">
      <c r="A20" s="1163" t="s">
        <v>864</v>
      </c>
      <c r="B20" s="166"/>
      <c r="C20" s="2577"/>
      <c r="D20" s="2577"/>
      <c r="E20" s="1993"/>
      <c r="F20" s="2577"/>
      <c r="G20" s="1972"/>
      <c r="H20" s="2577"/>
      <c r="I20" s="2577"/>
      <c r="J20" s="2577"/>
      <c r="K20" s="2577"/>
      <c r="L20" s="2577"/>
      <c r="M20" s="2577"/>
      <c r="N20" s="2577"/>
      <c r="O20" s="2577"/>
      <c r="P20" s="1972"/>
      <c r="Q20" s="2168">
        <f>SUM(C20:P20)</f>
        <v>0</v>
      </c>
      <c r="R20" s="1972"/>
      <c r="S20" s="2209">
        <f t="shared" si="0"/>
        <v>0</v>
      </c>
      <c r="T20" s="1993"/>
      <c r="X20" s="4" t="s">
        <v>846</v>
      </c>
    </row>
    <row r="21" spans="1:24" s="1363" customFormat="1" ht="18" customHeight="1">
      <c r="A21" s="1163" t="s">
        <v>865</v>
      </c>
      <c r="B21" s="133"/>
      <c r="C21" s="1993"/>
      <c r="D21" s="1993"/>
      <c r="E21" s="1993"/>
      <c r="F21" s="1993"/>
      <c r="G21" s="1993"/>
      <c r="H21" s="1993"/>
      <c r="I21" s="1993"/>
      <c r="J21" s="1993"/>
      <c r="K21" s="1993"/>
      <c r="L21" s="1993"/>
      <c r="M21" s="1993"/>
      <c r="N21" s="1993"/>
      <c r="O21" s="1993"/>
      <c r="P21" s="1993"/>
      <c r="Q21" s="2168">
        <f>SUM(C21:P21)</f>
        <v>0</v>
      </c>
      <c r="R21" s="2578">
        <f>+'50.020'!J25</f>
        <v>0</v>
      </c>
      <c r="S21" s="2209">
        <f t="shared" si="0"/>
        <v>0</v>
      </c>
      <c r="T21" s="1993"/>
      <c r="X21" s="4" t="s">
        <v>849</v>
      </c>
    </row>
    <row r="22" spans="1:24" s="1363" customFormat="1" ht="18" customHeight="1">
      <c r="A22" s="1164" t="s">
        <v>866</v>
      </c>
      <c r="B22" s="131"/>
      <c r="C22" s="2579"/>
      <c r="D22" s="2579"/>
      <c r="E22" s="2579"/>
      <c r="F22" s="2579"/>
      <c r="G22" s="2579"/>
      <c r="H22" s="2579"/>
      <c r="I22" s="2579"/>
      <c r="J22" s="2579"/>
      <c r="K22" s="2579"/>
      <c r="L22" s="2579"/>
      <c r="M22" s="2579"/>
      <c r="N22" s="2579"/>
      <c r="O22" s="2579"/>
      <c r="P22" s="2579"/>
      <c r="Q22" s="2570">
        <f>SUM(C22:P22)</f>
        <v>0</v>
      </c>
      <c r="R22" s="2580"/>
      <c r="S22" s="1162">
        <f t="shared" si="0"/>
        <v>0</v>
      </c>
      <c r="T22" s="1642"/>
      <c r="X22" s="4" t="s">
        <v>850</v>
      </c>
    </row>
    <row r="23" spans="1:24" s="1363" customFormat="1" ht="20.25" customHeight="1" thickBot="1">
      <c r="A23" s="2574" t="s">
        <v>520</v>
      </c>
      <c r="B23" s="2575"/>
      <c r="C23" s="2125">
        <f>SUM(C20:C22)</f>
        <v>0</v>
      </c>
      <c r="D23" s="2125">
        <f t="shared" ref="D23:T23" si="2">SUM(D20:D22)</f>
        <v>0</v>
      </c>
      <c r="E23" s="2125">
        <f>SUM(E20:E22)</f>
        <v>0</v>
      </c>
      <c r="F23" s="2125">
        <f t="shared" si="2"/>
        <v>0</v>
      </c>
      <c r="G23" s="2125">
        <f t="shared" si="2"/>
        <v>0</v>
      </c>
      <c r="H23" s="2125">
        <f t="shared" si="2"/>
        <v>0</v>
      </c>
      <c r="I23" s="2125">
        <f t="shared" si="2"/>
        <v>0</v>
      </c>
      <c r="J23" s="2125">
        <f t="shared" si="2"/>
        <v>0</v>
      </c>
      <c r="K23" s="2125">
        <f t="shared" si="2"/>
        <v>0</v>
      </c>
      <c r="L23" s="2125">
        <f t="shared" si="2"/>
        <v>0</v>
      </c>
      <c r="M23" s="2125">
        <f t="shared" si="2"/>
        <v>0</v>
      </c>
      <c r="N23" s="2125">
        <f t="shared" si="2"/>
        <v>0</v>
      </c>
      <c r="O23" s="2125">
        <f t="shared" si="2"/>
        <v>0</v>
      </c>
      <c r="P23" s="2125">
        <f t="shared" si="2"/>
        <v>0</v>
      </c>
      <c r="Q23" s="2125">
        <f t="shared" si="2"/>
        <v>0</v>
      </c>
      <c r="R23" s="2125">
        <f t="shared" si="2"/>
        <v>0</v>
      </c>
      <c r="S23" s="2125">
        <f t="shared" si="2"/>
        <v>0</v>
      </c>
      <c r="T23" s="2125">
        <f t="shared" si="2"/>
        <v>0</v>
      </c>
      <c r="X23" s="4" t="s">
        <v>852</v>
      </c>
    </row>
    <row r="24" spans="1:24" s="1363" customFormat="1">
      <c r="A24" s="1799"/>
      <c r="B24" s="1799"/>
      <c r="C24" s="1799"/>
      <c r="D24" s="1799"/>
      <c r="E24" s="1799"/>
      <c r="F24" s="1799"/>
      <c r="G24" s="1799"/>
      <c r="H24" s="1799"/>
      <c r="I24" s="1799"/>
      <c r="J24" s="1799"/>
      <c r="K24" s="1799"/>
      <c r="L24" s="1799"/>
      <c r="M24" s="1799"/>
      <c r="N24" s="1799"/>
      <c r="O24" s="1799"/>
      <c r="P24" s="1799"/>
      <c r="Q24" s="1799"/>
      <c r="R24" s="1799"/>
      <c r="S24" s="1799"/>
      <c r="T24" s="89"/>
      <c r="X24" s="4" t="s">
        <v>853</v>
      </c>
    </row>
    <row r="25" spans="1:24" s="1363" customFormat="1">
      <c r="A25" s="89"/>
      <c r="B25" s="89"/>
      <c r="C25" s="89"/>
      <c r="D25" s="89"/>
      <c r="E25" s="89"/>
      <c r="F25" s="89"/>
      <c r="G25" s="89"/>
      <c r="H25" s="89"/>
      <c r="I25" s="89"/>
      <c r="J25" s="89"/>
      <c r="K25" s="89"/>
      <c r="L25" s="89"/>
      <c r="M25" s="89"/>
      <c r="N25" s="89"/>
      <c r="O25" s="89"/>
      <c r="P25" s="89"/>
      <c r="Q25" s="89"/>
      <c r="R25" s="89"/>
      <c r="S25" s="89"/>
      <c r="T25" s="126" t="str">
        <f>+ToC!E115</f>
        <v xml:space="preserve">LONG-TERM Annual Return </v>
      </c>
      <c r="X25" s="4" t="s">
        <v>324</v>
      </c>
    </row>
    <row r="26" spans="1:24" s="1363" customFormat="1">
      <c r="A26" s="89"/>
      <c r="B26" s="89"/>
      <c r="C26" s="89"/>
      <c r="D26" s="89"/>
      <c r="E26" s="89"/>
      <c r="F26" s="89"/>
      <c r="G26" s="89"/>
      <c r="H26" s="89"/>
      <c r="I26" s="89"/>
      <c r="J26" s="89"/>
      <c r="K26" s="89"/>
      <c r="L26" s="89"/>
      <c r="M26" s="89"/>
      <c r="N26" s="89"/>
      <c r="O26" s="89"/>
      <c r="P26" s="89"/>
      <c r="Q26" s="89"/>
      <c r="R26" s="89"/>
      <c r="S26" s="89"/>
      <c r="T26" s="268" t="s">
        <v>867</v>
      </c>
    </row>
    <row r="27" spans="1:24" hidden="1">
      <c r="A27" s="4"/>
      <c r="B27" s="4"/>
      <c r="C27" s="4"/>
      <c r="D27" s="4"/>
      <c r="E27" s="4"/>
      <c r="F27" s="4"/>
      <c r="G27" s="4"/>
      <c r="H27" s="4"/>
      <c r="I27" s="4"/>
      <c r="J27" s="4"/>
      <c r="K27" s="4"/>
      <c r="L27" s="4"/>
      <c r="M27" s="4"/>
      <c r="N27" s="4"/>
      <c r="O27" s="4"/>
      <c r="P27" s="4"/>
      <c r="Q27" s="4"/>
      <c r="R27" s="4"/>
      <c r="S27" s="4"/>
      <c r="T27" s="4"/>
      <c r="U27" s="4"/>
      <c r="V27" s="4"/>
      <c r="W27" s="4"/>
      <c r="X27" s="4"/>
    </row>
    <row r="28" spans="1:24" hidden="1">
      <c r="A28" s="4"/>
      <c r="B28" s="4"/>
      <c r="C28" s="4"/>
      <c r="D28" s="4"/>
      <c r="E28" s="4"/>
      <c r="F28" s="4"/>
      <c r="G28" s="4"/>
      <c r="H28" s="4"/>
      <c r="I28" s="4"/>
      <c r="J28" s="4"/>
      <c r="K28" s="4"/>
      <c r="L28" s="4"/>
      <c r="M28" s="4"/>
      <c r="N28" s="4"/>
      <c r="O28" s="4"/>
      <c r="P28" s="4"/>
      <c r="Q28" s="4"/>
      <c r="R28" s="4"/>
      <c r="S28" s="4"/>
      <c r="T28" s="4"/>
      <c r="U28" s="4"/>
      <c r="V28" s="4"/>
      <c r="W28" s="4"/>
      <c r="X28" s="4"/>
    </row>
    <row r="29" spans="1:24" hidden="1">
      <c r="A29" s="4"/>
      <c r="B29" s="4"/>
      <c r="C29" s="4"/>
      <c r="D29" s="4"/>
      <c r="E29" s="4"/>
      <c r="F29" s="4"/>
      <c r="G29" s="4"/>
      <c r="H29" s="4"/>
      <c r="I29" s="4"/>
      <c r="J29" s="4"/>
      <c r="K29" s="4"/>
      <c r="L29" s="4"/>
      <c r="M29" s="4"/>
      <c r="N29" s="4"/>
      <c r="O29" s="4"/>
      <c r="P29" s="4"/>
      <c r="Q29" s="4"/>
      <c r="R29" s="4"/>
      <c r="S29" s="4"/>
      <c r="T29" s="4"/>
      <c r="U29" s="4"/>
      <c r="V29" s="4"/>
      <c r="W29" s="4"/>
      <c r="X29" s="4"/>
    </row>
    <row r="30" spans="1:24" hidden="1">
      <c r="A30" s="4"/>
      <c r="B30" s="4"/>
      <c r="C30" s="4"/>
      <c r="D30" s="4"/>
      <c r="E30" s="4"/>
      <c r="F30" s="4"/>
      <c r="G30" s="4"/>
      <c r="H30" s="4"/>
      <c r="I30" s="4"/>
      <c r="J30" s="4"/>
      <c r="K30" s="4"/>
      <c r="L30" s="4"/>
      <c r="M30" s="4"/>
      <c r="N30" s="4"/>
      <c r="O30" s="4"/>
      <c r="P30" s="4"/>
      <c r="Q30" s="4"/>
      <c r="R30" s="4"/>
      <c r="S30" s="4"/>
      <c r="T30" s="4"/>
      <c r="U30" s="4"/>
      <c r="V30" s="4"/>
      <c r="W30" s="4"/>
      <c r="X30" s="4"/>
    </row>
    <row r="31" spans="1:24" hidden="1">
      <c r="A31" s="4"/>
      <c r="B31" s="4"/>
      <c r="C31" s="4"/>
      <c r="D31" s="4"/>
      <c r="E31" s="4"/>
      <c r="F31" s="4"/>
      <c r="G31" s="4"/>
      <c r="H31" s="4"/>
      <c r="I31" s="4"/>
      <c r="J31" s="4"/>
      <c r="K31" s="4"/>
      <c r="L31" s="4"/>
      <c r="M31" s="4"/>
      <c r="N31" s="4"/>
      <c r="O31" s="4"/>
      <c r="P31" s="4"/>
      <c r="Q31" s="4"/>
      <c r="R31" s="4"/>
      <c r="S31" s="4"/>
      <c r="T31" s="4"/>
      <c r="U31" s="4"/>
      <c r="V31" s="4"/>
      <c r="W31" s="4"/>
      <c r="X31" s="4"/>
    </row>
    <row r="32" spans="1:24" hidden="1">
      <c r="A32" s="4"/>
      <c r="B32" s="4"/>
      <c r="C32" s="4"/>
      <c r="D32" s="4"/>
      <c r="E32" s="4"/>
      <c r="F32" s="4"/>
      <c r="G32" s="4"/>
      <c r="H32" s="4"/>
      <c r="I32" s="4"/>
      <c r="J32" s="4"/>
      <c r="K32" s="4"/>
      <c r="L32" s="4"/>
      <c r="M32" s="4"/>
      <c r="N32" s="4"/>
      <c r="O32" s="4"/>
      <c r="P32" s="4"/>
      <c r="Q32" s="4"/>
      <c r="R32" s="4"/>
      <c r="S32" s="4"/>
      <c r="T32" s="4"/>
      <c r="U32" s="4"/>
      <c r="V32" s="4"/>
      <c r="W32" s="4"/>
      <c r="X32" s="4"/>
    </row>
  </sheetData>
  <sheetProtection password="DF61" sheet="1" objects="1" scenarios="1"/>
  <mergeCells count="2">
    <mergeCell ref="A1:S1"/>
    <mergeCell ref="A10:S10"/>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R18 S15:S23 C18:P18 Q15:Q22 T18 T23 C23:R23">
      <formula1>50000000000</formula1>
    </dataValidation>
    <dataValidation type="list" allowBlank="1" showInputMessage="1" showErrorMessage="1" sqref="C12:P12">
      <formula1>$X$5:$X$25</formula1>
    </dataValidation>
  </dataValidations>
  <hyperlinks>
    <hyperlink ref="A1:S1" location="ToC!A1" display="22.010"/>
  </hyperlinks>
  <printOptions horizontalCentered="1"/>
  <pageMargins left="0.49212598425196902" right="0" top="0.39370078740157499" bottom="0.39370078740157499" header="0.39370078740157499" footer="0.39370078740157499"/>
  <pageSetup paperSize="5" scale="5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FFFF"/>
    <pageSetUpPr fitToPage="1"/>
  </sheetPr>
  <dimension ref="A1:I57"/>
  <sheetViews>
    <sheetView zoomScale="85" zoomScaleNormal="85" workbookViewId="0">
      <selection activeCell="A10" sqref="A10:H10"/>
    </sheetView>
  </sheetViews>
  <sheetFormatPr defaultColWidth="0" defaultRowHeight="15.5" zeroHeight="1"/>
  <cols>
    <col min="1" max="1" width="2.3046875" style="90" customWidth="1"/>
    <col min="2" max="2" width="5.3046875" style="90" customWidth="1"/>
    <col min="3" max="3" width="20.07421875" style="90" customWidth="1"/>
    <col min="4" max="4" width="12.765625" style="90" customWidth="1"/>
    <col min="5" max="5" width="5.765625" style="90" customWidth="1"/>
    <col min="6" max="6" width="20" style="90" bestFit="1" customWidth="1"/>
    <col min="7" max="7" width="15.765625" style="90" bestFit="1" customWidth="1"/>
    <col min="8" max="8" width="20.07421875" style="90" bestFit="1" customWidth="1"/>
    <col min="9" max="9" width="0" style="90" hidden="1" customWidth="1"/>
    <col min="10" max="16384" width="8.84375" style="90" hidden="1"/>
  </cols>
  <sheetData>
    <row r="1" spans="1:9">
      <c r="A1" s="5052" t="s">
        <v>868</v>
      </c>
      <c r="B1" s="5052"/>
      <c r="C1" s="5052"/>
      <c r="D1" s="5052"/>
      <c r="E1" s="5052"/>
      <c r="F1" s="5052"/>
      <c r="G1" s="5052"/>
      <c r="H1" s="5052"/>
    </row>
    <row r="2" spans="1:9">
      <c r="A2" s="1799"/>
      <c r="B2" s="1799"/>
      <c r="C2" s="1799"/>
      <c r="D2" s="1799"/>
      <c r="E2" s="1799"/>
      <c r="F2" s="1799"/>
      <c r="G2" s="1799"/>
      <c r="H2" s="69" t="s">
        <v>2050</v>
      </c>
    </row>
    <row r="3" spans="1:9">
      <c r="A3" s="653" t="str">
        <f>+Cover!A14</f>
        <v>Select Name of Insurer/ Financial Holding Company</v>
      </c>
      <c r="B3" s="352"/>
      <c r="C3" s="352"/>
      <c r="D3" s="352"/>
      <c r="E3" s="352"/>
      <c r="F3" s="105"/>
      <c r="G3" s="105"/>
      <c r="H3" s="102"/>
    </row>
    <row r="4" spans="1:9" s="93" customFormat="1">
      <c r="A4" s="1787" t="str">
        <f>+ToC!A3</f>
        <v>Insurer/Financial Holding Company</v>
      </c>
      <c r="B4" s="99"/>
      <c r="C4" s="99"/>
      <c r="D4" s="99"/>
      <c r="E4" s="102"/>
      <c r="F4" s="102"/>
      <c r="G4" s="102"/>
      <c r="H4" s="102"/>
    </row>
    <row r="5" spans="1:9" s="93" customFormat="1">
      <c r="A5" s="1787"/>
      <c r="B5" s="99"/>
      <c r="C5" s="99"/>
      <c r="D5" s="99"/>
      <c r="E5" s="102"/>
      <c r="F5" s="102"/>
      <c r="G5" s="102"/>
      <c r="H5" s="102"/>
    </row>
    <row r="6" spans="1:9" s="93" customFormat="1">
      <c r="A6" s="99" t="str">
        <f>+ToC!A5</f>
        <v>LONG-TERM INSURERS ANNUAL RETURN</v>
      </c>
      <c r="B6" s="1167"/>
      <c r="C6" s="1167"/>
      <c r="D6" s="102"/>
      <c r="E6" s="102"/>
      <c r="F6" s="102"/>
      <c r="G6" s="102"/>
      <c r="H6" s="102"/>
    </row>
    <row r="7" spans="1:9" s="93" customFormat="1">
      <c r="A7" s="99" t="str">
        <f>+ToC!A6</f>
        <v>FOR THE YEAR ENDED:</v>
      </c>
      <c r="B7" s="1167"/>
      <c r="C7" s="1167"/>
      <c r="D7" s="102"/>
      <c r="E7" s="102"/>
      <c r="F7" s="102"/>
      <c r="G7" s="102"/>
      <c r="H7" s="2398">
        <f>+Cover!A23</f>
        <v>0</v>
      </c>
    </row>
    <row r="8" spans="1:9" s="93" customFormat="1">
      <c r="A8" s="5407" t="s">
        <v>612</v>
      </c>
      <c r="B8" s="5407"/>
      <c r="C8" s="5407"/>
      <c r="D8" s="5407"/>
      <c r="E8" s="5407"/>
      <c r="F8" s="5407"/>
      <c r="G8" s="5407"/>
      <c r="H8" s="5407"/>
      <c r="I8" s="437"/>
    </row>
    <row r="9" spans="1:9" s="93" customFormat="1">
      <c r="A9" s="1798"/>
      <c r="B9" s="1798"/>
      <c r="C9" s="1798"/>
      <c r="D9" s="1798"/>
      <c r="E9" s="1798"/>
      <c r="F9" s="1798"/>
      <c r="G9" s="1798"/>
      <c r="H9" s="1798"/>
    </row>
    <row r="10" spans="1:9" s="93" customFormat="1">
      <c r="A10" s="5055" t="s">
        <v>2271</v>
      </c>
      <c r="B10" s="5055"/>
      <c r="C10" s="5055"/>
      <c r="D10" s="5055"/>
      <c r="E10" s="5055"/>
      <c r="F10" s="5055"/>
      <c r="G10" s="5055"/>
      <c r="H10" s="5055"/>
    </row>
    <row r="11" spans="1:9" s="93" customFormat="1" ht="20.25" customHeight="1">
      <c r="A11" s="5055" t="s">
        <v>869</v>
      </c>
      <c r="B11" s="5055"/>
      <c r="C11" s="5055"/>
      <c r="D11" s="5055"/>
      <c r="E11" s="5055"/>
      <c r="F11" s="5055"/>
      <c r="G11" s="5055"/>
      <c r="H11" s="5055"/>
    </row>
    <row r="12" spans="1:9" s="93" customFormat="1" ht="20.25" customHeight="1">
      <c r="A12" s="5471" t="s">
        <v>870</v>
      </c>
      <c r="B12" s="5471"/>
      <c r="C12" s="5471"/>
      <c r="D12" s="5471"/>
      <c r="E12" s="5471"/>
      <c r="F12" s="5471"/>
      <c r="G12" s="5471"/>
      <c r="H12" s="5471"/>
    </row>
    <row r="13" spans="1:9" ht="14.5" customHeight="1" thickBot="1">
      <c r="A13" s="105"/>
      <c r="B13" s="105"/>
      <c r="C13" s="105"/>
      <c r="D13" s="105"/>
      <c r="E13" s="105"/>
      <c r="F13" s="1805"/>
      <c r="G13" s="1805"/>
      <c r="H13" s="102"/>
    </row>
    <row r="14" spans="1:9" ht="29" thickTop="1">
      <c r="A14" s="881"/>
      <c r="B14" s="2581"/>
      <c r="C14" s="2581"/>
      <c r="D14" s="2582"/>
      <c r="E14" s="812" t="s">
        <v>133</v>
      </c>
      <c r="F14" s="2582" t="str">
        <f>"In Trinidad &amp; Tobago"&amp;YEAR($H$7)</f>
        <v>In Trinidad &amp; Tobago1900</v>
      </c>
      <c r="G14" s="2582" t="str">
        <f>"Outside Trinidad &amp; Tobago"&amp;YEAR($H$7)</f>
        <v>Outside Trinidad &amp; Tobago1900</v>
      </c>
      <c r="H14" s="1294">
        <f>YEAR($H$7)</f>
        <v>1900</v>
      </c>
    </row>
    <row r="15" spans="1:9">
      <c r="A15" s="2583"/>
      <c r="B15" s="1978"/>
      <c r="C15" s="1978"/>
      <c r="D15" s="2584"/>
      <c r="E15" s="2585"/>
      <c r="F15" s="2289" t="s">
        <v>640</v>
      </c>
      <c r="G15" s="2289" t="s">
        <v>640</v>
      </c>
      <c r="H15" s="2586" t="s">
        <v>640</v>
      </c>
    </row>
    <row r="16" spans="1:9">
      <c r="A16" s="5472" t="s">
        <v>871</v>
      </c>
      <c r="B16" s="5456"/>
      <c r="C16" s="5456"/>
      <c r="D16" s="5457"/>
      <c r="E16" s="2587"/>
      <c r="F16" s="2588"/>
      <c r="G16" s="2588"/>
      <c r="H16" s="2216">
        <f t="shared" ref="H16:H24" si="0">F16+G16</f>
        <v>0</v>
      </c>
    </row>
    <row r="17" spans="1:8">
      <c r="A17" s="5473" t="s">
        <v>872</v>
      </c>
      <c r="B17" s="5458"/>
      <c r="C17" s="5458"/>
      <c r="D17" s="5376"/>
      <c r="E17" s="2589"/>
      <c r="F17" s="2588"/>
      <c r="G17" s="2588"/>
      <c r="H17" s="2216">
        <f t="shared" si="0"/>
        <v>0</v>
      </c>
    </row>
    <row r="18" spans="1:8">
      <c r="A18" s="5473" t="s">
        <v>873</v>
      </c>
      <c r="B18" s="5458"/>
      <c r="C18" s="5458" t="s">
        <v>874</v>
      </c>
      <c r="D18" s="5376"/>
      <c r="E18" s="2589"/>
      <c r="F18" s="2588">
        <f>'21.012'!D23</f>
        <v>0</v>
      </c>
      <c r="G18" s="2588"/>
      <c r="H18" s="2216">
        <f t="shared" si="0"/>
        <v>0</v>
      </c>
    </row>
    <row r="19" spans="1:8">
      <c r="A19" s="1626"/>
      <c r="B19" s="2421"/>
      <c r="C19" s="5458" t="s">
        <v>875</v>
      </c>
      <c r="D19" s="5376"/>
      <c r="E19" s="2589"/>
      <c r="F19" s="2588"/>
      <c r="G19" s="2588">
        <f>'21.012'!S23-'21.012'!D23</f>
        <v>0</v>
      </c>
      <c r="H19" s="2216">
        <f t="shared" si="0"/>
        <v>0</v>
      </c>
    </row>
    <row r="20" spans="1:8">
      <c r="A20" s="1626"/>
      <c r="B20" s="2421"/>
      <c r="C20" s="2421" t="s">
        <v>876</v>
      </c>
      <c r="D20" s="2456" t="s">
        <v>877</v>
      </c>
      <c r="E20" s="2589"/>
      <c r="F20" s="2588"/>
      <c r="G20" s="2588"/>
      <c r="H20" s="2216">
        <f t="shared" si="0"/>
        <v>0</v>
      </c>
    </row>
    <row r="21" spans="1:8">
      <c r="A21" s="1626"/>
      <c r="B21" s="2421"/>
      <c r="C21" s="2421"/>
      <c r="D21" s="2456" t="s">
        <v>878</v>
      </c>
      <c r="E21" s="2589"/>
      <c r="F21" s="2588"/>
      <c r="G21" s="2588"/>
      <c r="H21" s="2216">
        <f t="shared" si="0"/>
        <v>0</v>
      </c>
    </row>
    <row r="22" spans="1:8">
      <c r="A22" s="1626"/>
      <c r="B22" s="2421"/>
      <c r="C22" s="2421"/>
      <c r="D22" s="2456" t="s">
        <v>879</v>
      </c>
      <c r="E22" s="2589"/>
      <c r="F22" s="2588"/>
      <c r="G22" s="2588"/>
      <c r="H22" s="2216">
        <f t="shared" si="0"/>
        <v>0</v>
      </c>
    </row>
    <row r="23" spans="1:8">
      <c r="A23" s="1626"/>
      <c r="B23" s="2421"/>
      <c r="C23" s="2421"/>
      <c r="D23" s="2456" t="s">
        <v>880</v>
      </c>
      <c r="E23" s="2589"/>
      <c r="F23" s="2588"/>
      <c r="G23" s="2588"/>
      <c r="H23" s="2216">
        <f t="shared" si="0"/>
        <v>0</v>
      </c>
    </row>
    <row r="24" spans="1:8" ht="29.5" customHeight="1">
      <c r="A24" s="5453" t="s">
        <v>881</v>
      </c>
      <c r="B24" s="5454"/>
      <c r="C24" s="5454"/>
      <c r="D24" s="5455"/>
      <c r="E24" s="2589"/>
      <c r="F24" s="2590"/>
      <c r="G24" s="2590"/>
      <c r="H24" s="2216">
        <f t="shared" si="0"/>
        <v>0</v>
      </c>
    </row>
    <row r="25" spans="1:8" ht="31.15" customHeight="1">
      <c r="A25" s="5450" t="s">
        <v>882</v>
      </c>
      <c r="B25" s="5451"/>
      <c r="C25" s="5451"/>
      <c r="D25" s="5452"/>
      <c r="E25" s="2591"/>
      <c r="F25" s="1296">
        <f>'21.012'!D18</f>
        <v>0</v>
      </c>
      <c r="G25" s="1296">
        <f>'21.012'!S18-'21.012'!D18</f>
        <v>0</v>
      </c>
      <c r="H25" s="2216">
        <f>F25+G25</f>
        <v>0</v>
      </c>
    </row>
    <row r="26" spans="1:8">
      <c r="A26" s="5459" t="s">
        <v>756</v>
      </c>
      <c r="B26" s="5433"/>
      <c r="C26" s="5433"/>
      <c r="D26" s="5460"/>
      <c r="E26" s="2592"/>
      <c r="F26" s="2593">
        <f>SUM(F27:F29)</f>
        <v>0</v>
      </c>
      <c r="G26" s="2593">
        <f t="shared" ref="G26:H26" si="1">SUM(G27:G29)</f>
        <v>0</v>
      </c>
      <c r="H26" s="2594">
        <f t="shared" si="1"/>
        <v>0</v>
      </c>
    </row>
    <row r="27" spans="1:8" ht="15" customHeight="1">
      <c r="A27" s="5462"/>
      <c r="B27" s="5463"/>
      <c r="C27" s="5463"/>
      <c r="D27" s="5464"/>
      <c r="E27" s="1627"/>
      <c r="F27" s="2595"/>
      <c r="G27" s="2595"/>
      <c r="H27" s="2216">
        <f>SUM(F27:G27)</f>
        <v>0</v>
      </c>
    </row>
    <row r="28" spans="1:8" ht="15" customHeight="1">
      <c r="A28" s="5465"/>
      <c r="B28" s="5466"/>
      <c r="C28" s="5466"/>
      <c r="D28" s="5467"/>
      <c r="E28" s="2596"/>
      <c r="F28" s="2588"/>
      <c r="G28" s="2588"/>
      <c r="H28" s="2216">
        <f>SUM(F28:G28)</f>
        <v>0</v>
      </c>
    </row>
    <row r="29" spans="1:8">
      <c r="A29" s="5468"/>
      <c r="B29" s="5469"/>
      <c r="C29" s="5469"/>
      <c r="D29" s="5470"/>
      <c r="E29" s="710"/>
      <c r="F29" s="2597"/>
      <c r="G29" s="2588"/>
      <c r="H29" s="2216">
        <f>SUM(F29:G29)</f>
        <v>0</v>
      </c>
    </row>
    <row r="30" spans="1:8" ht="15.75" customHeight="1" thickBot="1">
      <c r="A30" s="5461"/>
      <c r="B30" s="5186"/>
      <c r="C30" s="5186"/>
      <c r="D30" s="5186"/>
      <c r="E30" s="2598"/>
      <c r="F30" s="2106">
        <f>SUM(F16:F26)</f>
        <v>0</v>
      </c>
      <c r="G30" s="2106">
        <f t="shared" ref="G30:H30" si="2">SUM(G16:G26)</f>
        <v>0</v>
      </c>
      <c r="H30" s="1601">
        <f t="shared" si="2"/>
        <v>0</v>
      </c>
    </row>
    <row r="31" spans="1:8" ht="16" thickTop="1">
      <c r="A31" s="102"/>
      <c r="B31" s="102"/>
      <c r="C31" s="102"/>
      <c r="D31" s="102"/>
      <c r="E31" s="102"/>
      <c r="F31" s="102"/>
      <c r="G31" s="102"/>
      <c r="H31" s="102"/>
    </row>
    <row r="32" spans="1:8">
      <c r="A32" s="5055" t="s">
        <v>883</v>
      </c>
      <c r="B32" s="5055"/>
      <c r="C32" s="5055"/>
      <c r="D32" s="5055"/>
      <c r="E32" s="5055"/>
      <c r="F32" s="5055"/>
      <c r="G32" s="5055"/>
      <c r="H32" s="5055"/>
    </row>
    <row r="33" spans="1:8" ht="14.5" customHeight="1" thickBot="1">
      <c r="A33" s="1298"/>
      <c r="B33" s="1298"/>
      <c r="C33" s="1298"/>
      <c r="D33" s="1298"/>
      <c r="E33" s="1298"/>
      <c r="F33" s="1805"/>
      <c r="G33" s="1805"/>
      <c r="H33" s="1298"/>
    </row>
    <row r="34" spans="1:8" ht="29" thickTop="1">
      <c r="A34" s="881"/>
      <c r="B34" s="2581"/>
      <c r="C34" s="2581"/>
      <c r="D34" s="2582"/>
      <c r="E34" s="812" t="s">
        <v>133</v>
      </c>
      <c r="F34" s="2582" t="str">
        <f>"In Trinidad &amp; Tobago"&amp;YEAR($H$7)</f>
        <v>In Trinidad &amp; Tobago1900</v>
      </c>
      <c r="G34" s="2582" t="s">
        <v>884</v>
      </c>
      <c r="H34" s="2599">
        <f>YEAR($H$7)</f>
        <v>1900</v>
      </c>
    </row>
    <row r="35" spans="1:8">
      <c r="A35" s="2600"/>
      <c r="B35" s="2601"/>
      <c r="C35" s="2601"/>
      <c r="D35" s="2585"/>
      <c r="E35" s="2585"/>
      <c r="F35" s="2289" t="s">
        <v>640</v>
      </c>
      <c r="G35" s="2289" t="s">
        <v>640</v>
      </c>
      <c r="H35" s="2115" t="s">
        <v>640</v>
      </c>
    </row>
    <row r="36" spans="1:8">
      <c r="A36" s="2602"/>
      <c r="B36" s="5427" t="s">
        <v>885</v>
      </c>
      <c r="C36" s="5427"/>
      <c r="D36" s="5429"/>
      <c r="E36" s="2603"/>
      <c r="F36" s="2603"/>
      <c r="G36" s="2603"/>
      <c r="H36" s="2604"/>
    </row>
    <row r="37" spans="1:8">
      <c r="A37" s="2605"/>
      <c r="B37" s="2606"/>
      <c r="C37" s="5456" t="s">
        <v>886</v>
      </c>
      <c r="D37" s="5457"/>
      <c r="E37" s="1295"/>
      <c r="F37" s="2590"/>
      <c r="G37" s="2590"/>
      <c r="H37" s="2216">
        <f>F37+G37</f>
        <v>0</v>
      </c>
    </row>
    <row r="38" spans="1:8">
      <c r="A38" s="1626"/>
      <c r="B38" s="2421"/>
      <c r="C38" s="5458" t="s">
        <v>887</v>
      </c>
      <c r="D38" s="5376"/>
      <c r="E38" s="699"/>
      <c r="F38" s="2588"/>
      <c r="G38" s="2595"/>
      <c r="H38" s="2216">
        <f>F38+G38</f>
        <v>0</v>
      </c>
    </row>
    <row r="39" spans="1:8">
      <c r="A39" s="1626"/>
      <c r="B39" s="2421"/>
      <c r="C39" s="5458" t="s">
        <v>888</v>
      </c>
      <c r="D39" s="5376"/>
      <c r="E39" s="699"/>
      <c r="F39" s="2588"/>
      <c r="G39" s="2595"/>
      <c r="H39" s="2216">
        <f>F39+G39</f>
        <v>0</v>
      </c>
    </row>
    <row r="40" spans="1:8">
      <c r="A40" s="2607"/>
      <c r="B40" s="2608"/>
      <c r="C40" s="5446" t="s">
        <v>889</v>
      </c>
      <c r="D40" s="5447"/>
      <c r="E40" s="710"/>
      <c r="F40" s="2597"/>
      <c r="G40" s="2609"/>
      <c r="H40" s="2216">
        <f>F40+G40</f>
        <v>0</v>
      </c>
    </row>
    <row r="41" spans="1:8">
      <c r="A41" s="2602"/>
      <c r="B41" s="5427" t="s">
        <v>890</v>
      </c>
      <c r="C41" s="5427"/>
      <c r="D41" s="5427"/>
      <c r="E41" s="2603"/>
      <c r="F41" s="2610">
        <f>SUM(F36:F40)</f>
        <v>0</v>
      </c>
      <c r="G41" s="2610">
        <f t="shared" ref="G41" si="3">SUM(G36:G40)</f>
        <v>0</v>
      </c>
      <c r="H41" s="2098">
        <f>F41+G41</f>
        <v>0</v>
      </c>
    </row>
    <row r="42" spans="1:8" ht="18" customHeight="1">
      <c r="A42" s="2602"/>
      <c r="B42" s="5427" t="s">
        <v>891</v>
      </c>
      <c r="C42" s="5427"/>
      <c r="D42" s="5429"/>
      <c r="E42" s="2603"/>
      <c r="F42" s="2603"/>
      <c r="G42" s="2603"/>
      <c r="H42" s="2604"/>
    </row>
    <row r="43" spans="1:8">
      <c r="A43" s="802"/>
      <c r="B43" s="402"/>
      <c r="C43" s="5448" t="s">
        <v>889</v>
      </c>
      <c r="D43" s="5449"/>
      <c r="E43" s="1295"/>
      <c r="F43" s="2590"/>
      <c r="G43" s="2590"/>
      <c r="H43" s="2216">
        <f>F43+G43</f>
        <v>0</v>
      </c>
    </row>
    <row r="44" spans="1:8">
      <c r="A44" s="2607"/>
      <c r="B44" s="2608"/>
      <c r="C44" s="5446" t="s">
        <v>888</v>
      </c>
      <c r="D44" s="5447"/>
      <c r="E44" s="710"/>
      <c r="F44" s="2588"/>
      <c r="G44" s="2595"/>
      <c r="H44" s="2216">
        <f>F44+G44</f>
        <v>0</v>
      </c>
    </row>
    <row r="45" spans="1:8">
      <c r="A45" s="2602"/>
      <c r="B45" s="5427" t="s">
        <v>892</v>
      </c>
      <c r="C45" s="5427"/>
      <c r="D45" s="5427"/>
      <c r="E45" s="2603"/>
      <c r="F45" s="2610">
        <f>SUM(F43:F44)</f>
        <v>0</v>
      </c>
      <c r="G45" s="2610">
        <f>SUM(G43:G44)</f>
        <v>0</v>
      </c>
      <c r="H45" s="2610">
        <f t="shared" ref="H45" si="4">SUM(H43:H44)</f>
        <v>0</v>
      </c>
    </row>
    <row r="46" spans="1:8" ht="18" customHeight="1">
      <c r="A46" s="5428" t="s">
        <v>893</v>
      </c>
      <c r="B46" s="5427"/>
      <c r="C46" s="5427"/>
      <c r="D46" s="5429"/>
      <c r="E46" s="2603"/>
      <c r="F46" s="2611"/>
      <c r="G46" s="2611"/>
      <c r="H46" s="2604"/>
    </row>
    <row r="47" spans="1:8">
      <c r="A47" s="5443" t="s">
        <v>2273</v>
      </c>
      <c r="B47" s="5444"/>
      <c r="C47" s="5444"/>
      <c r="D47" s="5445"/>
      <c r="E47" s="1295"/>
      <c r="F47" s="2612"/>
      <c r="G47" s="2612"/>
      <c r="H47" s="2216">
        <f>F47+G47</f>
        <v>0</v>
      </c>
    </row>
    <row r="48" spans="1:8">
      <c r="A48" s="5430" t="s">
        <v>894</v>
      </c>
      <c r="B48" s="5431"/>
      <c r="C48" s="5431"/>
      <c r="D48" s="5431"/>
      <c r="E48" s="710"/>
      <c r="F48" s="1629"/>
      <c r="G48" s="2612"/>
      <c r="H48" s="2216">
        <f>F48+G48</f>
        <v>0</v>
      </c>
    </row>
    <row r="49" spans="1:8">
      <c r="A49" s="5432" t="s">
        <v>756</v>
      </c>
      <c r="B49" s="5433"/>
      <c r="C49" s="5433"/>
      <c r="D49" s="5433"/>
      <c r="E49" s="2592"/>
      <c r="F49" s="2613">
        <f>SUM(F50:F52)</f>
        <v>0</v>
      </c>
      <c r="G49" s="2614">
        <f t="shared" ref="G49:H49" si="5">SUM(G50:G52)</f>
        <v>0</v>
      </c>
      <c r="H49" s="2614">
        <f t="shared" si="5"/>
        <v>0</v>
      </c>
    </row>
    <row r="50" spans="1:8">
      <c r="A50" s="5434"/>
      <c r="B50" s="5435"/>
      <c r="C50" s="5435"/>
      <c r="D50" s="5436"/>
      <c r="E50" s="1297"/>
      <c r="F50" s="1628"/>
      <c r="G50" s="2615"/>
      <c r="H50" s="2616">
        <f>SUM(F50:G50)</f>
        <v>0</v>
      </c>
    </row>
    <row r="51" spans="1:8">
      <c r="A51" s="5437"/>
      <c r="B51" s="5438"/>
      <c r="C51" s="5438"/>
      <c r="D51" s="5439"/>
      <c r="E51" s="1297"/>
      <c r="F51" s="2617"/>
      <c r="G51" s="2617"/>
      <c r="H51" s="2616">
        <f t="shared" ref="H51:H52" si="6">SUM(F51:G51)</f>
        <v>0</v>
      </c>
    </row>
    <row r="52" spans="1:8">
      <c r="A52" s="5440"/>
      <c r="B52" s="5441"/>
      <c r="C52" s="5441"/>
      <c r="D52" s="5442"/>
      <c r="E52" s="1297"/>
      <c r="F52" s="2617"/>
      <c r="G52" s="2617"/>
      <c r="H52" s="2616">
        <f t="shared" si="6"/>
        <v>0</v>
      </c>
    </row>
    <row r="53" spans="1:8" ht="16" thickBot="1">
      <c r="A53" s="5424" t="s">
        <v>440</v>
      </c>
      <c r="B53" s="5425"/>
      <c r="C53" s="5425"/>
      <c r="D53" s="5426"/>
      <c r="E53" s="2618"/>
      <c r="F53" s="2106">
        <f>SUM(F47:F49)+F41+F45</f>
        <v>0</v>
      </c>
      <c r="G53" s="2106">
        <f>SUM(G47:G49)+G41+G45</f>
        <v>0</v>
      </c>
      <c r="H53" s="2106">
        <f>SUM(H47:H49)+H41+H45</f>
        <v>0</v>
      </c>
    </row>
    <row r="54" spans="1:8" ht="16" thickTop="1">
      <c r="A54" s="105"/>
      <c r="B54" s="105"/>
      <c r="C54" s="105"/>
      <c r="D54" s="105"/>
      <c r="E54" s="105"/>
      <c r="F54" s="102"/>
      <c r="G54" s="102"/>
      <c r="H54" s="102"/>
    </row>
    <row r="55" spans="1:8" s="93" customFormat="1" ht="16.899999999999999" customHeight="1">
      <c r="A55" s="5262" t="s">
        <v>895</v>
      </c>
      <c r="B55" s="5262"/>
      <c r="C55" s="5262"/>
      <c r="D55" s="5262"/>
      <c r="E55" s="5262"/>
      <c r="F55" s="5262"/>
      <c r="G55" s="5262"/>
      <c r="H55" s="5262"/>
    </row>
    <row r="56" spans="1:8">
      <c r="A56" s="102"/>
      <c r="B56" s="102"/>
      <c r="C56" s="102"/>
      <c r="D56" s="102"/>
      <c r="E56" s="102"/>
      <c r="F56" s="102"/>
      <c r="G56" s="102"/>
      <c r="H56" s="417" t="str">
        <f>+ToC!E115</f>
        <v xml:space="preserve">LONG-TERM Annual Return </v>
      </c>
    </row>
    <row r="57" spans="1:8">
      <c r="A57" s="102"/>
      <c r="B57" s="102"/>
      <c r="C57" s="102"/>
      <c r="D57" s="102"/>
      <c r="E57" s="102"/>
      <c r="F57" s="102"/>
      <c r="G57" s="102"/>
      <c r="H57" s="417" t="s">
        <v>896</v>
      </c>
    </row>
  </sheetData>
  <sheetProtection password="DF61" sheet="1" objects="1" scenarios="1"/>
  <mergeCells count="37">
    <mergeCell ref="A1:H1"/>
    <mergeCell ref="A10:H10"/>
    <mergeCell ref="A12:H12"/>
    <mergeCell ref="C19:D19"/>
    <mergeCell ref="A16:D16"/>
    <mergeCell ref="A17:D17"/>
    <mergeCell ref="A18:B18"/>
    <mergeCell ref="C18:D18"/>
    <mergeCell ref="A8:H8"/>
    <mergeCell ref="A11:H11"/>
    <mergeCell ref="A25:D25"/>
    <mergeCell ref="A24:D24"/>
    <mergeCell ref="C37:D37"/>
    <mergeCell ref="C38:D38"/>
    <mergeCell ref="C39:D39"/>
    <mergeCell ref="A26:D26"/>
    <mergeCell ref="A30:D30"/>
    <mergeCell ref="B36:D36"/>
    <mergeCell ref="A32:H32"/>
    <mergeCell ref="A27:D27"/>
    <mergeCell ref="A28:D28"/>
    <mergeCell ref="A29:D29"/>
    <mergeCell ref="C40:D40"/>
    <mergeCell ref="B41:D41"/>
    <mergeCell ref="B42:D42"/>
    <mergeCell ref="C43:D43"/>
    <mergeCell ref="C44:D44"/>
    <mergeCell ref="A55:H55"/>
    <mergeCell ref="A53:D53"/>
    <mergeCell ref="B45:D45"/>
    <mergeCell ref="A46:D46"/>
    <mergeCell ref="A48:D48"/>
    <mergeCell ref="A49:D49"/>
    <mergeCell ref="A50:D50"/>
    <mergeCell ref="A51:D51"/>
    <mergeCell ref="A52:D52"/>
    <mergeCell ref="A47:D47"/>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H47:H48 F53:H53 H27:H30 F30:G30 F41:H41 H43:H45 H37:H40 H16:H25 F45:G45">
      <formula1>50000000000</formula1>
    </dataValidation>
  </dataValidations>
  <hyperlinks>
    <hyperlink ref="A1:H1" location="ToC!A1" display="22.020"/>
  </hyperlinks>
  <printOptions horizontalCentered="1"/>
  <pageMargins left="0.39370078740157483" right="0.39370078740157483" top="0.39370078740157483" bottom="0.39370078740157483" header="0.39370078740157483" footer="0.39370078740157483"/>
  <pageSetup paperSize="5" scale="80" orientation="portrait" r:id="rId1"/>
  <headerFooter alignWithMargins="0"/>
  <ignoredErrors>
    <ignoredError sqref="A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pageSetUpPr fitToPage="1"/>
  </sheetPr>
  <dimension ref="A1:G58"/>
  <sheetViews>
    <sheetView zoomScale="75" zoomScaleNormal="75" workbookViewId="0">
      <selection activeCell="A54" sqref="A54:F54"/>
    </sheetView>
  </sheetViews>
  <sheetFormatPr defaultColWidth="0" defaultRowHeight="15.5" zeroHeight="1"/>
  <cols>
    <col min="1" max="1" width="40" style="346" bestFit="1" customWidth="1"/>
    <col min="2" max="2" width="5.53515625" style="346" customWidth="1"/>
    <col min="3" max="3" width="9.53515625" style="346" customWidth="1"/>
    <col min="4" max="4" width="20.765625" style="346" customWidth="1"/>
    <col min="5" max="5" width="8.765625" style="346" customWidth="1"/>
    <col min="6" max="7" width="20.765625" style="346" customWidth="1"/>
    <col min="8" max="16384" width="8.84375" style="291" hidden="1"/>
  </cols>
  <sheetData>
    <row r="1" spans="1:7" s="93" customFormat="1">
      <c r="A1" s="5178" t="s">
        <v>897</v>
      </c>
      <c r="B1" s="5178"/>
      <c r="C1" s="5178"/>
      <c r="D1" s="5178"/>
      <c r="E1" s="5178"/>
      <c r="F1" s="5178"/>
      <c r="G1" s="5337"/>
    </row>
    <row r="2" spans="1:7" s="93" customFormat="1">
      <c r="A2" s="4569"/>
      <c r="B2" s="4569"/>
      <c r="C2" s="4569"/>
      <c r="D2" s="4569"/>
      <c r="E2" s="4569"/>
      <c r="F2" s="4569"/>
      <c r="G2" s="69" t="s">
        <v>2050</v>
      </c>
    </row>
    <row r="3" spans="1:7">
      <c r="A3" s="832" t="str">
        <f>+Cover!A14</f>
        <v>Select Name of Insurer/ Financial Holding Company</v>
      </c>
      <c r="B3" s="105"/>
      <c r="C3" s="105"/>
      <c r="D3" s="105"/>
      <c r="E3" s="105"/>
      <c r="F3" s="102"/>
      <c r="G3" s="102"/>
    </row>
    <row r="4" spans="1:7">
      <c r="A4" s="833" t="str">
        <f>+ToC!A3</f>
        <v>Insurer/Financial Holding Company</v>
      </c>
      <c r="B4" s="102"/>
      <c r="C4" s="102"/>
      <c r="D4" s="102"/>
      <c r="E4" s="102"/>
      <c r="F4" s="102"/>
      <c r="G4" s="102"/>
    </row>
    <row r="5" spans="1:7">
      <c r="A5" s="833"/>
      <c r="B5" s="102"/>
      <c r="C5" s="102"/>
      <c r="D5" s="102"/>
      <c r="E5" s="102"/>
      <c r="F5" s="102"/>
      <c r="G5" s="102"/>
    </row>
    <row r="6" spans="1:7" ht="19.5" customHeight="1">
      <c r="A6" s="4326" t="str">
        <f>+ToC!A5</f>
        <v>LONG-TERM INSURERS ANNUAL RETURN</v>
      </c>
      <c r="B6" s="4326"/>
      <c r="C6" s="4326"/>
      <c r="D6" s="4326"/>
      <c r="E6" s="4326"/>
      <c r="F6" s="4326"/>
      <c r="G6" s="102"/>
    </row>
    <row r="7" spans="1:7" ht="19.5" customHeight="1">
      <c r="A7" s="99" t="str">
        <f>+ToC!A6</f>
        <v>FOR THE YEAR ENDED:</v>
      </c>
      <c r="B7" s="102"/>
      <c r="C7" s="102"/>
      <c r="D7" s="102"/>
      <c r="E7" s="102"/>
      <c r="F7" s="2078">
        <f>+Cover!A23</f>
        <v>0</v>
      </c>
      <c r="G7" s="102"/>
    </row>
    <row r="8" spans="1:7" s="439" customFormat="1" ht="18.75" customHeight="1">
      <c r="A8" s="5407" t="s">
        <v>612</v>
      </c>
      <c r="B8" s="5407"/>
      <c r="C8" s="5407"/>
      <c r="D8" s="5407"/>
      <c r="E8" s="5407"/>
      <c r="F8" s="5407"/>
      <c r="G8" s="102"/>
    </row>
    <row r="9" spans="1:7" s="439" customFormat="1" ht="18.75" customHeight="1">
      <c r="A9" s="1797"/>
      <c r="B9" s="1797"/>
      <c r="C9" s="1797"/>
      <c r="D9" s="1797"/>
      <c r="E9" s="1797"/>
      <c r="F9" s="1797"/>
      <c r="G9" s="102"/>
    </row>
    <row r="10" spans="1:7">
      <c r="A10" s="5057" t="s">
        <v>2272</v>
      </c>
      <c r="B10" s="5055"/>
      <c r="C10" s="5055"/>
      <c r="D10" s="5055"/>
      <c r="E10" s="5055"/>
      <c r="F10" s="5055"/>
      <c r="G10" s="102"/>
    </row>
    <row r="11" spans="1:7" ht="16" thickBot="1">
      <c r="A11" s="5055"/>
      <c r="B11" s="5055"/>
      <c r="C11" s="5055"/>
      <c r="D11" s="5055"/>
      <c r="E11" s="5055"/>
      <c r="F11" s="5055"/>
      <c r="G11" s="102"/>
    </row>
    <row r="12" spans="1:7" ht="29" thickTop="1">
      <c r="A12" s="5480" t="s">
        <v>898</v>
      </c>
      <c r="B12" s="812" t="s">
        <v>133</v>
      </c>
      <c r="C12" s="812" t="s">
        <v>464</v>
      </c>
      <c r="D12" s="5482" t="s">
        <v>899</v>
      </c>
      <c r="E12" s="5483"/>
      <c r="F12" s="2582">
        <f>YEAR($F$7)</f>
        <v>1900</v>
      </c>
      <c r="G12" s="732">
        <f>F12-1</f>
        <v>1899</v>
      </c>
    </row>
    <row r="13" spans="1:7">
      <c r="A13" s="5481"/>
      <c r="B13" s="2603"/>
      <c r="C13" s="2603"/>
      <c r="D13" s="2603" t="s">
        <v>900</v>
      </c>
      <c r="E13" s="2603" t="s">
        <v>901</v>
      </c>
      <c r="F13" s="2289" t="s">
        <v>640</v>
      </c>
      <c r="G13" s="2289" t="s">
        <v>640</v>
      </c>
    </row>
    <row r="14" spans="1:7">
      <c r="A14" s="2619" t="s">
        <v>902</v>
      </c>
      <c r="B14" s="2034"/>
      <c r="C14" s="2034"/>
      <c r="D14" s="2034"/>
      <c r="E14" s="2034"/>
      <c r="F14" s="2034"/>
      <c r="G14" s="2134"/>
    </row>
    <row r="15" spans="1:7">
      <c r="A15" s="5477" t="s">
        <v>903</v>
      </c>
      <c r="B15" s="5478"/>
      <c r="C15" s="5478"/>
      <c r="D15" s="5478"/>
      <c r="E15" s="5478"/>
      <c r="F15" s="5478"/>
      <c r="G15" s="5479"/>
    </row>
    <row r="16" spans="1:7" ht="16" customHeight="1">
      <c r="A16" s="2620"/>
      <c r="B16" s="2621"/>
      <c r="C16" s="2622"/>
      <c r="D16" s="2623"/>
      <c r="E16" s="2624"/>
      <c r="F16" s="1606"/>
      <c r="G16" s="2625"/>
    </row>
    <row r="17" spans="1:7" ht="16" customHeight="1">
      <c r="A17" s="2620"/>
      <c r="B17" s="2621"/>
      <c r="C17" s="2622"/>
      <c r="D17" s="2623"/>
      <c r="E17" s="2624"/>
      <c r="F17" s="1998"/>
      <c r="G17" s="2626"/>
    </row>
    <row r="18" spans="1:7" ht="16" customHeight="1">
      <c r="A18" s="2620"/>
      <c r="B18" s="2621"/>
      <c r="C18" s="2622"/>
      <c r="D18" s="2623"/>
      <c r="E18" s="2624"/>
      <c r="F18" s="1998"/>
      <c r="G18" s="2626"/>
    </row>
    <row r="19" spans="1:7" ht="16" customHeight="1">
      <c r="A19" s="2620"/>
      <c r="B19" s="2621"/>
      <c r="C19" s="2622"/>
      <c r="D19" s="2623"/>
      <c r="E19" s="2624"/>
      <c r="F19" s="1998"/>
      <c r="G19" s="2626"/>
    </row>
    <row r="20" spans="1:7" ht="16" customHeight="1">
      <c r="A20" s="1586"/>
      <c r="B20" s="1587"/>
      <c r="C20" s="1588"/>
      <c r="D20" s="1605"/>
      <c r="E20" s="2627"/>
      <c r="F20" s="1607"/>
      <c r="G20" s="1608"/>
    </row>
    <row r="21" spans="1:7" ht="16" customHeight="1">
      <c r="A21" s="2628" t="s">
        <v>2274</v>
      </c>
      <c r="B21" s="2603"/>
      <c r="C21" s="2603"/>
      <c r="D21" s="2629">
        <f>SUM(D16:D20)</f>
        <v>0</v>
      </c>
      <c r="E21" s="2603"/>
      <c r="F21" s="2629">
        <f>SUM(F16:F20)</f>
        <v>0</v>
      </c>
      <c r="G21" s="2629">
        <f>SUM(G16:G20)</f>
        <v>0</v>
      </c>
    </row>
    <row r="22" spans="1:7" ht="16" customHeight="1">
      <c r="A22" s="1590" t="s">
        <v>904</v>
      </c>
      <c r="B22" s="1591"/>
      <c r="C22" s="1591"/>
      <c r="D22" s="1592"/>
      <c r="E22" s="1593"/>
      <c r="F22" s="1594"/>
      <c r="G22" s="1595"/>
    </row>
    <row r="23" spans="1:7" ht="16" customHeight="1">
      <c r="A23" s="2620"/>
      <c r="B23" s="2621"/>
      <c r="C23" s="2621"/>
      <c r="D23" s="2008"/>
      <c r="E23" s="2624"/>
      <c r="F23" s="1993"/>
      <c r="G23" s="2120"/>
    </row>
    <row r="24" spans="1:7" ht="16" customHeight="1">
      <c r="A24" s="2630"/>
      <c r="B24" s="2621"/>
      <c r="C24" s="2621"/>
      <c r="D24" s="2008"/>
      <c r="E24" s="2624"/>
      <c r="F24" s="1993"/>
      <c r="G24" s="2120"/>
    </row>
    <row r="25" spans="1:7" ht="16" customHeight="1">
      <c r="A25" s="2620"/>
      <c r="B25" s="2621"/>
      <c r="C25" s="2621"/>
      <c r="D25" s="2008"/>
      <c r="E25" s="2624"/>
      <c r="F25" s="1993"/>
      <c r="G25" s="2120"/>
    </row>
    <row r="26" spans="1:7" ht="16" customHeight="1">
      <c r="A26" s="2620"/>
      <c r="B26" s="2621"/>
      <c r="C26" s="2621"/>
      <c r="D26" s="2008"/>
      <c r="E26" s="2624"/>
      <c r="F26" s="1993"/>
      <c r="G26" s="2120"/>
    </row>
    <row r="27" spans="1:7" ht="16" customHeight="1">
      <c r="A27" s="2620"/>
      <c r="B27" s="2621"/>
      <c r="C27" s="2621"/>
      <c r="D27" s="2008"/>
      <c r="E27" s="2624"/>
      <c r="F27" s="1993"/>
      <c r="G27" s="2120"/>
    </row>
    <row r="28" spans="1:7" ht="16.5" customHeight="1">
      <c r="A28" s="1582" t="s">
        <v>2274</v>
      </c>
      <c r="B28" s="1583"/>
      <c r="C28" s="1583"/>
      <c r="D28" s="1584">
        <f>SUM(D23:D27)</f>
        <v>0</v>
      </c>
      <c r="E28" s="1583"/>
      <c r="F28" s="1584">
        <f>SUM(F23:F27)</f>
        <v>0</v>
      </c>
      <c r="G28" s="1585">
        <f t="shared" ref="G28" si="0">SUM(G23:G27)</f>
        <v>0</v>
      </c>
    </row>
    <row r="29" spans="1:7" s="440" customFormat="1" ht="20.25" customHeight="1" thickBot="1">
      <c r="A29" s="2631" t="s">
        <v>905</v>
      </c>
      <c r="B29" s="2632"/>
      <c r="C29" s="2632"/>
      <c r="D29" s="2125">
        <f>D21+D28</f>
        <v>0</v>
      </c>
      <c r="E29" s="2632"/>
      <c r="F29" s="2125">
        <f t="shared" ref="F29:G29" si="1">F21+F28</f>
        <v>0</v>
      </c>
      <c r="G29" s="2144">
        <f t="shared" si="1"/>
        <v>0</v>
      </c>
    </row>
    <row r="30" spans="1:7">
      <c r="A30" s="1579" t="s">
        <v>906</v>
      </c>
      <c r="B30" s="1580"/>
      <c r="C30" s="1580"/>
      <c r="D30" s="1580"/>
      <c r="E30" s="1581"/>
      <c r="F30" s="1215"/>
      <c r="G30" s="2128"/>
    </row>
    <row r="31" spans="1:7" ht="15.75" customHeight="1">
      <c r="A31" s="5474" t="s">
        <v>907</v>
      </c>
      <c r="B31" s="5475"/>
      <c r="C31" s="5475"/>
      <c r="D31" s="5475"/>
      <c r="E31" s="5475"/>
      <c r="F31" s="5476"/>
      <c r="G31" s="2134"/>
    </row>
    <row r="32" spans="1:7" ht="16" customHeight="1">
      <c r="A32" s="2620"/>
      <c r="B32" s="2633"/>
      <c r="C32" s="2622"/>
      <c r="D32" s="2008"/>
      <c r="E32" s="2624"/>
      <c r="F32" s="1596"/>
      <c r="G32" s="2377"/>
    </row>
    <row r="33" spans="1:7" ht="16" customHeight="1">
      <c r="A33" s="2620"/>
      <c r="B33" s="2633"/>
      <c r="C33" s="2622"/>
      <c r="D33" s="2008"/>
      <c r="E33" s="2624"/>
      <c r="F33" s="1993"/>
      <c r="G33" s="2120"/>
    </row>
    <row r="34" spans="1:7" ht="16" customHeight="1">
      <c r="A34" s="2630"/>
      <c r="B34" s="2633"/>
      <c r="C34" s="2634"/>
      <c r="D34" s="2635"/>
      <c r="E34" s="2636"/>
      <c r="F34" s="1993"/>
      <c r="G34" s="2120"/>
    </row>
    <row r="35" spans="1:7" ht="16" customHeight="1">
      <c r="A35" s="2620"/>
      <c r="B35" s="2633"/>
      <c r="C35" s="2634"/>
      <c r="D35" s="2635"/>
      <c r="E35" s="2636"/>
      <c r="F35" s="1993"/>
      <c r="G35" s="2120"/>
    </row>
    <row r="36" spans="1:7" ht="16" customHeight="1">
      <c r="A36" s="2620"/>
      <c r="B36" s="2633"/>
      <c r="C36" s="2634"/>
      <c r="D36" s="2635"/>
      <c r="E36" s="2636"/>
      <c r="F36" s="1993"/>
      <c r="G36" s="2120"/>
    </row>
    <row r="37" spans="1:7" ht="16" customHeight="1">
      <c r="A37" s="2620"/>
      <c r="B37" s="2633"/>
      <c r="C37" s="2634"/>
      <c r="D37" s="2635"/>
      <c r="E37" s="2636"/>
      <c r="F37" s="1993"/>
      <c r="G37" s="2120"/>
    </row>
    <row r="38" spans="1:7" ht="16" customHeight="1">
      <c r="A38" s="1586"/>
      <c r="B38" s="1187"/>
      <c r="C38" s="1597"/>
      <c r="D38" s="1475"/>
      <c r="E38" s="2637"/>
      <c r="F38" s="1373"/>
      <c r="G38" s="1589"/>
    </row>
    <row r="39" spans="1:7" ht="16" customHeight="1">
      <c r="A39" s="2628" t="s">
        <v>2274</v>
      </c>
      <c r="B39" s="2603"/>
      <c r="C39" s="2603"/>
      <c r="D39" s="2168">
        <f>SUM(D32:D38)</f>
        <v>0</v>
      </c>
      <c r="E39" s="2603"/>
      <c r="F39" s="2168">
        <f t="shared" ref="F39:G39" si="2">SUM(F32:F38)</f>
        <v>0</v>
      </c>
      <c r="G39" s="2168">
        <f t="shared" si="2"/>
        <v>0</v>
      </c>
    </row>
    <row r="40" spans="1:7" ht="16" customHeight="1">
      <c r="A40" s="1590" t="s">
        <v>904</v>
      </c>
      <c r="B40" s="1591"/>
      <c r="C40" s="1591"/>
      <c r="D40" s="1592"/>
      <c r="E40" s="1593"/>
      <c r="F40" s="1594"/>
      <c r="G40" s="1595"/>
    </row>
    <row r="41" spans="1:7" ht="16" customHeight="1">
      <c r="A41" s="2620"/>
      <c r="B41" s="2633"/>
      <c r="C41" s="2622"/>
      <c r="D41" s="2008"/>
      <c r="E41" s="2638"/>
      <c r="F41" s="1596"/>
      <c r="G41" s="2377"/>
    </row>
    <row r="42" spans="1:7" ht="16" customHeight="1">
      <c r="A42" s="2620"/>
      <c r="B42" s="2633"/>
      <c r="C42" s="2622"/>
      <c r="D42" s="2008"/>
      <c r="E42" s="2638"/>
      <c r="F42" s="1993"/>
      <c r="G42" s="2120"/>
    </row>
    <row r="43" spans="1:7" ht="16" customHeight="1">
      <c r="A43" s="2620"/>
      <c r="B43" s="2621"/>
      <c r="C43" s="2622"/>
      <c r="D43" s="2008"/>
      <c r="E43" s="2638"/>
      <c r="F43" s="1993"/>
      <c r="G43" s="2120"/>
    </row>
    <row r="44" spans="1:7" ht="16" customHeight="1">
      <c r="A44" s="2620"/>
      <c r="B44" s="2621"/>
      <c r="C44" s="2622"/>
      <c r="D44" s="2008"/>
      <c r="E44" s="2638"/>
      <c r="F44" s="1993"/>
      <c r="G44" s="2120"/>
    </row>
    <row r="45" spans="1:7" ht="16" customHeight="1">
      <c r="A45" s="2620"/>
      <c r="B45" s="2621"/>
      <c r="C45" s="2622"/>
      <c r="D45" s="2008"/>
      <c r="E45" s="2638"/>
      <c r="F45" s="1993"/>
      <c r="G45" s="2120"/>
    </row>
    <row r="46" spans="1:7" ht="16" customHeight="1">
      <c r="A46" s="2620"/>
      <c r="B46" s="2621"/>
      <c r="C46" s="2622"/>
      <c r="D46" s="2008"/>
      <c r="E46" s="2638"/>
      <c r="F46" s="1993"/>
      <c r="G46" s="2120"/>
    </row>
    <row r="47" spans="1:7" ht="16" customHeight="1">
      <c r="A47" s="1586"/>
      <c r="B47" s="1587"/>
      <c r="C47" s="1588"/>
      <c r="D47" s="1194"/>
      <c r="E47" s="2639"/>
      <c r="F47" s="1373"/>
      <c r="G47" s="1589"/>
    </row>
    <row r="48" spans="1:7" ht="16" customHeight="1">
      <c r="A48" s="2628" t="s">
        <v>2274</v>
      </c>
      <c r="B48" s="2603"/>
      <c r="C48" s="2603"/>
      <c r="D48" s="2168">
        <f>SUM(D41:D47)</f>
        <v>0</v>
      </c>
      <c r="E48" s="2603"/>
      <c r="F48" s="2168">
        <f t="shared" ref="F48:G48" si="3">SUM(F41:F47)</f>
        <v>0</v>
      </c>
      <c r="G48" s="2168">
        <f t="shared" si="3"/>
        <v>0</v>
      </c>
    </row>
    <row r="49" spans="1:7" ht="18" customHeight="1" thickBot="1">
      <c r="A49" s="1598" t="s">
        <v>908</v>
      </c>
      <c r="B49" s="1599"/>
      <c r="C49" s="1599"/>
      <c r="D49" s="1225">
        <f>D39+D48</f>
        <v>0</v>
      </c>
      <c r="E49" s="1599"/>
      <c r="F49" s="1225">
        <f t="shared" ref="F49" si="4">F39+F48</f>
        <v>0</v>
      </c>
      <c r="G49" s="1115">
        <f>G39+G48</f>
        <v>0</v>
      </c>
    </row>
    <row r="50" spans="1:7" ht="18" customHeight="1" thickBot="1">
      <c r="A50" s="1602"/>
      <c r="B50" s="1603"/>
      <c r="C50" s="1603"/>
      <c r="D50" s="1603"/>
      <c r="E50" s="1603"/>
      <c r="F50" s="1603"/>
      <c r="G50" s="1604"/>
    </row>
    <row r="51" spans="1:7" ht="19.5" customHeight="1" thickBot="1">
      <c r="A51" s="1600" t="s">
        <v>909</v>
      </c>
      <c r="B51" s="2640"/>
      <c r="C51" s="2640"/>
      <c r="D51" s="2641">
        <f>D29+D49</f>
        <v>0</v>
      </c>
      <c r="E51" s="2640"/>
      <c r="F51" s="2641">
        <f>F29+F49</f>
        <v>0</v>
      </c>
      <c r="G51" s="1601">
        <f>G29+G49</f>
        <v>0</v>
      </c>
    </row>
    <row r="52" spans="1:7" ht="9.75" customHeight="1" thickTop="1">
      <c r="A52" s="102"/>
      <c r="B52" s="102"/>
      <c r="C52" s="102"/>
      <c r="D52" s="102"/>
      <c r="E52" s="102"/>
      <c r="F52" s="102"/>
      <c r="G52" s="102"/>
    </row>
    <row r="53" spans="1:7">
      <c r="A53" s="5074" t="s">
        <v>2275</v>
      </c>
      <c r="B53" s="5074"/>
      <c r="C53" s="5074"/>
      <c r="D53" s="5074"/>
      <c r="E53" s="5074"/>
      <c r="F53" s="5074"/>
      <c r="G53" s="102"/>
    </row>
    <row r="54" spans="1:7" ht="33" customHeight="1">
      <c r="A54" s="5293" t="s">
        <v>910</v>
      </c>
      <c r="B54" s="5293"/>
      <c r="C54" s="5293"/>
      <c r="D54" s="5293"/>
      <c r="E54" s="5293"/>
      <c r="F54" s="5293"/>
      <c r="G54" s="102"/>
    </row>
    <row r="55" spans="1:7" ht="14.15" customHeight="1">
      <c r="A55" s="102"/>
      <c r="B55" s="102"/>
      <c r="C55" s="102"/>
      <c r="D55" s="102"/>
      <c r="E55" s="102"/>
      <c r="F55" s="102"/>
      <c r="G55" s="102"/>
    </row>
    <row r="56" spans="1:7" ht="14.15" customHeight="1">
      <c r="A56" s="102"/>
      <c r="B56" s="102"/>
      <c r="C56" s="102"/>
      <c r="D56" s="102"/>
      <c r="E56" s="102"/>
      <c r="F56" s="102"/>
      <c r="G56" s="102"/>
    </row>
    <row r="57" spans="1:7" ht="14.15" customHeight="1">
      <c r="A57" s="102"/>
      <c r="B57" s="102"/>
      <c r="C57" s="102"/>
      <c r="D57" s="102"/>
      <c r="E57" s="102"/>
      <c r="F57" s="102"/>
      <c r="G57" s="417" t="str">
        <f>+ToC!E115</f>
        <v xml:space="preserve">LONG-TERM Annual Return </v>
      </c>
    </row>
    <row r="58" spans="1:7">
      <c r="A58" s="102"/>
      <c r="B58" s="102"/>
      <c r="C58" s="102"/>
      <c r="D58" s="102"/>
      <c r="E58" s="102"/>
      <c r="F58" s="102"/>
      <c r="G58" s="417" t="s">
        <v>911</v>
      </c>
    </row>
  </sheetData>
  <sheetProtection password="DF61" sheet="1" objects="1" scenarios="1"/>
  <mergeCells count="10">
    <mergeCell ref="A8:F8"/>
    <mergeCell ref="A10:F10"/>
    <mergeCell ref="A1:G1"/>
    <mergeCell ref="A12:A13"/>
    <mergeCell ref="D12:E12"/>
    <mergeCell ref="A31:F31"/>
    <mergeCell ref="A53:F53"/>
    <mergeCell ref="A54:F54"/>
    <mergeCell ref="A15:G15"/>
    <mergeCell ref="A11:F11"/>
  </mergeCells>
  <phoneticPr fontId="14" type="noConversion"/>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21 F21:G21 D28:D29 F39:G39 D39 F28:G29 D51 F48:G49 D48:D49 F51:G51">
      <formula1>50000000000</formula1>
    </dataValidation>
  </dataValidations>
  <hyperlinks>
    <hyperlink ref="A1:G1" location="ToC!A1" display="22.030"/>
  </hyperlinks>
  <printOptions horizontalCentered="1"/>
  <pageMargins left="0.39370078740157483" right="0.39370078740157483" top="0.39370078740157483" bottom="0.39370078740157483" header="0.39370078740157483" footer="0.39370078740157483"/>
  <pageSetup paperSize="5" scale="65" orientation="portrait" r:id="rId1"/>
  <headerFooter alignWithMargins="0"/>
  <rowBreaks count="1" manualBreakCount="1">
    <brk id="57" max="16383" man="1"/>
  </rowBreaks>
  <ignoredErrors>
    <ignoredError sqref="A1"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8">
    <tabColor rgb="FF9966FF"/>
    <pageSetUpPr fitToPage="1"/>
  </sheetPr>
  <dimension ref="A1:G74"/>
  <sheetViews>
    <sheetView zoomScale="80" zoomScaleNormal="80" workbookViewId="0">
      <selection sqref="A1:G1"/>
    </sheetView>
  </sheetViews>
  <sheetFormatPr defaultColWidth="0" defaultRowHeight="15.5" zeroHeight="1"/>
  <cols>
    <col min="1" max="1" width="9.23046875" style="90" customWidth="1"/>
    <col min="2" max="2" width="41.4609375" style="90" customWidth="1"/>
    <col min="3" max="3" width="5.765625" style="90" customWidth="1"/>
    <col min="4" max="4" width="16.84375" style="90" bestFit="1" customWidth="1"/>
    <col min="5" max="5" width="15" style="93" bestFit="1" customWidth="1"/>
    <col min="6" max="6" width="14.69140625" style="93" bestFit="1" customWidth="1"/>
    <col min="7" max="7" width="17.69140625" style="93" bestFit="1" customWidth="1"/>
    <col min="8" max="16384" width="8.84375" style="90" hidden="1"/>
  </cols>
  <sheetData>
    <row r="1" spans="1:7" ht="15.75" customHeight="1">
      <c r="A1" s="5052" t="s">
        <v>76</v>
      </c>
      <c r="B1" s="5052"/>
      <c r="C1" s="5052"/>
      <c r="D1" s="5052"/>
      <c r="E1" s="5052"/>
      <c r="F1" s="5052"/>
      <c r="G1" s="5052"/>
    </row>
    <row r="2" spans="1:7">
      <c r="A2" s="91"/>
      <c r="B2" s="602"/>
      <c r="C2" s="134"/>
      <c r="D2" s="89"/>
      <c r="E2" s="89"/>
      <c r="F2" s="89"/>
      <c r="G2" s="91"/>
    </row>
    <row r="3" spans="1:7" ht="15" customHeight="1">
      <c r="A3" s="2108" t="str">
        <f>+Cover!A14</f>
        <v>Select Name of Insurer/ Financial Holding Company</v>
      </c>
      <c r="B3" s="1865"/>
      <c r="C3" s="88"/>
      <c r="D3" s="89"/>
      <c r="E3" s="89"/>
      <c r="F3" s="69" t="s">
        <v>2050</v>
      </c>
      <c r="G3" s="89"/>
    </row>
    <row r="4" spans="1:7" ht="15" customHeight="1">
      <c r="A4" s="833" t="str">
        <f>+ToC!A3</f>
        <v>Insurer/Financial Holding Company</v>
      </c>
      <c r="B4" s="99"/>
      <c r="C4" s="88"/>
      <c r="D4" s="292"/>
      <c r="E4" s="292"/>
      <c r="F4" s="89"/>
      <c r="G4" s="89"/>
    </row>
    <row r="5" spans="1:7" ht="15" customHeight="1">
      <c r="A5" s="675"/>
      <c r="B5" s="99"/>
      <c r="C5" s="88"/>
      <c r="D5" s="292"/>
      <c r="E5" s="292"/>
      <c r="F5" s="135"/>
      <c r="G5" s="89"/>
    </row>
    <row r="6" spans="1:7" ht="15" customHeight="1">
      <c r="A6" s="99" t="str">
        <f>+ToC!A5</f>
        <v>LONG-TERM INSURERS ANNUAL RETURN</v>
      </c>
      <c r="B6" s="99"/>
      <c r="C6" s="91"/>
      <c r="D6" s="292"/>
      <c r="E6" s="292"/>
      <c r="F6" s="294"/>
      <c r="G6" s="89"/>
    </row>
    <row r="7" spans="1:7" ht="15" customHeight="1">
      <c r="A7" s="99" t="str">
        <f>+ToC!A6</f>
        <v>FOR THE YEAR ENDED:</v>
      </c>
      <c r="B7" s="99"/>
      <c r="C7" s="88"/>
      <c r="D7" s="292"/>
      <c r="E7" s="292"/>
      <c r="F7" s="294"/>
      <c r="G7" s="2078">
        <f>+Cover!A23</f>
        <v>0</v>
      </c>
    </row>
    <row r="8" spans="1:7" ht="15" customHeight="1">
      <c r="A8" s="139"/>
      <c r="B8" s="88"/>
      <c r="C8" s="88"/>
      <c r="D8" s="292"/>
      <c r="E8" s="292"/>
      <c r="F8" s="294"/>
      <c r="G8" s="89"/>
    </row>
    <row r="9" spans="1:7" ht="20.149999999999999" customHeight="1">
      <c r="A9" s="5286" t="s">
        <v>912</v>
      </c>
      <c r="B9" s="5286"/>
      <c r="C9" s="5286"/>
      <c r="D9" s="5286"/>
      <c r="E9" s="5286"/>
      <c r="F9" s="5286"/>
      <c r="G9" s="5286"/>
    </row>
    <row r="10" spans="1:7">
      <c r="A10" s="89"/>
      <c r="B10" s="1798"/>
      <c r="C10" s="1798"/>
      <c r="D10" s="1798"/>
      <c r="E10" s="1798"/>
      <c r="F10" s="1798"/>
      <c r="G10" s="1798"/>
    </row>
    <row r="11" spans="1:7" ht="15" customHeight="1" thickBot="1">
      <c r="A11" s="5423" t="s">
        <v>2173</v>
      </c>
      <c r="B11" s="5423"/>
      <c r="C11" s="5423"/>
      <c r="D11" s="5423"/>
      <c r="E11" s="5423"/>
      <c r="F11" s="5423"/>
      <c r="G11" s="5423"/>
    </row>
    <row r="12" spans="1:7" ht="16" thickBot="1">
      <c r="A12" s="89"/>
      <c r="B12" s="140"/>
      <c r="C12" s="141"/>
      <c r="D12" s="141"/>
      <c r="E12" s="141"/>
      <c r="F12" s="89"/>
      <c r="G12" s="89"/>
    </row>
    <row r="13" spans="1:7" ht="26.5" thickTop="1">
      <c r="A13" s="37"/>
      <c r="B13" s="2642"/>
      <c r="C13" s="2643" t="s">
        <v>133</v>
      </c>
      <c r="D13" s="2644" t="s">
        <v>913</v>
      </c>
      <c r="E13" s="271" t="s">
        <v>914</v>
      </c>
      <c r="F13" s="2481">
        <f>YEAR($G$7)</f>
        <v>1900</v>
      </c>
      <c r="G13" s="25">
        <f>F13-1</f>
        <v>1899</v>
      </c>
    </row>
    <row r="14" spans="1:7" ht="28.9" customHeight="1">
      <c r="A14" s="2645" t="s">
        <v>638</v>
      </c>
      <c r="B14" s="2646" t="s">
        <v>915</v>
      </c>
      <c r="C14" s="2647"/>
      <c r="D14" s="2565" t="s">
        <v>640</v>
      </c>
      <c r="E14" s="2565" t="s">
        <v>640</v>
      </c>
      <c r="F14" s="2565" t="s">
        <v>640</v>
      </c>
      <c r="G14" s="2648" t="s">
        <v>640</v>
      </c>
    </row>
    <row r="15" spans="1:7" s="269" customFormat="1" ht="24" customHeight="1">
      <c r="A15" s="369" t="s">
        <v>82</v>
      </c>
      <c r="B15" s="441" t="s">
        <v>642</v>
      </c>
      <c r="C15" s="130"/>
      <c r="D15" s="2649">
        <f>+'25.010'!C72+'25.010'!D72</f>
        <v>0</v>
      </c>
      <c r="E15" s="1101">
        <f>+'25.010'!E72+'25.010'!F72</f>
        <v>0</v>
      </c>
      <c r="F15" s="505">
        <f>SUM(D15:E15)</f>
        <v>0</v>
      </c>
      <c r="G15" s="1102">
        <f>+'25.010'!H72</f>
        <v>0</v>
      </c>
    </row>
    <row r="16" spans="1:7" ht="24" customHeight="1">
      <c r="A16" s="442"/>
      <c r="B16" s="142" t="s">
        <v>2276</v>
      </c>
      <c r="C16" s="168"/>
      <c r="D16" s="2650">
        <f>+'25.010'!C80+'25.010'!D80</f>
        <v>0</v>
      </c>
      <c r="E16" s="2650">
        <f>+'25.010'!E80+'25.010'!F80</f>
        <v>0</v>
      </c>
      <c r="F16" s="2651">
        <f t="shared" ref="F16:F42" si="0">SUM(D16:E16)</f>
        <v>0</v>
      </c>
      <c r="G16" s="2652">
        <f>+'25.010'!H80</f>
        <v>0</v>
      </c>
    </row>
    <row r="17" spans="1:7" ht="24" customHeight="1">
      <c r="A17" s="442"/>
      <c r="B17" s="142" t="s">
        <v>791</v>
      </c>
      <c r="C17" s="168"/>
      <c r="D17" s="2650">
        <f>+'25.010'!C60+'25.010'!D60</f>
        <v>0</v>
      </c>
      <c r="E17" s="2650">
        <f>'25.010'!E60+'25.010'!F60</f>
        <v>0</v>
      </c>
      <c r="F17" s="2651">
        <f t="shared" si="0"/>
        <v>0</v>
      </c>
      <c r="G17" s="2652">
        <f>+'25.010'!H60</f>
        <v>0</v>
      </c>
    </row>
    <row r="18" spans="1:7" ht="24" customHeight="1">
      <c r="A18" s="442"/>
      <c r="B18" s="443" t="s">
        <v>2278</v>
      </c>
      <c r="C18" s="168"/>
      <c r="D18" s="2650">
        <f>+'25.010'!C66+'25.010'!D66</f>
        <v>0</v>
      </c>
      <c r="E18" s="2650">
        <f>+'25.010'!E66+'25.010'!F66</f>
        <v>0</v>
      </c>
      <c r="F18" s="2651">
        <f t="shared" si="0"/>
        <v>0</v>
      </c>
      <c r="G18" s="2652">
        <f>+'25.010'!H66</f>
        <v>0</v>
      </c>
    </row>
    <row r="19" spans="1:7" ht="36" customHeight="1">
      <c r="A19" s="442"/>
      <c r="B19" s="143" t="s">
        <v>2277</v>
      </c>
      <c r="C19" s="168"/>
      <c r="D19" s="2650">
        <f>+'25.010'!C64+'25.010'!D64</f>
        <v>0</v>
      </c>
      <c r="E19" s="2650">
        <f>+'25.010'!E64+'25.010'!F64</f>
        <v>0</v>
      </c>
      <c r="F19" s="2651">
        <f t="shared" si="0"/>
        <v>0</v>
      </c>
      <c r="G19" s="2652">
        <f>+'25.010'!H64</f>
        <v>0</v>
      </c>
    </row>
    <row r="20" spans="1:7" ht="24" customHeight="1">
      <c r="A20" s="442"/>
      <c r="B20" s="444" t="s">
        <v>654</v>
      </c>
      <c r="C20" s="168"/>
      <c r="D20" s="2650">
        <f>+'25.010'!C14+'25.010'!D14</f>
        <v>0</v>
      </c>
      <c r="E20" s="2650">
        <f>+'25.010'!E14+'25.010'!F14</f>
        <v>0</v>
      </c>
      <c r="F20" s="2651">
        <f t="shared" si="0"/>
        <v>0</v>
      </c>
      <c r="G20" s="2652">
        <f>+'25.010'!H14</f>
        <v>0</v>
      </c>
    </row>
    <row r="21" spans="1:7" ht="24" customHeight="1">
      <c r="A21" s="442"/>
      <c r="B21" s="444" t="s">
        <v>656</v>
      </c>
      <c r="C21" s="132"/>
      <c r="D21" s="2650">
        <f>+'25.010'!C78+'25.010'!D78</f>
        <v>0</v>
      </c>
      <c r="E21" s="2650">
        <f>+'25.010'!E78+'25.010'!F78</f>
        <v>0</v>
      </c>
      <c r="F21" s="2651">
        <f t="shared" si="0"/>
        <v>0</v>
      </c>
      <c r="G21" s="2652">
        <f>+'25.010'!H78</f>
        <v>0</v>
      </c>
    </row>
    <row r="22" spans="1:7" ht="24" customHeight="1">
      <c r="A22" s="445"/>
      <c r="B22" s="444" t="s">
        <v>89</v>
      </c>
      <c r="C22" s="132"/>
      <c r="D22" s="2650">
        <f>+'25.010'!C94+'25.010'!D94</f>
        <v>0</v>
      </c>
      <c r="E22" s="2650">
        <f>+'25.010'!E94+'25.010'!F94</f>
        <v>0</v>
      </c>
      <c r="F22" s="2651">
        <f>SUM(D22:E22)</f>
        <v>0</v>
      </c>
      <c r="G22" s="2652">
        <f>+'25.010'!H94</f>
        <v>0</v>
      </c>
    </row>
    <row r="23" spans="1:7" ht="24" customHeight="1">
      <c r="A23" s="442"/>
      <c r="B23" s="444" t="s">
        <v>916</v>
      </c>
      <c r="C23" s="132"/>
      <c r="D23" s="2650">
        <f>+'25.010'!C102+'25.010'!D102</f>
        <v>0</v>
      </c>
      <c r="E23" s="2650">
        <f>+'25.010'!E102+'25.010'!F102</f>
        <v>0</v>
      </c>
      <c r="F23" s="2651">
        <f>SUM(D23:E23)</f>
        <v>0</v>
      </c>
      <c r="G23" s="2652">
        <f>+'25.010'!H102</f>
        <v>0</v>
      </c>
    </row>
    <row r="24" spans="1:7" ht="24" customHeight="1">
      <c r="A24" s="446" t="s">
        <v>115</v>
      </c>
      <c r="B24" s="444" t="s">
        <v>659</v>
      </c>
      <c r="C24" s="130"/>
      <c r="D24" s="2650">
        <f>+'50.010'!D32</f>
        <v>0</v>
      </c>
      <c r="E24" s="2650">
        <f>+'50.010'!E32</f>
        <v>0</v>
      </c>
      <c r="F24" s="2651">
        <f>SUM(D24:E24)</f>
        <v>0</v>
      </c>
      <c r="G24" s="2652">
        <f>+'50.010'!G32</f>
        <v>0</v>
      </c>
    </row>
    <row r="25" spans="1:7" ht="29.25" customHeight="1">
      <c r="A25" s="442"/>
      <c r="B25" s="143" t="s">
        <v>917</v>
      </c>
      <c r="C25" s="130"/>
      <c r="D25" s="2650">
        <f>+'25.010'!C82+'25.010'!D82</f>
        <v>0</v>
      </c>
      <c r="E25" s="2650">
        <f>+'25.010'!E82+'25.010'!F82</f>
        <v>0</v>
      </c>
      <c r="F25" s="2651">
        <f t="shared" si="0"/>
        <v>0</v>
      </c>
      <c r="G25" s="2652">
        <f>+'25.010'!H82</f>
        <v>0</v>
      </c>
    </row>
    <row r="26" spans="1:7" ht="29.25" customHeight="1">
      <c r="A26" s="442"/>
      <c r="B26" s="144" t="s">
        <v>665</v>
      </c>
      <c r="C26" s="130"/>
      <c r="D26" s="2650">
        <f>+'25.010'!C96+'25.010'!D96</f>
        <v>0</v>
      </c>
      <c r="E26" s="2650">
        <f>+'25.010'!E96+'25.010'!F96</f>
        <v>0</v>
      </c>
      <c r="F26" s="2651">
        <f t="shared" si="0"/>
        <v>0</v>
      </c>
      <c r="G26" s="2652">
        <f>+'25.010'!H96</f>
        <v>0</v>
      </c>
    </row>
    <row r="27" spans="1:7" ht="29.25" customHeight="1">
      <c r="A27" s="442"/>
      <c r="B27" s="144" t="s">
        <v>667</v>
      </c>
      <c r="C27" s="130"/>
      <c r="D27" s="2650">
        <f>+'25.010'!C98+'25.010'!D98</f>
        <v>0</v>
      </c>
      <c r="E27" s="2650">
        <f>+'25.010'!E98+'25.010'!F98</f>
        <v>0</v>
      </c>
      <c r="F27" s="2651">
        <f t="shared" si="0"/>
        <v>0</v>
      </c>
      <c r="G27" s="2652">
        <f>+'25.010'!H98</f>
        <v>0</v>
      </c>
    </row>
    <row r="28" spans="1:7" ht="24" customHeight="1">
      <c r="A28" s="442"/>
      <c r="B28" s="444" t="s">
        <v>671</v>
      </c>
      <c r="C28" s="132"/>
      <c r="D28" s="2650">
        <f>+'25.010'!C86+'25.010'!D86</f>
        <v>0</v>
      </c>
      <c r="E28" s="2650">
        <f>+'25.010'!E86+'25.010'!F86</f>
        <v>0</v>
      </c>
      <c r="F28" s="2651">
        <f t="shared" si="0"/>
        <v>0</v>
      </c>
      <c r="G28" s="2652">
        <f>+'25.010'!H86</f>
        <v>0</v>
      </c>
    </row>
    <row r="29" spans="1:7" ht="24" customHeight="1">
      <c r="A29" s="367"/>
      <c r="B29" s="144" t="s">
        <v>918</v>
      </c>
      <c r="C29" s="132"/>
      <c r="D29" s="2650">
        <f>+'25.010'!C85+'25.010'!D85</f>
        <v>0</v>
      </c>
      <c r="E29" s="2650">
        <f>+'25.010'!E85+'25.010'!F85</f>
        <v>0</v>
      </c>
      <c r="F29" s="2651">
        <f t="shared" si="0"/>
        <v>0</v>
      </c>
      <c r="G29" s="2653">
        <f>+'25.010'!H85</f>
        <v>0</v>
      </c>
    </row>
    <row r="30" spans="1:7" ht="24" customHeight="1">
      <c r="A30" s="442"/>
      <c r="B30" s="444" t="s">
        <v>673</v>
      </c>
      <c r="C30" s="132"/>
      <c r="D30" s="2650">
        <f>+'25.010'!C16+'25.010'!D16</f>
        <v>0</v>
      </c>
      <c r="E30" s="2650">
        <f>+'25.010'!E16+'25.010'!F16</f>
        <v>0</v>
      </c>
      <c r="F30" s="2651">
        <f t="shared" si="0"/>
        <v>0</v>
      </c>
      <c r="G30" s="2652">
        <f>+'25.010'!H16</f>
        <v>0</v>
      </c>
    </row>
    <row r="31" spans="1:7" ht="24" customHeight="1">
      <c r="A31" s="442"/>
      <c r="B31" s="444" t="s">
        <v>2088</v>
      </c>
      <c r="C31" s="132"/>
      <c r="D31" s="2650">
        <f>+'25.010'!C22+'25.010'!D22</f>
        <v>0</v>
      </c>
      <c r="E31" s="2650">
        <f>+'25.010'!E22+'25.010'!F22</f>
        <v>0</v>
      </c>
      <c r="F31" s="2651">
        <f t="shared" si="0"/>
        <v>0</v>
      </c>
      <c r="G31" s="2652">
        <f>+'25.010'!H22</f>
        <v>0</v>
      </c>
    </row>
    <row r="32" spans="1:7" ht="24" customHeight="1">
      <c r="A32" s="442"/>
      <c r="B32" s="144" t="s">
        <v>2089</v>
      </c>
      <c r="C32" s="168"/>
      <c r="D32" s="2650">
        <f>+'25.010'!C100+'25.010'!D100</f>
        <v>0</v>
      </c>
      <c r="E32" s="2650">
        <f>+'25.010'!E100+'25.010'!F100</f>
        <v>0</v>
      </c>
      <c r="F32" s="2651">
        <f>SUM(D32:E32)</f>
        <v>0</v>
      </c>
      <c r="G32" s="2652">
        <f>+'25.010'!H100</f>
        <v>0</v>
      </c>
    </row>
    <row r="33" spans="1:7" ht="24" customHeight="1">
      <c r="A33" s="442"/>
      <c r="B33" s="1350" t="s">
        <v>919</v>
      </c>
      <c r="C33" s="1351"/>
      <c r="D33" s="2237">
        <f>+'25.010'!C89+'25.010'!D89</f>
        <v>0</v>
      </c>
      <c r="E33" s="2140">
        <f>+'25.010'!E89+'25.010'!F89</f>
        <v>0</v>
      </c>
      <c r="F33" s="2651">
        <f t="shared" si="0"/>
        <v>0</v>
      </c>
      <c r="G33" s="1563">
        <f>+'25.010'!H89</f>
        <v>0</v>
      </c>
    </row>
    <row r="34" spans="1:7" ht="24" customHeight="1">
      <c r="A34" s="442"/>
      <c r="B34" s="2096" t="s">
        <v>681</v>
      </c>
      <c r="C34" s="2097"/>
      <c r="D34" s="711">
        <f>SUM(D35:D42)</f>
        <v>0</v>
      </c>
      <c r="E34" s="2654">
        <f>SUM(E35:E42)</f>
        <v>0</v>
      </c>
      <c r="F34" s="1927">
        <f>SUM(F35:F42)</f>
        <v>0</v>
      </c>
      <c r="G34" s="1559">
        <f>SUM(G35:G42)</f>
        <v>0</v>
      </c>
    </row>
    <row r="35" spans="1:7" ht="24" customHeight="1">
      <c r="A35" s="442"/>
      <c r="B35" s="2655"/>
      <c r="C35" s="696"/>
      <c r="D35" s="1561"/>
      <c r="E35" s="1562"/>
      <c r="F35" s="2651">
        <f>SUM(D35:E35)</f>
        <v>0</v>
      </c>
      <c r="G35" s="1557"/>
    </row>
    <row r="36" spans="1:7" ht="24" customHeight="1">
      <c r="A36" s="442"/>
      <c r="B36" s="160"/>
      <c r="C36" s="704"/>
      <c r="D36" s="1993"/>
      <c r="E36" s="1918"/>
      <c r="F36" s="2651">
        <f t="shared" si="0"/>
        <v>0</v>
      </c>
      <c r="G36" s="2120"/>
    </row>
    <row r="37" spans="1:7" ht="24" customHeight="1">
      <c r="A37" s="442"/>
      <c r="B37" s="160"/>
      <c r="C37" s="704"/>
      <c r="D37" s="1993"/>
      <c r="E37" s="1918"/>
      <c r="F37" s="2651">
        <f t="shared" si="0"/>
        <v>0</v>
      </c>
      <c r="G37" s="2120"/>
    </row>
    <row r="38" spans="1:7" ht="24" customHeight="1">
      <c r="A38" s="442"/>
      <c r="B38" s="160"/>
      <c r="C38" s="704"/>
      <c r="D38" s="1993"/>
      <c r="E38" s="1918"/>
      <c r="F38" s="2651">
        <f t="shared" si="0"/>
        <v>0</v>
      </c>
      <c r="G38" s="2120"/>
    </row>
    <row r="39" spans="1:7" ht="24" customHeight="1">
      <c r="A39" s="442"/>
      <c r="B39" s="160"/>
      <c r="C39" s="704"/>
      <c r="D39" s="1993"/>
      <c r="E39" s="1918"/>
      <c r="F39" s="2651">
        <f t="shared" si="0"/>
        <v>0</v>
      </c>
      <c r="G39" s="2120"/>
    </row>
    <row r="40" spans="1:7" ht="24" customHeight="1">
      <c r="A40" s="442"/>
      <c r="B40" s="160"/>
      <c r="C40" s="704"/>
      <c r="D40" s="1993"/>
      <c r="E40" s="1918"/>
      <c r="F40" s="2651">
        <f t="shared" si="0"/>
        <v>0</v>
      </c>
      <c r="G40" s="2120"/>
    </row>
    <row r="41" spans="1:7" ht="24" customHeight="1">
      <c r="A41" s="442"/>
      <c r="B41" s="1531"/>
      <c r="C41" s="704"/>
      <c r="D41" s="1993"/>
      <c r="E41" s="1918"/>
      <c r="F41" s="2651">
        <f t="shared" si="0"/>
        <v>0</v>
      </c>
      <c r="G41" s="2120"/>
    </row>
    <row r="42" spans="1:7" ht="24" customHeight="1">
      <c r="A42" s="442"/>
      <c r="B42" s="2656"/>
      <c r="C42" s="704"/>
      <c r="D42" s="2657"/>
      <c r="E42" s="2658"/>
      <c r="F42" s="2651">
        <f t="shared" si="0"/>
        <v>0</v>
      </c>
      <c r="G42" s="2377"/>
    </row>
    <row r="43" spans="1:7" ht="24" customHeight="1">
      <c r="A43" s="442"/>
      <c r="B43" s="1216"/>
      <c r="C43" s="1217"/>
      <c r="D43" s="2659"/>
      <c r="E43" s="2659"/>
      <c r="F43" s="2660"/>
      <c r="G43" s="2661"/>
    </row>
    <row r="44" spans="1:7" ht="24" customHeight="1" thickBot="1">
      <c r="A44" s="2662"/>
      <c r="B44" s="2663" t="s">
        <v>626</v>
      </c>
      <c r="C44" s="2664"/>
      <c r="D44" s="2665">
        <f>SUM(D15:D34)</f>
        <v>0</v>
      </c>
      <c r="E44" s="2665">
        <f t="shared" ref="E44:G44" si="1">SUM(E15:E34)</f>
        <v>0</v>
      </c>
      <c r="F44" s="2665">
        <f t="shared" si="1"/>
        <v>0</v>
      </c>
      <c r="G44" s="2665">
        <f t="shared" si="1"/>
        <v>0</v>
      </c>
    </row>
    <row r="45" spans="1:7" ht="24" customHeight="1" thickTop="1">
      <c r="A45" s="278"/>
      <c r="B45" s="89"/>
      <c r="C45" s="146"/>
      <c r="D45" s="448"/>
      <c r="E45" s="448"/>
      <c r="F45" s="89"/>
      <c r="G45" s="564"/>
    </row>
    <row r="46" spans="1:7" s="93" customFormat="1" ht="24" customHeight="1">
      <c r="A46" s="137"/>
      <c r="B46" s="449"/>
      <c r="C46" s="361"/>
      <c r="D46" s="220"/>
      <c r="E46" s="220"/>
      <c r="F46" s="867"/>
      <c r="G46" s="645" t="str">
        <f>+ToC!E115</f>
        <v xml:space="preserve">LONG-TERM Annual Return </v>
      </c>
    </row>
    <row r="47" spans="1:7">
      <c r="A47" s="89"/>
      <c r="B47" s="89"/>
      <c r="C47" s="89"/>
      <c r="D47" s="564"/>
      <c r="E47" s="564"/>
      <c r="F47" s="287"/>
      <c r="G47" s="875" t="s">
        <v>920</v>
      </c>
    </row>
    <row r="48" spans="1:7" hidden="1"/>
    <row r="49" hidden="1"/>
    <row r="50" hidden="1"/>
    <row r="51" hidden="1"/>
    <row r="52" hidden="1"/>
    <row r="53" hidden="1"/>
    <row r="54" hidden="1"/>
    <row r="55" hidden="1"/>
    <row r="56" hidden="1"/>
    <row r="57" hidden="1"/>
    <row r="58" hidden="1"/>
    <row r="59" hidden="1"/>
    <row r="60" hidden="1"/>
    <row r="61" hidden="1"/>
    <row r="62" hidden="1"/>
    <row r="63" hidden="1"/>
    <row r="64" hidden="1"/>
    <row r="65" spans="4:7" hidden="1"/>
    <row r="66" spans="4:7" hidden="1"/>
    <row r="67" spans="4:7" hidden="1"/>
    <row r="68" spans="4:7" hidden="1">
      <c r="D68" s="209"/>
      <c r="E68" s="90"/>
      <c r="F68" s="90"/>
      <c r="G68" s="90"/>
    </row>
    <row r="69" spans="4:7" hidden="1"/>
    <row r="70" spans="4:7" hidden="1"/>
    <row r="71" spans="4:7" hidden="1"/>
    <row r="72" spans="4:7" hidden="1">
      <c r="D72" s="520">
        <f>D47-'25.010'!E106</f>
        <v>0</v>
      </c>
      <c r="E72" s="1352">
        <f>E47-'25.010'!F106</f>
        <v>0</v>
      </c>
      <c r="F72" s="1352">
        <f>F47-'25.010'!G104</f>
        <v>0</v>
      </c>
    </row>
    <row r="73" spans="4:7" hidden="1"/>
    <row r="74" spans="4:7" hidden="1"/>
  </sheetData>
  <sheetProtection algorithmName="SHA-512" hashValue="MZ7Xw6eR1q074mSXFJjkyZQSuGDN9XTzDGk8uJ7XbR1Afzo3pUOh6RgfDGv9WtYNFJujprSU4pVwdFzvxEWdGA==" saltValue="Bcnv3KONqo138G1VHlxd1A==" spinCount="100000" sheet="1" objects="1" scenarios="1"/>
  <mergeCells count="3">
    <mergeCell ref="A1:G1"/>
    <mergeCell ref="A9:G9"/>
    <mergeCell ref="A11:G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F15:F32 D33:G33 D43:E44 F35:G44">
      <formula1>50000000000</formula1>
    </dataValidation>
  </dataValidations>
  <hyperlinks>
    <hyperlink ref="A1:G1" location="ToC!A1" display="23.010"/>
  </hyperlinks>
  <printOptions horizontalCentered="1"/>
  <pageMargins left="0.39370078740157499" right="0.39370078740157499" top="0.39370078740157499" bottom="0.39370078740157499" header="0.39370078740157499" footer="0.39370078740157499"/>
  <pageSetup paperSize="5" scale="68" orientation="portrait" r:id="rId1"/>
  <headerFooter alignWithMargins="0"/>
  <ignoredErrors>
    <ignoredError sqref="A24 A1 A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9">
    <tabColor rgb="FF9966FF"/>
    <pageSetUpPr fitToPage="1"/>
  </sheetPr>
  <dimension ref="A1:G56"/>
  <sheetViews>
    <sheetView zoomScale="80" zoomScaleNormal="80" workbookViewId="0">
      <selection activeCell="B43" sqref="B43"/>
    </sheetView>
  </sheetViews>
  <sheetFormatPr defaultColWidth="0" defaultRowHeight="15.5" zeroHeight="1"/>
  <cols>
    <col min="1" max="1" width="8.765625" style="90" customWidth="1"/>
    <col min="2" max="2" width="46.23046875" style="90" bestFit="1" customWidth="1"/>
    <col min="3" max="3" width="5.4609375" style="90" bestFit="1" customWidth="1"/>
    <col min="4" max="4" width="18.4609375" style="90" bestFit="1" customWidth="1"/>
    <col min="5" max="5" width="15" style="90" bestFit="1" customWidth="1"/>
    <col min="6" max="6" width="14.69140625" style="90" bestFit="1" customWidth="1"/>
    <col min="7" max="7" width="17.69140625" style="90" bestFit="1" customWidth="1"/>
    <col min="8" max="16384" width="8.84375" style="90" hidden="1"/>
  </cols>
  <sheetData>
    <row r="1" spans="1:7">
      <c r="A1" s="5052" t="s">
        <v>77</v>
      </c>
      <c r="B1" s="5052"/>
      <c r="C1" s="5052"/>
      <c r="D1" s="5052"/>
      <c r="E1" s="5052"/>
      <c r="F1" s="5052"/>
      <c r="G1" s="5052"/>
    </row>
    <row r="2" spans="1:7">
      <c r="A2" s="436"/>
      <c r="B2" s="1168"/>
      <c r="C2" s="134"/>
      <c r="D2" s="89"/>
      <c r="E2" s="89"/>
      <c r="F2" s="69" t="s">
        <v>2279</v>
      </c>
      <c r="G2" s="91"/>
    </row>
    <row r="3" spans="1:7">
      <c r="A3" s="2108" t="str">
        <f>+Cover!A14</f>
        <v>Select Name of Insurer/ Financial Holding Company</v>
      </c>
      <c r="B3" s="1727"/>
      <c r="C3" s="88"/>
      <c r="D3" s="89"/>
      <c r="E3" s="89"/>
      <c r="F3" s="89"/>
      <c r="G3" s="89"/>
    </row>
    <row r="4" spans="1:7">
      <c r="A4" s="833" t="str">
        <f>+ToC!A3</f>
        <v>Insurer/Financial Holding Company</v>
      </c>
      <c r="B4" s="139"/>
      <c r="C4" s="88"/>
      <c r="D4" s="292"/>
      <c r="E4" s="292"/>
      <c r="F4" s="89"/>
      <c r="G4" s="89"/>
    </row>
    <row r="5" spans="1:7" ht="15" customHeight="1">
      <c r="A5" s="350"/>
      <c r="B5" s="139"/>
      <c r="C5" s="88"/>
      <c r="D5" s="292"/>
      <c r="E5" s="292"/>
      <c r="F5" s="294"/>
      <c r="G5" s="89"/>
    </row>
    <row r="6" spans="1:7" ht="15" customHeight="1">
      <c r="A6" s="99" t="str">
        <f>+ToC!A5</f>
        <v>LONG-TERM INSURERS ANNUAL RETURN</v>
      </c>
      <c r="B6" s="139"/>
      <c r="C6" s="91"/>
      <c r="D6" s="292"/>
      <c r="E6" s="292"/>
      <c r="F6" s="294"/>
      <c r="G6" s="89"/>
    </row>
    <row r="7" spans="1:7" ht="15" customHeight="1">
      <c r="A7" s="99" t="str">
        <f>+ToC!A6</f>
        <v>FOR THE YEAR ENDED:</v>
      </c>
      <c r="B7" s="139"/>
      <c r="C7" s="91"/>
      <c r="D7" s="292"/>
      <c r="E7" s="292"/>
      <c r="F7" s="294"/>
      <c r="G7" s="2078">
        <f>+Cover!A23</f>
        <v>0</v>
      </c>
    </row>
    <row r="8" spans="1:7" ht="15" customHeight="1">
      <c r="A8" s="139"/>
      <c r="B8" s="88"/>
      <c r="C8" s="91"/>
      <c r="D8" s="292"/>
      <c r="E8" s="292"/>
      <c r="F8" s="294"/>
      <c r="G8" s="294"/>
    </row>
    <row r="9" spans="1:7" ht="15" customHeight="1">
      <c r="A9" s="5484" t="s">
        <v>912</v>
      </c>
      <c r="B9" s="5484"/>
      <c r="C9" s="5484"/>
      <c r="D9" s="5484"/>
      <c r="E9" s="5484"/>
      <c r="F9" s="5484"/>
      <c r="G9" s="5484"/>
    </row>
    <row r="10" spans="1:7" ht="15" customHeight="1">
      <c r="A10" s="1798"/>
      <c r="B10" s="1798"/>
      <c r="C10" s="1798"/>
      <c r="D10" s="1798"/>
      <c r="E10" s="1798"/>
      <c r="F10" s="1798"/>
      <c r="G10" s="1798"/>
    </row>
    <row r="11" spans="1:7" ht="15" customHeight="1">
      <c r="A11" s="139"/>
      <c r="B11" s="5423" t="s">
        <v>2174</v>
      </c>
      <c r="C11" s="5423"/>
      <c r="D11" s="5423"/>
      <c r="E11" s="5423"/>
      <c r="F11" s="5423"/>
      <c r="G11" s="5423"/>
    </row>
    <row r="12" spans="1:7" ht="15" customHeight="1" thickBot="1">
      <c r="A12" s="89"/>
      <c r="B12" s="141"/>
      <c r="C12" s="141"/>
      <c r="D12" s="141"/>
      <c r="E12" s="141"/>
      <c r="F12" s="89"/>
      <c r="G12" s="89"/>
    </row>
    <row r="13" spans="1:7" ht="26.5" thickTop="1">
      <c r="A13" s="38"/>
      <c r="B13" s="2667"/>
      <c r="C13" s="20" t="s">
        <v>133</v>
      </c>
      <c r="D13" s="2668" t="s">
        <v>913</v>
      </c>
      <c r="E13" s="271" t="s">
        <v>914</v>
      </c>
      <c r="F13" s="2481">
        <f>YEAR($G$7)</f>
        <v>1900</v>
      </c>
      <c r="G13" s="25">
        <f>F13-1</f>
        <v>1899</v>
      </c>
    </row>
    <row r="14" spans="1:7" ht="28.15" customHeight="1">
      <c r="A14" s="2669" t="s">
        <v>638</v>
      </c>
      <c r="B14" s="2670"/>
      <c r="C14" s="2670"/>
      <c r="D14" s="2565" t="s">
        <v>640</v>
      </c>
      <c r="E14" s="2565" t="s">
        <v>640</v>
      </c>
      <c r="F14" s="2565" t="s">
        <v>640</v>
      </c>
      <c r="G14" s="2648" t="s">
        <v>640</v>
      </c>
    </row>
    <row r="15" spans="1:7" ht="24" customHeight="1">
      <c r="A15" s="2671"/>
      <c r="B15" s="2672" t="s">
        <v>84</v>
      </c>
      <c r="C15" s="2670"/>
      <c r="D15" s="2670"/>
      <c r="E15" s="2670"/>
      <c r="F15" s="2670"/>
      <c r="G15" s="2673"/>
    </row>
    <row r="16" spans="1:7" ht="24" customHeight="1">
      <c r="A16" s="362" t="s">
        <v>87</v>
      </c>
      <c r="B16" s="363" t="s">
        <v>685</v>
      </c>
      <c r="C16" s="132"/>
      <c r="D16" s="2674">
        <f>+'30.012'!D57</f>
        <v>0</v>
      </c>
      <c r="E16" s="2674">
        <f>+'30.012'!E57</f>
        <v>0</v>
      </c>
      <c r="F16" s="2209">
        <f t="shared" ref="F16:F33" si="0">SUM(D16:E16)</f>
        <v>0</v>
      </c>
      <c r="G16" s="2675">
        <f>+'30.012'!G57</f>
        <v>0</v>
      </c>
    </row>
    <row r="17" spans="1:7" ht="24" customHeight="1">
      <c r="A17" s="362" t="s">
        <v>90</v>
      </c>
      <c r="B17" s="364" t="s">
        <v>686</v>
      </c>
      <c r="C17" s="132"/>
      <c r="D17" s="2674">
        <f>+'30.014'!C25+'30.014'!D25</f>
        <v>0</v>
      </c>
      <c r="E17" s="1218">
        <f>+'30.014'!E25+'30.014'!F25</f>
        <v>0</v>
      </c>
      <c r="F17" s="2209">
        <f>SUM(D17:E17)</f>
        <v>0</v>
      </c>
      <c r="G17" s="2675">
        <f>+'30.014'!H25</f>
        <v>0</v>
      </c>
    </row>
    <row r="18" spans="1:7" ht="24" customHeight="1">
      <c r="A18" s="362" t="s">
        <v>87</v>
      </c>
      <c r="B18" s="364" t="s">
        <v>88</v>
      </c>
      <c r="C18" s="132"/>
      <c r="D18" s="2674">
        <f>+'30.012'!D81</f>
        <v>0</v>
      </c>
      <c r="E18" s="2674">
        <f>+'30.012'!E81</f>
        <v>0</v>
      </c>
      <c r="F18" s="2209">
        <f>SUM(D18:E18)</f>
        <v>0</v>
      </c>
      <c r="G18" s="2675">
        <f>+'30.012'!G81</f>
        <v>0</v>
      </c>
    </row>
    <row r="19" spans="1:7" ht="24" customHeight="1">
      <c r="A19" s="367" t="s">
        <v>117</v>
      </c>
      <c r="B19" s="365" t="s">
        <v>688</v>
      </c>
      <c r="C19" s="132"/>
      <c r="D19" s="2674">
        <f>+'50.020'!J25</f>
        <v>0</v>
      </c>
      <c r="E19" s="1218">
        <f>+'50.020'!J57</f>
        <v>0</v>
      </c>
      <c r="F19" s="2209">
        <f>SUM(D19:E19)</f>
        <v>0</v>
      </c>
      <c r="G19" s="2676">
        <f>+'50.020'!C57+'50.020'!C25</f>
        <v>0</v>
      </c>
    </row>
    <row r="20" spans="1:7" ht="24" customHeight="1">
      <c r="A20" s="362"/>
      <c r="B20" s="366" t="s">
        <v>921</v>
      </c>
      <c r="C20" s="132"/>
      <c r="D20" s="1529"/>
      <c r="E20" s="1183"/>
      <c r="F20" s="2209">
        <f t="shared" si="0"/>
        <v>0</v>
      </c>
      <c r="G20" s="1530"/>
    </row>
    <row r="21" spans="1:7" ht="24" customHeight="1">
      <c r="A21" s="362"/>
      <c r="B21" s="366" t="s">
        <v>691</v>
      </c>
      <c r="C21" s="132"/>
      <c r="D21" s="1529"/>
      <c r="E21" s="1183"/>
      <c r="F21" s="2209">
        <f t="shared" si="0"/>
        <v>0</v>
      </c>
      <c r="G21" s="1530"/>
    </row>
    <row r="22" spans="1:7" ht="24" customHeight="1">
      <c r="A22" s="362"/>
      <c r="B22" s="366" t="s">
        <v>922</v>
      </c>
      <c r="C22" s="132"/>
      <c r="D22" s="1529"/>
      <c r="E22" s="1183"/>
      <c r="F22" s="2209">
        <f t="shared" si="0"/>
        <v>0</v>
      </c>
      <c r="G22" s="1530"/>
    </row>
    <row r="23" spans="1:7" ht="24" customHeight="1">
      <c r="A23" s="362"/>
      <c r="B23" s="366" t="s">
        <v>923</v>
      </c>
      <c r="C23" s="132"/>
      <c r="D23" s="2674"/>
      <c r="E23" s="1184"/>
      <c r="F23" s="2237"/>
      <c r="G23" s="2675"/>
    </row>
    <row r="24" spans="1:7" ht="24" customHeight="1">
      <c r="A24" s="362"/>
      <c r="B24" s="364" t="s">
        <v>694</v>
      </c>
      <c r="C24" s="132"/>
      <c r="D24" s="1529"/>
      <c r="E24" s="1183"/>
      <c r="F24" s="2209">
        <f t="shared" si="0"/>
        <v>0</v>
      </c>
      <c r="G24" s="1530"/>
    </row>
    <row r="25" spans="1:7" ht="24" customHeight="1">
      <c r="A25" s="362"/>
      <c r="B25" s="366" t="s">
        <v>924</v>
      </c>
      <c r="C25" s="132"/>
      <c r="D25" s="1529"/>
      <c r="E25" s="1183"/>
      <c r="F25" s="2209">
        <f t="shared" si="0"/>
        <v>0</v>
      </c>
      <c r="G25" s="1530"/>
    </row>
    <row r="26" spans="1:7" ht="24" customHeight="1">
      <c r="A26" s="362"/>
      <c r="B26" s="366" t="s">
        <v>696</v>
      </c>
      <c r="C26" s="132"/>
      <c r="D26" s="1529"/>
      <c r="E26" s="1183"/>
      <c r="F26" s="2209">
        <f t="shared" si="0"/>
        <v>0</v>
      </c>
      <c r="G26" s="1530"/>
    </row>
    <row r="27" spans="1:7" ht="24" customHeight="1">
      <c r="A27" s="362" t="s">
        <v>92</v>
      </c>
      <c r="B27" s="1171" t="s">
        <v>925</v>
      </c>
      <c r="C27" s="132"/>
      <c r="D27" s="2674">
        <f>+'30.030'!C30</f>
        <v>0</v>
      </c>
      <c r="E27" s="1218">
        <f>+'30.030'!D30</f>
        <v>0</v>
      </c>
      <c r="F27" s="2209">
        <f t="shared" si="0"/>
        <v>0</v>
      </c>
      <c r="G27" s="2675">
        <f>+'30.030'!F30</f>
        <v>0</v>
      </c>
    </row>
    <row r="28" spans="1:7" ht="24" customHeight="1">
      <c r="A28" s="362"/>
      <c r="B28" s="1803" t="s">
        <v>699</v>
      </c>
      <c r="C28" s="132"/>
      <c r="D28" s="1529"/>
      <c r="E28" s="1183"/>
      <c r="F28" s="2209">
        <f t="shared" si="0"/>
        <v>0</v>
      </c>
      <c r="G28" s="1183"/>
    </row>
    <row r="29" spans="1:7" ht="31.15" customHeight="1">
      <c r="A29" s="362"/>
      <c r="B29" s="1170" t="s">
        <v>700</v>
      </c>
      <c r="C29" s="132"/>
      <c r="D29" s="1529"/>
      <c r="E29" s="1183"/>
      <c r="F29" s="2209">
        <f t="shared" si="0"/>
        <v>0</v>
      </c>
      <c r="G29" s="1183"/>
    </row>
    <row r="30" spans="1:7" s="93" customFormat="1" ht="24" customHeight="1">
      <c r="A30" s="362"/>
      <c r="B30" s="365" t="s">
        <v>926</v>
      </c>
      <c r="C30" s="132"/>
      <c r="D30" s="2677"/>
      <c r="E30" s="1183"/>
      <c r="F30" s="2209">
        <f t="shared" si="0"/>
        <v>0</v>
      </c>
      <c r="G30" s="1183"/>
    </row>
    <row r="31" spans="1:7" ht="24" customHeight="1">
      <c r="A31" s="362"/>
      <c r="B31" s="363" t="s">
        <v>701</v>
      </c>
      <c r="C31" s="132"/>
      <c r="D31" s="1529"/>
      <c r="E31" s="1183"/>
      <c r="F31" s="2209">
        <f t="shared" si="0"/>
        <v>0</v>
      </c>
      <c r="G31" s="1183"/>
    </row>
    <row r="32" spans="1:7" ht="24" customHeight="1">
      <c r="A32" s="362"/>
      <c r="B32" s="368" t="s">
        <v>703</v>
      </c>
      <c r="C32" s="147"/>
      <c r="D32" s="2678"/>
      <c r="E32" s="1219"/>
      <c r="F32" s="2209">
        <f t="shared" si="0"/>
        <v>0</v>
      </c>
      <c r="G32" s="1219"/>
    </row>
    <row r="33" spans="1:7" ht="24" customHeight="1">
      <c r="A33" s="362" t="s">
        <v>92</v>
      </c>
      <c r="B33" s="366" t="s">
        <v>91</v>
      </c>
      <c r="C33" s="147"/>
      <c r="D33" s="2674">
        <f>+'30.030'!C57</f>
        <v>0</v>
      </c>
      <c r="E33" s="1218">
        <f>+'30.030'!D57</f>
        <v>0</v>
      </c>
      <c r="F33" s="2209">
        <f t="shared" si="0"/>
        <v>0</v>
      </c>
      <c r="G33" s="2679">
        <f>+'30.030'!F57</f>
        <v>0</v>
      </c>
    </row>
    <row r="34" spans="1:7" ht="24" customHeight="1">
      <c r="A34" s="362"/>
      <c r="B34" s="1253"/>
      <c r="C34" s="148"/>
      <c r="D34" s="1253"/>
      <c r="E34" s="1253"/>
      <c r="F34" s="1253"/>
      <c r="G34" s="1253"/>
    </row>
    <row r="35" spans="1:7" ht="24" customHeight="1">
      <c r="A35" s="362"/>
      <c r="B35" s="2680" t="s">
        <v>520</v>
      </c>
      <c r="C35" s="2670"/>
      <c r="D35" s="2185">
        <f>SUM(D16:D34)</f>
        <v>0</v>
      </c>
      <c r="E35" s="2681">
        <f>SUM(E16:E34)</f>
        <v>0</v>
      </c>
      <c r="F35" s="2209">
        <f>SUM(F16:F34)</f>
        <v>0</v>
      </c>
      <c r="G35" s="2682">
        <f>SUM(G16:G34)</f>
        <v>0</v>
      </c>
    </row>
    <row r="36" spans="1:7" ht="24" customHeight="1">
      <c r="A36" s="362"/>
      <c r="B36" s="2680" t="s">
        <v>705</v>
      </c>
      <c r="C36" s="2670"/>
      <c r="D36" s="2683"/>
      <c r="E36" s="2684"/>
      <c r="F36" s="2685"/>
      <c r="G36" s="2686"/>
    </row>
    <row r="37" spans="1:7" ht="24" customHeight="1">
      <c r="A37" s="362" t="s">
        <v>80</v>
      </c>
      <c r="B37" s="370" t="s">
        <v>706</v>
      </c>
      <c r="C37" s="166"/>
      <c r="D37" s="2674">
        <f>+'23.030'!D30</f>
        <v>0</v>
      </c>
      <c r="E37" s="1218">
        <f>+'23.030'!E30</f>
        <v>0</v>
      </c>
      <c r="F37" s="2209">
        <f>SUM(D37:E37)</f>
        <v>0</v>
      </c>
      <c r="G37" s="2676">
        <f>+'23.030'!G30</f>
        <v>0</v>
      </c>
    </row>
    <row r="38" spans="1:7" ht="24" customHeight="1">
      <c r="A38" s="362" t="s">
        <v>79</v>
      </c>
      <c r="B38" s="371" t="s">
        <v>927</v>
      </c>
      <c r="C38" s="147"/>
      <c r="D38" s="1529"/>
      <c r="E38" s="1183"/>
      <c r="F38" s="2209">
        <f>SUM(D38:E38)</f>
        <v>0</v>
      </c>
      <c r="G38" s="1530"/>
    </row>
    <row r="39" spans="1:7" ht="24" customHeight="1">
      <c r="A39" s="362" t="s">
        <v>79</v>
      </c>
      <c r="B39" s="372" t="s">
        <v>708</v>
      </c>
      <c r="C39" s="148"/>
      <c r="D39" s="1529"/>
      <c r="E39" s="1186"/>
      <c r="F39" s="2209">
        <f>SUM(D39:E39)</f>
        <v>0</v>
      </c>
      <c r="G39" s="1530"/>
    </row>
    <row r="40" spans="1:7" ht="24" customHeight="1" thickBot="1">
      <c r="A40" s="362"/>
      <c r="B40" s="2680" t="s">
        <v>709</v>
      </c>
      <c r="C40" s="2670"/>
      <c r="D40" s="2687">
        <f>SUM(D37:D39)</f>
        <v>0</v>
      </c>
      <c r="E40" s="2687">
        <f>SUM(E37:E39)</f>
        <v>0</v>
      </c>
      <c r="F40" s="2688">
        <f>SUM(F37:F39)</f>
        <v>0</v>
      </c>
      <c r="G40" s="2689">
        <f>SUM(G37:G39)</f>
        <v>0</v>
      </c>
    </row>
    <row r="41" spans="1:7" ht="24" customHeight="1">
      <c r="A41" s="362"/>
      <c r="B41" s="2680" t="s">
        <v>710</v>
      </c>
      <c r="C41" s="2670"/>
      <c r="D41" s="2685"/>
      <c r="E41" s="2685"/>
      <c r="F41" s="2685"/>
      <c r="G41" s="2690"/>
    </row>
    <row r="42" spans="1:7" ht="24" customHeight="1">
      <c r="A42" s="362"/>
      <c r="B42" s="373" t="s">
        <v>2558</v>
      </c>
      <c r="C42" s="166"/>
      <c r="D42" s="1918"/>
      <c r="E42" s="1330"/>
      <c r="F42" s="2209">
        <f>SUM(D42:E42)</f>
        <v>0</v>
      </c>
      <c r="G42" s="2691"/>
    </row>
    <row r="43" spans="1:7" ht="24" customHeight="1">
      <c r="A43" s="362"/>
      <c r="B43" s="373" t="s">
        <v>2559</v>
      </c>
      <c r="C43" s="166"/>
      <c r="D43" s="4877"/>
      <c r="E43" s="4875"/>
      <c r="F43" s="4874"/>
      <c r="G43" s="4876"/>
    </row>
    <row r="44" spans="1:7" ht="24" customHeight="1">
      <c r="A44" s="362"/>
      <c r="B44" s="366" t="s">
        <v>712</v>
      </c>
      <c r="C44" s="147"/>
      <c r="D44" s="2678"/>
      <c r="E44" s="1219"/>
      <c r="F44" s="2209">
        <f t="shared" ref="F44:F47" si="1">SUM(D44:E44)</f>
        <v>0</v>
      </c>
      <c r="G44" s="1530"/>
    </row>
    <row r="45" spans="1:7" ht="24" customHeight="1">
      <c r="A45" s="362" t="s">
        <v>80</v>
      </c>
      <c r="B45" s="368" t="s">
        <v>713</v>
      </c>
      <c r="C45" s="147"/>
      <c r="D45" s="2674">
        <f>+'23.030'!D63</f>
        <v>0</v>
      </c>
      <c r="E45" s="1218">
        <f>+'23.030'!E63</f>
        <v>0</v>
      </c>
      <c r="F45" s="1924">
        <f t="shared" si="1"/>
        <v>0</v>
      </c>
      <c r="G45" s="2675">
        <f>+'23.030'!G63</f>
        <v>0</v>
      </c>
    </row>
    <row r="46" spans="1:7" ht="24" customHeight="1">
      <c r="A46" s="362"/>
      <c r="B46" s="1253" t="s">
        <v>714</v>
      </c>
      <c r="C46" s="148"/>
      <c r="D46" s="2678"/>
      <c r="E46" s="1219"/>
      <c r="F46" s="1924">
        <f>SUM(D46:E46)</f>
        <v>0</v>
      </c>
      <c r="G46" s="1530"/>
    </row>
    <row r="47" spans="1:7" ht="24" customHeight="1">
      <c r="A47" s="362" t="s">
        <v>79</v>
      </c>
      <c r="B47" s="1539" t="s">
        <v>928</v>
      </c>
      <c r="C47" s="149"/>
      <c r="D47" s="1529"/>
      <c r="E47" s="1183"/>
      <c r="F47" s="2209">
        <f t="shared" si="1"/>
        <v>0</v>
      </c>
      <c r="G47" s="1530"/>
    </row>
    <row r="48" spans="1:7" ht="24" customHeight="1" thickBot="1">
      <c r="A48" s="362"/>
      <c r="B48" s="2680" t="s">
        <v>717</v>
      </c>
      <c r="C48" s="2670"/>
      <c r="D48" s="2687">
        <f>SUM(D42:D47)</f>
        <v>0</v>
      </c>
      <c r="E48" s="2687">
        <f>SUM(E42:E47)</f>
        <v>0</v>
      </c>
      <c r="F48" s="2687">
        <f>SUM(F42:F47)</f>
        <v>0</v>
      </c>
      <c r="G48" s="2689">
        <f>SUM(G42:G47)</f>
        <v>0</v>
      </c>
    </row>
    <row r="49" spans="1:7" ht="24" customHeight="1">
      <c r="A49" s="2692"/>
      <c r="B49" s="2693"/>
      <c r="C49" s="2670"/>
      <c r="D49" s="2685"/>
      <c r="E49" s="2685"/>
      <c r="F49" s="2685"/>
      <c r="G49" s="2690"/>
    </row>
    <row r="50" spans="1:7" ht="24" customHeight="1" thickBot="1">
      <c r="A50" s="2694"/>
      <c r="B50" s="2695" t="s">
        <v>719</v>
      </c>
      <c r="C50" s="2696"/>
      <c r="D50" s="2106">
        <f>D35+D40+D48</f>
        <v>0</v>
      </c>
      <c r="E50" s="2106">
        <f>E35+E40+E48</f>
        <v>0</v>
      </c>
      <c r="F50" s="2106">
        <f>F35+F40+F48</f>
        <v>0</v>
      </c>
      <c r="G50" s="2107">
        <f>G35+G40+G48</f>
        <v>0</v>
      </c>
    </row>
    <row r="51" spans="1:7" ht="17.25" customHeight="1" thickTop="1">
      <c r="A51" s="89"/>
      <c r="B51" s="89"/>
      <c r="C51" s="146"/>
      <c r="D51" s="448"/>
      <c r="E51" s="448"/>
      <c r="F51" s="89"/>
      <c r="G51" s="89"/>
    </row>
    <row r="52" spans="1:7">
      <c r="A52" s="89"/>
      <c r="B52" s="89"/>
      <c r="C52" s="89"/>
      <c r="D52" s="89"/>
      <c r="E52" s="89"/>
      <c r="F52" s="102"/>
      <c r="G52" s="645" t="str">
        <f>+ToC!E115</f>
        <v xml:space="preserve">LONG-TERM Annual Return </v>
      </c>
    </row>
    <row r="53" spans="1:7">
      <c r="A53" s="89"/>
      <c r="B53" s="89"/>
      <c r="C53" s="89"/>
      <c r="D53" s="89"/>
      <c r="E53" s="89"/>
      <c r="F53" s="102"/>
      <c r="G53" s="106" t="s">
        <v>929</v>
      </c>
    </row>
    <row r="54" spans="1:7" hidden="1"/>
    <row r="55" spans="1:7" hidden="1">
      <c r="C55" s="450"/>
    </row>
    <row r="56" spans="1:7" hidden="1"/>
  </sheetData>
  <sheetProtection algorithmName="SHA-512" hashValue="0p0YffE5CGiYDXm8i5Ed/KImYnME9VlVULDydtd56tVgBdGciiUKKwpfyvH0eGafO45nKsFnb7nbW8npVXLjzw==" saltValue="cmWDb1XI8D7nbuh+p34gRA==" spinCount="100000" sheet="1" objects="1" scenarios="1"/>
  <mergeCells count="3">
    <mergeCell ref="B11:G11"/>
    <mergeCell ref="A1:G1"/>
    <mergeCell ref="A9:G9"/>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D50:G50 F37:F40 F35 F42:F47 F16:F33">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G40 D48:G48 D35:E35 D40:E40 G35">
      <formula1>90000000000</formula1>
    </dataValidation>
  </dataValidations>
  <hyperlinks>
    <hyperlink ref="A1:G1" location="ToC!A1" display="23.011"/>
  </hyperlinks>
  <printOptions horizontalCentered="1"/>
  <pageMargins left="0.39" right="0.39" top="0.39" bottom="0.39" header="0.39" footer="0.3"/>
  <pageSetup paperSize="5" scale="65" orientation="portrait" r:id="rId1"/>
  <headerFooter alignWithMargins="0"/>
  <ignoredErrors>
    <ignoredError sqref="A1 A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K73"/>
  <sheetViews>
    <sheetView zoomScaleNormal="100" zoomScaleSheetLayoutView="95" workbookViewId="0">
      <selection activeCell="I7" sqref="I7:J7"/>
    </sheetView>
  </sheetViews>
  <sheetFormatPr defaultColWidth="0" defaultRowHeight="15.5" zeroHeight="1"/>
  <cols>
    <col min="1" max="1" width="5.84375" style="242" customWidth="1"/>
    <col min="2" max="2" width="9.765625" style="242" customWidth="1"/>
    <col min="3" max="4" width="8.765625" style="242" customWidth="1"/>
    <col min="5" max="5" width="13.3046875" style="242" customWidth="1"/>
    <col min="6" max="6" width="15" style="242" customWidth="1"/>
    <col min="7" max="8" width="17.69140625" style="242" customWidth="1"/>
    <col min="9" max="9" width="17.23046875" style="242" customWidth="1"/>
    <col min="10" max="10" width="11.84375" style="242" customWidth="1"/>
    <col min="11" max="16384" width="8.765625" style="98" hidden="1"/>
  </cols>
  <sheetData>
    <row r="1" spans="1:11" s="97" customFormat="1">
      <c r="A1" s="5065">
        <v>10.000999999999999</v>
      </c>
      <c r="B1" s="5065"/>
      <c r="C1" s="5065"/>
      <c r="D1" s="5065"/>
      <c r="E1" s="5065"/>
      <c r="F1" s="5065"/>
      <c r="G1" s="5065"/>
      <c r="H1" s="5065"/>
      <c r="I1" s="5065"/>
      <c r="J1" s="5065"/>
    </row>
    <row r="2" spans="1:11" s="97" customFormat="1">
      <c r="A2" s="636"/>
      <c r="B2" s="636"/>
      <c r="C2" s="636"/>
      <c r="D2" s="636"/>
      <c r="E2" s="636"/>
      <c r="F2" s="636"/>
      <c r="G2" s="69" t="s">
        <v>159</v>
      </c>
      <c r="H2" s="69"/>
      <c r="I2" s="69"/>
      <c r="J2" s="636"/>
    </row>
    <row r="3" spans="1:11" s="97" customFormat="1">
      <c r="A3" s="816" t="str">
        <f>+Cover!A14</f>
        <v>Select Name of Insurer/ Financial Holding Company</v>
      </c>
      <c r="B3" s="654"/>
      <c r="C3" s="654"/>
      <c r="D3" s="654"/>
      <c r="E3" s="946"/>
      <c r="F3" s="1763"/>
      <c r="G3" s="102"/>
      <c r="H3" s="102"/>
      <c r="I3" s="102"/>
      <c r="J3" s="102"/>
      <c r="K3" s="98"/>
    </row>
    <row r="4" spans="1:11" s="97" customFormat="1">
      <c r="A4" s="5054" t="str">
        <f>+ToC!A3</f>
        <v>Insurer/Financial Holding Company</v>
      </c>
      <c r="B4" s="5054"/>
      <c r="C4" s="5054"/>
      <c r="D4" s="5054"/>
      <c r="E4" s="636"/>
      <c r="F4" s="636"/>
      <c r="G4" s="636"/>
      <c r="H4" s="636"/>
      <c r="I4" s="636"/>
      <c r="J4" s="636"/>
    </row>
    <row r="5" spans="1:11" s="97" customFormat="1">
      <c r="A5" s="215"/>
      <c r="B5" s="215"/>
      <c r="C5" s="215"/>
      <c r="D5" s="215"/>
      <c r="E5" s="102"/>
      <c r="F5" s="102"/>
      <c r="G5" s="102"/>
      <c r="H5" s="102"/>
      <c r="I5" s="102"/>
      <c r="J5" s="215"/>
    </row>
    <row r="6" spans="1:11" s="97" customFormat="1">
      <c r="A6" s="99" t="str">
        <f>+ToC!A5</f>
        <v>LONG-TERM INSURERS ANNUAL RETURN</v>
      </c>
      <c r="B6" s="215"/>
      <c r="C6" s="215"/>
      <c r="D6" s="215"/>
      <c r="E6" s="102"/>
      <c r="F6" s="102"/>
      <c r="G6" s="102"/>
      <c r="H6" s="102"/>
      <c r="I6" s="102"/>
      <c r="J6" s="215"/>
    </row>
    <row r="7" spans="1:11">
      <c r="A7" s="1787" t="str">
        <f>+ToC!A6</f>
        <v>FOR THE YEAR ENDED:</v>
      </c>
      <c r="B7" s="104"/>
      <c r="C7" s="104"/>
      <c r="D7" s="102"/>
      <c r="E7" s="102"/>
      <c r="F7" s="102"/>
      <c r="G7" s="102"/>
      <c r="H7" s="743"/>
      <c r="I7" s="5063">
        <f>+Cover!A23</f>
        <v>0</v>
      </c>
      <c r="J7" s="5079"/>
    </row>
    <row r="8" spans="1:11" ht="24" customHeight="1">
      <c r="A8" s="5055"/>
      <c r="B8" s="5055"/>
      <c r="C8" s="5055"/>
      <c r="D8" s="5055"/>
      <c r="E8" s="5055"/>
      <c r="F8" s="5055"/>
      <c r="G8" s="5055"/>
      <c r="H8" s="5055"/>
      <c r="I8" s="5055"/>
      <c r="J8" s="5055"/>
    </row>
    <row r="9" spans="1:11" ht="11.25" customHeight="1">
      <c r="A9" s="5055"/>
      <c r="B9" s="5055"/>
      <c r="C9" s="5055"/>
      <c r="D9" s="5055"/>
      <c r="E9" s="5055"/>
      <c r="F9" s="5055"/>
      <c r="G9" s="5055"/>
      <c r="H9" s="5055"/>
      <c r="I9" s="5055"/>
      <c r="J9" s="5055"/>
    </row>
    <row r="10" spans="1:11" ht="15.75" customHeight="1">
      <c r="A10" s="5055" t="s">
        <v>2149</v>
      </c>
      <c r="B10" s="5055"/>
      <c r="C10" s="5055"/>
      <c r="D10" s="5055"/>
      <c r="E10" s="5055"/>
      <c r="F10" s="5055"/>
      <c r="G10" s="5055"/>
      <c r="H10" s="5055"/>
      <c r="I10" s="5055"/>
      <c r="J10" s="5055"/>
    </row>
    <row r="11" spans="1:11">
      <c r="A11" s="5075" t="s">
        <v>2155</v>
      </c>
      <c r="B11" s="5076"/>
      <c r="C11" s="5076"/>
      <c r="D11" s="5076"/>
      <c r="E11" s="5076"/>
      <c r="F11" s="5076"/>
      <c r="G11" s="5076"/>
      <c r="H11" s="5076"/>
      <c r="I11" s="5076"/>
      <c r="J11" s="5076"/>
    </row>
    <row r="12" spans="1:11">
      <c r="A12" s="102"/>
      <c r="B12" s="102"/>
      <c r="C12" s="102"/>
      <c r="D12" s="102"/>
      <c r="E12" s="102"/>
      <c r="F12" s="102"/>
      <c r="G12" s="102"/>
      <c r="H12" s="102"/>
      <c r="I12" s="102"/>
      <c r="J12" s="102"/>
    </row>
    <row r="13" spans="1:11">
      <c r="A13" s="102"/>
      <c r="B13" s="102"/>
      <c r="C13" s="102"/>
      <c r="D13" s="102"/>
      <c r="E13" s="102"/>
      <c r="F13" s="102"/>
      <c r="G13" s="102"/>
      <c r="H13" s="102"/>
      <c r="I13" s="102"/>
      <c r="J13" s="102"/>
    </row>
    <row r="14" spans="1:11">
      <c r="A14" s="102" t="s">
        <v>138</v>
      </c>
      <c r="B14" s="5077" t="s">
        <v>160</v>
      </c>
      <c r="C14" s="5078"/>
      <c r="D14" s="5078"/>
      <c r="E14" s="1850"/>
      <c r="F14" s="1764" t="s">
        <v>161</v>
      </c>
      <c r="G14" s="1854" t="str">
        <f>+A3</f>
        <v>Select Name of Insurer/ Financial Holding Company</v>
      </c>
      <c r="H14" s="1854"/>
      <c r="I14" s="1854"/>
      <c r="J14" s="1850"/>
    </row>
    <row r="15" spans="1:11">
      <c r="A15" s="102"/>
      <c r="B15" s="637" t="s">
        <v>162</v>
      </c>
      <c r="C15" s="630"/>
      <c r="D15" s="630"/>
      <c r="E15" s="630"/>
      <c r="F15" s="1786"/>
      <c r="G15" s="105"/>
      <c r="H15" s="105"/>
      <c r="I15" s="105"/>
      <c r="J15" s="105"/>
    </row>
    <row r="16" spans="1:11">
      <c r="A16" s="102" t="s">
        <v>141</v>
      </c>
      <c r="B16" s="5060" t="str">
        <f>+Cover!A15</f>
        <v>Please Enter the Address of the Financial Institution</v>
      </c>
      <c r="C16" s="5060"/>
      <c r="D16" s="5060"/>
      <c r="E16" s="5060"/>
      <c r="F16" s="102" t="s">
        <v>142</v>
      </c>
      <c r="G16" s="5060" t="str">
        <f>+Cover!A16</f>
        <v>Please Enter the City in which the Financial Institution resides</v>
      </c>
      <c r="H16" s="5062"/>
      <c r="I16" s="1498" t="s">
        <v>143</v>
      </c>
      <c r="J16" s="1638">
        <f>+Cover!F16</f>
        <v>0</v>
      </c>
    </row>
    <row r="17" spans="1:10">
      <c r="A17" s="102"/>
      <c r="B17" s="102"/>
      <c r="C17" s="102"/>
      <c r="D17" s="541"/>
      <c r="E17" s="541"/>
      <c r="F17" s="541"/>
      <c r="G17" s="541"/>
      <c r="H17" s="541"/>
      <c r="I17" s="541"/>
      <c r="J17" s="541"/>
    </row>
    <row r="18" spans="1:10">
      <c r="A18" s="102" t="s">
        <v>163</v>
      </c>
      <c r="B18" s="102"/>
      <c r="C18" s="102"/>
      <c r="D18" s="102"/>
      <c r="E18" s="102"/>
      <c r="F18" s="102"/>
      <c r="G18" s="102"/>
      <c r="H18" s="102"/>
      <c r="I18" s="102"/>
      <c r="J18" s="105"/>
    </row>
    <row r="19" spans="1:10">
      <c r="A19" s="102"/>
      <c r="B19" s="102"/>
      <c r="C19" s="102"/>
      <c r="D19" s="102"/>
      <c r="E19" s="102"/>
      <c r="F19" s="102"/>
      <c r="G19" s="102"/>
      <c r="H19" s="102"/>
      <c r="I19" s="102"/>
      <c r="J19" s="102"/>
    </row>
    <row r="20" spans="1:10">
      <c r="A20" s="102"/>
      <c r="B20" s="102"/>
      <c r="C20" s="102"/>
      <c r="D20" s="102"/>
      <c r="E20" s="102"/>
      <c r="F20" s="102"/>
      <c r="G20" s="102"/>
      <c r="H20" s="102"/>
      <c r="I20" s="102"/>
      <c r="J20" s="102"/>
    </row>
    <row r="21" spans="1:10">
      <c r="A21" s="1706">
        <v>1</v>
      </c>
      <c r="B21" s="5072" t="s">
        <v>164</v>
      </c>
      <c r="C21" s="5073"/>
      <c r="D21" s="5073"/>
      <c r="E21" s="5073"/>
      <c r="F21" s="5073"/>
      <c r="G21" s="5073"/>
      <c r="H21" s="5073"/>
      <c r="I21" s="5073"/>
      <c r="J21" s="5073"/>
    </row>
    <row r="22" spans="1:10">
      <c r="A22" s="1706"/>
      <c r="B22" s="5072" t="s">
        <v>165</v>
      </c>
      <c r="C22" s="5073"/>
      <c r="D22" s="5073"/>
      <c r="E22" s="5073"/>
      <c r="F22" s="5073"/>
      <c r="G22" s="5073"/>
      <c r="H22" s="5073"/>
      <c r="I22" s="5073"/>
      <c r="J22" s="5073"/>
    </row>
    <row r="23" spans="1:10">
      <c r="A23" s="1706"/>
      <c r="B23" s="5072"/>
      <c r="C23" s="5073"/>
      <c r="D23" s="5073"/>
      <c r="E23" s="5073"/>
      <c r="F23" s="5073"/>
      <c r="G23" s="5073"/>
      <c r="H23" s="5073"/>
      <c r="I23" s="5073"/>
      <c r="J23" s="5073"/>
    </row>
    <row r="24" spans="1:10">
      <c r="A24" s="106"/>
      <c r="B24" s="102"/>
      <c r="C24" s="102"/>
      <c r="D24" s="102"/>
      <c r="E24" s="102"/>
      <c r="F24" s="102"/>
      <c r="G24" s="102"/>
      <c r="H24" s="102"/>
      <c r="I24" s="102"/>
      <c r="J24" s="102"/>
    </row>
    <row r="25" spans="1:10">
      <c r="A25" s="1706">
        <v>2</v>
      </c>
      <c r="B25" s="5072" t="s">
        <v>166</v>
      </c>
      <c r="C25" s="5073"/>
      <c r="D25" s="5073"/>
      <c r="E25" s="5073"/>
      <c r="F25" s="5073"/>
      <c r="G25" s="5073"/>
      <c r="H25" s="5073"/>
      <c r="I25" s="5073"/>
      <c r="J25" s="5073"/>
    </row>
    <row r="26" spans="1:10">
      <c r="A26" s="1706"/>
      <c r="B26" s="1763" t="s">
        <v>2110</v>
      </c>
      <c r="C26" s="1763"/>
      <c r="D26" s="1763"/>
      <c r="E26" s="215"/>
      <c r="F26" s="936" t="str">
        <f>+'10.001'!A3</f>
        <v>Select Name of Insurer/ Financial Holding Company</v>
      </c>
      <c r="G26" s="1763"/>
      <c r="H26" s="1763"/>
      <c r="I26" s="1763"/>
      <c r="J26" s="1763"/>
    </row>
    <row r="27" spans="1:10">
      <c r="A27" s="1706"/>
      <c r="B27" s="5072" t="s">
        <v>2111</v>
      </c>
      <c r="C27" s="5085"/>
      <c r="D27" s="5085"/>
      <c r="E27" s="5085"/>
      <c r="F27" s="5085"/>
      <c r="G27" s="5085"/>
      <c r="H27" s="1763"/>
      <c r="I27" s="1763"/>
      <c r="J27" s="1763"/>
    </row>
    <row r="28" spans="1:10">
      <c r="A28" s="106"/>
      <c r="B28" s="102"/>
      <c r="C28" s="102"/>
      <c r="D28" s="102"/>
      <c r="E28" s="102"/>
      <c r="F28" s="102"/>
      <c r="G28" s="102"/>
      <c r="H28" s="102"/>
      <c r="I28" s="102"/>
      <c r="J28" s="102"/>
    </row>
    <row r="29" spans="1:10">
      <c r="A29" s="106">
        <v>3</v>
      </c>
      <c r="B29" s="5074" t="s">
        <v>167</v>
      </c>
      <c r="C29" s="5073"/>
      <c r="D29" s="5073"/>
      <c r="E29" s="5073"/>
      <c r="F29" s="5073"/>
      <c r="G29" s="5073"/>
      <c r="H29" s="5073"/>
      <c r="I29" s="5073"/>
      <c r="J29" s="5073"/>
    </row>
    <row r="30" spans="1:10">
      <c r="A30" s="106"/>
      <c r="B30" s="102"/>
      <c r="C30" s="1764"/>
      <c r="D30" s="1763"/>
      <c r="E30" s="1763"/>
      <c r="F30" s="1763"/>
      <c r="G30" s="1763"/>
      <c r="H30" s="1763"/>
      <c r="I30" s="1763"/>
      <c r="J30" s="1763"/>
    </row>
    <row r="31" spans="1:10">
      <c r="A31" s="106">
        <v>4</v>
      </c>
      <c r="B31" s="936" t="str">
        <f>+A3</f>
        <v>Select Name of Insurer/ Financial Holding Company</v>
      </c>
      <c r="C31" s="1763"/>
      <c r="D31" s="1763"/>
      <c r="E31" s="1763"/>
      <c r="F31" s="1763"/>
      <c r="G31" s="1763" t="s">
        <v>168</v>
      </c>
      <c r="H31" s="1763"/>
      <c r="I31" s="1763"/>
      <c r="J31" s="1763"/>
    </row>
    <row r="32" spans="1:10">
      <c r="A32" s="102"/>
      <c r="B32" s="1763" t="s">
        <v>169</v>
      </c>
      <c r="C32" s="102"/>
      <c r="D32" s="102"/>
      <c r="E32" s="102"/>
      <c r="F32" s="102"/>
      <c r="G32" s="102"/>
      <c r="H32" s="102"/>
      <c r="I32" s="102"/>
      <c r="J32" s="102"/>
    </row>
    <row r="33" spans="1:10">
      <c r="A33" s="102"/>
      <c r="B33" s="102"/>
      <c r="C33" s="102"/>
      <c r="D33" s="102"/>
      <c r="E33" s="102"/>
      <c r="F33" s="102"/>
      <c r="G33" s="102"/>
      <c r="H33" s="102"/>
      <c r="I33" s="102"/>
      <c r="J33" s="102"/>
    </row>
    <row r="34" spans="1:10">
      <c r="A34" s="102"/>
      <c r="B34" s="102"/>
      <c r="C34" s="102"/>
      <c r="D34" s="102"/>
      <c r="E34" s="102"/>
      <c r="F34" s="102"/>
      <c r="G34" s="102"/>
      <c r="H34" s="102"/>
      <c r="I34" s="102"/>
      <c r="J34" s="102"/>
    </row>
    <row r="35" spans="1:10">
      <c r="A35" s="102"/>
      <c r="B35" s="102"/>
      <c r="C35" s="102"/>
      <c r="D35" s="102"/>
      <c r="E35" s="102"/>
      <c r="F35" s="102"/>
      <c r="G35" s="102"/>
      <c r="H35" s="102"/>
      <c r="I35" s="102"/>
      <c r="J35" s="102"/>
    </row>
    <row r="36" spans="1:10">
      <c r="A36" s="102"/>
      <c r="B36" s="102"/>
      <c r="C36" s="102"/>
      <c r="D36" s="102"/>
      <c r="E36" s="102"/>
      <c r="F36" s="102"/>
      <c r="G36" s="102"/>
      <c r="H36" s="102"/>
      <c r="I36" s="102"/>
      <c r="J36" s="102"/>
    </row>
    <row r="37" spans="1:10">
      <c r="A37" s="102"/>
      <c r="B37" s="102"/>
      <c r="C37" s="102"/>
      <c r="D37" s="102"/>
      <c r="E37" s="102"/>
      <c r="F37" s="102"/>
      <c r="G37" s="102"/>
      <c r="H37" s="102"/>
      <c r="I37" s="102"/>
      <c r="J37" s="102"/>
    </row>
    <row r="38" spans="1:10">
      <c r="A38" s="5066"/>
      <c r="B38" s="5067"/>
      <c r="C38" s="5067"/>
      <c r="D38" s="5067"/>
      <c r="E38" s="5068"/>
      <c r="F38" s="102"/>
      <c r="G38" s="215"/>
      <c r="H38" s="1855"/>
      <c r="I38" s="1254"/>
      <c r="J38" s="215"/>
    </row>
    <row r="39" spans="1:10">
      <c r="A39" s="5037" t="s">
        <v>151</v>
      </c>
      <c r="B39" s="5069"/>
      <c r="C39" s="5070"/>
      <c r="D39" s="5070"/>
      <c r="E39" s="5071"/>
      <c r="F39" s="105"/>
      <c r="G39" s="215"/>
      <c r="H39" s="1853" t="s">
        <v>152</v>
      </c>
      <c r="I39" s="1499"/>
      <c r="J39" s="215"/>
    </row>
    <row r="40" spans="1:10">
      <c r="A40" s="5047" t="s">
        <v>170</v>
      </c>
      <c r="B40" s="5084"/>
      <c r="C40" s="5053"/>
      <c r="D40" s="5053"/>
      <c r="E40" s="5053"/>
      <c r="F40" s="1763"/>
      <c r="G40" s="215"/>
      <c r="H40" s="32"/>
      <c r="I40" s="32"/>
      <c r="J40" s="215"/>
    </row>
    <row r="41" spans="1:10">
      <c r="A41" s="5044" t="s">
        <v>154</v>
      </c>
      <c r="B41" s="5045"/>
      <c r="C41" s="5045"/>
      <c r="D41" s="5053"/>
      <c r="E41" s="5053"/>
      <c r="F41" s="1763"/>
      <c r="G41" s="215"/>
      <c r="H41" s="32"/>
      <c r="I41" s="32"/>
      <c r="J41" s="215"/>
    </row>
    <row r="42" spans="1:10">
      <c r="A42" s="1765"/>
      <c r="B42" s="1766"/>
      <c r="C42" s="1756"/>
      <c r="D42" s="1756"/>
      <c r="E42" s="1756"/>
      <c r="F42" s="1763"/>
      <c r="G42" s="215"/>
      <c r="H42" s="32"/>
      <c r="I42" s="32"/>
      <c r="J42" s="215"/>
    </row>
    <row r="43" spans="1:10">
      <c r="A43" s="102"/>
      <c r="B43" s="102"/>
      <c r="C43" s="102"/>
      <c r="D43" s="102"/>
      <c r="E43" s="102"/>
      <c r="F43" s="102"/>
      <c r="G43" s="215"/>
      <c r="H43" s="32"/>
      <c r="I43" s="32"/>
      <c r="J43" s="215"/>
    </row>
    <row r="44" spans="1:10">
      <c r="A44" s="102"/>
      <c r="B44" s="102"/>
      <c r="C44" s="102"/>
      <c r="D44" s="102"/>
      <c r="E44" s="102"/>
      <c r="F44" s="102"/>
      <c r="G44" s="215"/>
      <c r="H44" s="32"/>
      <c r="I44" s="32"/>
      <c r="J44" s="215"/>
    </row>
    <row r="45" spans="1:10">
      <c r="A45" s="5066"/>
      <c r="B45" s="5067"/>
      <c r="C45" s="5067"/>
      <c r="D45" s="5067"/>
      <c r="E45" s="5068"/>
      <c r="F45" s="105"/>
      <c r="G45" s="215"/>
      <c r="H45" s="1855"/>
      <c r="I45" s="1254"/>
      <c r="J45" s="215"/>
    </row>
    <row r="46" spans="1:10" ht="15" customHeight="1">
      <c r="A46" s="5080" t="s">
        <v>151</v>
      </c>
      <c r="B46" s="5081"/>
      <c r="C46" s="5082"/>
      <c r="D46" s="5082"/>
      <c r="E46" s="5083"/>
      <c r="F46" s="1763"/>
      <c r="G46" s="215"/>
      <c r="H46" s="1853" t="s">
        <v>152</v>
      </c>
      <c r="I46" s="1499"/>
      <c r="J46" s="215"/>
    </row>
    <row r="47" spans="1:10" ht="15" customHeight="1">
      <c r="A47" s="5047" t="s">
        <v>170</v>
      </c>
      <c r="B47" s="5084"/>
      <c r="C47" s="5053"/>
      <c r="D47" s="5053"/>
      <c r="E47" s="5053"/>
      <c r="F47" s="102"/>
      <c r="G47" s="102"/>
      <c r="H47" s="102"/>
      <c r="I47" s="102"/>
      <c r="J47" s="215"/>
    </row>
    <row r="48" spans="1:10" ht="15" customHeight="1">
      <c r="A48" s="5044" t="s">
        <v>154</v>
      </c>
      <c r="B48" s="5045"/>
      <c r="C48" s="5045"/>
      <c r="D48" s="5053"/>
      <c r="E48" s="5053"/>
      <c r="F48" s="102"/>
      <c r="G48" s="32"/>
      <c r="H48" s="32"/>
      <c r="I48" s="32"/>
      <c r="J48" s="102"/>
    </row>
    <row r="49" spans="1:10" ht="15" customHeight="1">
      <c r="A49" s="102"/>
      <c r="B49" s="102"/>
      <c r="C49" s="102"/>
      <c r="D49" s="102"/>
      <c r="E49" s="102"/>
      <c r="F49" s="102"/>
      <c r="G49" s="32"/>
      <c r="H49" s="32"/>
      <c r="I49" s="32"/>
      <c r="J49" s="102"/>
    </row>
    <row r="50" spans="1:10" ht="15" customHeight="1">
      <c r="A50" s="102"/>
      <c r="B50" s="102"/>
      <c r="C50" s="102"/>
      <c r="D50" s="102"/>
      <c r="E50" s="102"/>
      <c r="F50" s="102"/>
      <c r="G50" s="32"/>
      <c r="H50" s="32"/>
      <c r="I50" s="32"/>
      <c r="J50" s="102"/>
    </row>
    <row r="51" spans="1:10" ht="15" customHeight="1">
      <c r="A51" s="102"/>
      <c r="B51" s="102"/>
      <c r="C51" s="102"/>
      <c r="D51" s="102"/>
      <c r="E51" s="102"/>
      <c r="F51" s="102"/>
      <c r="G51" s="32"/>
      <c r="H51" s="32"/>
      <c r="I51" s="32"/>
      <c r="J51" s="102"/>
    </row>
    <row r="52" spans="1:10" ht="15" customHeight="1">
      <c r="A52" s="102"/>
      <c r="B52" s="102"/>
      <c r="C52" s="102"/>
      <c r="D52" s="102"/>
      <c r="E52" s="102"/>
      <c r="F52" s="102"/>
      <c r="G52" s="32"/>
      <c r="H52" s="32"/>
      <c r="I52" s="32"/>
      <c r="J52" s="102"/>
    </row>
    <row r="53" spans="1:10" ht="15" customHeight="1">
      <c r="A53" s="102"/>
      <c r="B53" s="102"/>
      <c r="C53" s="102"/>
      <c r="D53" s="102"/>
      <c r="E53" s="102"/>
      <c r="F53" s="102"/>
      <c r="G53" s="102"/>
      <c r="H53" s="102"/>
      <c r="I53" s="102"/>
      <c r="J53" s="102"/>
    </row>
    <row r="54" spans="1:10" ht="15" customHeight="1">
      <c r="A54" s="102"/>
      <c r="B54" s="102"/>
      <c r="C54" s="102"/>
      <c r="D54" s="102"/>
      <c r="E54" s="102"/>
      <c r="F54" s="102"/>
      <c r="G54" s="102"/>
      <c r="H54" s="102"/>
      <c r="I54" s="102"/>
      <c r="J54" s="102"/>
    </row>
    <row r="55" spans="1:10" ht="15" customHeight="1">
      <c r="A55" s="102"/>
      <c r="B55" s="102"/>
      <c r="C55" s="102"/>
      <c r="D55" s="102"/>
      <c r="E55" s="102"/>
      <c r="F55" s="102"/>
      <c r="G55" s="102"/>
      <c r="H55" s="102"/>
      <c r="I55" s="102"/>
      <c r="J55" s="102"/>
    </row>
    <row r="56" spans="1:10" ht="15" customHeight="1">
      <c r="A56" s="102"/>
      <c r="B56" s="102"/>
      <c r="C56" s="102"/>
      <c r="D56" s="102"/>
      <c r="E56" s="102"/>
      <c r="F56" s="102"/>
      <c r="G56" s="102"/>
      <c r="H56" s="102"/>
      <c r="I56" s="102"/>
      <c r="J56" s="102"/>
    </row>
    <row r="57" spans="1:10" ht="15" customHeight="1">
      <c r="A57" s="102"/>
      <c r="B57" s="102"/>
      <c r="C57" s="102"/>
      <c r="D57" s="102"/>
      <c r="E57" s="102"/>
      <c r="F57" s="102"/>
      <c r="G57" s="102"/>
      <c r="H57" s="102"/>
      <c r="I57" s="102"/>
      <c r="J57" s="102"/>
    </row>
    <row r="58" spans="1:10" ht="15" customHeight="1">
      <c r="A58" s="102"/>
      <c r="B58" s="102"/>
      <c r="C58" s="102"/>
      <c r="D58" s="102"/>
      <c r="E58" s="102"/>
      <c r="F58" s="102"/>
      <c r="G58" s="102"/>
      <c r="H58" s="102"/>
      <c r="I58" s="102"/>
      <c r="J58" s="417" t="str">
        <f>+ToC!E115</f>
        <v xml:space="preserve">LONG-TERM Annual Return </v>
      </c>
    </row>
    <row r="59" spans="1:10" ht="15" customHeight="1">
      <c r="A59" s="102"/>
      <c r="B59" s="102"/>
      <c r="C59" s="102"/>
      <c r="D59" s="102"/>
      <c r="E59" s="102"/>
      <c r="F59" s="102"/>
      <c r="G59" s="102"/>
      <c r="H59" s="102"/>
      <c r="I59" s="102"/>
      <c r="J59" s="417" t="s">
        <v>171</v>
      </c>
    </row>
    <row r="60" spans="1:10" ht="15" hidden="1" customHeight="1">
      <c r="A60" s="215"/>
      <c r="B60" s="215"/>
      <c r="C60" s="215"/>
      <c r="D60" s="215"/>
      <c r="E60" s="215"/>
      <c r="F60" s="215"/>
      <c r="G60" s="215"/>
      <c r="H60" s="215"/>
      <c r="I60" s="215"/>
      <c r="J60" s="215"/>
    </row>
    <row r="61" spans="1:10" ht="15" hidden="1" customHeight="1">
      <c r="A61" s="215"/>
      <c r="B61" s="215"/>
      <c r="C61" s="215"/>
      <c r="D61" s="215"/>
      <c r="E61" s="215"/>
      <c r="F61" s="215"/>
      <c r="G61" s="215"/>
      <c r="H61" s="215"/>
      <c r="I61" s="215"/>
      <c r="J61" s="215"/>
    </row>
    <row r="62" spans="1:10" ht="15" hidden="1" customHeight="1"/>
    <row r="63" spans="1:10" ht="15" hidden="1" customHeight="1"/>
    <row r="64" spans="1:10" hidden="1"/>
    <row r="65" hidden="1"/>
    <row r="66" hidden="1"/>
    <row r="67" hidden="1"/>
    <row r="68" hidden="1"/>
    <row r="69" hidden="1"/>
    <row r="70" hidden="1"/>
    <row r="71" hidden="1"/>
    <row r="72" hidden="1"/>
    <row r="73" hidden="1"/>
  </sheetData>
  <sheetProtection password="DF61" sheet="1" objects="1" scenarios="1"/>
  <mergeCells count="24">
    <mergeCell ref="A10:J10"/>
    <mergeCell ref="A48:E48"/>
    <mergeCell ref="A46:E46"/>
    <mergeCell ref="A40:E40"/>
    <mergeCell ref="G16:H16"/>
    <mergeCell ref="A47:E47"/>
    <mergeCell ref="B27:G27"/>
    <mergeCell ref="A41:E41"/>
    <mergeCell ref="A1:J1"/>
    <mergeCell ref="B16:E16"/>
    <mergeCell ref="A38:E38"/>
    <mergeCell ref="A45:E45"/>
    <mergeCell ref="A39:E39"/>
    <mergeCell ref="A4:D4"/>
    <mergeCell ref="B21:J21"/>
    <mergeCell ref="B25:J25"/>
    <mergeCell ref="B29:J29"/>
    <mergeCell ref="A8:J8"/>
    <mergeCell ref="A11:J11"/>
    <mergeCell ref="B14:D14"/>
    <mergeCell ref="B22:J22"/>
    <mergeCell ref="B23:J23"/>
    <mergeCell ref="I7:J7"/>
    <mergeCell ref="A9:J9"/>
  </mergeCells>
  <hyperlinks>
    <hyperlink ref="A1:J1" location="ToC!A1" display="ToC!A1"/>
  </hyperlinks>
  <pageMargins left="0.70866141732283472" right="0.70866141732283472" top="0.74803149606299213" bottom="0.74803149606299213" header="0.31496062992125984" footer="0.31496062992125984"/>
  <pageSetup paperSize="5"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tabColor rgb="FF9966FF"/>
    <pageSetUpPr fitToPage="1"/>
  </sheetPr>
  <dimension ref="A1:I79"/>
  <sheetViews>
    <sheetView zoomScale="90" zoomScaleNormal="90" workbookViewId="0">
      <selection activeCell="A10" sqref="A10:H10"/>
    </sheetView>
  </sheetViews>
  <sheetFormatPr defaultColWidth="0" defaultRowHeight="15.5" zeroHeight="1"/>
  <cols>
    <col min="1" max="1" width="8.69140625" style="90" customWidth="1"/>
    <col min="2" max="2" width="3.4609375" style="90" customWidth="1"/>
    <col min="3" max="3" width="60.4609375" style="90" customWidth="1"/>
    <col min="4" max="4" width="4.53515625" style="90" customWidth="1"/>
    <col min="5" max="5" width="12.3046875" style="90" customWidth="1"/>
    <col min="6" max="6" width="12.23046875" style="90" customWidth="1"/>
    <col min="7" max="7" width="12.3046875" style="90" customWidth="1"/>
    <col min="8" max="8" width="12.07421875" style="90" customWidth="1"/>
    <col min="9" max="9" width="10.765625" style="90" hidden="1" customWidth="1"/>
    <col min="10" max="16384" width="8.84375" style="90" hidden="1"/>
  </cols>
  <sheetData>
    <row r="1" spans="1:8">
      <c r="A1" s="5052" t="s">
        <v>78</v>
      </c>
      <c r="B1" s="5052"/>
      <c r="C1" s="5052"/>
      <c r="D1" s="5052"/>
      <c r="E1" s="5052"/>
      <c r="F1" s="5052"/>
      <c r="G1" s="5052"/>
      <c r="H1" s="5052"/>
    </row>
    <row r="2" spans="1:8">
      <c r="A2" s="1779"/>
      <c r="B2" s="1810"/>
      <c r="C2" s="1811"/>
      <c r="D2" s="1811"/>
      <c r="E2" s="1811"/>
      <c r="F2" s="135"/>
      <c r="G2" s="135" t="s">
        <v>2053</v>
      </c>
      <c r="H2" s="1811"/>
    </row>
    <row r="3" spans="1:8">
      <c r="A3" s="2108" t="str">
        <f>+Cover!A14</f>
        <v>Select Name of Insurer/ Financial Holding Company</v>
      </c>
      <c r="B3" s="451"/>
      <c r="C3" s="94"/>
      <c r="D3" s="136"/>
      <c r="E3" s="136"/>
      <c r="F3" s="136"/>
      <c r="G3" s="136"/>
      <c r="H3" s="91"/>
    </row>
    <row r="4" spans="1:8">
      <c r="A4" s="2697" t="str">
        <f>+ToC!A3</f>
        <v>Insurer/Financial Holding Company</v>
      </c>
      <c r="B4" s="2698"/>
      <c r="C4" s="2698"/>
      <c r="D4" s="89"/>
      <c r="E4" s="89"/>
      <c r="F4" s="89"/>
      <c r="G4" s="89"/>
      <c r="H4" s="91"/>
    </row>
    <row r="5" spans="1:8" ht="12.75" customHeight="1">
      <c r="A5" s="89"/>
      <c r="B5" s="89"/>
      <c r="C5" s="89"/>
      <c r="D5" s="89"/>
      <c r="E5" s="89"/>
      <c r="F5" s="89"/>
      <c r="G5" s="89"/>
      <c r="H5" s="89"/>
    </row>
    <row r="6" spans="1:8" ht="12.75" customHeight="1">
      <c r="A6" s="99" t="str">
        <f>+ToC!A5</f>
        <v>LONG-TERM INSURERS ANNUAL RETURN</v>
      </c>
      <c r="B6" s="89"/>
      <c r="C6" s="89"/>
      <c r="D6" s="89"/>
      <c r="E6" s="89"/>
      <c r="F6" s="89"/>
      <c r="G6" s="89"/>
      <c r="H6" s="89"/>
    </row>
    <row r="7" spans="1:8" ht="15" customHeight="1">
      <c r="A7" s="99" t="str">
        <f>+ToC!A6</f>
        <v>FOR THE YEAR ENDED:</v>
      </c>
      <c r="B7" s="88"/>
      <c r="C7" s="91"/>
      <c r="D7" s="292"/>
      <c r="E7" s="292"/>
      <c r="F7" s="294"/>
      <c r="G7" s="2078">
        <f>+Cover!A23</f>
        <v>0</v>
      </c>
      <c r="H7" s="89"/>
    </row>
    <row r="8" spans="1:8" ht="15" customHeight="1">
      <c r="A8" s="139"/>
      <c r="B8" s="88"/>
      <c r="C8" s="91"/>
      <c r="D8" s="292"/>
      <c r="E8" s="292"/>
      <c r="F8" s="294"/>
      <c r="G8" s="294"/>
      <c r="H8" s="89"/>
    </row>
    <row r="9" spans="1:8" ht="15" customHeight="1">
      <c r="A9" s="5484" t="s">
        <v>912</v>
      </c>
      <c r="B9" s="5484"/>
      <c r="C9" s="5484"/>
      <c r="D9" s="5484"/>
      <c r="E9" s="5484"/>
      <c r="F9" s="5484"/>
      <c r="G9" s="5484"/>
      <c r="H9" s="5484"/>
    </row>
    <row r="10" spans="1:8" ht="15" customHeight="1">
      <c r="A10" s="5423" t="s">
        <v>2280</v>
      </c>
      <c r="B10" s="5423"/>
      <c r="C10" s="5423"/>
      <c r="D10" s="5423"/>
      <c r="E10" s="5423"/>
      <c r="F10" s="5423"/>
      <c r="G10" s="5423"/>
      <c r="H10" s="5423"/>
    </row>
    <row r="11" spans="1:8" ht="15" customHeight="1">
      <c r="A11" s="5042" t="s">
        <v>2281</v>
      </c>
      <c r="B11" s="5042"/>
      <c r="C11" s="5042"/>
      <c r="D11" s="5042"/>
      <c r="E11" s="5042"/>
      <c r="F11" s="5042"/>
      <c r="G11" s="5042"/>
      <c r="H11" s="5042"/>
    </row>
    <row r="12" spans="1:8" ht="15" customHeight="1">
      <c r="A12" s="89"/>
      <c r="B12" s="141"/>
      <c r="C12" s="141"/>
      <c r="D12" s="141"/>
      <c r="E12" s="141"/>
      <c r="F12" s="141"/>
      <c r="G12" s="89"/>
      <c r="H12" s="89"/>
    </row>
    <row r="13" spans="1:8" ht="52">
      <c r="A13" s="2699"/>
      <c r="B13" s="2700"/>
      <c r="C13" s="2701" t="s">
        <v>930</v>
      </c>
      <c r="D13" s="2702" t="s">
        <v>133</v>
      </c>
      <c r="E13" s="2703" t="s">
        <v>913</v>
      </c>
      <c r="F13" s="2485" t="s">
        <v>914</v>
      </c>
      <c r="G13" s="2704">
        <f>YEAR($G$7)</f>
        <v>1900</v>
      </c>
      <c r="H13" s="2562">
        <f>G13-1</f>
        <v>1899</v>
      </c>
    </row>
    <row r="14" spans="1:8" ht="26">
      <c r="A14" s="1220" t="s">
        <v>638</v>
      </c>
      <c r="B14" s="2700"/>
      <c r="C14" s="2705" t="s">
        <v>931</v>
      </c>
      <c r="D14" s="2670"/>
      <c r="E14" s="2565" t="s">
        <v>640</v>
      </c>
      <c r="F14" s="2565" t="s">
        <v>640</v>
      </c>
      <c r="G14" s="2565" t="s">
        <v>640</v>
      </c>
      <c r="H14" s="2565" t="s">
        <v>640</v>
      </c>
    </row>
    <row r="15" spans="1:8" s="269" customFormat="1">
      <c r="A15" s="1221"/>
      <c r="B15" s="5490" t="s">
        <v>932</v>
      </c>
      <c r="C15" s="5491"/>
      <c r="D15" s="1222"/>
      <c r="E15" s="2706"/>
      <c r="F15" s="2706"/>
      <c r="G15" s="2706"/>
      <c r="H15" s="2707"/>
    </row>
    <row r="16" spans="1:8" s="269" customFormat="1" ht="20.149999999999999" customHeight="1">
      <c r="A16" s="1221" t="s">
        <v>933</v>
      </c>
      <c r="B16" s="5503" t="s">
        <v>934</v>
      </c>
      <c r="C16" s="5456"/>
      <c r="D16" s="2708"/>
      <c r="E16" s="2237">
        <f>'45.010'!T14</f>
        <v>0</v>
      </c>
      <c r="F16" s="2237">
        <f>'45.012'!T13</f>
        <v>0</v>
      </c>
      <c r="G16" s="2172">
        <f>SUM(E16:F16)</f>
        <v>0</v>
      </c>
      <c r="H16" s="2709">
        <f>+'45.010'!U14+'45.012'!U13</f>
        <v>0</v>
      </c>
    </row>
    <row r="17" spans="1:9" s="269" customFormat="1" ht="20.149999999999999" customHeight="1">
      <c r="A17" s="1221" t="s">
        <v>933</v>
      </c>
      <c r="B17" s="5504" t="s">
        <v>935</v>
      </c>
      <c r="C17" s="5505"/>
      <c r="D17" s="2710"/>
      <c r="E17" s="2711">
        <f>'45.010'!T15</f>
        <v>0</v>
      </c>
      <c r="F17" s="2711">
        <f>'45.012'!T14</f>
        <v>0</v>
      </c>
      <c r="G17" s="2712">
        <f>SUM(E17:F17)</f>
        <v>0</v>
      </c>
      <c r="H17" s="2713">
        <f>+'45.010'!U15+'45.012'!U14</f>
        <v>0</v>
      </c>
    </row>
    <row r="18" spans="1:9" s="269" customFormat="1" ht="20.149999999999999" customHeight="1">
      <c r="A18" s="1221"/>
      <c r="B18" s="5490" t="s">
        <v>936</v>
      </c>
      <c r="C18" s="5491"/>
      <c r="D18" s="2714"/>
      <c r="E18" s="2168">
        <f>SUM(E16:E17)</f>
        <v>0</v>
      </c>
      <c r="F18" s="2168">
        <f>SUM(F16:F17)</f>
        <v>0</v>
      </c>
      <c r="G18" s="2172">
        <f>SUM(G16:G17)</f>
        <v>0</v>
      </c>
      <c r="H18" s="2715">
        <f t="shared" ref="H18" si="0">SUM(H16:H17)</f>
        <v>0</v>
      </c>
      <c r="I18" s="98"/>
    </row>
    <row r="19" spans="1:9" s="269" customFormat="1" ht="20.149999999999999" customHeight="1">
      <c r="A19" s="1221"/>
      <c r="B19" s="5490" t="s">
        <v>937</v>
      </c>
      <c r="C19" s="5491"/>
      <c r="D19" s="2716"/>
      <c r="E19" s="2685"/>
      <c r="F19" s="2685"/>
      <c r="G19" s="2685"/>
      <c r="H19" s="2717"/>
    </row>
    <row r="20" spans="1:9" s="269" customFormat="1" ht="20.149999999999999" customHeight="1">
      <c r="A20" s="1221" t="s">
        <v>933</v>
      </c>
      <c r="B20" s="5499" t="s">
        <v>938</v>
      </c>
      <c r="C20" s="5500"/>
      <c r="D20" s="2708"/>
      <c r="E20" s="2709">
        <f>'45.010'!T18</f>
        <v>0</v>
      </c>
      <c r="F20" s="2237">
        <f>'45.012'!T17</f>
        <v>0</v>
      </c>
      <c r="G20" s="603">
        <f t="shared" ref="G20:G71" si="1">SUM(E20:F20)</f>
        <v>0</v>
      </c>
      <c r="H20" s="2186">
        <f>+'45.010'!U18+'45.012'!U17</f>
        <v>0</v>
      </c>
    </row>
    <row r="21" spans="1:9" s="269" customFormat="1" ht="32.15" customHeight="1">
      <c r="A21" s="1221" t="s">
        <v>933</v>
      </c>
      <c r="B21" s="5506" t="s">
        <v>2287</v>
      </c>
      <c r="C21" s="5455"/>
      <c r="D21" s="2718"/>
      <c r="E21" s="2709">
        <f>'45.010'!T19</f>
        <v>0</v>
      </c>
      <c r="F21" s="2237">
        <f>'45.012'!T18</f>
        <v>0</v>
      </c>
      <c r="G21" s="2172">
        <f t="shared" si="1"/>
        <v>0</v>
      </c>
      <c r="H21" s="2186">
        <f>+'45.010'!U19+'45.012'!U18</f>
        <v>0</v>
      </c>
    </row>
    <row r="22" spans="1:9" s="269" customFormat="1">
      <c r="A22" s="1221" t="s">
        <v>933</v>
      </c>
      <c r="B22" s="5506" t="s">
        <v>2288</v>
      </c>
      <c r="C22" s="5458"/>
      <c r="D22" s="2718"/>
      <c r="E22" s="2709">
        <f>'45.010'!T20</f>
        <v>0</v>
      </c>
      <c r="F22" s="2237">
        <f>'45.012'!T19</f>
        <v>0</v>
      </c>
      <c r="G22" s="2172">
        <f t="shared" si="1"/>
        <v>0</v>
      </c>
      <c r="H22" s="2186">
        <f>+'45.010'!U20+'45.012'!U19</f>
        <v>0</v>
      </c>
    </row>
    <row r="23" spans="1:9" s="269" customFormat="1" ht="20.149999999999999" customHeight="1">
      <c r="A23" s="1221" t="s">
        <v>933</v>
      </c>
      <c r="B23" s="5506" t="s">
        <v>939</v>
      </c>
      <c r="C23" s="5458"/>
      <c r="D23" s="2718"/>
      <c r="E23" s="2709">
        <f>'45.010'!T21</f>
        <v>0</v>
      </c>
      <c r="F23" s="2237">
        <f>'45.012'!T20</f>
        <v>0</v>
      </c>
      <c r="G23" s="2172">
        <f t="shared" si="1"/>
        <v>0</v>
      </c>
      <c r="H23" s="2186">
        <f>+'45.010'!U21+'45.012'!U20</f>
        <v>0</v>
      </c>
    </row>
    <row r="24" spans="1:9" s="269" customFormat="1" ht="20.149999999999999" customHeight="1">
      <c r="A24" s="1221" t="s">
        <v>933</v>
      </c>
      <c r="B24" s="5489" t="s">
        <v>940</v>
      </c>
      <c r="C24" s="5446"/>
      <c r="D24" s="2710"/>
      <c r="E24" s="2713">
        <f>'45.010'!T22</f>
        <v>0</v>
      </c>
      <c r="F24" s="2711">
        <f>'45.012'!T21</f>
        <v>0</v>
      </c>
      <c r="G24" s="2712">
        <f t="shared" si="1"/>
        <v>0</v>
      </c>
      <c r="H24" s="2719">
        <f>+'45.010'!U22+'45.012'!U21</f>
        <v>0</v>
      </c>
    </row>
    <row r="25" spans="1:9" s="269" customFormat="1" ht="19.5" customHeight="1">
      <c r="A25" s="1221"/>
      <c r="B25" s="5507" t="s">
        <v>941</v>
      </c>
      <c r="C25" s="5429"/>
      <c r="D25" s="2714"/>
      <c r="E25" s="2185">
        <f>SUM(E20:E24)</f>
        <v>0</v>
      </c>
      <c r="F25" s="2185">
        <f>SUM(F20:F24)</f>
        <v>0</v>
      </c>
      <c r="G25" s="2172">
        <f>SUM(G20:G24)</f>
        <v>0</v>
      </c>
      <c r="H25" s="2185">
        <f t="shared" ref="H25" si="2">SUM(H20:H24)</f>
        <v>0</v>
      </c>
    </row>
    <row r="26" spans="1:9" s="269" customFormat="1" ht="31.5" customHeight="1">
      <c r="A26" s="1221" t="s">
        <v>933</v>
      </c>
      <c r="B26" s="5485" t="s">
        <v>1991</v>
      </c>
      <c r="C26" s="5486"/>
      <c r="D26" s="2716"/>
      <c r="E26" s="2237">
        <f>+'45.010'!T24</f>
        <v>0</v>
      </c>
      <c r="F26" s="2237">
        <f>+'45.012'!T23</f>
        <v>0</v>
      </c>
      <c r="G26" s="2172">
        <f>SUM(E26:F26)</f>
        <v>0</v>
      </c>
      <c r="H26" s="2186">
        <f>+'45.010'!U24+'45.012'!U23</f>
        <v>0</v>
      </c>
    </row>
    <row r="27" spans="1:9" s="269" customFormat="1" ht="19.5" customHeight="1">
      <c r="A27" s="1221"/>
      <c r="B27" s="5507" t="s">
        <v>943</v>
      </c>
      <c r="C27" s="5429"/>
      <c r="D27" s="2716"/>
      <c r="E27" s="2685"/>
      <c r="F27" s="2685"/>
      <c r="G27" s="2685"/>
      <c r="H27" s="2717"/>
    </row>
    <row r="28" spans="1:9" s="269" customFormat="1" ht="20.149999999999999" customHeight="1">
      <c r="A28" s="1221" t="s">
        <v>933</v>
      </c>
      <c r="B28" s="5499" t="s">
        <v>2289</v>
      </c>
      <c r="C28" s="5500"/>
      <c r="D28" s="2708"/>
      <c r="E28" s="2674">
        <f>'45.010'!T26</f>
        <v>0</v>
      </c>
      <c r="F28" s="1184">
        <f>'45.012'!T25</f>
        <v>0</v>
      </c>
      <c r="G28" s="2172">
        <f t="shared" si="1"/>
        <v>0</v>
      </c>
      <c r="H28" s="2720">
        <f>+'45.010'!U26+'45.012'!U25</f>
        <v>0</v>
      </c>
    </row>
    <row r="29" spans="1:9" s="269" customFormat="1" ht="20.149999999999999" customHeight="1">
      <c r="A29" s="1221" t="s">
        <v>933</v>
      </c>
      <c r="B29" s="5510" t="s">
        <v>944</v>
      </c>
      <c r="C29" s="5511"/>
      <c r="D29" s="2721"/>
      <c r="E29" s="2674">
        <f>'45.010'!T27</f>
        <v>0</v>
      </c>
      <c r="F29" s="1184">
        <f>'45.012'!T26</f>
        <v>0</v>
      </c>
      <c r="G29" s="2172">
        <f t="shared" si="1"/>
        <v>0</v>
      </c>
      <c r="H29" s="2720">
        <f>+'45.010'!U27+'45.012'!U26</f>
        <v>0</v>
      </c>
    </row>
    <row r="30" spans="1:9" s="269" customFormat="1" ht="20.149999999999999" customHeight="1">
      <c r="A30" s="1221" t="s">
        <v>933</v>
      </c>
      <c r="B30" s="5497" t="s">
        <v>945</v>
      </c>
      <c r="C30" s="5458"/>
      <c r="D30" s="2721"/>
      <c r="E30" s="2674">
        <f>'45.010'!T28</f>
        <v>0</v>
      </c>
      <c r="F30" s="1184">
        <f>'45.012'!T27</f>
        <v>0</v>
      </c>
      <c r="G30" s="2172">
        <f t="shared" si="1"/>
        <v>0</v>
      </c>
      <c r="H30" s="2720">
        <f>+'45.010'!U28+'45.012'!U27</f>
        <v>0</v>
      </c>
    </row>
    <row r="31" spans="1:9" s="269" customFormat="1" ht="20.149999999999999" customHeight="1">
      <c r="A31" s="1221" t="s">
        <v>933</v>
      </c>
      <c r="B31" s="5497" t="s">
        <v>946</v>
      </c>
      <c r="C31" s="5498"/>
      <c r="D31" s="2721"/>
      <c r="E31" s="2674">
        <f>'45.010'!T29</f>
        <v>0</v>
      </c>
      <c r="F31" s="1184">
        <f>'45.012'!T28</f>
        <v>0</v>
      </c>
      <c r="G31" s="2172">
        <f t="shared" si="1"/>
        <v>0</v>
      </c>
      <c r="H31" s="2720">
        <f>+'45.010'!U29+'45.012'!U28</f>
        <v>0</v>
      </c>
    </row>
    <row r="32" spans="1:9" s="269" customFormat="1" ht="20.149999999999999" customHeight="1">
      <c r="A32" s="1221" t="s">
        <v>933</v>
      </c>
      <c r="B32" s="5501" t="s">
        <v>947</v>
      </c>
      <c r="C32" s="5502"/>
      <c r="D32" s="2722"/>
      <c r="E32" s="2723">
        <f>'45.010'!T30</f>
        <v>0</v>
      </c>
      <c r="F32" s="1190">
        <f>'45.012'!T29</f>
        <v>0</v>
      </c>
      <c r="G32" s="2172">
        <f t="shared" si="1"/>
        <v>0</v>
      </c>
      <c r="H32" s="2720">
        <f>+'45.010'!U30+'45.012'!U29</f>
        <v>0</v>
      </c>
    </row>
    <row r="33" spans="1:8" s="269" customFormat="1" ht="20.149999999999999" customHeight="1">
      <c r="A33" s="1221"/>
      <c r="B33" s="5490" t="s">
        <v>948</v>
      </c>
      <c r="C33" s="5491"/>
      <c r="D33" s="2714"/>
      <c r="E33" s="1924">
        <f>SUM(E28:E32)</f>
        <v>0</v>
      </c>
      <c r="F33" s="1924">
        <f>SUM(F28:F32)</f>
        <v>0</v>
      </c>
      <c r="G33" s="2172">
        <f t="shared" si="1"/>
        <v>0</v>
      </c>
      <c r="H33" s="2447">
        <f>SUM(H28:H32)</f>
        <v>0</v>
      </c>
    </row>
    <row r="34" spans="1:8" s="269" customFormat="1" ht="20.149999999999999" customHeight="1">
      <c r="A34" s="1221"/>
      <c r="B34" s="2724"/>
      <c r="C34" s="2725"/>
      <c r="D34" s="2714"/>
      <c r="E34" s="2726"/>
      <c r="F34" s="2726"/>
      <c r="G34" s="604"/>
      <c r="H34" s="2186"/>
    </row>
    <row r="35" spans="1:8" ht="20.149999999999999" customHeight="1">
      <c r="A35" s="1221"/>
      <c r="B35" s="5490" t="s">
        <v>1621</v>
      </c>
      <c r="C35" s="5491"/>
      <c r="D35" s="2714"/>
      <c r="E35" s="1639">
        <f>E18+E25+E26+E33</f>
        <v>0</v>
      </c>
      <c r="F35" s="1639">
        <f t="shared" ref="F35:H35" si="3">F18+F25+F26+F33</f>
        <v>0</v>
      </c>
      <c r="G35" s="1639">
        <f t="shared" si="3"/>
        <v>0</v>
      </c>
      <c r="H35" s="1639">
        <f t="shared" si="3"/>
        <v>0</v>
      </c>
    </row>
    <row r="36" spans="1:8" ht="20.149999999999999" customHeight="1">
      <c r="A36" s="1221"/>
      <c r="B36" s="5490" t="s">
        <v>949</v>
      </c>
      <c r="C36" s="5491"/>
      <c r="D36" s="2716"/>
      <c r="E36" s="2727"/>
      <c r="F36" s="2728"/>
      <c r="G36" s="2659"/>
      <c r="H36" s="2685"/>
    </row>
    <row r="37" spans="1:8" ht="20.149999999999999" customHeight="1">
      <c r="A37" s="1221" t="s">
        <v>933</v>
      </c>
      <c r="B37" s="5503" t="s">
        <v>2290</v>
      </c>
      <c r="C37" s="5456"/>
      <c r="D37" s="2729"/>
      <c r="E37" s="2674">
        <f>'45.010'!T34</f>
        <v>0</v>
      </c>
      <c r="F37" s="1218">
        <f>+'45.012'!T33</f>
        <v>0</v>
      </c>
      <c r="G37" s="2172">
        <f t="shared" si="1"/>
        <v>0</v>
      </c>
      <c r="H37" s="2237">
        <f>+'45.010'!U34+'45.012'!U33</f>
        <v>0</v>
      </c>
    </row>
    <row r="38" spans="1:8" ht="20.149999999999999" customHeight="1">
      <c r="A38" s="1221" t="s">
        <v>933</v>
      </c>
      <c r="B38" s="5494" t="s">
        <v>950</v>
      </c>
      <c r="C38" s="5495"/>
      <c r="D38" s="2721"/>
      <c r="E38" s="2730">
        <f>'45.010'!T35</f>
        <v>0</v>
      </c>
      <c r="F38" s="1223">
        <f>+'45.012'!T34</f>
        <v>0</v>
      </c>
      <c r="G38" s="2712">
        <f t="shared" si="1"/>
        <v>0</v>
      </c>
      <c r="H38" s="2711">
        <f>+'45.010'!U35+'45.012'!U34</f>
        <v>0</v>
      </c>
    </row>
    <row r="39" spans="1:8" ht="20.149999999999999" customHeight="1">
      <c r="A39" s="1221"/>
      <c r="B39" s="5496" t="s">
        <v>2291</v>
      </c>
      <c r="C39" s="5458"/>
      <c r="D39" s="2731"/>
      <c r="E39" s="2674"/>
      <c r="F39" s="1218"/>
      <c r="G39" s="2659"/>
      <c r="H39" s="2237"/>
    </row>
    <row r="40" spans="1:8" ht="20.149999999999999" customHeight="1">
      <c r="A40" s="1221" t="s">
        <v>951</v>
      </c>
      <c r="B40" s="430"/>
      <c r="C40" s="2732" t="s">
        <v>2292</v>
      </c>
      <c r="D40" s="2721"/>
      <c r="E40" s="2674">
        <f>+'45.030'!Q54</f>
        <v>0</v>
      </c>
      <c r="F40" s="1218">
        <f>+'45.032'!Q56</f>
        <v>0</v>
      </c>
      <c r="G40" s="2172">
        <f t="shared" si="1"/>
        <v>0</v>
      </c>
      <c r="H40" s="2237">
        <f>+'45.030'!R54+'45.032'!R56</f>
        <v>0</v>
      </c>
    </row>
    <row r="41" spans="1:8" ht="20.149999999999999" customHeight="1">
      <c r="A41" s="1221" t="s">
        <v>951</v>
      </c>
      <c r="B41" s="430"/>
      <c r="C41" s="2732" t="s">
        <v>952</v>
      </c>
      <c r="D41" s="2721"/>
      <c r="E41" s="2674">
        <f>+'45.030'!Q55</f>
        <v>0</v>
      </c>
      <c r="F41" s="1218">
        <f>+'45.032'!Q57</f>
        <v>0</v>
      </c>
      <c r="G41" s="2172">
        <f t="shared" si="1"/>
        <v>0</v>
      </c>
      <c r="H41" s="2237">
        <f>+'45.030'!R55+'45.032'!R57</f>
        <v>0</v>
      </c>
    </row>
    <row r="42" spans="1:8" ht="20.149999999999999" customHeight="1">
      <c r="A42" s="1221"/>
      <c r="B42" s="5494" t="s">
        <v>953</v>
      </c>
      <c r="C42" s="5495"/>
      <c r="D42" s="2733"/>
      <c r="E42" s="2674"/>
      <c r="F42" s="1218"/>
      <c r="G42" s="2659"/>
      <c r="H42" s="2734"/>
    </row>
    <row r="43" spans="1:8" ht="20.149999999999999" customHeight="1">
      <c r="A43" s="1221" t="s">
        <v>951</v>
      </c>
      <c r="B43" s="1800"/>
      <c r="C43" s="2732" t="s">
        <v>954</v>
      </c>
      <c r="D43" s="2721"/>
      <c r="E43" s="2674">
        <f>+'45.030'!Q57</f>
        <v>0</v>
      </c>
      <c r="F43" s="1218">
        <f>+'45.032'!Q59</f>
        <v>0</v>
      </c>
      <c r="G43" s="2172">
        <f t="shared" si="1"/>
        <v>0</v>
      </c>
      <c r="H43" s="2237">
        <f>+'45.030'!R57+'45.032'!R59</f>
        <v>0</v>
      </c>
    </row>
    <row r="44" spans="1:8" ht="20.149999999999999" customHeight="1">
      <c r="A44" s="1221" t="s">
        <v>951</v>
      </c>
      <c r="B44" s="1800"/>
      <c r="C44" s="2732" t="s">
        <v>955</v>
      </c>
      <c r="D44" s="2721"/>
      <c r="E44" s="2674">
        <f>+'45.030'!Q58</f>
        <v>0</v>
      </c>
      <c r="F44" s="1218">
        <f>+'45.032'!Q60</f>
        <v>0</v>
      </c>
      <c r="G44" s="2172">
        <f t="shared" si="1"/>
        <v>0</v>
      </c>
      <c r="H44" s="2237">
        <f>+'45.030'!R58+'45.032'!R60</f>
        <v>0</v>
      </c>
    </row>
    <row r="45" spans="1:8" ht="20.149999999999999" customHeight="1">
      <c r="A45" s="1221"/>
      <c r="B45" s="5494" t="s">
        <v>956</v>
      </c>
      <c r="C45" s="5495"/>
      <c r="D45" s="2721"/>
      <c r="E45" s="2674"/>
      <c r="F45" s="1218"/>
      <c r="G45" s="2659"/>
      <c r="H45" s="2237"/>
    </row>
    <row r="46" spans="1:8" s="93" customFormat="1" ht="20.149999999999999" customHeight="1">
      <c r="A46" s="1221" t="s">
        <v>951</v>
      </c>
      <c r="B46" s="1630"/>
      <c r="C46" s="2732" t="s">
        <v>957</v>
      </c>
      <c r="D46" s="2721"/>
      <c r="E46" s="2730">
        <f>+'45.030'!Q61</f>
        <v>0</v>
      </c>
      <c r="F46" s="1223">
        <f>+'45.032'!Q63</f>
        <v>0</v>
      </c>
      <c r="G46" s="2712">
        <f t="shared" si="1"/>
        <v>0</v>
      </c>
      <c r="H46" s="2711">
        <f>+'45.030'!R61+'45.032'!R63</f>
        <v>0</v>
      </c>
    </row>
    <row r="47" spans="1:8" s="93" customFormat="1" ht="20.149999999999999" customHeight="1">
      <c r="A47" s="1221" t="s">
        <v>951</v>
      </c>
      <c r="B47" s="1630"/>
      <c r="C47" s="2732" t="s">
        <v>2293</v>
      </c>
      <c r="D47" s="2721"/>
      <c r="E47" s="2730">
        <f>+'45.030'!Q62</f>
        <v>0</v>
      </c>
      <c r="F47" s="1223">
        <f>+'45.032'!Q64</f>
        <v>0</v>
      </c>
      <c r="G47" s="2712">
        <f t="shared" si="1"/>
        <v>0</v>
      </c>
      <c r="H47" s="2711">
        <f>+'45.030'!R62+'45.032'!R64</f>
        <v>0</v>
      </c>
    </row>
    <row r="48" spans="1:8" ht="20.149999999999999" customHeight="1">
      <c r="A48" s="1221" t="s">
        <v>933</v>
      </c>
      <c r="B48" s="5497" t="s">
        <v>958</v>
      </c>
      <c r="C48" s="5498"/>
      <c r="D48" s="2721"/>
      <c r="E48" s="2674">
        <f>+'45.010'!T39</f>
        <v>0</v>
      </c>
      <c r="F48" s="1218">
        <f>+'45.012'!T38</f>
        <v>0</v>
      </c>
      <c r="G48" s="2172">
        <f t="shared" si="1"/>
        <v>0</v>
      </c>
      <c r="H48" s="2237">
        <f>'45.010'!U39+'45.012'!U38</f>
        <v>0</v>
      </c>
    </row>
    <row r="49" spans="1:8" ht="20.149999999999999" customHeight="1">
      <c r="A49" s="1221" t="s">
        <v>933</v>
      </c>
      <c r="B49" s="5497" t="s">
        <v>959</v>
      </c>
      <c r="C49" s="5498"/>
      <c r="D49" s="2735"/>
      <c r="E49" s="2674">
        <f>+'45.010'!T40</f>
        <v>0</v>
      </c>
      <c r="F49" s="1218">
        <f>+'45.012'!T39</f>
        <v>0</v>
      </c>
      <c r="G49" s="2172">
        <f t="shared" si="1"/>
        <v>0</v>
      </c>
      <c r="H49" s="2237">
        <f>'45.010'!U40+'45.012'!U39</f>
        <v>0</v>
      </c>
    </row>
    <row r="50" spans="1:8" ht="20.149999999999999" customHeight="1">
      <c r="A50" s="1221" t="s">
        <v>933</v>
      </c>
      <c r="B50" s="5497" t="s">
        <v>2294</v>
      </c>
      <c r="C50" s="5498"/>
      <c r="D50" s="2735"/>
      <c r="E50" s="2674">
        <f>+'45.010'!T41</f>
        <v>0</v>
      </c>
      <c r="F50" s="1218">
        <f>+'45.012'!T40</f>
        <v>0</v>
      </c>
      <c r="G50" s="2172">
        <f t="shared" si="1"/>
        <v>0</v>
      </c>
      <c r="H50" s="2237">
        <f>'45.010'!U41+'45.012'!U40</f>
        <v>0</v>
      </c>
    </row>
    <row r="51" spans="1:8" ht="20.149999999999999" customHeight="1">
      <c r="A51" s="1221" t="s">
        <v>933</v>
      </c>
      <c r="B51" s="1802" t="s">
        <v>960</v>
      </c>
      <c r="C51" s="2141"/>
      <c r="D51" s="2735"/>
      <c r="E51" s="2674">
        <f>+'45.010'!T58</f>
        <v>0</v>
      </c>
      <c r="F51" s="1218">
        <f>+'45.012'!T57</f>
        <v>0</v>
      </c>
      <c r="G51" s="2172">
        <f t="shared" si="1"/>
        <v>0</v>
      </c>
      <c r="H51" s="2237">
        <f>+'45.010'!U58+'45.012'!U57</f>
        <v>0</v>
      </c>
    </row>
    <row r="52" spans="1:8" s="93" customFormat="1" ht="20.149999999999999" customHeight="1">
      <c r="A52" s="1221" t="s">
        <v>933</v>
      </c>
      <c r="B52" s="5508" t="s">
        <v>2295</v>
      </c>
      <c r="C52" s="5509"/>
      <c r="D52" s="2735"/>
      <c r="E52" s="2674">
        <f>+'45.010'!T59</f>
        <v>0</v>
      </c>
      <c r="F52" s="1218">
        <f>+'45.012'!T58</f>
        <v>0</v>
      </c>
      <c r="G52" s="2172">
        <f t="shared" si="1"/>
        <v>0</v>
      </c>
      <c r="H52" s="2237">
        <f>+'45.010'!U59+'45.012'!U58</f>
        <v>0</v>
      </c>
    </row>
    <row r="53" spans="1:8" ht="20.149999999999999" customHeight="1">
      <c r="A53" s="1221" t="s">
        <v>933</v>
      </c>
      <c r="B53" s="5497" t="s">
        <v>961</v>
      </c>
      <c r="C53" s="5498"/>
      <c r="D53" s="2735"/>
      <c r="E53" s="2674">
        <f>+'45.010'!T60</f>
        <v>0</v>
      </c>
      <c r="F53" s="1218">
        <f>+'45.012'!T59</f>
        <v>0</v>
      </c>
      <c r="G53" s="2172">
        <f t="shared" si="1"/>
        <v>0</v>
      </c>
      <c r="H53" s="2237">
        <f>+'45.010'!U60+'45.012'!U59</f>
        <v>0</v>
      </c>
    </row>
    <row r="54" spans="1:8" s="93" customFormat="1" ht="20.149999999999999" customHeight="1">
      <c r="A54" s="1221" t="s">
        <v>933</v>
      </c>
      <c r="B54" s="5497" t="s">
        <v>962</v>
      </c>
      <c r="C54" s="5498"/>
      <c r="D54" s="2735"/>
      <c r="E54" s="2674">
        <f>+'45.010'!T61</f>
        <v>0</v>
      </c>
      <c r="F54" s="1218">
        <f>+'45.012'!T60</f>
        <v>0</v>
      </c>
      <c r="G54" s="2172">
        <f t="shared" si="1"/>
        <v>0</v>
      </c>
      <c r="H54" s="2237">
        <f>+'45.010'!U61+'45.012'!U60</f>
        <v>0</v>
      </c>
    </row>
    <row r="55" spans="1:8" ht="20.149999999999999" customHeight="1">
      <c r="A55" s="1221" t="s">
        <v>933</v>
      </c>
      <c r="B55" s="5497" t="s">
        <v>963</v>
      </c>
      <c r="C55" s="5498"/>
      <c r="D55" s="2735"/>
      <c r="E55" s="2674">
        <f>+'45.010'!T62</f>
        <v>0</v>
      </c>
      <c r="F55" s="1218">
        <f>+'45.012'!T61</f>
        <v>0</v>
      </c>
      <c r="G55" s="2172">
        <f t="shared" si="1"/>
        <v>0</v>
      </c>
      <c r="H55" s="2237">
        <f>+'45.010'!U62+'45.012'!U61</f>
        <v>0</v>
      </c>
    </row>
    <row r="56" spans="1:8" s="93" customFormat="1" ht="20.149999999999999" customHeight="1">
      <c r="A56" s="1221" t="s">
        <v>933</v>
      </c>
      <c r="B56" s="5504" t="s">
        <v>964</v>
      </c>
      <c r="C56" s="5505"/>
      <c r="D56" s="2736"/>
      <c r="E56" s="2674">
        <f>+'45.010'!T63</f>
        <v>0</v>
      </c>
      <c r="F56" s="1218">
        <f>+'45.012'!T62</f>
        <v>0</v>
      </c>
      <c r="G56" s="2172">
        <f t="shared" si="1"/>
        <v>0</v>
      </c>
      <c r="H56" s="2237">
        <f>+'45.010'!U63+'45.012'!U62</f>
        <v>0</v>
      </c>
    </row>
    <row r="57" spans="1:8" ht="20.149999999999999" customHeight="1">
      <c r="A57" s="1221"/>
      <c r="B57" s="5490" t="s">
        <v>965</v>
      </c>
      <c r="C57" s="5491"/>
      <c r="D57" s="2714"/>
      <c r="E57" s="2576">
        <f>SUM(E37:E56)</f>
        <v>0</v>
      </c>
      <c r="F57" s="1272">
        <f>SUM(F37:F56)</f>
        <v>0</v>
      </c>
      <c r="G57" s="2576">
        <f>SUM(G37:G56)</f>
        <v>0</v>
      </c>
      <c r="H57" s="2576">
        <f>SUM(H37:H56)</f>
        <v>0</v>
      </c>
    </row>
    <row r="58" spans="1:8" ht="20.149999999999999" customHeight="1">
      <c r="A58" s="1221"/>
      <c r="B58" s="2737"/>
      <c r="C58" s="2738"/>
      <c r="D58" s="2714"/>
      <c r="E58" s="2727"/>
      <c r="F58" s="2739"/>
      <c r="G58" s="2685"/>
      <c r="H58" s="2685"/>
    </row>
    <row r="59" spans="1:8" ht="20.149999999999999" customHeight="1">
      <c r="A59" s="1437"/>
      <c r="B59" s="5492" t="s">
        <v>2297</v>
      </c>
      <c r="C59" s="5493"/>
      <c r="D59" s="2716"/>
      <c r="E59" s="2576">
        <f>E35-E57</f>
        <v>0</v>
      </c>
      <c r="F59" s="2576">
        <f t="shared" ref="F59:H59" si="4">F35-F57</f>
        <v>0</v>
      </c>
      <c r="G59" s="2576">
        <f t="shared" si="4"/>
        <v>0</v>
      </c>
      <c r="H59" s="2576">
        <f t="shared" si="4"/>
        <v>0</v>
      </c>
    </row>
    <row r="60" spans="1:8" ht="20.149999999999999" customHeight="1">
      <c r="A60" s="1221"/>
      <c r="B60" s="5515" t="s">
        <v>966</v>
      </c>
      <c r="C60" s="5516"/>
      <c r="D60" s="2740"/>
      <c r="E60" s="2727"/>
      <c r="F60" s="2739"/>
      <c r="G60" s="2685"/>
      <c r="H60" s="2685"/>
    </row>
    <row r="61" spans="1:8" ht="20.149999999999999" customHeight="1">
      <c r="A61" s="1221"/>
      <c r="B61" s="1631"/>
      <c r="C61" s="4583" t="s">
        <v>967</v>
      </c>
      <c r="D61" s="2735"/>
      <c r="E61" s="2741"/>
      <c r="F61" s="1224"/>
      <c r="G61" s="2712">
        <f t="shared" si="1"/>
        <v>0</v>
      </c>
      <c r="H61" s="2742"/>
    </row>
    <row r="62" spans="1:8" ht="20.149999999999999" customHeight="1">
      <c r="A62" s="1221"/>
      <c r="B62" s="1631"/>
      <c r="C62" s="4583" t="s">
        <v>968</v>
      </c>
      <c r="D62" s="2735"/>
      <c r="E62" s="2741"/>
      <c r="F62" s="1224"/>
      <c r="G62" s="2712">
        <f>SUM(E62:F62)</f>
        <v>0</v>
      </c>
      <c r="H62" s="2742"/>
    </row>
    <row r="63" spans="1:8" ht="20.149999999999999" customHeight="1">
      <c r="A63" s="1221"/>
      <c r="B63" s="1632"/>
      <c r="C63" s="4581" t="s">
        <v>969</v>
      </c>
      <c r="D63" s="2735"/>
      <c r="E63" s="2741"/>
      <c r="F63" s="1224"/>
      <c r="G63" s="2712">
        <f t="shared" ref="G63:G64" si="5">SUM(E63:F63)</f>
        <v>0</v>
      </c>
      <c r="H63" s="2742"/>
    </row>
    <row r="64" spans="1:8" ht="20.149999999999999" customHeight="1">
      <c r="A64" s="1221"/>
      <c r="B64" s="2743"/>
      <c r="C64" s="4582" t="s">
        <v>970</v>
      </c>
      <c r="D64" s="2736"/>
      <c r="E64" s="2741"/>
      <c r="F64" s="1224"/>
      <c r="G64" s="2712">
        <f t="shared" si="5"/>
        <v>0</v>
      </c>
      <c r="H64" s="2742"/>
    </row>
    <row r="65" spans="1:8" ht="20.149999999999999" customHeight="1">
      <c r="A65" s="1221"/>
      <c r="B65" s="5492" t="s">
        <v>971</v>
      </c>
      <c r="C65" s="5493"/>
      <c r="D65" s="2714"/>
      <c r="E65" s="2185">
        <f>SUM(E61:E64)</f>
        <v>0</v>
      </c>
      <c r="F65" s="2681">
        <f>SUM(F61:F64)</f>
        <v>0</v>
      </c>
      <c r="G65" s="2172">
        <f>SUM(G61:G64)</f>
        <v>0</v>
      </c>
      <c r="H65" s="2172">
        <f>SUM(H61:H64)</f>
        <v>0</v>
      </c>
    </row>
    <row r="66" spans="1:8" ht="20.149999999999999" customHeight="1">
      <c r="A66" s="1221"/>
      <c r="B66" s="5513" t="s">
        <v>2296</v>
      </c>
      <c r="C66" s="5514"/>
      <c r="D66" s="2716"/>
      <c r="E66" s="1225">
        <f>E59+E65</f>
        <v>0</v>
      </c>
      <c r="F66" s="1225">
        <f t="shared" ref="F66:H66" si="6">F59+F65</f>
        <v>0</v>
      </c>
      <c r="G66" s="2744">
        <f t="shared" si="6"/>
        <v>0</v>
      </c>
      <c r="H66" s="1225">
        <f t="shared" si="6"/>
        <v>0</v>
      </c>
    </row>
    <row r="67" spans="1:8" ht="19.899999999999999" customHeight="1">
      <c r="A67" s="1221"/>
      <c r="B67" s="5512" t="s">
        <v>972</v>
      </c>
      <c r="C67" s="5512"/>
      <c r="D67" s="2745"/>
      <c r="E67" s="2746"/>
      <c r="F67" s="605"/>
      <c r="G67" s="606">
        <f t="shared" si="1"/>
        <v>0</v>
      </c>
      <c r="H67" s="1918"/>
    </row>
    <row r="68" spans="1:8" ht="20.149999999999999" customHeight="1">
      <c r="A68" s="1221"/>
      <c r="B68" s="5492" t="s">
        <v>973</v>
      </c>
      <c r="C68" s="5493"/>
      <c r="D68" s="2716"/>
      <c r="E68" s="2747">
        <f>E66+E67</f>
        <v>0</v>
      </c>
      <c r="F68" s="2747">
        <f t="shared" ref="F68:H68" si="7">F66+F67</f>
        <v>0</v>
      </c>
      <c r="G68" s="2576">
        <f t="shared" si="7"/>
        <v>0</v>
      </c>
      <c r="H68" s="2747">
        <f t="shared" si="7"/>
        <v>0</v>
      </c>
    </row>
    <row r="69" spans="1:8" ht="20.149999999999999" customHeight="1">
      <c r="A69" s="1221"/>
      <c r="B69" s="5487" t="s">
        <v>974</v>
      </c>
      <c r="C69" s="5488"/>
      <c r="D69" s="2748"/>
      <c r="E69" s="2749"/>
      <c r="F69" s="2750"/>
      <c r="G69" s="2750"/>
      <c r="H69" s="2749"/>
    </row>
    <row r="70" spans="1:8" ht="20.149999999999999" customHeight="1">
      <c r="A70" s="1221"/>
      <c r="B70" s="1633"/>
      <c r="C70" s="4585" t="s">
        <v>975</v>
      </c>
      <c r="D70" s="2735"/>
      <c r="E70" s="2751"/>
      <c r="F70" s="2751"/>
      <c r="G70" s="2172">
        <f>SUM(E70:F70)</f>
        <v>0</v>
      </c>
      <c r="H70" s="2751"/>
    </row>
    <row r="71" spans="1:8" s="393" customFormat="1" ht="20.149999999999999" customHeight="1">
      <c r="A71" s="1226"/>
      <c r="B71" s="2752"/>
      <c r="C71" s="4586" t="s">
        <v>2299</v>
      </c>
      <c r="D71" s="2753"/>
      <c r="E71" s="2754"/>
      <c r="F71" s="2754"/>
      <c r="G71" s="2172">
        <f t="shared" si="1"/>
        <v>0</v>
      </c>
      <c r="H71" s="2754"/>
    </row>
    <row r="72" spans="1:8" s="393" customFormat="1" ht="20.149999999999999" customHeight="1">
      <c r="A72" s="2755"/>
      <c r="B72" s="5490" t="s">
        <v>2298</v>
      </c>
      <c r="C72" s="5491"/>
      <c r="D72" s="2714"/>
      <c r="E72" s="2576">
        <f>E68-E70-E71</f>
        <v>0</v>
      </c>
      <c r="F72" s="2576">
        <f t="shared" ref="F72:H72" si="8">F68-F70-F71</f>
        <v>0</v>
      </c>
      <c r="G72" s="2576">
        <f t="shared" si="8"/>
        <v>0</v>
      </c>
      <c r="H72" s="2576">
        <f t="shared" si="8"/>
        <v>0</v>
      </c>
    </row>
    <row r="73" spans="1:8" ht="10.15" customHeight="1">
      <c r="A73" s="278"/>
      <c r="B73" s="89"/>
      <c r="C73" s="89"/>
      <c r="D73" s="146"/>
      <c r="E73" s="452"/>
      <c r="F73" s="452"/>
      <c r="G73" s="89"/>
      <c r="H73" s="89"/>
    </row>
    <row r="74" spans="1:8">
      <c r="A74" s="278"/>
      <c r="B74" s="89"/>
      <c r="C74" s="89"/>
      <c r="D74" s="146"/>
      <c r="E74" s="289"/>
      <c r="F74" s="564"/>
      <c r="G74" s="564"/>
      <c r="H74" s="89"/>
    </row>
    <row r="75" spans="1:8">
      <c r="A75" s="278"/>
      <c r="B75" s="89"/>
      <c r="C75" s="453"/>
      <c r="D75" s="454"/>
      <c r="E75" s="289"/>
      <c r="F75" s="289"/>
      <c r="G75" s="564"/>
      <c r="H75" s="89"/>
    </row>
    <row r="76" spans="1:8" ht="15.65" customHeight="1">
      <c r="A76" s="89"/>
      <c r="B76" s="137"/>
      <c r="C76" s="137"/>
      <c r="D76" s="138"/>
      <c r="E76" s="455"/>
      <c r="F76" s="455"/>
      <c r="G76" s="102"/>
      <c r="H76" s="417" t="str">
        <f>+ToC!E115</f>
        <v xml:space="preserve">LONG-TERM Annual Return </v>
      </c>
    </row>
    <row r="77" spans="1:8" ht="15" customHeight="1">
      <c r="A77" s="89"/>
      <c r="B77" s="137"/>
      <c r="C77" s="137"/>
      <c r="D77" s="456"/>
      <c r="E77" s="89"/>
      <c r="F77" s="220"/>
      <c r="G77" s="89"/>
      <c r="H77" s="417" t="s">
        <v>976</v>
      </c>
    </row>
    <row r="78" spans="1:8" hidden="1">
      <c r="A78" s="93"/>
      <c r="B78" s="93"/>
      <c r="C78" s="93"/>
      <c r="D78" s="93"/>
      <c r="E78" s="93"/>
      <c r="F78" s="93"/>
    </row>
    <row r="79" spans="1:8" hidden="1"/>
  </sheetData>
  <sheetProtection password="DF61" sheet="1" objects="1" scenarios="1"/>
  <mergeCells count="47">
    <mergeCell ref="B67:C67"/>
    <mergeCell ref="B53:C53"/>
    <mergeCell ref="B54:C54"/>
    <mergeCell ref="B55:C55"/>
    <mergeCell ref="B65:C65"/>
    <mergeCell ref="B66:C66"/>
    <mergeCell ref="B56:C56"/>
    <mergeCell ref="B60:C60"/>
    <mergeCell ref="B31:C31"/>
    <mergeCell ref="B52:C52"/>
    <mergeCell ref="B29:C29"/>
    <mergeCell ref="B35:C35"/>
    <mergeCell ref="B33:C33"/>
    <mergeCell ref="B30:C30"/>
    <mergeCell ref="B37:C37"/>
    <mergeCell ref="A1:H1"/>
    <mergeCell ref="A11:H11"/>
    <mergeCell ref="A9:H9"/>
    <mergeCell ref="B32:C32"/>
    <mergeCell ref="B16:C16"/>
    <mergeCell ref="B17:C17"/>
    <mergeCell ref="B18:C18"/>
    <mergeCell ref="B20:C20"/>
    <mergeCell ref="B15:C15"/>
    <mergeCell ref="B21:C21"/>
    <mergeCell ref="B22:C22"/>
    <mergeCell ref="B23:C23"/>
    <mergeCell ref="B19:C19"/>
    <mergeCell ref="B27:C27"/>
    <mergeCell ref="B25:C25"/>
    <mergeCell ref="A10:H10"/>
    <mergeCell ref="B26:C26"/>
    <mergeCell ref="B69:C69"/>
    <mergeCell ref="B24:C24"/>
    <mergeCell ref="B72:C72"/>
    <mergeCell ref="B36:C36"/>
    <mergeCell ref="B57:C57"/>
    <mergeCell ref="B59:C59"/>
    <mergeCell ref="B68:C68"/>
    <mergeCell ref="B38:C38"/>
    <mergeCell ref="B39:C39"/>
    <mergeCell ref="B42:C42"/>
    <mergeCell ref="B45:C45"/>
    <mergeCell ref="B48:C48"/>
    <mergeCell ref="B49:C49"/>
    <mergeCell ref="B50:C50"/>
    <mergeCell ref="B28:C2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H68:H69 E66:F66 E57:H57 G28:G56 H65:H66 G20:G26 G16:G18 G61:G72 E68:F69 E72:F72 H72 E59:H59 E35:F35 H3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H25:H26 H33:H34 E18:F18 E33:F34 E25:F26 H18 E65:F65">
      <formula1>90000000000</formula1>
    </dataValidation>
  </dataValidations>
  <hyperlinks>
    <hyperlink ref="A1:H1" location="ToC!A1" display="23.020"/>
  </hyperlinks>
  <printOptions horizontalCentered="1"/>
  <pageMargins left="0.39" right="0.39" top="0.39" bottom="0.39" header="0.39" footer="0.3"/>
  <pageSetup paperSize="5" scale="64" orientation="portrait" r:id="rId1"/>
  <headerFooter alignWithMargins="0"/>
  <ignoredErrors>
    <ignoredError sqref="G68" formula="1"/>
    <ignoredError sqref="A1"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966FF"/>
    <pageSetUpPr fitToPage="1"/>
  </sheetPr>
  <dimension ref="A1:J113"/>
  <sheetViews>
    <sheetView zoomScaleNormal="100" workbookViewId="0">
      <selection activeCell="J54" sqref="J54"/>
    </sheetView>
  </sheetViews>
  <sheetFormatPr defaultColWidth="0" defaultRowHeight="15.5" zeroHeight="1"/>
  <cols>
    <col min="1" max="1" width="6.765625" customWidth="1"/>
    <col min="2" max="2" width="9.765625" customWidth="1"/>
    <col min="3" max="3" width="38.69140625" customWidth="1"/>
    <col min="4" max="4" width="5.765625" customWidth="1"/>
    <col min="5" max="5" width="14.4609375" customWidth="1"/>
    <col min="6" max="6" width="10.69140625" customWidth="1"/>
    <col min="7" max="8" width="10.3046875" customWidth="1"/>
    <col min="9" max="10" width="11.23046875" customWidth="1"/>
    <col min="11" max="16384" width="7.07421875" hidden="1"/>
  </cols>
  <sheetData>
    <row r="1" spans="1:10" s="1363" customFormat="1" ht="15" customHeight="1">
      <c r="A1" s="5178" t="s">
        <v>79</v>
      </c>
      <c r="B1" s="5178"/>
      <c r="C1" s="5178"/>
      <c r="D1" s="5178"/>
      <c r="E1" s="5178"/>
      <c r="F1" s="5178"/>
      <c r="G1" s="5178"/>
      <c r="H1" s="5178"/>
      <c r="I1" s="5178"/>
      <c r="J1" s="5178"/>
    </row>
    <row r="2" spans="1:10" s="1363" customFormat="1" ht="15" customHeight="1">
      <c r="A2" s="377"/>
      <c r="B2" s="377"/>
      <c r="C2" s="377"/>
      <c r="D2" s="377"/>
      <c r="E2" s="377"/>
      <c r="F2" s="377"/>
      <c r="G2" s="377"/>
      <c r="H2" s="377"/>
      <c r="I2" s="377"/>
      <c r="J2" s="377"/>
    </row>
    <row r="3" spans="1:10" s="1363" customFormat="1" ht="14">
      <c r="A3" s="838" t="str">
        <f>+Cover!A14</f>
        <v>Select Name of Insurer/ Financial Holding Company</v>
      </c>
      <c r="B3" s="839"/>
      <c r="C3" s="840"/>
      <c r="D3" s="380"/>
      <c r="E3" s="380"/>
      <c r="F3" s="380"/>
      <c r="G3" s="380"/>
      <c r="H3" s="380"/>
      <c r="I3" s="640" t="s">
        <v>1752</v>
      </c>
      <c r="J3" s="102"/>
    </row>
    <row r="4" spans="1:10" s="1363" customFormat="1" ht="14">
      <c r="A4" s="837" t="str">
        <f>+ToC!A3</f>
        <v>Insurer/Financial Holding Company</v>
      </c>
      <c r="B4" s="379"/>
      <c r="C4" s="387"/>
      <c r="D4" s="380"/>
      <c r="E4" s="380"/>
      <c r="F4" s="380"/>
      <c r="G4" s="380"/>
      <c r="H4" s="380"/>
      <c r="I4" s="378"/>
      <c r="J4" s="102"/>
    </row>
    <row r="5" spans="1:10" s="1363" customFormat="1" ht="14">
      <c r="A5" s="457"/>
      <c r="B5" s="379"/>
      <c r="C5" s="380"/>
      <c r="D5" s="380"/>
      <c r="E5" s="380"/>
      <c r="F5" s="380"/>
      <c r="G5" s="380"/>
      <c r="H5" s="380"/>
      <c r="I5" s="378"/>
      <c r="J5" s="458"/>
    </row>
    <row r="6" spans="1:10" s="1363" customFormat="1" ht="14">
      <c r="A6" s="99" t="str">
        <f>+ToC!A5</f>
        <v>LONG-TERM INSURERS ANNUAL RETURN</v>
      </c>
      <c r="B6" s="379"/>
      <c r="C6" s="380"/>
      <c r="D6" s="380"/>
      <c r="E6" s="380"/>
      <c r="F6" s="380"/>
      <c r="G6" s="380"/>
      <c r="H6" s="380"/>
      <c r="I6" s="378"/>
      <c r="J6" s="458"/>
    </row>
    <row r="7" spans="1:10" s="1363" customFormat="1" ht="14">
      <c r="A7" s="99" t="str">
        <f>+ToC!A6</f>
        <v>FOR THE YEAR ENDED:</v>
      </c>
      <c r="B7" s="102"/>
      <c r="C7" s="102"/>
      <c r="D7" s="102"/>
      <c r="E7" s="102"/>
      <c r="F7" s="459"/>
      <c r="G7" s="380"/>
      <c r="H7" s="380"/>
      <c r="I7" s="2078">
        <f>+Cover!A23</f>
        <v>0</v>
      </c>
      <c r="J7" s="458"/>
    </row>
    <row r="8" spans="1:10" s="1363" customFormat="1" ht="14">
      <c r="A8" s="457"/>
      <c r="B8" s="379"/>
      <c r="C8" s="380"/>
      <c r="D8" s="380"/>
      <c r="E8" s="380"/>
      <c r="F8" s="380"/>
      <c r="G8" s="380"/>
      <c r="H8" s="380"/>
      <c r="I8" s="378"/>
      <c r="J8" s="458"/>
    </row>
    <row r="9" spans="1:10" s="1363" customFormat="1" ht="21.75" customHeight="1">
      <c r="A9" s="5563" t="s">
        <v>912</v>
      </c>
      <c r="B9" s="5563"/>
      <c r="C9" s="5563"/>
      <c r="D9" s="5563"/>
      <c r="E9" s="5563"/>
      <c r="F9" s="5563"/>
      <c r="G9" s="5563"/>
      <c r="H9" s="5563"/>
      <c r="I9" s="5563"/>
      <c r="J9" s="5563"/>
    </row>
    <row r="10" spans="1:10" s="1363" customFormat="1" ht="15" customHeight="1">
      <c r="A10" s="5409" t="s">
        <v>2311</v>
      </c>
      <c r="B10" s="5409"/>
      <c r="C10" s="5409"/>
      <c r="D10" s="5409"/>
      <c r="E10" s="5409"/>
      <c r="F10" s="5409"/>
      <c r="G10" s="5409"/>
      <c r="H10" s="5409"/>
      <c r="I10" s="5409"/>
      <c r="J10" s="5409"/>
    </row>
    <row r="11" spans="1:10" s="1363" customFormat="1" ht="15.75" customHeight="1">
      <c r="A11" s="5562" t="s">
        <v>2282</v>
      </c>
      <c r="B11" s="5562"/>
      <c r="C11" s="5562"/>
      <c r="D11" s="5562"/>
      <c r="E11" s="5562"/>
      <c r="F11" s="5562"/>
      <c r="G11" s="5562"/>
      <c r="H11" s="5562"/>
      <c r="I11" s="5562"/>
      <c r="J11" s="5562"/>
    </row>
    <row r="12" spans="1:10" s="1363" customFormat="1" ht="14">
      <c r="A12" s="459"/>
      <c r="B12" s="459"/>
      <c r="C12" s="380"/>
      <c r="D12" s="380"/>
      <c r="E12" s="380"/>
      <c r="F12" s="380"/>
      <c r="G12" s="380"/>
      <c r="H12" s="387"/>
      <c r="I12" s="378"/>
      <c r="J12" s="378"/>
    </row>
    <row r="13" spans="1:10" s="1363" customFormat="1" ht="30" customHeight="1">
      <c r="A13" s="2756"/>
      <c r="B13" s="2756"/>
      <c r="C13" s="2756"/>
      <c r="D13" s="2757" t="s">
        <v>133</v>
      </c>
      <c r="E13" s="2758" t="s">
        <v>977</v>
      </c>
      <c r="F13" s="2758" t="s">
        <v>978</v>
      </c>
      <c r="G13" s="2758" t="s">
        <v>979</v>
      </c>
      <c r="H13" s="2758" t="s">
        <v>324</v>
      </c>
      <c r="I13" s="2603">
        <f>YEAR($I$7)</f>
        <v>1900</v>
      </c>
      <c r="J13" s="2603">
        <f>I13-1</f>
        <v>1899</v>
      </c>
    </row>
    <row r="14" spans="1:10" s="1363" customFormat="1" ht="15" customHeight="1">
      <c r="A14" s="2759"/>
      <c r="B14" s="2759"/>
      <c r="C14" s="2759"/>
      <c r="D14" s="2760"/>
      <c r="E14" s="2289" t="s">
        <v>281</v>
      </c>
      <c r="F14" s="2289" t="s">
        <v>281</v>
      </c>
      <c r="G14" s="2289" t="s">
        <v>281</v>
      </c>
      <c r="H14" s="2289" t="s">
        <v>281</v>
      </c>
      <c r="I14" s="2289" t="s">
        <v>281</v>
      </c>
      <c r="J14" s="2289" t="s">
        <v>281</v>
      </c>
    </row>
    <row r="15" spans="1:10" s="1363" customFormat="1" ht="15" customHeight="1">
      <c r="A15" s="5550" t="s">
        <v>2313</v>
      </c>
      <c r="B15" s="5570"/>
      <c r="C15" s="5551"/>
      <c r="D15" s="1406"/>
      <c r="E15" s="2761"/>
      <c r="F15" s="2761"/>
      <c r="G15" s="2762"/>
      <c r="H15" s="2763"/>
      <c r="I15" s="2764"/>
      <c r="J15" s="2761"/>
    </row>
    <row r="16" spans="1:10" s="1363" customFormat="1">
      <c r="A16" s="5567" t="s">
        <v>2314</v>
      </c>
      <c r="B16" s="5568"/>
      <c r="C16" s="5569"/>
      <c r="D16" s="2765"/>
      <c r="E16" s="2766"/>
      <c r="F16" s="2766"/>
      <c r="G16" s="2766"/>
      <c r="H16" s="2767"/>
      <c r="I16" s="2768">
        <f>SUM(E16:H16)</f>
        <v>0</v>
      </c>
      <c r="J16" s="2769"/>
    </row>
    <row r="17" spans="1:10" s="1363" customFormat="1" ht="15" customHeight="1">
      <c r="A17" s="5564" t="s">
        <v>2315</v>
      </c>
      <c r="B17" s="5565"/>
      <c r="C17" s="5566"/>
      <c r="D17" s="1406"/>
      <c r="E17" s="1407"/>
      <c r="F17" s="1407"/>
      <c r="G17" s="1408"/>
      <c r="H17" s="1409"/>
      <c r="I17" s="1410"/>
      <c r="J17" s="1407"/>
    </row>
    <row r="18" spans="1:10" s="1363" customFormat="1" ht="15" customHeight="1">
      <c r="A18" s="5546" t="s">
        <v>738</v>
      </c>
      <c r="B18" s="5526"/>
      <c r="C18" s="5524"/>
      <c r="D18" s="835"/>
      <c r="E18" s="460"/>
      <c r="F18" s="460"/>
      <c r="G18" s="461"/>
      <c r="H18" s="462"/>
      <c r="I18" s="2770"/>
      <c r="J18" s="460"/>
    </row>
    <row r="19" spans="1:10" s="1363" customFormat="1" ht="15" customHeight="1">
      <c r="A19" s="1804"/>
      <c r="B19" s="2771" t="s">
        <v>980</v>
      </c>
      <c r="C19" s="2772"/>
      <c r="D19" s="1371"/>
      <c r="E19" s="460"/>
      <c r="F19" s="460"/>
      <c r="G19" s="461"/>
      <c r="H19" s="462"/>
      <c r="I19" s="2770"/>
      <c r="J19" s="460"/>
    </row>
    <row r="20" spans="1:10" s="1363" customFormat="1" ht="15" customHeight="1">
      <c r="A20" s="1804"/>
      <c r="B20" s="2297" t="s">
        <v>740</v>
      </c>
      <c r="C20" s="2772"/>
      <c r="D20" s="1371"/>
      <c r="E20" s="460"/>
      <c r="F20" s="460"/>
      <c r="G20" s="461"/>
      <c r="H20" s="462"/>
      <c r="I20" s="725"/>
      <c r="J20" s="460"/>
    </row>
    <row r="21" spans="1:10" s="1363" customFormat="1" ht="15" customHeight="1">
      <c r="A21" s="1804"/>
      <c r="B21" s="2244"/>
      <c r="C21" s="2773" t="s">
        <v>981</v>
      </c>
      <c r="D21" s="1399"/>
      <c r="E21" s="2258"/>
      <c r="F21" s="2258"/>
      <c r="G21" s="2258"/>
      <c r="H21" s="2258"/>
      <c r="I21" s="834">
        <f>SUM(E21:H21)</f>
        <v>0</v>
      </c>
      <c r="J21" s="2258"/>
    </row>
    <row r="22" spans="1:10" s="1363" customFormat="1" ht="15" customHeight="1">
      <c r="A22" s="1634"/>
      <c r="B22" s="2774"/>
      <c r="C22" s="2773" t="s">
        <v>982</v>
      </c>
      <c r="D22" s="1399"/>
      <c r="E22" s="2258"/>
      <c r="F22" s="2258"/>
      <c r="G22" s="2258"/>
      <c r="H22" s="2258"/>
      <c r="I22" s="2209">
        <f t="shared" ref="I22:I35" si="0">SUM(E22:H22)</f>
        <v>0</v>
      </c>
      <c r="J22" s="2258"/>
    </row>
    <row r="23" spans="1:10" s="1363" customFormat="1" ht="15" customHeight="1">
      <c r="A23" s="1804"/>
      <c r="B23" s="2244"/>
      <c r="C23" s="2773" t="s">
        <v>983</v>
      </c>
      <c r="D23" s="1399"/>
      <c r="E23" s="2258"/>
      <c r="F23" s="2258"/>
      <c r="G23" s="2258"/>
      <c r="H23" s="2258"/>
      <c r="I23" s="2209">
        <f t="shared" si="0"/>
        <v>0</v>
      </c>
      <c r="J23" s="2258"/>
    </row>
    <row r="24" spans="1:10" s="1363" customFormat="1" ht="15" customHeight="1">
      <c r="A24" s="1804"/>
      <c r="B24" s="2251" t="s">
        <v>2317</v>
      </c>
      <c r="C24" s="2773"/>
      <c r="D24" s="1399"/>
      <c r="E24" s="2258"/>
      <c r="F24" s="2258"/>
      <c r="G24" s="2258"/>
      <c r="H24" s="2258"/>
      <c r="I24" s="2209"/>
      <c r="J24" s="2775"/>
    </row>
    <row r="25" spans="1:10" s="1363" customFormat="1" ht="15" customHeight="1">
      <c r="A25" s="1804"/>
      <c r="B25" s="2249" t="s">
        <v>984</v>
      </c>
      <c r="C25" s="2250"/>
      <c r="D25" s="1371"/>
      <c r="E25" s="2240"/>
      <c r="F25" s="2240"/>
      <c r="G25" s="2240"/>
      <c r="H25" s="2240"/>
      <c r="I25" s="2237"/>
      <c r="J25" s="2776"/>
    </row>
    <row r="26" spans="1:10" s="1363" customFormat="1" ht="31.5" customHeight="1">
      <c r="A26" s="1804"/>
      <c r="B26" s="5517" t="s">
        <v>745</v>
      </c>
      <c r="C26" s="5518"/>
      <c r="D26" s="1400"/>
      <c r="E26" s="2240"/>
      <c r="F26" s="2240"/>
      <c r="G26" s="2240"/>
      <c r="H26" s="2240"/>
      <c r="I26" s="2237"/>
      <c r="J26" s="2776"/>
    </row>
    <row r="27" spans="1:10" s="1363" customFormat="1" ht="15" customHeight="1">
      <c r="A27" s="1804"/>
      <c r="B27" s="2777" t="s">
        <v>985</v>
      </c>
      <c r="C27" s="2778"/>
      <c r="D27" s="1403"/>
      <c r="E27" s="2258"/>
      <c r="F27" s="2258"/>
      <c r="G27" s="2258"/>
      <c r="H27" s="2258"/>
      <c r="I27" s="2209">
        <f t="shared" si="0"/>
        <v>0</v>
      </c>
      <c r="J27" s="2775"/>
    </row>
    <row r="28" spans="1:10" s="1363" customFormat="1" ht="15" customHeight="1">
      <c r="A28" s="1804"/>
      <c r="B28" s="2777" t="s">
        <v>2316</v>
      </c>
      <c r="C28" s="2778"/>
      <c r="D28" s="2779"/>
      <c r="E28" s="2258"/>
      <c r="F28" s="2258"/>
      <c r="G28" s="2258"/>
      <c r="H28" s="2258"/>
      <c r="I28" s="2209">
        <f t="shared" si="0"/>
        <v>0</v>
      </c>
      <c r="J28" s="2775"/>
    </row>
    <row r="29" spans="1:10" s="1363" customFormat="1" ht="15" customHeight="1">
      <c r="A29" s="1804"/>
      <c r="B29" s="2242" t="s">
        <v>746</v>
      </c>
      <c r="C29" s="2772"/>
      <c r="D29" s="1371"/>
      <c r="E29" s="2258"/>
      <c r="F29" s="2240"/>
      <c r="G29" s="2240"/>
      <c r="H29" s="2240"/>
      <c r="I29" s="2237"/>
      <c r="J29" s="2240"/>
    </row>
    <row r="30" spans="1:10" s="1363" customFormat="1" ht="15" customHeight="1">
      <c r="A30" s="1804"/>
      <c r="B30" s="2297"/>
      <c r="C30" s="2780" t="s">
        <v>986</v>
      </c>
      <c r="D30" s="1404"/>
      <c r="E30" s="2258"/>
      <c r="F30" s="2258"/>
      <c r="G30" s="2258"/>
      <c r="H30" s="2258"/>
      <c r="I30" s="2781">
        <f t="shared" si="0"/>
        <v>0</v>
      </c>
      <c r="J30" s="2782"/>
    </row>
    <row r="31" spans="1:10" s="1363" customFormat="1" ht="15" customHeight="1">
      <c r="A31" s="1804"/>
      <c r="B31" s="2297"/>
      <c r="C31" s="2780" t="s">
        <v>743</v>
      </c>
      <c r="D31" s="1403"/>
      <c r="E31" s="2258"/>
      <c r="F31" s="2258"/>
      <c r="G31" s="2258"/>
      <c r="H31" s="2258"/>
      <c r="I31" s="2209">
        <f t="shared" si="0"/>
        <v>0</v>
      </c>
      <c r="J31" s="2775"/>
    </row>
    <row r="32" spans="1:10" s="1363" customFormat="1" ht="15" customHeight="1">
      <c r="A32" s="1804"/>
      <c r="B32" s="2242" t="s">
        <v>747</v>
      </c>
      <c r="C32" s="2772"/>
      <c r="D32" s="1371"/>
      <c r="E32" s="2240"/>
      <c r="F32" s="2240"/>
      <c r="G32" s="2240"/>
      <c r="H32" s="2240"/>
      <c r="I32" s="2237"/>
      <c r="J32" s="2240"/>
    </row>
    <row r="33" spans="1:10" s="1363" customFormat="1" ht="15" customHeight="1">
      <c r="A33" s="1804"/>
      <c r="B33" s="2297"/>
      <c r="C33" s="2780" t="s">
        <v>986</v>
      </c>
      <c r="D33" s="1404"/>
      <c r="E33" s="2258"/>
      <c r="F33" s="2258"/>
      <c r="G33" s="2258"/>
      <c r="H33" s="2258"/>
      <c r="I33" s="2781">
        <f t="shared" si="0"/>
        <v>0</v>
      </c>
      <c r="J33" s="2258"/>
    </row>
    <row r="34" spans="1:10" s="1363" customFormat="1" ht="15" customHeight="1">
      <c r="A34" s="1804"/>
      <c r="B34" s="2297"/>
      <c r="C34" s="2780" t="s">
        <v>748</v>
      </c>
      <c r="D34" s="2253"/>
      <c r="E34" s="2258"/>
      <c r="F34" s="2258"/>
      <c r="G34" s="2258"/>
      <c r="H34" s="2258"/>
      <c r="I34" s="2209">
        <f t="shared" si="0"/>
        <v>0</v>
      </c>
      <c r="J34" s="2258"/>
    </row>
    <row r="35" spans="1:10" s="1363" customFormat="1" ht="32.25" customHeight="1">
      <c r="A35" s="2783"/>
      <c r="B35" s="5519" t="s">
        <v>987</v>
      </c>
      <c r="C35" s="5452"/>
      <c r="D35" s="2784"/>
      <c r="E35" s="2258"/>
      <c r="F35" s="2258"/>
      <c r="G35" s="2258"/>
      <c r="H35" s="2258"/>
      <c r="I35" s="2209">
        <f t="shared" si="0"/>
        <v>0</v>
      </c>
      <c r="J35" s="2782"/>
    </row>
    <row r="36" spans="1:10" s="1363" customFormat="1" ht="15" customHeight="1">
      <c r="A36" s="1635"/>
      <c r="B36" s="2785" t="s">
        <v>750</v>
      </c>
      <c r="C36" s="2786"/>
      <c r="D36" s="2272"/>
      <c r="E36" s="2787">
        <f>SUM(E37:E40)</f>
        <v>0</v>
      </c>
      <c r="F36" s="2787">
        <f t="shared" ref="F36:H36" si="1">SUM(F37:F40)</f>
        <v>0</v>
      </c>
      <c r="G36" s="2787">
        <f t="shared" si="1"/>
        <v>0</v>
      </c>
      <c r="H36" s="2787">
        <f t="shared" si="1"/>
        <v>0</v>
      </c>
      <c r="I36" s="2787">
        <f>SUM(I37:I40)</f>
        <v>0</v>
      </c>
      <c r="J36" s="2787">
        <f t="shared" ref="J36" si="2">SUM(J37:J40)</f>
        <v>0</v>
      </c>
    </row>
    <row r="37" spans="1:10" s="1363" customFormat="1" ht="15" customHeight="1">
      <c r="A37" s="1417"/>
      <c r="B37" s="5527"/>
      <c r="C37" s="5528"/>
      <c r="D37" s="1522"/>
      <c r="E37" s="2258"/>
      <c r="F37" s="2258"/>
      <c r="G37" s="2258"/>
      <c r="H37" s="2258"/>
      <c r="I37" s="2209">
        <f>SUM(E37:H37)</f>
        <v>0</v>
      </c>
      <c r="J37" s="2258"/>
    </row>
    <row r="38" spans="1:10" s="1363" customFormat="1" ht="15" customHeight="1">
      <c r="A38" s="1418"/>
      <c r="B38" s="5529"/>
      <c r="C38" s="5530"/>
      <c r="D38" s="1371"/>
      <c r="E38" s="2258"/>
      <c r="F38" s="2258"/>
      <c r="G38" s="2258"/>
      <c r="H38" s="2258"/>
      <c r="I38" s="2209">
        <f t="shared" ref="I38:I40" si="3">SUM(E38:H38)</f>
        <v>0</v>
      </c>
      <c r="J38" s="2258"/>
    </row>
    <row r="39" spans="1:10" s="1363" customFormat="1" ht="15" customHeight="1">
      <c r="A39" s="1418"/>
      <c r="B39" s="5529"/>
      <c r="C39" s="5530"/>
      <c r="D39" s="1371"/>
      <c r="E39" s="2258"/>
      <c r="F39" s="2258"/>
      <c r="G39" s="2788"/>
      <c r="H39" s="2258"/>
      <c r="I39" s="2209">
        <f t="shared" si="3"/>
        <v>0</v>
      </c>
      <c r="J39" s="2782"/>
    </row>
    <row r="40" spans="1:10" s="1363" customFormat="1" ht="15" customHeight="1">
      <c r="A40" s="2789"/>
      <c r="B40" s="5531"/>
      <c r="C40" s="5532"/>
      <c r="D40" s="2299"/>
      <c r="E40" s="2258"/>
      <c r="F40" s="2258"/>
      <c r="G40" s="2788"/>
      <c r="H40" s="2790"/>
      <c r="I40" s="2209">
        <f t="shared" si="3"/>
        <v>0</v>
      </c>
      <c r="J40" s="2782"/>
    </row>
    <row r="41" spans="1:10" s="1363" customFormat="1" ht="14">
      <c r="A41" s="5545" t="s">
        <v>751</v>
      </c>
      <c r="B41" s="5355"/>
      <c r="C41" s="5244"/>
      <c r="D41" s="2791"/>
      <c r="E41" s="2185">
        <f>SUM(E21,E22,E23,E24,E27,E28,E30,E31,E33,E34,E35,E36)</f>
        <v>0</v>
      </c>
      <c r="F41" s="2185">
        <f t="shared" ref="F41:J41" si="4">SUM(F21,F22,F23,F24,F27,F28,F30,F31,F33,F34,F35,F36)</f>
        <v>0</v>
      </c>
      <c r="G41" s="2185">
        <f t="shared" si="4"/>
        <v>0</v>
      </c>
      <c r="H41" s="2185">
        <f t="shared" si="4"/>
        <v>0</v>
      </c>
      <c r="I41" s="2185">
        <f t="shared" si="4"/>
        <v>0</v>
      </c>
      <c r="J41" s="2185">
        <f t="shared" si="4"/>
        <v>0</v>
      </c>
    </row>
    <row r="42" spans="1:10" s="1363" customFormat="1" ht="15" customHeight="1">
      <c r="A42" s="5550" t="s">
        <v>752</v>
      </c>
      <c r="B42" s="5551"/>
      <c r="C42" s="5551"/>
      <c r="D42" s="1406"/>
      <c r="E42" s="2792"/>
      <c r="F42" s="2792"/>
      <c r="G42" s="2792"/>
      <c r="H42" s="2793"/>
      <c r="I42" s="2792"/>
      <c r="J42" s="2794"/>
    </row>
    <row r="43" spans="1:10" s="1363" customFormat="1" ht="15" customHeight="1">
      <c r="A43" s="1804"/>
      <c r="B43" s="2771" t="s">
        <v>980</v>
      </c>
      <c r="C43" s="2243"/>
      <c r="D43" s="1369"/>
      <c r="E43" s="460"/>
      <c r="F43" s="460"/>
      <c r="G43" s="460"/>
      <c r="H43" s="462"/>
      <c r="I43" s="460"/>
      <c r="J43" s="2770"/>
    </row>
    <row r="44" spans="1:10" s="1363" customFormat="1" ht="15" customHeight="1">
      <c r="A44" s="1804"/>
      <c r="B44" s="5367" t="s">
        <v>753</v>
      </c>
      <c r="C44" s="5549"/>
      <c r="D44" s="1401"/>
      <c r="E44" s="460"/>
      <c r="F44" s="460"/>
      <c r="G44" s="460"/>
      <c r="H44" s="462"/>
      <c r="I44" s="2795"/>
      <c r="J44" s="2770"/>
    </row>
    <row r="45" spans="1:10" s="1363" customFormat="1" ht="15" customHeight="1">
      <c r="A45" s="465"/>
      <c r="B45" s="5547" t="s">
        <v>754</v>
      </c>
      <c r="C45" s="5548"/>
      <c r="D45" s="1405"/>
      <c r="E45" s="2258"/>
      <c r="F45" s="2258"/>
      <c r="G45" s="2258"/>
      <c r="H45" s="2258"/>
      <c r="I45" s="2209">
        <f t="shared" ref="I45:I56" si="5">SUM(E45:H45)</f>
        <v>0</v>
      </c>
      <c r="J45" s="2258"/>
    </row>
    <row r="46" spans="1:10" s="1363" customFormat="1" ht="15" customHeight="1">
      <c r="A46" s="464"/>
      <c r="B46" s="5557" t="s">
        <v>770</v>
      </c>
      <c r="C46" s="5558"/>
      <c r="D46" s="1405"/>
      <c r="E46" s="2258"/>
      <c r="F46" s="2258"/>
      <c r="G46" s="2258"/>
      <c r="H46" s="2258"/>
      <c r="I46" s="2209">
        <f t="shared" si="5"/>
        <v>0</v>
      </c>
      <c r="J46" s="2796"/>
    </row>
    <row r="47" spans="1:10" s="1363" customFormat="1" ht="28.15" customHeight="1">
      <c r="A47" s="463"/>
      <c r="B47" s="5555" t="s">
        <v>988</v>
      </c>
      <c r="C47" s="5556"/>
      <c r="D47" s="1405"/>
      <c r="E47" s="2258"/>
      <c r="F47" s="2258"/>
      <c r="G47" s="2258"/>
      <c r="H47" s="2258"/>
      <c r="I47" s="2209">
        <f t="shared" si="5"/>
        <v>0</v>
      </c>
      <c r="J47" s="2258"/>
    </row>
    <row r="48" spans="1:10" s="1363" customFormat="1" ht="15" customHeight="1">
      <c r="A48" s="463"/>
      <c r="B48" s="5559" t="s">
        <v>2318</v>
      </c>
      <c r="C48" s="5558"/>
      <c r="D48" s="1405"/>
      <c r="E48" s="2258"/>
      <c r="F48" s="2258"/>
      <c r="G48" s="2258"/>
      <c r="H48" s="2258"/>
      <c r="I48" s="2209">
        <f t="shared" si="5"/>
        <v>0</v>
      </c>
      <c r="J48" s="2258"/>
    </row>
    <row r="49" spans="1:10" s="1363" customFormat="1" ht="15" customHeight="1">
      <c r="A49" s="463"/>
      <c r="B49" s="1808" t="s">
        <v>2319</v>
      </c>
      <c r="C49" s="1807"/>
      <c r="D49" s="1405"/>
      <c r="E49" s="2258"/>
      <c r="F49" s="2258"/>
      <c r="G49" s="2258"/>
      <c r="H49" s="2258"/>
      <c r="I49" s="2209">
        <f t="shared" si="5"/>
        <v>0</v>
      </c>
      <c r="J49" s="2797"/>
    </row>
    <row r="50" spans="1:10" s="1363" customFormat="1" ht="15" customHeight="1">
      <c r="A50" s="463"/>
      <c r="B50" s="1808" t="s">
        <v>989</v>
      </c>
      <c r="C50" s="1807"/>
      <c r="D50" s="1405"/>
      <c r="E50" s="2258"/>
      <c r="F50" s="2258"/>
      <c r="G50" s="2258"/>
      <c r="H50" s="2258"/>
      <c r="I50" s="2209">
        <f t="shared" si="5"/>
        <v>0</v>
      </c>
      <c r="J50" s="2797"/>
    </row>
    <row r="51" spans="1:10" s="1363" customFormat="1" ht="15" customHeight="1">
      <c r="A51" s="463"/>
      <c r="B51" s="5520" t="s">
        <v>755</v>
      </c>
      <c r="C51" s="5520"/>
      <c r="D51" s="1405"/>
      <c r="E51" s="2258"/>
      <c r="F51" s="2258"/>
      <c r="G51" s="2258"/>
      <c r="H51" s="2258"/>
      <c r="I51" s="2209">
        <f t="shared" si="5"/>
        <v>0</v>
      </c>
      <c r="J51" s="2797"/>
    </row>
    <row r="52" spans="1:10" s="1363" customFormat="1" ht="15" customHeight="1">
      <c r="A52" s="1227"/>
      <c r="B52" s="384" t="s">
        <v>990</v>
      </c>
      <c r="C52" s="384"/>
      <c r="D52" s="1405"/>
      <c r="E52" s="1510"/>
      <c r="F52" s="1510"/>
      <c r="G52" s="2258"/>
      <c r="H52" s="2258"/>
      <c r="I52" s="2209">
        <f t="shared" si="5"/>
        <v>0</v>
      </c>
      <c r="J52" s="2797"/>
    </row>
    <row r="53" spans="1:10" s="1363" customFormat="1" ht="15" customHeight="1">
      <c r="A53" s="1635"/>
      <c r="B53" s="2785" t="s">
        <v>750</v>
      </c>
      <c r="C53" s="2798"/>
      <c r="D53" s="2272"/>
      <c r="E53" s="2256">
        <f>SUM(E54:E58)</f>
        <v>0</v>
      </c>
      <c r="F53" s="2256">
        <f t="shared" ref="F53:H53" si="6">SUM(F54:F58)</f>
        <v>0</v>
      </c>
      <c r="G53" s="2256">
        <f t="shared" si="6"/>
        <v>0</v>
      </c>
      <c r="H53" s="2256">
        <f t="shared" si="6"/>
        <v>0</v>
      </c>
      <c r="I53" s="2256">
        <f>SUM(I54:I58)</f>
        <v>0</v>
      </c>
      <c r="J53" s="2256">
        <f>SUM(J54:J58)</f>
        <v>0</v>
      </c>
    </row>
    <row r="54" spans="1:10" s="1363" customFormat="1" ht="15" customHeight="1">
      <c r="A54" s="1640"/>
      <c r="B54" s="5533"/>
      <c r="C54" s="5534"/>
      <c r="D54" s="1641"/>
      <c r="E54" s="1642"/>
      <c r="F54" s="1642"/>
      <c r="G54" s="1918"/>
      <c r="H54" s="1918"/>
      <c r="I54" s="2209">
        <f t="shared" si="5"/>
        <v>0</v>
      </c>
      <c r="J54" s="1918"/>
    </row>
    <row r="55" spans="1:10" s="1363" customFormat="1" ht="15" customHeight="1">
      <c r="A55" s="1804"/>
      <c r="B55" s="5535"/>
      <c r="C55" s="5536"/>
      <c r="D55" s="1402"/>
      <c r="E55" s="2258"/>
      <c r="F55" s="1918"/>
      <c r="G55" s="1918"/>
      <c r="H55" s="2258"/>
      <c r="I55" s="2209">
        <f>SUM(E55:H55)</f>
        <v>0</v>
      </c>
      <c r="J55" s="2258"/>
    </row>
    <row r="56" spans="1:10" s="1363" customFormat="1" ht="15" customHeight="1">
      <c r="A56" s="1804"/>
      <c r="B56" s="5535"/>
      <c r="C56" s="5536"/>
      <c r="D56" s="1402"/>
      <c r="E56" s="2258"/>
      <c r="F56" s="1918"/>
      <c r="G56" s="1918"/>
      <c r="H56" s="2258"/>
      <c r="I56" s="2209">
        <f t="shared" si="5"/>
        <v>0</v>
      </c>
      <c r="J56" s="2258"/>
    </row>
    <row r="57" spans="1:10" s="1363" customFormat="1" ht="15" customHeight="1">
      <c r="A57" s="1804"/>
      <c r="B57" s="5535"/>
      <c r="C57" s="5536"/>
      <c r="D57" s="1402"/>
      <c r="E57" s="1918"/>
      <c r="F57" s="2258"/>
      <c r="G57" s="2788"/>
      <c r="H57" s="2790"/>
      <c r="I57" s="2209">
        <f>SUM(E57:H57)</f>
        <v>0</v>
      </c>
      <c r="J57" s="2782"/>
    </row>
    <row r="58" spans="1:10" s="1363" customFormat="1" ht="15" customHeight="1">
      <c r="A58" s="2783"/>
      <c r="B58" s="5537"/>
      <c r="C58" s="5538"/>
      <c r="D58" s="2799"/>
      <c r="E58" s="1636"/>
      <c r="F58" s="2258"/>
      <c r="G58" s="2788"/>
      <c r="H58" s="2790"/>
      <c r="I58" s="2209">
        <f>SUM(E58:H58)</f>
        <v>0</v>
      </c>
      <c r="J58" s="2782"/>
    </row>
    <row r="59" spans="1:10" s="1363" customFormat="1" ht="27" customHeight="1">
      <c r="A59" s="5545" t="s">
        <v>757</v>
      </c>
      <c r="B59" s="5355"/>
      <c r="C59" s="5355"/>
      <c r="D59" s="2791"/>
      <c r="E59" s="2185">
        <f>SUM(E45:E53)</f>
        <v>0</v>
      </c>
      <c r="F59" s="2185">
        <f t="shared" ref="F59:J59" si="7">SUM(F45:F53)</f>
        <v>0</v>
      </c>
      <c r="G59" s="2185">
        <f t="shared" si="7"/>
        <v>0</v>
      </c>
      <c r="H59" s="2185">
        <f t="shared" si="7"/>
        <v>0</v>
      </c>
      <c r="I59" s="2185">
        <f t="shared" si="7"/>
        <v>0</v>
      </c>
      <c r="J59" s="2185">
        <f t="shared" si="7"/>
        <v>0</v>
      </c>
    </row>
    <row r="60" spans="1:10" s="1363" customFormat="1" ht="15" customHeight="1">
      <c r="A60" s="1637"/>
      <c r="B60" s="1638" t="s">
        <v>2320</v>
      </c>
      <c r="C60" s="1638"/>
      <c r="D60" s="1406"/>
      <c r="E60" s="1639">
        <f>E41-E59</f>
        <v>0</v>
      </c>
      <c r="F60" s="1639">
        <f t="shared" ref="F60:J60" si="8">F41-F59</f>
        <v>0</v>
      </c>
      <c r="G60" s="1639">
        <f t="shared" si="8"/>
        <v>0</v>
      </c>
      <c r="H60" s="1639">
        <f t="shared" si="8"/>
        <v>0</v>
      </c>
      <c r="I60" s="1639">
        <f t="shared" si="8"/>
        <v>0</v>
      </c>
      <c r="J60" s="1639">
        <f t="shared" si="8"/>
        <v>0</v>
      </c>
    </row>
    <row r="61" spans="1:10" s="1363" customFormat="1" ht="15" customHeight="1">
      <c r="A61" s="2800"/>
      <c r="B61" s="2801"/>
      <c r="C61" s="2801"/>
      <c r="D61" s="2802"/>
      <c r="E61" s="1411"/>
      <c r="F61" s="1411"/>
      <c r="G61" s="1411"/>
      <c r="H61" s="1411"/>
      <c r="I61" s="1411"/>
      <c r="J61" s="1411"/>
    </row>
    <row r="62" spans="1:10" s="1363" customFormat="1" ht="15" customHeight="1" thickBot="1">
      <c r="A62" s="2803" t="s">
        <v>2321</v>
      </c>
      <c r="B62" s="2804"/>
      <c r="C62" s="2804"/>
      <c r="D62" s="2805"/>
      <c r="E62" s="2125">
        <f>E16+E60</f>
        <v>0</v>
      </c>
      <c r="F62" s="2125">
        <f t="shared" ref="F62:J62" si="9">F16+F60</f>
        <v>0</v>
      </c>
      <c r="G62" s="2125">
        <f t="shared" si="9"/>
        <v>0</v>
      </c>
      <c r="H62" s="2125">
        <f t="shared" si="9"/>
        <v>0</v>
      </c>
      <c r="I62" s="2125">
        <f t="shared" si="9"/>
        <v>0</v>
      </c>
      <c r="J62" s="2125">
        <f t="shared" si="9"/>
        <v>0</v>
      </c>
    </row>
    <row r="63" spans="1:10" s="1363" customFormat="1" ht="15" customHeight="1">
      <c r="A63" s="466"/>
      <c r="B63" s="1805"/>
      <c r="C63" s="1805"/>
      <c r="D63" s="1805"/>
      <c r="E63" s="1805"/>
      <c r="F63" s="1805"/>
      <c r="G63" s="1805"/>
      <c r="H63" s="1805"/>
      <c r="I63" s="1805"/>
      <c r="J63" s="1805"/>
    </row>
    <row r="64" spans="1:10" s="1363" customFormat="1" ht="15" customHeight="1">
      <c r="A64" s="2806"/>
      <c r="B64" s="2807"/>
      <c r="C64" s="2808"/>
      <c r="D64" s="2808"/>
      <c r="E64" s="2808"/>
      <c r="F64" s="2808"/>
      <c r="G64" s="2808"/>
      <c r="H64" s="2808"/>
      <c r="I64" s="2809"/>
      <c r="J64" s="2809"/>
    </row>
    <row r="65" spans="1:10" s="1363" customFormat="1" ht="29.5" customHeight="1">
      <c r="A65" s="1271"/>
      <c r="B65" s="2756"/>
      <c r="C65" s="2810"/>
      <c r="D65" s="2757" t="s">
        <v>133</v>
      </c>
      <c r="E65" s="2758" t="s">
        <v>977</v>
      </c>
      <c r="F65" s="2758" t="s">
        <v>978</v>
      </c>
      <c r="G65" s="2758" t="s">
        <v>979</v>
      </c>
      <c r="H65" s="2758" t="s">
        <v>324</v>
      </c>
      <c r="I65" s="2603">
        <f>YEAR($I$7)</f>
        <v>1900</v>
      </c>
      <c r="J65" s="2603">
        <f>I65-1</f>
        <v>1899</v>
      </c>
    </row>
    <row r="66" spans="1:10" s="1363" customFormat="1" ht="15" customHeight="1">
      <c r="A66" s="2811"/>
      <c r="B66" s="2812"/>
      <c r="C66" s="2813"/>
      <c r="D66" s="2814"/>
      <c r="E66" s="2289" t="s">
        <v>281</v>
      </c>
      <c r="F66" s="2289" t="s">
        <v>281</v>
      </c>
      <c r="G66" s="2289" t="s">
        <v>281</v>
      </c>
      <c r="H66" s="2289" t="s">
        <v>281</v>
      </c>
      <c r="I66" s="2289" t="s">
        <v>281</v>
      </c>
      <c r="J66" s="2289" t="s">
        <v>281</v>
      </c>
    </row>
    <row r="67" spans="1:10" s="1363" customFormat="1" ht="15" customHeight="1">
      <c r="A67" s="5546" t="s">
        <v>2322</v>
      </c>
      <c r="B67" s="5394"/>
      <c r="C67" s="5524"/>
      <c r="D67" s="2815"/>
      <c r="E67" s="2792"/>
      <c r="F67" s="2792"/>
      <c r="G67" s="2792"/>
      <c r="H67" s="2793"/>
      <c r="I67" s="1413"/>
      <c r="J67" s="2792"/>
    </row>
    <row r="68" spans="1:10" s="1363" customFormat="1" ht="15" customHeight="1">
      <c r="A68" s="5525" t="s">
        <v>2323</v>
      </c>
      <c r="B68" s="5526"/>
      <c r="C68" s="5524"/>
      <c r="D68" s="835"/>
      <c r="E68" s="467"/>
      <c r="F68" s="467"/>
      <c r="G68" s="467"/>
      <c r="H68" s="468"/>
      <c r="I68" s="2816"/>
      <c r="J68" s="469"/>
    </row>
    <row r="69" spans="1:10" s="1363" customFormat="1" ht="15" customHeight="1">
      <c r="A69" s="5554" t="s">
        <v>738</v>
      </c>
      <c r="B69" s="5526"/>
      <c r="C69" s="5524"/>
      <c r="D69" s="835"/>
      <c r="E69" s="467"/>
      <c r="F69" s="467"/>
      <c r="G69" s="467"/>
      <c r="H69" s="468"/>
      <c r="I69" s="2816"/>
      <c r="J69" s="469"/>
    </row>
    <row r="70" spans="1:10" s="1363" customFormat="1" ht="15" customHeight="1">
      <c r="A70" s="1804"/>
      <c r="B70" s="2771" t="s">
        <v>980</v>
      </c>
      <c r="C70" s="2817"/>
      <c r="D70" s="169"/>
      <c r="E70" s="467"/>
      <c r="F70" s="467"/>
      <c r="G70" s="467"/>
      <c r="H70" s="468"/>
      <c r="I70" s="2818"/>
      <c r="J70" s="470"/>
    </row>
    <row r="71" spans="1:10" s="1363" customFormat="1" ht="15" customHeight="1">
      <c r="A71" s="1804"/>
      <c r="B71" s="2244"/>
      <c r="C71" s="2773" t="s">
        <v>981</v>
      </c>
      <c r="D71" s="1405"/>
      <c r="E71" s="2819"/>
      <c r="F71" s="2819"/>
      <c r="G71" s="2819"/>
      <c r="H71" s="2819"/>
      <c r="I71" s="834">
        <f t="shared" ref="I71:I89" si="10">G71+H71</f>
        <v>0</v>
      </c>
      <c r="J71" s="2819"/>
    </row>
    <row r="72" spans="1:10" s="1363" customFormat="1" ht="15" customHeight="1">
      <c r="A72" s="1804"/>
      <c r="B72" s="2244"/>
      <c r="C72" s="2773" t="s">
        <v>982</v>
      </c>
      <c r="D72" s="1405"/>
      <c r="E72" s="2819"/>
      <c r="F72" s="2819"/>
      <c r="G72" s="2819"/>
      <c r="H72" s="2819"/>
      <c r="I72" s="2209">
        <f t="shared" si="10"/>
        <v>0</v>
      </c>
      <c r="J72" s="1972"/>
    </row>
    <row r="73" spans="1:10" s="1363" customFormat="1" ht="15" customHeight="1">
      <c r="A73" s="1804"/>
      <c r="B73" s="2244"/>
      <c r="C73" s="2820" t="s">
        <v>983</v>
      </c>
      <c r="D73" s="1405"/>
      <c r="E73" s="2819"/>
      <c r="F73" s="2819"/>
      <c r="G73" s="2819"/>
      <c r="H73" s="2819"/>
      <c r="I73" s="2209">
        <f t="shared" si="10"/>
        <v>0</v>
      </c>
      <c r="J73" s="1972"/>
    </row>
    <row r="74" spans="1:10" s="1363" customFormat="1" ht="15" customHeight="1">
      <c r="A74" s="1804"/>
      <c r="B74" s="2249" t="s">
        <v>744</v>
      </c>
      <c r="C74" s="2820"/>
      <c r="D74" s="1405"/>
      <c r="E74" s="2819"/>
      <c r="F74" s="2819"/>
      <c r="G74" s="2819"/>
      <c r="H74" s="2819"/>
      <c r="I74" s="2209">
        <f t="shared" si="10"/>
        <v>0</v>
      </c>
      <c r="J74" s="1972"/>
    </row>
    <row r="75" spans="1:10" s="1363" customFormat="1" ht="15" customHeight="1">
      <c r="A75" s="1804"/>
      <c r="B75" s="5523" t="s">
        <v>759</v>
      </c>
      <c r="C75" s="5524"/>
      <c r="D75" s="1405"/>
      <c r="E75" s="2819"/>
      <c r="F75" s="2819"/>
      <c r="G75" s="2819"/>
      <c r="H75" s="2819"/>
      <c r="I75" s="2209">
        <f t="shared" si="10"/>
        <v>0</v>
      </c>
      <c r="J75" s="1972"/>
    </row>
    <row r="76" spans="1:10" s="1363" customFormat="1" ht="15" customHeight="1">
      <c r="A76" s="1804"/>
      <c r="B76" s="5523" t="s">
        <v>760</v>
      </c>
      <c r="C76" s="5524"/>
      <c r="D76" s="1405"/>
      <c r="E76" s="2819"/>
      <c r="F76" s="2819"/>
      <c r="G76" s="2819"/>
      <c r="H76" s="2819"/>
      <c r="I76" s="2209">
        <f t="shared" si="10"/>
        <v>0</v>
      </c>
      <c r="J76" s="1972"/>
    </row>
    <row r="77" spans="1:10" s="1363" customFormat="1" ht="30.75" customHeight="1">
      <c r="A77" s="2783"/>
      <c r="B77" s="5521" t="s">
        <v>749</v>
      </c>
      <c r="C77" s="5522"/>
      <c r="D77" s="1405"/>
      <c r="E77" s="2819"/>
      <c r="F77" s="2819"/>
      <c r="G77" s="2819"/>
      <c r="H77" s="2819"/>
      <c r="I77" s="2209">
        <f t="shared" si="10"/>
        <v>0</v>
      </c>
      <c r="J77" s="1972"/>
    </row>
    <row r="78" spans="1:10" s="1363" customFormat="1" ht="15" customHeight="1">
      <c r="A78" s="1635"/>
      <c r="B78" s="2785" t="s">
        <v>750</v>
      </c>
      <c r="C78" s="2821"/>
      <c r="D78" s="2272"/>
      <c r="E78" s="2822">
        <f>SUM(E79:E82)</f>
        <v>0</v>
      </c>
      <c r="F78" s="2822">
        <f t="shared" ref="F78:J78" si="11">SUM(F79:F82)</f>
        <v>0</v>
      </c>
      <c r="G78" s="2822">
        <f t="shared" si="11"/>
        <v>0</v>
      </c>
      <c r="H78" s="2822">
        <f t="shared" si="11"/>
        <v>0</v>
      </c>
      <c r="I78" s="2822">
        <f t="shared" si="11"/>
        <v>0</v>
      </c>
      <c r="J78" s="2822">
        <f t="shared" si="11"/>
        <v>0</v>
      </c>
    </row>
    <row r="79" spans="1:10" s="1363" customFormat="1" ht="15" customHeight="1">
      <c r="A79" s="1417"/>
      <c r="B79" s="5574"/>
      <c r="C79" s="5366"/>
      <c r="D79" s="1201"/>
      <c r="E79" s="2819"/>
      <c r="F79" s="2819"/>
      <c r="G79" s="2819"/>
      <c r="H79" s="2819"/>
      <c r="I79" s="2209">
        <f t="shared" si="10"/>
        <v>0</v>
      </c>
      <c r="J79" s="1972"/>
    </row>
    <row r="80" spans="1:10" s="1363" customFormat="1" ht="15" customHeight="1">
      <c r="A80" s="1418"/>
      <c r="B80" s="5571"/>
      <c r="C80" s="5346"/>
      <c r="D80" s="1201"/>
      <c r="E80" s="2819"/>
      <c r="F80" s="2819"/>
      <c r="G80" s="2819"/>
      <c r="H80" s="2819"/>
      <c r="I80" s="2209">
        <f>G80+H80</f>
        <v>0</v>
      </c>
      <c r="J80" s="1972"/>
    </row>
    <row r="81" spans="1:10" s="1363" customFormat="1" ht="15" customHeight="1">
      <c r="A81" s="1418"/>
      <c r="B81" s="5571"/>
      <c r="C81" s="5346"/>
      <c r="D81" s="1201"/>
      <c r="E81" s="2819"/>
      <c r="F81" s="2819"/>
      <c r="G81" s="2819"/>
      <c r="H81" s="2819"/>
      <c r="I81" s="2209">
        <f t="shared" si="10"/>
        <v>0</v>
      </c>
      <c r="J81" s="1972"/>
    </row>
    <row r="82" spans="1:10" s="1363" customFormat="1" ht="15" customHeight="1">
      <c r="A82" s="2823"/>
      <c r="B82" s="5575"/>
      <c r="C82" s="5569"/>
      <c r="D82" s="1201"/>
      <c r="E82" s="1972"/>
      <c r="F82" s="1972"/>
      <c r="G82" s="1972"/>
      <c r="H82" s="1972"/>
      <c r="I82" s="2209">
        <f t="shared" si="10"/>
        <v>0</v>
      </c>
      <c r="J82" s="1972"/>
    </row>
    <row r="83" spans="1:10" s="1363" customFormat="1" ht="27" customHeight="1">
      <c r="A83" s="5539" t="s">
        <v>751</v>
      </c>
      <c r="B83" s="5540"/>
      <c r="C83" s="5541"/>
      <c r="D83" s="2824"/>
      <c r="E83" s="2168">
        <f>SUM(E71,E72,E73,E75,E76,E77,E78)</f>
        <v>0</v>
      </c>
      <c r="F83" s="2168">
        <f t="shared" ref="F83:J83" si="12">SUM(F71,F72,F73,F75,F76,F77,F78)</f>
        <v>0</v>
      </c>
      <c r="G83" s="2168">
        <f t="shared" si="12"/>
        <v>0</v>
      </c>
      <c r="H83" s="2168">
        <f t="shared" si="12"/>
        <v>0</v>
      </c>
      <c r="I83" s="2168">
        <f t="shared" si="12"/>
        <v>0</v>
      </c>
      <c r="J83" s="2168">
        <f t="shared" si="12"/>
        <v>0</v>
      </c>
    </row>
    <row r="84" spans="1:10" s="1363" customFormat="1" ht="15" customHeight="1">
      <c r="A84" s="1414" t="s">
        <v>752</v>
      </c>
      <c r="B84" s="1415"/>
      <c r="C84" s="1416"/>
      <c r="D84" s="1200"/>
      <c r="E84" s="2430"/>
      <c r="F84" s="2430"/>
      <c r="G84" s="2430"/>
      <c r="H84" s="2793"/>
      <c r="I84" s="2090">
        <f t="shared" si="10"/>
        <v>0</v>
      </c>
      <c r="J84" s="2792"/>
    </row>
    <row r="85" spans="1:10" s="1363" customFormat="1" ht="15" customHeight="1">
      <c r="A85" s="1804"/>
      <c r="B85" s="2771" t="s">
        <v>980</v>
      </c>
      <c r="C85" s="2243"/>
      <c r="D85" s="1200"/>
      <c r="E85" s="460"/>
      <c r="F85" s="460"/>
      <c r="G85" s="461"/>
      <c r="H85" s="462"/>
      <c r="I85" s="725">
        <f t="shared" si="10"/>
        <v>0</v>
      </c>
      <c r="J85" s="460"/>
    </row>
    <row r="86" spans="1:10" s="1363" customFormat="1" ht="15" customHeight="1">
      <c r="A86" s="1412"/>
      <c r="B86" s="2825"/>
      <c r="C86" s="2826" t="s">
        <v>754</v>
      </c>
      <c r="D86" s="1228"/>
      <c r="E86" s="2819"/>
      <c r="F86" s="2819"/>
      <c r="G86" s="2819"/>
      <c r="H86" s="2819"/>
      <c r="I86" s="834">
        <f t="shared" si="10"/>
        <v>0</v>
      </c>
      <c r="J86" s="1972"/>
    </row>
    <row r="87" spans="1:10" s="1363" customFormat="1" ht="15" customHeight="1">
      <c r="A87" s="1804"/>
      <c r="B87" s="5523" t="s">
        <v>770</v>
      </c>
      <c r="C87" s="5524"/>
      <c r="D87" s="1419"/>
      <c r="E87" s="2819"/>
      <c r="F87" s="2819"/>
      <c r="G87" s="2819"/>
      <c r="H87" s="2819"/>
      <c r="I87" s="2209">
        <f t="shared" si="10"/>
        <v>0</v>
      </c>
      <c r="J87" s="2819"/>
    </row>
    <row r="88" spans="1:10" s="1363" customFormat="1" ht="35.25" customHeight="1">
      <c r="A88" s="1804"/>
      <c r="B88" s="5552" t="s">
        <v>749</v>
      </c>
      <c r="C88" s="5553"/>
      <c r="D88" s="1419"/>
      <c r="E88" s="2819"/>
      <c r="F88" s="2819"/>
      <c r="G88" s="2819"/>
      <c r="H88" s="2819"/>
      <c r="I88" s="2209">
        <f t="shared" si="10"/>
        <v>0</v>
      </c>
      <c r="J88" s="2819"/>
    </row>
    <row r="89" spans="1:10" s="1363" customFormat="1" ht="15" customHeight="1">
      <c r="A89" s="2783"/>
      <c r="B89" s="5576" t="s">
        <v>2318</v>
      </c>
      <c r="C89" s="5577"/>
      <c r="D89" s="2270"/>
      <c r="E89" s="2819"/>
      <c r="F89" s="2819"/>
      <c r="G89" s="2819"/>
      <c r="H89" s="2819"/>
      <c r="I89" s="2209">
        <f t="shared" si="10"/>
        <v>0</v>
      </c>
      <c r="J89" s="2819"/>
    </row>
    <row r="90" spans="1:10" s="1363" customFormat="1" ht="15" customHeight="1">
      <c r="A90" s="1635"/>
      <c r="B90" s="2785" t="s">
        <v>750</v>
      </c>
      <c r="C90" s="2821"/>
      <c r="D90" s="2272"/>
      <c r="E90" s="2822">
        <f>SUM(E91:E94)</f>
        <v>0</v>
      </c>
      <c r="F90" s="2822">
        <f t="shared" ref="F90:J90" si="13">SUM(F91:F94)</f>
        <v>0</v>
      </c>
      <c r="G90" s="2822">
        <f t="shared" si="13"/>
        <v>0</v>
      </c>
      <c r="H90" s="2822">
        <f t="shared" si="13"/>
        <v>0</v>
      </c>
      <c r="I90" s="2822">
        <f t="shared" si="13"/>
        <v>0</v>
      </c>
      <c r="J90" s="2822">
        <f t="shared" si="13"/>
        <v>0</v>
      </c>
    </row>
    <row r="91" spans="1:10" s="1363" customFormat="1" ht="15" customHeight="1">
      <c r="A91" s="1417"/>
      <c r="B91" s="5560"/>
      <c r="C91" s="5561"/>
      <c r="D91" s="1201"/>
      <c r="E91" s="2819"/>
      <c r="F91" s="2819"/>
      <c r="G91" s="2819"/>
      <c r="H91" s="2819"/>
      <c r="I91" s="2209">
        <f t="shared" ref="I91:I94" si="14">G91+H91</f>
        <v>0</v>
      </c>
      <c r="J91" s="1972"/>
    </row>
    <row r="92" spans="1:10" s="1363" customFormat="1" ht="15" customHeight="1">
      <c r="A92" s="1418"/>
      <c r="B92" s="5571"/>
      <c r="C92" s="5346"/>
      <c r="D92" s="1201"/>
      <c r="E92" s="2819"/>
      <c r="F92" s="2819"/>
      <c r="G92" s="2819"/>
      <c r="H92" s="2819"/>
      <c r="I92" s="2209">
        <f t="shared" si="14"/>
        <v>0</v>
      </c>
      <c r="J92" s="2573"/>
    </row>
    <row r="93" spans="1:10" s="1363" customFormat="1" ht="15" customHeight="1">
      <c r="A93" s="1418"/>
      <c r="B93" s="5571"/>
      <c r="C93" s="5346"/>
      <c r="D93" s="1201"/>
      <c r="E93" s="2819"/>
      <c r="F93" s="2819"/>
      <c r="G93" s="2819"/>
      <c r="H93" s="2819"/>
      <c r="I93" s="2209">
        <f t="shared" si="14"/>
        <v>0</v>
      </c>
      <c r="J93" s="2573"/>
    </row>
    <row r="94" spans="1:10" s="1363" customFormat="1" ht="15" customHeight="1">
      <c r="A94" s="2823"/>
      <c r="B94" s="5572"/>
      <c r="C94" s="5573"/>
      <c r="D94" s="1201"/>
      <c r="E94" s="1972"/>
      <c r="F94" s="1972"/>
      <c r="G94" s="1972"/>
      <c r="H94" s="2827"/>
      <c r="I94" s="2209">
        <f t="shared" si="14"/>
        <v>0</v>
      </c>
      <c r="J94" s="2782"/>
    </row>
    <row r="95" spans="1:10" s="1363" customFormat="1" ht="27.65" customHeight="1">
      <c r="A95" s="5539" t="s">
        <v>757</v>
      </c>
      <c r="B95" s="5540"/>
      <c r="C95" s="5541"/>
      <c r="D95" s="2824"/>
      <c r="E95" s="2168">
        <f>SUM(E86:E90)</f>
        <v>0</v>
      </c>
      <c r="F95" s="2168">
        <f t="shared" ref="F95:J95" si="15">SUM(F86:F90)</f>
        <v>0</v>
      </c>
      <c r="G95" s="2168">
        <f t="shared" si="15"/>
        <v>0</v>
      </c>
      <c r="H95" s="2168">
        <f t="shared" si="15"/>
        <v>0</v>
      </c>
      <c r="I95" s="2168">
        <f t="shared" si="15"/>
        <v>0</v>
      </c>
      <c r="J95" s="2168">
        <f t="shared" si="15"/>
        <v>0</v>
      </c>
    </row>
    <row r="96" spans="1:10" s="1363" customFormat="1" ht="15" customHeight="1">
      <c r="A96" s="1271"/>
      <c r="B96" s="2756"/>
      <c r="C96" s="2810"/>
      <c r="D96" s="2760"/>
      <c r="E96" s="2685"/>
      <c r="F96" s="2685"/>
      <c r="G96" s="2685"/>
      <c r="H96" s="2685"/>
      <c r="I96" s="2685"/>
      <c r="J96" s="2685"/>
    </row>
    <row r="97" spans="1:10" s="1363" customFormat="1" ht="15" customHeight="1" thickBot="1">
      <c r="A97" s="5542" t="s">
        <v>761</v>
      </c>
      <c r="B97" s="5543"/>
      <c r="C97" s="5544"/>
      <c r="D97" s="836"/>
      <c r="E97" s="2125">
        <f>E83-E95</f>
        <v>0</v>
      </c>
      <c r="F97" s="2125">
        <f t="shared" ref="F97:J97" si="16">F83-F95</f>
        <v>0</v>
      </c>
      <c r="G97" s="2125">
        <f t="shared" si="16"/>
        <v>0</v>
      </c>
      <c r="H97" s="2125">
        <f t="shared" si="16"/>
        <v>0</v>
      </c>
      <c r="I97" s="2125">
        <f t="shared" si="16"/>
        <v>0</v>
      </c>
      <c r="J97" s="2125">
        <f t="shared" si="16"/>
        <v>0</v>
      </c>
    </row>
    <row r="98" spans="1:10" s="1363" customFormat="1" ht="14">
      <c r="A98" s="459"/>
      <c r="B98" s="459"/>
      <c r="C98" s="380"/>
      <c r="D98" s="380"/>
      <c r="E98" s="380"/>
      <c r="F98" s="380"/>
      <c r="G98" s="380"/>
      <c r="H98" s="380"/>
      <c r="I98" s="378"/>
      <c r="J98" s="378"/>
    </row>
    <row r="99" spans="1:10" s="1363" customFormat="1" ht="14">
      <c r="A99" s="389"/>
      <c r="B99" s="389"/>
      <c r="C99" s="390"/>
      <c r="D99" s="390"/>
      <c r="E99" s="390"/>
      <c r="F99" s="390"/>
      <c r="G99" s="390"/>
      <c r="H99" s="380"/>
      <c r="I99" s="378"/>
      <c r="J99" s="645" t="str">
        <f>+ToC!E115</f>
        <v xml:space="preserve">LONG-TERM Annual Return </v>
      </c>
    </row>
    <row r="100" spans="1:10" s="1363" customFormat="1" ht="14">
      <c r="A100" s="389"/>
      <c r="B100" s="389"/>
      <c r="C100" s="390"/>
      <c r="D100" s="390"/>
      <c r="E100" s="390"/>
      <c r="F100" s="390"/>
      <c r="G100" s="390"/>
      <c r="H100" s="380"/>
      <c r="I100" s="378"/>
      <c r="J100" s="733" t="s">
        <v>2021</v>
      </c>
    </row>
    <row r="101" spans="1:10" hidden="1">
      <c r="A101" s="4"/>
      <c r="B101" s="4"/>
      <c r="C101" s="4"/>
      <c r="D101" s="4"/>
      <c r="E101" s="4"/>
      <c r="F101" s="4"/>
      <c r="G101" s="4"/>
      <c r="H101" s="4"/>
      <c r="I101" s="4"/>
      <c r="J101" s="4"/>
    </row>
    <row r="102" spans="1:10" hidden="1">
      <c r="A102" s="4"/>
      <c r="B102" s="4"/>
      <c r="C102" s="4"/>
      <c r="D102" s="4"/>
      <c r="E102" s="4"/>
      <c r="F102" s="4"/>
      <c r="G102" s="4"/>
      <c r="H102" s="4"/>
      <c r="I102" s="4"/>
      <c r="J102" s="4"/>
    </row>
    <row r="103" spans="1:10" hidden="1">
      <c r="A103" s="4"/>
      <c r="B103" s="4"/>
      <c r="C103" s="4"/>
      <c r="D103" s="4"/>
      <c r="E103" s="4"/>
      <c r="F103" s="4"/>
      <c r="G103" s="4"/>
      <c r="H103" s="4"/>
      <c r="I103" s="4"/>
      <c r="J103" s="4"/>
    </row>
    <row r="104" spans="1:10" hidden="1">
      <c r="A104" s="4"/>
      <c r="B104" s="4"/>
      <c r="C104" s="4"/>
      <c r="D104" s="4"/>
      <c r="E104" s="4"/>
      <c r="F104" s="4"/>
      <c r="G104" s="4"/>
      <c r="H104" s="4"/>
      <c r="I104" s="4"/>
      <c r="J104" s="4"/>
    </row>
    <row r="105" spans="1:10" hidden="1">
      <c r="A105" s="4"/>
      <c r="B105" s="4"/>
      <c r="C105" s="4"/>
      <c r="D105" s="4"/>
      <c r="E105" s="4"/>
      <c r="F105" s="4"/>
      <c r="G105" s="4"/>
      <c r="H105" s="4"/>
      <c r="I105" s="4"/>
      <c r="J105" s="4"/>
    </row>
    <row r="106" spans="1:10" hidden="1">
      <c r="A106" s="4"/>
      <c r="B106" s="4"/>
      <c r="C106" s="4"/>
      <c r="D106" s="4"/>
      <c r="E106" s="4"/>
      <c r="F106" s="4"/>
      <c r="G106" s="4"/>
      <c r="H106" s="4"/>
      <c r="I106" s="4"/>
      <c r="J106" s="4"/>
    </row>
    <row r="107" spans="1:10" hidden="1">
      <c r="A107" s="4"/>
      <c r="B107" s="4"/>
      <c r="C107" s="4"/>
      <c r="D107" s="4"/>
      <c r="E107" s="4"/>
      <c r="F107" s="4"/>
      <c r="G107" s="4"/>
      <c r="H107" s="4"/>
      <c r="I107" s="4"/>
      <c r="J107" s="4"/>
    </row>
    <row r="108" spans="1:10" hidden="1">
      <c r="A108" s="4"/>
      <c r="B108" s="4"/>
      <c r="C108" s="4"/>
      <c r="D108" s="4"/>
      <c r="E108" s="4"/>
      <c r="F108" s="4"/>
      <c r="G108" s="4"/>
      <c r="H108" s="4"/>
      <c r="I108" s="4"/>
      <c r="J108" s="4"/>
    </row>
    <row r="109" spans="1:10" s="32" customFormat="1"/>
    <row r="110" spans="1:10" hidden="1">
      <c r="A110" s="4"/>
      <c r="B110" s="4"/>
      <c r="C110" s="4"/>
      <c r="D110" s="4"/>
      <c r="E110" s="4"/>
      <c r="F110" s="4"/>
      <c r="G110" s="4"/>
      <c r="H110" s="4"/>
      <c r="I110" s="4"/>
      <c r="J110" s="4"/>
    </row>
    <row r="111" spans="1:10" hidden="1">
      <c r="A111" s="4"/>
      <c r="B111" s="4"/>
      <c r="C111" s="4"/>
      <c r="D111" s="4"/>
      <c r="E111" s="4"/>
      <c r="F111" s="4"/>
      <c r="G111" s="4"/>
      <c r="H111" s="4"/>
      <c r="I111" s="4"/>
      <c r="J111" s="4"/>
    </row>
    <row r="112" spans="1:10" hidden="1">
      <c r="A112" s="4"/>
      <c r="B112" s="4"/>
      <c r="C112" s="4"/>
      <c r="D112" s="4"/>
      <c r="E112" s="4"/>
      <c r="F112" s="4"/>
      <c r="G112" s="4"/>
      <c r="H112" s="4"/>
      <c r="I112" s="4"/>
      <c r="J112" s="4"/>
    </row>
    <row r="113" hidden="1"/>
  </sheetData>
  <sheetProtection algorithmName="SHA-512" hashValue="wc/Vrc782VHZmn7AHdleWoHySCMglZPv5QKaxSvJjEDJl+dehtx+dNcJA6d7BQpBeVIZHU8d2VOLF2aOxWQzRQ==" saltValue="a/Ubrh2YNlIIiJM6I4vJKw==" spinCount="100000" sheet="1" objects="1" scenarios="1"/>
  <mergeCells count="48">
    <mergeCell ref="B92:C92"/>
    <mergeCell ref="B93:C93"/>
    <mergeCell ref="B94:C94"/>
    <mergeCell ref="B79:C79"/>
    <mergeCell ref="B80:C80"/>
    <mergeCell ref="B81:C81"/>
    <mergeCell ref="B82:C82"/>
    <mergeCell ref="B89:C89"/>
    <mergeCell ref="A1:J1"/>
    <mergeCell ref="A11:J11"/>
    <mergeCell ref="A9:J9"/>
    <mergeCell ref="A18:C18"/>
    <mergeCell ref="A17:C17"/>
    <mergeCell ref="A16:C16"/>
    <mergeCell ref="A15:C15"/>
    <mergeCell ref="A10:J10"/>
    <mergeCell ref="A95:C95"/>
    <mergeCell ref="A97:C97"/>
    <mergeCell ref="A41:C41"/>
    <mergeCell ref="A59:C59"/>
    <mergeCell ref="A67:C67"/>
    <mergeCell ref="B45:C45"/>
    <mergeCell ref="B44:C44"/>
    <mergeCell ref="A42:C42"/>
    <mergeCell ref="B87:C87"/>
    <mergeCell ref="B88:C88"/>
    <mergeCell ref="A69:C69"/>
    <mergeCell ref="B47:C47"/>
    <mergeCell ref="B46:C46"/>
    <mergeCell ref="B48:C48"/>
    <mergeCell ref="A83:C83"/>
    <mergeCell ref="B91:C91"/>
    <mergeCell ref="B26:C26"/>
    <mergeCell ref="B35:C35"/>
    <mergeCell ref="B51:C51"/>
    <mergeCell ref="B77:C77"/>
    <mergeCell ref="B75:C75"/>
    <mergeCell ref="B76:C76"/>
    <mergeCell ref="A68:C68"/>
    <mergeCell ref="B37:C37"/>
    <mergeCell ref="B38:C38"/>
    <mergeCell ref="B39:C39"/>
    <mergeCell ref="B40:C40"/>
    <mergeCell ref="B54:C54"/>
    <mergeCell ref="B56:C56"/>
    <mergeCell ref="B57:C57"/>
    <mergeCell ref="B55:C55"/>
    <mergeCell ref="B58:C5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41:J41 E59:J59 E95:J95 E83:J83">
      <formula1>90000000000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I71:I77 I16 E60:J62 I37:I40 I79:I82 I67 I84:I89 E97:J97 I45:I52 I20:I35 I91:I94 I54:I58">
      <formula1>50000000000</formula1>
    </dataValidation>
  </dataValidations>
  <hyperlinks>
    <hyperlink ref="A1:J1" location="ToC!A1" display="23.021"/>
  </hyperlinks>
  <printOptions horizontalCentered="1"/>
  <pageMargins left="0.51181102362204722" right="0.51181102362204722" top="0.51181102362204722" bottom="0.51181102362204722" header="0.39370078740157483" footer="0.39370078740157483"/>
  <pageSetup paperSize="5" scale="56"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9966FF"/>
  </sheetPr>
  <dimension ref="A1:R60"/>
  <sheetViews>
    <sheetView topLeftCell="A13" zoomScaleNormal="100" workbookViewId="0">
      <selection activeCell="G51" sqref="G51"/>
    </sheetView>
  </sheetViews>
  <sheetFormatPr defaultColWidth="0" defaultRowHeight="15.5" zeroHeight="1"/>
  <cols>
    <col min="1" max="1" width="4.765625" customWidth="1"/>
    <col min="2" max="2" width="34.3046875" bestFit="1" customWidth="1"/>
    <col min="3" max="3" width="5.4609375" bestFit="1" customWidth="1"/>
    <col min="4" max="5" width="15.765625" customWidth="1"/>
    <col min="6" max="6" width="15.765625" style="4" customWidth="1"/>
    <col min="7" max="16" width="15.765625" customWidth="1"/>
    <col min="17" max="17" width="15.765625" style="4" customWidth="1"/>
    <col min="18" max="18" width="15.765625" customWidth="1"/>
    <col min="19" max="16384" width="8.84375" hidden="1"/>
  </cols>
  <sheetData>
    <row r="1" spans="1:18">
      <c r="A1" s="5065">
        <v>23.021999999999998</v>
      </c>
      <c r="B1" s="5065"/>
      <c r="C1" s="5065"/>
      <c r="D1" s="5065"/>
      <c r="E1" s="5065"/>
      <c r="F1" s="5065"/>
      <c r="G1" s="5065"/>
      <c r="H1" s="5065"/>
      <c r="I1" s="5065"/>
      <c r="J1" s="5065"/>
      <c r="K1" s="5065"/>
      <c r="L1" s="5065"/>
      <c r="M1" s="5065"/>
      <c r="N1" s="5065"/>
      <c r="O1" s="5065"/>
      <c r="P1" s="5065"/>
      <c r="Q1" s="5065"/>
      <c r="R1" s="5065"/>
    </row>
    <row r="2" spans="1:18">
      <c r="A2" s="377"/>
      <c r="B2" s="377"/>
      <c r="C2" s="377"/>
      <c r="D2" s="377"/>
      <c r="E2" s="377"/>
      <c r="F2" s="377"/>
      <c r="G2" s="377"/>
      <c r="H2" s="377"/>
      <c r="I2" s="377"/>
      <c r="J2" s="377"/>
      <c r="K2" s="32"/>
      <c r="L2" s="32"/>
      <c r="M2" s="32"/>
      <c r="N2" s="32"/>
      <c r="O2" s="32"/>
      <c r="P2" s="32"/>
      <c r="Q2" s="640" t="s">
        <v>2279</v>
      </c>
      <c r="R2" s="32"/>
    </row>
    <row r="3" spans="1:18">
      <c r="A3" s="838" t="str">
        <f>+Cover!A14</f>
        <v>Select Name of Insurer/ Financial Holding Company</v>
      </c>
      <c r="B3" s="839"/>
      <c r="C3" s="840"/>
      <c r="D3" s="380"/>
      <c r="E3" s="380"/>
      <c r="F3" s="380"/>
      <c r="G3" s="380"/>
      <c r="H3" s="380"/>
      <c r="I3" s="378"/>
      <c r="J3" s="102"/>
      <c r="K3" s="32"/>
      <c r="L3" s="32"/>
      <c r="M3" s="32"/>
      <c r="N3" s="32"/>
      <c r="O3" s="32"/>
      <c r="P3" s="32"/>
      <c r="Q3" s="640"/>
      <c r="R3" s="32"/>
    </row>
    <row r="4" spans="1:18">
      <c r="A4" s="837" t="str">
        <f>+ToC!A3</f>
        <v>Insurer/Financial Holding Company</v>
      </c>
      <c r="B4" s="379"/>
      <c r="C4" s="387"/>
      <c r="D4" s="380"/>
      <c r="E4" s="380"/>
      <c r="F4" s="380"/>
      <c r="G4" s="380"/>
      <c r="H4" s="380"/>
      <c r="I4" s="378"/>
      <c r="J4" s="102"/>
      <c r="K4" s="32"/>
      <c r="L4" s="32"/>
      <c r="M4" s="32"/>
      <c r="N4" s="32"/>
      <c r="O4" s="32"/>
      <c r="P4" s="32"/>
      <c r="Q4" s="32"/>
      <c r="R4" s="32"/>
    </row>
    <row r="5" spans="1:18">
      <c r="A5" s="457"/>
      <c r="B5" s="379"/>
      <c r="C5" s="380"/>
      <c r="D5" s="380"/>
      <c r="E5" s="380"/>
      <c r="F5" s="380"/>
      <c r="G5" s="380"/>
      <c r="H5" s="380"/>
      <c r="I5" s="378"/>
      <c r="J5" s="458"/>
      <c r="K5" s="32"/>
      <c r="L5" s="32"/>
      <c r="M5" s="32"/>
      <c r="N5" s="32"/>
      <c r="O5" s="32"/>
      <c r="P5" s="32"/>
      <c r="Q5" s="32"/>
      <c r="R5" s="32"/>
    </row>
    <row r="6" spans="1:18">
      <c r="A6" s="99" t="str">
        <f>+ToC!A5</f>
        <v>LONG-TERM INSURERS ANNUAL RETURN</v>
      </c>
      <c r="B6" s="379"/>
      <c r="C6" s="380"/>
      <c r="D6" s="380"/>
      <c r="E6" s="380"/>
      <c r="F6" s="380"/>
      <c r="G6" s="380"/>
      <c r="H6" s="380"/>
      <c r="I6" s="378"/>
      <c r="J6" s="458"/>
      <c r="K6" s="32"/>
      <c r="L6" s="32"/>
      <c r="M6" s="32"/>
      <c r="N6" s="32"/>
      <c r="O6" s="32"/>
      <c r="P6" s="32"/>
      <c r="Q6" s="32"/>
      <c r="R6" s="32"/>
    </row>
    <row r="7" spans="1:18">
      <c r="A7" s="99" t="str">
        <f>+ToC!A6</f>
        <v>FOR THE YEAR ENDED:</v>
      </c>
      <c r="B7" s="102"/>
      <c r="C7" s="102"/>
      <c r="D7" s="102"/>
      <c r="E7" s="102"/>
      <c r="F7" s="102"/>
      <c r="G7" s="459"/>
      <c r="H7" s="380"/>
      <c r="I7" s="2078">
        <f>+Cover!A23</f>
        <v>0</v>
      </c>
      <c r="J7" s="458"/>
      <c r="K7" s="32"/>
      <c r="L7" s="32"/>
      <c r="M7" s="32"/>
      <c r="N7" s="32"/>
      <c r="O7" s="32"/>
      <c r="P7" s="32"/>
      <c r="Q7" s="32"/>
      <c r="R7" s="32"/>
    </row>
    <row r="8" spans="1:18">
      <c r="A8" s="457"/>
      <c r="B8" s="379"/>
      <c r="C8" s="380"/>
      <c r="D8" s="380"/>
      <c r="E8" s="380"/>
      <c r="F8" s="380"/>
      <c r="G8" s="380"/>
      <c r="H8" s="380"/>
      <c r="I8" s="378"/>
      <c r="J8" s="458"/>
      <c r="K8" s="32"/>
      <c r="L8" s="32"/>
      <c r="M8" s="32"/>
      <c r="N8" s="32"/>
      <c r="O8" s="32"/>
      <c r="P8" s="32"/>
      <c r="Q8" s="32"/>
      <c r="R8" s="32"/>
    </row>
    <row r="9" spans="1:18">
      <c r="A9" s="5582" t="s">
        <v>912</v>
      </c>
      <c r="B9" s="5583"/>
      <c r="C9" s="5583"/>
      <c r="D9" s="5583"/>
      <c r="E9" s="5583"/>
      <c r="F9" s="5583"/>
      <c r="G9" s="5583"/>
      <c r="H9" s="5583"/>
      <c r="I9" s="5583"/>
      <c r="J9" s="5583"/>
      <c r="K9" s="5583"/>
      <c r="L9" s="5583"/>
      <c r="M9" s="5583"/>
      <c r="N9" s="5583"/>
      <c r="O9" s="5583"/>
      <c r="P9" s="5583"/>
      <c r="Q9" s="5583"/>
      <c r="R9" s="5583"/>
    </row>
    <row r="10" spans="1:18">
      <c r="A10" s="4141"/>
      <c r="B10" s="4141"/>
      <c r="C10" s="4131"/>
      <c r="D10" s="4149"/>
      <c r="E10" s="4130"/>
      <c r="F10" s="4130"/>
      <c r="G10" s="4130"/>
      <c r="H10" s="4130"/>
      <c r="I10" s="4130"/>
      <c r="J10" s="4130"/>
      <c r="K10" s="4130"/>
      <c r="L10" s="4130"/>
      <c r="M10" s="4130"/>
      <c r="N10" s="4130"/>
      <c r="O10" s="4130"/>
      <c r="P10" s="4130"/>
      <c r="Q10" s="4130"/>
      <c r="R10" s="4126"/>
    </row>
    <row r="11" spans="1:18">
      <c r="A11" s="5409" t="s">
        <v>763</v>
      </c>
      <c r="B11" s="5583"/>
      <c r="C11" s="5583"/>
      <c r="D11" s="5583"/>
      <c r="E11" s="5583"/>
      <c r="F11" s="5583"/>
      <c r="G11" s="5583"/>
      <c r="H11" s="5583"/>
      <c r="I11" s="5583"/>
      <c r="J11" s="5583"/>
      <c r="K11" s="5583"/>
      <c r="L11" s="5583"/>
      <c r="M11" s="5583"/>
      <c r="N11" s="5583"/>
      <c r="O11" s="5583"/>
      <c r="P11" s="5583"/>
      <c r="Q11" s="5583"/>
      <c r="R11" s="5583"/>
    </row>
    <row r="12" spans="1:18" ht="16" thickBot="1">
      <c r="A12" s="4150"/>
      <c r="B12" s="4150"/>
      <c r="C12" s="4150"/>
      <c r="D12" s="4150"/>
      <c r="E12" s="4150"/>
      <c r="F12" s="4150"/>
      <c r="G12" s="4150"/>
      <c r="H12" s="4150"/>
      <c r="I12" s="4150"/>
      <c r="J12" s="4150"/>
      <c r="K12" s="4150"/>
      <c r="L12" s="4150"/>
      <c r="M12" s="4150"/>
      <c r="N12" s="4150"/>
      <c r="O12" s="4150"/>
      <c r="P12" s="4150"/>
      <c r="Q12" s="4150"/>
      <c r="R12" s="4126"/>
    </row>
    <row r="13" spans="1:18" ht="16" thickTop="1">
      <c r="A13" s="4151"/>
      <c r="B13" s="4152"/>
      <c r="C13" s="4152"/>
      <c r="D13" s="4152"/>
      <c r="E13" s="4152"/>
      <c r="F13" s="4152"/>
      <c r="G13" s="4152"/>
      <c r="H13" s="4152"/>
      <c r="I13" s="4152"/>
      <c r="J13" s="4152"/>
      <c r="K13" s="5584" t="s">
        <v>2322</v>
      </c>
      <c r="L13" s="5585"/>
      <c r="M13" s="5585"/>
      <c r="N13" s="5586"/>
      <c r="O13" s="4152"/>
      <c r="P13" s="4152"/>
      <c r="Q13" s="4152"/>
      <c r="R13" s="4153"/>
    </row>
    <row r="14" spans="1:18" ht="42">
      <c r="A14" s="4147"/>
      <c r="B14" s="4148"/>
      <c r="C14" s="4154" t="s">
        <v>133</v>
      </c>
      <c r="D14" s="4155" t="s">
        <v>711</v>
      </c>
      <c r="E14" s="4155" t="s">
        <v>765</v>
      </c>
      <c r="F14" s="4102" t="s">
        <v>2020</v>
      </c>
      <c r="G14" s="4156" t="s">
        <v>713</v>
      </c>
      <c r="H14" s="4154" t="s">
        <v>766</v>
      </c>
      <c r="I14" s="4154" t="s">
        <v>767</v>
      </c>
      <c r="J14" s="4154" t="s">
        <v>768</v>
      </c>
      <c r="K14" s="4154" t="s">
        <v>769</v>
      </c>
      <c r="L14" s="4154" t="s">
        <v>770</v>
      </c>
      <c r="M14" s="4154" t="s">
        <v>771</v>
      </c>
      <c r="N14" s="4154" t="s">
        <v>772</v>
      </c>
      <c r="O14" s="4154" t="s">
        <v>717</v>
      </c>
      <c r="P14" s="4154" t="s">
        <v>731</v>
      </c>
      <c r="Q14" s="4105" t="s">
        <v>706</v>
      </c>
      <c r="R14" s="4157" t="s">
        <v>2019</v>
      </c>
    </row>
    <row r="15" spans="1:18">
      <c r="A15" s="4190"/>
      <c r="B15" s="4191"/>
      <c r="C15" s="4192"/>
      <c r="D15" s="4158"/>
      <c r="E15" s="4159"/>
      <c r="F15" s="4159"/>
      <c r="G15" s="4159"/>
      <c r="H15" s="4176"/>
      <c r="I15" s="4176"/>
      <c r="J15" s="4158"/>
      <c r="K15" s="4158"/>
      <c r="L15" s="4158"/>
      <c r="M15" s="4158"/>
      <c r="N15" s="4158"/>
      <c r="O15" s="4158"/>
      <c r="P15" s="4158"/>
      <c r="Q15" s="4116"/>
      <c r="R15" s="4219"/>
    </row>
    <row r="16" spans="1:18">
      <c r="A16" s="4160" t="s">
        <v>2331</v>
      </c>
      <c r="B16" s="4161"/>
      <c r="C16" s="4137"/>
      <c r="D16" s="4217">
        <f>+D48</f>
        <v>0</v>
      </c>
      <c r="E16" s="4217">
        <f t="shared" ref="E16:N16" si="0">+E48</f>
        <v>0</v>
      </c>
      <c r="F16" s="4217">
        <f t="shared" si="0"/>
        <v>0</v>
      </c>
      <c r="G16" s="4217">
        <f t="shared" si="0"/>
        <v>0</v>
      </c>
      <c r="H16" s="4217">
        <f t="shared" si="0"/>
        <v>0</v>
      </c>
      <c r="I16" s="4217">
        <f t="shared" si="0"/>
        <v>0</v>
      </c>
      <c r="J16" s="4217">
        <f t="shared" si="0"/>
        <v>0</v>
      </c>
      <c r="K16" s="4217">
        <f t="shared" si="0"/>
        <v>0</v>
      </c>
      <c r="L16" s="4217">
        <f t="shared" si="0"/>
        <v>0</v>
      </c>
      <c r="M16" s="4217">
        <f t="shared" si="0"/>
        <v>0</v>
      </c>
      <c r="N16" s="4217">
        <f t="shared" si="0"/>
        <v>0</v>
      </c>
      <c r="O16" s="4189">
        <f>SUM(D16:N16)</f>
        <v>0</v>
      </c>
      <c r="P16" s="4218">
        <f>+P48</f>
        <v>0</v>
      </c>
      <c r="Q16" s="4218">
        <f>+Q48</f>
        <v>0</v>
      </c>
      <c r="R16" s="4220">
        <f>SUM(O16:Q16)</f>
        <v>0</v>
      </c>
    </row>
    <row r="17" spans="1:18">
      <c r="A17" s="4162"/>
      <c r="B17" s="4163" t="s">
        <v>2324</v>
      </c>
      <c r="C17" s="4138"/>
      <c r="D17" s="4110"/>
      <c r="E17" s="4110"/>
      <c r="F17" s="4109"/>
      <c r="G17" s="4109"/>
      <c r="H17" s="4108"/>
      <c r="I17" s="4108"/>
      <c r="J17" s="4109"/>
      <c r="K17" s="4108"/>
      <c r="L17" s="4108"/>
      <c r="M17" s="4108"/>
      <c r="N17" s="4108"/>
      <c r="O17" s="4189">
        <f t="shared" ref="O17:O30" si="1">SUM(D17:N17)</f>
        <v>0</v>
      </c>
      <c r="P17" s="4113"/>
      <c r="Q17" s="4114"/>
      <c r="R17" s="4220">
        <f t="shared" ref="R17:R30" si="2">SUM(O17:Q17)</f>
        <v>0</v>
      </c>
    </row>
    <row r="18" spans="1:18">
      <c r="A18" s="4164"/>
      <c r="B18" s="4163" t="s">
        <v>773</v>
      </c>
      <c r="C18" s="4138"/>
      <c r="D18" s="4129"/>
      <c r="E18" s="4129"/>
      <c r="F18" s="4101"/>
      <c r="G18" s="4129"/>
      <c r="H18" s="4145"/>
      <c r="I18" s="4145"/>
      <c r="J18" s="4129"/>
      <c r="K18" s="4145"/>
      <c r="L18" s="4145"/>
      <c r="M18" s="4145"/>
      <c r="N18" s="4145"/>
      <c r="O18" s="4189">
        <f t="shared" si="1"/>
        <v>0</v>
      </c>
      <c r="P18" s="4185"/>
      <c r="Q18" s="4115"/>
      <c r="R18" s="4220">
        <f t="shared" si="2"/>
        <v>0</v>
      </c>
    </row>
    <row r="19" spans="1:18">
      <c r="A19" s="4164"/>
      <c r="B19" s="4163" t="s">
        <v>2325</v>
      </c>
      <c r="C19" s="4138"/>
      <c r="D19" s="4129"/>
      <c r="E19" s="4129"/>
      <c r="F19" s="4101"/>
      <c r="G19" s="4129"/>
      <c r="H19" s="4145"/>
      <c r="I19" s="4145"/>
      <c r="J19" s="4129"/>
      <c r="K19" s="4145"/>
      <c r="L19" s="4145"/>
      <c r="M19" s="4145"/>
      <c r="N19" s="4145"/>
      <c r="O19" s="4189">
        <f t="shared" si="1"/>
        <v>0</v>
      </c>
      <c r="P19" s="4185"/>
      <c r="Q19" s="4115"/>
      <c r="R19" s="4220">
        <f t="shared" si="2"/>
        <v>0</v>
      </c>
    </row>
    <row r="20" spans="1:18">
      <c r="A20" s="4164"/>
      <c r="B20" s="4163" t="s">
        <v>2326</v>
      </c>
      <c r="C20" s="4138"/>
      <c r="D20" s="4129"/>
      <c r="E20" s="4129"/>
      <c r="F20" s="4101"/>
      <c r="G20" s="4129"/>
      <c r="H20" s="4145"/>
      <c r="I20" s="4145"/>
      <c r="J20" s="4129"/>
      <c r="K20" s="4145"/>
      <c r="L20" s="4145"/>
      <c r="M20" s="4145"/>
      <c r="N20" s="4145"/>
      <c r="O20" s="4189">
        <f t="shared" si="1"/>
        <v>0</v>
      </c>
      <c r="P20" s="4185"/>
      <c r="Q20" s="4115"/>
      <c r="R20" s="4220">
        <f t="shared" si="2"/>
        <v>0</v>
      </c>
    </row>
    <row r="21" spans="1:18">
      <c r="A21" s="4164"/>
      <c r="B21" s="4163" t="s">
        <v>2327</v>
      </c>
      <c r="C21" s="4138"/>
      <c r="D21" s="4145"/>
      <c r="E21" s="4145"/>
      <c r="F21" s="4101"/>
      <c r="G21" s="4145"/>
      <c r="H21" s="4145"/>
      <c r="I21" s="4145"/>
      <c r="J21" s="4145"/>
      <c r="K21" s="4145"/>
      <c r="L21" s="4145"/>
      <c r="M21" s="4145"/>
      <c r="N21" s="4145"/>
      <c r="O21" s="4189">
        <f t="shared" si="1"/>
        <v>0</v>
      </c>
      <c r="P21" s="4185"/>
      <c r="Q21" s="4115"/>
      <c r="R21" s="4220">
        <f t="shared" si="2"/>
        <v>0</v>
      </c>
    </row>
    <row r="22" spans="1:18">
      <c r="A22" s="4164"/>
      <c r="B22" s="4163" t="s">
        <v>2328</v>
      </c>
      <c r="C22" s="4138"/>
      <c r="D22" s="4129"/>
      <c r="E22" s="4129"/>
      <c r="F22" s="4101"/>
      <c r="G22" s="4129"/>
      <c r="H22" s="4145"/>
      <c r="I22" s="4145"/>
      <c r="J22" s="4129"/>
      <c r="K22" s="4145"/>
      <c r="L22" s="4145"/>
      <c r="M22" s="4145"/>
      <c r="N22" s="4145"/>
      <c r="O22" s="4189">
        <f t="shared" si="1"/>
        <v>0</v>
      </c>
      <c r="P22" s="4185"/>
      <c r="Q22" s="4115"/>
      <c r="R22" s="4220">
        <f t="shared" si="2"/>
        <v>0</v>
      </c>
    </row>
    <row r="23" spans="1:18">
      <c r="A23" s="4164"/>
      <c r="B23" s="4165" t="s">
        <v>777</v>
      </c>
      <c r="C23" s="4133"/>
      <c r="D23" s="4129"/>
      <c r="E23" s="4129"/>
      <c r="F23" s="4101"/>
      <c r="G23" s="4129"/>
      <c r="H23" s="4145"/>
      <c r="I23" s="4145"/>
      <c r="J23" s="4129"/>
      <c r="K23" s="4145"/>
      <c r="L23" s="4145"/>
      <c r="M23" s="4145"/>
      <c r="N23" s="4145"/>
      <c r="O23" s="4189">
        <f t="shared" si="1"/>
        <v>0</v>
      </c>
      <c r="P23" s="4185"/>
      <c r="Q23" s="4115"/>
      <c r="R23" s="4220">
        <f t="shared" si="2"/>
        <v>0</v>
      </c>
    </row>
    <row r="24" spans="1:18">
      <c r="A24" s="4210"/>
      <c r="B24" s="4211" t="s">
        <v>778</v>
      </c>
      <c r="C24" s="4133"/>
      <c r="D24" s="4182"/>
      <c r="E24" s="4129"/>
      <c r="F24" s="4101"/>
      <c r="G24" s="4129"/>
      <c r="H24" s="4145"/>
      <c r="I24" s="4145"/>
      <c r="J24" s="4129"/>
      <c r="K24" s="4145"/>
      <c r="L24" s="4145"/>
      <c r="M24" s="4145"/>
      <c r="N24" s="4145"/>
      <c r="O24" s="4189">
        <f t="shared" si="1"/>
        <v>0</v>
      </c>
      <c r="P24" s="4185"/>
      <c r="Q24" s="4115"/>
      <c r="R24" s="4220">
        <f t="shared" si="2"/>
        <v>0</v>
      </c>
    </row>
    <row r="25" spans="1:18">
      <c r="A25" s="4117"/>
      <c r="B25" s="4111" t="s">
        <v>750</v>
      </c>
      <c r="C25" s="4112"/>
      <c r="D25" s="4100">
        <f>SUM(D26:D30)</f>
        <v>0</v>
      </c>
      <c r="E25" s="4128">
        <f t="shared" ref="E25:Q25" si="3">SUM(E26:E30)</f>
        <v>0</v>
      </c>
      <c r="F25" s="4128">
        <f t="shared" si="3"/>
        <v>0</v>
      </c>
      <c r="G25" s="4128">
        <f t="shared" si="3"/>
        <v>0</v>
      </c>
      <c r="H25" s="4128">
        <f t="shared" si="3"/>
        <v>0</v>
      </c>
      <c r="I25" s="4128">
        <f t="shared" si="3"/>
        <v>0</v>
      </c>
      <c r="J25" s="4128">
        <f t="shared" si="3"/>
        <v>0</v>
      </c>
      <c r="K25" s="4128">
        <f t="shared" si="3"/>
        <v>0</v>
      </c>
      <c r="L25" s="4128">
        <f t="shared" si="3"/>
        <v>0</v>
      </c>
      <c r="M25" s="4128">
        <f t="shared" si="3"/>
        <v>0</v>
      </c>
      <c r="N25" s="4128">
        <f t="shared" si="3"/>
        <v>0</v>
      </c>
      <c r="O25" s="4128">
        <f t="shared" si="3"/>
        <v>0</v>
      </c>
      <c r="P25" s="4128">
        <f t="shared" si="3"/>
        <v>0</v>
      </c>
      <c r="Q25" s="4128">
        <f t="shared" si="3"/>
        <v>0</v>
      </c>
      <c r="R25" s="4128">
        <f>SUM(R26:R30)</f>
        <v>0</v>
      </c>
    </row>
    <row r="26" spans="1:18">
      <c r="A26" s="4166"/>
      <c r="B26" s="4119"/>
      <c r="C26" s="4139"/>
      <c r="D26" s="4127"/>
      <c r="E26" s="4182"/>
      <c r="F26" s="4182"/>
      <c r="G26" s="4182"/>
      <c r="H26" s="4182"/>
      <c r="I26" s="4182"/>
      <c r="J26" s="4182"/>
      <c r="K26" s="4182"/>
      <c r="L26" s="4182"/>
      <c r="M26" s="4182"/>
      <c r="N26" s="4182"/>
      <c r="O26" s="4189">
        <f t="shared" si="1"/>
        <v>0</v>
      </c>
      <c r="P26" s="4129"/>
      <c r="Q26" s="4123"/>
      <c r="R26" s="4220">
        <f t="shared" si="2"/>
        <v>0</v>
      </c>
    </row>
    <row r="27" spans="1:18">
      <c r="A27" s="4166"/>
      <c r="B27" s="4194"/>
      <c r="C27" s="4195"/>
      <c r="D27" s="4182"/>
      <c r="E27" s="4182"/>
      <c r="F27" s="4182"/>
      <c r="G27" s="4182"/>
      <c r="H27" s="4182"/>
      <c r="I27" s="4182"/>
      <c r="J27" s="4182"/>
      <c r="K27" s="4182"/>
      <c r="L27" s="4182"/>
      <c r="M27" s="4182"/>
      <c r="N27" s="4182"/>
      <c r="O27" s="4189">
        <f t="shared" si="1"/>
        <v>0</v>
      </c>
      <c r="P27" s="4186"/>
      <c r="Q27" s="4101"/>
      <c r="R27" s="4220">
        <f t="shared" si="2"/>
        <v>0</v>
      </c>
    </row>
    <row r="28" spans="1:18">
      <c r="A28" s="4167"/>
      <c r="B28" s="4193"/>
      <c r="C28" s="4195"/>
      <c r="D28" s="4183"/>
      <c r="E28" s="4183"/>
      <c r="F28" s="4182"/>
      <c r="G28" s="4183"/>
      <c r="H28" s="4182"/>
      <c r="I28" s="4182"/>
      <c r="J28" s="4183"/>
      <c r="K28" s="4184"/>
      <c r="L28" s="4184"/>
      <c r="M28" s="4184"/>
      <c r="N28" s="4184"/>
      <c r="O28" s="4189">
        <f t="shared" si="1"/>
        <v>0</v>
      </c>
      <c r="P28" s="4186"/>
      <c r="Q28" s="4101"/>
      <c r="R28" s="4220">
        <f t="shared" si="2"/>
        <v>0</v>
      </c>
    </row>
    <row r="29" spans="1:18">
      <c r="A29" s="4167"/>
      <c r="B29" s="4193"/>
      <c r="C29" s="4195"/>
      <c r="D29" s="4183"/>
      <c r="E29" s="4183"/>
      <c r="F29" s="4182"/>
      <c r="G29" s="4183"/>
      <c r="H29" s="4182"/>
      <c r="I29" s="4182"/>
      <c r="J29" s="4183"/>
      <c r="K29" s="4184"/>
      <c r="L29" s="4184"/>
      <c r="M29" s="4184"/>
      <c r="N29" s="4184"/>
      <c r="O29" s="4189">
        <f t="shared" si="1"/>
        <v>0</v>
      </c>
      <c r="P29" s="4186"/>
      <c r="Q29" s="4101"/>
      <c r="R29" s="4220">
        <f t="shared" si="2"/>
        <v>0</v>
      </c>
    </row>
    <row r="30" spans="1:18">
      <c r="A30" s="4179"/>
      <c r="B30" s="4196"/>
      <c r="C30" s="4197"/>
      <c r="D30" s="4183"/>
      <c r="E30" s="4183"/>
      <c r="F30" s="4182"/>
      <c r="G30" s="4183"/>
      <c r="H30" s="4182"/>
      <c r="I30" s="4182"/>
      <c r="J30" s="4182"/>
      <c r="K30" s="4182"/>
      <c r="L30" s="4182"/>
      <c r="M30" s="4182"/>
      <c r="N30" s="4182"/>
      <c r="O30" s="4189">
        <f t="shared" si="1"/>
        <v>0</v>
      </c>
      <c r="P30" s="4186"/>
      <c r="Q30" s="4101"/>
      <c r="R30" s="4220">
        <f t="shared" si="2"/>
        <v>0</v>
      </c>
    </row>
    <row r="31" spans="1:18" ht="18" thickBot="1">
      <c r="A31" s="5580" t="s">
        <v>2329</v>
      </c>
      <c r="B31" s="5581"/>
      <c r="C31" s="4144"/>
      <c r="D31" s="4188">
        <f>SUM(D17:D25)+D16</f>
        <v>0</v>
      </c>
      <c r="E31" s="4188">
        <f t="shared" ref="E31:R31" si="4">SUM(E17:E25)+E16</f>
        <v>0</v>
      </c>
      <c r="F31" s="4188">
        <f t="shared" si="4"/>
        <v>0</v>
      </c>
      <c r="G31" s="4188">
        <f t="shared" si="4"/>
        <v>0</v>
      </c>
      <c r="H31" s="4188">
        <f t="shared" si="4"/>
        <v>0</v>
      </c>
      <c r="I31" s="4188">
        <f t="shared" si="4"/>
        <v>0</v>
      </c>
      <c r="J31" s="4188">
        <f t="shared" si="4"/>
        <v>0</v>
      </c>
      <c r="K31" s="4188">
        <f t="shared" si="4"/>
        <v>0</v>
      </c>
      <c r="L31" s="4188">
        <f t="shared" si="4"/>
        <v>0</v>
      </c>
      <c r="M31" s="4188">
        <f t="shared" si="4"/>
        <v>0</v>
      </c>
      <c r="N31" s="4188">
        <f t="shared" si="4"/>
        <v>0</v>
      </c>
      <c r="O31" s="4188">
        <f t="shared" si="4"/>
        <v>0</v>
      </c>
      <c r="P31" s="4188">
        <f t="shared" si="4"/>
        <v>0</v>
      </c>
      <c r="Q31" s="4188">
        <f t="shared" si="4"/>
        <v>0</v>
      </c>
      <c r="R31" s="4188">
        <f t="shared" si="4"/>
        <v>0</v>
      </c>
    </row>
    <row r="32" spans="1:18" ht="16" thickTop="1">
      <c r="A32" s="4199"/>
      <c r="B32" s="4200"/>
      <c r="C32" s="4201"/>
      <c r="D32" s="4202"/>
      <c r="E32" s="4202"/>
      <c r="F32" s="4202"/>
      <c r="G32" s="4202"/>
      <c r="H32" s="4202"/>
      <c r="I32" s="4202"/>
      <c r="J32" s="4202"/>
      <c r="K32" s="4202"/>
      <c r="L32" s="4202"/>
      <c r="M32" s="4202"/>
      <c r="N32" s="4202"/>
      <c r="O32" s="4202"/>
      <c r="P32" s="4202"/>
      <c r="Q32" s="4122"/>
      <c r="R32" s="4120"/>
    </row>
    <row r="33" spans="1:18">
      <c r="A33" s="4203" t="s">
        <v>2330</v>
      </c>
      <c r="B33" s="4204"/>
      <c r="C33" s="4205"/>
      <c r="D33" s="4213"/>
      <c r="E33" s="4214"/>
      <c r="F33" s="4214"/>
      <c r="G33" s="4214"/>
      <c r="H33" s="4214"/>
      <c r="I33" s="4213"/>
      <c r="J33" s="4215"/>
      <c r="K33" s="4213"/>
      <c r="L33" s="4213"/>
      <c r="M33" s="4178"/>
      <c r="N33" s="4178"/>
      <c r="O33" s="4189">
        <f t="shared" ref="O33:O41" si="5">SUM(D33:N33)</f>
        <v>0</v>
      </c>
      <c r="P33" s="4178"/>
      <c r="Q33" s="4121"/>
      <c r="R33" s="4220">
        <f t="shared" ref="R33:R41" si="6">SUM(O33:Q33)</f>
        <v>0</v>
      </c>
    </row>
    <row r="34" spans="1:18">
      <c r="A34" s="4168"/>
      <c r="B34" s="4161" t="s">
        <v>2324</v>
      </c>
      <c r="C34" s="4137"/>
      <c r="D34" s="4145"/>
      <c r="E34" s="4145"/>
      <c r="F34" s="4101"/>
      <c r="G34" s="4145"/>
      <c r="H34" s="4145"/>
      <c r="I34" s="4145"/>
      <c r="J34" s="4145"/>
      <c r="K34" s="4145"/>
      <c r="L34" s="4145"/>
      <c r="M34" s="4145"/>
      <c r="N34" s="4145"/>
      <c r="O34" s="4189">
        <f t="shared" si="5"/>
        <v>0</v>
      </c>
      <c r="P34" s="4145"/>
      <c r="Q34" s="4123"/>
      <c r="R34" s="4220">
        <f t="shared" si="6"/>
        <v>0</v>
      </c>
    </row>
    <row r="35" spans="1:18">
      <c r="A35" s="4168"/>
      <c r="B35" s="4161" t="s">
        <v>773</v>
      </c>
      <c r="C35" s="4137"/>
      <c r="D35" s="4127"/>
      <c r="E35" s="4127"/>
      <c r="F35" s="4127"/>
      <c r="G35" s="4127"/>
      <c r="H35" s="4127"/>
      <c r="I35" s="4127"/>
      <c r="J35" s="4127"/>
      <c r="K35" s="4127"/>
      <c r="L35" s="4127"/>
      <c r="M35" s="4127"/>
      <c r="N35" s="4127"/>
      <c r="O35" s="4189">
        <f t="shared" si="5"/>
        <v>0</v>
      </c>
      <c r="P35" s="4127"/>
      <c r="Q35" s="4209"/>
      <c r="R35" s="4220">
        <f t="shared" si="6"/>
        <v>0</v>
      </c>
    </row>
    <row r="36" spans="1:18">
      <c r="A36" s="4164"/>
      <c r="B36" s="4163" t="s">
        <v>2325</v>
      </c>
      <c r="C36" s="4138"/>
      <c r="D36" s="4129"/>
      <c r="E36" s="4129"/>
      <c r="F36" s="4101"/>
      <c r="G36" s="4145"/>
      <c r="H36" s="4145"/>
      <c r="I36" s="4145"/>
      <c r="J36" s="4129"/>
      <c r="K36" s="4145"/>
      <c r="L36" s="4145"/>
      <c r="M36" s="4145"/>
      <c r="N36" s="4145"/>
      <c r="O36" s="4189">
        <f t="shared" si="5"/>
        <v>0</v>
      </c>
      <c r="P36" s="4129"/>
      <c r="Q36" s="4123"/>
      <c r="R36" s="4220">
        <f t="shared" si="6"/>
        <v>0</v>
      </c>
    </row>
    <row r="37" spans="1:18">
      <c r="A37" s="4164"/>
      <c r="B37" s="4163" t="s">
        <v>2326</v>
      </c>
      <c r="C37" s="4138"/>
      <c r="D37" s="4129"/>
      <c r="E37" s="4129"/>
      <c r="F37" s="4101"/>
      <c r="G37" s="4145"/>
      <c r="H37" s="4145"/>
      <c r="I37" s="4145"/>
      <c r="J37" s="4129"/>
      <c r="K37" s="4145"/>
      <c r="L37" s="4145"/>
      <c r="M37" s="4145"/>
      <c r="N37" s="4145"/>
      <c r="O37" s="4189">
        <f t="shared" si="5"/>
        <v>0</v>
      </c>
      <c r="P37" s="4129"/>
      <c r="Q37" s="4123"/>
      <c r="R37" s="4220">
        <f t="shared" si="6"/>
        <v>0</v>
      </c>
    </row>
    <row r="38" spans="1:18">
      <c r="A38" s="4164"/>
      <c r="B38" s="4163" t="s">
        <v>2332</v>
      </c>
      <c r="C38" s="4138"/>
      <c r="D38" s="4145"/>
      <c r="E38" s="4145"/>
      <c r="F38" s="4101"/>
      <c r="G38" s="4145"/>
      <c r="H38" s="4145"/>
      <c r="I38" s="4145"/>
      <c r="J38" s="4145"/>
      <c r="K38" s="4145"/>
      <c r="L38" s="4145"/>
      <c r="M38" s="4145"/>
      <c r="N38" s="4145"/>
      <c r="O38" s="4189">
        <f t="shared" si="5"/>
        <v>0</v>
      </c>
      <c r="P38" s="4145"/>
      <c r="Q38" s="4123"/>
      <c r="R38" s="4220">
        <f t="shared" si="6"/>
        <v>0</v>
      </c>
    </row>
    <row r="39" spans="1:18">
      <c r="A39" s="4164"/>
      <c r="B39" s="4163" t="s">
        <v>2328</v>
      </c>
      <c r="C39" s="4138"/>
      <c r="D39" s="4129"/>
      <c r="E39" s="4129"/>
      <c r="F39" s="4101"/>
      <c r="G39" s="4145"/>
      <c r="H39" s="4145"/>
      <c r="I39" s="4145"/>
      <c r="J39" s="4129"/>
      <c r="K39" s="4145"/>
      <c r="L39" s="4145"/>
      <c r="M39" s="4145"/>
      <c r="N39" s="4145"/>
      <c r="O39" s="4189">
        <f t="shared" si="5"/>
        <v>0</v>
      </c>
      <c r="P39" s="4129"/>
      <c r="Q39" s="4123"/>
      <c r="R39" s="4220">
        <f t="shared" si="6"/>
        <v>0</v>
      </c>
    </row>
    <row r="40" spans="1:18">
      <c r="A40" s="4164"/>
      <c r="B40" s="4165" t="s">
        <v>777</v>
      </c>
      <c r="C40" s="4133"/>
      <c r="D40" s="4129"/>
      <c r="E40" s="4129"/>
      <c r="F40" s="4101"/>
      <c r="G40" s="4145"/>
      <c r="H40" s="4145"/>
      <c r="I40" s="4145"/>
      <c r="J40" s="4129"/>
      <c r="K40" s="4145"/>
      <c r="L40" s="4145"/>
      <c r="M40" s="4145"/>
      <c r="N40" s="4145"/>
      <c r="O40" s="4189">
        <f t="shared" si="5"/>
        <v>0</v>
      </c>
      <c r="P40" s="4129"/>
      <c r="Q40" s="4123"/>
      <c r="R40" s="4220">
        <f t="shared" si="6"/>
        <v>0</v>
      </c>
    </row>
    <row r="41" spans="1:18">
      <c r="A41" s="4210"/>
      <c r="B41" s="4211" t="s">
        <v>778</v>
      </c>
      <c r="C41" s="4133"/>
      <c r="D41" s="4129"/>
      <c r="E41" s="4129"/>
      <c r="F41" s="4101"/>
      <c r="G41" s="4145"/>
      <c r="H41" s="4145"/>
      <c r="I41" s="4145"/>
      <c r="J41" s="4129"/>
      <c r="K41" s="4145"/>
      <c r="L41" s="4145"/>
      <c r="M41" s="4145"/>
      <c r="N41" s="4145"/>
      <c r="O41" s="4189">
        <f t="shared" si="5"/>
        <v>0</v>
      </c>
      <c r="P41" s="4129"/>
      <c r="Q41" s="4123"/>
      <c r="R41" s="4220">
        <f t="shared" si="6"/>
        <v>0</v>
      </c>
    </row>
    <row r="42" spans="1:18">
      <c r="A42" s="4117"/>
      <c r="B42" s="4212" t="s">
        <v>750</v>
      </c>
      <c r="C42" s="4118"/>
      <c r="D42" s="4128">
        <f>SUM(D43:D47)</f>
        <v>0</v>
      </c>
      <c r="E42" s="4128">
        <f t="shared" ref="E42:R42" si="7">SUM(E43:E47)</f>
        <v>0</v>
      </c>
      <c r="F42" s="4128">
        <f t="shared" si="7"/>
        <v>0</v>
      </c>
      <c r="G42" s="4128">
        <f t="shared" si="7"/>
        <v>0</v>
      </c>
      <c r="H42" s="4128">
        <f t="shared" si="7"/>
        <v>0</v>
      </c>
      <c r="I42" s="4128">
        <f t="shared" si="7"/>
        <v>0</v>
      </c>
      <c r="J42" s="4128">
        <f t="shared" si="7"/>
        <v>0</v>
      </c>
      <c r="K42" s="4128">
        <f t="shared" si="7"/>
        <v>0</v>
      </c>
      <c r="L42" s="4128">
        <f t="shared" si="7"/>
        <v>0</v>
      </c>
      <c r="M42" s="4128">
        <f t="shared" si="7"/>
        <v>0</v>
      </c>
      <c r="N42" s="4128">
        <f t="shared" si="7"/>
        <v>0</v>
      </c>
      <c r="O42" s="4128">
        <f t="shared" si="7"/>
        <v>0</v>
      </c>
      <c r="P42" s="4128">
        <f t="shared" si="7"/>
        <v>0</v>
      </c>
      <c r="Q42" s="4128">
        <f t="shared" si="7"/>
        <v>0</v>
      </c>
      <c r="R42" s="4128">
        <f t="shared" si="7"/>
        <v>0</v>
      </c>
    </row>
    <row r="43" spans="1:18">
      <c r="A43" s="4168"/>
      <c r="B43" s="4119"/>
      <c r="C43" s="4133"/>
      <c r="D43" s="4145"/>
      <c r="E43" s="4145"/>
      <c r="F43" s="4101"/>
      <c r="G43" s="4145"/>
      <c r="H43" s="4145"/>
      <c r="I43" s="4145"/>
      <c r="J43" s="4145"/>
      <c r="K43" s="4145"/>
      <c r="L43" s="4145"/>
      <c r="M43" s="4145"/>
      <c r="N43" s="4145"/>
      <c r="O43" s="4189">
        <f t="shared" ref="O43:O47" si="8">SUM(D43:N43)</f>
        <v>0</v>
      </c>
      <c r="P43" s="4129"/>
      <c r="Q43" s="4123"/>
      <c r="R43" s="4220">
        <f t="shared" ref="R43:R47" si="9">SUM(O43:Q43)</f>
        <v>0</v>
      </c>
    </row>
    <row r="44" spans="1:18">
      <c r="A44" s="4164"/>
      <c r="B44" s="4206"/>
      <c r="C44" s="4125"/>
      <c r="D44" s="4145"/>
      <c r="E44" s="4145"/>
      <c r="F44" s="4101"/>
      <c r="G44" s="4145"/>
      <c r="H44" s="4145"/>
      <c r="I44" s="4145"/>
      <c r="J44" s="4145"/>
      <c r="K44" s="4145"/>
      <c r="L44" s="4145"/>
      <c r="M44" s="4145"/>
      <c r="N44" s="4145"/>
      <c r="O44" s="4189">
        <f t="shared" si="8"/>
        <v>0</v>
      </c>
      <c r="P44" s="4145"/>
      <c r="Q44" s="4123"/>
      <c r="R44" s="4220">
        <f t="shared" si="9"/>
        <v>0</v>
      </c>
    </row>
    <row r="45" spans="1:18">
      <c r="A45" s="4164"/>
      <c r="B45" s="4180"/>
      <c r="C45" s="4133"/>
      <c r="D45" s="4145"/>
      <c r="E45" s="4145"/>
      <c r="F45" s="4101"/>
      <c r="G45" s="4145"/>
      <c r="H45" s="4145"/>
      <c r="I45" s="4145"/>
      <c r="J45" s="4129"/>
      <c r="K45" s="4145"/>
      <c r="L45" s="4145"/>
      <c r="M45" s="4145"/>
      <c r="N45" s="4145"/>
      <c r="O45" s="4189">
        <f t="shared" si="8"/>
        <v>0</v>
      </c>
      <c r="P45" s="4129"/>
      <c r="Q45" s="4209"/>
      <c r="R45" s="4220">
        <f t="shared" si="9"/>
        <v>0</v>
      </c>
    </row>
    <row r="46" spans="1:18">
      <c r="A46" s="4164"/>
      <c r="B46" s="4180"/>
      <c r="C46" s="4138"/>
      <c r="D46" s="4129"/>
      <c r="E46" s="4129"/>
      <c r="F46" s="4101"/>
      <c r="G46" s="4129"/>
      <c r="H46" s="4145"/>
      <c r="I46" s="4145"/>
      <c r="J46" s="4129"/>
      <c r="K46" s="4145"/>
      <c r="L46" s="4145"/>
      <c r="M46" s="4145"/>
      <c r="N46" s="4145"/>
      <c r="O46" s="4189">
        <f t="shared" si="8"/>
        <v>0</v>
      </c>
      <c r="P46" s="4129"/>
      <c r="Q46" s="4123"/>
      <c r="R46" s="4220">
        <f t="shared" si="9"/>
        <v>0</v>
      </c>
    </row>
    <row r="47" spans="1:18">
      <c r="A47" s="4179"/>
      <c r="B47" s="4207"/>
      <c r="C47" s="4139"/>
      <c r="D47" s="4182"/>
      <c r="E47" s="4182"/>
      <c r="F47" s="4182"/>
      <c r="G47" s="4182"/>
      <c r="H47" s="4182"/>
      <c r="I47" s="4182"/>
      <c r="J47" s="4182"/>
      <c r="K47" s="4182"/>
      <c r="L47" s="4182"/>
      <c r="M47" s="4182"/>
      <c r="N47" s="4182"/>
      <c r="O47" s="4189">
        <f t="shared" si="8"/>
        <v>0</v>
      </c>
      <c r="P47" s="4222"/>
      <c r="Q47" s="4106"/>
      <c r="R47" s="4220">
        <f t="shared" si="9"/>
        <v>0</v>
      </c>
    </row>
    <row r="48" spans="1:18" ht="18" thickBot="1">
      <c r="A48" s="5580" t="s">
        <v>2333</v>
      </c>
      <c r="B48" s="5581"/>
      <c r="C48" s="4144"/>
      <c r="D48" s="4188">
        <f>SUM(D34:D42)+D33</f>
        <v>0</v>
      </c>
      <c r="E48" s="4188">
        <f t="shared" ref="E48:R48" si="10">SUM(E34:E42)+E33</f>
        <v>0</v>
      </c>
      <c r="F48" s="4188">
        <f t="shared" si="10"/>
        <v>0</v>
      </c>
      <c r="G48" s="4188">
        <f t="shared" si="10"/>
        <v>0</v>
      </c>
      <c r="H48" s="4188">
        <f t="shared" si="10"/>
        <v>0</v>
      </c>
      <c r="I48" s="4188">
        <f t="shared" si="10"/>
        <v>0</v>
      </c>
      <c r="J48" s="4188">
        <f t="shared" si="10"/>
        <v>0</v>
      </c>
      <c r="K48" s="4188">
        <f t="shared" si="10"/>
        <v>0</v>
      </c>
      <c r="L48" s="4188">
        <f t="shared" si="10"/>
        <v>0</v>
      </c>
      <c r="M48" s="4188">
        <f t="shared" si="10"/>
        <v>0</v>
      </c>
      <c r="N48" s="4188">
        <f t="shared" si="10"/>
        <v>0</v>
      </c>
      <c r="O48" s="4188">
        <f>SUM(O34:O42)+O33</f>
        <v>0</v>
      </c>
      <c r="P48" s="4188">
        <f t="shared" si="10"/>
        <v>0</v>
      </c>
      <c r="Q48" s="4188">
        <f t="shared" si="10"/>
        <v>0</v>
      </c>
      <c r="R48" s="4188">
        <f t="shared" si="10"/>
        <v>0</v>
      </c>
    </row>
    <row r="49" spans="1:18" ht="16" thickTop="1">
      <c r="A49" s="4169"/>
      <c r="B49" s="4169"/>
      <c r="C49" s="4169"/>
      <c r="D49" s="4169"/>
      <c r="E49" s="4169"/>
      <c r="F49" s="4169"/>
      <c r="G49" s="4169"/>
      <c r="H49" s="4169"/>
      <c r="I49" s="4169"/>
      <c r="J49" s="4169"/>
      <c r="K49" s="4169"/>
      <c r="L49" s="4169"/>
      <c r="M49" s="4169"/>
      <c r="N49" s="4169"/>
      <c r="O49" s="4169"/>
      <c r="P49" s="4169"/>
      <c r="Q49" s="4169"/>
      <c r="R49" s="4126"/>
    </row>
    <row r="50" spans="1:18" ht="16" thickBot="1">
      <c r="A50" s="5578" t="s">
        <v>779</v>
      </c>
      <c r="B50" s="5579"/>
      <c r="C50" s="5579"/>
      <c r="D50" s="5579"/>
      <c r="E50" s="5579"/>
      <c r="F50" s="4146"/>
      <c r="G50" s="4169"/>
      <c r="H50" s="4169"/>
      <c r="I50" s="4169"/>
      <c r="J50" s="4169"/>
      <c r="K50" s="4169"/>
      <c r="L50" s="4169"/>
      <c r="M50" s="4169"/>
      <c r="N50" s="4169"/>
      <c r="O50" s="4169"/>
      <c r="P50" s="4169"/>
      <c r="Q50" s="4169"/>
      <c r="R50" s="4126"/>
    </row>
    <row r="51" spans="1:18" s="4" customFormat="1" ht="42.5" thickTop="1">
      <c r="A51" s="4143"/>
      <c r="B51" s="4170"/>
      <c r="C51" s="4124" t="s">
        <v>133</v>
      </c>
      <c r="D51" s="4142" t="str">
        <f>"Business Outside Trinidad &amp; Tobago" &amp; YEAR($I$7)</f>
        <v>Business Outside Trinidad &amp; Tobago1900</v>
      </c>
      <c r="E51" s="4142" t="str">
        <f>"Business Outside Trinidad &amp; Tobago"&amp;YEAR($I$7)</f>
        <v>Business Outside Trinidad &amp; Tobago1900</v>
      </c>
      <c r="F51" s="4216">
        <f>YEAR($I$7)</f>
        <v>1900</v>
      </c>
      <c r="G51" s="4216">
        <f>F51-1</f>
        <v>1899</v>
      </c>
      <c r="H51" s="4169"/>
      <c r="I51" s="4169"/>
      <c r="J51" s="4169"/>
      <c r="K51" s="4169"/>
      <c r="L51" s="4169"/>
      <c r="M51" s="4169"/>
      <c r="N51" s="4169"/>
      <c r="O51" s="4169"/>
      <c r="P51" s="4169"/>
      <c r="Q51" s="4169"/>
      <c r="R51" s="4126"/>
    </row>
    <row r="52" spans="1:18" s="4" customFormat="1" ht="18">
      <c r="A52" s="4147"/>
      <c r="B52" s="4104"/>
      <c r="C52" s="4104"/>
      <c r="D52" s="4104"/>
      <c r="E52" s="4104"/>
      <c r="F52" s="4103"/>
      <c r="G52" s="4103"/>
      <c r="H52" s="4169"/>
      <c r="I52" s="4169"/>
      <c r="J52" s="4169"/>
      <c r="K52" s="4169"/>
      <c r="L52" s="4169"/>
      <c r="M52" s="4169"/>
      <c r="N52" s="4169"/>
      <c r="O52" s="4169"/>
      <c r="P52" s="4169"/>
      <c r="Q52" s="4169"/>
      <c r="R52" s="4126"/>
    </row>
    <row r="53" spans="1:18">
      <c r="A53" s="4171" t="s">
        <v>780</v>
      </c>
      <c r="B53" s="4140"/>
      <c r="C53" s="4134"/>
      <c r="D53" s="4099"/>
      <c r="E53" s="4098"/>
      <c r="F53" s="4107">
        <f>SUM(D53:E53)</f>
        <v>0</v>
      </c>
      <c r="G53" s="4226">
        <f>+I48</f>
        <v>0</v>
      </c>
      <c r="H53" s="4169"/>
      <c r="I53" s="4169"/>
      <c r="J53" s="4169"/>
      <c r="K53" s="4169"/>
      <c r="L53" s="4169"/>
      <c r="M53" s="4169"/>
      <c r="N53" s="4169"/>
      <c r="O53" s="4169"/>
      <c r="P53" s="4169"/>
      <c r="Q53" s="4169"/>
      <c r="R53" s="4126"/>
    </row>
    <row r="54" spans="1:18">
      <c r="A54" s="4171" t="s">
        <v>766</v>
      </c>
      <c r="B54" s="4140"/>
      <c r="C54" s="4134"/>
      <c r="D54" s="4099"/>
      <c r="E54" s="4098"/>
      <c r="F54" s="4107">
        <f t="shared" ref="F54:F56" si="11">SUM(D54:E54)</f>
        <v>0</v>
      </c>
      <c r="G54" s="4226">
        <f>+H48</f>
        <v>0</v>
      </c>
      <c r="H54" s="4169"/>
      <c r="I54" s="4169"/>
      <c r="J54" s="4169"/>
      <c r="K54" s="4169"/>
      <c r="L54" s="4169"/>
      <c r="M54" s="4169"/>
      <c r="N54" s="4169"/>
      <c r="O54" s="4169"/>
      <c r="P54" s="4169"/>
      <c r="Q54" s="4169"/>
      <c r="R54" s="4126"/>
    </row>
    <row r="55" spans="1:18">
      <c r="A55" s="4172" t="s">
        <v>768</v>
      </c>
      <c r="B55" s="4173"/>
      <c r="C55" s="4135"/>
      <c r="D55" s="4099"/>
      <c r="E55" s="4098"/>
      <c r="F55" s="4107">
        <f t="shared" si="11"/>
        <v>0</v>
      </c>
      <c r="G55" s="4226">
        <f>+J48</f>
        <v>0</v>
      </c>
      <c r="H55" s="4169"/>
      <c r="I55" s="4169"/>
      <c r="J55" s="4169"/>
      <c r="K55" s="4169"/>
      <c r="L55" s="4169"/>
      <c r="M55" s="4169"/>
      <c r="N55" s="4169"/>
      <c r="O55" s="4169"/>
      <c r="P55" s="4169"/>
      <c r="Q55" s="4169"/>
      <c r="R55" s="4126"/>
    </row>
    <row r="56" spans="1:18">
      <c r="A56" s="4181" t="s">
        <v>781</v>
      </c>
      <c r="B56" s="4177"/>
      <c r="C56" s="4187"/>
      <c r="D56" s="4099"/>
      <c r="E56" s="4198"/>
      <c r="F56" s="4107">
        <f t="shared" si="11"/>
        <v>0</v>
      </c>
      <c r="G56" s="4843"/>
      <c r="H56" s="4169"/>
      <c r="I56" s="4169"/>
      <c r="J56" s="4169"/>
      <c r="K56" s="4169"/>
      <c r="L56" s="4169"/>
      <c r="M56" s="4169"/>
      <c r="N56" s="4169"/>
      <c r="O56" s="4169"/>
      <c r="P56" s="4132"/>
      <c r="Q56" s="378"/>
      <c r="R56" s="645" t="str">
        <f>+ToC!E115</f>
        <v xml:space="preserve">LONG-TERM Annual Return </v>
      </c>
    </row>
    <row r="57" spans="1:18" ht="16" thickBot="1">
      <c r="A57" s="4174" t="s">
        <v>782</v>
      </c>
      <c r="B57" s="4175"/>
      <c r="C57" s="4136"/>
      <c r="D57" s="4208">
        <f>SUM(D53:D56)</f>
        <v>0</v>
      </c>
      <c r="E57" s="4208">
        <f>SUM(E53:E56)</f>
        <v>0</v>
      </c>
      <c r="F57" s="4208">
        <f>SUM(F53:F56)</f>
        <v>0</v>
      </c>
      <c r="G57" s="4208">
        <f>SUM(G53:G56)</f>
        <v>0</v>
      </c>
      <c r="H57" s="4130"/>
      <c r="I57" s="4130"/>
      <c r="J57" s="4130"/>
      <c r="K57" s="4130"/>
      <c r="L57" s="4130"/>
      <c r="M57" s="4130"/>
      <c r="N57" s="4130"/>
      <c r="O57" s="4130"/>
      <c r="P57" s="4132"/>
      <c r="Q57" s="378"/>
      <c r="R57" s="733" t="s">
        <v>991</v>
      </c>
    </row>
    <row r="58" spans="1:18" ht="16" thickTop="1">
      <c r="A58" s="32"/>
      <c r="B58" s="32"/>
      <c r="C58" s="32"/>
      <c r="D58" s="32"/>
      <c r="E58" s="32"/>
      <c r="F58" s="32"/>
      <c r="G58" s="32"/>
      <c r="H58" s="32"/>
      <c r="I58" s="32"/>
      <c r="J58" s="32"/>
      <c r="K58" s="32"/>
      <c r="L58" s="32"/>
      <c r="M58" s="32"/>
      <c r="N58" s="32"/>
      <c r="O58" s="32"/>
      <c r="P58" s="32"/>
      <c r="Q58" s="32"/>
      <c r="R58" s="32"/>
    </row>
    <row r="59" spans="1:18">
      <c r="A59" s="32"/>
      <c r="B59" s="32"/>
      <c r="C59" s="32"/>
      <c r="D59" s="32"/>
      <c r="E59" s="32"/>
      <c r="F59" s="32"/>
      <c r="G59" s="32"/>
      <c r="H59" s="32"/>
      <c r="I59" s="32"/>
      <c r="J59" s="32"/>
      <c r="K59" s="32"/>
      <c r="L59" s="32"/>
      <c r="M59" s="32"/>
      <c r="N59" s="32"/>
      <c r="O59" s="32"/>
      <c r="P59" s="32"/>
      <c r="Q59" s="32"/>
      <c r="R59" s="32"/>
    </row>
    <row r="60" spans="1:18" hidden="1"/>
  </sheetData>
  <sheetProtection password="DF61" sheet="1" objects="1" scenarios="1"/>
  <mergeCells count="7">
    <mergeCell ref="A1:R1"/>
    <mergeCell ref="A50:E50"/>
    <mergeCell ref="A31:B31"/>
    <mergeCell ref="A9:R9"/>
    <mergeCell ref="A11:R11"/>
    <mergeCell ref="A48:B48"/>
    <mergeCell ref="K13:N13"/>
  </mergeCells>
  <hyperlinks>
    <hyperlink ref="A1:R1" location="ToC!A1" display="ToC!A1"/>
  </hyperlinks>
  <pageMargins left="0.5" right="0" top="0.72" bottom="0.83" header="0.5" footer="0.5"/>
  <pageSetup paperSize="5" scale="5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966FF"/>
  </sheetPr>
  <dimension ref="A1:G66"/>
  <sheetViews>
    <sheetView topLeftCell="A10" zoomScaleNormal="100" workbookViewId="0">
      <selection activeCell="D12" sqref="D12"/>
    </sheetView>
  </sheetViews>
  <sheetFormatPr defaultColWidth="0" defaultRowHeight="12.5" zeroHeight="1"/>
  <cols>
    <col min="1" max="1" width="7.84375" style="4221" customWidth="1"/>
    <col min="2" max="2" width="34.23046875" style="4221" customWidth="1"/>
    <col min="3" max="3" width="5.765625" style="4221" customWidth="1"/>
    <col min="4" max="7" width="15.765625" style="4221" customWidth="1"/>
    <col min="8" max="16384" width="8.84375" style="4221" hidden="1"/>
  </cols>
  <sheetData>
    <row r="1" spans="1:7" s="1363" customFormat="1" ht="13">
      <c r="A1" s="5422" t="s">
        <v>80</v>
      </c>
      <c r="B1" s="5065"/>
      <c r="C1" s="5065"/>
      <c r="D1" s="5065"/>
      <c r="E1" s="5065"/>
      <c r="F1" s="5587"/>
      <c r="G1" s="5587"/>
    </row>
    <row r="2" spans="1:7" s="1363" customFormat="1" ht="14">
      <c r="A2" s="227"/>
      <c r="B2" s="4329"/>
      <c r="C2" s="4329"/>
      <c r="D2" s="4329"/>
      <c r="E2" s="4329"/>
      <c r="F2" s="4508" t="s">
        <v>2055</v>
      </c>
      <c r="G2" s="4508"/>
    </row>
    <row r="3" spans="1:7" s="1363" customFormat="1" ht="14">
      <c r="A3" s="2828" t="str">
        <f>+Cover!A14</f>
        <v>Select Name of Insurer/ Financial Holding Company</v>
      </c>
      <c r="B3" s="1229"/>
      <c r="C3" s="747"/>
      <c r="D3" s="747"/>
      <c r="E3" s="747"/>
      <c r="F3" s="747"/>
      <c r="G3" s="4507"/>
    </row>
    <row r="4" spans="1:7" s="1363" customFormat="1" ht="14">
      <c r="A4" s="2829" t="str">
        <f>+ToC!A3</f>
        <v>Insurer/Financial Holding Company</v>
      </c>
      <c r="B4" s="747"/>
      <c r="C4" s="747"/>
      <c r="D4" s="747"/>
      <c r="E4" s="747"/>
      <c r="F4" s="747"/>
      <c r="G4" s="102"/>
    </row>
    <row r="5" spans="1:7" s="1363" customFormat="1" ht="14">
      <c r="A5" s="1791"/>
      <c r="B5" s="747"/>
      <c r="C5" s="747"/>
      <c r="D5" s="747"/>
      <c r="E5" s="747"/>
      <c r="F5" s="747"/>
      <c r="G5" s="102"/>
    </row>
    <row r="6" spans="1:7" s="1363" customFormat="1" ht="14">
      <c r="A6" s="99" t="str">
        <f>ToC!A5</f>
        <v>LONG-TERM INSURERS ANNUAL RETURN</v>
      </c>
      <c r="B6" s="88"/>
      <c r="C6" s="102"/>
      <c r="D6" s="102"/>
      <c r="E6" s="102"/>
      <c r="F6" s="102"/>
      <c r="G6" s="102"/>
    </row>
    <row r="7" spans="1:7" s="1363" customFormat="1" ht="14">
      <c r="A7" s="99" t="str">
        <f>+ToC!A6</f>
        <v>FOR THE YEAR ENDED:</v>
      </c>
      <c r="B7" s="88"/>
      <c r="C7" s="102"/>
      <c r="D7" s="102"/>
      <c r="E7" s="102"/>
      <c r="F7" s="102"/>
      <c r="G7" s="2078">
        <f>+Cover!A23</f>
        <v>0</v>
      </c>
    </row>
    <row r="8" spans="1:7" s="1363" customFormat="1" ht="14">
      <c r="A8" s="1791"/>
      <c r="B8" s="747"/>
      <c r="C8" s="747"/>
      <c r="D8" s="747"/>
      <c r="E8" s="747"/>
      <c r="F8" s="747"/>
      <c r="G8" s="915"/>
    </row>
    <row r="9" spans="1:7" s="1363" customFormat="1" ht="14">
      <c r="A9" s="5338" t="s">
        <v>992</v>
      </c>
      <c r="B9" s="5338"/>
      <c r="C9" s="5338"/>
      <c r="D9" s="5338"/>
      <c r="E9" s="5338"/>
      <c r="F9" s="5338"/>
      <c r="G9" s="5338"/>
    </row>
    <row r="10" spans="1:7" s="1363" customFormat="1" ht="14">
      <c r="A10" s="747"/>
      <c r="B10" s="916"/>
      <c r="C10" s="748"/>
      <c r="D10" s="748"/>
      <c r="E10" s="748"/>
      <c r="F10" s="748"/>
      <c r="G10" s="748"/>
    </row>
    <row r="11" spans="1:7" s="1363" customFormat="1" ht="14">
      <c r="A11" s="5563" t="s">
        <v>2300</v>
      </c>
      <c r="B11" s="5563"/>
      <c r="C11" s="5563"/>
      <c r="D11" s="5563"/>
      <c r="E11" s="5563"/>
      <c r="F11" s="5563"/>
      <c r="G11" s="5563"/>
    </row>
    <row r="12" spans="1:7" s="1363" customFormat="1" ht="16" thickBot="1">
      <c r="A12" s="374"/>
      <c r="B12" s="472"/>
      <c r="C12" s="375"/>
      <c r="D12" s="375"/>
      <c r="E12" s="375"/>
      <c r="F12" s="375"/>
      <c r="G12" s="375"/>
    </row>
    <row r="13" spans="1:7" s="1363" customFormat="1" ht="39.5" thickTop="1">
      <c r="A13" s="4587" t="s">
        <v>638</v>
      </c>
      <c r="B13" s="2830"/>
      <c r="C13" s="2831" t="s">
        <v>133</v>
      </c>
      <c r="D13" s="271" t="str">
        <f>"Business in Trinidad &amp; Tobago"&amp;YEAR($G$7)</f>
        <v>Business in Trinidad &amp; Tobago1900</v>
      </c>
      <c r="E13" s="271" t="str">
        <f>"Business Outside Trinidad &amp; Tobago"&amp;YEAR($G$7)</f>
        <v>Business Outside Trinidad &amp; Tobago1900</v>
      </c>
      <c r="F13" s="11">
        <f>YEAR($G$7)</f>
        <v>1900</v>
      </c>
      <c r="G13" s="25">
        <f>F13-1</f>
        <v>1899</v>
      </c>
    </row>
    <row r="14" spans="1:7" s="1363" customFormat="1" ht="15.5">
      <c r="A14" s="2832"/>
      <c r="B14" s="2833"/>
      <c r="C14" s="2834"/>
      <c r="D14" s="2835" t="s">
        <v>281</v>
      </c>
      <c r="E14" s="2835" t="s">
        <v>281</v>
      </c>
      <c r="F14" s="2835" t="s">
        <v>281</v>
      </c>
      <c r="G14" s="2836" t="s">
        <v>281</v>
      </c>
    </row>
    <row r="15" spans="1:7" s="1363" customFormat="1" ht="15.5">
      <c r="A15" s="2837"/>
      <c r="B15" s="2838"/>
      <c r="C15" s="2839"/>
      <c r="D15" s="2840"/>
      <c r="E15" s="2840"/>
      <c r="F15" s="2840"/>
      <c r="G15" s="2841"/>
    </row>
    <row r="16" spans="1:7" s="1363" customFormat="1" ht="15.5">
      <c r="A16" s="473"/>
      <c r="B16" s="2842" t="s">
        <v>994</v>
      </c>
      <c r="C16" s="2843"/>
      <c r="D16" s="2844"/>
      <c r="E16" s="2844"/>
      <c r="F16" s="2845">
        <f>SUM(D16:E16)</f>
        <v>0</v>
      </c>
      <c r="G16" s="2846"/>
    </row>
    <row r="17" spans="1:7" s="1363" customFormat="1" ht="15.5">
      <c r="A17" s="474"/>
      <c r="B17" s="1643"/>
      <c r="C17" s="1644"/>
      <c r="D17" s="2847"/>
      <c r="E17" s="2847"/>
      <c r="F17" s="2848"/>
      <c r="G17" s="1279"/>
    </row>
    <row r="18" spans="1:7" s="1363" customFormat="1" ht="15.5">
      <c r="A18" s="2849"/>
      <c r="B18" s="2850" t="s">
        <v>995</v>
      </c>
      <c r="C18" s="2851"/>
      <c r="D18" s="2578">
        <f>SUM(D19:D29)</f>
        <v>0</v>
      </c>
      <c r="E18" s="2578">
        <f t="shared" ref="E18:G18" si="0">SUM(E19:E29)</f>
        <v>0</v>
      </c>
      <c r="F18" s="2852">
        <f t="shared" si="0"/>
        <v>0</v>
      </c>
      <c r="G18" s="2852">
        <f t="shared" si="0"/>
        <v>0</v>
      </c>
    </row>
    <row r="19" spans="1:7" s="1363" customFormat="1" ht="15.5">
      <c r="A19" s="473"/>
      <c r="B19" s="1469"/>
      <c r="C19" s="2853"/>
      <c r="D19" s="2854"/>
      <c r="E19" s="2854"/>
      <c r="F19" s="1468">
        <f>SUM(D19:E19)</f>
        <v>0</v>
      </c>
      <c r="G19" s="1280"/>
    </row>
    <row r="20" spans="1:7" s="1363" customFormat="1" ht="15.5">
      <c r="A20" s="473"/>
      <c r="B20" s="1469"/>
      <c r="C20" s="1653"/>
      <c r="D20" s="2854"/>
      <c r="E20" s="2854"/>
      <c r="F20" s="1468"/>
      <c r="G20" s="1280"/>
    </row>
    <row r="21" spans="1:7" s="1363" customFormat="1" ht="15.5">
      <c r="A21" s="475"/>
      <c r="B21" s="1467"/>
      <c r="C21" s="1653"/>
      <c r="D21" s="2855"/>
      <c r="E21" s="2855"/>
      <c r="F21" s="1468">
        <f>SUM(D21:E21)</f>
        <v>0</v>
      </c>
      <c r="G21" s="1280"/>
    </row>
    <row r="22" spans="1:7" s="1363" customFormat="1" ht="15.5">
      <c r="A22" s="475"/>
      <c r="B22" s="1467"/>
      <c r="C22" s="1653"/>
      <c r="D22" s="2855"/>
      <c r="E22" s="2855"/>
      <c r="F22" s="1468">
        <f t="shared" ref="F22:F28" si="1">SUM(D22:E22)</f>
        <v>0</v>
      </c>
      <c r="G22" s="1281"/>
    </row>
    <row r="23" spans="1:7" s="1363" customFormat="1" ht="15.5">
      <c r="A23" s="475"/>
      <c r="B23" s="1467"/>
      <c r="C23" s="1653"/>
      <c r="D23" s="2855"/>
      <c r="E23" s="2855"/>
      <c r="F23" s="1468">
        <f t="shared" si="1"/>
        <v>0</v>
      </c>
      <c r="G23" s="1281"/>
    </row>
    <row r="24" spans="1:7" s="1363" customFormat="1" ht="15.5">
      <c r="A24" s="475"/>
      <c r="B24" s="1467"/>
      <c r="C24" s="1653"/>
      <c r="D24" s="2855"/>
      <c r="E24" s="2855"/>
      <c r="F24" s="1468">
        <f t="shared" si="1"/>
        <v>0</v>
      </c>
      <c r="G24" s="1281"/>
    </row>
    <row r="25" spans="1:7" s="1363" customFormat="1" ht="15.5">
      <c r="A25" s="475"/>
      <c r="B25" s="1467"/>
      <c r="C25" s="1653"/>
      <c r="D25" s="2855"/>
      <c r="E25" s="2855"/>
      <c r="F25" s="1468">
        <f t="shared" si="1"/>
        <v>0</v>
      </c>
      <c r="G25" s="1281"/>
    </row>
    <row r="26" spans="1:7" s="1363" customFormat="1" ht="15.5">
      <c r="A26" s="475"/>
      <c r="B26" s="1467"/>
      <c r="C26" s="1653"/>
      <c r="D26" s="2855"/>
      <c r="E26" s="2855"/>
      <c r="F26" s="1468">
        <f t="shared" si="1"/>
        <v>0</v>
      </c>
      <c r="G26" s="1281"/>
    </row>
    <row r="27" spans="1:7" s="1363" customFormat="1" ht="15.5">
      <c r="A27" s="475"/>
      <c r="B27" s="1467"/>
      <c r="C27" s="1653"/>
      <c r="D27" s="2855"/>
      <c r="E27" s="2855"/>
      <c r="F27" s="1468">
        <f t="shared" si="1"/>
        <v>0</v>
      </c>
      <c r="G27" s="1281"/>
    </row>
    <row r="28" spans="1:7" s="1363" customFormat="1" ht="15.5">
      <c r="A28" s="475"/>
      <c r="B28" s="1467"/>
      <c r="C28" s="1653"/>
      <c r="D28" s="2855"/>
      <c r="E28" s="2855"/>
      <c r="F28" s="1468">
        <f t="shared" si="1"/>
        <v>0</v>
      </c>
      <c r="G28" s="2856"/>
    </row>
    <row r="29" spans="1:7" s="1363" customFormat="1" ht="15.5">
      <c r="A29" s="2857"/>
      <c r="B29" s="2858"/>
      <c r="C29" s="2859"/>
      <c r="D29" s="2855"/>
      <c r="E29" s="2855"/>
      <c r="F29" s="571">
        <f>SUM(D29:E29)</f>
        <v>0</v>
      </c>
      <c r="G29" s="1281"/>
    </row>
    <row r="30" spans="1:7" s="1363" customFormat="1" ht="16" thickBot="1">
      <c r="A30" s="2860"/>
      <c r="B30" s="4588" t="s">
        <v>2302</v>
      </c>
      <c r="C30" s="2861"/>
      <c r="D30" s="2125">
        <f>D16+D18</f>
        <v>0</v>
      </c>
      <c r="E30" s="2125">
        <f t="shared" ref="E30:G30" si="2">E16+E18</f>
        <v>0</v>
      </c>
      <c r="F30" s="2125">
        <f t="shared" si="2"/>
        <v>0</v>
      </c>
      <c r="G30" s="2862">
        <f t="shared" si="2"/>
        <v>0</v>
      </c>
    </row>
    <row r="31" spans="1:7" s="1363" customFormat="1" ht="15.5">
      <c r="A31" s="91"/>
      <c r="B31" s="91"/>
      <c r="C31" s="91"/>
      <c r="D31" s="91"/>
      <c r="E31" s="91"/>
      <c r="F31" s="91"/>
      <c r="G31" s="91"/>
    </row>
    <row r="32" spans="1:7" s="1363" customFormat="1" ht="15.5">
      <c r="A32" s="91"/>
      <c r="B32" s="91"/>
      <c r="C32" s="91"/>
      <c r="D32" s="91"/>
      <c r="E32" s="91"/>
      <c r="F32" s="91"/>
      <c r="G32" s="91"/>
    </row>
    <row r="33" spans="1:7" s="1363" customFormat="1" ht="15.5">
      <c r="A33" s="91"/>
      <c r="B33" s="91"/>
      <c r="C33" s="91"/>
      <c r="D33" s="91"/>
      <c r="E33" s="91"/>
      <c r="F33" s="91"/>
      <c r="G33" s="91"/>
    </row>
    <row r="34" spans="1:7" s="1363" customFormat="1" ht="15.5">
      <c r="A34" s="91"/>
      <c r="B34" s="91"/>
      <c r="C34" s="91"/>
      <c r="D34" s="91"/>
      <c r="E34" s="91"/>
      <c r="F34" s="91"/>
      <c r="G34" s="91"/>
    </row>
    <row r="35" spans="1:7" s="1363" customFormat="1" ht="15.5">
      <c r="A35" s="91"/>
      <c r="B35" s="91"/>
      <c r="C35" s="91"/>
      <c r="D35" s="91"/>
      <c r="E35" s="91"/>
      <c r="F35" s="91"/>
      <c r="G35" s="91"/>
    </row>
    <row r="36" spans="1:7" s="1363" customFormat="1" ht="15.5">
      <c r="A36" s="91"/>
      <c r="B36" s="91"/>
      <c r="C36" s="91"/>
      <c r="D36" s="91"/>
      <c r="E36" s="91"/>
      <c r="F36" s="91"/>
      <c r="G36" s="91"/>
    </row>
    <row r="37" spans="1:7" s="1363" customFormat="1" ht="15.5">
      <c r="A37" s="91"/>
      <c r="B37" s="91"/>
      <c r="C37" s="91"/>
      <c r="D37" s="91"/>
      <c r="E37" s="91"/>
      <c r="F37" s="91"/>
      <c r="G37" s="91"/>
    </row>
    <row r="38" spans="1:7" s="1363" customFormat="1" ht="15.75" customHeight="1">
      <c r="A38" s="91"/>
      <c r="B38" s="91"/>
      <c r="C38" s="91"/>
      <c r="D38" s="91"/>
      <c r="E38" s="91"/>
      <c r="F38" s="91"/>
      <c r="G38" s="91"/>
    </row>
    <row r="39" spans="1:7" s="1363" customFormat="1" ht="15.5">
      <c r="A39" s="91"/>
      <c r="B39" s="91"/>
      <c r="C39" s="91"/>
      <c r="D39" s="91"/>
      <c r="E39" s="91"/>
      <c r="F39" s="91"/>
      <c r="G39" s="91"/>
    </row>
    <row r="40" spans="1:7" s="1363" customFormat="1" ht="15.5">
      <c r="A40" s="91"/>
      <c r="B40" s="91"/>
      <c r="C40" s="91"/>
      <c r="D40" s="91"/>
      <c r="E40" s="91"/>
      <c r="F40" s="91"/>
      <c r="G40" s="91"/>
    </row>
    <row r="41" spans="1:7" s="1363" customFormat="1" ht="15.5">
      <c r="A41" s="91"/>
      <c r="B41" s="91"/>
      <c r="C41" s="91"/>
      <c r="D41" s="91"/>
      <c r="E41" s="91"/>
      <c r="F41" s="91"/>
      <c r="G41" s="91"/>
    </row>
    <row r="42" spans="1:7" s="1363" customFormat="1" ht="15.5">
      <c r="A42" s="91"/>
      <c r="B42" s="91"/>
      <c r="C42" s="91"/>
      <c r="D42" s="91"/>
      <c r="E42" s="91"/>
      <c r="F42" s="91"/>
      <c r="G42" s="91"/>
    </row>
    <row r="43" spans="1:7" s="1363" customFormat="1" ht="15.5">
      <c r="A43" s="374"/>
      <c r="B43" s="374"/>
      <c r="C43" s="374"/>
      <c r="D43" s="374"/>
      <c r="E43" s="374"/>
      <c r="F43" s="374"/>
      <c r="G43" s="374"/>
    </row>
    <row r="44" spans="1:7" s="1363" customFormat="1" ht="15.5">
      <c r="A44" s="5588" t="s">
        <v>997</v>
      </c>
      <c r="B44" s="5588"/>
      <c r="C44" s="5588"/>
      <c r="D44" s="5588"/>
      <c r="E44" s="5588"/>
      <c r="F44" s="5588"/>
      <c r="G44" s="5588"/>
    </row>
    <row r="45" spans="1:7" s="1363" customFormat="1" ht="15.5">
      <c r="A45" s="5588"/>
      <c r="B45" s="5589"/>
      <c r="C45" s="5589"/>
      <c r="D45" s="5589"/>
      <c r="E45" s="5589"/>
      <c r="F45" s="5589"/>
      <c r="G45" s="471" t="s">
        <v>2054</v>
      </c>
    </row>
    <row r="46" spans="1:7" s="1363" customFormat="1" ht="16" thickBot="1">
      <c r="A46" s="5588"/>
      <c r="B46" s="5588"/>
      <c r="C46" s="5588"/>
      <c r="D46" s="5588"/>
      <c r="E46" s="5588"/>
      <c r="F46" s="5588"/>
      <c r="G46" s="5588"/>
    </row>
    <row r="47" spans="1:7" s="1363" customFormat="1" ht="39.5" thickTop="1">
      <c r="A47" s="80" t="s">
        <v>993</v>
      </c>
      <c r="B47" s="81"/>
      <c r="C47" s="81" t="s">
        <v>133</v>
      </c>
      <c r="D47" s="2644" t="str">
        <f>"Business in Trinidad &amp; Tobago"&amp;YEAR($G$7)</f>
        <v>Business in Trinidad &amp; Tobago1900</v>
      </c>
      <c r="E47" s="271" t="str">
        <f>"Business Outside Trinidad &amp; Tobago"&amp;YEAR($G$7)</f>
        <v>Business Outside Trinidad &amp; Tobago1900</v>
      </c>
      <c r="F47" s="2481">
        <f>YEAR($G$7)</f>
        <v>1900</v>
      </c>
      <c r="G47" s="25">
        <f>F47-1</f>
        <v>1899</v>
      </c>
    </row>
    <row r="48" spans="1:7" s="1363" customFormat="1" ht="15.5">
      <c r="A48" s="2863"/>
      <c r="B48" s="2863"/>
      <c r="C48" s="2864"/>
      <c r="D48" s="2565" t="s">
        <v>281</v>
      </c>
      <c r="E48" s="2565" t="s">
        <v>281</v>
      </c>
      <c r="F48" s="2565" t="s">
        <v>281</v>
      </c>
      <c r="G48" s="2865" t="s">
        <v>281</v>
      </c>
    </row>
    <row r="49" spans="1:7" s="1363" customFormat="1" ht="15.5">
      <c r="A49" s="2866"/>
      <c r="B49" s="478"/>
      <c r="C49" s="2867"/>
      <c r="D49" s="2864"/>
      <c r="E49" s="2864"/>
      <c r="F49" s="2864"/>
      <c r="G49" s="2832"/>
    </row>
    <row r="50" spans="1:7" s="1363" customFormat="1" ht="15.5">
      <c r="A50" s="1230"/>
      <c r="B50" s="1647" t="s">
        <v>994</v>
      </c>
      <c r="C50" s="1648"/>
      <c r="D50" s="2868"/>
      <c r="E50" s="2869"/>
      <c r="F50" s="2870">
        <f>SUM(D50:E50)</f>
        <v>0</v>
      </c>
      <c r="G50" s="1649"/>
    </row>
    <row r="51" spans="1:7" s="1363" customFormat="1" ht="15.5">
      <c r="A51" s="1230"/>
      <c r="B51" s="1650"/>
      <c r="C51" s="1651"/>
      <c r="D51" s="1652"/>
      <c r="E51" s="1609"/>
      <c r="F51" s="1645"/>
      <c r="G51" s="1646"/>
    </row>
    <row r="52" spans="1:7" s="1363" customFormat="1" ht="15.5">
      <c r="A52" s="1230"/>
      <c r="B52" s="2871" t="s">
        <v>995</v>
      </c>
      <c r="C52" s="2872"/>
      <c r="D52" s="2578">
        <f>SUM(D53,D54,D56,D57,D58,D59,D60,D61,D62)</f>
        <v>0</v>
      </c>
      <c r="E52" s="2873">
        <f>SUM(E53:E62)</f>
        <v>0</v>
      </c>
      <c r="F52" s="2873">
        <f t="shared" ref="F52:G52" si="3">SUM(F53:F62)</f>
        <v>0</v>
      </c>
      <c r="G52" s="2874">
        <f t="shared" si="3"/>
        <v>0</v>
      </c>
    </row>
    <row r="53" spans="1:7" s="1363" customFormat="1" ht="15.5">
      <c r="A53" s="1230"/>
      <c r="B53" s="2875"/>
      <c r="C53" s="2876"/>
      <c r="D53" s="1208"/>
      <c r="E53" s="2877"/>
      <c r="F53" s="1303">
        <f>SUM(D53:E53)</f>
        <v>0</v>
      </c>
      <c r="G53" s="2877"/>
    </row>
    <row r="54" spans="1:7" s="1363" customFormat="1" ht="15.5">
      <c r="A54" s="1420"/>
      <c r="B54" s="1654"/>
      <c r="C54" s="2878"/>
      <c r="D54" s="2855"/>
      <c r="E54" s="2879"/>
      <c r="F54" s="2880">
        <f>SUM(D54:E54)</f>
        <v>0</v>
      </c>
      <c r="G54" s="2879"/>
    </row>
    <row r="55" spans="1:7" s="1363" customFormat="1" ht="15.5">
      <c r="A55" s="1420"/>
      <c r="B55" s="1655"/>
      <c r="C55" s="2881"/>
      <c r="D55" s="2882"/>
      <c r="E55" s="2883"/>
      <c r="F55" s="2884"/>
      <c r="G55" s="2883"/>
    </row>
    <row r="56" spans="1:7" s="1363" customFormat="1" ht="15.5">
      <c r="A56" s="1420"/>
      <c r="B56" s="1656"/>
      <c r="C56" s="2878"/>
      <c r="D56" s="2855"/>
      <c r="E56" s="2879"/>
      <c r="F56" s="2880">
        <f t="shared" ref="F56:F62" si="4">SUM(D56:E56)</f>
        <v>0</v>
      </c>
      <c r="G56" s="2879"/>
    </row>
    <row r="57" spans="1:7" s="1363" customFormat="1" ht="15.5">
      <c r="A57" s="1420"/>
      <c r="B57" s="1656"/>
      <c r="C57" s="2878"/>
      <c r="D57" s="2855"/>
      <c r="E57" s="2879"/>
      <c r="F57" s="2880">
        <f t="shared" si="4"/>
        <v>0</v>
      </c>
      <c r="G57" s="2879"/>
    </row>
    <row r="58" spans="1:7" s="1363" customFormat="1" ht="15.5">
      <c r="A58" s="1420"/>
      <c r="B58" s="1421"/>
      <c r="C58" s="2885"/>
      <c r="D58" s="2855"/>
      <c r="E58" s="2879"/>
      <c r="F58" s="2880">
        <f t="shared" si="4"/>
        <v>0</v>
      </c>
      <c r="G58" s="2879"/>
    </row>
    <row r="59" spans="1:7" s="1363" customFormat="1" ht="15.5">
      <c r="A59" s="1420"/>
      <c r="B59" s="1421"/>
      <c r="C59" s="2885"/>
      <c r="D59" s="2855"/>
      <c r="E59" s="2879"/>
      <c r="F59" s="2880">
        <f t="shared" si="4"/>
        <v>0</v>
      </c>
      <c r="G59" s="2879"/>
    </row>
    <row r="60" spans="1:7" s="1363" customFormat="1" ht="15.5">
      <c r="A60" s="1230"/>
      <c r="B60" s="1422"/>
      <c r="C60" s="2885"/>
      <c r="D60" s="2855"/>
      <c r="E60" s="2879"/>
      <c r="F60" s="2880">
        <f t="shared" si="4"/>
        <v>0</v>
      </c>
      <c r="G60" s="2879"/>
    </row>
    <row r="61" spans="1:7" s="1363" customFormat="1" ht="15.5">
      <c r="A61" s="1230"/>
      <c r="B61" s="1422"/>
      <c r="C61" s="2885"/>
      <c r="D61" s="2855"/>
      <c r="E61" s="2879"/>
      <c r="F61" s="2880">
        <f t="shared" si="4"/>
        <v>0</v>
      </c>
      <c r="G61" s="2879"/>
    </row>
    <row r="62" spans="1:7" s="1363" customFormat="1" ht="15.5">
      <c r="A62" s="1230"/>
      <c r="B62" s="2886"/>
      <c r="C62" s="2887"/>
      <c r="D62" s="2855"/>
      <c r="E62" s="2879"/>
      <c r="F62" s="2880">
        <f t="shared" si="4"/>
        <v>0</v>
      </c>
      <c r="G62" s="2879"/>
    </row>
    <row r="63" spans="1:7" s="1363" customFormat="1" ht="16" thickBot="1">
      <c r="A63" s="2888"/>
      <c r="B63" s="2888" t="s">
        <v>996</v>
      </c>
      <c r="C63" s="2888"/>
      <c r="D63" s="2125">
        <f>+D50+D52</f>
        <v>0</v>
      </c>
      <c r="E63" s="2125">
        <f t="shared" ref="E63:G63" si="5">+E50+E52</f>
        <v>0</v>
      </c>
      <c r="F63" s="2125">
        <f t="shared" si="5"/>
        <v>0</v>
      </c>
      <c r="G63" s="2125">
        <f t="shared" si="5"/>
        <v>0</v>
      </c>
    </row>
    <row r="64" spans="1:7" s="1363" customFormat="1" ht="15.5">
      <c r="A64" s="374"/>
      <c r="B64" s="449"/>
      <c r="C64" s="374"/>
      <c r="D64" s="374"/>
      <c r="E64" s="374"/>
      <c r="F64" s="374"/>
      <c r="G64" s="374"/>
    </row>
    <row r="65" spans="1:7" s="1363" customFormat="1" ht="15.5">
      <c r="A65" s="374"/>
      <c r="B65" s="374"/>
      <c r="C65" s="374"/>
      <c r="D65" s="374"/>
      <c r="E65" s="374"/>
      <c r="F65" s="91"/>
      <c r="G65" s="95" t="str">
        <f>+ToC!E115</f>
        <v xml:space="preserve">LONG-TERM Annual Return </v>
      </c>
    </row>
    <row r="66" spans="1:7" s="1363" customFormat="1" ht="15.5">
      <c r="A66" s="374"/>
      <c r="B66" s="374"/>
      <c r="C66" s="374"/>
      <c r="D66" s="374"/>
      <c r="E66" s="374"/>
      <c r="F66" s="91"/>
      <c r="G66" s="376" t="s">
        <v>998</v>
      </c>
    </row>
  </sheetData>
  <sheetProtection password="DF61" sheet="1" objects="1" scenarios="1"/>
  <mergeCells count="6">
    <mergeCell ref="A1:G1"/>
    <mergeCell ref="A46:G46"/>
    <mergeCell ref="A45:F45"/>
    <mergeCell ref="A44:G44"/>
    <mergeCell ref="A9:G9"/>
    <mergeCell ref="A11:G11"/>
  </mergeCells>
  <dataValidations disablePrompts="1" count="1">
    <dataValidation type="decimal" operator="lessThanOrEqual" allowBlank="1" showInputMessage="1" showErrorMessage="1" errorTitle="Numbers Only" error="You can only enter numbers in these cells.To re input a number, press Cancel  or Retry and  delete, and then re enter a valid number_x000a_" sqref="D63:G63 G30 F31:G42 F50:F51 F19:F30 F16:F17 D30:E30 F53:F62">
      <formula1>50000000000</formula1>
    </dataValidation>
  </dataValidations>
  <hyperlinks>
    <hyperlink ref="A1:G1" location="ToC!A1" display="23.030"/>
  </hyperlinks>
  <pageMargins left="0.7" right="0.7" top="0.75" bottom="0.75" header="0.3" footer="0.3"/>
  <pageSetup paperSize="5" scale="6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966FF"/>
  </sheetPr>
  <dimension ref="A1:E101"/>
  <sheetViews>
    <sheetView topLeftCell="A46" zoomScaleNormal="100" workbookViewId="0">
      <selection activeCell="D88" sqref="D88"/>
    </sheetView>
  </sheetViews>
  <sheetFormatPr defaultColWidth="0" defaultRowHeight="15.5" zeroHeight="1"/>
  <cols>
    <col min="1" max="1" width="64.69140625" customWidth="1"/>
    <col min="2" max="2" width="7.765625" customWidth="1"/>
    <col min="3" max="4" width="15.765625" customWidth="1"/>
    <col min="5" max="5" width="8.765625" customWidth="1"/>
    <col min="6" max="16384" width="8.765625" style="4221" hidden="1"/>
  </cols>
  <sheetData>
    <row r="1" spans="1:5" ht="13">
      <c r="A1" s="5052" t="s">
        <v>81</v>
      </c>
      <c r="B1" s="5065"/>
      <c r="C1" s="5065"/>
      <c r="D1" s="5065"/>
      <c r="E1" s="1474"/>
    </row>
    <row r="2" spans="1:5" ht="14">
      <c r="A2" s="229"/>
      <c r="B2" s="102"/>
      <c r="C2" s="1759"/>
      <c r="D2" s="4228" t="s">
        <v>2283</v>
      </c>
      <c r="E2" s="1474"/>
    </row>
    <row r="3" spans="1:5" ht="14">
      <c r="A3" s="816" t="str">
        <f>+Cover!A14</f>
        <v>Select Name of Insurer/ Financial Holding Company</v>
      </c>
      <c r="B3" s="105"/>
      <c r="C3" s="105"/>
      <c r="D3" s="102"/>
      <c r="E3" s="1474"/>
    </row>
    <row r="4" spans="1:5" ht="14">
      <c r="A4" s="229" t="str">
        <f>+ToC!A3</f>
        <v>Insurer/Financial Holding Company</v>
      </c>
      <c r="B4" s="105"/>
      <c r="C4" s="102"/>
      <c r="D4" s="102"/>
      <c r="E4" s="1474"/>
    </row>
    <row r="5" spans="1:5" ht="14">
      <c r="A5" s="229"/>
      <c r="B5" s="105"/>
      <c r="C5" s="102"/>
      <c r="D5" s="786"/>
      <c r="E5" s="1474"/>
    </row>
    <row r="6" spans="1:5" ht="14">
      <c r="A6" s="229" t="str">
        <f>+ToC!A5</f>
        <v>LONG-TERM INSURERS ANNUAL RETURN</v>
      </c>
      <c r="B6" s="105"/>
      <c r="C6" s="102"/>
      <c r="D6" s="786"/>
      <c r="E6" s="1474"/>
    </row>
    <row r="7" spans="1:5" ht="14">
      <c r="A7" s="99" t="str">
        <f>+ToC!A6</f>
        <v>FOR THE YEAR ENDED:</v>
      </c>
      <c r="B7" s="1167"/>
      <c r="C7" s="1167"/>
      <c r="D7" s="2398">
        <f>+Cover!A23</f>
        <v>0</v>
      </c>
      <c r="E7" s="1474"/>
    </row>
    <row r="8" spans="1:5" ht="14">
      <c r="A8" s="230"/>
      <c r="B8" s="105"/>
      <c r="C8" s="105"/>
      <c r="D8" s="105"/>
      <c r="E8" s="1474"/>
    </row>
    <row r="9" spans="1:5" ht="14">
      <c r="A9" s="5407" t="s">
        <v>912</v>
      </c>
      <c r="B9" s="5407"/>
      <c r="C9" s="5407"/>
      <c r="D9" s="5407"/>
      <c r="E9" s="1474"/>
    </row>
    <row r="10" spans="1:5" ht="14">
      <c r="A10" s="230"/>
      <c r="B10" s="105"/>
      <c r="C10" s="105"/>
      <c r="D10" s="105"/>
      <c r="E10" s="1474"/>
    </row>
    <row r="11" spans="1:5" ht="14">
      <c r="A11" s="5471" t="s">
        <v>2303</v>
      </c>
      <c r="B11" s="5042"/>
      <c r="C11" s="5042"/>
      <c r="D11" s="5042"/>
      <c r="E11" s="1474"/>
    </row>
    <row r="12" spans="1:5" ht="14.5" thickBot="1">
      <c r="A12" s="809"/>
      <c r="B12" s="809"/>
      <c r="C12" s="809"/>
      <c r="D12" s="809"/>
      <c r="E12" s="1474"/>
    </row>
    <row r="13" spans="1:5" ht="14.5" thickTop="1">
      <c r="A13" s="2889" t="s">
        <v>1984</v>
      </c>
      <c r="B13" s="170"/>
      <c r="C13" s="171"/>
      <c r="D13" s="3952"/>
      <c r="E13" s="1474"/>
    </row>
    <row r="14" spans="1:5" ht="12.5">
      <c r="A14" s="2890"/>
      <c r="B14" s="172"/>
      <c r="C14" s="2891"/>
      <c r="D14" s="3953"/>
      <c r="E14" s="1474"/>
    </row>
    <row r="15" spans="1:5">
      <c r="A15" s="91"/>
      <c r="B15" s="2702" t="s">
        <v>133</v>
      </c>
      <c r="C15" s="2892">
        <f>YEAR($D$7)</f>
        <v>1900</v>
      </c>
      <c r="D15" s="2893">
        <f>C15-1</f>
        <v>1899</v>
      </c>
      <c r="E15" s="1474"/>
    </row>
    <row r="16" spans="1:5" ht="13">
      <c r="A16" s="2894" t="s">
        <v>1000</v>
      </c>
      <c r="B16" s="2895"/>
      <c r="C16" s="2896" t="s">
        <v>281</v>
      </c>
      <c r="D16" s="2897" t="s">
        <v>281</v>
      </c>
      <c r="E16" s="1474"/>
    </row>
    <row r="17" spans="1:5">
      <c r="A17" s="4844" t="s">
        <v>2461</v>
      </c>
      <c r="B17" s="4898"/>
      <c r="C17" s="173"/>
      <c r="D17" s="174"/>
      <c r="E17" s="32"/>
    </row>
    <row r="18" spans="1:5">
      <c r="A18" s="1444" t="s">
        <v>2462</v>
      </c>
      <c r="B18" s="4898"/>
      <c r="C18" s="173"/>
      <c r="D18" s="174"/>
      <c r="E18" s="32"/>
    </row>
    <row r="19" spans="1:5">
      <c r="A19" s="4845" t="s">
        <v>2537</v>
      </c>
      <c r="B19" s="4899"/>
      <c r="C19" s="495">
        <f>+'23.011'!D16</f>
        <v>0</v>
      </c>
      <c r="D19" s="326"/>
      <c r="E19" s="32"/>
    </row>
    <row r="20" spans="1:5">
      <c r="A20" s="4845" t="s">
        <v>2538</v>
      </c>
      <c r="B20" s="4899"/>
      <c r="C20" s="495">
        <f>+'23.011'!D17</f>
        <v>0</v>
      </c>
      <c r="D20" s="326"/>
      <c r="E20" s="32"/>
    </row>
    <row r="21" spans="1:5">
      <c r="A21" s="4845" t="s">
        <v>2539</v>
      </c>
      <c r="B21" s="4899"/>
      <c r="C21" s="495">
        <f>+'23.011'!D18</f>
        <v>0</v>
      </c>
      <c r="D21" s="326"/>
      <c r="E21" s="32"/>
    </row>
    <row r="22" spans="1:5">
      <c r="A22" s="4845" t="s">
        <v>2540</v>
      </c>
      <c r="B22" s="4899"/>
      <c r="C22" s="495">
        <f>+'23.011'!D19</f>
        <v>0</v>
      </c>
      <c r="D22" s="326"/>
      <c r="E22" s="32"/>
    </row>
    <row r="23" spans="1:5">
      <c r="A23" s="4846" t="s">
        <v>2541</v>
      </c>
      <c r="B23" s="4900"/>
      <c r="C23" s="2440">
        <f>+'23.011'!D37+'23.011'!D38</f>
        <v>0</v>
      </c>
      <c r="D23" s="326"/>
      <c r="E23" s="32"/>
    </row>
    <row r="24" spans="1:5" ht="20.149999999999999" customHeight="1">
      <c r="A24" s="2898" t="s">
        <v>2463</v>
      </c>
      <c r="B24" s="4901"/>
      <c r="C24" s="2172">
        <f>SUM(C19:C23)</f>
        <v>0</v>
      </c>
      <c r="D24" s="2192">
        <f>SUM(D19:D23)</f>
        <v>0</v>
      </c>
      <c r="E24" s="32"/>
    </row>
    <row r="25" spans="1:5" ht="20.149999999999999" customHeight="1">
      <c r="A25" s="1444" t="s">
        <v>1001</v>
      </c>
      <c r="B25" s="4902"/>
      <c r="C25" s="2899"/>
      <c r="D25" s="3960"/>
      <c r="E25" s="32"/>
    </row>
    <row r="26" spans="1:5" ht="20.149999999999999" customHeight="1">
      <c r="A26" s="1442" t="s">
        <v>2464</v>
      </c>
      <c r="B26" s="4903"/>
      <c r="C26" s="1459"/>
      <c r="D26" s="3962"/>
      <c r="E26" s="32"/>
    </row>
    <row r="27" spans="1:5" ht="20.149999999999999" customHeight="1">
      <c r="A27" s="4845" t="s">
        <v>2465</v>
      </c>
      <c r="B27" s="4903"/>
      <c r="C27" s="1450"/>
      <c r="D27" s="3955"/>
      <c r="E27" s="32"/>
    </row>
    <row r="28" spans="1:5" ht="20.149999999999999" customHeight="1">
      <c r="A28" s="4845" t="s">
        <v>2466</v>
      </c>
      <c r="B28" s="4903"/>
      <c r="C28" s="1450"/>
      <c r="D28" s="3955"/>
      <c r="E28" s="32"/>
    </row>
    <row r="29" spans="1:5" ht="20.149999999999999" customHeight="1">
      <c r="A29" s="4845" t="s">
        <v>2467</v>
      </c>
      <c r="B29" s="4903"/>
      <c r="C29" s="1450"/>
      <c r="D29" s="3955"/>
      <c r="E29" s="32"/>
    </row>
    <row r="30" spans="1:5" ht="20.149999999999999" customHeight="1">
      <c r="A30" s="4845" t="s">
        <v>2468</v>
      </c>
      <c r="B30" s="4903"/>
      <c r="C30" s="1450"/>
      <c r="D30" s="3955"/>
      <c r="E30" s="32"/>
    </row>
    <row r="31" spans="1:5" ht="20.149999999999999" customHeight="1">
      <c r="A31" s="4846" t="s">
        <v>2469</v>
      </c>
      <c r="B31" s="4904"/>
      <c r="C31" s="2352"/>
      <c r="D31" s="3964"/>
      <c r="E31" s="32"/>
    </row>
    <row r="32" spans="1:5" ht="20.149999999999999" customHeight="1">
      <c r="A32" s="2898" t="s">
        <v>2334</v>
      </c>
      <c r="B32" s="4901"/>
      <c r="C32" s="2341">
        <f>SUM(C27:C31)</f>
        <v>0</v>
      </c>
      <c r="D32" s="3527">
        <f>SUM(D27:D31)</f>
        <v>0</v>
      </c>
      <c r="E32" s="32"/>
    </row>
    <row r="33" spans="1:5" ht="15" customHeight="1">
      <c r="A33" s="1445"/>
      <c r="B33" s="4905"/>
      <c r="C33" s="2900"/>
      <c r="D33" s="3954"/>
      <c r="E33" s="32"/>
    </row>
    <row r="34" spans="1:5" ht="31.5" customHeight="1" thickBot="1">
      <c r="A34" s="2901" t="s">
        <v>2470</v>
      </c>
      <c r="B34" s="4906"/>
      <c r="C34" s="2902">
        <f>C24-C32</f>
        <v>0</v>
      </c>
      <c r="D34" s="3959">
        <f>D24-D32</f>
        <v>0</v>
      </c>
      <c r="E34" s="1474"/>
    </row>
    <row r="35" spans="1:5" ht="20.149999999999999" customHeight="1">
      <c r="A35" s="1446"/>
      <c r="B35" s="4907"/>
      <c r="C35" s="1440"/>
      <c r="D35" s="3961"/>
      <c r="E35" s="1474"/>
    </row>
    <row r="36" spans="1:5" ht="14">
      <c r="A36" s="1657" t="s">
        <v>2545</v>
      </c>
      <c r="B36" s="4905"/>
      <c r="C36" s="1210"/>
      <c r="D36" s="1441"/>
      <c r="E36" s="1474"/>
    </row>
    <row r="37" spans="1:5" ht="14">
      <c r="A37" s="1443"/>
      <c r="B37" s="4903"/>
      <c r="C37" s="2440"/>
      <c r="D37" s="3956"/>
      <c r="E37" s="1474"/>
    </row>
    <row r="38" spans="1:5" ht="15" customHeight="1" thickBot="1">
      <c r="A38" s="1447" t="s">
        <v>1002</v>
      </c>
      <c r="B38" s="4903"/>
      <c r="C38" s="2359">
        <f>C34*0.7</f>
        <v>0</v>
      </c>
      <c r="D38" s="3942">
        <f>D34*0.7</f>
        <v>0</v>
      </c>
      <c r="E38" s="1474"/>
    </row>
    <row r="39" spans="1:5" ht="15" customHeight="1" thickTop="1">
      <c r="A39" s="1447"/>
      <c r="B39" s="4903"/>
      <c r="C39" s="2903"/>
      <c r="D39" s="3963"/>
      <c r="E39" s="1474"/>
    </row>
    <row r="40" spans="1:5" ht="15" customHeight="1" thickBot="1">
      <c r="A40" s="1447" t="s">
        <v>1003</v>
      </c>
      <c r="B40" s="4903"/>
      <c r="C40" s="2904">
        <f>C34*0.1</f>
        <v>0</v>
      </c>
      <c r="D40" s="3951">
        <f>D34*0.1</f>
        <v>0</v>
      </c>
      <c r="E40" s="1474"/>
    </row>
    <row r="41" spans="1:5" ht="15" thickTop="1" thickBot="1">
      <c r="A41" s="2905"/>
      <c r="B41" s="4908"/>
      <c r="C41" s="2906"/>
      <c r="D41" s="2907"/>
      <c r="E41" s="1474"/>
    </row>
    <row r="42" spans="1:5" ht="14">
      <c r="A42" s="1657" t="s">
        <v>2546</v>
      </c>
      <c r="B42" s="4909"/>
      <c r="C42" s="1423"/>
      <c r="D42" s="1424"/>
      <c r="E42" s="1474"/>
    </row>
    <row r="43" spans="1:5">
      <c r="A43" s="4852" t="s">
        <v>2474</v>
      </c>
      <c r="B43" s="4909"/>
      <c r="C43" s="4873">
        <f>'25.010'!C33</f>
        <v>0</v>
      </c>
      <c r="D43" s="1425"/>
      <c r="E43" s="1474"/>
    </row>
    <row r="44" spans="1:5">
      <c r="A44" s="4852" t="s">
        <v>2475</v>
      </c>
      <c r="B44" s="4909"/>
      <c r="C44" s="4873">
        <f>'25.010'!C43+'25.010'!C46</f>
        <v>0</v>
      </c>
      <c r="D44" s="4847"/>
      <c r="E44" s="1474"/>
    </row>
    <row r="45" spans="1:5">
      <c r="A45" s="4852" t="s">
        <v>2476</v>
      </c>
      <c r="B45" s="4909"/>
      <c r="C45" s="4873">
        <f>'25.010'!C51</f>
        <v>0</v>
      </c>
      <c r="D45" s="4848"/>
      <c r="E45" s="1474"/>
    </row>
    <row r="46" spans="1:5">
      <c r="A46" s="4852" t="s">
        <v>2477</v>
      </c>
      <c r="B46" s="4909"/>
      <c r="C46" s="4873">
        <f>'25.010'!C38</f>
        <v>0</v>
      </c>
      <c r="D46" s="3950"/>
      <c r="E46" s="1474"/>
    </row>
    <row r="47" spans="1:5" ht="14">
      <c r="A47" s="4853" t="s">
        <v>2478</v>
      </c>
      <c r="B47" s="4910"/>
      <c r="C47" s="4897"/>
      <c r="D47" s="4896"/>
      <c r="E47" s="1474"/>
    </row>
    <row r="48" spans="1:5" ht="15" customHeight="1">
      <c r="A48" s="2702" t="s">
        <v>1005</v>
      </c>
      <c r="B48" s="4911"/>
      <c r="C48" s="4880">
        <f>+C43+SUM(C45:C46)</f>
        <v>0</v>
      </c>
      <c r="D48" s="4881">
        <f>+D43+SUM(D45:D46)</f>
        <v>0</v>
      </c>
      <c r="E48" s="1474"/>
    </row>
    <row r="49" spans="1:5" ht="14">
      <c r="A49" s="4867"/>
      <c r="B49" s="4912"/>
      <c r="C49" s="2908"/>
      <c r="D49" s="3949"/>
      <c r="E49" s="1474"/>
    </row>
    <row r="50" spans="1:5">
      <c r="A50" s="3746" t="s">
        <v>2471</v>
      </c>
      <c r="B50" s="4913"/>
      <c r="C50" s="1426"/>
      <c r="D50" s="1427"/>
      <c r="E50" s="1474"/>
    </row>
    <row r="51" spans="1:5" ht="14">
      <c r="A51" s="4593" t="s">
        <v>2543</v>
      </c>
      <c r="B51" s="4914"/>
      <c r="C51" s="4878">
        <f>'23.010'!D44</f>
        <v>0</v>
      </c>
      <c r="D51" s="4884"/>
      <c r="E51" s="1474"/>
    </row>
    <row r="52" spans="1:5" ht="14">
      <c r="A52" s="4849" t="s">
        <v>1004</v>
      </c>
      <c r="B52" s="4914"/>
      <c r="C52" s="4883"/>
      <c r="D52" s="4882"/>
      <c r="E52" s="1474"/>
    </row>
    <row r="53" spans="1:5" ht="14">
      <c r="A53" s="4850" t="s">
        <v>2544</v>
      </c>
      <c r="B53" s="4914"/>
      <c r="C53" s="4879">
        <f>-C48</f>
        <v>0</v>
      </c>
      <c r="D53" s="4882"/>
      <c r="E53" s="1474"/>
    </row>
    <row r="54" spans="1:5" ht="14">
      <c r="A54" s="4850" t="s">
        <v>2472</v>
      </c>
      <c r="B54" s="4914"/>
      <c r="C54" s="4883"/>
      <c r="D54" s="4882"/>
      <c r="E54" s="1474"/>
    </row>
    <row r="55" spans="1:5" ht="14">
      <c r="A55" s="4851"/>
      <c r="B55" s="4914"/>
      <c r="C55" s="4885"/>
      <c r="D55" s="4882"/>
      <c r="E55" s="1474"/>
    </row>
    <row r="56" spans="1:5" ht="14.5" thickBot="1">
      <c r="A56" s="2925" t="s">
        <v>2473</v>
      </c>
      <c r="B56" s="4911"/>
      <c r="C56" s="4886">
        <f>SUM(C51:C55)</f>
        <v>0</v>
      </c>
      <c r="D56" s="4887">
        <f>SUM(D51:D55)</f>
        <v>0</v>
      </c>
      <c r="E56" s="1474"/>
    </row>
    <row r="57" spans="1:5" ht="14.5" thickTop="1">
      <c r="A57" s="2909"/>
      <c r="B57" s="4915"/>
      <c r="C57" s="2910"/>
      <c r="D57" s="3948"/>
      <c r="E57" s="1474"/>
    </row>
    <row r="58" spans="1:5" ht="14">
      <c r="A58" s="4593" t="s">
        <v>2547</v>
      </c>
      <c r="B58" s="4905"/>
      <c r="C58" s="2911"/>
      <c r="D58" s="1358"/>
      <c r="E58" s="1474"/>
    </row>
    <row r="59" spans="1:5" ht="15.65" customHeight="1">
      <c r="A59" s="1448" t="s">
        <v>2548</v>
      </c>
      <c r="B59" s="4903"/>
      <c r="C59" s="2912">
        <f>+C56</f>
        <v>0</v>
      </c>
      <c r="D59" s="4924">
        <f>+D56</f>
        <v>0</v>
      </c>
      <c r="E59" s="1474"/>
    </row>
    <row r="60" spans="1:5" ht="14.15" customHeight="1">
      <c r="A60" s="4868"/>
      <c r="B60" s="4916"/>
      <c r="C60" s="4869"/>
      <c r="D60" s="4870"/>
      <c r="E60" s="1474"/>
    </row>
    <row r="61" spans="1:5" ht="14.15" customHeight="1">
      <c r="A61" s="1448" t="s">
        <v>2549</v>
      </c>
      <c r="B61" s="4903"/>
      <c r="C61" s="2913"/>
      <c r="D61" s="2449"/>
      <c r="E61" s="1474"/>
    </row>
    <row r="62" spans="1:5" ht="14">
      <c r="A62" s="2914"/>
      <c r="B62" s="4917"/>
      <c r="C62" s="2915"/>
      <c r="D62" s="3949"/>
      <c r="E62" s="1474"/>
    </row>
    <row r="63" spans="1:5" ht="14">
      <c r="A63" s="2916" t="s">
        <v>2550</v>
      </c>
      <c r="B63" s="4918"/>
      <c r="C63" s="4888">
        <f>SUM(C59:C61)</f>
        <v>0</v>
      </c>
      <c r="D63" s="4889">
        <f>SUM(D59:D61)</f>
        <v>0</v>
      </c>
      <c r="E63" s="1474"/>
    </row>
    <row r="64" spans="1:5" ht="14.5" thickBot="1">
      <c r="A64" s="2917"/>
      <c r="B64" s="4906"/>
      <c r="C64" s="2918"/>
      <c r="D64" s="2919"/>
      <c r="E64" s="1474"/>
    </row>
    <row r="65" spans="1:5" ht="14">
      <c r="A65" s="1449"/>
      <c r="B65" s="4905"/>
      <c r="C65" s="2911"/>
      <c r="D65" s="1358"/>
      <c r="E65" s="1474"/>
    </row>
    <row r="66" spans="1:5" ht="14">
      <c r="A66" s="2920" t="s">
        <v>2551</v>
      </c>
      <c r="B66" s="4903"/>
      <c r="C66" s="495"/>
      <c r="D66" s="725"/>
      <c r="E66" s="1474"/>
    </row>
    <row r="67" spans="1:5" ht="14">
      <c r="A67" s="2921" t="s">
        <v>2552</v>
      </c>
      <c r="B67" s="4903"/>
      <c r="C67" s="495"/>
      <c r="D67" s="725"/>
      <c r="E67" s="1474"/>
    </row>
    <row r="68" spans="1:5" ht="14">
      <c r="A68" s="2921"/>
      <c r="B68" s="4903"/>
      <c r="C68" s="763"/>
      <c r="D68" s="764"/>
      <c r="E68" s="1474"/>
    </row>
    <row r="69" spans="1:5" ht="14">
      <c r="A69" s="2921" t="s">
        <v>2553</v>
      </c>
      <c r="B69" s="4903"/>
      <c r="C69" s="763"/>
      <c r="D69" s="764"/>
      <c r="E69" s="1474"/>
    </row>
    <row r="70" spans="1:5" ht="14">
      <c r="A70" s="2922"/>
      <c r="B70" s="4903"/>
      <c r="C70" s="763"/>
      <c r="D70" s="764"/>
      <c r="E70" s="1474"/>
    </row>
    <row r="71" spans="1:5" ht="14">
      <c r="A71" s="2921" t="s">
        <v>2561</v>
      </c>
      <c r="B71" s="4903"/>
      <c r="C71" s="3958">
        <f>C63</f>
        <v>0</v>
      </c>
      <c r="D71" s="3947">
        <f>+D63</f>
        <v>0</v>
      </c>
      <c r="E71" s="1474"/>
    </row>
    <row r="72" spans="1:5" ht="14">
      <c r="A72" s="2922"/>
      <c r="B72" s="4903"/>
      <c r="C72" s="3943"/>
      <c r="D72" s="3946"/>
      <c r="E72" s="1474"/>
    </row>
    <row r="73" spans="1:5" ht="14">
      <c r="A73" s="4871" t="s">
        <v>2554</v>
      </c>
      <c r="B73" s="4919"/>
      <c r="C73" s="3943">
        <f>-C38</f>
        <v>0</v>
      </c>
      <c r="D73" s="4872">
        <f>-D38</f>
        <v>0</v>
      </c>
      <c r="E73" s="1474"/>
    </row>
    <row r="74" spans="1:5" ht="14">
      <c r="A74" s="2923"/>
      <c r="B74" s="4917"/>
      <c r="C74" s="3957"/>
      <c r="D74" s="2924"/>
      <c r="E74" s="1474"/>
    </row>
    <row r="75" spans="1:5" ht="14.5" thickBot="1">
      <c r="A75" s="2925" t="str">
        <f>IF(C75&gt;0,"Requirement Met at Current Year End","Does not meet Requirement")</f>
        <v>Does not meet Requirement</v>
      </c>
      <c r="B75" s="4920"/>
      <c r="C75" s="4890">
        <f>C69+C71</f>
        <v>0</v>
      </c>
      <c r="D75" s="4891">
        <f>D70+D72</f>
        <v>0</v>
      </c>
      <c r="E75" s="1474"/>
    </row>
    <row r="76" spans="1:5" ht="14.5" thickTop="1">
      <c r="A76" s="4509" t="s">
        <v>1006</v>
      </c>
      <c r="B76" s="4921"/>
      <c r="C76" s="1429"/>
      <c r="D76" s="3945"/>
      <c r="E76" s="1474"/>
    </row>
    <row r="77" spans="1:5" ht="14">
      <c r="A77" s="2920" t="s">
        <v>2555</v>
      </c>
      <c r="B77" s="4909"/>
      <c r="C77" s="1431"/>
      <c r="D77" s="3944"/>
      <c r="E77" s="1474"/>
    </row>
    <row r="78" spans="1:5" ht="15" customHeight="1">
      <c r="A78" s="2926"/>
      <c r="B78" s="4909"/>
      <c r="C78" s="1431"/>
      <c r="D78" s="3944"/>
      <c r="E78" s="1474"/>
    </row>
    <row r="79" spans="1:5" ht="15" customHeight="1">
      <c r="A79" s="2920" t="s">
        <v>2556</v>
      </c>
      <c r="B79" s="4909"/>
      <c r="C79" s="4894"/>
      <c r="D79" s="4895"/>
      <c r="E79" s="1474"/>
    </row>
    <row r="80" spans="1:5" ht="14.25" customHeight="1">
      <c r="A80" s="1445"/>
      <c r="B80" s="4922"/>
      <c r="C80" s="1430"/>
      <c r="D80" s="300"/>
      <c r="E80" s="1474"/>
    </row>
    <row r="81" spans="1:5" ht="14">
      <c r="A81" s="2922" t="s">
        <v>2557</v>
      </c>
      <c r="B81" s="4922"/>
      <c r="C81" s="4892">
        <f>-C32*0.7</f>
        <v>0</v>
      </c>
      <c r="D81" s="4893">
        <f>-D32*0.7</f>
        <v>0</v>
      </c>
      <c r="E81" s="1474"/>
    </row>
    <row r="82" spans="1:5">
      <c r="A82" s="2927"/>
      <c r="B82" s="4910"/>
      <c r="C82" s="1428"/>
      <c r="D82" s="176"/>
      <c r="E82" s="1474"/>
    </row>
    <row r="83" spans="1:5" ht="14.5" thickBot="1">
      <c r="A83" s="2925" t="str">
        <f>IF(C83&gt;0,"Requirement Met at Current Year End","Does not meet requirement")</f>
        <v>Does not meet requirement</v>
      </c>
      <c r="B83" s="4923"/>
      <c r="C83" s="4890">
        <f>C79+C81</f>
        <v>0</v>
      </c>
      <c r="D83" s="4891">
        <f>D79+D81</f>
        <v>0</v>
      </c>
      <c r="E83" s="1474"/>
    </row>
    <row r="84" spans="1:5" ht="16" hidden="1" thickTop="1">
      <c r="A84" s="4"/>
      <c r="B84" s="4"/>
      <c r="C84" s="4"/>
      <c r="D84" s="4"/>
      <c r="E84" s="32"/>
    </row>
    <row r="85" spans="1:5" ht="16" thickTop="1">
      <c r="A85" s="1436" t="s">
        <v>2335</v>
      </c>
      <c r="B85" s="32"/>
      <c r="C85" s="32"/>
      <c r="D85" s="32"/>
      <c r="E85" s="32"/>
    </row>
    <row r="86" spans="1:5">
      <c r="A86" s="32"/>
      <c r="B86" s="32"/>
      <c r="C86" s="4269"/>
      <c r="D86" s="95" t="str">
        <f>+ToC!E115</f>
        <v xml:space="preserve">LONG-TERM Annual Return </v>
      </c>
      <c r="E86" s="32"/>
    </row>
    <row r="87" spans="1:5">
      <c r="A87" s="32"/>
      <c r="B87" s="32"/>
      <c r="C87" s="4269"/>
      <c r="D87" s="4510" t="s">
        <v>2570</v>
      </c>
      <c r="E87" s="32"/>
    </row>
    <row r="88" spans="1:5">
      <c r="A88" s="32"/>
      <c r="B88" s="32"/>
      <c r="C88" s="32"/>
      <c r="D88" s="32"/>
      <c r="E88" s="32"/>
    </row>
    <row r="89" spans="1:5" hidden="1"/>
    <row r="90" spans="1:5" hidden="1"/>
    <row r="91" spans="1:5" hidden="1"/>
    <row r="92" spans="1:5" hidden="1"/>
    <row r="93" spans="1:5" hidden="1"/>
    <row r="94" spans="1:5" hidden="1"/>
    <row r="95" spans="1:5" hidden="1"/>
    <row r="96" spans="1:5" hidden="1"/>
    <row r="97" hidden="1"/>
    <row r="98" hidden="1"/>
    <row r="99" hidden="1"/>
    <row r="100" hidden="1"/>
    <row r="101" hidden="1"/>
  </sheetData>
  <sheetProtection password="DF61" sheet="1" objects="1" scenarios="1"/>
  <mergeCells count="3">
    <mergeCell ref="A9:D9"/>
    <mergeCell ref="A11:D11"/>
    <mergeCell ref="A1:D1"/>
  </mergeCells>
  <dataValidations count="2">
    <dataValidation type="decimal" operator="lessThanOrEqual" allowBlank="1" showInputMessage="1" showErrorMessage="1" errorTitle="Numbers only" error="you can only enter whole numbers" sqref="C83:D83 C19:D41 C43:C46 C56:D79">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C13:D14 C16:D18">
      <formula1>50000000000</formula1>
    </dataValidation>
  </dataValidations>
  <hyperlinks>
    <hyperlink ref="A1:D1" location="ToC!A1" display="23.040"/>
  </hyperlinks>
  <pageMargins left="0.7" right="0.7" top="0.75" bottom="0.75" header="0.3" footer="0.3"/>
  <pageSetup paperSize="5" scale="6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FF"/>
    <pageSetUpPr fitToPage="1"/>
  </sheetPr>
  <dimension ref="A1:H108"/>
  <sheetViews>
    <sheetView zoomScaleNormal="100" workbookViewId="0">
      <selection activeCell="A54" sqref="A54"/>
    </sheetView>
  </sheetViews>
  <sheetFormatPr defaultColWidth="0" defaultRowHeight="15.5" zeroHeight="1"/>
  <cols>
    <col min="1" max="1" width="52.765625" customWidth="1"/>
    <col min="2" max="2" width="4.69140625" bestFit="1" customWidth="1"/>
    <col min="3" max="8" width="15.765625" customWidth="1"/>
    <col min="9" max="16384" width="8.84375" style="1363" hidden="1"/>
  </cols>
  <sheetData>
    <row r="1" spans="1:8" ht="14">
      <c r="A1" s="5336" t="s">
        <v>82</v>
      </c>
      <c r="B1" s="5590"/>
      <c r="C1" s="5590"/>
      <c r="D1" s="5590"/>
      <c r="E1" s="5590"/>
      <c r="F1" s="5590"/>
      <c r="G1" s="5590"/>
      <c r="H1" s="5590"/>
    </row>
    <row r="2" spans="1:8" ht="14">
      <c r="A2" s="1759"/>
      <c r="B2" s="1763"/>
      <c r="C2" s="1763"/>
      <c r="D2" s="1763"/>
      <c r="E2" s="1763"/>
      <c r="F2" s="640" t="s">
        <v>2056</v>
      </c>
      <c r="G2" s="1763"/>
      <c r="H2" s="102"/>
    </row>
    <row r="3" spans="1:8" ht="14">
      <c r="A3" s="2928" t="str">
        <f>+Cover!A14</f>
        <v>Select Name of Insurer/ Financial Holding Company</v>
      </c>
      <c r="B3" s="689"/>
      <c r="C3" s="689"/>
      <c r="D3" s="102"/>
      <c r="E3" s="102"/>
      <c r="F3" s="69"/>
      <c r="G3" s="102"/>
      <c r="H3" s="102"/>
    </row>
    <row r="4" spans="1:8" ht="14">
      <c r="A4" s="2829" t="str">
        <f>+ToC!A3</f>
        <v>Insurer/Financial Holding Company</v>
      </c>
      <c r="B4" s="2929"/>
      <c r="C4" s="102"/>
      <c r="D4" s="102"/>
      <c r="E4" s="102"/>
      <c r="F4" s="102"/>
      <c r="G4" s="102"/>
      <c r="H4" s="102"/>
    </row>
    <row r="5" spans="1:8" ht="14">
      <c r="A5" s="1791"/>
      <c r="B5" s="105"/>
      <c r="C5" s="102"/>
      <c r="D5" s="102"/>
      <c r="E5" s="102"/>
      <c r="F5" s="102"/>
      <c r="G5" s="102"/>
      <c r="H5" s="102"/>
    </row>
    <row r="6" spans="1:8" ht="14">
      <c r="A6" s="99" t="str">
        <f>ToC!A5</f>
        <v>LONG-TERM INSURERS ANNUAL RETURN</v>
      </c>
      <c r="B6" s="102"/>
      <c r="C6" s="102"/>
      <c r="D6" s="102"/>
      <c r="E6" s="287"/>
      <c r="F6" s="102"/>
      <c r="G6" s="102"/>
      <c r="H6" s="102"/>
    </row>
    <row r="7" spans="1:8" ht="14">
      <c r="A7" s="1787" t="str">
        <f>+ToC!A6</f>
        <v>FOR THE YEAR ENDED:</v>
      </c>
      <c r="B7" s="105"/>
      <c r="C7" s="102"/>
      <c r="D7" s="102"/>
      <c r="E7" s="102"/>
      <c r="F7" s="102"/>
      <c r="G7" s="2078">
        <f>+Cover!A23</f>
        <v>0</v>
      </c>
      <c r="H7" s="102"/>
    </row>
    <row r="8" spans="1:8">
      <c r="A8" s="5286" t="s">
        <v>999</v>
      </c>
      <c r="B8" s="5286"/>
      <c r="C8" s="5286"/>
      <c r="D8" s="5073"/>
      <c r="E8" s="5073"/>
      <c r="F8" s="5073"/>
      <c r="G8" s="5073"/>
      <c r="H8" s="231"/>
    </row>
    <row r="9" spans="1:8">
      <c r="A9" s="5421" t="s">
        <v>2308</v>
      </c>
      <c r="B9" s="5042"/>
      <c r="C9" s="5042"/>
      <c r="D9" s="5042"/>
      <c r="E9" s="5042"/>
      <c r="F9" s="5042"/>
      <c r="G9" s="5042"/>
      <c r="H9" s="231"/>
    </row>
    <row r="10" spans="1:8" ht="16" thickBot="1">
      <c r="A10" s="424"/>
      <c r="B10" s="424"/>
      <c r="C10" s="94"/>
      <c r="D10" s="94"/>
      <c r="E10" s="94"/>
      <c r="F10" s="91"/>
      <c r="G10" s="91" t="s">
        <v>826</v>
      </c>
      <c r="H10" s="91" t="s">
        <v>826</v>
      </c>
    </row>
    <row r="11" spans="1:8" ht="15.75" customHeight="1" thickTop="1" thickBot="1">
      <c r="A11" s="67" t="s">
        <v>1008</v>
      </c>
      <c r="B11" s="2930"/>
      <c r="C11" s="5410" t="s">
        <v>1009</v>
      </c>
      <c r="D11" s="5593"/>
      <c r="E11" s="5410" t="s">
        <v>1010</v>
      </c>
      <c r="F11" s="5594"/>
      <c r="G11" s="5591" t="s">
        <v>1011</v>
      </c>
      <c r="H11" s="5592"/>
    </row>
    <row r="12" spans="1:8" ht="13.5" thickTop="1">
      <c r="A12" s="2931" t="s">
        <v>915</v>
      </c>
      <c r="B12" s="2932" t="s">
        <v>133</v>
      </c>
      <c r="C12" s="2933" t="s">
        <v>978</v>
      </c>
      <c r="D12" s="2934" t="s">
        <v>1012</v>
      </c>
      <c r="E12" s="2933" t="s">
        <v>978</v>
      </c>
      <c r="F12" s="2934" t="s">
        <v>1012</v>
      </c>
      <c r="G12" s="334">
        <f>YEAR($G$7)</f>
        <v>1900</v>
      </c>
      <c r="H12" s="335">
        <f>G12-1</f>
        <v>1899</v>
      </c>
    </row>
    <row r="13" spans="1:8" ht="14">
      <c r="A13" s="2935" t="s">
        <v>1013</v>
      </c>
      <c r="B13" s="2936"/>
      <c r="C13" s="2937" t="s">
        <v>281</v>
      </c>
      <c r="D13" s="2937" t="s">
        <v>281</v>
      </c>
      <c r="E13" s="2937" t="s">
        <v>281</v>
      </c>
      <c r="F13" s="2937" t="s">
        <v>281</v>
      </c>
      <c r="G13" s="2937" t="s">
        <v>281</v>
      </c>
      <c r="H13" s="2938" t="s">
        <v>281</v>
      </c>
    </row>
    <row r="14" spans="1:8" ht="16" thickBot="1">
      <c r="A14" s="2939" t="s">
        <v>2096</v>
      </c>
      <c r="B14" s="2940"/>
      <c r="C14" s="516"/>
      <c r="D14" s="1658"/>
      <c r="E14" s="516"/>
      <c r="F14" s="516"/>
      <c r="G14" s="1485">
        <f>SUM(C14:F14)</f>
        <v>0</v>
      </c>
      <c r="H14" s="514"/>
    </row>
    <row r="15" spans="1:8">
      <c r="A15" s="2941"/>
      <c r="B15" s="18"/>
      <c r="C15" s="985"/>
      <c r="D15" s="986"/>
      <c r="E15" s="985"/>
      <c r="F15" s="985"/>
      <c r="G15" s="1564"/>
      <c r="H15" s="988"/>
    </row>
    <row r="16" spans="1:8" ht="16" thickBot="1">
      <c r="A16" s="2939" t="s">
        <v>2097</v>
      </c>
      <c r="B16" s="2940"/>
      <c r="C16" s="2942">
        <f>SUM(C17:C21)</f>
        <v>0</v>
      </c>
      <c r="D16" s="2942">
        <f t="shared" ref="D16:H16" si="0">SUM(D17:D21)</f>
        <v>0</v>
      </c>
      <c r="E16" s="2942">
        <f t="shared" si="0"/>
        <v>0</v>
      </c>
      <c r="F16" s="2942">
        <f t="shared" si="0"/>
        <v>0</v>
      </c>
      <c r="G16" s="2942">
        <f t="shared" si="0"/>
        <v>0</v>
      </c>
      <c r="H16" s="2943">
        <f t="shared" si="0"/>
        <v>0</v>
      </c>
    </row>
    <row r="17" spans="1:8">
      <c r="A17" s="964" t="s">
        <v>1014</v>
      </c>
      <c r="B17" s="982"/>
      <c r="C17" s="983"/>
      <c r="D17" s="984"/>
      <c r="E17" s="983"/>
      <c r="F17" s="983"/>
      <c r="G17" s="1565">
        <f>SUM(C17:F17)</f>
        <v>0</v>
      </c>
      <c r="H17" s="1478"/>
    </row>
    <row r="18" spans="1:8">
      <c r="A18" s="965" t="s">
        <v>2098</v>
      </c>
      <c r="B18" s="981"/>
      <c r="C18" s="508"/>
      <c r="D18" s="129"/>
      <c r="E18" s="508"/>
      <c r="F18" s="508"/>
      <c r="G18" s="1565">
        <f t="shared" ref="G18:G22" si="1">SUM(C18:F18)</f>
        <v>0</v>
      </c>
      <c r="H18" s="306"/>
    </row>
    <row r="19" spans="1:8">
      <c r="A19" s="965" t="s">
        <v>2099</v>
      </c>
      <c r="B19" s="17"/>
      <c r="C19" s="1160"/>
      <c r="D19" s="1364"/>
      <c r="E19" s="1160"/>
      <c r="F19" s="1159"/>
      <c r="G19" s="1565">
        <f>SUM(C19:F19)</f>
        <v>0</v>
      </c>
      <c r="H19" s="306"/>
    </row>
    <row r="20" spans="1:8" s="4221" customFormat="1">
      <c r="A20" s="2944" t="s">
        <v>2100</v>
      </c>
      <c r="B20" s="2945"/>
      <c r="C20" s="2946"/>
      <c r="D20" s="2946"/>
      <c r="E20" s="2946"/>
      <c r="F20" s="2947"/>
      <c r="G20" s="4533">
        <f t="shared" ref="G20" si="2">SUM(C20:F20)</f>
        <v>0</v>
      </c>
      <c r="H20" s="307"/>
    </row>
    <row r="21" spans="1:8">
      <c r="A21" s="2944" t="s">
        <v>2101</v>
      </c>
      <c r="B21" s="2945"/>
      <c r="C21" s="2946"/>
      <c r="D21" s="2946"/>
      <c r="E21" s="2946"/>
      <c r="F21" s="2947"/>
      <c r="G21" s="2948">
        <f t="shared" si="1"/>
        <v>0</v>
      </c>
      <c r="H21" s="307"/>
    </row>
    <row r="22" spans="1:8" ht="15" customHeight="1" thickBot="1">
      <c r="A22" s="2949" t="s">
        <v>2102</v>
      </c>
      <c r="B22" s="2950"/>
      <c r="C22" s="2951"/>
      <c r="D22" s="2951"/>
      <c r="E22" s="2951"/>
      <c r="F22" s="2951"/>
      <c r="G22" s="2952">
        <f t="shared" si="1"/>
        <v>0</v>
      </c>
      <c r="H22" s="2953"/>
    </row>
    <row r="23" spans="1:8" ht="15" customHeight="1">
      <c r="A23" s="1479"/>
      <c r="B23" s="18"/>
      <c r="C23" s="330"/>
      <c r="D23" s="987"/>
      <c r="E23" s="330"/>
      <c r="F23" s="330"/>
      <c r="G23" s="1564"/>
      <c r="H23" s="1480"/>
    </row>
    <row r="24" spans="1:8">
      <c r="A24" s="966" t="s">
        <v>791</v>
      </c>
      <c r="B24" s="17"/>
      <c r="C24" s="526"/>
      <c r="D24" s="2954"/>
      <c r="E24" s="526"/>
      <c r="F24" s="526"/>
      <c r="G24" s="1566"/>
      <c r="H24" s="1103"/>
    </row>
    <row r="25" spans="1:8" ht="15" customHeight="1">
      <c r="A25" s="967" t="s">
        <v>1015</v>
      </c>
      <c r="B25" s="17"/>
      <c r="C25" s="526"/>
      <c r="D25" s="2954"/>
      <c r="E25" s="526"/>
      <c r="F25" s="526"/>
      <c r="G25" s="1566"/>
      <c r="H25" s="1103"/>
    </row>
    <row r="26" spans="1:8" ht="15" customHeight="1">
      <c r="A26" s="965" t="s">
        <v>1016</v>
      </c>
      <c r="B26" s="17"/>
      <c r="C26" s="129"/>
      <c r="D26" s="129"/>
      <c r="E26" s="129"/>
      <c r="F26" s="129"/>
      <c r="G26" s="509">
        <f>SUM(C26:F26)</f>
        <v>0</v>
      </c>
      <c r="H26" s="306"/>
    </row>
    <row r="27" spans="1:8" ht="15" customHeight="1">
      <c r="A27" s="965" t="s">
        <v>2024</v>
      </c>
      <c r="B27" s="17"/>
      <c r="C27" s="129"/>
      <c r="D27" s="129"/>
      <c r="E27" s="508"/>
      <c r="F27" s="129"/>
      <c r="G27" s="509">
        <f t="shared" ref="G27:G32" si="3">SUM(C27:F27)</f>
        <v>0</v>
      </c>
      <c r="H27" s="306"/>
    </row>
    <row r="28" spans="1:8">
      <c r="A28" s="965" t="s">
        <v>1017</v>
      </c>
      <c r="B28" s="17"/>
      <c r="C28" s="1159"/>
      <c r="D28" s="1159"/>
      <c r="E28" s="1159"/>
      <c r="F28" s="943"/>
      <c r="G28" s="509">
        <f t="shared" si="3"/>
        <v>0</v>
      </c>
      <c r="H28" s="1315"/>
    </row>
    <row r="29" spans="1:8">
      <c r="A29" s="968" t="s">
        <v>2336</v>
      </c>
      <c r="B29" s="17"/>
      <c r="C29" s="1159"/>
      <c r="D29" s="129"/>
      <c r="E29" s="1159"/>
      <c r="F29" s="1159"/>
      <c r="G29" s="509">
        <f t="shared" si="3"/>
        <v>0</v>
      </c>
      <c r="H29" s="1315"/>
    </row>
    <row r="30" spans="1:8">
      <c r="A30" s="968" t="s">
        <v>2337</v>
      </c>
      <c r="B30" s="17"/>
      <c r="C30" s="511"/>
      <c r="D30" s="1365"/>
      <c r="E30" s="1353"/>
      <c r="F30" s="129"/>
      <c r="G30" s="509">
        <f t="shared" si="3"/>
        <v>0</v>
      </c>
      <c r="H30" s="512"/>
    </row>
    <row r="31" spans="1:8" s="4221" customFormat="1">
      <c r="A31" s="968" t="s">
        <v>2080</v>
      </c>
      <c r="B31" s="17"/>
      <c r="C31" s="4529"/>
      <c r="D31" s="1365"/>
      <c r="E31" s="1365"/>
      <c r="F31" s="508"/>
      <c r="G31" s="509">
        <f t="shared" si="3"/>
        <v>0</v>
      </c>
      <c r="H31" s="4530"/>
    </row>
    <row r="32" spans="1:8" ht="14.25" customHeight="1">
      <c r="A32" s="4223" t="s">
        <v>2081</v>
      </c>
      <c r="B32" s="17"/>
      <c r="C32" s="508"/>
      <c r="D32" s="508"/>
      <c r="E32" s="508"/>
      <c r="F32" s="508"/>
      <c r="G32" s="509">
        <f t="shared" si="3"/>
        <v>0</v>
      </c>
      <c r="H32" s="513"/>
    </row>
    <row r="33" spans="1:8" s="4221" customFormat="1" ht="15" customHeight="1">
      <c r="A33" s="965" t="s">
        <v>2082</v>
      </c>
      <c r="B33" s="17"/>
      <c r="C33" s="4224"/>
      <c r="D33" s="4224"/>
      <c r="E33" s="4224"/>
      <c r="F33" s="4224"/>
      <c r="G33" s="4533">
        <f>SUM(C33:F33)</f>
        <v>0</v>
      </c>
      <c r="H33" s="306"/>
    </row>
    <row r="34" spans="1:8" ht="15" customHeight="1">
      <c r="A34" s="969" t="s">
        <v>2083</v>
      </c>
      <c r="B34" s="498"/>
      <c r="C34" s="1366"/>
      <c r="D34" s="1366"/>
      <c r="E34" s="1366"/>
      <c r="F34" s="1366"/>
      <c r="G34" s="3051">
        <f>SUM(C34:F34)</f>
        <v>0</v>
      </c>
      <c r="H34" s="4532"/>
    </row>
    <row r="35" spans="1:8" ht="15" customHeight="1">
      <c r="A35" s="2957" t="s">
        <v>815</v>
      </c>
      <c r="B35" s="2958"/>
      <c r="C35" s="2504">
        <f t="shared" ref="C35:H35" si="4">SUM(C26:C34)</f>
        <v>0</v>
      </c>
      <c r="D35" s="2504">
        <f t="shared" si="4"/>
        <v>0</v>
      </c>
      <c r="E35" s="2504">
        <f t="shared" si="4"/>
        <v>0</v>
      </c>
      <c r="F35" s="2504">
        <f t="shared" si="4"/>
        <v>0</v>
      </c>
      <c r="G35" s="2504">
        <f t="shared" si="4"/>
        <v>0</v>
      </c>
      <c r="H35" s="2506">
        <f t="shared" si="4"/>
        <v>0</v>
      </c>
    </row>
    <row r="36" spans="1:8">
      <c r="A36" s="970" t="s">
        <v>1020</v>
      </c>
      <c r="B36" s="498"/>
      <c r="C36" s="1348"/>
      <c r="D36" s="990"/>
      <c r="E36" s="1348"/>
      <c r="F36" s="1348"/>
      <c r="G36" s="2959"/>
      <c r="H36" s="991"/>
    </row>
    <row r="37" spans="1:8">
      <c r="A37" s="964" t="s">
        <v>2105</v>
      </c>
      <c r="B37" s="498"/>
      <c r="C37" s="1159"/>
      <c r="D37" s="1159"/>
      <c r="E37" s="1159"/>
      <c r="F37" s="1159"/>
      <c r="G37" s="1567">
        <f>SUM(C37:F37)</f>
        <v>0</v>
      </c>
      <c r="H37" s="1315"/>
    </row>
    <row r="38" spans="1:8">
      <c r="A38" s="965" t="s">
        <v>1021</v>
      </c>
      <c r="B38" s="498"/>
      <c r="C38" s="1159"/>
      <c r="D38" s="1159"/>
      <c r="E38" s="1159"/>
      <c r="F38" s="129"/>
      <c r="G38" s="1567">
        <f t="shared" ref="G38" si="5">SUM(C38:F38)</f>
        <v>0</v>
      </c>
      <c r="H38" s="1315"/>
    </row>
    <row r="39" spans="1:8">
      <c r="A39" s="2944" t="s">
        <v>1022</v>
      </c>
      <c r="B39" s="498"/>
      <c r="C39" s="1159"/>
      <c r="D39" s="506"/>
      <c r="E39" s="1366"/>
      <c r="F39" s="1366"/>
      <c r="G39" s="2948">
        <f>SUM(C39:F39)</f>
        <v>0</v>
      </c>
      <c r="H39" s="307"/>
    </row>
    <row r="40" spans="1:8" ht="16.5" customHeight="1">
      <c r="A40" s="2957" t="s">
        <v>1023</v>
      </c>
      <c r="B40" s="2958"/>
      <c r="C40" s="2504">
        <f t="shared" ref="C40:H40" si="6">SUM(C37:C39)</f>
        <v>0</v>
      </c>
      <c r="D40" s="2504">
        <f t="shared" si="6"/>
        <v>0</v>
      </c>
      <c r="E40" s="2504">
        <f t="shared" si="6"/>
        <v>0</v>
      </c>
      <c r="F40" s="2504">
        <f t="shared" si="6"/>
        <v>0</v>
      </c>
      <c r="G40" s="2504">
        <f t="shared" si="6"/>
        <v>0</v>
      </c>
      <c r="H40" s="2506">
        <f t="shared" si="6"/>
        <v>0</v>
      </c>
    </row>
    <row r="41" spans="1:8" ht="16.5" customHeight="1">
      <c r="A41" s="971" t="s">
        <v>1024</v>
      </c>
      <c r="B41" s="498"/>
      <c r="C41" s="330"/>
      <c r="D41" s="987"/>
      <c r="E41" s="330"/>
      <c r="F41" s="330"/>
      <c r="G41" s="2960"/>
      <c r="H41" s="1480"/>
    </row>
    <row r="42" spans="1:8">
      <c r="A42" s="972" t="s">
        <v>1025</v>
      </c>
      <c r="B42" s="498"/>
      <c r="C42" s="129"/>
      <c r="D42" s="1159"/>
      <c r="E42" s="1159"/>
      <c r="F42" s="1159"/>
      <c r="G42" s="2961">
        <f t="shared" ref="G42:G47" si="7">SUM(C42:F42)</f>
        <v>0</v>
      </c>
      <c r="H42" s="306"/>
    </row>
    <row r="43" spans="1:8">
      <c r="A43" s="972" t="s">
        <v>1026</v>
      </c>
      <c r="B43" s="498"/>
      <c r="C43" s="1159"/>
      <c r="D43" s="506"/>
      <c r="E43" s="1159"/>
      <c r="F43" s="1159"/>
      <c r="G43" s="2961">
        <f t="shared" si="7"/>
        <v>0</v>
      </c>
      <c r="H43" s="307"/>
    </row>
    <row r="44" spans="1:8">
      <c r="A44" s="972" t="s">
        <v>1027</v>
      </c>
      <c r="B44" s="498"/>
      <c r="C44" s="1159"/>
      <c r="D44" s="129"/>
      <c r="E44" s="1159"/>
      <c r="F44" s="1159"/>
      <c r="G44" s="2961">
        <f t="shared" si="7"/>
        <v>0</v>
      </c>
      <c r="H44" s="1315"/>
    </row>
    <row r="45" spans="1:8">
      <c r="A45" s="972" t="s">
        <v>1028</v>
      </c>
      <c r="B45" s="498"/>
      <c r="C45" s="1159"/>
      <c r="D45" s="1367"/>
      <c r="E45" s="1159"/>
      <c r="F45" s="1159"/>
      <c r="G45" s="2961">
        <f>SUM(C45:F45)</f>
        <v>0</v>
      </c>
      <c r="H45" s="1315"/>
    </row>
    <row r="46" spans="1:8">
      <c r="A46" s="972" t="s">
        <v>1029</v>
      </c>
      <c r="B46" s="498"/>
      <c r="C46" s="1159"/>
      <c r="D46" s="1159"/>
      <c r="E46" s="1159"/>
      <c r="F46" s="129"/>
      <c r="G46" s="2961">
        <f t="shared" si="7"/>
        <v>0</v>
      </c>
      <c r="H46" s="1315"/>
    </row>
    <row r="47" spans="1:8">
      <c r="A47" s="972" t="s">
        <v>1030</v>
      </c>
      <c r="B47" s="498"/>
      <c r="C47" s="1159"/>
      <c r="D47" s="2962"/>
      <c r="E47" s="1159"/>
      <c r="F47" s="1367"/>
      <c r="G47" s="2961">
        <f t="shared" si="7"/>
        <v>0</v>
      </c>
      <c r="H47" s="2963"/>
    </row>
    <row r="48" spans="1:8">
      <c r="A48" s="2957" t="s">
        <v>1031</v>
      </c>
      <c r="B48" s="2958"/>
      <c r="C48" s="2505">
        <f>SUM(C42:C47)</f>
        <v>0</v>
      </c>
      <c r="D48" s="2505">
        <f t="shared" ref="D48:H48" si="8">SUM(D42:D47)</f>
        <v>0</v>
      </c>
      <c r="E48" s="2505">
        <f t="shared" si="8"/>
        <v>0</v>
      </c>
      <c r="F48" s="2505">
        <f t="shared" si="8"/>
        <v>0</v>
      </c>
      <c r="G48" s="2505">
        <f t="shared" si="8"/>
        <v>0</v>
      </c>
      <c r="H48" s="2506">
        <f t="shared" si="8"/>
        <v>0</v>
      </c>
    </row>
    <row r="49" spans="1:8">
      <c r="A49" s="973" t="s">
        <v>1032</v>
      </c>
      <c r="B49" s="18"/>
      <c r="C49" s="2964"/>
      <c r="D49" s="2964"/>
      <c r="E49" s="2964"/>
      <c r="F49" s="2964"/>
      <c r="G49" s="2964"/>
      <c r="H49" s="2965"/>
    </row>
    <row r="50" spans="1:8">
      <c r="A50" s="4511" t="s">
        <v>1033</v>
      </c>
      <c r="B50" s="2966"/>
      <c r="C50" s="129"/>
      <c r="D50" s="129"/>
      <c r="E50" s="129"/>
      <c r="F50" s="129"/>
      <c r="G50" s="509">
        <f>SUM(C50:F50)</f>
        <v>0</v>
      </c>
      <c r="H50" s="306"/>
    </row>
    <row r="51" spans="1:8" ht="26">
      <c r="A51" s="974" t="s">
        <v>1034</v>
      </c>
      <c r="B51" s="498"/>
      <c r="C51" s="1159"/>
      <c r="D51" s="129"/>
      <c r="E51" s="1159"/>
      <c r="F51" s="1159"/>
      <c r="G51" s="509">
        <f t="shared" ref="G51:G52" si="9">SUM(C51:F51)</f>
        <v>0</v>
      </c>
      <c r="H51" s="306"/>
    </row>
    <row r="52" spans="1:8">
      <c r="A52" s="974" t="s">
        <v>1035</v>
      </c>
      <c r="B52" s="498"/>
      <c r="C52" s="1159"/>
      <c r="D52" s="129"/>
      <c r="E52" s="129"/>
      <c r="F52" s="1159"/>
      <c r="G52" s="509">
        <f t="shared" si="9"/>
        <v>0</v>
      </c>
      <c r="H52" s="306"/>
    </row>
    <row r="53" spans="1:8">
      <c r="A53" s="4512" t="s">
        <v>1036</v>
      </c>
      <c r="B53" s="498"/>
      <c r="C53" s="1159"/>
      <c r="D53" s="943"/>
      <c r="E53" s="1159"/>
      <c r="F53" s="1367"/>
      <c r="G53" s="509">
        <f>SUM(C53:F53)</f>
        <v>0</v>
      </c>
      <c r="H53" s="306"/>
    </row>
    <row r="54" spans="1:8">
      <c r="A54" s="4513" t="s">
        <v>2086</v>
      </c>
      <c r="B54" s="498"/>
      <c r="C54" s="2967"/>
      <c r="D54" s="2967"/>
      <c r="E54" s="1159"/>
      <c r="F54" s="2968"/>
      <c r="G54" s="2969">
        <f>SUM(C54:F54)</f>
        <v>0</v>
      </c>
      <c r="H54" s="2970"/>
    </row>
    <row r="55" spans="1:8">
      <c r="A55" s="2957" t="s">
        <v>1037</v>
      </c>
      <c r="B55" s="2971"/>
      <c r="C55" s="2504">
        <f>SUM(C50:C54)</f>
        <v>0</v>
      </c>
      <c r="D55" s="2504">
        <f t="shared" ref="D55:H55" si="10">SUM(D50:D54)</f>
        <v>0</v>
      </c>
      <c r="E55" s="2504">
        <f t="shared" si="10"/>
        <v>0</v>
      </c>
      <c r="F55" s="2504">
        <f t="shared" si="10"/>
        <v>0</v>
      </c>
      <c r="G55" s="2504">
        <f t="shared" si="10"/>
        <v>0</v>
      </c>
      <c r="H55" s="2506">
        <f t="shared" si="10"/>
        <v>0</v>
      </c>
    </row>
    <row r="56" spans="1:8">
      <c r="A56" s="1570" t="s">
        <v>2026</v>
      </c>
      <c r="B56" s="1003"/>
      <c r="C56" s="985"/>
      <c r="D56" s="985"/>
      <c r="E56" s="985"/>
      <c r="F56" s="985"/>
      <c r="G56" s="330"/>
      <c r="H56" s="988"/>
    </row>
    <row r="57" spans="1:8">
      <c r="A57" s="968" t="s">
        <v>2027</v>
      </c>
      <c r="B57" s="1347"/>
      <c r="C57" s="129"/>
      <c r="D57" s="129"/>
      <c r="E57" s="129"/>
      <c r="F57" s="129"/>
      <c r="G57" s="509">
        <f>SUM(C57:F57)</f>
        <v>0</v>
      </c>
      <c r="H57" s="1165"/>
    </row>
    <row r="58" spans="1:8">
      <c r="A58" s="2972" t="s">
        <v>2095</v>
      </c>
      <c r="B58" s="1347"/>
      <c r="C58" s="2947"/>
      <c r="D58" s="2947"/>
      <c r="E58" s="2947"/>
      <c r="F58" s="2947"/>
      <c r="G58" s="2955">
        <f t="shared" ref="G58" si="11">SUM(C58:F58)</f>
        <v>0</v>
      </c>
      <c r="H58" s="2956"/>
    </row>
    <row r="59" spans="1:8">
      <c r="A59" s="2973" t="s">
        <v>1038</v>
      </c>
      <c r="B59" s="2974"/>
      <c r="C59" s="2504">
        <f>SUM(C57:C58)</f>
        <v>0</v>
      </c>
      <c r="D59" s="2504">
        <f t="shared" ref="D59:H59" si="12">SUM(D57:D58)</f>
        <v>0</v>
      </c>
      <c r="E59" s="2504">
        <f t="shared" si="12"/>
        <v>0</v>
      </c>
      <c r="F59" s="2504">
        <f t="shared" si="12"/>
        <v>0</v>
      </c>
      <c r="G59" s="2504">
        <f t="shared" si="12"/>
        <v>0</v>
      </c>
      <c r="H59" s="2506">
        <f t="shared" si="12"/>
        <v>0</v>
      </c>
    </row>
    <row r="60" spans="1:8" ht="16" thickBot="1">
      <c r="A60" s="2975" t="s">
        <v>820</v>
      </c>
      <c r="B60" s="2950"/>
      <c r="C60" s="2976">
        <f>SUM(C35,C40,C48,C55,C59)</f>
        <v>0</v>
      </c>
      <c r="D60" s="2976">
        <f t="shared" ref="D60:H60" si="13">SUM(D35,D40,D48,D55,D59)</f>
        <v>0</v>
      </c>
      <c r="E60" s="2976">
        <f t="shared" si="13"/>
        <v>0</v>
      </c>
      <c r="F60" s="2976">
        <f t="shared" si="13"/>
        <v>0</v>
      </c>
      <c r="G60" s="2976">
        <f t="shared" si="13"/>
        <v>0</v>
      </c>
      <c r="H60" s="2977">
        <f t="shared" si="13"/>
        <v>0</v>
      </c>
    </row>
    <row r="61" spans="1:8">
      <c r="A61" s="299" t="s">
        <v>1039</v>
      </c>
      <c r="B61" s="498"/>
      <c r="C61" s="985"/>
      <c r="D61" s="985"/>
      <c r="E61" s="985"/>
      <c r="F61" s="985"/>
      <c r="G61" s="330"/>
      <c r="H61" s="988"/>
    </row>
    <row r="62" spans="1:8" ht="26">
      <c r="A62" s="974" t="s">
        <v>1040</v>
      </c>
      <c r="B62" s="2945"/>
      <c r="C62" s="129"/>
      <c r="D62" s="129"/>
      <c r="E62" s="129"/>
      <c r="F62" s="129"/>
      <c r="G62" s="509">
        <f>SUM(C62:F62)</f>
        <v>0</v>
      </c>
      <c r="H62" s="306"/>
    </row>
    <row r="63" spans="1:8" ht="26">
      <c r="A63" s="2978" t="s">
        <v>1041</v>
      </c>
      <c r="B63" s="2966"/>
      <c r="C63" s="129"/>
      <c r="D63" s="129"/>
      <c r="E63" s="129"/>
      <c r="F63" s="129"/>
      <c r="G63" s="509">
        <f t="shared" ref="G63" si="14">SUM(C63:F63)</f>
        <v>0</v>
      </c>
      <c r="H63" s="306"/>
    </row>
    <row r="64" spans="1:8" ht="16" thickBot="1">
      <c r="A64" s="2979" t="s">
        <v>2084</v>
      </c>
      <c r="B64" s="2980"/>
      <c r="C64" s="2981">
        <f>SUM(C62:C63)</f>
        <v>0</v>
      </c>
      <c r="D64" s="2981">
        <f t="shared" ref="D64:H64" si="15">SUM(D62:D63)</f>
        <v>0</v>
      </c>
      <c r="E64" s="2981">
        <f t="shared" si="15"/>
        <v>0</v>
      </c>
      <c r="F64" s="2981">
        <f t="shared" si="15"/>
        <v>0</v>
      </c>
      <c r="G64" s="2981">
        <f t="shared" si="15"/>
        <v>0</v>
      </c>
      <c r="H64" s="2982">
        <f t="shared" si="15"/>
        <v>0</v>
      </c>
    </row>
    <row r="65" spans="1:8">
      <c r="A65" s="975"/>
      <c r="B65" s="981"/>
      <c r="C65" s="994"/>
      <c r="D65" s="995"/>
      <c r="E65" s="994"/>
      <c r="F65" s="994"/>
      <c r="G65" s="330"/>
      <c r="H65" s="996"/>
    </row>
    <row r="66" spans="1:8" ht="16" thickBot="1">
      <c r="A66" s="2983" t="s">
        <v>1042</v>
      </c>
      <c r="B66" s="2984"/>
      <c r="C66" s="2985"/>
      <c r="D66" s="2985"/>
      <c r="E66" s="2985"/>
      <c r="F66" s="2985"/>
      <c r="G66" s="2942">
        <f>SUM(C66:F66)</f>
        <v>0</v>
      </c>
      <c r="H66" s="2986"/>
    </row>
    <row r="67" spans="1:8">
      <c r="A67" s="966" t="s">
        <v>1043</v>
      </c>
      <c r="B67" s="997"/>
      <c r="C67" s="1316"/>
      <c r="D67" s="1316"/>
      <c r="E67" s="1316"/>
      <c r="F67" s="1316"/>
      <c r="G67" s="526">
        <f t="shared" ref="G67:G71" si="16">SUM(C67:F67)</f>
        <v>0</v>
      </c>
      <c r="H67" s="1317"/>
    </row>
    <row r="68" spans="1:8">
      <c r="A68" s="964" t="s">
        <v>1044</v>
      </c>
      <c r="B68" s="989"/>
      <c r="C68" s="1159"/>
      <c r="D68" s="1159"/>
      <c r="E68" s="1159"/>
      <c r="F68" s="1159"/>
      <c r="G68" s="509">
        <f>SUM(C68:F68)</f>
        <v>0</v>
      </c>
      <c r="H68" s="1315"/>
    </row>
    <row r="69" spans="1:8">
      <c r="A69" s="965" t="s">
        <v>1045</v>
      </c>
      <c r="B69" s="989"/>
      <c r="C69" s="943"/>
      <c r="D69" s="1159"/>
      <c r="E69" s="1159"/>
      <c r="F69" s="1159"/>
      <c r="G69" s="509">
        <f t="shared" si="16"/>
        <v>0</v>
      </c>
      <c r="H69" s="1315"/>
    </row>
    <row r="70" spans="1:8">
      <c r="A70" s="976" t="s">
        <v>2085</v>
      </c>
      <c r="B70" s="989"/>
      <c r="C70" s="1159"/>
      <c r="D70" s="1159"/>
      <c r="E70" s="1159"/>
      <c r="F70" s="1159"/>
      <c r="G70" s="509">
        <f t="shared" si="16"/>
        <v>0</v>
      </c>
      <c r="H70" s="1315"/>
    </row>
    <row r="71" spans="1:8">
      <c r="A71" s="2987" t="s">
        <v>2560</v>
      </c>
      <c r="B71" s="2988"/>
      <c r="C71" s="2962"/>
      <c r="D71" s="2962"/>
      <c r="E71" s="2962"/>
      <c r="F71" s="2962"/>
      <c r="G71" s="2955">
        <f t="shared" si="16"/>
        <v>0</v>
      </c>
      <c r="H71" s="2963"/>
    </row>
    <row r="72" spans="1:8" ht="16" thickBot="1">
      <c r="A72" s="2989" t="s">
        <v>1047</v>
      </c>
      <c r="B72" s="2950"/>
      <c r="C72" s="2981">
        <f>SUM(C68:C71)</f>
        <v>0</v>
      </c>
      <c r="D72" s="2981">
        <f t="shared" ref="D72:H72" si="17">SUM(D68:D71)</f>
        <v>0</v>
      </c>
      <c r="E72" s="2981">
        <f t="shared" si="17"/>
        <v>0</v>
      </c>
      <c r="F72" s="2981">
        <f t="shared" si="17"/>
        <v>0</v>
      </c>
      <c r="G72" s="2981">
        <f t="shared" si="17"/>
        <v>0</v>
      </c>
      <c r="H72" s="2982">
        <f t="shared" si="17"/>
        <v>0</v>
      </c>
    </row>
    <row r="73" spans="1:8">
      <c r="A73" s="977" t="s">
        <v>1048</v>
      </c>
      <c r="B73" s="18"/>
      <c r="C73" s="985"/>
      <c r="D73" s="986"/>
      <c r="E73" s="985"/>
      <c r="F73" s="985"/>
      <c r="G73" s="1564"/>
      <c r="H73" s="988"/>
    </row>
    <row r="74" spans="1:8">
      <c r="A74" s="978" t="s">
        <v>1049</v>
      </c>
      <c r="B74" s="17"/>
      <c r="C74" s="129"/>
      <c r="D74" s="2947"/>
      <c r="E74" s="129"/>
      <c r="F74" s="129"/>
      <c r="G74" s="1565">
        <f t="shared" ref="G74:G76" si="18">SUM(C74:F74)</f>
        <v>0</v>
      </c>
      <c r="H74" s="306"/>
    </row>
    <row r="75" spans="1:8">
      <c r="A75" s="968" t="s">
        <v>1050</v>
      </c>
      <c r="B75" s="17"/>
      <c r="C75" s="129"/>
      <c r="D75" s="2990"/>
      <c r="E75" s="2947"/>
      <c r="F75" s="129"/>
      <c r="G75" s="1565">
        <f t="shared" si="18"/>
        <v>0</v>
      </c>
      <c r="H75" s="306"/>
    </row>
    <row r="76" spans="1:8">
      <c r="A76" s="968" t="s">
        <v>2343</v>
      </c>
      <c r="B76" s="17"/>
      <c r="C76" s="129"/>
      <c r="D76" s="2990"/>
      <c r="E76" s="2947"/>
      <c r="F76" s="129"/>
      <c r="G76" s="1565">
        <f t="shared" si="18"/>
        <v>0</v>
      </c>
      <c r="H76" s="306"/>
    </row>
    <row r="77" spans="1:8">
      <c r="A77" s="2991" t="s">
        <v>1051</v>
      </c>
      <c r="B77" s="2945"/>
      <c r="C77" s="2947"/>
      <c r="D77" s="2947"/>
      <c r="E77" s="2947"/>
      <c r="F77" s="2947"/>
      <c r="G77" s="2948">
        <f>SUM(C77:F77)</f>
        <v>0</v>
      </c>
      <c r="H77" s="2956"/>
    </row>
    <row r="78" spans="1:8" ht="16" thickBot="1">
      <c r="A78" s="2989" t="s">
        <v>1052</v>
      </c>
      <c r="B78" s="2980"/>
      <c r="C78" s="2992">
        <f>SUM(C74:C77)</f>
        <v>0</v>
      </c>
      <c r="D78" s="2992">
        <f t="shared" ref="D78:H78" si="19">SUM(D74:D77)</f>
        <v>0</v>
      </c>
      <c r="E78" s="2992">
        <f t="shared" si="19"/>
        <v>0</v>
      </c>
      <c r="F78" s="2992">
        <f t="shared" si="19"/>
        <v>0</v>
      </c>
      <c r="G78" s="2992">
        <f t="shared" si="19"/>
        <v>0</v>
      </c>
      <c r="H78" s="2993">
        <f t="shared" si="19"/>
        <v>0</v>
      </c>
    </row>
    <row r="79" spans="1:8">
      <c r="A79" s="301"/>
      <c r="B79" s="999"/>
      <c r="C79" s="1318"/>
      <c r="D79" s="1318"/>
      <c r="E79" s="1318"/>
      <c r="F79" s="1318"/>
      <c r="G79" s="510"/>
      <c r="H79" s="1319"/>
    </row>
    <row r="80" spans="1:8" ht="16" thickBot="1">
      <c r="A80" s="2939" t="s">
        <v>1053</v>
      </c>
      <c r="B80" s="998"/>
      <c r="C80" s="2985"/>
      <c r="D80" s="2985"/>
      <c r="E80" s="2985"/>
      <c r="F80" s="2985"/>
      <c r="G80" s="2942">
        <f>SUM(C80:F80)</f>
        <v>0</v>
      </c>
      <c r="H80" s="2986"/>
    </row>
    <row r="81" spans="1:8">
      <c r="A81" s="301"/>
      <c r="B81" s="18"/>
      <c r="C81" s="1316"/>
      <c r="D81" s="1316"/>
      <c r="E81" s="1316"/>
      <c r="F81" s="1316"/>
      <c r="G81" s="330"/>
      <c r="H81" s="1317"/>
    </row>
    <row r="82" spans="1:8" ht="16" thickBot="1">
      <c r="A82" s="2939" t="s">
        <v>2093</v>
      </c>
      <c r="B82" s="2940"/>
      <c r="C82" s="2985"/>
      <c r="D82" s="2985"/>
      <c r="E82" s="2985"/>
      <c r="F82" s="2985"/>
      <c r="G82" s="2942">
        <f>SUM(C82:F82)</f>
        <v>0</v>
      </c>
      <c r="H82" s="2986"/>
    </row>
    <row r="83" spans="1:8">
      <c r="A83" s="979"/>
      <c r="B83" s="498"/>
      <c r="C83" s="1316"/>
      <c r="D83" s="1316"/>
      <c r="E83" s="1316"/>
      <c r="F83" s="1316"/>
      <c r="G83" s="330"/>
      <c r="H83" s="1317"/>
    </row>
    <row r="84" spans="1:8">
      <c r="A84" s="980" t="s">
        <v>2091</v>
      </c>
      <c r="B84" s="498"/>
      <c r="C84" s="1320"/>
      <c r="D84" s="1320"/>
      <c r="E84" s="1320"/>
      <c r="F84" s="1320"/>
      <c r="G84" s="526"/>
      <c r="H84" s="1321"/>
    </row>
    <row r="85" spans="1:8">
      <c r="A85" s="965" t="s">
        <v>2090</v>
      </c>
      <c r="B85" s="498"/>
      <c r="C85" s="1159"/>
      <c r="D85" s="1159"/>
      <c r="E85" s="1159"/>
      <c r="F85" s="1159"/>
      <c r="G85" s="528">
        <f t="shared" ref="G85:G86" si="20">SUM(C85:F85)</f>
        <v>0</v>
      </c>
      <c r="H85" s="1315"/>
    </row>
    <row r="86" spans="1:8">
      <c r="A86" s="2994" t="s">
        <v>1072</v>
      </c>
      <c r="B86" s="498"/>
      <c r="C86" s="2962"/>
      <c r="D86" s="2962"/>
      <c r="E86" s="2962"/>
      <c r="F86" s="2962"/>
      <c r="G86" s="2995">
        <f t="shared" si="20"/>
        <v>0</v>
      </c>
      <c r="H86" s="2963"/>
    </row>
    <row r="87" spans="1:8" ht="16" thickBot="1">
      <c r="A87" s="2975" t="s">
        <v>1054</v>
      </c>
      <c r="B87" s="2996"/>
      <c r="C87" s="2976">
        <f>SUM(C85:C86)</f>
        <v>0</v>
      </c>
      <c r="D87" s="2976">
        <f t="shared" ref="D87:H87" si="21">SUM(D85:D86)</f>
        <v>0</v>
      </c>
      <c r="E87" s="2976">
        <f t="shared" si="21"/>
        <v>0</v>
      </c>
      <c r="F87" s="2976">
        <f t="shared" si="21"/>
        <v>0</v>
      </c>
      <c r="G87" s="2976">
        <f t="shared" si="21"/>
        <v>0</v>
      </c>
      <c r="H87" s="2977">
        <f t="shared" si="21"/>
        <v>0</v>
      </c>
    </row>
    <row r="88" spans="1:8">
      <c r="A88" s="979"/>
      <c r="B88" s="1000"/>
      <c r="C88" s="2997"/>
      <c r="D88" s="990"/>
      <c r="E88" s="1348"/>
      <c r="F88" s="1348"/>
      <c r="G88" s="2960"/>
      <c r="H88" s="991"/>
    </row>
    <row r="89" spans="1:8" ht="16" thickBot="1">
      <c r="A89" s="2939" t="s">
        <v>2092</v>
      </c>
      <c r="B89" s="2998"/>
      <c r="C89" s="2999"/>
      <c r="D89" s="2999"/>
      <c r="E89" s="2999"/>
      <c r="F89" s="2999"/>
      <c r="G89" s="2942">
        <f>SUM(C89:F89)</f>
        <v>0</v>
      </c>
      <c r="H89" s="2986"/>
    </row>
    <row r="90" spans="1:8">
      <c r="A90" s="980" t="s">
        <v>2025</v>
      </c>
      <c r="B90" s="3000"/>
      <c r="C90" s="526"/>
      <c r="D90" s="526"/>
      <c r="E90" s="526"/>
      <c r="F90" s="526"/>
      <c r="G90" s="526"/>
      <c r="H90" s="1103"/>
    </row>
    <row r="91" spans="1:8">
      <c r="A91" s="965" t="s">
        <v>1073</v>
      </c>
      <c r="B91" s="3001"/>
      <c r="C91" s="508"/>
      <c r="D91" s="302"/>
      <c r="E91" s="129"/>
      <c r="F91" s="508"/>
      <c r="G91" s="1565">
        <f>SUM(C91:F91)</f>
        <v>0</v>
      </c>
      <c r="H91" s="513"/>
    </row>
    <row r="92" spans="1:8">
      <c r="A92" s="4223" t="s">
        <v>1074</v>
      </c>
      <c r="B92" s="3000"/>
      <c r="C92" s="129"/>
      <c r="D92" s="129"/>
      <c r="E92" s="129"/>
      <c r="F92" s="129"/>
      <c r="G92" s="1567">
        <f>SUM(C92:F92)</f>
        <v>0</v>
      </c>
      <c r="H92" s="306"/>
    </row>
    <row r="93" spans="1:8" s="4221" customFormat="1">
      <c r="A93" s="969" t="s">
        <v>2028</v>
      </c>
      <c r="B93" s="1347"/>
      <c r="C93" s="129"/>
      <c r="D93" s="129"/>
      <c r="E93" s="129"/>
      <c r="F93" s="129"/>
      <c r="G93" s="1567">
        <f>SUM(C93:F93)</f>
        <v>0</v>
      </c>
      <c r="H93" s="306"/>
    </row>
    <row r="94" spans="1:8" ht="16" thickBot="1">
      <c r="A94" s="2975" t="s">
        <v>1055</v>
      </c>
      <c r="B94" s="3002"/>
      <c r="C94" s="2981">
        <f>SUM(C91:C93)</f>
        <v>0</v>
      </c>
      <c r="D94" s="2981">
        <f t="shared" ref="D94:G94" si="22">SUM(D91:D93)</f>
        <v>0</v>
      </c>
      <c r="E94" s="2981">
        <f t="shared" si="22"/>
        <v>0</v>
      </c>
      <c r="F94" s="2981">
        <f t="shared" si="22"/>
        <v>0</v>
      </c>
      <c r="G94" s="2981">
        <f t="shared" si="22"/>
        <v>0</v>
      </c>
      <c r="H94" s="2982">
        <f>SUM(H91:H93)</f>
        <v>0</v>
      </c>
    </row>
    <row r="95" spans="1:8">
      <c r="A95" s="301"/>
      <c r="B95" s="1001"/>
      <c r="C95" s="1660"/>
      <c r="D95" s="1660"/>
      <c r="E95" s="1660"/>
      <c r="F95" s="1660"/>
      <c r="G95" s="1660"/>
      <c r="H95" s="501"/>
    </row>
    <row r="96" spans="1:8" ht="16" thickBot="1">
      <c r="A96" s="2939" t="s">
        <v>1056</v>
      </c>
      <c r="B96" s="1002"/>
      <c r="C96" s="516"/>
      <c r="D96" s="516"/>
      <c r="E96" s="516"/>
      <c r="F96" s="516"/>
      <c r="G96" s="1485">
        <f>SUM(C96:F96)</f>
        <v>0</v>
      </c>
      <c r="H96" s="514"/>
    </row>
    <row r="97" spans="1:8">
      <c r="A97" s="301"/>
      <c r="B97" s="1347"/>
      <c r="C97" s="502"/>
      <c r="D97" s="502"/>
      <c r="E97" s="502"/>
      <c r="F97" s="502"/>
      <c r="G97" s="502"/>
      <c r="H97" s="501"/>
    </row>
    <row r="98" spans="1:8" ht="16" thickBot="1">
      <c r="A98" s="2939" t="s">
        <v>1057</v>
      </c>
      <c r="B98" s="1002"/>
      <c r="C98" s="516"/>
      <c r="D98" s="516"/>
      <c r="E98" s="516"/>
      <c r="F98" s="516"/>
      <c r="G98" s="1485">
        <f>SUM(C98:F98)</f>
        <v>0</v>
      </c>
      <c r="H98" s="514"/>
    </row>
    <row r="99" spans="1:8">
      <c r="A99" s="301"/>
      <c r="B99" s="1347"/>
      <c r="C99" s="503"/>
      <c r="D99" s="503"/>
      <c r="E99" s="503"/>
      <c r="F99" s="503"/>
      <c r="G99" s="503"/>
      <c r="H99" s="515"/>
    </row>
    <row r="100" spans="1:8" ht="16" thickBot="1">
      <c r="A100" s="2939" t="s">
        <v>1058</v>
      </c>
      <c r="B100" s="1002"/>
      <c r="C100" s="3003"/>
      <c r="D100" s="3004"/>
      <c r="E100" s="3003"/>
      <c r="F100" s="3005"/>
      <c r="G100" s="3006">
        <f>SUM(C100:F100)</f>
        <v>0</v>
      </c>
      <c r="H100" s="3007"/>
    </row>
    <row r="101" spans="1:8">
      <c r="A101" s="979"/>
      <c r="B101" s="1347"/>
      <c r="C101" s="1348"/>
      <c r="D101" s="990"/>
      <c r="E101" s="1348"/>
      <c r="F101" s="1349"/>
      <c r="G101" s="2959"/>
      <c r="H101" s="991"/>
    </row>
    <row r="102" spans="1:8" ht="16" thickBot="1">
      <c r="A102" s="2939" t="s">
        <v>2106</v>
      </c>
      <c r="B102" s="2998"/>
      <c r="C102" s="3003"/>
      <c r="D102" s="3004"/>
      <c r="E102" s="3003"/>
      <c r="F102" s="3005"/>
      <c r="G102" s="3006">
        <f>SUM(C102:F102)</f>
        <v>0</v>
      </c>
      <c r="H102" s="3007"/>
    </row>
    <row r="103" spans="1:8">
      <c r="A103" s="3008"/>
      <c r="B103" s="1347"/>
      <c r="C103" s="3009"/>
      <c r="D103" s="3009"/>
      <c r="E103" s="3009"/>
      <c r="F103" s="3009"/>
      <c r="G103" s="4539"/>
      <c r="H103" s="3010"/>
    </row>
    <row r="104" spans="1:8" ht="16" thickBot="1">
      <c r="A104" s="3011" t="s">
        <v>863</v>
      </c>
      <c r="B104" s="3012"/>
      <c r="C104" s="1568">
        <f t="shared" ref="C104:H104" si="23">SUM(C14,C16,C22,C60,C64,C66,C72,C78,C80,C82,C87,C89,C94,C96,C98,C100,C102)</f>
        <v>0</v>
      </c>
      <c r="D104" s="1568">
        <f t="shared" si="23"/>
        <v>0</v>
      </c>
      <c r="E104" s="1568">
        <f t="shared" si="23"/>
        <v>0</v>
      </c>
      <c r="F104" s="1568">
        <f t="shared" si="23"/>
        <v>0</v>
      </c>
      <c r="G104" s="4540">
        <f t="shared" si="23"/>
        <v>0</v>
      </c>
      <c r="H104" s="1569">
        <f t="shared" si="23"/>
        <v>0</v>
      </c>
    </row>
    <row r="105" spans="1:8" ht="16" thickTop="1">
      <c r="A105" s="91"/>
      <c r="B105" s="91"/>
      <c r="C105" s="91"/>
      <c r="D105" s="91"/>
      <c r="E105" s="91"/>
      <c r="F105" s="91"/>
      <c r="G105" s="91"/>
      <c r="H105" s="91"/>
    </row>
    <row r="106" spans="1:8">
      <c r="A106" s="99" t="s">
        <v>1059</v>
      </c>
      <c r="B106" s="91"/>
      <c r="C106" s="91"/>
      <c r="D106" s="91"/>
      <c r="E106" s="287"/>
      <c r="F106" s="287"/>
      <c r="G106" s="91"/>
      <c r="H106" s="95" t="str">
        <f>+ToC!E115</f>
        <v xml:space="preserve">LONG-TERM Annual Return </v>
      </c>
    </row>
    <row r="107" spans="1:8">
      <c r="A107" s="99" t="s">
        <v>1060</v>
      </c>
      <c r="B107" s="91"/>
      <c r="C107" s="91"/>
      <c r="D107" s="91"/>
      <c r="E107" s="91"/>
      <c r="F107" s="91"/>
      <c r="G107" s="91"/>
      <c r="H107" s="336" t="s">
        <v>1061</v>
      </c>
    </row>
    <row r="108" spans="1:8" hidden="1"/>
  </sheetData>
  <sheetProtection algorithmName="SHA-512" hashValue="NR/tAKj0ZBVdpzl60kwn76YFFzimHn9V5kOSjKyQgkf4We2H0Z48UDgPou0MUL9yS2ZHzDH+WhrmZblmXp4+uA==" saltValue="k43WRLxEf7Vnp2r0pJuo0g==" spinCount="100000" sheet="1" objects="1" scenarios="1"/>
  <mergeCells count="6">
    <mergeCell ref="A1:H1"/>
    <mergeCell ref="G11:H11"/>
    <mergeCell ref="A9:G9"/>
    <mergeCell ref="A8:G8"/>
    <mergeCell ref="C11:D11"/>
    <mergeCell ref="E11:F1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B83:B86 G88 H55 G103 G44:G48 C56:H56 C98:H98 H72 G57 C100:H102 H16:H18 C22:F27 H22:H27 G65 G14:H15 E53:F53 B48:B54 C61:H64 H48 C48:F48 B14:F18 C39:H43 G50:H54 D50:F52 D54:F55 C91:H94 C50:C55 G55 G67:G72 C96:H96 C58:H59 C72:C77 D73:H77 D72:F72 G16:G38 C30:F36 H30:H36 B22:B39">
      <formula1>50000000000</formula1>
    </dataValidation>
    <dataValidation type="whole" operator="lessThanOrEqual" allowBlank="1" showInputMessage="1" showErrorMessage="1" errorTitle="Numbers Only" error="You can only enter whole numbers" sqref="B72:B82 B40:B47 B55 B60:B66 B19:B21">
      <formula1>50000000000</formula1>
    </dataValidation>
  </dataValidations>
  <hyperlinks>
    <hyperlink ref="A1:H1" location="ToC!A1" display="25.010"/>
  </hyperlinks>
  <pageMargins left="0.7" right="0" top="0.45" bottom="0.45" header="0.3" footer="0.3"/>
  <pageSetup paperSize="5" scale="53"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CCFFFF"/>
  </sheetPr>
  <dimension ref="A1:V99"/>
  <sheetViews>
    <sheetView topLeftCell="F60" zoomScaleNormal="100" workbookViewId="0">
      <selection activeCell="B81" sqref="B81"/>
    </sheetView>
  </sheetViews>
  <sheetFormatPr defaultColWidth="0" defaultRowHeight="15.5" zeroHeight="1"/>
  <cols>
    <col min="1" max="1" width="47.4609375" customWidth="1"/>
    <col min="2" max="2" width="4.69140625" customWidth="1"/>
    <col min="3" max="18" width="15.765625" customWidth="1"/>
    <col min="19" max="19" width="8.84375" hidden="1" customWidth="1"/>
    <col min="20" max="20" width="20.23046875" hidden="1" customWidth="1"/>
    <col min="21" max="21" width="8.84375" hidden="1" customWidth="1"/>
    <col min="22" max="22" width="20.23046875" hidden="1" customWidth="1"/>
    <col min="23" max="16384" width="8.84375" hidden="1"/>
  </cols>
  <sheetData>
    <row r="1" spans="1:22" s="1363" customFormat="1" ht="14">
      <c r="A1" s="5595">
        <v>25.012</v>
      </c>
      <c r="B1" s="5595"/>
      <c r="C1" s="5595"/>
      <c r="D1" s="5595"/>
      <c r="E1" s="5595"/>
      <c r="F1" s="5595"/>
      <c r="G1" s="5595"/>
      <c r="H1" s="5595"/>
      <c r="I1" s="5595"/>
      <c r="J1" s="5595"/>
      <c r="K1" s="5595"/>
      <c r="L1" s="5595"/>
      <c r="M1" s="5595"/>
      <c r="N1" s="5595"/>
      <c r="O1" s="5595"/>
      <c r="P1" s="5595"/>
      <c r="Q1" s="5595"/>
      <c r="R1" s="5595"/>
    </row>
    <row r="2" spans="1:22" s="1363" customFormat="1" ht="14">
      <c r="A2" s="910"/>
      <c r="B2" s="910"/>
      <c r="C2" s="910"/>
      <c r="D2" s="910"/>
      <c r="E2" s="910"/>
      <c r="F2" s="910"/>
      <c r="G2" s="910"/>
      <c r="H2" s="910"/>
      <c r="I2" s="910"/>
      <c r="J2" s="910"/>
      <c r="K2" s="910"/>
      <c r="L2" s="910"/>
      <c r="M2" s="910"/>
      <c r="N2" s="910"/>
      <c r="O2" s="910"/>
      <c r="P2" s="910"/>
      <c r="Q2" s="640" t="s">
        <v>2056</v>
      </c>
      <c r="R2" s="910"/>
    </row>
    <row r="3" spans="1:22" s="1363" customFormat="1" ht="14">
      <c r="A3" s="815" t="str">
        <f>+Cover!A14</f>
        <v>Select Name of Insurer/ Financial Holding Company</v>
      </c>
      <c r="B3" s="910"/>
      <c r="C3" s="910"/>
      <c r="D3" s="910"/>
      <c r="E3" s="910"/>
      <c r="F3" s="910"/>
      <c r="G3" s="910"/>
      <c r="H3" s="910"/>
      <c r="I3" s="910"/>
      <c r="J3" s="910"/>
      <c r="K3" s="910"/>
      <c r="L3" s="910"/>
      <c r="M3" s="910"/>
      <c r="N3" s="910"/>
      <c r="O3" s="910"/>
      <c r="P3" s="910"/>
      <c r="Q3" s="912"/>
      <c r="R3" s="910"/>
    </row>
    <row r="4" spans="1:22" s="1363" customFormat="1" ht="14">
      <c r="A4" s="1791" t="str">
        <f>+ToC!A3</f>
        <v>Insurer/Financial Holding Company</v>
      </c>
      <c r="B4" s="910"/>
      <c r="C4" s="910"/>
      <c r="D4" s="910"/>
      <c r="E4" s="910"/>
      <c r="F4" s="910"/>
      <c r="G4" s="910"/>
      <c r="H4" s="910"/>
      <c r="I4" s="910"/>
      <c r="J4" s="910"/>
      <c r="K4" s="910"/>
      <c r="L4" s="910"/>
      <c r="M4" s="910"/>
      <c r="N4" s="910"/>
      <c r="O4" s="910"/>
      <c r="P4" s="910"/>
      <c r="Q4" s="910"/>
      <c r="R4" s="910"/>
    </row>
    <row r="5" spans="1:22" s="1363" customFormat="1" ht="14">
      <c r="A5" s="102"/>
      <c r="B5" s="910"/>
      <c r="C5" s="910"/>
      <c r="D5" s="910"/>
      <c r="E5" s="910"/>
      <c r="F5" s="910"/>
      <c r="G5" s="910"/>
      <c r="H5" s="910"/>
      <c r="I5" s="910"/>
      <c r="J5" s="910"/>
      <c r="K5" s="910"/>
      <c r="L5" s="910"/>
      <c r="M5" s="910"/>
      <c r="N5" s="910"/>
      <c r="O5" s="910"/>
      <c r="P5" s="910"/>
      <c r="Q5" s="910"/>
      <c r="R5" s="910"/>
    </row>
    <row r="6" spans="1:22" s="1363" customFormat="1" ht="14">
      <c r="A6" s="99" t="str">
        <f>+ToC!A5</f>
        <v>LONG-TERM INSURERS ANNUAL RETURN</v>
      </c>
      <c r="B6" s="910"/>
      <c r="C6" s="910"/>
      <c r="D6" s="910"/>
      <c r="E6" s="910"/>
      <c r="F6" s="910"/>
      <c r="G6" s="910"/>
      <c r="H6" s="910"/>
      <c r="I6" s="910"/>
      <c r="J6" s="910"/>
      <c r="K6" s="910"/>
      <c r="L6" s="910"/>
      <c r="M6" s="910"/>
      <c r="N6" s="910"/>
      <c r="O6" s="910"/>
      <c r="P6" s="910"/>
      <c r="Q6" s="910"/>
      <c r="R6" s="910"/>
    </row>
    <row r="7" spans="1:22" s="1363" customFormat="1" ht="14">
      <c r="A7" s="1787" t="str">
        <f>+ToC!A6</f>
        <v>FOR THE YEAR ENDED:</v>
      </c>
      <c r="B7" s="910"/>
      <c r="C7" s="910"/>
      <c r="D7" s="910"/>
      <c r="E7" s="910"/>
      <c r="F7" s="910"/>
      <c r="G7" s="910"/>
      <c r="H7" s="910"/>
      <c r="I7" s="910"/>
      <c r="J7" s="910"/>
      <c r="K7" s="910"/>
      <c r="L7" s="910"/>
      <c r="M7" s="910"/>
      <c r="N7" s="910"/>
      <c r="O7" s="910"/>
      <c r="P7" s="910"/>
      <c r="Q7" s="3013">
        <f>+Cover!A23</f>
        <v>0</v>
      </c>
      <c r="R7" s="910"/>
    </row>
    <row r="8" spans="1:22" s="1363" customFormat="1" ht="14">
      <c r="A8" s="5286" t="s">
        <v>999</v>
      </c>
      <c r="B8" s="5286"/>
      <c r="C8" s="5286"/>
      <c r="D8" s="5286"/>
      <c r="E8" s="5286"/>
      <c r="F8" s="5286"/>
      <c r="G8" s="5286"/>
      <c r="H8" s="5286"/>
      <c r="I8" s="5286"/>
      <c r="J8" s="5286"/>
      <c r="K8" s="5286"/>
      <c r="L8" s="5286"/>
      <c r="M8" s="5286"/>
      <c r="N8" s="5286"/>
      <c r="O8" s="5286"/>
      <c r="P8" s="5286"/>
      <c r="Q8" s="5286"/>
      <c r="R8" s="5286"/>
    </row>
    <row r="9" spans="1:22" s="1363" customFormat="1" ht="14.5" thickBot="1">
      <c r="A9" s="5596" t="s">
        <v>2307</v>
      </c>
      <c r="B9" s="5596"/>
      <c r="C9" s="5596"/>
      <c r="D9" s="5596"/>
      <c r="E9" s="5596"/>
      <c r="F9" s="5596"/>
      <c r="G9" s="5596"/>
      <c r="H9" s="5596"/>
      <c r="I9" s="5596"/>
      <c r="J9" s="5596"/>
      <c r="K9" s="5596"/>
      <c r="L9" s="5596"/>
      <c r="M9" s="5596"/>
      <c r="N9" s="5596"/>
      <c r="O9" s="5596"/>
      <c r="P9" s="5596"/>
      <c r="Q9" s="5596"/>
      <c r="R9" s="5596"/>
    </row>
    <row r="10" spans="1:22" s="1363" customFormat="1" ht="14.5" thickTop="1">
      <c r="A10" s="1010" t="s">
        <v>915</v>
      </c>
      <c r="B10" s="492" t="s">
        <v>133</v>
      </c>
      <c r="C10" s="1659" t="s">
        <v>828</v>
      </c>
      <c r="D10" s="1659" t="s">
        <v>828</v>
      </c>
      <c r="E10" s="1659" t="s">
        <v>828</v>
      </c>
      <c r="F10" s="1659" t="s">
        <v>828</v>
      </c>
      <c r="G10" s="1659" t="s">
        <v>828</v>
      </c>
      <c r="H10" s="1659" t="s">
        <v>828</v>
      </c>
      <c r="I10" s="1659" t="s">
        <v>828</v>
      </c>
      <c r="J10" s="1659" t="s">
        <v>828</v>
      </c>
      <c r="K10" s="1659" t="s">
        <v>828</v>
      </c>
      <c r="L10" s="1659" t="s">
        <v>828</v>
      </c>
      <c r="M10" s="1659" t="s">
        <v>828</v>
      </c>
      <c r="N10" s="1659" t="s">
        <v>828</v>
      </c>
      <c r="O10" s="1659" t="s">
        <v>828</v>
      </c>
      <c r="P10" s="1659" t="s">
        <v>828</v>
      </c>
      <c r="Q10" s="693" t="str">
        <f>"Total "&amp;YEAR($Q$7)</f>
        <v>Total 1900</v>
      </c>
      <c r="R10" s="693" t="str">
        <f>"Total "&amp;YEAR($Q$7)-1</f>
        <v>Total 1899</v>
      </c>
    </row>
    <row r="11" spans="1:22" s="1363" customFormat="1" ht="15.75" customHeight="1">
      <c r="A11" s="1011" t="s">
        <v>1013</v>
      </c>
      <c r="B11" s="2932"/>
      <c r="C11" s="3014" t="s">
        <v>281</v>
      </c>
      <c r="D11" s="3014" t="s">
        <v>281</v>
      </c>
      <c r="E11" s="3014" t="s">
        <v>281</v>
      </c>
      <c r="F11" s="3014" t="s">
        <v>281</v>
      </c>
      <c r="G11" s="3014" t="s">
        <v>281</v>
      </c>
      <c r="H11" s="3014" t="s">
        <v>281</v>
      </c>
      <c r="I11" s="3014" t="s">
        <v>281</v>
      </c>
      <c r="J11" s="3014" t="s">
        <v>281</v>
      </c>
      <c r="K11" s="3014" t="s">
        <v>281</v>
      </c>
      <c r="L11" s="3014" t="s">
        <v>281</v>
      </c>
      <c r="M11" s="3014" t="s">
        <v>281</v>
      </c>
      <c r="N11" s="3014" t="s">
        <v>281</v>
      </c>
      <c r="O11" s="3014" t="s">
        <v>281</v>
      </c>
      <c r="P11" s="3014" t="s">
        <v>281</v>
      </c>
      <c r="Q11" s="3014" t="s">
        <v>281</v>
      </c>
      <c r="R11" s="3014" t="s">
        <v>281</v>
      </c>
      <c r="U11" s="1374"/>
      <c r="V11" s="1473" t="s">
        <v>828</v>
      </c>
    </row>
    <row r="12" spans="1:22" s="1363" customFormat="1" ht="15.75" customHeight="1" thickBot="1">
      <c r="A12" s="3015" t="s">
        <v>2096</v>
      </c>
      <c r="B12" s="3016"/>
      <c r="C12" s="3017"/>
      <c r="D12" s="3017"/>
      <c r="E12" s="3017"/>
      <c r="F12" s="3017"/>
      <c r="G12" s="3017"/>
      <c r="H12" s="3017"/>
      <c r="I12" s="3017"/>
      <c r="J12" s="3017"/>
      <c r="K12" s="3017"/>
      <c r="L12" s="3017"/>
      <c r="M12" s="3017"/>
      <c r="N12" s="3017"/>
      <c r="O12" s="3017"/>
      <c r="P12" s="3017"/>
      <c r="Q12" s="3006">
        <f>SUM(C12:P12)</f>
        <v>0</v>
      </c>
      <c r="R12" s="3017"/>
      <c r="U12" s="1374"/>
      <c r="V12" s="1374" t="s">
        <v>830</v>
      </c>
    </row>
    <row r="13" spans="1:22" s="1363" customFormat="1" ht="15.75" customHeight="1">
      <c r="A13" s="1012"/>
      <c r="B13" s="1492"/>
      <c r="C13" s="1482"/>
      <c r="D13" s="1482"/>
      <c r="E13" s="1482"/>
      <c r="F13" s="1021"/>
      <c r="G13" s="1482"/>
      <c r="H13" s="1482"/>
      <c r="I13" s="1482"/>
      <c r="J13" s="1482"/>
      <c r="K13" s="1482"/>
      <c r="L13" s="1482"/>
      <c r="M13" s="1482"/>
      <c r="N13" s="1482"/>
      <c r="O13" s="1482"/>
      <c r="P13" s="1482"/>
      <c r="Q13" s="1482"/>
      <c r="R13" s="1482"/>
      <c r="U13" s="1374"/>
      <c r="V13" s="1374" t="s">
        <v>831</v>
      </c>
    </row>
    <row r="14" spans="1:22" s="1363" customFormat="1" ht="15.75" customHeight="1" thickBot="1">
      <c r="A14" s="2939" t="s">
        <v>2103</v>
      </c>
      <c r="B14" s="3016"/>
      <c r="C14" s="3018">
        <f>SUM(C15:C19)</f>
        <v>0</v>
      </c>
      <c r="D14" s="3018">
        <f t="shared" ref="D14:Q14" si="0">SUM(D15:D19)</f>
        <v>0</v>
      </c>
      <c r="E14" s="3018">
        <f t="shared" si="0"/>
        <v>0</v>
      </c>
      <c r="F14" s="3018">
        <f t="shared" si="0"/>
        <v>0</v>
      </c>
      <c r="G14" s="3018">
        <f t="shared" si="0"/>
        <v>0</v>
      </c>
      <c r="H14" s="3018">
        <f t="shared" si="0"/>
        <v>0</v>
      </c>
      <c r="I14" s="3018">
        <f t="shared" si="0"/>
        <v>0</v>
      </c>
      <c r="J14" s="3018">
        <f t="shared" si="0"/>
        <v>0</v>
      </c>
      <c r="K14" s="3018">
        <f t="shared" si="0"/>
        <v>0</v>
      </c>
      <c r="L14" s="3018">
        <f t="shared" si="0"/>
        <v>0</v>
      </c>
      <c r="M14" s="3018">
        <f t="shared" si="0"/>
        <v>0</v>
      </c>
      <c r="N14" s="3018">
        <f t="shared" si="0"/>
        <v>0</v>
      </c>
      <c r="O14" s="3018">
        <f t="shared" si="0"/>
        <v>0</v>
      </c>
      <c r="P14" s="3018">
        <f t="shared" si="0"/>
        <v>0</v>
      </c>
      <c r="Q14" s="3018">
        <f t="shared" si="0"/>
        <v>0</v>
      </c>
      <c r="R14" s="3018">
        <f>SUM(R15:R19)</f>
        <v>0</v>
      </c>
      <c r="U14" s="1374"/>
      <c r="V14" s="1374" t="s">
        <v>833</v>
      </c>
    </row>
    <row r="15" spans="1:22" s="1363" customFormat="1" ht="15.75" customHeight="1">
      <c r="A15" s="4521" t="s">
        <v>1014</v>
      </c>
      <c r="B15" s="1489"/>
      <c r="C15" s="1154"/>
      <c r="D15" s="1154"/>
      <c r="E15" s="1154"/>
      <c r="F15" s="1154"/>
      <c r="G15" s="1154"/>
      <c r="H15" s="1154"/>
      <c r="I15" s="1154"/>
      <c r="J15" s="1154"/>
      <c r="K15" s="1154"/>
      <c r="L15" s="1154"/>
      <c r="M15" s="1154"/>
      <c r="N15" s="1154"/>
      <c r="O15" s="1154"/>
      <c r="P15" s="1154"/>
      <c r="Q15" s="509">
        <f t="shared" ref="Q15:Q20" si="1">SUM(C15:P15)</f>
        <v>0</v>
      </c>
      <c r="R15" s="1155"/>
      <c r="U15" s="1374"/>
      <c r="V15" s="1374" t="s">
        <v>835</v>
      </c>
    </row>
    <row r="16" spans="1:22" s="1363" customFormat="1" ht="15.75" customHeight="1">
      <c r="A16" s="976" t="s">
        <v>2098</v>
      </c>
      <c r="B16" s="1490"/>
      <c r="C16" s="1156"/>
      <c r="D16" s="1156"/>
      <c r="E16" s="1156"/>
      <c r="F16" s="1156"/>
      <c r="G16" s="1156"/>
      <c r="H16" s="1156"/>
      <c r="I16" s="1156"/>
      <c r="J16" s="1156"/>
      <c r="K16" s="1156"/>
      <c r="L16" s="1156"/>
      <c r="M16" s="1156"/>
      <c r="N16" s="1156"/>
      <c r="O16" s="1156"/>
      <c r="P16" s="1156"/>
      <c r="Q16" s="509">
        <f t="shared" si="1"/>
        <v>0</v>
      </c>
      <c r="R16" s="1156"/>
      <c r="U16" s="1374"/>
      <c r="V16" s="1374" t="s">
        <v>836</v>
      </c>
    </row>
    <row r="17" spans="1:22" s="1363" customFormat="1" ht="15.75" customHeight="1">
      <c r="A17" s="976" t="s">
        <v>2099</v>
      </c>
      <c r="B17" s="1490"/>
      <c r="C17" s="1156"/>
      <c r="D17" s="1156"/>
      <c r="E17" s="1156"/>
      <c r="F17" s="1156"/>
      <c r="G17" s="1156"/>
      <c r="H17" s="1156"/>
      <c r="I17" s="1156"/>
      <c r="J17" s="1156"/>
      <c r="K17" s="1156"/>
      <c r="L17" s="1156"/>
      <c r="M17" s="1156"/>
      <c r="N17" s="1156"/>
      <c r="O17" s="1156"/>
      <c r="P17" s="1156"/>
      <c r="Q17" s="509">
        <f t="shared" si="1"/>
        <v>0</v>
      </c>
      <c r="R17" s="1156"/>
      <c r="U17" s="1374"/>
      <c r="V17" s="1374" t="s">
        <v>837</v>
      </c>
    </row>
    <row r="18" spans="1:22" s="4221" customFormat="1" ht="15.75" customHeight="1">
      <c r="A18" s="2987" t="s">
        <v>2100</v>
      </c>
      <c r="B18" s="3019"/>
      <c r="C18" s="3020"/>
      <c r="D18" s="3020"/>
      <c r="E18" s="3020"/>
      <c r="F18" s="3020"/>
      <c r="G18" s="3020"/>
      <c r="H18" s="3020"/>
      <c r="I18" s="3020"/>
      <c r="J18" s="3020"/>
      <c r="K18" s="3020"/>
      <c r="L18" s="3020"/>
      <c r="M18" s="3020"/>
      <c r="N18" s="3020"/>
      <c r="O18" s="3020"/>
      <c r="P18" s="3020"/>
      <c r="Q18" s="2955">
        <f t="shared" si="1"/>
        <v>0</v>
      </c>
      <c r="R18" s="3020"/>
      <c r="U18" s="1374"/>
      <c r="V18" s="1374" t="s">
        <v>838</v>
      </c>
    </row>
    <row r="19" spans="1:22" s="1363" customFormat="1" ht="15.75" customHeight="1">
      <c r="A19" s="2987" t="s">
        <v>2101</v>
      </c>
      <c r="B19" s="3019"/>
      <c r="C19" s="3020"/>
      <c r="D19" s="3020"/>
      <c r="E19" s="3020"/>
      <c r="F19" s="3020"/>
      <c r="G19" s="3020"/>
      <c r="H19" s="3020"/>
      <c r="I19" s="3020"/>
      <c r="J19" s="3020"/>
      <c r="K19" s="3020"/>
      <c r="L19" s="3020"/>
      <c r="M19" s="3020"/>
      <c r="N19" s="3020"/>
      <c r="O19" s="3020"/>
      <c r="P19" s="3020"/>
      <c r="Q19" s="2955">
        <f t="shared" si="1"/>
        <v>0</v>
      </c>
      <c r="R19" s="3020"/>
      <c r="U19" s="1374"/>
      <c r="V19" s="1374" t="s">
        <v>838</v>
      </c>
    </row>
    <row r="20" spans="1:22" s="1363" customFormat="1" ht="15.75" customHeight="1" thickBot="1">
      <c r="A20" s="4522" t="s">
        <v>2104</v>
      </c>
      <c r="B20" s="3021"/>
      <c r="C20" s="3022"/>
      <c r="D20" s="3022"/>
      <c r="E20" s="3022"/>
      <c r="F20" s="3022"/>
      <c r="G20" s="3022"/>
      <c r="H20" s="3022"/>
      <c r="I20" s="3022"/>
      <c r="J20" s="3022"/>
      <c r="K20" s="3022"/>
      <c r="L20" s="3022"/>
      <c r="M20" s="3022"/>
      <c r="N20" s="3022"/>
      <c r="O20" s="3022"/>
      <c r="P20" s="3022"/>
      <c r="Q20" s="2981">
        <f t="shared" si="1"/>
        <v>0</v>
      </c>
      <c r="R20" s="3022"/>
      <c r="U20" s="1374"/>
      <c r="V20" s="1390" t="s">
        <v>839</v>
      </c>
    </row>
    <row r="21" spans="1:22" s="1363" customFormat="1" ht="15.75" customHeight="1">
      <c r="A21" s="1481" t="s">
        <v>1062</v>
      </c>
      <c r="B21" s="1491"/>
      <c r="C21" s="1482"/>
      <c r="D21" s="1482"/>
      <c r="E21" s="1482"/>
      <c r="F21" s="1482"/>
      <c r="G21" s="1482"/>
      <c r="H21" s="1482"/>
      <c r="I21" s="1482"/>
      <c r="J21" s="1482"/>
      <c r="K21" s="1482"/>
      <c r="L21" s="1482"/>
      <c r="M21" s="1482"/>
      <c r="N21" s="1482"/>
      <c r="O21" s="1482"/>
      <c r="P21" s="1482"/>
      <c r="Q21" s="1482"/>
      <c r="R21" s="1482"/>
      <c r="U21" s="1374"/>
      <c r="V21" s="1374" t="s">
        <v>859</v>
      </c>
    </row>
    <row r="22" spans="1:22" s="1363" customFormat="1" ht="14">
      <c r="A22" s="967" t="s">
        <v>1015</v>
      </c>
      <c r="B22" s="3023"/>
      <c r="C22" s="2510"/>
      <c r="D22" s="2510"/>
      <c r="E22" s="2510"/>
      <c r="F22" s="2510"/>
      <c r="G22" s="2510"/>
      <c r="H22" s="2510"/>
      <c r="I22" s="2510"/>
      <c r="J22" s="2510"/>
      <c r="K22" s="2510"/>
      <c r="L22" s="2510"/>
      <c r="M22" s="2510"/>
      <c r="N22" s="2510"/>
      <c r="O22" s="2510"/>
      <c r="P22" s="2510"/>
      <c r="Q22" s="718"/>
      <c r="R22" s="718"/>
      <c r="U22" s="1374"/>
      <c r="V22" s="1374" t="s">
        <v>1063</v>
      </c>
    </row>
    <row r="23" spans="1:22" s="1363" customFormat="1" ht="15" customHeight="1">
      <c r="A23" s="976" t="s">
        <v>1016</v>
      </c>
      <c r="B23" s="17"/>
      <c r="C23" s="129"/>
      <c r="D23" s="129"/>
      <c r="E23" s="129"/>
      <c r="F23" s="129"/>
      <c r="G23" s="129"/>
      <c r="H23" s="129"/>
      <c r="I23" s="129"/>
      <c r="J23" s="129"/>
      <c r="K23" s="129"/>
      <c r="L23" s="129"/>
      <c r="M23" s="129"/>
      <c r="N23" s="129"/>
      <c r="O23" s="129"/>
      <c r="P23" s="129"/>
      <c r="Q23" s="509">
        <f t="shared" ref="Q23:Q30" si="2">SUM(C23:P23)</f>
        <v>0</v>
      </c>
      <c r="R23" s="129"/>
      <c r="U23" s="1374"/>
      <c r="V23" s="1374" t="s">
        <v>841</v>
      </c>
    </row>
    <row r="24" spans="1:22" s="1363" customFormat="1">
      <c r="A24" s="976" t="s">
        <v>2024</v>
      </c>
      <c r="B24" s="17"/>
      <c r="C24" s="129"/>
      <c r="D24" s="129"/>
      <c r="E24" s="129"/>
      <c r="F24" s="129"/>
      <c r="G24" s="129"/>
      <c r="H24" s="129"/>
      <c r="I24" s="129"/>
      <c r="J24" s="129"/>
      <c r="K24" s="129"/>
      <c r="L24" s="129"/>
      <c r="M24" s="129"/>
      <c r="N24" s="129"/>
      <c r="O24" s="129"/>
      <c r="P24" s="129"/>
      <c r="Q24" s="509">
        <f t="shared" si="2"/>
        <v>0</v>
      </c>
      <c r="R24" s="129"/>
      <c r="U24" s="1374"/>
      <c r="V24" s="1374" t="s">
        <v>842</v>
      </c>
    </row>
    <row r="25" spans="1:22" s="1363" customFormat="1">
      <c r="A25" s="976" t="s">
        <v>1017</v>
      </c>
      <c r="B25" s="17"/>
      <c r="C25" s="129"/>
      <c r="D25" s="129"/>
      <c r="E25" s="129"/>
      <c r="F25" s="129"/>
      <c r="G25" s="129"/>
      <c r="H25" s="129"/>
      <c r="I25" s="129"/>
      <c r="J25" s="129"/>
      <c r="K25" s="129"/>
      <c r="L25" s="129"/>
      <c r="M25" s="129"/>
      <c r="N25" s="129"/>
      <c r="O25" s="129"/>
      <c r="P25" s="129"/>
      <c r="Q25" s="509">
        <f t="shared" si="2"/>
        <v>0</v>
      </c>
      <c r="R25" s="129"/>
      <c r="U25" s="1374"/>
      <c r="V25" s="1374" t="s">
        <v>843</v>
      </c>
    </row>
    <row r="26" spans="1:22" s="1363" customFormat="1">
      <c r="A26" s="4520" t="s">
        <v>1018</v>
      </c>
      <c r="B26" s="2945"/>
      <c r="C26" s="2947"/>
      <c r="D26" s="2947"/>
      <c r="E26" s="2947"/>
      <c r="F26" s="2947"/>
      <c r="G26" s="2947"/>
      <c r="H26" s="2947"/>
      <c r="I26" s="2947"/>
      <c r="J26" s="2947"/>
      <c r="K26" s="2947"/>
      <c r="L26" s="2947"/>
      <c r="M26" s="2947"/>
      <c r="N26" s="2947"/>
      <c r="O26" s="2947"/>
      <c r="P26" s="2947"/>
      <c r="Q26" s="2955">
        <f t="shared" si="2"/>
        <v>0</v>
      </c>
      <c r="R26" s="2947"/>
      <c r="U26" s="1374"/>
      <c r="V26" s="1374" t="s">
        <v>844</v>
      </c>
    </row>
    <row r="27" spans="1:22" s="1363" customFormat="1">
      <c r="A27" s="4520" t="s">
        <v>1019</v>
      </c>
      <c r="B27" s="1493"/>
      <c r="C27" s="2947"/>
      <c r="D27" s="2947"/>
      <c r="E27" s="2947"/>
      <c r="F27" s="2947"/>
      <c r="G27" s="2947"/>
      <c r="H27" s="2947"/>
      <c r="I27" s="2947"/>
      <c r="J27" s="2947"/>
      <c r="K27" s="2947"/>
      <c r="L27" s="2947"/>
      <c r="M27" s="2947"/>
      <c r="N27" s="2947"/>
      <c r="O27" s="2947"/>
      <c r="P27" s="2947"/>
      <c r="Q27" s="2955">
        <f t="shared" si="2"/>
        <v>0</v>
      </c>
      <c r="R27" s="2947"/>
      <c r="U27" s="1374"/>
      <c r="V27" s="1374" t="s">
        <v>845</v>
      </c>
    </row>
    <row r="28" spans="1:22" s="1363" customFormat="1">
      <c r="A28" s="976" t="s">
        <v>2081</v>
      </c>
      <c r="B28" s="1493"/>
      <c r="C28" s="4224"/>
      <c r="D28" s="4224"/>
      <c r="E28" s="4224"/>
      <c r="F28" s="4224"/>
      <c r="G28" s="4224"/>
      <c r="H28" s="4224"/>
      <c r="I28" s="4224"/>
      <c r="J28" s="4224"/>
      <c r="K28" s="4224"/>
      <c r="L28" s="4224"/>
      <c r="M28" s="4224"/>
      <c r="N28" s="4224"/>
      <c r="O28" s="4224"/>
      <c r="P28" s="4224"/>
      <c r="Q28" s="4533">
        <f t="shared" si="2"/>
        <v>0</v>
      </c>
      <c r="R28" s="4224"/>
      <c r="U28" s="1374"/>
      <c r="V28" s="1374" t="s">
        <v>846</v>
      </c>
    </row>
    <row r="29" spans="1:22" s="4221" customFormat="1">
      <c r="A29" s="976" t="s">
        <v>2082</v>
      </c>
      <c r="B29" s="1493"/>
      <c r="C29" s="4224"/>
      <c r="D29" s="4224"/>
      <c r="E29" s="4224"/>
      <c r="F29" s="4224"/>
      <c r="G29" s="4224"/>
      <c r="H29" s="4224"/>
      <c r="I29" s="4224"/>
      <c r="J29" s="4224"/>
      <c r="K29" s="4224"/>
      <c r="L29" s="4224"/>
      <c r="M29" s="4224"/>
      <c r="N29" s="4224"/>
      <c r="O29" s="4224"/>
      <c r="P29" s="4224"/>
      <c r="Q29" s="4533">
        <f t="shared" ref="Q29" si="3">SUM(C29:P29)</f>
        <v>0</v>
      </c>
      <c r="R29" s="4224"/>
      <c r="U29" s="1374"/>
      <c r="V29" s="1374" t="s">
        <v>849</v>
      </c>
    </row>
    <row r="30" spans="1:22" s="1363" customFormat="1">
      <c r="A30" s="4518" t="s">
        <v>2083</v>
      </c>
      <c r="B30" s="3024"/>
      <c r="C30" s="1366"/>
      <c r="D30" s="1366"/>
      <c r="E30" s="1366"/>
      <c r="F30" s="1366"/>
      <c r="G30" s="1366"/>
      <c r="H30" s="1366"/>
      <c r="I30" s="1366"/>
      <c r="J30" s="1366"/>
      <c r="K30" s="1366"/>
      <c r="L30" s="1366"/>
      <c r="M30" s="1366"/>
      <c r="N30" s="1366"/>
      <c r="O30" s="1366"/>
      <c r="P30" s="1366"/>
      <c r="Q30" s="3051">
        <f t="shared" si="2"/>
        <v>0</v>
      </c>
      <c r="R30" s="1366"/>
      <c r="U30" s="1374"/>
      <c r="V30" s="1374" t="s">
        <v>849</v>
      </c>
    </row>
    <row r="31" spans="1:22" s="1363" customFormat="1" ht="15" customHeight="1">
      <c r="A31" s="3025" t="s">
        <v>815</v>
      </c>
      <c r="B31" s="2958"/>
      <c r="C31" s="3026">
        <f>SUM(C23:C30)</f>
        <v>0</v>
      </c>
      <c r="D31" s="3026">
        <f t="shared" ref="D31:R31" si="4">SUM(D23:D30)</f>
        <v>0</v>
      </c>
      <c r="E31" s="3026">
        <f t="shared" si="4"/>
        <v>0</v>
      </c>
      <c r="F31" s="3026">
        <f t="shared" si="4"/>
        <v>0</v>
      </c>
      <c r="G31" s="3026">
        <f t="shared" si="4"/>
        <v>0</v>
      </c>
      <c r="H31" s="3026">
        <f t="shared" si="4"/>
        <v>0</v>
      </c>
      <c r="I31" s="3026">
        <f t="shared" si="4"/>
        <v>0</v>
      </c>
      <c r="J31" s="3026">
        <f t="shared" si="4"/>
        <v>0</v>
      </c>
      <c r="K31" s="3026">
        <f t="shared" si="4"/>
        <v>0</v>
      </c>
      <c r="L31" s="3026">
        <f t="shared" si="4"/>
        <v>0</v>
      </c>
      <c r="M31" s="3026">
        <f t="shared" si="4"/>
        <v>0</v>
      </c>
      <c r="N31" s="3026">
        <f t="shared" si="4"/>
        <v>0</v>
      </c>
      <c r="O31" s="3026">
        <f t="shared" si="4"/>
        <v>0</v>
      </c>
      <c r="P31" s="3026">
        <f t="shared" si="4"/>
        <v>0</v>
      </c>
      <c r="Q31" s="3026">
        <f t="shared" si="4"/>
        <v>0</v>
      </c>
      <c r="R31" s="3026">
        <f t="shared" si="4"/>
        <v>0</v>
      </c>
      <c r="U31" s="1374"/>
      <c r="V31" s="1374" t="s">
        <v>850</v>
      </c>
    </row>
    <row r="32" spans="1:22" s="1363" customFormat="1" ht="15" customHeight="1">
      <c r="A32" s="970" t="s">
        <v>1020</v>
      </c>
      <c r="B32" s="1494"/>
      <c r="C32" s="427"/>
      <c r="D32" s="427"/>
      <c r="E32" s="427"/>
      <c r="F32" s="959"/>
      <c r="G32" s="427"/>
      <c r="H32" s="427"/>
      <c r="I32" s="427"/>
      <c r="J32" s="427"/>
      <c r="K32" s="427"/>
      <c r="L32" s="427"/>
      <c r="M32" s="427"/>
      <c r="N32" s="427"/>
      <c r="O32" s="427"/>
      <c r="P32" s="427"/>
      <c r="Q32" s="479"/>
      <c r="R32" s="427"/>
      <c r="U32" s="1374"/>
      <c r="V32" s="1374" t="s">
        <v>852</v>
      </c>
    </row>
    <row r="33" spans="1:22" s="1363" customFormat="1" ht="15" customHeight="1">
      <c r="A33" s="976" t="s">
        <v>2105</v>
      </c>
      <c r="B33" s="1013"/>
      <c r="C33" s="3027"/>
      <c r="D33" s="3027"/>
      <c r="E33" s="3027"/>
      <c r="F33" s="3027"/>
      <c r="G33" s="3027"/>
      <c r="H33" s="3027"/>
      <c r="I33" s="3027"/>
      <c r="J33" s="3027"/>
      <c r="K33" s="3027"/>
      <c r="L33" s="3027"/>
      <c r="M33" s="3027"/>
      <c r="N33" s="3027"/>
      <c r="O33" s="3027"/>
      <c r="P33" s="3027"/>
      <c r="Q33" s="3028">
        <f>SUM(C33:P33)</f>
        <v>0</v>
      </c>
      <c r="R33" s="3027"/>
      <c r="U33" s="1374"/>
      <c r="V33" s="1374" t="s">
        <v>853</v>
      </c>
    </row>
    <row r="34" spans="1:22" s="1363" customFormat="1">
      <c r="A34" s="976" t="s">
        <v>1021</v>
      </c>
      <c r="B34" s="17"/>
      <c r="C34" s="129"/>
      <c r="D34" s="129"/>
      <c r="E34" s="129"/>
      <c r="F34" s="129"/>
      <c r="G34" s="129"/>
      <c r="H34" s="129"/>
      <c r="I34" s="129"/>
      <c r="J34" s="129"/>
      <c r="K34" s="129"/>
      <c r="L34" s="129"/>
      <c r="M34" s="129"/>
      <c r="N34" s="129"/>
      <c r="O34" s="129"/>
      <c r="P34" s="129"/>
      <c r="Q34" s="3028">
        <f>SUM(C34:P34)</f>
        <v>0</v>
      </c>
      <c r="R34" s="129"/>
      <c r="V34" s="1374" t="s">
        <v>324</v>
      </c>
    </row>
    <row r="35" spans="1:22" s="1363" customFormat="1" ht="15" customHeight="1">
      <c r="A35" s="4519" t="s">
        <v>1022</v>
      </c>
      <c r="B35" s="2945"/>
      <c r="C35" s="129"/>
      <c r="D35" s="129"/>
      <c r="E35" s="129"/>
      <c r="F35" s="129"/>
      <c r="G35" s="129"/>
      <c r="H35" s="129"/>
      <c r="I35" s="129"/>
      <c r="J35" s="129"/>
      <c r="K35" s="129"/>
      <c r="L35" s="129"/>
      <c r="M35" s="129"/>
      <c r="N35" s="129"/>
      <c r="O35" s="129"/>
      <c r="P35" s="129"/>
      <c r="Q35" s="3028">
        <f>SUM(C35:P35)</f>
        <v>0</v>
      </c>
      <c r="R35" s="129"/>
    </row>
    <row r="36" spans="1:22" s="1363" customFormat="1" ht="15" customHeight="1">
      <c r="A36" s="2957" t="s">
        <v>1023</v>
      </c>
      <c r="B36" s="2971"/>
      <c r="C36" s="3029">
        <f>SUM(C33:C35)</f>
        <v>0</v>
      </c>
      <c r="D36" s="3029">
        <f t="shared" ref="D36:R36" si="5">SUM(D33:D35)</f>
        <v>0</v>
      </c>
      <c r="E36" s="3029">
        <f t="shared" si="5"/>
        <v>0</v>
      </c>
      <c r="F36" s="3029">
        <f t="shared" si="5"/>
        <v>0</v>
      </c>
      <c r="G36" s="3029">
        <f t="shared" si="5"/>
        <v>0</v>
      </c>
      <c r="H36" s="3029">
        <f t="shared" si="5"/>
        <v>0</v>
      </c>
      <c r="I36" s="3029">
        <f t="shared" si="5"/>
        <v>0</v>
      </c>
      <c r="J36" s="3029">
        <f t="shared" si="5"/>
        <v>0</v>
      </c>
      <c r="K36" s="3029">
        <f t="shared" si="5"/>
        <v>0</v>
      </c>
      <c r="L36" s="3029">
        <f t="shared" si="5"/>
        <v>0</v>
      </c>
      <c r="M36" s="3029">
        <f t="shared" si="5"/>
        <v>0</v>
      </c>
      <c r="N36" s="3029">
        <f t="shared" si="5"/>
        <v>0</v>
      </c>
      <c r="O36" s="3029">
        <f t="shared" si="5"/>
        <v>0</v>
      </c>
      <c r="P36" s="3029">
        <f t="shared" si="5"/>
        <v>0</v>
      </c>
      <c r="Q36" s="3029">
        <f t="shared" si="5"/>
        <v>0</v>
      </c>
      <c r="R36" s="3029">
        <f t="shared" si="5"/>
        <v>0</v>
      </c>
    </row>
    <row r="37" spans="1:22" s="1363" customFormat="1">
      <c r="A37" s="971" t="s">
        <v>1024</v>
      </c>
      <c r="B37" s="3030"/>
      <c r="C37" s="517"/>
      <c r="D37" s="3031"/>
      <c r="E37" s="3031"/>
      <c r="F37" s="76"/>
      <c r="G37" s="517"/>
      <c r="H37" s="2964"/>
      <c r="I37" s="517"/>
      <c r="J37" s="517"/>
      <c r="K37" s="517"/>
      <c r="L37" s="517"/>
      <c r="M37" s="517"/>
      <c r="N37" s="517"/>
      <c r="O37" s="517"/>
      <c r="P37" s="517"/>
      <c r="Q37" s="517"/>
      <c r="R37" s="3031"/>
    </row>
    <row r="38" spans="1:22" s="1363" customFormat="1" ht="13">
      <c r="A38" s="972" t="s">
        <v>1025</v>
      </c>
      <c r="B38" s="164"/>
      <c r="C38" s="129"/>
      <c r="D38" s="129"/>
      <c r="E38" s="129"/>
      <c r="F38" s="129"/>
      <c r="G38" s="129"/>
      <c r="H38" s="1471"/>
      <c r="I38" s="129"/>
      <c r="J38" s="129"/>
      <c r="K38" s="129"/>
      <c r="L38" s="129"/>
      <c r="M38" s="129"/>
      <c r="N38" s="129"/>
      <c r="O38" s="129"/>
      <c r="P38" s="129"/>
      <c r="Q38" s="3028">
        <f t="shared" ref="Q38:Q43" si="6">SUM(C38:P38)</f>
        <v>0</v>
      </c>
      <c r="R38" s="129"/>
    </row>
    <row r="39" spans="1:22" s="1363" customFormat="1" ht="15" customHeight="1">
      <c r="A39" s="972" t="s">
        <v>1026</v>
      </c>
      <c r="B39" s="498"/>
      <c r="C39" s="129"/>
      <c r="D39" s="129"/>
      <c r="E39" s="129"/>
      <c r="F39" s="129"/>
      <c r="G39" s="129"/>
      <c r="H39" s="129"/>
      <c r="I39" s="129"/>
      <c r="J39" s="129"/>
      <c r="K39" s="129"/>
      <c r="L39" s="129"/>
      <c r="M39" s="129"/>
      <c r="N39" s="129"/>
      <c r="O39" s="129"/>
      <c r="P39" s="129"/>
      <c r="Q39" s="505">
        <f t="shared" si="6"/>
        <v>0</v>
      </c>
      <c r="R39" s="129"/>
    </row>
    <row r="40" spans="1:22" s="1363" customFormat="1" ht="15" customHeight="1">
      <c r="A40" s="972" t="s">
        <v>1027</v>
      </c>
      <c r="B40" s="17"/>
      <c r="C40" s="129"/>
      <c r="D40" s="129"/>
      <c r="E40" s="129"/>
      <c r="F40" s="129"/>
      <c r="G40" s="129"/>
      <c r="H40" s="129"/>
      <c r="I40" s="129"/>
      <c r="J40" s="129"/>
      <c r="K40" s="129"/>
      <c r="L40" s="129"/>
      <c r="M40" s="129"/>
      <c r="N40" s="129"/>
      <c r="O40" s="129"/>
      <c r="P40" s="129"/>
      <c r="Q40" s="3028">
        <f t="shared" si="6"/>
        <v>0</v>
      </c>
      <c r="R40" s="129"/>
    </row>
    <row r="41" spans="1:22" s="1363" customFormat="1" ht="15" customHeight="1">
      <c r="A41" s="972" t="s">
        <v>1028</v>
      </c>
      <c r="B41" s="17"/>
      <c r="C41" s="129"/>
      <c r="D41" s="129"/>
      <c r="E41" s="129"/>
      <c r="F41" s="129"/>
      <c r="G41" s="129"/>
      <c r="H41" s="129"/>
      <c r="I41" s="129"/>
      <c r="J41" s="129"/>
      <c r="K41" s="129"/>
      <c r="L41" s="129"/>
      <c r="M41" s="129"/>
      <c r="N41" s="129"/>
      <c r="O41" s="129"/>
      <c r="P41" s="129"/>
      <c r="Q41" s="3028">
        <f t="shared" si="6"/>
        <v>0</v>
      </c>
      <c r="R41" s="129"/>
    </row>
    <row r="42" spans="1:22" s="1363" customFormat="1" ht="15" customHeight="1">
      <c r="A42" s="972" t="s">
        <v>1029</v>
      </c>
      <c r="B42" s="498"/>
      <c r="C42" s="129"/>
      <c r="D42" s="129"/>
      <c r="E42" s="129"/>
      <c r="F42" s="129"/>
      <c r="G42" s="129"/>
      <c r="H42" s="129"/>
      <c r="I42" s="129"/>
      <c r="J42" s="129"/>
      <c r="K42" s="129"/>
      <c r="L42" s="129"/>
      <c r="M42" s="129"/>
      <c r="N42" s="129"/>
      <c r="O42" s="129"/>
      <c r="P42" s="129"/>
      <c r="Q42" s="276">
        <f t="shared" si="6"/>
        <v>0</v>
      </c>
      <c r="R42" s="1366"/>
    </row>
    <row r="43" spans="1:22" s="1363" customFormat="1" ht="15" customHeight="1">
      <c r="A43" s="972" t="s">
        <v>1030</v>
      </c>
      <c r="B43" s="3032"/>
      <c r="C43" s="129"/>
      <c r="D43" s="129"/>
      <c r="E43" s="129"/>
      <c r="F43" s="129"/>
      <c r="G43" s="129"/>
      <c r="H43" s="129"/>
      <c r="I43" s="129"/>
      <c r="J43" s="129"/>
      <c r="K43" s="129"/>
      <c r="L43" s="129"/>
      <c r="M43" s="129"/>
      <c r="N43" s="129"/>
      <c r="O43" s="129"/>
      <c r="P43" s="129"/>
      <c r="Q43" s="276">
        <f t="shared" si="6"/>
        <v>0</v>
      </c>
      <c r="R43" s="129"/>
    </row>
    <row r="44" spans="1:22" s="1363" customFormat="1" ht="14.5">
      <c r="A44" s="2957" t="s">
        <v>1031</v>
      </c>
      <c r="B44" s="3033"/>
      <c r="C44" s="3034">
        <f>SUM(C38:C43)</f>
        <v>0</v>
      </c>
      <c r="D44" s="3034">
        <f t="shared" ref="D44:R44" si="7">SUM(D38:D43)</f>
        <v>0</v>
      </c>
      <c r="E44" s="3034">
        <f t="shared" si="7"/>
        <v>0</v>
      </c>
      <c r="F44" s="3034">
        <f t="shared" si="7"/>
        <v>0</v>
      </c>
      <c r="G44" s="3034">
        <f t="shared" si="7"/>
        <v>0</v>
      </c>
      <c r="H44" s="3034">
        <f>SUM(H39:H43)</f>
        <v>0</v>
      </c>
      <c r="I44" s="3034">
        <f t="shared" si="7"/>
        <v>0</v>
      </c>
      <c r="J44" s="3034">
        <f t="shared" si="7"/>
        <v>0</v>
      </c>
      <c r="K44" s="3034">
        <f t="shared" si="7"/>
        <v>0</v>
      </c>
      <c r="L44" s="3034">
        <f t="shared" si="7"/>
        <v>0</v>
      </c>
      <c r="M44" s="3034">
        <f t="shared" si="7"/>
        <v>0</v>
      </c>
      <c r="N44" s="3034">
        <f t="shared" si="7"/>
        <v>0</v>
      </c>
      <c r="O44" s="3034">
        <f t="shared" si="7"/>
        <v>0</v>
      </c>
      <c r="P44" s="3034">
        <f t="shared" si="7"/>
        <v>0</v>
      </c>
      <c r="Q44" s="3034">
        <f t="shared" si="7"/>
        <v>0</v>
      </c>
      <c r="R44" s="3034">
        <f t="shared" si="7"/>
        <v>0</v>
      </c>
    </row>
    <row r="45" spans="1:22" s="1363" customFormat="1">
      <c r="A45" s="1006" t="s">
        <v>1032</v>
      </c>
      <c r="B45" s="18"/>
      <c r="C45" s="3035"/>
      <c r="D45" s="3035"/>
      <c r="E45" s="3035"/>
      <c r="F45" s="3036"/>
      <c r="G45" s="2964"/>
      <c r="H45" s="2964"/>
      <c r="I45" s="2964"/>
      <c r="J45" s="2964"/>
      <c r="K45" s="2964"/>
      <c r="L45" s="2964"/>
      <c r="M45" s="2964"/>
      <c r="N45" s="2964"/>
      <c r="O45" s="2964"/>
      <c r="P45" s="2964"/>
      <c r="Q45" s="2964"/>
      <c r="R45" s="2964"/>
    </row>
    <row r="46" spans="1:22" s="1363" customFormat="1" ht="15" customHeight="1">
      <c r="A46" s="4511" t="s">
        <v>1033</v>
      </c>
      <c r="B46" s="17"/>
      <c r="C46" s="129"/>
      <c r="D46" s="129"/>
      <c r="E46" s="129"/>
      <c r="F46" s="129"/>
      <c r="G46" s="129"/>
      <c r="H46" s="129"/>
      <c r="I46" s="129"/>
      <c r="J46" s="129"/>
      <c r="K46" s="129"/>
      <c r="L46" s="129"/>
      <c r="M46" s="129"/>
      <c r="N46" s="129"/>
      <c r="O46" s="129"/>
      <c r="P46" s="129"/>
      <c r="Q46" s="509">
        <f>SUM(C46:P46)</f>
        <v>0</v>
      </c>
      <c r="R46" s="129"/>
    </row>
    <row r="47" spans="1:22" s="1363" customFormat="1" ht="26">
      <c r="A47" s="974" t="s">
        <v>1064</v>
      </c>
      <c r="B47" s="17"/>
      <c r="C47" s="129"/>
      <c r="D47" s="129"/>
      <c r="E47" s="129"/>
      <c r="F47" s="129"/>
      <c r="G47" s="129"/>
      <c r="H47" s="129"/>
      <c r="I47" s="129"/>
      <c r="J47" s="129"/>
      <c r="K47" s="129"/>
      <c r="L47" s="129"/>
      <c r="M47" s="129"/>
      <c r="N47" s="129"/>
      <c r="O47" s="129"/>
      <c r="P47" s="129"/>
      <c r="Q47" s="509">
        <f>SUM(C47:P47)</f>
        <v>0</v>
      </c>
      <c r="R47" s="129"/>
    </row>
    <row r="48" spans="1:22" s="1363" customFormat="1" ht="26">
      <c r="A48" s="974" t="s">
        <v>1035</v>
      </c>
      <c r="B48" s="17"/>
      <c r="C48" s="129"/>
      <c r="D48" s="129"/>
      <c r="E48" s="129"/>
      <c r="F48" s="129"/>
      <c r="G48" s="129"/>
      <c r="H48" s="129"/>
      <c r="I48" s="129"/>
      <c r="J48" s="129"/>
      <c r="K48" s="129"/>
      <c r="L48" s="129"/>
      <c r="M48" s="129"/>
      <c r="N48" s="129"/>
      <c r="O48" s="129"/>
      <c r="P48" s="129"/>
      <c r="Q48" s="509">
        <f>SUM(C48:P48)</f>
        <v>0</v>
      </c>
      <c r="R48" s="129"/>
    </row>
    <row r="49" spans="1:18" s="1363" customFormat="1">
      <c r="A49" s="4512" t="s">
        <v>1036</v>
      </c>
      <c r="B49" s="993"/>
      <c r="C49" s="129"/>
      <c r="D49" s="129"/>
      <c r="E49" s="129"/>
      <c r="F49" s="129"/>
      <c r="G49" s="129"/>
      <c r="H49" s="129"/>
      <c r="I49" s="129"/>
      <c r="J49" s="129"/>
      <c r="K49" s="129"/>
      <c r="L49" s="129"/>
      <c r="M49" s="129"/>
      <c r="N49" s="129"/>
      <c r="O49" s="129"/>
      <c r="P49" s="129"/>
      <c r="Q49" s="509">
        <f>SUM(C49:P49)</f>
        <v>0</v>
      </c>
      <c r="R49" s="129"/>
    </row>
    <row r="50" spans="1:18" s="1363" customFormat="1">
      <c r="A50" s="4513" t="s">
        <v>2086</v>
      </c>
      <c r="B50" s="498"/>
      <c r="C50" s="1366"/>
      <c r="D50" s="1366"/>
      <c r="E50" s="1366"/>
      <c r="F50" s="1366"/>
      <c r="G50" s="1366"/>
      <c r="H50" s="1366"/>
      <c r="I50" s="1366"/>
      <c r="J50" s="1366"/>
      <c r="K50" s="1366"/>
      <c r="L50" s="1366"/>
      <c r="M50" s="1366"/>
      <c r="N50" s="1366"/>
      <c r="O50" s="1366"/>
      <c r="P50" s="1366"/>
      <c r="Q50" s="435">
        <f>SUM(C50:P50)</f>
        <v>0</v>
      </c>
      <c r="R50" s="1366"/>
    </row>
    <row r="51" spans="1:18" s="1363" customFormat="1">
      <c r="A51" s="2957" t="s">
        <v>1065</v>
      </c>
      <c r="B51" s="2958"/>
      <c r="C51" s="3029">
        <f>SUM(C46:C50)</f>
        <v>0</v>
      </c>
      <c r="D51" s="3029">
        <f t="shared" ref="D51:R51" si="8">SUM(D46:D50)</f>
        <v>0</v>
      </c>
      <c r="E51" s="3029">
        <f t="shared" si="8"/>
        <v>0</v>
      </c>
      <c r="F51" s="3029">
        <f t="shared" si="8"/>
        <v>0</v>
      </c>
      <c r="G51" s="3029">
        <f t="shared" si="8"/>
        <v>0</v>
      </c>
      <c r="H51" s="3029">
        <f t="shared" si="8"/>
        <v>0</v>
      </c>
      <c r="I51" s="3029">
        <f t="shared" si="8"/>
        <v>0</v>
      </c>
      <c r="J51" s="3029">
        <f t="shared" si="8"/>
        <v>0</v>
      </c>
      <c r="K51" s="3029">
        <f t="shared" si="8"/>
        <v>0</v>
      </c>
      <c r="L51" s="3029">
        <f t="shared" si="8"/>
        <v>0</v>
      </c>
      <c r="M51" s="3029">
        <f t="shared" si="8"/>
        <v>0</v>
      </c>
      <c r="N51" s="3029">
        <f t="shared" si="8"/>
        <v>0</v>
      </c>
      <c r="O51" s="3029">
        <f t="shared" si="8"/>
        <v>0</v>
      </c>
      <c r="P51" s="3029">
        <f t="shared" si="8"/>
        <v>0</v>
      </c>
      <c r="Q51" s="3029">
        <f t="shared" si="8"/>
        <v>0</v>
      </c>
      <c r="R51" s="3029">
        <f t="shared" si="8"/>
        <v>0</v>
      </c>
    </row>
    <row r="52" spans="1:18" s="1363" customFormat="1">
      <c r="A52" s="1572" t="s">
        <v>2094</v>
      </c>
      <c r="B52" s="18"/>
      <c r="C52" s="330"/>
      <c r="D52" s="330"/>
      <c r="E52" s="330"/>
      <c r="F52" s="330"/>
      <c r="G52" s="330"/>
      <c r="H52" s="330"/>
      <c r="I52" s="330"/>
      <c r="J52" s="330"/>
      <c r="K52" s="330"/>
      <c r="L52" s="330"/>
      <c r="M52" s="330"/>
      <c r="N52" s="330"/>
      <c r="O52" s="330"/>
      <c r="P52" s="330"/>
      <c r="Q52" s="330"/>
      <c r="R52" s="330"/>
    </row>
    <row r="53" spans="1:18" s="1363" customFormat="1" ht="13">
      <c r="A53" s="4514" t="s">
        <v>2027</v>
      </c>
      <c r="B53" s="1486"/>
      <c r="C53" s="1487"/>
      <c r="D53" s="1158"/>
      <c r="E53" s="1158"/>
      <c r="F53" s="1158"/>
      <c r="G53" s="1158"/>
      <c r="H53" s="1158"/>
      <c r="I53" s="1158"/>
      <c r="J53" s="1158"/>
      <c r="K53" s="1158"/>
      <c r="L53" s="1158"/>
      <c r="M53" s="1158"/>
      <c r="N53" s="1158"/>
      <c r="O53" s="1158"/>
      <c r="P53" s="1158"/>
      <c r="Q53" s="1483">
        <f>SUM(C53:P53)</f>
        <v>0</v>
      </c>
      <c r="R53" s="1158"/>
    </row>
    <row r="54" spans="1:18" s="1363" customFormat="1" ht="13">
      <c r="A54" s="4515" t="s">
        <v>2095</v>
      </c>
      <c r="B54" s="1488"/>
      <c r="C54" s="1487"/>
      <c r="D54" s="1158"/>
      <c r="E54" s="1158"/>
      <c r="F54" s="1158"/>
      <c r="G54" s="1158"/>
      <c r="H54" s="1158"/>
      <c r="I54" s="1158"/>
      <c r="J54" s="1158"/>
      <c r="K54" s="1158"/>
      <c r="L54" s="1158"/>
      <c r="M54" s="1158"/>
      <c r="N54" s="1158"/>
      <c r="O54" s="1158"/>
      <c r="P54" s="1158"/>
      <c r="Q54" s="1483">
        <f>SUM(C54:P54)</f>
        <v>0</v>
      </c>
      <c r="R54" s="1158"/>
    </row>
    <row r="55" spans="1:18" s="1363" customFormat="1" ht="14">
      <c r="A55" s="3038" t="s">
        <v>1066</v>
      </c>
      <c r="B55" s="3039"/>
      <c r="C55" s="3040">
        <f t="shared" ref="C55:R55" si="9">SUM(C53:C54)</f>
        <v>0</v>
      </c>
      <c r="D55" s="3040">
        <f t="shared" si="9"/>
        <v>0</v>
      </c>
      <c r="E55" s="3040">
        <f t="shared" si="9"/>
        <v>0</v>
      </c>
      <c r="F55" s="3040">
        <f t="shared" si="9"/>
        <v>0</v>
      </c>
      <c r="G55" s="3040">
        <f t="shared" si="9"/>
        <v>0</v>
      </c>
      <c r="H55" s="3040">
        <f t="shared" si="9"/>
        <v>0</v>
      </c>
      <c r="I55" s="3040">
        <f t="shared" si="9"/>
        <v>0</v>
      </c>
      <c r="J55" s="3040">
        <f t="shared" si="9"/>
        <v>0</v>
      </c>
      <c r="K55" s="3040">
        <f t="shared" si="9"/>
        <v>0</v>
      </c>
      <c r="L55" s="3040">
        <f t="shared" si="9"/>
        <v>0</v>
      </c>
      <c r="M55" s="3040">
        <f t="shared" si="9"/>
        <v>0</v>
      </c>
      <c r="N55" s="3040">
        <f t="shared" si="9"/>
        <v>0</v>
      </c>
      <c r="O55" s="3040">
        <f t="shared" si="9"/>
        <v>0</v>
      </c>
      <c r="P55" s="3040">
        <f t="shared" si="9"/>
        <v>0</v>
      </c>
      <c r="Q55" s="3040">
        <f t="shared" si="9"/>
        <v>0</v>
      </c>
      <c r="R55" s="3040">
        <f t="shared" si="9"/>
        <v>0</v>
      </c>
    </row>
    <row r="56" spans="1:18" s="1363" customFormat="1">
      <c r="A56" s="1571"/>
      <c r="B56" s="498"/>
      <c r="C56" s="1349"/>
      <c r="D56" s="1348"/>
      <c r="E56" s="1348"/>
      <c r="F56" s="990"/>
      <c r="G56" s="1349"/>
      <c r="H56" s="1349"/>
      <c r="I56" s="1349"/>
      <c r="J56" s="1349"/>
      <c r="K56" s="1349"/>
      <c r="L56" s="1349"/>
      <c r="M56" s="1349"/>
      <c r="N56" s="1349"/>
      <c r="O56" s="1349"/>
      <c r="P56" s="1349"/>
      <c r="Q56" s="476"/>
      <c r="R56" s="1348"/>
    </row>
    <row r="57" spans="1:18" s="1363" customFormat="1" ht="15" customHeight="1" thickBot="1">
      <c r="A57" s="3041" t="s">
        <v>1067</v>
      </c>
      <c r="B57" s="3042"/>
      <c r="C57" s="3043">
        <f>SUM(C31,C36,C44,C51,C55)</f>
        <v>0</v>
      </c>
      <c r="D57" s="3043">
        <f t="shared" ref="D57:R57" si="10">SUM(D31,D36,D44,D51,D55)</f>
        <v>0</v>
      </c>
      <c r="E57" s="3043">
        <f t="shared" si="10"/>
        <v>0</v>
      </c>
      <c r="F57" s="3043">
        <f t="shared" si="10"/>
        <v>0</v>
      </c>
      <c r="G57" s="3043">
        <f t="shared" si="10"/>
        <v>0</v>
      </c>
      <c r="H57" s="3043">
        <f t="shared" si="10"/>
        <v>0</v>
      </c>
      <c r="I57" s="3043">
        <f t="shared" si="10"/>
        <v>0</v>
      </c>
      <c r="J57" s="3043">
        <f t="shared" si="10"/>
        <v>0</v>
      </c>
      <c r="K57" s="3043">
        <f t="shared" si="10"/>
        <v>0</v>
      </c>
      <c r="L57" s="3043">
        <f t="shared" si="10"/>
        <v>0</v>
      </c>
      <c r="M57" s="3043">
        <f t="shared" si="10"/>
        <v>0</v>
      </c>
      <c r="N57" s="3043">
        <f t="shared" si="10"/>
        <v>0</v>
      </c>
      <c r="O57" s="3043">
        <f t="shared" si="10"/>
        <v>0</v>
      </c>
      <c r="P57" s="3043">
        <f t="shared" si="10"/>
        <v>0</v>
      </c>
      <c r="Q57" s="3043">
        <f t="shared" si="10"/>
        <v>0</v>
      </c>
      <c r="R57" s="3043">
        <f t="shared" si="10"/>
        <v>0</v>
      </c>
    </row>
    <row r="58" spans="1:18" s="1363" customFormat="1" ht="13">
      <c r="A58" s="299" t="s">
        <v>2338</v>
      </c>
      <c r="B58" s="1007"/>
      <c r="C58" s="510"/>
      <c r="D58" s="510"/>
      <c r="E58" s="510"/>
      <c r="F58" s="510"/>
      <c r="G58" s="510"/>
      <c r="H58" s="510"/>
      <c r="I58" s="510"/>
      <c r="J58" s="510"/>
      <c r="K58" s="510"/>
      <c r="L58" s="510"/>
      <c r="M58" s="510"/>
      <c r="N58" s="510"/>
      <c r="O58" s="510"/>
      <c r="P58" s="510"/>
      <c r="Q58" s="510"/>
      <c r="R58" s="510"/>
    </row>
    <row r="59" spans="1:18" s="1363" customFormat="1" ht="26">
      <c r="A59" s="3044" t="s">
        <v>2339</v>
      </c>
      <c r="B59" s="18"/>
      <c r="C59" s="1157"/>
      <c r="D59" s="1157"/>
      <c r="E59" s="1157"/>
      <c r="F59" s="1157"/>
      <c r="G59" s="1157"/>
      <c r="H59" s="1157"/>
      <c r="I59" s="1157"/>
      <c r="J59" s="1157"/>
      <c r="K59" s="1157"/>
      <c r="L59" s="1157"/>
      <c r="M59" s="1157"/>
      <c r="N59" s="1157"/>
      <c r="O59" s="1157"/>
      <c r="P59" s="1157"/>
      <c r="Q59" s="509">
        <f>SUM(C59:P59)</f>
        <v>0</v>
      </c>
      <c r="R59" s="1157"/>
    </row>
    <row r="60" spans="1:18" s="1363" customFormat="1" ht="26">
      <c r="A60" s="3045" t="s">
        <v>2340</v>
      </c>
      <c r="B60" s="498"/>
      <c r="C60" s="2947"/>
      <c r="D60" s="2947"/>
      <c r="E60" s="2947"/>
      <c r="F60" s="2947"/>
      <c r="G60" s="2947"/>
      <c r="H60" s="2947"/>
      <c r="I60" s="2947"/>
      <c r="J60" s="2947"/>
      <c r="K60" s="2947"/>
      <c r="L60" s="2947"/>
      <c r="M60" s="2947"/>
      <c r="N60" s="2947"/>
      <c r="O60" s="2947"/>
      <c r="P60" s="2947"/>
      <c r="Q60" s="2955">
        <f>SUM(C60:P60)</f>
        <v>0</v>
      </c>
      <c r="R60" s="2947"/>
    </row>
    <row r="61" spans="1:18" s="1363" customFormat="1" ht="16" thickBot="1">
      <c r="A61" s="3046" t="s">
        <v>2084</v>
      </c>
      <c r="B61" s="2950"/>
      <c r="C61" s="2976">
        <f>SUM(C59:C60)</f>
        <v>0</v>
      </c>
      <c r="D61" s="2976">
        <f t="shared" ref="D61:R61" si="11">SUM(D59:D60)</f>
        <v>0</v>
      </c>
      <c r="E61" s="2976">
        <f t="shared" si="11"/>
        <v>0</v>
      </c>
      <c r="F61" s="2976">
        <f t="shared" si="11"/>
        <v>0</v>
      </c>
      <c r="G61" s="2976">
        <f t="shared" si="11"/>
        <v>0</v>
      </c>
      <c r="H61" s="2976">
        <f t="shared" si="11"/>
        <v>0</v>
      </c>
      <c r="I61" s="2976">
        <f t="shared" si="11"/>
        <v>0</v>
      </c>
      <c r="J61" s="2976">
        <f t="shared" si="11"/>
        <v>0</v>
      </c>
      <c r="K61" s="2976">
        <f t="shared" si="11"/>
        <v>0</v>
      </c>
      <c r="L61" s="2976">
        <f t="shared" si="11"/>
        <v>0</v>
      </c>
      <c r="M61" s="2976">
        <f t="shared" si="11"/>
        <v>0</v>
      </c>
      <c r="N61" s="2976">
        <f t="shared" si="11"/>
        <v>0</v>
      </c>
      <c r="O61" s="2976">
        <f t="shared" si="11"/>
        <v>0</v>
      </c>
      <c r="P61" s="2976">
        <f t="shared" si="11"/>
        <v>0</v>
      </c>
      <c r="Q61" s="2976">
        <f t="shared" si="11"/>
        <v>0</v>
      </c>
      <c r="R61" s="2976">
        <f t="shared" si="11"/>
        <v>0</v>
      </c>
    </row>
    <row r="62" spans="1:18" s="1363" customFormat="1">
      <c r="A62" s="1014"/>
      <c r="B62" s="498"/>
      <c r="C62" s="499"/>
      <c r="D62" s="3047"/>
      <c r="E62" s="3047"/>
      <c r="F62" s="504"/>
      <c r="G62" s="499"/>
      <c r="H62" s="499"/>
      <c r="I62" s="499"/>
      <c r="J62" s="499"/>
      <c r="K62" s="499"/>
      <c r="L62" s="499"/>
      <c r="M62" s="499"/>
      <c r="N62" s="499"/>
      <c r="O62" s="499"/>
      <c r="P62" s="499"/>
      <c r="Q62" s="499"/>
      <c r="R62" s="3047"/>
    </row>
    <row r="63" spans="1:18" s="1363" customFormat="1" ht="13.5" thickBot="1">
      <c r="A63" s="3048" t="s">
        <v>1042</v>
      </c>
      <c r="B63" s="3049"/>
      <c r="C63" s="2985"/>
      <c r="D63" s="2985"/>
      <c r="E63" s="2985"/>
      <c r="F63" s="2985"/>
      <c r="G63" s="2985"/>
      <c r="H63" s="2985"/>
      <c r="I63" s="2985"/>
      <c r="J63" s="2985"/>
      <c r="K63" s="2985"/>
      <c r="L63" s="2985"/>
      <c r="M63" s="2985"/>
      <c r="N63" s="2985"/>
      <c r="O63" s="2985"/>
      <c r="P63" s="2985"/>
      <c r="Q63" s="3006">
        <f>SUM(C63:P63)</f>
        <v>0</v>
      </c>
      <c r="R63" s="2985"/>
    </row>
    <row r="64" spans="1:18" s="1363" customFormat="1" ht="13">
      <c r="A64" s="3050" t="s">
        <v>1043</v>
      </c>
      <c r="B64" s="481"/>
      <c r="C64" s="330"/>
      <c r="D64" s="330"/>
      <c r="E64" s="330"/>
      <c r="F64" s="330"/>
      <c r="G64" s="330"/>
      <c r="H64" s="330"/>
      <c r="I64" s="330"/>
      <c r="J64" s="330"/>
      <c r="K64" s="330"/>
      <c r="L64" s="330"/>
      <c r="M64" s="330"/>
      <c r="N64" s="330"/>
      <c r="O64" s="330"/>
      <c r="P64" s="330"/>
      <c r="Q64" s="330"/>
      <c r="R64" s="330"/>
    </row>
    <row r="65" spans="1:18" s="1363" customFormat="1" ht="15" customHeight="1">
      <c r="A65" s="1015" t="s">
        <v>1044</v>
      </c>
      <c r="B65" s="18"/>
      <c r="C65" s="508"/>
      <c r="D65" s="508"/>
      <c r="E65" s="508"/>
      <c r="F65" s="508"/>
      <c r="G65" s="508"/>
      <c r="H65" s="508"/>
      <c r="I65" s="508"/>
      <c r="J65" s="508"/>
      <c r="K65" s="508"/>
      <c r="L65" s="508"/>
      <c r="M65" s="508"/>
      <c r="N65" s="508"/>
      <c r="O65" s="508"/>
      <c r="P65" s="508"/>
      <c r="Q65" s="435">
        <f>SUM(C65:P65)</f>
        <v>0</v>
      </c>
      <c r="R65" s="508"/>
    </row>
    <row r="66" spans="1:18" s="1363" customFormat="1" ht="15" customHeight="1">
      <c r="A66" s="1016" t="s">
        <v>2087</v>
      </c>
      <c r="B66" s="2945"/>
      <c r="C66" s="2947"/>
      <c r="D66" s="2947"/>
      <c r="E66" s="2947"/>
      <c r="F66" s="2947"/>
      <c r="G66" s="2947"/>
      <c r="H66" s="2947"/>
      <c r="I66" s="2947"/>
      <c r="J66" s="2947"/>
      <c r="K66" s="2947"/>
      <c r="L66" s="2947"/>
      <c r="M66" s="2947"/>
      <c r="N66" s="2947"/>
      <c r="O66" s="2947"/>
      <c r="P66" s="2947"/>
      <c r="Q66" s="435">
        <f>SUM(C66:P66)</f>
        <v>0</v>
      </c>
      <c r="R66" s="2947"/>
    </row>
    <row r="67" spans="1:18" s="1363" customFormat="1" ht="15" customHeight="1">
      <c r="A67" s="976" t="s">
        <v>2085</v>
      </c>
      <c r="B67" s="2945"/>
      <c r="C67" s="2947"/>
      <c r="D67" s="2947"/>
      <c r="E67" s="2947"/>
      <c r="F67" s="2947"/>
      <c r="G67" s="2947"/>
      <c r="H67" s="2947"/>
      <c r="I67" s="2947"/>
      <c r="J67" s="2947"/>
      <c r="K67" s="2947"/>
      <c r="L67" s="2947"/>
      <c r="M67" s="2947"/>
      <c r="N67" s="2947"/>
      <c r="O67" s="2947"/>
      <c r="P67" s="2947"/>
      <c r="Q67" s="435">
        <f>SUM(C67:P67)</f>
        <v>0</v>
      </c>
      <c r="R67" s="2947"/>
    </row>
    <row r="68" spans="1:18" s="1363" customFormat="1" ht="15" customHeight="1">
      <c r="A68" s="2987" t="s">
        <v>1046</v>
      </c>
      <c r="B68" s="2945"/>
      <c r="C68" s="2947"/>
      <c r="D68" s="2947"/>
      <c r="E68" s="2947"/>
      <c r="F68" s="2947"/>
      <c r="G68" s="2947"/>
      <c r="H68" s="2947"/>
      <c r="I68" s="2947"/>
      <c r="J68" s="2947"/>
      <c r="K68" s="2947"/>
      <c r="L68" s="2947"/>
      <c r="M68" s="2947"/>
      <c r="N68" s="2947"/>
      <c r="O68" s="2947"/>
      <c r="P68" s="2947"/>
      <c r="Q68" s="3051">
        <f>SUM(C68:P68)</f>
        <v>0</v>
      </c>
      <c r="R68" s="2947"/>
    </row>
    <row r="69" spans="1:18" s="1363" customFormat="1" ht="15" customHeight="1" thickBot="1">
      <c r="A69" s="3052" t="s">
        <v>1047</v>
      </c>
      <c r="B69" s="2950"/>
      <c r="C69" s="2976">
        <f>SUM(C65:C68)</f>
        <v>0</v>
      </c>
      <c r="D69" s="2976">
        <f t="shared" ref="D69:R69" si="12">SUM(D65:D68)</f>
        <v>0</v>
      </c>
      <c r="E69" s="2976">
        <f t="shared" si="12"/>
        <v>0</v>
      </c>
      <c r="F69" s="2976">
        <f t="shared" si="12"/>
        <v>0</v>
      </c>
      <c r="G69" s="2976">
        <f t="shared" si="12"/>
        <v>0</v>
      </c>
      <c r="H69" s="2976">
        <f t="shared" si="12"/>
        <v>0</v>
      </c>
      <c r="I69" s="2976">
        <f t="shared" si="12"/>
        <v>0</v>
      </c>
      <c r="J69" s="2976">
        <f t="shared" si="12"/>
        <v>0</v>
      </c>
      <c r="K69" s="2976">
        <f t="shared" si="12"/>
        <v>0</v>
      </c>
      <c r="L69" s="2976">
        <f t="shared" si="12"/>
        <v>0</v>
      </c>
      <c r="M69" s="2976">
        <f t="shared" si="12"/>
        <v>0</v>
      </c>
      <c r="N69" s="2976">
        <f t="shared" si="12"/>
        <v>0</v>
      </c>
      <c r="O69" s="2976">
        <f t="shared" si="12"/>
        <v>0</v>
      </c>
      <c r="P69" s="2976">
        <f t="shared" si="12"/>
        <v>0</v>
      </c>
      <c r="Q69" s="2976">
        <f>SUM(Q65:Q68)</f>
        <v>0</v>
      </c>
      <c r="R69" s="2976">
        <f t="shared" si="12"/>
        <v>0</v>
      </c>
    </row>
    <row r="70" spans="1:18" s="1363" customFormat="1" ht="15" customHeight="1">
      <c r="A70" s="1017" t="s">
        <v>1068</v>
      </c>
      <c r="B70" s="498"/>
      <c r="C70" s="1008"/>
      <c r="D70" s="1008"/>
      <c r="E70" s="1008"/>
      <c r="F70" s="1008"/>
      <c r="G70" s="1008"/>
      <c r="H70" s="1008"/>
      <c r="I70" s="1008"/>
      <c r="J70" s="1008"/>
      <c r="K70" s="1008"/>
      <c r="L70" s="1008"/>
      <c r="M70" s="1008"/>
      <c r="N70" s="1008"/>
      <c r="O70" s="1008"/>
      <c r="P70" s="1008"/>
      <c r="Q70" s="510">
        <f>SUM(C70:P70)</f>
        <v>0</v>
      </c>
      <c r="R70" s="1008"/>
    </row>
    <row r="71" spans="1:18" s="1363" customFormat="1" ht="15" customHeight="1">
      <c r="A71" s="1018" t="s">
        <v>1069</v>
      </c>
      <c r="B71" s="2945"/>
      <c r="C71" s="2962"/>
      <c r="D71" s="2962"/>
      <c r="E71" s="2962"/>
      <c r="F71" s="2962"/>
      <c r="G71" s="2962"/>
      <c r="H71" s="2962"/>
      <c r="I71" s="2962"/>
      <c r="J71" s="2962"/>
      <c r="K71" s="2962"/>
      <c r="L71" s="2962"/>
      <c r="M71" s="2962"/>
      <c r="N71" s="2962"/>
      <c r="O71" s="2962"/>
      <c r="P71" s="2962"/>
      <c r="Q71" s="509">
        <f>SUM(C71:P71)</f>
        <v>0</v>
      </c>
      <c r="R71" s="2947"/>
    </row>
    <row r="72" spans="1:18" s="1363" customFormat="1" ht="15" customHeight="1">
      <c r="A72" s="1019" t="s">
        <v>1070</v>
      </c>
      <c r="B72" s="2945"/>
      <c r="C72" s="2962"/>
      <c r="D72" s="2962"/>
      <c r="E72" s="2962"/>
      <c r="F72" s="2962"/>
      <c r="G72" s="2962"/>
      <c r="H72" s="2962"/>
      <c r="I72" s="2962"/>
      <c r="J72" s="2962"/>
      <c r="K72" s="2962"/>
      <c r="L72" s="2962"/>
      <c r="M72" s="2962"/>
      <c r="N72" s="2962"/>
      <c r="O72" s="2962"/>
      <c r="P72" s="2962"/>
      <c r="Q72" s="509">
        <f>SUM(C72:P72)</f>
        <v>0</v>
      </c>
      <c r="R72" s="1159"/>
    </row>
    <row r="73" spans="1:18" s="1363" customFormat="1" ht="15" customHeight="1">
      <c r="A73" s="1019" t="s">
        <v>2341</v>
      </c>
      <c r="B73" s="2945"/>
      <c r="C73" s="2962"/>
      <c r="D73" s="2962"/>
      <c r="E73" s="2962"/>
      <c r="F73" s="2962"/>
      <c r="G73" s="2962"/>
      <c r="H73" s="2962"/>
      <c r="I73" s="2962"/>
      <c r="J73" s="2962"/>
      <c r="K73" s="2962"/>
      <c r="L73" s="2962"/>
      <c r="M73" s="2962"/>
      <c r="N73" s="2962"/>
      <c r="O73" s="2962"/>
      <c r="P73" s="2962"/>
      <c r="Q73" s="509">
        <f>SUM(C73:P73)</f>
        <v>0</v>
      </c>
      <c r="R73" s="1159"/>
    </row>
    <row r="74" spans="1:18" s="1363" customFormat="1" ht="15" customHeight="1">
      <c r="A74" s="3053" t="s">
        <v>1071</v>
      </c>
      <c r="B74" s="2945"/>
      <c r="C74" s="2962"/>
      <c r="D74" s="2962"/>
      <c r="E74" s="2962"/>
      <c r="F74" s="2962"/>
      <c r="G74" s="2962"/>
      <c r="H74" s="2962"/>
      <c r="I74" s="2962"/>
      <c r="J74" s="2962"/>
      <c r="K74" s="2962"/>
      <c r="L74" s="2962"/>
      <c r="M74" s="2962"/>
      <c r="N74" s="2962"/>
      <c r="O74" s="2962"/>
      <c r="P74" s="2962"/>
      <c r="Q74" s="2969">
        <f>SUM(C74:P74)</f>
        <v>0</v>
      </c>
      <c r="R74" s="1159"/>
    </row>
    <row r="75" spans="1:18" s="1363" customFormat="1" ht="15" customHeight="1" thickBot="1">
      <c r="A75" s="3052" t="s">
        <v>1052</v>
      </c>
      <c r="B75" s="2950"/>
      <c r="C75" s="3054">
        <f>SUM(C71:C74)</f>
        <v>0</v>
      </c>
      <c r="D75" s="3054">
        <f t="shared" ref="D75:R75" si="13">SUM(D71:D74)</f>
        <v>0</v>
      </c>
      <c r="E75" s="3054">
        <f t="shared" si="13"/>
        <v>0</v>
      </c>
      <c r="F75" s="3054">
        <f t="shared" si="13"/>
        <v>0</v>
      </c>
      <c r="G75" s="3054">
        <f t="shared" si="13"/>
        <v>0</v>
      </c>
      <c r="H75" s="3054">
        <f t="shared" si="13"/>
        <v>0</v>
      </c>
      <c r="I75" s="3054">
        <f t="shared" si="13"/>
        <v>0</v>
      </c>
      <c r="J75" s="3054">
        <f t="shared" si="13"/>
        <v>0</v>
      </c>
      <c r="K75" s="3054">
        <f t="shared" si="13"/>
        <v>0</v>
      </c>
      <c r="L75" s="3054">
        <f t="shared" si="13"/>
        <v>0</v>
      </c>
      <c r="M75" s="3054">
        <f t="shared" si="13"/>
        <v>0</v>
      </c>
      <c r="N75" s="3054">
        <f t="shared" si="13"/>
        <v>0</v>
      </c>
      <c r="O75" s="3054">
        <f t="shared" si="13"/>
        <v>0</v>
      </c>
      <c r="P75" s="3054">
        <f t="shared" si="13"/>
        <v>0</v>
      </c>
      <c r="Q75" s="2976">
        <f t="shared" si="13"/>
        <v>0</v>
      </c>
      <c r="R75" s="3054">
        <f t="shared" si="13"/>
        <v>0</v>
      </c>
    </row>
    <row r="76" spans="1:18" s="1363" customFormat="1" ht="15" customHeight="1" thickBot="1">
      <c r="A76" s="2939" t="s">
        <v>2342</v>
      </c>
      <c r="B76" s="998"/>
      <c r="C76" s="2985"/>
      <c r="D76" s="2985"/>
      <c r="E76" s="2985"/>
      <c r="F76" s="2985"/>
      <c r="G76" s="2985"/>
      <c r="H76" s="2985"/>
      <c r="I76" s="2985"/>
      <c r="J76" s="2985"/>
      <c r="K76" s="2985"/>
      <c r="L76" s="2985"/>
      <c r="M76" s="2985"/>
      <c r="N76" s="2985"/>
      <c r="O76" s="2985"/>
      <c r="P76" s="2985"/>
      <c r="Q76" s="3051">
        <f>SUM(C76:P76)</f>
        <v>0</v>
      </c>
      <c r="R76" s="3055"/>
    </row>
    <row r="77" spans="1:18" s="1363" customFormat="1" ht="15" customHeight="1">
      <c r="A77" s="1495"/>
      <c r="B77" s="1496"/>
      <c r="C77" s="1009"/>
      <c r="D77" s="1009"/>
      <c r="E77" s="1009"/>
      <c r="F77" s="1009"/>
      <c r="G77" s="1009"/>
      <c r="H77" s="1009"/>
      <c r="I77" s="1009"/>
      <c r="J77" s="1009"/>
      <c r="K77" s="1009"/>
      <c r="L77" s="1009"/>
      <c r="M77" s="1009"/>
      <c r="N77" s="1009"/>
      <c r="O77" s="1009"/>
      <c r="P77" s="1009"/>
      <c r="Q77" s="1009">
        <f>SUM(C77:P77)</f>
        <v>0</v>
      </c>
      <c r="R77" s="1009"/>
    </row>
    <row r="78" spans="1:18" s="1363" customFormat="1" ht="15" customHeight="1" thickBot="1">
      <c r="A78" s="2975" t="s">
        <v>2093</v>
      </c>
      <c r="B78" s="2980"/>
      <c r="C78" s="2951"/>
      <c r="D78" s="2951"/>
      <c r="E78" s="2951"/>
      <c r="F78" s="2951"/>
      <c r="G78" s="2951"/>
      <c r="H78" s="2951"/>
      <c r="I78" s="2951"/>
      <c r="J78" s="2951"/>
      <c r="K78" s="2951"/>
      <c r="L78" s="2951"/>
      <c r="M78" s="2951"/>
      <c r="N78" s="2951"/>
      <c r="O78" s="2951"/>
      <c r="P78" s="2951"/>
      <c r="Q78" s="2981">
        <f>SUM(C78:P78)</f>
        <v>0</v>
      </c>
      <c r="R78" s="2951"/>
    </row>
    <row r="79" spans="1:18" s="1363" customFormat="1" ht="15" customHeight="1">
      <c r="A79" s="1014" t="s">
        <v>2091</v>
      </c>
      <c r="B79" s="981"/>
      <c r="C79" s="330"/>
      <c r="D79" s="330"/>
      <c r="E79" s="330"/>
      <c r="F79" s="330"/>
      <c r="G79" s="330"/>
      <c r="H79" s="330"/>
      <c r="I79" s="330"/>
      <c r="J79" s="330"/>
      <c r="K79" s="330"/>
      <c r="L79" s="330"/>
      <c r="M79" s="330"/>
      <c r="N79" s="330"/>
      <c r="O79" s="330"/>
      <c r="P79" s="330"/>
      <c r="Q79" s="330"/>
      <c r="R79" s="330"/>
    </row>
    <row r="80" spans="1:18" s="1363" customFormat="1" ht="15" customHeight="1">
      <c r="A80" s="976" t="s">
        <v>2090</v>
      </c>
      <c r="B80" s="17"/>
      <c r="C80" s="129"/>
      <c r="D80" s="129"/>
      <c r="E80" s="129"/>
      <c r="F80" s="129"/>
      <c r="G80" s="129"/>
      <c r="H80" s="129"/>
      <c r="I80" s="129"/>
      <c r="J80" s="129"/>
      <c r="K80" s="129"/>
      <c r="L80" s="129"/>
      <c r="M80" s="129"/>
      <c r="N80" s="129"/>
      <c r="O80" s="129"/>
      <c r="P80" s="129"/>
      <c r="Q80" s="507">
        <f>SUM(C80:P80)</f>
        <v>0</v>
      </c>
      <c r="R80" s="129"/>
    </row>
    <row r="81" spans="1:18" s="1363" customFormat="1" ht="15" customHeight="1">
      <c r="A81" s="2987" t="s">
        <v>1072</v>
      </c>
      <c r="B81" s="2945"/>
      <c r="C81" s="2947"/>
      <c r="D81" s="2947"/>
      <c r="E81" s="2947"/>
      <c r="F81" s="2947"/>
      <c r="G81" s="2947"/>
      <c r="H81" s="2947"/>
      <c r="I81" s="2947"/>
      <c r="J81" s="2947"/>
      <c r="K81" s="2947"/>
      <c r="L81" s="2947"/>
      <c r="M81" s="2947"/>
      <c r="N81" s="2947"/>
      <c r="O81" s="2947"/>
      <c r="P81" s="2947"/>
      <c r="Q81" s="507">
        <f>SUM(C81:P81)</f>
        <v>0</v>
      </c>
      <c r="R81" s="2947"/>
    </row>
    <row r="82" spans="1:18" s="1363" customFormat="1" ht="15" customHeight="1" thickBot="1">
      <c r="A82" s="2975" t="s">
        <v>1054</v>
      </c>
      <c r="B82" s="2950"/>
      <c r="C82" s="2976">
        <f>SUM(C80:C81)</f>
        <v>0</v>
      </c>
      <c r="D82" s="2976">
        <f t="shared" ref="D82:R82" si="14">SUM(D80:D81)</f>
        <v>0</v>
      </c>
      <c r="E82" s="2976">
        <f t="shared" si="14"/>
        <v>0</v>
      </c>
      <c r="F82" s="2976">
        <f t="shared" si="14"/>
        <v>0</v>
      </c>
      <c r="G82" s="2976">
        <f t="shared" si="14"/>
        <v>0</v>
      </c>
      <c r="H82" s="2976">
        <f t="shared" si="14"/>
        <v>0</v>
      </c>
      <c r="I82" s="2976">
        <f t="shared" si="14"/>
        <v>0</v>
      </c>
      <c r="J82" s="2976">
        <f t="shared" si="14"/>
        <v>0</v>
      </c>
      <c r="K82" s="2976">
        <f t="shared" si="14"/>
        <v>0</v>
      </c>
      <c r="L82" s="2976">
        <f t="shared" si="14"/>
        <v>0</v>
      </c>
      <c r="M82" s="2976">
        <f t="shared" si="14"/>
        <v>0</v>
      </c>
      <c r="N82" s="2976">
        <f t="shared" si="14"/>
        <v>0</v>
      </c>
      <c r="O82" s="2976">
        <f t="shared" si="14"/>
        <v>0</v>
      </c>
      <c r="P82" s="2976">
        <f t="shared" si="14"/>
        <v>0</v>
      </c>
      <c r="Q82" s="2976">
        <f t="shared" si="14"/>
        <v>0</v>
      </c>
      <c r="R82" s="2976">
        <f t="shared" si="14"/>
        <v>0</v>
      </c>
    </row>
    <row r="83" spans="1:18" s="1363" customFormat="1" ht="15" customHeight="1" thickBot="1">
      <c r="A83" s="4534" t="s">
        <v>2092</v>
      </c>
      <c r="B83" s="998"/>
      <c r="C83" s="516"/>
      <c r="D83" s="516"/>
      <c r="E83" s="516"/>
      <c r="F83" s="516"/>
      <c r="G83" s="516"/>
      <c r="H83" s="516"/>
      <c r="I83" s="516"/>
      <c r="J83" s="516"/>
      <c r="K83" s="516"/>
      <c r="L83" s="516"/>
      <c r="M83" s="516"/>
      <c r="N83" s="516"/>
      <c r="O83" s="516"/>
      <c r="P83" s="516"/>
      <c r="Q83" s="1485">
        <f>SUM(C83:P83)</f>
        <v>0</v>
      </c>
      <c r="R83" s="516"/>
    </row>
    <row r="84" spans="1:18" s="1363" customFormat="1" ht="15.75" customHeight="1">
      <c r="A84" s="1014" t="s">
        <v>2025</v>
      </c>
      <c r="B84" s="17"/>
      <c r="C84" s="526"/>
      <c r="D84" s="526"/>
      <c r="E84" s="526"/>
      <c r="F84" s="526"/>
      <c r="G84" s="526"/>
      <c r="H84" s="526"/>
      <c r="I84" s="526"/>
      <c r="J84" s="526"/>
      <c r="K84" s="526"/>
      <c r="L84" s="526"/>
      <c r="M84" s="526"/>
      <c r="N84" s="526"/>
      <c r="O84" s="526"/>
      <c r="P84" s="526"/>
      <c r="Q84" s="1484"/>
      <c r="R84" s="330"/>
    </row>
    <row r="85" spans="1:18" s="1363" customFormat="1" ht="15.75" customHeight="1">
      <c r="A85" s="4516" t="s">
        <v>1073</v>
      </c>
      <c r="B85" s="498"/>
      <c r="C85" s="1366"/>
      <c r="D85" s="1366"/>
      <c r="E85" s="1366"/>
      <c r="F85" s="1366"/>
      <c r="G85" s="1366"/>
      <c r="H85" s="1366"/>
      <c r="I85" s="1366"/>
      <c r="J85" s="1366"/>
      <c r="K85" s="1366"/>
      <c r="L85" s="1366"/>
      <c r="M85" s="1366"/>
      <c r="N85" s="1366"/>
      <c r="O85" s="1366"/>
      <c r="P85" s="1366"/>
      <c r="Q85" s="276">
        <f>SUM(C85:P85)</f>
        <v>0</v>
      </c>
      <c r="R85" s="1366"/>
    </row>
    <row r="86" spans="1:18" s="1363" customFormat="1" ht="15.75" customHeight="1">
      <c r="A86" s="4517" t="s">
        <v>1074</v>
      </c>
      <c r="B86" s="981"/>
      <c r="C86" s="4224"/>
      <c r="D86" s="4224"/>
      <c r="E86" s="4224"/>
      <c r="F86" s="4224"/>
      <c r="G86" s="4224"/>
      <c r="H86" s="4224"/>
      <c r="I86" s="4224"/>
      <c r="J86" s="4224"/>
      <c r="K86" s="4224"/>
      <c r="L86" s="4224"/>
      <c r="M86" s="4224"/>
      <c r="N86" s="4224"/>
      <c r="O86" s="4224"/>
      <c r="P86" s="4224"/>
      <c r="Q86" s="4225">
        <f>SUM(C86:P86)</f>
        <v>0</v>
      </c>
      <c r="R86" s="4224"/>
    </row>
    <row r="87" spans="1:18" s="4221" customFormat="1" ht="15.75" customHeight="1">
      <c r="A87" s="4518" t="s">
        <v>2028</v>
      </c>
      <c r="B87" s="498"/>
      <c r="C87" s="1366"/>
      <c r="D87" s="1366"/>
      <c r="E87" s="1366"/>
      <c r="F87" s="1366"/>
      <c r="G87" s="1366"/>
      <c r="H87" s="1366"/>
      <c r="I87" s="1366"/>
      <c r="J87" s="1366"/>
      <c r="K87" s="1366"/>
      <c r="L87" s="1366"/>
      <c r="M87" s="1366"/>
      <c r="N87" s="1366"/>
      <c r="O87" s="1366"/>
      <c r="P87" s="1366"/>
      <c r="Q87" s="507">
        <f>SUM(C87:P87)</f>
        <v>0</v>
      </c>
      <c r="R87" s="1366"/>
    </row>
    <row r="88" spans="1:18" s="1363" customFormat="1" ht="15.75" customHeight="1" thickBot="1">
      <c r="A88" s="2975" t="s">
        <v>1055</v>
      </c>
      <c r="B88" s="2950"/>
      <c r="C88" s="2976">
        <f>SUM(C85:C87)</f>
        <v>0</v>
      </c>
      <c r="D88" s="2976">
        <f t="shared" ref="D88:R88" si="15">SUM(D85:D87)</f>
        <v>0</v>
      </c>
      <c r="E88" s="2976">
        <f t="shared" si="15"/>
        <v>0</v>
      </c>
      <c r="F88" s="2976">
        <f t="shared" si="15"/>
        <v>0</v>
      </c>
      <c r="G88" s="2976">
        <f t="shared" si="15"/>
        <v>0</v>
      </c>
      <c r="H88" s="2976">
        <f t="shared" si="15"/>
        <v>0</v>
      </c>
      <c r="I88" s="2976">
        <f t="shared" si="15"/>
        <v>0</v>
      </c>
      <c r="J88" s="2976">
        <f t="shared" si="15"/>
        <v>0</v>
      </c>
      <c r="K88" s="2976">
        <f t="shared" si="15"/>
        <v>0</v>
      </c>
      <c r="L88" s="2976">
        <f t="shared" si="15"/>
        <v>0</v>
      </c>
      <c r="M88" s="2976">
        <f t="shared" si="15"/>
        <v>0</v>
      </c>
      <c r="N88" s="2976">
        <f t="shared" si="15"/>
        <v>0</v>
      </c>
      <c r="O88" s="2976">
        <f t="shared" si="15"/>
        <v>0</v>
      </c>
      <c r="P88" s="2976">
        <f t="shared" si="15"/>
        <v>0</v>
      </c>
      <c r="Q88" s="2976">
        <f>SUM(Q85:Q87)</f>
        <v>0</v>
      </c>
      <c r="R88" s="2976">
        <f t="shared" si="15"/>
        <v>0</v>
      </c>
    </row>
    <row r="89" spans="1:18" s="1363" customFormat="1" ht="15" customHeight="1">
      <c r="A89" s="34"/>
      <c r="B89" s="18"/>
      <c r="C89" s="330"/>
      <c r="D89" s="330"/>
      <c r="E89" s="330"/>
      <c r="F89" s="330"/>
      <c r="G89" s="330"/>
      <c r="H89" s="330"/>
      <c r="I89" s="330"/>
      <c r="J89" s="330"/>
      <c r="K89" s="330"/>
      <c r="L89" s="330"/>
      <c r="M89" s="330"/>
      <c r="N89" s="330"/>
      <c r="O89" s="330"/>
      <c r="P89" s="330"/>
      <c r="Q89" s="330"/>
      <c r="R89" s="330"/>
    </row>
    <row r="90" spans="1:18" s="1363" customFormat="1" ht="15" customHeight="1" thickBot="1">
      <c r="A90" s="2939" t="s">
        <v>1075</v>
      </c>
      <c r="B90" s="2984"/>
      <c r="C90" s="1366"/>
      <c r="D90" s="1366"/>
      <c r="E90" s="1366"/>
      <c r="F90" s="506"/>
      <c r="G90" s="1366"/>
      <c r="H90" s="1366"/>
      <c r="I90" s="1366"/>
      <c r="J90" s="506"/>
      <c r="K90" s="1366"/>
      <c r="L90" s="1366"/>
      <c r="M90" s="1366"/>
      <c r="N90" s="506"/>
      <c r="O90" s="1366"/>
      <c r="P90" s="1366"/>
      <c r="Q90" s="3056">
        <f t="shared" ref="Q90:Q95" si="16">SUM(C90:P90)</f>
        <v>0</v>
      </c>
      <c r="R90" s="1366"/>
    </row>
    <row r="91" spans="1:18" s="1363" customFormat="1">
      <c r="A91" s="301"/>
      <c r="B91" s="18"/>
      <c r="C91" s="518"/>
      <c r="D91" s="518"/>
      <c r="E91" s="518"/>
      <c r="F91" s="518"/>
      <c r="G91" s="518"/>
      <c r="H91" s="518"/>
      <c r="I91" s="518"/>
      <c r="J91" s="518"/>
      <c r="K91" s="518"/>
      <c r="L91" s="518"/>
      <c r="M91" s="518"/>
      <c r="N91" s="518"/>
      <c r="O91" s="518"/>
      <c r="P91" s="518"/>
      <c r="Q91" s="510">
        <f t="shared" si="16"/>
        <v>0</v>
      </c>
      <c r="R91" s="518"/>
    </row>
    <row r="92" spans="1:18" s="1363" customFormat="1" ht="14.5" thickBot="1">
      <c r="A92" s="2939" t="s">
        <v>1057</v>
      </c>
      <c r="B92" s="3049"/>
      <c r="C92" s="3057"/>
      <c r="D92" s="3057"/>
      <c r="E92" s="3057"/>
      <c r="F92" s="3057"/>
      <c r="G92" s="3057"/>
      <c r="H92" s="3057"/>
      <c r="I92" s="3057"/>
      <c r="J92" s="3057"/>
      <c r="K92" s="3057"/>
      <c r="L92" s="3057"/>
      <c r="M92" s="3057"/>
      <c r="N92" s="3057"/>
      <c r="O92" s="3057"/>
      <c r="P92" s="3057"/>
      <c r="Q92" s="3056">
        <f t="shared" si="16"/>
        <v>0</v>
      </c>
      <c r="R92" s="3057"/>
    </row>
    <row r="93" spans="1:18" s="4221" customFormat="1" ht="16" thickBot="1">
      <c r="A93" s="2939" t="s">
        <v>1058</v>
      </c>
      <c r="B93" s="2940"/>
      <c r="C93" s="4536"/>
      <c r="D93" s="4536"/>
      <c r="E93" s="4536"/>
      <c r="F93" s="4536"/>
      <c r="G93" s="4536"/>
      <c r="H93" s="4536"/>
      <c r="I93" s="4536"/>
      <c r="J93" s="4536"/>
      <c r="K93" s="4536"/>
      <c r="L93" s="4536"/>
      <c r="M93" s="4536"/>
      <c r="N93" s="4536"/>
      <c r="O93" s="4536"/>
      <c r="P93" s="4536"/>
      <c r="Q93" s="4537">
        <f t="shared" si="16"/>
        <v>0</v>
      </c>
      <c r="R93" s="4538"/>
    </row>
    <row r="94" spans="1:18" s="1363" customFormat="1" ht="16" thickBot="1">
      <c r="A94" s="2939" t="s">
        <v>2106</v>
      </c>
      <c r="B94" s="2984"/>
      <c r="C94" s="508"/>
      <c r="D94" s="508"/>
      <c r="E94" s="508"/>
      <c r="F94" s="508"/>
      <c r="G94" s="508"/>
      <c r="H94" s="508"/>
      <c r="I94" s="508"/>
      <c r="J94" s="508"/>
      <c r="K94" s="508"/>
      <c r="L94" s="508"/>
      <c r="M94" s="508"/>
      <c r="N94" s="508"/>
      <c r="O94" s="508"/>
      <c r="P94" s="508"/>
      <c r="Q94" s="4535">
        <f t="shared" si="16"/>
        <v>0</v>
      </c>
      <c r="R94" s="508"/>
    </row>
    <row r="95" spans="1:18" s="1363" customFormat="1">
      <c r="A95" s="1020"/>
      <c r="B95" s="18"/>
      <c r="C95" s="1008"/>
      <c r="D95" s="1008"/>
      <c r="E95" s="1008"/>
      <c r="F95" s="1008"/>
      <c r="G95" s="1008"/>
      <c r="H95" s="1008"/>
      <c r="I95" s="1008"/>
      <c r="J95" s="1008"/>
      <c r="K95" s="1008"/>
      <c r="L95" s="1008"/>
      <c r="M95" s="1008"/>
      <c r="N95" s="1008"/>
      <c r="O95" s="1008"/>
      <c r="P95" s="1008"/>
      <c r="Q95" s="510">
        <f t="shared" si="16"/>
        <v>0</v>
      </c>
      <c r="R95" s="1008"/>
    </row>
    <row r="96" spans="1:18" s="1363" customFormat="1" ht="16" thickBot="1">
      <c r="A96" s="3011" t="s">
        <v>863</v>
      </c>
      <c r="B96" s="3058"/>
      <c r="C96" s="3059">
        <f>SUM(C12,C14,C20,C57,C61,C63,C69,C75,C76,C78,C82,C83,C88,C90,C92,C93,C94)</f>
        <v>0</v>
      </c>
      <c r="D96" s="3059">
        <f t="shared" ref="D96:R96" si="17">SUM(D12,D14,D20,D57,D61,D63,D69,D75,D76,D78,D82,D83,D88,D90,D92,D93,D94)</f>
        <v>0</v>
      </c>
      <c r="E96" s="3059">
        <f t="shared" si="17"/>
        <v>0</v>
      </c>
      <c r="F96" s="3059">
        <f t="shared" si="17"/>
        <v>0</v>
      </c>
      <c r="G96" s="3059">
        <f t="shared" si="17"/>
        <v>0</v>
      </c>
      <c r="H96" s="3059">
        <f t="shared" si="17"/>
        <v>0</v>
      </c>
      <c r="I96" s="3059">
        <f t="shared" si="17"/>
        <v>0</v>
      </c>
      <c r="J96" s="3059">
        <f t="shared" si="17"/>
        <v>0</v>
      </c>
      <c r="K96" s="3059">
        <f t="shared" si="17"/>
        <v>0</v>
      </c>
      <c r="L96" s="3059">
        <f t="shared" si="17"/>
        <v>0</v>
      </c>
      <c r="M96" s="3059">
        <f t="shared" si="17"/>
        <v>0</v>
      </c>
      <c r="N96" s="3059">
        <f t="shared" si="17"/>
        <v>0</v>
      </c>
      <c r="O96" s="3059">
        <f t="shared" si="17"/>
        <v>0</v>
      </c>
      <c r="P96" s="3059">
        <f t="shared" si="17"/>
        <v>0</v>
      </c>
      <c r="Q96" s="3059">
        <f t="shared" si="17"/>
        <v>0</v>
      </c>
      <c r="R96" s="3059">
        <f t="shared" si="17"/>
        <v>0</v>
      </c>
    </row>
    <row r="97" spans="1:18" s="1363" customFormat="1" ht="16" thickTop="1">
      <c r="A97" s="99" t="s">
        <v>1076</v>
      </c>
      <c r="B97" s="91"/>
      <c r="C97" s="91"/>
      <c r="D97" s="91"/>
      <c r="E97" s="91"/>
      <c r="F97" s="91"/>
      <c r="G97" s="91"/>
      <c r="H97" s="91"/>
      <c r="I97" s="91"/>
      <c r="J97" s="91"/>
      <c r="K97" s="91"/>
      <c r="L97" s="91"/>
      <c r="M97" s="91"/>
      <c r="N97" s="91"/>
      <c r="O97" s="91"/>
      <c r="P97" s="91"/>
      <c r="Q97" s="91"/>
      <c r="R97" s="95" t="str">
        <f>+ToC!E115</f>
        <v xml:space="preserve">LONG-TERM Annual Return </v>
      </c>
    </row>
    <row r="98" spans="1:18" s="1363" customFormat="1">
      <c r="A98" s="91"/>
      <c r="B98" s="91"/>
      <c r="C98" s="91"/>
      <c r="D98" s="91"/>
      <c r="E98" s="91"/>
      <c r="F98" s="91"/>
      <c r="G98" s="91"/>
      <c r="H98" s="91"/>
      <c r="I98" s="91"/>
      <c r="J98" s="91"/>
      <c r="K98" s="91"/>
      <c r="L98" s="91"/>
      <c r="M98" s="91"/>
      <c r="N98" s="91"/>
      <c r="O98" s="91"/>
      <c r="P98" s="91"/>
      <c r="Q98" s="91"/>
      <c r="R98" s="336" t="s">
        <v>1077</v>
      </c>
    </row>
    <row r="99" spans="1:18" hidden="1"/>
  </sheetData>
  <sheetProtection password="DF61" sheet="1" objects="1" scenarios="1" selectLockedCells="1"/>
  <mergeCells count="3">
    <mergeCell ref="A1:R1"/>
    <mergeCell ref="A8:R8"/>
    <mergeCell ref="A9:R9"/>
  </mergeCells>
  <dataValidations count="3">
    <dataValidation type="whole" operator="lessThanOrEqual" allowBlank="1" showInputMessage="1" showErrorMessage="1" errorTitle="Numbers Only" error="You can only enter whole numbers" sqref="R56 B43 B59:B62 B37 B56:P56 B65:B89 B45:B52">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39:B42 R31 C44:P44 R57 Q59 B31:P31 Q63 Q76 Q12 C65:C70 R44 R70:R71 Q33 Q43:Q44 Q15:Q20 C77:R89 B34:R36 Q71:Q74 Q27:Q31 C38:G42 H39:H42 Q53:Q54 Q56:Q57 D70:Q70 D65:R69 B23:R26 C60:R61 B90:R91 I38:R42 C46:R52 B93:R96 C57:P57 Q92">
      <formula1>50000000000</formula1>
    </dataValidation>
    <dataValidation type="list" allowBlank="1" showInputMessage="1" showErrorMessage="1" sqref="C10:P10">
      <formula1>$V$11:$V$34</formula1>
    </dataValidation>
  </dataValidations>
  <hyperlinks>
    <hyperlink ref="A1:Q1" location="ToC!A1" display="ToC!A1"/>
  </hyperlinks>
  <pageMargins left="0.5" right="0" top="0.4" bottom="0.4" header="0.3" footer="0.3"/>
  <pageSetup paperSize="5" scale="46"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G301"/>
  <sheetViews>
    <sheetView zoomScaleNormal="100" workbookViewId="0">
      <selection activeCell="D49" sqref="D49:D50"/>
    </sheetView>
  </sheetViews>
  <sheetFormatPr defaultColWidth="0" defaultRowHeight="15.5" zeroHeight="1"/>
  <cols>
    <col min="1" max="1" width="6.765625" customWidth="1"/>
    <col min="2" max="2" width="26.765625" customWidth="1"/>
    <col min="3" max="3" width="6" customWidth="1"/>
    <col min="4" max="7" width="15.765625" customWidth="1"/>
    <col min="8" max="16384" width="9.4609375" hidden="1"/>
  </cols>
  <sheetData>
    <row r="1" spans="1:7" s="1363" customFormat="1" ht="14">
      <c r="A1" s="5613" t="s">
        <v>85</v>
      </c>
      <c r="B1" s="5613"/>
      <c r="C1" s="5613"/>
      <c r="D1" s="5613"/>
      <c r="E1" s="5613"/>
      <c r="F1" s="5613"/>
      <c r="G1" s="5613"/>
    </row>
    <row r="2" spans="1:7" s="1363" customFormat="1" ht="14">
      <c r="A2" s="841"/>
      <c r="B2" s="842"/>
      <c r="C2" s="842"/>
      <c r="D2" s="842"/>
      <c r="E2" s="842"/>
      <c r="F2" s="4523" t="s">
        <v>2284</v>
      </c>
      <c r="G2" s="4523"/>
    </row>
    <row r="3" spans="1:7" s="1363" customFormat="1" ht="14">
      <c r="A3" s="857" t="str">
        <f>+Cover!$A$14</f>
        <v>Select Name of Insurer/ Financial Holding Company</v>
      </c>
      <c r="B3" s="858"/>
      <c r="C3" s="858"/>
      <c r="D3" s="858"/>
      <c r="E3" s="842"/>
      <c r="F3" s="4523" t="s">
        <v>2057</v>
      </c>
      <c r="G3" s="4523"/>
    </row>
    <row r="4" spans="1:7" s="1363" customFormat="1" ht="14">
      <c r="A4" s="833" t="str">
        <f>+ToC!$A$3</f>
        <v>Insurer/Financial Holding Company</v>
      </c>
      <c r="B4" s="833"/>
      <c r="C4" s="842"/>
      <c r="D4" s="842"/>
      <c r="E4" s="842"/>
      <c r="F4" s="4523" t="s">
        <v>2058</v>
      </c>
      <c r="G4" s="4523"/>
    </row>
    <row r="5" spans="1:7" s="1363" customFormat="1" ht="14">
      <c r="A5" s="833"/>
      <c r="B5" s="833"/>
      <c r="C5" s="842"/>
      <c r="D5" s="842"/>
      <c r="E5" s="842"/>
      <c r="F5" s="4524"/>
      <c r="G5" s="4524"/>
    </row>
    <row r="6" spans="1:7" s="1363" customFormat="1" ht="14">
      <c r="A6" s="99" t="str">
        <f>+ToC!$A$5</f>
        <v>LONG-TERM INSURERS ANNUAL RETURN</v>
      </c>
      <c r="B6" s="102"/>
      <c r="C6" s="842"/>
      <c r="D6" s="842"/>
      <c r="E6" s="842"/>
      <c r="F6" s="842"/>
      <c r="G6" s="843"/>
    </row>
    <row r="7" spans="1:7" s="1363" customFormat="1" ht="14">
      <c r="A7" s="99" t="str">
        <f>+ToC!$A$6</f>
        <v>FOR THE YEAR ENDED:</v>
      </c>
      <c r="B7" s="102"/>
      <c r="C7" s="842"/>
      <c r="D7" s="842"/>
      <c r="E7" s="842"/>
      <c r="F7" s="2078">
        <f>+Cover!$A$23</f>
        <v>0</v>
      </c>
      <c r="G7" s="843"/>
    </row>
    <row r="8" spans="1:7" s="1363" customFormat="1" ht="14">
      <c r="A8" s="99"/>
      <c r="B8" s="102"/>
      <c r="C8" s="842"/>
      <c r="D8" s="842"/>
      <c r="E8" s="842"/>
      <c r="F8" s="743"/>
      <c r="G8" s="843"/>
    </row>
    <row r="9" spans="1:7" s="1363" customFormat="1" ht="14">
      <c r="A9" s="5614" t="s">
        <v>999</v>
      </c>
      <c r="B9" s="5614"/>
      <c r="C9" s="5614"/>
      <c r="D9" s="5614"/>
      <c r="E9" s="5614"/>
      <c r="F9" s="5614"/>
      <c r="G9" s="5614"/>
    </row>
    <row r="10" spans="1:7" s="1363" customFormat="1" ht="14">
      <c r="A10" s="1813"/>
      <c r="B10" s="1813"/>
      <c r="C10" s="1813"/>
      <c r="D10" s="1813"/>
      <c r="E10" s="1813"/>
      <c r="F10" s="1813"/>
      <c r="G10" s="1813"/>
    </row>
    <row r="11" spans="1:7" s="1363" customFormat="1" ht="33" customHeight="1">
      <c r="A11" s="5615" t="s">
        <v>1078</v>
      </c>
      <c r="B11" s="5615"/>
      <c r="C11" s="5615"/>
      <c r="D11" s="5615"/>
      <c r="E11" s="5615"/>
      <c r="F11" s="5615"/>
      <c r="G11" s="5615"/>
    </row>
    <row r="12" spans="1:7" s="1363" customFormat="1" ht="14.5" thickBot="1">
      <c r="A12" s="5616"/>
      <c r="B12" s="5616"/>
      <c r="C12" s="5616"/>
      <c r="D12" s="5616"/>
      <c r="E12" s="5616"/>
      <c r="F12" s="5616"/>
      <c r="G12" s="5616"/>
    </row>
    <row r="13" spans="1:7" s="1363" customFormat="1" ht="31.5" customHeight="1" thickTop="1">
      <c r="A13" s="881"/>
      <c r="B13" s="2582"/>
      <c r="C13" s="812" t="s">
        <v>133</v>
      </c>
      <c r="D13" s="3060" t="s">
        <v>1079</v>
      </c>
      <c r="E13" s="693" t="s">
        <v>884</v>
      </c>
      <c r="F13" s="812">
        <f>YEAR($F$7)</f>
        <v>1900</v>
      </c>
      <c r="G13" s="732">
        <f>F13-1</f>
        <v>1899</v>
      </c>
    </row>
    <row r="14" spans="1:7" s="1363" customFormat="1" ht="14">
      <c r="A14" s="5603" t="s">
        <v>1080</v>
      </c>
      <c r="B14" s="5604"/>
      <c r="C14" s="2603"/>
      <c r="D14" s="2611"/>
      <c r="E14" s="2611"/>
      <c r="F14" s="2611"/>
      <c r="G14" s="3061"/>
    </row>
    <row r="15" spans="1:7" s="1363" customFormat="1" ht="14">
      <c r="A15" s="5603" t="s">
        <v>1081</v>
      </c>
      <c r="B15" s="5604"/>
      <c r="C15" s="2611"/>
      <c r="D15" s="2289" t="s">
        <v>281</v>
      </c>
      <c r="E15" s="2289" t="s">
        <v>281</v>
      </c>
      <c r="F15" s="2289" t="s">
        <v>281</v>
      </c>
      <c r="G15" s="2232" t="s">
        <v>281</v>
      </c>
    </row>
    <row r="16" spans="1:7" s="1363" customFormat="1">
      <c r="A16" s="5609" t="s">
        <v>1082</v>
      </c>
      <c r="B16" s="5610"/>
      <c r="C16" s="1599"/>
      <c r="D16" s="3062"/>
      <c r="E16" s="3062"/>
      <c r="F16" s="3062"/>
      <c r="G16" s="1138"/>
    </row>
    <row r="17" spans="1:7" s="1363" customFormat="1">
      <c r="A17" s="3989" t="s">
        <v>1083</v>
      </c>
      <c r="B17" s="3064"/>
      <c r="C17" s="3065"/>
      <c r="D17" s="3066"/>
      <c r="E17" s="3066"/>
      <c r="F17" s="3067"/>
      <c r="G17" s="3068"/>
    </row>
    <row r="18" spans="1:7" s="1363" customFormat="1" ht="14">
      <c r="A18" s="925"/>
      <c r="B18" s="3107" t="s">
        <v>1084</v>
      </c>
      <c r="C18" s="4000"/>
      <c r="D18" s="3069"/>
      <c r="E18" s="2500"/>
      <c r="F18" s="3070">
        <f>SUM(D18:E18)</f>
        <v>0</v>
      </c>
      <c r="G18" s="3071"/>
    </row>
    <row r="19" spans="1:7" s="1363" customFormat="1" ht="14">
      <c r="A19" s="925"/>
      <c r="B19" s="3107" t="s">
        <v>1085</v>
      </c>
      <c r="C19" s="4000"/>
      <c r="D19" s="3069"/>
      <c r="E19" s="2500"/>
      <c r="F19" s="3070">
        <f>SUM(D19:E19)</f>
        <v>0</v>
      </c>
      <c r="G19" s="3071"/>
    </row>
    <row r="20" spans="1:7" s="1363" customFormat="1" ht="14">
      <c r="A20" s="3998"/>
      <c r="B20" s="3122" t="s">
        <v>1086</v>
      </c>
      <c r="C20" s="3999"/>
      <c r="D20" s="3072"/>
      <c r="E20" s="3073"/>
      <c r="F20" s="3074">
        <f>SUM(D20:E20)</f>
        <v>0</v>
      </c>
      <c r="G20" s="3075"/>
    </row>
    <row r="21" spans="1:7" s="1363" customFormat="1" ht="14">
      <c r="A21" s="2583"/>
      <c r="B21" s="2584" t="s">
        <v>1087</v>
      </c>
      <c r="C21" s="3076"/>
      <c r="D21" s="3077">
        <f>SUM(D18:D20)</f>
        <v>0</v>
      </c>
      <c r="E21" s="3077">
        <f>SUM(E18:E20)</f>
        <v>0</v>
      </c>
      <c r="F21" s="3077">
        <f>SUM(F18:F20)</f>
        <v>0</v>
      </c>
      <c r="G21" s="3078">
        <f>SUM(G18:G20)</f>
        <v>0</v>
      </c>
    </row>
    <row r="22" spans="1:7" s="1363" customFormat="1" ht="14">
      <c r="A22" s="880" t="s">
        <v>1088</v>
      </c>
      <c r="B22" s="3079"/>
      <c r="C22" s="4001"/>
      <c r="D22" s="3080" t="s">
        <v>1008</v>
      </c>
      <c r="E22" s="3080"/>
      <c r="F22" s="3080"/>
      <c r="G22" s="3081"/>
    </row>
    <row r="23" spans="1:7" s="1363" customFormat="1" ht="14">
      <c r="A23" s="925"/>
      <c r="B23" s="4002" t="s">
        <v>1084</v>
      </c>
      <c r="C23" s="4003"/>
      <c r="D23" s="3069"/>
      <c r="E23" s="2500"/>
      <c r="F23" s="3070">
        <f>SUM(D23:E23)</f>
        <v>0</v>
      </c>
      <c r="G23" s="3071"/>
    </row>
    <row r="24" spans="1:7" s="1363" customFormat="1" ht="14">
      <c r="A24" s="925"/>
      <c r="B24" s="4002" t="s">
        <v>1085</v>
      </c>
      <c r="C24" s="4003"/>
      <c r="D24" s="3069"/>
      <c r="E24" s="2500"/>
      <c r="F24" s="3070">
        <f>SUM(D24:E24)</f>
        <v>0</v>
      </c>
      <c r="G24" s="3071"/>
    </row>
    <row r="25" spans="1:7" s="1363" customFormat="1" ht="14">
      <c r="A25" s="3146"/>
      <c r="B25" s="4004" t="s">
        <v>1086</v>
      </c>
      <c r="C25" s="4005"/>
      <c r="D25" s="3072"/>
      <c r="E25" s="3073"/>
      <c r="F25" s="3074">
        <f>SUM(D25:E25)</f>
        <v>0</v>
      </c>
      <c r="G25" s="3075"/>
    </row>
    <row r="26" spans="1:7" s="1363" customFormat="1" ht="14">
      <c r="A26" s="2583"/>
      <c r="B26" s="2584" t="s">
        <v>1087</v>
      </c>
      <c r="C26" s="3076"/>
      <c r="D26" s="3029">
        <f>SUM(D23:D25)</f>
        <v>0</v>
      </c>
      <c r="E26" s="3029">
        <f t="shared" ref="E26:G26" si="0">SUM(E23:E25)</f>
        <v>0</v>
      </c>
      <c r="F26" s="3029">
        <f t="shared" si="0"/>
        <v>0</v>
      </c>
      <c r="G26" s="3082">
        <f t="shared" si="0"/>
        <v>0</v>
      </c>
    </row>
    <row r="27" spans="1:7" s="1363" customFormat="1" ht="14">
      <c r="A27" s="5607" t="s">
        <v>1089</v>
      </c>
      <c r="B27" s="5608"/>
      <c r="C27" s="3083"/>
      <c r="D27" s="3080" t="s">
        <v>1008</v>
      </c>
      <c r="E27" s="3080"/>
      <c r="F27" s="3080"/>
      <c r="G27" s="3081"/>
    </row>
    <row r="28" spans="1:7" s="1363" customFormat="1" ht="14">
      <c r="A28" s="925"/>
      <c r="B28" s="3107" t="s">
        <v>1084</v>
      </c>
      <c r="C28" s="4000"/>
      <c r="D28" s="3069"/>
      <c r="E28" s="2500"/>
      <c r="F28" s="3070">
        <f t="shared" ref="F28:F30" si="1">SUM(D28:E28)</f>
        <v>0</v>
      </c>
      <c r="G28" s="3071"/>
    </row>
    <row r="29" spans="1:7" s="1363" customFormat="1" ht="14">
      <c r="A29" s="925"/>
      <c r="B29" s="3107" t="s">
        <v>1085</v>
      </c>
      <c r="C29" s="4000"/>
      <c r="D29" s="3069"/>
      <c r="E29" s="2500"/>
      <c r="F29" s="3070">
        <f t="shared" si="1"/>
        <v>0</v>
      </c>
      <c r="G29" s="3071"/>
    </row>
    <row r="30" spans="1:7" s="1363" customFormat="1" ht="14">
      <c r="A30" s="3146"/>
      <c r="B30" s="3129" t="s">
        <v>1086</v>
      </c>
      <c r="C30" s="4006"/>
      <c r="D30" s="3072"/>
      <c r="E30" s="3073"/>
      <c r="F30" s="3074">
        <f t="shared" si="1"/>
        <v>0</v>
      </c>
      <c r="G30" s="3075"/>
    </row>
    <row r="31" spans="1:7" s="1363" customFormat="1" ht="14.5" thickBot="1">
      <c r="A31" s="2583"/>
      <c r="B31" s="2584" t="s">
        <v>1087</v>
      </c>
      <c r="C31" s="3076"/>
      <c r="D31" s="3077">
        <f>SUM(D28:D30)</f>
        <v>0</v>
      </c>
      <c r="E31" s="3077">
        <f>SUM(E28:E30)</f>
        <v>0</v>
      </c>
      <c r="F31" s="3077">
        <f t="shared" ref="F31:G31" si="2">SUM(F28:F30)</f>
        <v>0</v>
      </c>
      <c r="G31" s="3078">
        <f t="shared" si="2"/>
        <v>0</v>
      </c>
    </row>
    <row r="32" spans="1:7" s="1363" customFormat="1" ht="16" thickTop="1">
      <c r="A32" s="5611" t="s">
        <v>1090</v>
      </c>
      <c r="B32" s="5612"/>
      <c r="C32" s="1664"/>
      <c r="D32" s="2959"/>
      <c r="E32" s="2959"/>
      <c r="F32" s="3084"/>
      <c r="G32" s="533"/>
    </row>
    <row r="33" spans="1:7" s="1363" customFormat="1" ht="14">
      <c r="A33" s="4007" t="s">
        <v>1091</v>
      </c>
      <c r="B33" s="4008"/>
      <c r="C33" s="3999"/>
      <c r="D33" s="3080"/>
      <c r="E33" s="3080"/>
      <c r="F33" s="3085"/>
      <c r="G33" s="3086"/>
    </row>
    <row r="34" spans="1:7" s="1363" customFormat="1" ht="14">
      <c r="A34" s="925"/>
      <c r="B34" s="3107" t="s">
        <v>1084</v>
      </c>
      <c r="C34" s="4000"/>
      <c r="D34" s="3069"/>
      <c r="E34" s="2500"/>
      <c r="F34" s="3070">
        <f>SUM(D34:E34)</f>
        <v>0</v>
      </c>
      <c r="G34" s="3071"/>
    </row>
    <row r="35" spans="1:7" s="1363" customFormat="1" ht="14">
      <c r="A35" s="925"/>
      <c r="B35" s="3107" t="s">
        <v>1085</v>
      </c>
      <c r="C35" s="4000"/>
      <c r="D35" s="3069"/>
      <c r="E35" s="2500"/>
      <c r="F35" s="3070">
        <f t="shared" ref="F35:F36" si="3">SUM(D35:E35)</f>
        <v>0</v>
      </c>
      <c r="G35" s="3071"/>
    </row>
    <row r="36" spans="1:7" s="1363" customFormat="1" ht="14">
      <c r="A36" s="3146"/>
      <c r="B36" s="3129" t="s">
        <v>1086</v>
      </c>
      <c r="C36" s="4006"/>
      <c r="D36" s="3072"/>
      <c r="E36" s="3073"/>
      <c r="F36" s="3074">
        <f t="shared" si="3"/>
        <v>0</v>
      </c>
      <c r="G36" s="3075"/>
    </row>
    <row r="37" spans="1:7" s="1363" customFormat="1" ht="14">
      <c r="A37" s="2583"/>
      <c r="B37" s="2584" t="s">
        <v>1087</v>
      </c>
      <c r="C37" s="3076"/>
      <c r="D37" s="3077">
        <f>SUM(D34:D36)</f>
        <v>0</v>
      </c>
      <c r="E37" s="3077">
        <f>SUM(E34:E36)</f>
        <v>0</v>
      </c>
      <c r="F37" s="3077">
        <f>SUM(F34:F36)</f>
        <v>0</v>
      </c>
      <c r="G37" s="3078">
        <f>SUM(G34:G36)</f>
        <v>0</v>
      </c>
    </row>
    <row r="38" spans="1:7" s="1363" customFormat="1" ht="14">
      <c r="A38" s="3087" t="s">
        <v>1088</v>
      </c>
      <c r="B38" s="3088"/>
      <c r="C38" s="3089"/>
      <c r="D38" s="3080" t="s">
        <v>1008</v>
      </c>
      <c r="E38" s="3080"/>
      <c r="F38" s="3080"/>
      <c r="G38" s="3081"/>
    </row>
    <row r="39" spans="1:7" s="1363" customFormat="1" ht="14">
      <c r="A39" s="853"/>
      <c r="B39" s="854" t="s">
        <v>1084</v>
      </c>
      <c r="C39" s="1661"/>
      <c r="D39" s="3069"/>
      <c r="E39" s="2500"/>
      <c r="F39" s="3070">
        <f>SUM(D39:E39)</f>
        <v>0</v>
      </c>
      <c r="G39" s="3071"/>
    </row>
    <row r="40" spans="1:7" s="1363" customFormat="1" ht="14">
      <c r="A40" s="844"/>
      <c r="B40" s="850" t="s">
        <v>1085</v>
      </c>
      <c r="C40" s="1662"/>
      <c r="D40" s="3069"/>
      <c r="E40" s="2500"/>
      <c r="F40" s="3070">
        <f>SUM(D40:E40)</f>
        <v>0</v>
      </c>
      <c r="G40" s="3071"/>
    </row>
    <row r="41" spans="1:7" s="1363" customFormat="1" ht="14">
      <c r="A41" s="847"/>
      <c r="B41" s="851" t="s">
        <v>1086</v>
      </c>
      <c r="C41" s="1663"/>
      <c r="D41" s="3072"/>
      <c r="E41" s="3073"/>
      <c r="F41" s="3074">
        <f>SUM(D41:E41)</f>
        <v>0</v>
      </c>
      <c r="G41" s="3075"/>
    </row>
    <row r="42" spans="1:7" s="1363" customFormat="1" ht="14">
      <c r="A42" s="2583"/>
      <c r="B42" s="2584" t="s">
        <v>1087</v>
      </c>
      <c r="C42" s="3076"/>
      <c r="D42" s="3029">
        <f>SUM(D39:D41)</f>
        <v>0</v>
      </c>
      <c r="E42" s="3029">
        <f t="shared" ref="E42:G42" si="4">SUM(E39:E41)</f>
        <v>0</v>
      </c>
      <c r="F42" s="3029">
        <f t="shared" si="4"/>
        <v>0</v>
      </c>
      <c r="G42" s="3082">
        <f t="shared" si="4"/>
        <v>0</v>
      </c>
    </row>
    <row r="43" spans="1:7" s="1363" customFormat="1" ht="14">
      <c r="A43" s="5605" t="s">
        <v>1092</v>
      </c>
      <c r="B43" s="5606"/>
      <c r="C43" s="3999"/>
      <c r="D43" s="3080" t="s">
        <v>1008</v>
      </c>
      <c r="E43" s="3080"/>
      <c r="F43" s="3080"/>
      <c r="G43" s="3081"/>
    </row>
    <row r="44" spans="1:7" s="1363" customFormat="1" ht="14">
      <c r="A44" s="925"/>
      <c r="B44" s="3107" t="s">
        <v>1084</v>
      </c>
      <c r="C44" s="4000"/>
      <c r="D44" s="3069"/>
      <c r="E44" s="2500"/>
      <c r="F44" s="3070">
        <f t="shared" ref="F44:F46" si="5">SUM(D44:E44)</f>
        <v>0</v>
      </c>
      <c r="G44" s="3071"/>
    </row>
    <row r="45" spans="1:7" s="1363" customFormat="1" ht="14">
      <c r="A45" s="925"/>
      <c r="B45" s="3107" t="s">
        <v>1085</v>
      </c>
      <c r="C45" s="4000"/>
      <c r="D45" s="3069"/>
      <c r="E45" s="2500"/>
      <c r="F45" s="3070">
        <f t="shared" si="5"/>
        <v>0</v>
      </c>
      <c r="G45" s="3071"/>
    </row>
    <row r="46" spans="1:7" s="1363" customFormat="1" ht="14">
      <c r="A46" s="3146"/>
      <c r="B46" s="3129" t="s">
        <v>1086</v>
      </c>
      <c r="C46" s="4006"/>
      <c r="D46" s="3072"/>
      <c r="E46" s="3073"/>
      <c r="F46" s="3074">
        <f t="shared" si="5"/>
        <v>0</v>
      </c>
      <c r="G46" s="3075"/>
    </row>
    <row r="47" spans="1:7" s="1363" customFormat="1" ht="14">
      <c r="A47" s="2583"/>
      <c r="B47" s="2584" t="s">
        <v>1087</v>
      </c>
      <c r="C47" s="3076"/>
      <c r="D47" s="3029">
        <f>SUM(D44:D46)</f>
        <v>0</v>
      </c>
      <c r="E47" s="3029">
        <f t="shared" ref="E47:G47" si="6">SUM(E44:E46)</f>
        <v>0</v>
      </c>
      <c r="F47" s="3029">
        <f t="shared" si="6"/>
        <v>0</v>
      </c>
      <c r="G47" s="3082">
        <f t="shared" si="6"/>
        <v>0</v>
      </c>
    </row>
    <row r="48" spans="1:7" s="1363" customFormat="1" ht="14">
      <c r="A48" s="882" t="s">
        <v>1093</v>
      </c>
      <c r="B48" s="3090"/>
      <c r="C48" s="3091"/>
      <c r="D48" s="3092"/>
      <c r="E48" s="3092"/>
      <c r="F48" s="3093"/>
      <c r="G48" s="3094"/>
    </row>
    <row r="49" spans="1:7" s="1363" customFormat="1" ht="14">
      <c r="A49" s="884"/>
      <c r="B49" s="3095" t="s">
        <v>1084</v>
      </c>
      <c r="C49" s="1156"/>
      <c r="D49" s="3069"/>
      <c r="E49" s="2500"/>
      <c r="F49" s="3096">
        <f>SUM(D49:E49)</f>
        <v>0</v>
      </c>
      <c r="G49" s="3071"/>
    </row>
    <row r="50" spans="1:7" s="1363" customFormat="1" ht="14">
      <c r="A50" s="884"/>
      <c r="B50" s="3095" t="s">
        <v>1085</v>
      </c>
      <c r="C50" s="1156"/>
      <c r="D50" s="3069"/>
      <c r="E50" s="2500"/>
      <c r="F50" s="3096">
        <f>SUM(D50:E50)</f>
        <v>0</v>
      </c>
      <c r="G50" s="3071"/>
    </row>
    <row r="51" spans="1:7" s="1363" customFormat="1" ht="14">
      <c r="A51" s="4009"/>
      <c r="B51" s="4010" t="s">
        <v>1086</v>
      </c>
      <c r="C51" s="4011"/>
      <c r="D51" s="3072"/>
      <c r="E51" s="3073"/>
      <c r="F51" s="3097">
        <f>SUM(D51:E51)</f>
        <v>0</v>
      </c>
      <c r="G51" s="3075"/>
    </row>
    <row r="52" spans="1:7" s="1363" customFormat="1" ht="14">
      <c r="A52" s="3098"/>
      <c r="B52" s="3099" t="s">
        <v>1087</v>
      </c>
      <c r="C52" s="3100"/>
      <c r="D52" s="3101">
        <f>SUM(D49:D51)</f>
        <v>0</v>
      </c>
      <c r="E52" s="3101">
        <f>SUM(E49:E51)</f>
        <v>0</v>
      </c>
      <c r="F52" s="3101">
        <f>SUM(F49:F51)</f>
        <v>0</v>
      </c>
      <c r="G52" s="3102">
        <f>SUM(G49:G51)</f>
        <v>0</v>
      </c>
    </row>
    <row r="53" spans="1:7" s="1363" customFormat="1" ht="14">
      <c r="A53" s="5597" t="s">
        <v>1094</v>
      </c>
      <c r="B53" s="5598"/>
      <c r="C53" s="1356"/>
      <c r="D53" s="3103"/>
      <c r="E53" s="3104"/>
      <c r="F53" s="3104"/>
      <c r="G53" s="892"/>
    </row>
    <row r="54" spans="1:7" s="1363" customFormat="1" ht="14">
      <c r="A54" s="884"/>
      <c r="B54" s="2912" t="s">
        <v>1084</v>
      </c>
      <c r="C54" s="1156"/>
      <c r="D54" s="3069"/>
      <c r="E54" s="2500"/>
      <c r="F54" s="3096">
        <f>SUM(D54:E54)</f>
        <v>0</v>
      </c>
      <c r="G54" s="3071"/>
    </row>
    <row r="55" spans="1:7" s="1363" customFormat="1" ht="14">
      <c r="A55" s="884"/>
      <c r="B55" s="2912" t="s">
        <v>1085</v>
      </c>
      <c r="C55" s="1156"/>
      <c r="D55" s="3069"/>
      <c r="E55" s="2500"/>
      <c r="F55" s="3096">
        <f>SUM(D55:E55)</f>
        <v>0</v>
      </c>
      <c r="G55" s="3071"/>
    </row>
    <row r="56" spans="1:7" s="1363" customFormat="1" ht="14">
      <c r="A56" s="3105"/>
      <c r="B56" s="3106" t="s">
        <v>1086</v>
      </c>
      <c r="C56" s="3020"/>
      <c r="D56" s="3072"/>
      <c r="E56" s="3073"/>
      <c r="F56" s="3097">
        <f>SUM(D56:E56)</f>
        <v>0</v>
      </c>
      <c r="G56" s="3075"/>
    </row>
    <row r="57" spans="1:7" s="1363" customFormat="1" ht="14">
      <c r="A57" s="3098"/>
      <c r="B57" s="3099" t="s">
        <v>1087</v>
      </c>
      <c r="C57" s="3100"/>
      <c r="D57" s="3101">
        <f>SUM(D54:D56)</f>
        <v>0</v>
      </c>
      <c r="E57" s="3101">
        <f>SUM(E54:E56)</f>
        <v>0</v>
      </c>
      <c r="F57" s="3101">
        <f>SUM(F54:F56)</f>
        <v>0</v>
      </c>
      <c r="G57" s="3101">
        <f>SUM(G54:G56)</f>
        <v>0</v>
      </c>
    </row>
    <row r="58" spans="1:7" s="1363" customFormat="1" ht="14">
      <c r="A58" s="849" t="s">
        <v>1095</v>
      </c>
      <c r="B58" s="3079"/>
      <c r="C58" s="1664"/>
      <c r="D58" s="924"/>
      <c r="E58" s="924"/>
      <c r="F58" s="924"/>
      <c r="G58" s="924"/>
    </row>
    <row r="59" spans="1:7" s="1363" customFormat="1" ht="14">
      <c r="A59" s="925"/>
      <c r="B59" s="3107" t="s">
        <v>1084</v>
      </c>
      <c r="C59" s="4000"/>
      <c r="D59" s="3069"/>
      <c r="E59" s="2500"/>
      <c r="F59" s="3108">
        <f t="shared" ref="F59:F61" si="7">SUM(D59:E59)</f>
        <v>0</v>
      </c>
      <c r="G59" s="3071"/>
    </row>
    <row r="60" spans="1:7" s="1363" customFormat="1" ht="14">
      <c r="A60" s="925"/>
      <c r="B60" s="3107" t="s">
        <v>1085</v>
      </c>
      <c r="C60" s="4000"/>
      <c r="D60" s="3069"/>
      <c r="E60" s="2500"/>
      <c r="F60" s="3070">
        <f t="shared" si="7"/>
        <v>0</v>
      </c>
      <c r="G60" s="3071"/>
    </row>
    <row r="61" spans="1:7" s="1363" customFormat="1" ht="14">
      <c r="A61" s="3146"/>
      <c r="B61" s="3129" t="s">
        <v>1086</v>
      </c>
      <c r="C61" s="4012"/>
      <c r="D61" s="3072"/>
      <c r="E61" s="3073"/>
      <c r="F61" s="3074">
        <f t="shared" si="7"/>
        <v>0</v>
      </c>
      <c r="G61" s="3075"/>
    </row>
    <row r="62" spans="1:7" s="1363" customFormat="1" ht="14">
      <c r="A62" s="2583"/>
      <c r="B62" s="2584" t="s">
        <v>1087</v>
      </c>
      <c r="C62" s="1974"/>
      <c r="D62" s="3029">
        <f>SUM(D59:D61)</f>
        <v>0</v>
      </c>
      <c r="E62" s="3029">
        <f>SUM(E59:E61)</f>
        <v>0</v>
      </c>
      <c r="F62" s="3029">
        <f>SUM(F59:F61)</f>
        <v>0</v>
      </c>
      <c r="G62" s="3029">
        <f>SUM(G59:G61)</f>
        <v>0</v>
      </c>
    </row>
    <row r="63" spans="1:7" s="1363" customFormat="1" ht="14">
      <c r="A63" s="849" t="s">
        <v>1096</v>
      </c>
      <c r="B63" s="3079"/>
      <c r="C63" s="3083"/>
      <c r="D63" s="330" t="s">
        <v>1008</v>
      </c>
      <c r="E63" s="330"/>
      <c r="F63" s="330"/>
      <c r="G63" s="331"/>
    </row>
    <row r="64" spans="1:7" s="1363" customFormat="1" ht="14">
      <c r="A64" s="925"/>
      <c r="B64" s="3107" t="s">
        <v>1084</v>
      </c>
      <c r="C64" s="4000"/>
      <c r="D64" s="3069"/>
      <c r="E64" s="2500"/>
      <c r="F64" s="3070">
        <f>SUM(D64:E64)</f>
        <v>0</v>
      </c>
      <c r="G64" s="3071"/>
    </row>
    <row r="65" spans="1:7" s="1363" customFormat="1" ht="14">
      <c r="A65" s="925"/>
      <c r="B65" s="3107" t="s">
        <v>1085</v>
      </c>
      <c r="C65" s="4000"/>
      <c r="D65" s="3069"/>
      <c r="E65" s="2500"/>
      <c r="F65" s="3070">
        <f>SUM(D65:E65)</f>
        <v>0</v>
      </c>
      <c r="G65" s="3071"/>
    </row>
    <row r="66" spans="1:7" s="1363" customFormat="1" ht="14">
      <c r="A66" s="3146"/>
      <c r="B66" s="3129" t="s">
        <v>1086</v>
      </c>
      <c r="C66" s="4006"/>
      <c r="D66" s="3072"/>
      <c r="E66" s="3073"/>
      <c r="F66" s="3074">
        <f>SUM(D66:E66)</f>
        <v>0</v>
      </c>
      <c r="G66" s="3075"/>
    </row>
    <row r="67" spans="1:7" s="1363" customFormat="1" ht="14">
      <c r="A67" s="2583"/>
      <c r="B67" s="2584" t="s">
        <v>1087</v>
      </c>
      <c r="C67" s="3076"/>
      <c r="D67" s="3029">
        <f>SUM(D64:D66)</f>
        <v>0</v>
      </c>
      <c r="E67" s="3029">
        <f>SUM(E64:E66)</f>
        <v>0</v>
      </c>
      <c r="F67" s="3029">
        <f>SUM(F64:F66)</f>
        <v>0</v>
      </c>
      <c r="G67" s="3082">
        <f>SUM(G64:G66)</f>
        <v>0</v>
      </c>
    </row>
    <row r="68" spans="1:7" s="1363" customFormat="1" ht="14">
      <c r="A68" s="849" t="s">
        <v>1097</v>
      </c>
      <c r="B68" s="3079"/>
      <c r="C68" s="3083"/>
      <c r="D68" s="3080" t="s">
        <v>1008</v>
      </c>
      <c r="E68" s="3080"/>
      <c r="F68" s="3080"/>
      <c r="G68" s="3081"/>
    </row>
    <row r="69" spans="1:7" s="1363" customFormat="1" ht="14">
      <c r="A69" s="925"/>
      <c r="B69" s="3107" t="s">
        <v>1084</v>
      </c>
      <c r="C69" s="4000"/>
      <c r="D69" s="3069"/>
      <c r="E69" s="2500"/>
      <c r="F69" s="3070">
        <f t="shared" ref="F69:F70" si="8">SUM(D69:E69)</f>
        <v>0</v>
      </c>
      <c r="G69" s="3071"/>
    </row>
    <row r="70" spans="1:7" s="1363" customFormat="1" ht="14">
      <c r="A70" s="925"/>
      <c r="B70" s="3107" t="s">
        <v>1085</v>
      </c>
      <c r="C70" s="4000"/>
      <c r="D70" s="3069"/>
      <c r="E70" s="2500"/>
      <c r="F70" s="3070">
        <f t="shared" si="8"/>
        <v>0</v>
      </c>
      <c r="G70" s="3071"/>
    </row>
    <row r="71" spans="1:7" s="1363" customFormat="1" ht="14">
      <c r="A71" s="3146"/>
      <c r="B71" s="3129" t="s">
        <v>1086</v>
      </c>
      <c r="C71" s="4006"/>
      <c r="D71" s="3072"/>
      <c r="E71" s="3073"/>
      <c r="F71" s="3074">
        <f>SUM(D71:E71)</f>
        <v>0</v>
      </c>
      <c r="G71" s="3075"/>
    </row>
    <row r="72" spans="1:7" s="1363" customFormat="1" ht="14">
      <c r="A72" s="2583"/>
      <c r="B72" s="2584" t="s">
        <v>1087</v>
      </c>
      <c r="C72" s="3076"/>
      <c r="D72" s="3029">
        <f>SUM(D69:D71)</f>
        <v>0</v>
      </c>
      <c r="E72" s="3029">
        <f t="shared" ref="E72:G72" si="9">SUM(E69:E71)</f>
        <v>0</v>
      </c>
      <c r="F72" s="3029">
        <f t="shared" si="9"/>
        <v>0</v>
      </c>
      <c r="G72" s="3082">
        <f t="shared" si="9"/>
        <v>0</v>
      </c>
    </row>
    <row r="73" spans="1:7" s="1363" customFormat="1" ht="14">
      <c r="A73" s="3063" t="s">
        <v>1098</v>
      </c>
      <c r="B73" s="3088"/>
      <c r="C73" s="3109"/>
      <c r="D73" s="3080" t="s">
        <v>1008</v>
      </c>
      <c r="E73" s="3080"/>
      <c r="F73" s="3080"/>
      <c r="G73" s="3081"/>
    </row>
    <row r="74" spans="1:7" s="1363" customFormat="1" ht="14">
      <c r="A74" s="1141"/>
      <c r="B74" s="3107" t="s">
        <v>1084</v>
      </c>
      <c r="C74" s="4000"/>
      <c r="D74" s="1104">
        <f t="shared" ref="D74:E76" si="10">SUM(D18,D34,D23,D39,D28,D44,D49,D54,D59,D64,D69)</f>
        <v>0</v>
      </c>
      <c r="E74" s="1104">
        <f t="shared" si="10"/>
        <v>0</v>
      </c>
      <c r="F74" s="1148">
        <f>SUM(D74:E74)</f>
        <v>0</v>
      </c>
      <c r="G74" s="1104">
        <f>SUM(G18,G34,G23,G39,G28,G44,G49,G54,G59,G64,G69)</f>
        <v>0</v>
      </c>
    </row>
    <row r="75" spans="1:7" s="1363" customFormat="1" ht="14">
      <c r="A75" s="4013"/>
      <c r="B75" s="3107" t="s">
        <v>1085</v>
      </c>
      <c r="C75" s="4000"/>
      <c r="D75" s="1104">
        <f t="shared" si="10"/>
        <v>0</v>
      </c>
      <c r="E75" s="1104">
        <f t="shared" si="10"/>
        <v>0</v>
      </c>
      <c r="F75" s="1148">
        <f t="shared" ref="F75:F76" si="11">SUM(D75:E75)</f>
        <v>0</v>
      </c>
      <c r="G75" s="1104">
        <f>SUM(G19,G35,G24,G40,G29,G45,G50,G55,G60,G65,G70)</f>
        <v>0</v>
      </c>
    </row>
    <row r="76" spans="1:7" s="1363" customFormat="1" ht="14">
      <c r="A76" s="4014"/>
      <c r="B76" s="3129" t="s">
        <v>1086</v>
      </c>
      <c r="C76" s="4006"/>
      <c r="D76" s="3110">
        <f t="shared" si="10"/>
        <v>0</v>
      </c>
      <c r="E76" s="3110">
        <f t="shared" si="10"/>
        <v>0</v>
      </c>
      <c r="F76" s="3111">
        <f t="shared" si="11"/>
        <v>0</v>
      </c>
      <c r="G76" s="3110">
        <f>SUM(G20,G36,G25,G41,G30,G46,G51,G56,G61,G66,G71)</f>
        <v>0</v>
      </c>
    </row>
    <row r="77" spans="1:7" s="1363" customFormat="1" ht="14.5" thickBot="1">
      <c r="A77" s="3112"/>
      <c r="B77" s="3113" t="s">
        <v>1087</v>
      </c>
      <c r="C77" s="3114"/>
      <c r="D77" s="2665">
        <f>SUM(D74:D76)</f>
        <v>0</v>
      </c>
      <c r="E77" s="2665">
        <f t="shared" ref="E77:G77" si="12">SUM(E74:E76)</f>
        <v>0</v>
      </c>
      <c r="F77" s="2665">
        <f t="shared" si="12"/>
        <v>0</v>
      </c>
      <c r="G77" s="2665">
        <f t="shared" si="12"/>
        <v>0</v>
      </c>
    </row>
    <row r="78" spans="1:7" s="1363" customFormat="1" ht="16" thickTop="1">
      <c r="A78" s="5599" t="s">
        <v>1099</v>
      </c>
      <c r="B78" s="5600"/>
      <c r="C78" s="1665"/>
      <c r="D78" s="1139"/>
      <c r="E78" s="1139"/>
      <c r="F78" s="1139"/>
      <c r="G78" s="1140"/>
    </row>
    <row r="79" spans="1:7" s="1363" customFormat="1" ht="14">
      <c r="A79" s="1141" t="s">
        <v>1100</v>
      </c>
      <c r="B79" s="3115"/>
      <c r="C79" s="4015"/>
      <c r="D79" s="1104"/>
      <c r="E79" s="1104"/>
      <c r="F79" s="1104"/>
      <c r="G79" s="3116"/>
    </row>
    <row r="80" spans="1:7" s="1363" customFormat="1" ht="14">
      <c r="A80" s="1141"/>
      <c r="B80" s="3107" t="s">
        <v>1084</v>
      </c>
      <c r="C80" s="4000"/>
      <c r="D80" s="3069"/>
      <c r="E80" s="2500"/>
      <c r="F80" s="3070">
        <f>SUM(D80:E80)</f>
        <v>0</v>
      </c>
      <c r="G80" s="3071"/>
    </row>
    <row r="81" spans="1:7" s="1363" customFormat="1" ht="14">
      <c r="A81" s="4013"/>
      <c r="B81" s="3107" t="s">
        <v>1085</v>
      </c>
      <c r="C81" s="4000"/>
      <c r="D81" s="3069"/>
      <c r="E81" s="2500"/>
      <c r="F81" s="3070">
        <f>SUM(D81:E81)</f>
        <v>0</v>
      </c>
      <c r="G81" s="329"/>
    </row>
    <row r="82" spans="1:7" s="1363" customFormat="1" ht="14">
      <c r="A82" s="4014"/>
      <c r="B82" s="3129" t="s">
        <v>1086</v>
      </c>
      <c r="C82" s="4006"/>
      <c r="D82" s="3072"/>
      <c r="E82" s="3073"/>
      <c r="F82" s="3074">
        <f>SUM(D82:E82)</f>
        <v>0</v>
      </c>
      <c r="G82" s="3117"/>
    </row>
    <row r="83" spans="1:7" s="1363" customFormat="1" ht="14.5" thickBot="1">
      <c r="A83" s="3112"/>
      <c r="B83" s="3113" t="s">
        <v>1087</v>
      </c>
      <c r="C83" s="3114"/>
      <c r="D83" s="2665">
        <f>SUM(D80:D82)</f>
        <v>0</v>
      </c>
      <c r="E83" s="2665">
        <f t="shared" ref="E83:G83" si="13">SUM(E80:E82)</f>
        <v>0</v>
      </c>
      <c r="F83" s="2665">
        <f t="shared" si="13"/>
        <v>0</v>
      </c>
      <c r="G83" s="2666">
        <f t="shared" si="13"/>
        <v>0</v>
      </c>
    </row>
    <row r="84" spans="1:7" s="1363" customFormat="1" ht="14.5" thickTop="1">
      <c r="A84" s="1142" t="s">
        <v>1101</v>
      </c>
      <c r="B84" s="1145"/>
      <c r="C84" s="1665"/>
      <c r="D84" s="1139"/>
      <c r="E84" s="1139"/>
      <c r="F84" s="1139"/>
      <c r="G84" s="1144"/>
    </row>
    <row r="85" spans="1:7" s="1363" customFormat="1" ht="14">
      <c r="A85" s="1141"/>
      <c r="B85" s="3107" t="s">
        <v>1084</v>
      </c>
      <c r="C85" s="4000"/>
      <c r="D85" s="3069"/>
      <c r="E85" s="2500"/>
      <c r="F85" s="3070">
        <f>SUM(D85:E85)</f>
        <v>0</v>
      </c>
      <c r="G85" s="3071"/>
    </row>
    <row r="86" spans="1:7" s="1363" customFormat="1" ht="14">
      <c r="A86" s="4013"/>
      <c r="B86" s="3107" t="s">
        <v>1085</v>
      </c>
      <c r="C86" s="4000"/>
      <c r="D86" s="3069"/>
      <c r="E86" s="2500"/>
      <c r="F86" s="3070">
        <f>SUM(D86:E86)</f>
        <v>0</v>
      </c>
      <c r="G86" s="329"/>
    </row>
    <row r="87" spans="1:7" s="1363" customFormat="1" ht="14">
      <c r="A87" s="4014"/>
      <c r="B87" s="3129" t="s">
        <v>1086</v>
      </c>
      <c r="C87" s="4006"/>
      <c r="D87" s="3072"/>
      <c r="E87" s="3073"/>
      <c r="F87" s="3074">
        <f>SUM(D87:E87)</f>
        <v>0</v>
      </c>
      <c r="G87" s="3117"/>
    </row>
    <row r="88" spans="1:7" s="1363" customFormat="1" ht="14.5" thickBot="1">
      <c r="A88" s="3112"/>
      <c r="B88" s="3113" t="s">
        <v>1087</v>
      </c>
      <c r="C88" s="3114"/>
      <c r="D88" s="2665">
        <f>SUM(D85:D87)</f>
        <v>0</v>
      </c>
      <c r="E88" s="2665">
        <f t="shared" ref="E88:G88" si="14">SUM(E85:E87)</f>
        <v>0</v>
      </c>
      <c r="F88" s="2665">
        <f t="shared" si="14"/>
        <v>0</v>
      </c>
      <c r="G88" s="2666">
        <f t="shared" si="14"/>
        <v>0</v>
      </c>
    </row>
    <row r="89" spans="1:7" s="1363" customFormat="1" ht="14.5" thickTop="1">
      <c r="A89" s="1142" t="s">
        <v>1102</v>
      </c>
      <c r="B89" s="1143"/>
      <c r="C89" s="1665"/>
      <c r="D89" s="1139"/>
      <c r="E89" s="1139"/>
      <c r="F89" s="1139"/>
      <c r="G89" s="1144"/>
    </row>
    <row r="90" spans="1:7" s="1363" customFormat="1" ht="14.25" customHeight="1">
      <c r="A90" s="1141"/>
      <c r="B90" s="3107" t="s">
        <v>1084</v>
      </c>
      <c r="C90" s="4000"/>
      <c r="D90" s="3118">
        <f>SUM(D80,D85)</f>
        <v>0</v>
      </c>
      <c r="E90" s="3118">
        <f>SUM(E80,E85)</f>
        <v>0</v>
      </c>
      <c r="F90" s="3070">
        <f>SUM(D90:E90)</f>
        <v>0</v>
      </c>
      <c r="G90" s="3118">
        <f>SUM(G80,G85)</f>
        <v>0</v>
      </c>
    </row>
    <row r="91" spans="1:7" s="1363" customFormat="1" ht="14">
      <c r="A91" s="4013"/>
      <c r="B91" s="3107" t="s">
        <v>1085</v>
      </c>
      <c r="C91" s="4000"/>
      <c r="D91" s="3118">
        <f>SUM(D81,D86)</f>
        <v>0</v>
      </c>
      <c r="E91" s="3118">
        <f>SUM(E81,E86)</f>
        <v>0</v>
      </c>
      <c r="F91" s="3070">
        <f>SUM(D91:E91)</f>
        <v>0</v>
      </c>
      <c r="G91" s="3118">
        <f>SUM(G81,G86)</f>
        <v>0</v>
      </c>
    </row>
    <row r="92" spans="1:7" s="1363" customFormat="1" ht="14">
      <c r="A92" s="4014"/>
      <c r="B92" s="3129" t="s">
        <v>1086</v>
      </c>
      <c r="C92" s="4006"/>
      <c r="D92" s="3119">
        <f t="shared" ref="D92:E92" si="15">SUM(D82,D87)</f>
        <v>0</v>
      </c>
      <c r="E92" s="3119">
        <f t="shared" si="15"/>
        <v>0</v>
      </c>
      <c r="F92" s="3074">
        <f>SUM(D92:E92)</f>
        <v>0</v>
      </c>
      <c r="G92" s="3119">
        <f>SUM(G82,G87)</f>
        <v>0</v>
      </c>
    </row>
    <row r="93" spans="1:7" s="1363" customFormat="1" ht="14.5" thickBot="1">
      <c r="A93" s="3112"/>
      <c r="B93" s="3113" t="s">
        <v>1087</v>
      </c>
      <c r="C93" s="3114"/>
      <c r="D93" s="2665">
        <f>SUM(D90:D92)</f>
        <v>0</v>
      </c>
      <c r="E93" s="2665">
        <f>SUM(E90:E92)</f>
        <v>0</v>
      </c>
      <c r="F93" s="2665">
        <f>SUM(F90:F92)</f>
        <v>0</v>
      </c>
      <c r="G93" s="2666">
        <f>SUM(G90:G92)</f>
        <v>0</v>
      </c>
    </row>
    <row r="94" spans="1:7" s="1363" customFormat="1" ht="14.5" thickTop="1">
      <c r="A94" s="1142" t="s">
        <v>1103</v>
      </c>
      <c r="B94" s="1143"/>
      <c r="C94" s="1666"/>
      <c r="D94" s="1146" t="s">
        <v>1008</v>
      </c>
      <c r="E94" s="1146"/>
      <c r="F94" s="1146"/>
      <c r="G94" s="1147"/>
    </row>
    <row r="95" spans="1:7" s="1363" customFormat="1" ht="14">
      <c r="A95" s="1141"/>
      <c r="B95" s="3107" t="s">
        <v>1084</v>
      </c>
      <c r="C95" s="4000"/>
      <c r="D95" s="3120">
        <f>SUM(D74,D90,)</f>
        <v>0</v>
      </c>
      <c r="E95" s="3120">
        <f>SUM(E74,E90,)</f>
        <v>0</v>
      </c>
      <c r="F95" s="3121">
        <f>SUM(D95:E95)</f>
        <v>0</v>
      </c>
      <c r="G95" s="3120">
        <f>SUM(G74,G90,)</f>
        <v>0</v>
      </c>
    </row>
    <row r="96" spans="1:7" s="1363" customFormat="1" ht="14">
      <c r="A96" s="4014"/>
      <c r="B96" s="3129" t="s">
        <v>1085</v>
      </c>
      <c r="C96" s="4006"/>
      <c r="D96" s="3123">
        <f>SUM(D75,D91)</f>
        <v>0</v>
      </c>
      <c r="E96" s="3123">
        <f>SUM(E75,E91)</f>
        <v>0</v>
      </c>
      <c r="F96" s="3124">
        <f>SUM(D96:E96)</f>
        <v>0</v>
      </c>
      <c r="G96" s="3123">
        <f>SUM(G75,G91)</f>
        <v>0</v>
      </c>
    </row>
    <row r="97" spans="1:7" s="1363" customFormat="1" ht="14">
      <c r="A97" s="3125" t="s">
        <v>1104</v>
      </c>
      <c r="B97" s="3126"/>
      <c r="C97" s="3127"/>
      <c r="D97" s="3128">
        <f>SUM(D95:D96)</f>
        <v>0</v>
      </c>
      <c r="E97" s="3128">
        <f>SUM(E95:E96)</f>
        <v>0</v>
      </c>
      <c r="F97" s="3128">
        <f>SUM(F95:F96)</f>
        <v>0</v>
      </c>
      <c r="G97" s="3128">
        <f>SUM(G95:G96)</f>
        <v>0</v>
      </c>
    </row>
    <row r="98" spans="1:7" s="1363" customFormat="1" ht="14">
      <c r="A98" s="855"/>
      <c r="B98" s="3129" t="s">
        <v>1105</v>
      </c>
      <c r="C98" s="3130"/>
      <c r="D98" s="3110">
        <f>D76+D92</f>
        <v>0</v>
      </c>
      <c r="E98" s="3110">
        <f>E76+E92</f>
        <v>0</v>
      </c>
      <c r="F98" s="3131">
        <f>SUM(D98:E98)</f>
        <v>0</v>
      </c>
      <c r="G98" s="3110">
        <f>G76+G92</f>
        <v>0</v>
      </c>
    </row>
    <row r="99" spans="1:7" s="1363" customFormat="1" ht="14.5" thickBot="1">
      <c r="A99" s="5601" t="s">
        <v>1106</v>
      </c>
      <c r="B99" s="5602"/>
      <c r="C99" s="3114"/>
      <c r="D99" s="3132">
        <f>SUM(D97:D98)</f>
        <v>0</v>
      </c>
      <c r="E99" s="3132">
        <f t="shared" ref="E99" si="16">SUM(E97:E98)</f>
        <v>0</v>
      </c>
      <c r="F99" s="3132">
        <f>SUM(F97:F98)</f>
        <v>0</v>
      </c>
      <c r="G99" s="3133">
        <f>SUM(G97:G98)</f>
        <v>0</v>
      </c>
    </row>
    <row r="100" spans="1:7" s="1363" customFormat="1">
      <c r="A100" s="32"/>
      <c r="B100" s="32"/>
      <c r="C100" s="32"/>
      <c r="D100" s="32"/>
      <c r="E100" s="32"/>
      <c r="F100" s="32"/>
      <c r="G100" s="32"/>
    </row>
    <row r="101" spans="1:7" s="1363" customFormat="1">
      <c r="A101" s="32"/>
      <c r="B101" s="32"/>
      <c r="C101" s="32"/>
      <c r="D101" s="32"/>
      <c r="E101" s="32"/>
      <c r="F101" s="32"/>
      <c r="G101" s="32"/>
    </row>
    <row r="102" spans="1:7" s="1363" customFormat="1">
      <c r="A102" s="32"/>
      <c r="B102" s="32"/>
      <c r="C102" s="32"/>
      <c r="D102" s="32"/>
      <c r="E102" s="32"/>
      <c r="F102" s="32"/>
      <c r="G102" s="32"/>
    </row>
    <row r="103" spans="1:7" s="1363" customFormat="1">
      <c r="A103" s="32"/>
      <c r="B103" s="32"/>
      <c r="C103" s="32"/>
      <c r="D103" s="32"/>
      <c r="E103" s="32"/>
      <c r="F103" s="32"/>
      <c r="G103" s="32"/>
    </row>
    <row r="104" spans="1:7" s="1363" customFormat="1">
      <c r="A104" s="32"/>
      <c r="B104" s="32"/>
      <c r="C104" s="32"/>
      <c r="D104" s="32"/>
      <c r="E104" s="32"/>
      <c r="F104" s="32"/>
      <c r="G104" s="32"/>
    </row>
    <row r="105" spans="1:7" s="1363" customFormat="1" ht="12" customHeight="1">
      <c r="A105" s="832"/>
      <c r="B105" s="852"/>
      <c r="C105" s="856"/>
      <c r="D105" s="852"/>
      <c r="E105" s="852"/>
      <c r="F105" s="842"/>
      <c r="G105" s="842"/>
    </row>
    <row r="106" spans="1:7" s="1363" customFormat="1" ht="14">
      <c r="A106" s="852"/>
      <c r="B106" s="852"/>
      <c r="C106" s="856"/>
      <c r="D106" s="852"/>
      <c r="E106" s="842"/>
      <c r="F106" s="842"/>
      <c r="G106" s="126" t="str">
        <f>+ToC!$E$115</f>
        <v xml:space="preserve">LONG-TERM Annual Return </v>
      </c>
    </row>
    <row r="107" spans="1:7" s="1363" customFormat="1" ht="14">
      <c r="A107" s="842"/>
      <c r="B107" s="842"/>
      <c r="C107" s="842"/>
      <c r="D107" s="842"/>
      <c r="E107" s="842"/>
      <c r="F107" s="842"/>
      <c r="G107" s="126" t="s">
        <v>1107</v>
      </c>
    </row>
    <row r="108" spans="1:7" hidden="1">
      <c r="A108" s="4"/>
      <c r="B108" s="4"/>
      <c r="C108" s="4"/>
      <c r="D108" s="4"/>
      <c r="E108" s="4"/>
      <c r="F108" s="4"/>
      <c r="G108" s="4"/>
    </row>
    <row r="109" spans="1:7" hidden="1">
      <c r="A109" s="4"/>
      <c r="B109" s="4"/>
      <c r="C109" s="4"/>
      <c r="D109" s="4"/>
      <c r="E109" s="4"/>
      <c r="F109" s="4"/>
      <c r="G109" s="4"/>
    </row>
    <row r="110" spans="1:7" hidden="1">
      <c r="A110" s="4"/>
      <c r="B110" s="4"/>
      <c r="C110" s="4"/>
      <c r="D110" s="4"/>
      <c r="E110" s="4"/>
      <c r="F110" s="4"/>
      <c r="G110" s="4"/>
    </row>
    <row r="111" spans="1:7" hidden="1"/>
    <row r="112" spans="1:7"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DF61" sheet="1" objects="1" scenarios="1"/>
  <mergeCells count="13">
    <mergeCell ref="A14:B14"/>
    <mergeCell ref="A1:G1"/>
    <mergeCell ref="A9:G9"/>
    <mergeCell ref="A11:G11"/>
    <mergeCell ref="A12:G12"/>
    <mergeCell ref="A53:B53"/>
    <mergeCell ref="A78:B78"/>
    <mergeCell ref="A99:B99"/>
    <mergeCell ref="A15:B15"/>
    <mergeCell ref="A43:B43"/>
    <mergeCell ref="A27:B27"/>
    <mergeCell ref="A16:B16"/>
    <mergeCell ref="A32:B32"/>
  </mergeCells>
  <phoneticPr fontId="0" type="noConversion"/>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26:G26 D42:G42 D37:G37 D88:G89 D62:G62 D93:G93 D31:G32 D72:G72 D74:G79 D21:G21 D67:G67 D83:G84 D47:G47 D95:G99">
      <formula1>50000000000</formula1>
    </dataValidation>
  </dataValidations>
  <hyperlinks>
    <hyperlink ref="A1:G1" location="ToC!A1" display="30.010"/>
  </hyperlinks>
  <printOptions horizontalCentered="1"/>
  <pageMargins left="0.5" right="0" top="0.75" bottom="0.5" header="0.5" footer="0.5"/>
  <pageSetup paperSize="17" scale="4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pageSetUpPr fitToPage="1"/>
  </sheetPr>
  <dimension ref="A1:G339"/>
  <sheetViews>
    <sheetView topLeftCell="A22" zoomScaleNormal="100" workbookViewId="0">
      <selection activeCell="D55" sqref="D55"/>
    </sheetView>
  </sheetViews>
  <sheetFormatPr defaultColWidth="0" defaultRowHeight="13.5" customHeight="1" zeroHeight="1"/>
  <cols>
    <col min="1" max="1" width="7.53515625" customWidth="1"/>
    <col min="2" max="2" width="31" customWidth="1"/>
    <col min="3" max="3" width="5.765625" customWidth="1"/>
    <col min="4" max="7" width="15.765625" customWidth="1"/>
    <col min="8" max="16384" width="9.4609375" style="1363" hidden="1"/>
  </cols>
  <sheetData>
    <row r="1" spans="1:7" ht="13">
      <c r="A1" s="5635" t="s">
        <v>87</v>
      </c>
      <c r="B1" s="5635"/>
      <c r="C1" s="5635"/>
      <c r="D1" s="5635"/>
      <c r="E1" s="5635"/>
      <c r="F1" s="5587"/>
      <c r="G1" s="5587"/>
    </row>
    <row r="2" spans="1:7" ht="15.5">
      <c r="A2" s="293"/>
      <c r="B2" s="5423"/>
      <c r="C2" s="5634"/>
      <c r="D2" s="5634"/>
      <c r="E2" s="5634"/>
      <c r="F2" s="4523" t="s">
        <v>2284</v>
      </c>
      <c r="G2" s="4228"/>
    </row>
    <row r="3" spans="1:7" ht="15.5">
      <c r="A3" s="3134" t="str">
        <f>+Cover!A14</f>
        <v>Select Name of Insurer/ Financial Holding Company</v>
      </c>
      <c r="B3" s="3135"/>
      <c r="C3" s="292"/>
      <c r="D3" s="292"/>
      <c r="E3" s="89"/>
      <c r="F3" s="4523" t="s">
        <v>2057</v>
      </c>
      <c r="G3" s="4229"/>
    </row>
    <row r="4" spans="1:7" ht="15.5">
      <c r="A4" s="833" t="str">
        <f>+ToC!A3</f>
        <v>Insurer/Financial Holding Company</v>
      </c>
      <c r="B4" s="292"/>
      <c r="C4" s="292"/>
      <c r="D4" s="292"/>
      <c r="E4" s="89"/>
      <c r="F4" s="4523" t="s">
        <v>2058</v>
      </c>
      <c r="G4" s="4229"/>
    </row>
    <row r="5" spans="1:7" ht="15.5">
      <c r="A5" s="233"/>
      <c r="B5" s="292"/>
      <c r="C5" s="292"/>
      <c r="D5" s="292"/>
      <c r="E5" s="89"/>
      <c r="F5" s="292"/>
      <c r="G5" s="292"/>
    </row>
    <row r="6" spans="1:7" ht="14">
      <c r="A6" s="99" t="str">
        <f>+ToC!A5</f>
        <v>LONG-TERM INSURERS ANNUAL RETURN</v>
      </c>
      <c r="B6" s="102"/>
      <c r="C6" s="292"/>
      <c r="D6" s="292"/>
      <c r="E6" s="292"/>
      <c r="F6" s="292"/>
      <c r="G6" s="292"/>
    </row>
    <row r="7" spans="1:7" ht="14">
      <c r="A7" s="99" t="str">
        <f>+ToC!A6</f>
        <v>FOR THE YEAR ENDED:</v>
      </c>
      <c r="B7" s="102"/>
      <c r="C7" s="292"/>
      <c r="D7" s="292"/>
      <c r="E7" s="292"/>
      <c r="F7" s="2078">
        <f>+Cover!A23</f>
        <v>0</v>
      </c>
      <c r="G7" s="292"/>
    </row>
    <row r="8" spans="1:7" ht="14">
      <c r="A8" s="99"/>
      <c r="B8" s="102"/>
      <c r="C8" s="292"/>
      <c r="D8" s="292"/>
      <c r="E8" s="292"/>
      <c r="F8" s="743"/>
      <c r="G8" s="292"/>
    </row>
    <row r="9" spans="1:7" ht="14">
      <c r="A9" s="4525"/>
      <c r="B9" s="4525"/>
      <c r="C9" s="4525"/>
      <c r="D9" s="4525" t="s">
        <v>999</v>
      </c>
      <c r="E9" s="4525"/>
      <c r="F9" s="292"/>
      <c r="G9" s="292"/>
    </row>
    <row r="10" spans="1:7" ht="12.5">
      <c r="A10" s="295"/>
      <c r="B10" s="295"/>
      <c r="C10" s="296"/>
      <c r="D10" s="295"/>
      <c r="E10" s="295"/>
      <c r="F10" s="292"/>
      <c r="G10" s="292"/>
    </row>
    <row r="11" spans="1:7" ht="15.5">
      <c r="A11" s="5638" t="s">
        <v>1108</v>
      </c>
      <c r="B11" s="5638"/>
      <c r="C11" s="5638"/>
      <c r="D11" s="5638"/>
      <c r="E11" s="5638"/>
      <c r="F11" s="5053"/>
      <c r="G11" s="5053"/>
    </row>
    <row r="12" spans="1:7" thickBot="1">
      <c r="A12" s="5637"/>
      <c r="B12" s="5637"/>
      <c r="C12" s="5637"/>
      <c r="D12" s="5637"/>
      <c r="E12" s="5637"/>
      <c r="F12" s="292"/>
      <c r="G12" s="292"/>
    </row>
    <row r="13" spans="1:7" ht="28.5" thickTop="1">
      <c r="A13" s="3136"/>
      <c r="B13" s="3137"/>
      <c r="C13" s="812" t="s">
        <v>133</v>
      </c>
      <c r="D13" s="3060" t="s">
        <v>1079</v>
      </c>
      <c r="E13" s="693" t="s">
        <v>884</v>
      </c>
      <c r="F13" s="812">
        <f>YEAR($F$7)</f>
        <v>1900</v>
      </c>
      <c r="G13" s="732">
        <f>F13-1</f>
        <v>1899</v>
      </c>
    </row>
    <row r="14" spans="1:7" ht="15.5">
      <c r="A14" s="5636"/>
      <c r="B14" s="5292"/>
      <c r="C14" s="3138"/>
      <c r="D14" s="2563" t="s">
        <v>640</v>
      </c>
      <c r="E14" s="2563" t="s">
        <v>640</v>
      </c>
      <c r="F14" s="2563" t="s">
        <v>640</v>
      </c>
      <c r="G14" s="2648" t="s">
        <v>640</v>
      </c>
    </row>
    <row r="15" spans="1:7" ht="14">
      <c r="A15" s="849" t="s">
        <v>2345</v>
      </c>
      <c r="B15" s="3079"/>
      <c r="C15" s="3139"/>
      <c r="D15" s="330" t="s">
        <v>1008</v>
      </c>
      <c r="E15" s="330"/>
      <c r="F15" s="330"/>
      <c r="G15" s="331"/>
    </row>
    <row r="16" spans="1:7" ht="14">
      <c r="A16" s="889" t="s">
        <v>1109</v>
      </c>
      <c r="B16" s="3095"/>
      <c r="C16" s="883"/>
      <c r="D16" s="893"/>
      <c r="E16" s="3140"/>
      <c r="F16" s="3140"/>
      <c r="G16" s="894"/>
    </row>
    <row r="17" spans="1:7" ht="14">
      <c r="A17" s="884"/>
      <c r="B17" s="3095" t="s">
        <v>1084</v>
      </c>
      <c r="C17" s="883"/>
      <c r="D17" s="890"/>
      <c r="E17" s="890"/>
      <c r="F17" s="3096">
        <f t="shared" ref="F17:F19" si="0">SUM(D17:E17)</f>
        <v>0</v>
      </c>
      <c r="G17" s="891"/>
    </row>
    <row r="18" spans="1:7" ht="14">
      <c r="A18" s="884"/>
      <c r="B18" s="3095" t="s">
        <v>1085</v>
      </c>
      <c r="C18" s="883"/>
      <c r="D18" s="890"/>
      <c r="E18" s="890"/>
      <c r="F18" s="3096">
        <f t="shared" si="0"/>
        <v>0</v>
      </c>
      <c r="G18" s="891"/>
    </row>
    <row r="19" spans="1:7" ht="14">
      <c r="A19" s="885"/>
      <c r="B19" s="742" t="s">
        <v>1086</v>
      </c>
      <c r="C19" s="1432"/>
      <c r="D19" s="3141"/>
      <c r="E19" s="3141"/>
      <c r="F19" s="3097">
        <f t="shared" si="0"/>
        <v>0</v>
      </c>
      <c r="G19" s="914"/>
    </row>
    <row r="20" spans="1:7" ht="14">
      <c r="A20" s="3098"/>
      <c r="B20" s="3099" t="s">
        <v>1087</v>
      </c>
      <c r="C20" s="3142"/>
      <c r="D20" s="3101">
        <f>SUM(D17:D19)</f>
        <v>0</v>
      </c>
      <c r="E20" s="3101">
        <f t="shared" ref="E20:G20" si="1">SUM(E17:E19)</f>
        <v>0</v>
      </c>
      <c r="F20" s="3101">
        <f t="shared" si="1"/>
        <v>0</v>
      </c>
      <c r="G20" s="3102">
        <f t="shared" si="1"/>
        <v>0</v>
      </c>
    </row>
    <row r="21" spans="1:7" ht="14">
      <c r="A21" s="1135" t="s">
        <v>1110</v>
      </c>
      <c r="B21" s="3143"/>
      <c r="C21" s="1432"/>
      <c r="D21" s="3103"/>
      <c r="E21" s="3104"/>
      <c r="F21" s="3104"/>
      <c r="G21" s="892"/>
    </row>
    <row r="22" spans="1:7" ht="14">
      <c r="A22" s="884"/>
      <c r="B22" s="3095" t="s">
        <v>1084</v>
      </c>
      <c r="C22" s="883"/>
      <c r="D22" s="890"/>
      <c r="E22" s="890"/>
      <c r="F22" s="3096">
        <f t="shared" ref="F22:F24" si="2">SUM(D22:E22)</f>
        <v>0</v>
      </c>
      <c r="G22" s="891"/>
    </row>
    <row r="23" spans="1:7" ht="14">
      <c r="A23" s="884"/>
      <c r="B23" s="3095" t="s">
        <v>1085</v>
      </c>
      <c r="C23" s="883"/>
      <c r="D23" s="890"/>
      <c r="E23" s="890"/>
      <c r="F23" s="3096">
        <f t="shared" si="2"/>
        <v>0</v>
      </c>
      <c r="G23" s="891"/>
    </row>
    <row r="24" spans="1:7" ht="14">
      <c r="A24" s="885"/>
      <c r="B24" s="742" t="s">
        <v>1086</v>
      </c>
      <c r="C24" s="1432"/>
      <c r="D24" s="3141"/>
      <c r="E24" s="3141"/>
      <c r="F24" s="3097">
        <f t="shared" si="2"/>
        <v>0</v>
      </c>
      <c r="G24" s="914"/>
    </row>
    <row r="25" spans="1:7" ht="14">
      <c r="A25" s="3098"/>
      <c r="B25" s="3099" t="s">
        <v>1087</v>
      </c>
      <c r="C25" s="3142"/>
      <c r="D25" s="3101">
        <f>SUM(D22:D24)</f>
        <v>0</v>
      </c>
      <c r="E25" s="3101">
        <f t="shared" ref="E25:G25" si="3">SUM(E22:E24)</f>
        <v>0</v>
      </c>
      <c r="F25" s="3101">
        <f t="shared" si="3"/>
        <v>0</v>
      </c>
      <c r="G25" s="3102">
        <f t="shared" si="3"/>
        <v>0</v>
      </c>
    </row>
    <row r="26" spans="1:7" ht="15.5">
      <c r="A26" s="5630" t="s">
        <v>1111</v>
      </c>
      <c r="B26" s="5631"/>
      <c r="C26" s="1432"/>
      <c r="D26" s="3103"/>
      <c r="E26" s="3104"/>
      <c r="F26" s="3104"/>
      <c r="G26" s="892"/>
    </row>
    <row r="27" spans="1:7" ht="14">
      <c r="A27" s="884"/>
      <c r="B27" s="3095" t="s">
        <v>1084</v>
      </c>
      <c r="C27" s="883"/>
      <c r="D27" s="890"/>
      <c r="E27" s="890"/>
      <c r="F27" s="3096">
        <f t="shared" ref="F27:F29" si="4">SUM(D27:E27)</f>
        <v>0</v>
      </c>
      <c r="G27" s="891"/>
    </row>
    <row r="28" spans="1:7" ht="14">
      <c r="A28" s="884"/>
      <c r="B28" s="3095" t="s">
        <v>1085</v>
      </c>
      <c r="C28" s="883"/>
      <c r="D28" s="890"/>
      <c r="E28" s="890"/>
      <c r="F28" s="3096">
        <f t="shared" si="4"/>
        <v>0</v>
      </c>
      <c r="G28" s="891"/>
    </row>
    <row r="29" spans="1:7" ht="14">
      <c r="A29" s="885"/>
      <c r="B29" s="742" t="s">
        <v>1086</v>
      </c>
      <c r="C29" s="1432"/>
      <c r="D29" s="3141"/>
      <c r="E29" s="3141"/>
      <c r="F29" s="3097">
        <f t="shared" si="4"/>
        <v>0</v>
      </c>
      <c r="G29" s="914"/>
    </row>
    <row r="30" spans="1:7" ht="14">
      <c r="A30" s="3098"/>
      <c r="B30" s="3099" t="s">
        <v>1087</v>
      </c>
      <c r="C30" s="3142"/>
      <c r="D30" s="3101">
        <f>SUM(D27:D29)</f>
        <v>0</v>
      </c>
      <c r="E30" s="3101">
        <f t="shared" ref="E30:G30" si="5">SUM(E27:E29)</f>
        <v>0</v>
      </c>
      <c r="F30" s="3101">
        <f t="shared" si="5"/>
        <v>0</v>
      </c>
      <c r="G30" s="3102">
        <f t="shared" si="5"/>
        <v>0</v>
      </c>
    </row>
    <row r="31" spans="1:7" ht="14">
      <c r="A31" s="849" t="s">
        <v>2344</v>
      </c>
      <c r="B31" s="3079"/>
      <c r="C31" s="3139"/>
      <c r="D31" s="330" t="s">
        <v>1008</v>
      </c>
      <c r="E31" s="330"/>
      <c r="F31" s="330"/>
      <c r="G31" s="331"/>
    </row>
    <row r="32" spans="1:7" ht="14">
      <c r="A32" s="889" t="s">
        <v>1109</v>
      </c>
      <c r="B32" s="3095"/>
      <c r="C32" s="883"/>
      <c r="D32" s="893"/>
      <c r="E32" s="3140"/>
      <c r="F32" s="3140"/>
      <c r="G32" s="894"/>
    </row>
    <row r="33" spans="1:7" ht="14">
      <c r="A33" s="884"/>
      <c r="B33" s="3095" t="s">
        <v>1084</v>
      </c>
      <c r="C33" s="883"/>
      <c r="D33" s="890"/>
      <c r="E33" s="1472"/>
      <c r="F33" s="3096">
        <f t="shared" ref="F33:F35" si="6">SUM(D33:E33)</f>
        <v>0</v>
      </c>
      <c r="G33" s="891"/>
    </row>
    <row r="34" spans="1:7" ht="14">
      <c r="A34" s="884"/>
      <c r="B34" s="3095" t="s">
        <v>1085</v>
      </c>
      <c r="C34" s="883"/>
      <c r="D34" s="890"/>
      <c r="E34" s="890"/>
      <c r="F34" s="3096">
        <f>SUM(D34:E34)</f>
        <v>0</v>
      </c>
      <c r="G34" s="891"/>
    </row>
    <row r="35" spans="1:7" ht="14">
      <c r="A35" s="885"/>
      <c r="B35" s="742" t="s">
        <v>1086</v>
      </c>
      <c r="C35" s="1432"/>
      <c r="D35" s="3141"/>
      <c r="E35" s="3141"/>
      <c r="F35" s="3097">
        <f t="shared" si="6"/>
        <v>0</v>
      </c>
      <c r="G35" s="914"/>
    </row>
    <row r="36" spans="1:7" ht="14">
      <c r="A36" s="3098"/>
      <c r="B36" s="3099" t="s">
        <v>1087</v>
      </c>
      <c r="C36" s="3142"/>
      <c r="D36" s="3101">
        <f>SUM(D33:D35)</f>
        <v>0</v>
      </c>
      <c r="E36" s="3101">
        <f t="shared" ref="E36:G36" si="7">SUM(E33:E35)</f>
        <v>0</v>
      </c>
      <c r="F36" s="3101">
        <f t="shared" si="7"/>
        <v>0</v>
      </c>
      <c r="G36" s="3102">
        <f t="shared" si="7"/>
        <v>0</v>
      </c>
    </row>
    <row r="37" spans="1:7" ht="14">
      <c r="A37" s="1135" t="s">
        <v>1110</v>
      </c>
      <c r="B37" s="3143"/>
      <c r="C37" s="1432"/>
      <c r="D37" s="3103"/>
      <c r="E37" s="3104"/>
      <c r="F37" s="3104"/>
      <c r="G37" s="892"/>
    </row>
    <row r="38" spans="1:7" ht="14">
      <c r="A38" s="884"/>
      <c r="B38" s="3095" t="s">
        <v>1084</v>
      </c>
      <c r="C38" s="883"/>
      <c r="D38" s="890"/>
      <c r="E38" s="890"/>
      <c r="F38" s="3096">
        <f t="shared" ref="F38:F40" si="8">SUM(D38:E38)</f>
        <v>0</v>
      </c>
      <c r="G38" s="891"/>
    </row>
    <row r="39" spans="1:7" ht="14">
      <c r="A39" s="884"/>
      <c r="B39" s="3095" t="s">
        <v>1085</v>
      </c>
      <c r="C39" s="883"/>
      <c r="D39" s="890"/>
      <c r="E39" s="890"/>
      <c r="F39" s="3096">
        <f t="shared" si="8"/>
        <v>0</v>
      </c>
      <c r="G39" s="891"/>
    </row>
    <row r="40" spans="1:7" ht="14">
      <c r="A40" s="885"/>
      <c r="B40" s="742" t="s">
        <v>1086</v>
      </c>
      <c r="C40" s="1432"/>
      <c r="D40" s="3141"/>
      <c r="E40" s="3141"/>
      <c r="F40" s="3097">
        <f t="shared" si="8"/>
        <v>0</v>
      </c>
      <c r="G40" s="914"/>
    </row>
    <row r="41" spans="1:7" ht="14">
      <c r="A41" s="3098"/>
      <c r="B41" s="3099" t="s">
        <v>1087</v>
      </c>
      <c r="C41" s="3142"/>
      <c r="D41" s="3101">
        <f>SUM(D38:D40)</f>
        <v>0</v>
      </c>
      <c r="E41" s="3101">
        <f t="shared" ref="E41:G41" si="9">SUM(E38:E40)</f>
        <v>0</v>
      </c>
      <c r="F41" s="3101">
        <f t="shared" si="9"/>
        <v>0</v>
      </c>
      <c r="G41" s="3102">
        <f t="shared" si="9"/>
        <v>0</v>
      </c>
    </row>
    <row r="42" spans="1:7" ht="15.5">
      <c r="A42" s="5630" t="s">
        <v>1111</v>
      </c>
      <c r="B42" s="5631"/>
      <c r="C42" s="1432"/>
      <c r="D42" s="3103"/>
      <c r="E42" s="3104"/>
      <c r="F42" s="3104"/>
      <c r="G42" s="892"/>
    </row>
    <row r="43" spans="1:7" ht="14">
      <c r="A43" s="884"/>
      <c r="B43" s="3095" t="s">
        <v>1084</v>
      </c>
      <c r="C43" s="883"/>
      <c r="D43" s="890"/>
      <c r="E43" s="1472"/>
      <c r="F43" s="3096">
        <f t="shared" ref="F43:F45" si="10">SUM(D43:E43)</f>
        <v>0</v>
      </c>
      <c r="G43" s="891"/>
    </row>
    <row r="44" spans="1:7" ht="14">
      <c r="A44" s="884"/>
      <c r="B44" s="3095" t="s">
        <v>1085</v>
      </c>
      <c r="C44" s="883"/>
      <c r="D44" s="890"/>
      <c r="E44" s="890"/>
      <c r="F44" s="3096">
        <f t="shared" si="10"/>
        <v>0</v>
      </c>
      <c r="G44" s="891"/>
    </row>
    <row r="45" spans="1:7" ht="14">
      <c r="A45" s="885"/>
      <c r="B45" s="742" t="s">
        <v>1086</v>
      </c>
      <c r="C45" s="1432"/>
      <c r="D45" s="3141"/>
      <c r="E45" s="3141"/>
      <c r="F45" s="3097">
        <f t="shared" si="10"/>
        <v>0</v>
      </c>
      <c r="G45" s="914"/>
    </row>
    <row r="46" spans="1:7" ht="14">
      <c r="A46" s="3098"/>
      <c r="B46" s="3099" t="s">
        <v>1087</v>
      </c>
      <c r="C46" s="3142"/>
      <c r="D46" s="3101">
        <f>SUM(D43:D45)</f>
        <v>0</v>
      </c>
      <c r="E46" s="3101">
        <f t="shared" ref="E46:G46" si="11">SUM(E43:E45)</f>
        <v>0</v>
      </c>
      <c r="F46" s="3101">
        <f>SUM(F43:F45)</f>
        <v>0</v>
      </c>
      <c r="G46" s="3102">
        <f t="shared" si="11"/>
        <v>0</v>
      </c>
    </row>
    <row r="47" spans="1:7" ht="14">
      <c r="A47" s="3063" t="s">
        <v>2346</v>
      </c>
      <c r="B47" s="3088"/>
      <c r="C47" s="3139"/>
      <c r="D47" s="3080"/>
      <c r="E47" s="3080"/>
      <c r="F47" s="3085"/>
      <c r="G47" s="3081"/>
    </row>
    <row r="48" spans="1:7" ht="14">
      <c r="A48" s="925"/>
      <c r="B48" s="3107" t="s">
        <v>1084</v>
      </c>
      <c r="C48" s="845"/>
      <c r="D48" s="526">
        <f>SUM(D17,D22,D27,D33,D38,D43)</f>
        <v>0</v>
      </c>
      <c r="E48" s="526">
        <f>SUM(E17,E22,E27,E33,E38,E43)</f>
        <v>0</v>
      </c>
      <c r="F48" s="3144">
        <f>SUM(D48:E48)</f>
        <v>0</v>
      </c>
      <c r="G48" s="3145">
        <f>SUM(G17,G22,G27,G33,G38,G43)</f>
        <v>0</v>
      </c>
    </row>
    <row r="49" spans="1:7" ht="14">
      <c r="A49" s="3146"/>
      <c r="B49" s="3129" t="s">
        <v>1085</v>
      </c>
      <c r="C49" s="846"/>
      <c r="D49" s="3147">
        <f>SUM(D18,D23,D28,D34,D39,D44)</f>
        <v>0</v>
      </c>
      <c r="E49" s="3147">
        <f>SUM(E18,E23,E28,E34,E39,E44)</f>
        <v>0</v>
      </c>
      <c r="F49" s="3070">
        <f>SUM(D49:E49)</f>
        <v>0</v>
      </c>
      <c r="G49" s="3148">
        <f>SUM(G18,G23,G28,G34,G39,G44)</f>
        <v>0</v>
      </c>
    </row>
    <row r="50" spans="1:7" ht="14">
      <c r="A50" s="3125" t="s">
        <v>1112</v>
      </c>
      <c r="B50" s="3126"/>
      <c r="C50" s="3149"/>
      <c r="D50" s="3128">
        <f>SUM(D48:D49)</f>
        <v>0</v>
      </c>
      <c r="E50" s="3124">
        <f t="shared" ref="E50:G50" si="12">SUM(E48:E49)</f>
        <v>0</v>
      </c>
      <c r="F50" s="3124">
        <f>SUM(F48:F49)</f>
        <v>0</v>
      </c>
      <c r="G50" s="3150">
        <f t="shared" si="12"/>
        <v>0</v>
      </c>
    </row>
    <row r="51" spans="1:7" ht="14">
      <c r="A51" s="847"/>
      <c r="B51" s="3129" t="s">
        <v>1105</v>
      </c>
      <c r="C51" s="848"/>
      <c r="D51" s="3151">
        <f>SUM(D19,D24,D29,D35,D40,D45)</f>
        <v>0</v>
      </c>
      <c r="E51" s="3074">
        <f>SUM(E19,E24,E29,E35,E40,E45)</f>
        <v>0</v>
      </c>
      <c r="F51" s="3074">
        <f>SUM(D51:E51)</f>
        <v>0</v>
      </c>
      <c r="G51" s="3074">
        <f>SUM(G19,G24,G29,G35,G40,G45)</f>
        <v>0</v>
      </c>
    </row>
    <row r="52" spans="1:7" ht="14.5" thickBot="1">
      <c r="A52" s="3112"/>
      <c r="B52" s="3113" t="s">
        <v>2347</v>
      </c>
      <c r="C52" s="3152"/>
      <c r="D52" s="3153">
        <f>SUM(D50:D51)</f>
        <v>0</v>
      </c>
      <c r="E52" s="3153">
        <f>SUM(E50:E51)</f>
        <v>0</v>
      </c>
      <c r="F52" s="3153">
        <f>SUM(F50:F51)</f>
        <v>0</v>
      </c>
      <c r="G52" s="3154">
        <f t="shared" ref="G52" si="13">SUM(G50:G51)</f>
        <v>0</v>
      </c>
    </row>
    <row r="53" spans="1:7" ht="14.15" customHeight="1" thickTop="1">
      <c r="A53" s="3155"/>
      <c r="B53" s="1261"/>
      <c r="C53" s="3156"/>
      <c r="D53" s="3156"/>
      <c r="E53" s="3156"/>
      <c r="F53" s="3156"/>
      <c r="G53" s="3157"/>
    </row>
    <row r="54" spans="1:7" ht="13">
      <c r="A54" s="5628" t="s">
        <v>1113</v>
      </c>
      <c r="B54" s="5629"/>
      <c r="C54" s="3158"/>
      <c r="D54" s="1149"/>
      <c r="E54" s="1149"/>
      <c r="F54" s="1149"/>
      <c r="G54" s="1150"/>
    </row>
    <row r="55" spans="1:7" ht="13">
      <c r="A55" s="1546"/>
      <c r="B55" s="3159" t="s">
        <v>1084</v>
      </c>
      <c r="C55" s="3160"/>
      <c r="D55" s="1104">
        <f>+'30.010'!D95+D48</f>
        <v>0</v>
      </c>
      <c r="E55" s="1104">
        <f>+'30.010'!E95+E48</f>
        <v>0</v>
      </c>
      <c r="F55" s="1105">
        <f>SUM(D55:E55)</f>
        <v>0</v>
      </c>
      <c r="G55" s="1262">
        <f>+'30.010'!G95+G48</f>
        <v>0</v>
      </c>
    </row>
    <row r="56" spans="1:7" ht="13">
      <c r="A56" s="3161"/>
      <c r="B56" s="2548" t="s">
        <v>1085</v>
      </c>
      <c r="C56" s="3160"/>
      <c r="D56" s="1104">
        <f>+'30.010'!D96+D49</f>
        <v>0</v>
      </c>
      <c r="E56" s="1104">
        <f>+'30.010'!E96+E49</f>
        <v>0</v>
      </c>
      <c r="F56" s="3162">
        <f>SUM(D56:E56)</f>
        <v>0</v>
      </c>
      <c r="G56" s="1262">
        <f>+'30.010'!G96+G49</f>
        <v>0</v>
      </c>
    </row>
    <row r="57" spans="1:7" ht="13">
      <c r="A57" s="4017" t="s">
        <v>1114</v>
      </c>
      <c r="B57" s="476"/>
      <c r="C57" s="4018"/>
      <c r="D57" s="3163">
        <f>SUM(D55:D56)</f>
        <v>0</v>
      </c>
      <c r="E57" s="3163">
        <f>SUM(E55:E56)</f>
        <v>0</v>
      </c>
      <c r="F57" s="3163">
        <f>SUM(F55:F56)</f>
        <v>0</v>
      </c>
      <c r="G57" s="3164">
        <f>SUM(G55:G56)</f>
        <v>0</v>
      </c>
    </row>
    <row r="58" spans="1:7" ht="13">
      <c r="A58" s="4020"/>
      <c r="B58" s="4021"/>
      <c r="C58" s="4022"/>
      <c r="D58" s="3165"/>
      <c r="E58" s="3165"/>
      <c r="F58" s="3165"/>
      <c r="G58" s="3166"/>
    </row>
    <row r="59" spans="1:7" ht="13">
      <c r="A59" s="4019"/>
      <c r="B59" s="3084" t="s">
        <v>1115</v>
      </c>
      <c r="C59" s="4016"/>
      <c r="D59" s="3167">
        <f>+'30.010'!D98+D51</f>
        <v>0</v>
      </c>
      <c r="E59" s="3167">
        <f>+'30.010'!E98+E51</f>
        <v>0</v>
      </c>
      <c r="F59" s="3168">
        <f>SUM(D59:E59)</f>
        <v>0</v>
      </c>
      <c r="G59" s="3169">
        <f>+'30.010'!G98+G51</f>
        <v>0</v>
      </c>
    </row>
    <row r="60" spans="1:7" ht="14.5" thickBot="1">
      <c r="A60" s="5632" t="s">
        <v>1116</v>
      </c>
      <c r="B60" s="5633"/>
      <c r="C60" s="3170"/>
      <c r="D60" s="3132">
        <f>SUM(D57:D59)</f>
        <v>0</v>
      </c>
      <c r="E60" s="3132">
        <f t="shared" ref="E60:F60" si="14">SUM(E57:E59)</f>
        <v>0</v>
      </c>
      <c r="F60" s="3132">
        <f t="shared" si="14"/>
        <v>0</v>
      </c>
      <c r="G60" s="3133">
        <f>SUM(G57:G59)</f>
        <v>0</v>
      </c>
    </row>
    <row r="61" spans="1:7" ht="16" thickTop="1">
      <c r="A61" s="1135"/>
      <c r="B61" s="476"/>
      <c r="C61" s="39"/>
      <c r="D61" s="39"/>
      <c r="E61" s="39"/>
      <c r="F61" s="39"/>
      <c r="G61" s="3171"/>
    </row>
    <row r="62" spans="1:7" ht="15.5">
      <c r="A62" s="34"/>
      <c r="B62" s="35"/>
      <c r="C62" s="35"/>
      <c r="D62" s="35"/>
      <c r="E62" s="35"/>
      <c r="F62" s="35"/>
      <c r="G62" s="1151"/>
    </row>
    <row r="63" spans="1:7" ht="15.5">
      <c r="A63" s="34"/>
      <c r="B63" s="35"/>
      <c r="C63" s="35"/>
      <c r="D63" s="35"/>
      <c r="E63" s="35"/>
      <c r="F63" s="35"/>
      <c r="G63" s="1151"/>
    </row>
    <row r="64" spans="1:7" ht="15.5">
      <c r="A64" s="34"/>
      <c r="B64" s="35"/>
      <c r="C64" s="35"/>
      <c r="D64" s="35"/>
      <c r="E64" s="35"/>
      <c r="F64" s="35"/>
      <c r="G64" s="1151"/>
    </row>
    <row r="65" spans="1:7" ht="16" thickBot="1">
      <c r="A65" s="1540"/>
      <c r="B65" s="36"/>
      <c r="C65" s="36"/>
      <c r="D65" s="36"/>
      <c r="E65" s="36"/>
      <c r="F65" s="36"/>
      <c r="G65" s="1152"/>
    </row>
    <row r="66" spans="1:7" ht="16" thickTop="1">
      <c r="A66" s="1263"/>
      <c r="B66" s="1264"/>
      <c r="C66" s="1264"/>
      <c r="D66" s="1264"/>
      <c r="E66" s="1264"/>
      <c r="F66" s="1264"/>
      <c r="G66" s="1265"/>
    </row>
    <row r="67" spans="1:7" ht="19.899999999999999" customHeight="1">
      <c r="A67" s="5624" t="s">
        <v>1117</v>
      </c>
      <c r="B67" s="5625"/>
      <c r="C67" s="5625"/>
      <c r="D67" s="5625"/>
      <c r="E67" s="5625"/>
      <c r="F67" s="1266"/>
      <c r="G67" s="1267"/>
    </row>
    <row r="68" spans="1:7" ht="15.75" customHeight="1" thickBot="1">
      <c r="A68" s="5622"/>
      <c r="B68" s="5623"/>
      <c r="C68" s="5623"/>
      <c r="D68" s="5623"/>
      <c r="E68" s="5623"/>
      <c r="F68" s="1266"/>
      <c r="G68" s="1267"/>
    </row>
    <row r="69" spans="1:7" ht="28.5" thickTop="1">
      <c r="A69" s="3172"/>
      <c r="B69" s="887"/>
      <c r="C69" s="812" t="s">
        <v>133</v>
      </c>
      <c r="D69" s="3060" t="s">
        <v>1079</v>
      </c>
      <c r="E69" s="693" t="s">
        <v>884</v>
      </c>
      <c r="F69" s="812">
        <f>YEAR($F$7)</f>
        <v>1900</v>
      </c>
      <c r="G69" s="732">
        <f>F69-1</f>
        <v>1899</v>
      </c>
    </row>
    <row r="70" spans="1:7" ht="13">
      <c r="A70" s="5644"/>
      <c r="B70" s="5645"/>
      <c r="C70" s="3173"/>
      <c r="D70" s="3174" t="s">
        <v>281</v>
      </c>
      <c r="E70" s="3174" t="s">
        <v>281</v>
      </c>
      <c r="F70" s="3174" t="s">
        <v>281</v>
      </c>
      <c r="G70" s="3175" t="s">
        <v>281</v>
      </c>
    </row>
    <row r="71" spans="1:7" ht="19.899999999999999" customHeight="1">
      <c r="A71" s="5626" t="s">
        <v>1118</v>
      </c>
      <c r="B71" s="5627"/>
      <c r="C71" s="4023"/>
      <c r="D71" s="3176"/>
      <c r="E71" s="3177"/>
      <c r="F71" s="3178">
        <f>SUM(D71:E71)</f>
        <v>0</v>
      </c>
      <c r="G71" s="3179"/>
    </row>
    <row r="72" spans="1:7" ht="20.149999999999999" customHeight="1">
      <c r="A72" s="5641" t="s">
        <v>1119</v>
      </c>
      <c r="B72" s="5642"/>
      <c r="C72" s="883"/>
      <c r="D72" s="3180"/>
      <c r="E72" s="3177"/>
      <c r="F72" s="3178">
        <f t="shared" ref="F72:F80" si="15">SUM(D72:E72)</f>
        <v>0</v>
      </c>
      <c r="G72" s="3179"/>
    </row>
    <row r="73" spans="1:7" ht="30" customHeight="1">
      <c r="A73" s="5656" t="s">
        <v>1985</v>
      </c>
      <c r="B73" s="5657"/>
      <c r="C73" s="1156"/>
      <c r="D73" s="3181"/>
      <c r="E73" s="1232"/>
      <c r="F73" s="3178">
        <f t="shared" si="15"/>
        <v>0</v>
      </c>
      <c r="G73" s="3182"/>
    </row>
    <row r="74" spans="1:7" ht="20.149999999999999" customHeight="1">
      <c r="A74" s="5641" t="s">
        <v>1120</v>
      </c>
      <c r="B74" s="5643"/>
      <c r="C74" s="1156"/>
      <c r="D74" s="3183"/>
      <c r="E74" s="3184"/>
      <c r="F74" s="3178">
        <f t="shared" si="15"/>
        <v>0</v>
      </c>
      <c r="G74" s="3185"/>
    </row>
    <row r="75" spans="1:7" ht="20.149999999999999" customHeight="1">
      <c r="A75" s="5639" t="s">
        <v>1121</v>
      </c>
      <c r="B75" s="5640"/>
      <c r="C75" s="4024"/>
      <c r="D75" s="3180"/>
      <c r="E75" s="3177"/>
      <c r="F75" s="3178">
        <f t="shared" si="15"/>
        <v>0</v>
      </c>
      <c r="G75" s="3179"/>
    </row>
    <row r="76" spans="1:7" ht="20.149999999999999" customHeight="1">
      <c r="A76" s="5647" t="s">
        <v>1122</v>
      </c>
      <c r="B76" s="5648"/>
      <c r="C76" s="3142"/>
      <c r="D76" s="3186">
        <f>SUM(D77:D80)</f>
        <v>0</v>
      </c>
      <c r="E76" s="3187">
        <f t="shared" ref="E76:G76" si="16">SUM(E77:E80)</f>
        <v>0</v>
      </c>
      <c r="F76" s="3186">
        <f>SUM(F77:F80)</f>
        <v>0</v>
      </c>
      <c r="G76" s="3188">
        <f t="shared" si="16"/>
        <v>0</v>
      </c>
    </row>
    <row r="77" spans="1:7" ht="20.149999999999999" customHeight="1">
      <c r="A77" s="5658"/>
      <c r="B77" s="5401"/>
      <c r="C77" s="4025"/>
      <c r="D77" s="3176"/>
      <c r="E77" s="3189"/>
      <c r="F77" s="3178">
        <f t="shared" si="15"/>
        <v>0</v>
      </c>
      <c r="G77" s="3190"/>
    </row>
    <row r="78" spans="1:7" ht="20.149999999999999" customHeight="1">
      <c r="A78" s="5620"/>
      <c r="B78" s="5621"/>
      <c r="C78" s="883"/>
      <c r="D78" s="3176"/>
      <c r="E78" s="3189"/>
      <c r="F78" s="3178">
        <f t="shared" si="15"/>
        <v>0</v>
      </c>
      <c r="G78" s="3190"/>
    </row>
    <row r="79" spans="1:7" ht="20.149999999999999" customHeight="1">
      <c r="A79" s="5620"/>
      <c r="B79" s="5621"/>
      <c r="C79" s="883"/>
      <c r="D79" s="3176"/>
      <c r="E79" s="3189"/>
      <c r="F79" s="3178">
        <f t="shared" si="15"/>
        <v>0</v>
      </c>
      <c r="G79" s="3190"/>
    </row>
    <row r="80" spans="1:7" ht="20.149999999999999" customHeight="1">
      <c r="A80" s="5659"/>
      <c r="B80" s="5402"/>
      <c r="C80" s="4024"/>
      <c r="D80" s="3176"/>
      <c r="E80" s="3189"/>
      <c r="F80" s="3178">
        <f t="shared" si="15"/>
        <v>0</v>
      </c>
      <c r="G80" s="3190"/>
    </row>
    <row r="81" spans="1:7" ht="20.149999999999999" customHeight="1" thickBot="1">
      <c r="A81" s="3191" t="s">
        <v>440</v>
      </c>
      <c r="B81" s="3192"/>
      <c r="C81" s="3193"/>
      <c r="D81" s="3132">
        <f>SUM(D71:D76)</f>
        <v>0</v>
      </c>
      <c r="E81" s="3132">
        <f>SUM(E71:E76)</f>
        <v>0</v>
      </c>
      <c r="F81" s="3132">
        <f>SUM(F71:F76)</f>
        <v>0</v>
      </c>
      <c r="G81" s="3133">
        <f>SUM(G71:G76)</f>
        <v>0</v>
      </c>
    </row>
    <row r="82" spans="1:7" thickTop="1">
      <c r="A82" s="888"/>
      <c r="B82" s="886"/>
      <c r="C82" s="1814"/>
      <c r="D82" s="476"/>
      <c r="E82" s="476"/>
      <c r="F82" s="886"/>
      <c r="G82" s="886"/>
    </row>
    <row r="83" spans="1:7" ht="20.149999999999999" customHeight="1">
      <c r="A83" s="5652" t="s">
        <v>1123</v>
      </c>
      <c r="B83" s="5652"/>
      <c r="C83" s="5652"/>
      <c r="D83" s="5652"/>
      <c r="E83" s="5652"/>
      <c r="F83" s="886"/>
      <c r="G83" s="886"/>
    </row>
    <row r="84" spans="1:7" ht="17.25" customHeight="1" thickBot="1">
      <c r="A84" s="5653"/>
      <c r="B84" s="5653"/>
      <c r="C84" s="5653"/>
      <c r="D84" s="5653"/>
      <c r="E84" s="5653"/>
      <c r="F84" s="886"/>
      <c r="G84" s="886"/>
    </row>
    <row r="85" spans="1:7" ht="50.25" customHeight="1" thickTop="1">
      <c r="A85" s="3172"/>
      <c r="B85" s="887"/>
      <c r="C85" s="812" t="s">
        <v>133</v>
      </c>
      <c r="D85" s="3060" t="s">
        <v>1079</v>
      </c>
      <c r="E85" s="693" t="s">
        <v>884</v>
      </c>
      <c r="F85" s="812">
        <f>YEAR($F$7)</f>
        <v>1900</v>
      </c>
      <c r="G85" s="732">
        <f>F85-1</f>
        <v>1899</v>
      </c>
    </row>
    <row r="86" spans="1:7" ht="20.149999999999999" customHeight="1">
      <c r="A86" s="3194"/>
      <c r="B86" s="3195"/>
      <c r="C86" s="3173"/>
      <c r="D86" s="3174" t="s">
        <v>281</v>
      </c>
      <c r="E86" s="3174" t="s">
        <v>281</v>
      </c>
      <c r="F86" s="3174" t="s">
        <v>281</v>
      </c>
      <c r="G86" s="3175" t="s">
        <v>281</v>
      </c>
    </row>
    <row r="87" spans="1:7" ht="19.5" customHeight="1">
      <c r="A87" s="5649" t="s">
        <v>1124</v>
      </c>
      <c r="B87" s="5650"/>
      <c r="C87" s="4026"/>
      <c r="D87" s="3196">
        <f>-D59</f>
        <v>0</v>
      </c>
      <c r="E87" s="3196">
        <f>-E59</f>
        <v>0</v>
      </c>
      <c r="F87" s="3178">
        <f>SUM(D87:E87)</f>
        <v>0</v>
      </c>
      <c r="G87" s="3197">
        <f>-G59</f>
        <v>0</v>
      </c>
    </row>
    <row r="88" spans="1:7" ht="19.5" customHeight="1">
      <c r="A88" s="5639" t="s">
        <v>1125</v>
      </c>
      <c r="B88" s="5651"/>
      <c r="C88" s="4011"/>
      <c r="D88" s="1366"/>
      <c r="E88" s="1366"/>
      <c r="F88" s="3178">
        <f>SUM(D88:E88)</f>
        <v>0</v>
      </c>
      <c r="G88" s="1366"/>
    </row>
    <row r="89" spans="1:7" ht="19.5" customHeight="1">
      <c r="A89" s="5647" t="s">
        <v>1126</v>
      </c>
      <c r="B89" s="5648"/>
      <c r="C89" s="3198"/>
      <c r="D89" s="3029">
        <f>SUM(D87:D88)</f>
        <v>0</v>
      </c>
      <c r="E89" s="3029">
        <f t="shared" ref="E89:F89" si="17">SUM(E87:E88)</f>
        <v>0</v>
      </c>
      <c r="F89" s="3029">
        <f t="shared" si="17"/>
        <v>0</v>
      </c>
      <c r="G89" s="3082">
        <f>SUM(G87:G88)</f>
        <v>0</v>
      </c>
    </row>
    <row r="90" spans="1:7" ht="19.5" customHeight="1">
      <c r="A90" s="1135"/>
      <c r="B90" s="1354"/>
      <c r="C90" s="1355"/>
      <c r="D90" s="3199"/>
      <c r="E90" s="3199"/>
      <c r="F90" s="3199"/>
      <c r="G90" s="3200"/>
    </row>
    <row r="91" spans="1:7" ht="19.5" customHeight="1">
      <c r="A91" s="5654" t="s">
        <v>1127</v>
      </c>
      <c r="B91" s="5655"/>
      <c r="C91" s="3100"/>
      <c r="D91" s="3186">
        <f>SUM(D92:D95)</f>
        <v>0</v>
      </c>
      <c r="E91" s="3186">
        <f t="shared" ref="E91:G91" si="18">SUM(E92:E95)</f>
        <v>0</v>
      </c>
      <c r="F91" s="3186">
        <f t="shared" si="18"/>
        <v>0</v>
      </c>
      <c r="G91" s="3186">
        <f t="shared" si="18"/>
        <v>0</v>
      </c>
    </row>
    <row r="92" spans="1:7" ht="19.5" customHeight="1">
      <c r="A92" s="5617"/>
      <c r="B92" s="5403"/>
      <c r="C92" s="4026"/>
      <c r="D92" s="508"/>
      <c r="E92" s="508"/>
      <c r="F92" s="1357">
        <f>SUM(D92:E92)</f>
        <v>0</v>
      </c>
      <c r="G92" s="513"/>
    </row>
    <row r="93" spans="1:7" ht="19.5" customHeight="1">
      <c r="A93" s="5620"/>
      <c r="B93" s="5621"/>
      <c r="C93" s="1156"/>
      <c r="D93" s="508"/>
      <c r="E93" s="508"/>
      <c r="F93" s="1357">
        <f>SUM(D93:E93)</f>
        <v>0</v>
      </c>
      <c r="G93" s="513"/>
    </row>
    <row r="94" spans="1:7" ht="19.5" customHeight="1">
      <c r="A94" s="5618"/>
      <c r="B94" s="5341"/>
      <c r="C94" s="1156"/>
      <c r="D94" s="129"/>
      <c r="E94" s="129"/>
      <c r="F94" s="1357">
        <f t="shared" ref="F94:F95" si="19">SUM(D94:E94)</f>
        <v>0</v>
      </c>
      <c r="G94" s="306"/>
    </row>
    <row r="95" spans="1:7" ht="19.5" customHeight="1">
      <c r="A95" s="5619"/>
      <c r="B95" s="5404"/>
      <c r="C95" s="4011"/>
      <c r="D95" s="2967"/>
      <c r="E95" s="2967"/>
      <c r="F95" s="1357">
        <f t="shared" si="19"/>
        <v>0</v>
      </c>
      <c r="G95" s="2970"/>
    </row>
    <row r="96" spans="1:7" ht="19.5" customHeight="1" thickBot="1">
      <c r="A96" s="3191" t="s">
        <v>440</v>
      </c>
      <c r="B96" s="3192"/>
      <c r="C96" s="3193"/>
      <c r="D96" s="2665">
        <f>SUM(D89+D91)</f>
        <v>0</v>
      </c>
      <c r="E96" s="2665">
        <f t="shared" ref="E96:F96" si="20">SUM(E89+E91)</f>
        <v>0</v>
      </c>
      <c r="F96" s="2665">
        <f t="shared" si="20"/>
        <v>0</v>
      </c>
      <c r="G96" s="2665">
        <f>SUM(G89+G91)</f>
        <v>0</v>
      </c>
    </row>
    <row r="97" spans="1:7" ht="22.5" customHeight="1" thickTop="1">
      <c r="A97" s="5646"/>
      <c r="B97" s="5646"/>
      <c r="C97" s="5646"/>
      <c r="D97" s="5646"/>
      <c r="E97" s="5646"/>
      <c r="F97" s="292"/>
      <c r="G97" s="292"/>
    </row>
    <row r="98" spans="1:7" ht="12.5">
      <c r="A98" s="292"/>
      <c r="B98" s="292"/>
      <c r="C98" s="292"/>
      <c r="D98" s="292"/>
      <c r="E98" s="292"/>
      <c r="F98" s="292"/>
      <c r="G98" s="126" t="str">
        <f>+ToC!E115</f>
        <v xml:space="preserve">LONG-TERM Annual Return </v>
      </c>
    </row>
    <row r="99" spans="1:7" ht="13.5" customHeight="1">
      <c r="A99" s="292"/>
      <c r="B99" s="292"/>
      <c r="C99" s="292"/>
      <c r="D99" s="292"/>
      <c r="E99" s="292"/>
      <c r="F99" s="292"/>
      <c r="G99" s="126" t="s">
        <v>1128</v>
      </c>
    </row>
    <row r="100" spans="1:7" ht="13.5" hidden="1" customHeight="1">
      <c r="A100" s="4"/>
      <c r="B100" s="4"/>
      <c r="C100" s="4"/>
      <c r="D100" s="4"/>
      <c r="E100" s="4"/>
      <c r="F100" s="4"/>
      <c r="G100" s="4"/>
    </row>
    <row r="101" spans="1:7" ht="13.5" hidden="1" customHeight="1">
      <c r="A101" s="4"/>
      <c r="B101" s="4"/>
      <c r="C101" s="4"/>
      <c r="D101" s="4"/>
      <c r="E101" s="4"/>
      <c r="F101" s="4"/>
      <c r="G101" s="4"/>
    </row>
    <row r="102" spans="1:7" ht="13.5" hidden="1" customHeight="1">
      <c r="A102" s="4"/>
      <c r="B102" s="4"/>
      <c r="C102" s="4"/>
      <c r="D102" s="4"/>
      <c r="E102" s="4"/>
      <c r="F102" s="4"/>
      <c r="G102" s="4"/>
    </row>
    <row r="103" spans="1:7" ht="13.5" hidden="1" customHeight="1">
      <c r="A103" s="4"/>
      <c r="B103" s="4"/>
      <c r="C103" s="4"/>
      <c r="D103" s="4"/>
      <c r="E103" s="4"/>
      <c r="F103" s="4"/>
      <c r="G103" s="4"/>
    </row>
    <row r="104" spans="1:7" ht="13.5" hidden="1" customHeight="1">
      <c r="A104" s="4"/>
      <c r="B104" s="4"/>
      <c r="C104" s="4"/>
      <c r="D104" s="4"/>
      <c r="E104" s="4"/>
      <c r="F104" s="4"/>
      <c r="G104" s="4"/>
    </row>
    <row r="105" spans="1:7" ht="13.5" hidden="1" customHeight="1">
      <c r="A105" s="4"/>
      <c r="B105" s="4"/>
      <c r="C105" s="4"/>
      <c r="D105" s="4"/>
      <c r="E105" s="4"/>
      <c r="F105" s="4"/>
      <c r="G105" s="4"/>
    </row>
    <row r="106" spans="1:7" ht="13.5" hidden="1" customHeight="1">
      <c r="A106" s="4"/>
      <c r="B106" s="4"/>
      <c r="C106" s="4"/>
      <c r="D106" s="4"/>
      <c r="E106" s="4"/>
      <c r="F106" s="4"/>
      <c r="G106" s="4"/>
    </row>
    <row r="107" spans="1:7" ht="13.5" hidden="1" customHeight="1">
      <c r="A107" s="4"/>
      <c r="B107" s="4"/>
      <c r="C107" s="4"/>
      <c r="D107" s="4"/>
      <c r="E107" s="4"/>
      <c r="F107" s="4"/>
      <c r="G107" s="4"/>
    </row>
    <row r="108" spans="1:7" ht="13.5" hidden="1" customHeight="1">
      <c r="A108" s="4"/>
      <c r="B108" s="4"/>
      <c r="C108" s="4"/>
      <c r="D108" s="4"/>
      <c r="E108" s="4"/>
      <c r="F108" s="4"/>
      <c r="G108" s="4"/>
    </row>
    <row r="109" spans="1:7" ht="13.5" hidden="1" customHeight="1">
      <c r="A109" s="4"/>
      <c r="B109" s="4"/>
      <c r="C109" s="4"/>
      <c r="D109" s="4"/>
      <c r="E109" s="4"/>
      <c r="F109" s="4"/>
      <c r="G109" s="4"/>
    </row>
    <row r="110" spans="1:7" ht="13.5" hidden="1" customHeight="1">
      <c r="A110" s="4"/>
      <c r="B110" s="4"/>
      <c r="C110" s="4"/>
      <c r="D110" s="4"/>
      <c r="E110" s="4"/>
      <c r="F110" s="4"/>
      <c r="G110" s="4"/>
    </row>
    <row r="111" spans="1:7" ht="13.5" hidden="1" customHeight="1">
      <c r="A111" s="4"/>
      <c r="B111" s="4"/>
      <c r="C111" s="4"/>
      <c r="D111" s="4"/>
      <c r="E111" s="4"/>
      <c r="F111" s="4"/>
      <c r="G111" s="4"/>
    </row>
    <row r="112" spans="1:7" ht="13.5" hidden="1" customHeight="1">
      <c r="A112" s="4"/>
      <c r="B112" s="4"/>
      <c r="C112" s="4"/>
      <c r="D112" s="4"/>
      <c r="E112" s="4"/>
      <c r="F112" s="4"/>
      <c r="G112" s="4"/>
    </row>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sheetData>
  <sheetProtection password="DF61" sheet="1" objects="1" scenarios="1"/>
  <mergeCells count="33">
    <mergeCell ref="A75:B75"/>
    <mergeCell ref="A72:B72"/>
    <mergeCell ref="A74:B74"/>
    <mergeCell ref="A70:B70"/>
    <mergeCell ref="A97:E97"/>
    <mergeCell ref="A76:B76"/>
    <mergeCell ref="A87:B87"/>
    <mergeCell ref="A88:B88"/>
    <mergeCell ref="A89:B89"/>
    <mergeCell ref="A83:E83"/>
    <mergeCell ref="A84:E84"/>
    <mergeCell ref="A91:B91"/>
    <mergeCell ref="A73:B73"/>
    <mergeCell ref="A77:B77"/>
    <mergeCell ref="A79:B79"/>
    <mergeCell ref="A80:B80"/>
    <mergeCell ref="B2:E2"/>
    <mergeCell ref="A1:G1"/>
    <mergeCell ref="A14:B14"/>
    <mergeCell ref="A12:E12"/>
    <mergeCell ref="A11:G11"/>
    <mergeCell ref="A68:E68"/>
    <mergeCell ref="A67:E67"/>
    <mergeCell ref="A71:B71"/>
    <mergeCell ref="A54:B54"/>
    <mergeCell ref="A26:B26"/>
    <mergeCell ref="A42:B42"/>
    <mergeCell ref="A60:B60"/>
    <mergeCell ref="A92:B92"/>
    <mergeCell ref="A94:B94"/>
    <mergeCell ref="A95:B95"/>
    <mergeCell ref="A93:B93"/>
    <mergeCell ref="A78:B78"/>
  </mergeCells>
  <phoneticPr fontId="0" type="noConversion"/>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81:G81 D62:G65 D89:G90 D55:G60 D50:G50 D96:G96">
      <formula1>50000000000</formula1>
    </dataValidation>
  </dataValidations>
  <hyperlinks>
    <hyperlink ref="A1:G1" location="ToC!A1" display="30.012"/>
  </hyperlinks>
  <printOptions horizontalCentered="1"/>
  <pageMargins left="0.5" right="0" top="0.75" bottom="0.5" header="0.5" footer="0.5"/>
  <pageSetup paperSize="5" scale="56"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I35"/>
  <sheetViews>
    <sheetView topLeftCell="A7" zoomScaleNormal="100" workbookViewId="0">
      <selection activeCell="A22" sqref="A22"/>
    </sheetView>
  </sheetViews>
  <sheetFormatPr defaultColWidth="0" defaultRowHeight="15.5" zeroHeight="1"/>
  <cols>
    <col min="1" max="1" width="46.07421875" customWidth="1"/>
    <col min="2" max="2" width="8.84375" customWidth="1"/>
    <col min="3" max="8" width="15.765625" customWidth="1"/>
    <col min="9" max="9" width="6.23046875" customWidth="1"/>
    <col min="10" max="16384" width="8.84375" hidden="1"/>
  </cols>
  <sheetData>
    <row r="1" spans="1:9">
      <c r="A1" s="5052" t="s">
        <v>90</v>
      </c>
      <c r="B1" s="5065"/>
      <c r="C1" s="5065"/>
      <c r="D1" s="5065"/>
      <c r="E1" s="5065"/>
      <c r="F1" s="5065"/>
      <c r="G1" s="5065"/>
      <c r="H1" s="5065"/>
      <c r="I1" s="5065"/>
    </row>
    <row r="2" spans="1:9">
      <c r="A2" s="910"/>
      <c r="B2" s="910"/>
      <c r="C2" s="910"/>
      <c r="D2" s="910"/>
      <c r="E2" s="910"/>
      <c r="F2" s="910"/>
      <c r="G2" s="911" t="s">
        <v>2059</v>
      </c>
      <c r="H2" s="910"/>
      <c r="I2" s="910"/>
    </row>
    <row r="3" spans="1:9">
      <c r="A3" s="938" t="str">
        <f>+Cover!A14</f>
        <v>Select Name of Insurer/ Financial Holding Company</v>
      </c>
      <c r="B3" s="910"/>
      <c r="C3" s="910"/>
      <c r="D3" s="910"/>
      <c r="E3" s="910"/>
      <c r="F3" s="910"/>
      <c r="G3" s="912"/>
      <c r="H3" s="910"/>
      <c r="I3" s="910"/>
    </row>
    <row r="4" spans="1:9">
      <c r="A4" s="937" t="str">
        <f>+ToC!A3</f>
        <v>Insurer/Financial Holding Company</v>
      </c>
      <c r="B4" s="910"/>
      <c r="C4" s="910"/>
      <c r="D4" s="910"/>
      <c r="E4" s="910"/>
      <c r="F4" s="910"/>
      <c r="G4" s="910"/>
      <c r="H4" s="910"/>
      <c r="I4" s="910"/>
    </row>
    <row r="5" spans="1:9">
      <c r="A5" s="910"/>
      <c r="B5" s="910"/>
      <c r="C5" s="910"/>
      <c r="D5" s="910"/>
      <c r="E5" s="910"/>
      <c r="F5" s="910"/>
      <c r="G5" s="910"/>
      <c r="H5" s="910"/>
      <c r="I5" s="910"/>
    </row>
    <row r="6" spans="1:9">
      <c r="A6" s="99" t="str">
        <f>+ToC!A5</f>
        <v>LONG-TERM INSURERS ANNUAL RETURN</v>
      </c>
      <c r="B6" s="910"/>
      <c r="C6" s="910"/>
      <c r="D6" s="910"/>
      <c r="E6" s="910"/>
      <c r="F6" s="910"/>
      <c r="G6" s="910"/>
      <c r="H6" s="910"/>
      <c r="I6" s="910"/>
    </row>
    <row r="7" spans="1:9">
      <c r="A7" s="913" t="str">
        <f>+ToC!A6</f>
        <v>FOR THE YEAR ENDED:</v>
      </c>
      <c r="B7" s="910"/>
      <c r="C7" s="910"/>
      <c r="D7" s="910"/>
      <c r="E7" s="910"/>
      <c r="F7" s="910"/>
      <c r="G7" s="910"/>
      <c r="H7" s="3013">
        <f>+Cover!A23</f>
        <v>0</v>
      </c>
      <c r="I7" s="910"/>
    </row>
    <row r="8" spans="1:9">
      <c r="A8" s="32"/>
      <c r="B8" s="1812"/>
      <c r="C8" s="1812"/>
      <c r="D8" s="935"/>
      <c r="E8" s="935"/>
      <c r="F8" s="935"/>
      <c r="G8" s="935"/>
      <c r="H8" s="935"/>
      <c r="I8" s="935"/>
    </row>
    <row r="9" spans="1:9">
      <c r="A9" s="5664" t="s">
        <v>999</v>
      </c>
      <c r="B9" s="5180"/>
      <c r="C9" s="5180"/>
      <c r="D9" s="5180"/>
      <c r="E9" s="5180"/>
      <c r="F9" s="5180"/>
      <c r="G9" s="5180"/>
      <c r="H9" s="5180"/>
      <c r="I9" s="5180"/>
    </row>
    <row r="10" spans="1:9">
      <c r="A10" s="32"/>
      <c r="B10" s="32"/>
      <c r="C10" s="32"/>
      <c r="D10" s="32"/>
      <c r="E10" s="32"/>
      <c r="F10" s="32"/>
      <c r="G10" s="32"/>
      <c r="H10" s="32"/>
      <c r="I10" s="32"/>
    </row>
    <row r="11" spans="1:9">
      <c r="A11" s="5665" t="s">
        <v>2533</v>
      </c>
      <c r="B11" s="5665"/>
      <c r="C11" s="5665"/>
      <c r="D11" s="5665"/>
      <c r="E11" s="5665"/>
      <c r="F11" s="5665"/>
      <c r="G11" s="5665"/>
      <c r="H11" s="5665"/>
      <c r="I11" s="32"/>
    </row>
    <row r="12" spans="1:9">
      <c r="A12" s="32"/>
      <c r="B12" s="32"/>
      <c r="C12" s="32"/>
      <c r="D12" s="32"/>
      <c r="E12" s="32"/>
      <c r="F12" s="32"/>
      <c r="G12" s="32"/>
      <c r="H12" s="32"/>
      <c r="I12" s="32"/>
    </row>
    <row r="13" spans="1:9">
      <c r="A13" s="3201" t="s">
        <v>1129</v>
      </c>
      <c r="B13" s="3202"/>
      <c r="C13" s="5660" t="s">
        <v>1130</v>
      </c>
      <c r="D13" s="5661"/>
      <c r="E13" s="5662" t="s">
        <v>1131</v>
      </c>
      <c r="F13" s="5663"/>
      <c r="G13" s="3202" t="s">
        <v>440</v>
      </c>
      <c r="H13" s="3202" t="s">
        <v>440</v>
      </c>
      <c r="I13" s="32"/>
    </row>
    <row r="14" spans="1:9" ht="28.5">
      <c r="A14" s="1923"/>
      <c r="B14" s="3203" t="s">
        <v>133</v>
      </c>
      <c r="C14" s="1832" t="s">
        <v>1132</v>
      </c>
      <c r="D14" s="3204" t="s">
        <v>1133</v>
      </c>
      <c r="E14" s="1832" t="s">
        <v>1132</v>
      </c>
      <c r="F14" s="3204" t="s">
        <v>1134</v>
      </c>
      <c r="G14" s="3203">
        <f>YEAR($H$7)</f>
        <v>1900</v>
      </c>
      <c r="H14" s="3203">
        <f>YEAR($H$7)-1</f>
        <v>1899</v>
      </c>
      <c r="I14" s="32"/>
    </row>
    <row r="15" spans="1:9" s="4" customFormat="1">
      <c r="A15" s="1398"/>
      <c r="B15" s="1667"/>
      <c r="C15" s="3201" t="s">
        <v>281</v>
      </c>
      <c r="D15" s="3201" t="s">
        <v>281</v>
      </c>
      <c r="E15" s="3201" t="s">
        <v>281</v>
      </c>
      <c r="F15" s="3201" t="s">
        <v>281</v>
      </c>
      <c r="G15" s="3201" t="s">
        <v>281</v>
      </c>
      <c r="H15" s="3201" t="s">
        <v>281</v>
      </c>
      <c r="I15" s="32"/>
    </row>
    <row r="16" spans="1:9">
      <c r="A16" s="3205" t="s">
        <v>1135</v>
      </c>
      <c r="B16" s="3206"/>
      <c r="C16" s="1993"/>
      <c r="D16" s="1993"/>
      <c r="E16" s="1993"/>
      <c r="F16" s="1993"/>
      <c r="G16" s="3207">
        <f>SUM(C16:F16)</f>
        <v>0</v>
      </c>
      <c r="H16" s="3208"/>
      <c r="I16" s="32"/>
    </row>
    <row r="17" spans="1:9">
      <c r="A17" s="927" t="s">
        <v>1136</v>
      </c>
      <c r="B17" s="928"/>
      <c r="C17" s="1993"/>
      <c r="D17" s="1993"/>
      <c r="E17" s="1993"/>
      <c r="F17" s="1993"/>
      <c r="G17" s="3207">
        <f>SUM(C17:F17)</f>
        <v>0</v>
      </c>
      <c r="H17" s="3208"/>
      <c r="I17" s="32"/>
    </row>
    <row r="18" spans="1:9">
      <c r="A18" s="927" t="s">
        <v>1136</v>
      </c>
      <c r="B18" s="928"/>
      <c r="C18" s="1993"/>
      <c r="D18" s="1993"/>
      <c r="E18" s="1993"/>
      <c r="F18" s="1993"/>
      <c r="G18" s="3207">
        <f>SUM(C18:F18)</f>
        <v>0</v>
      </c>
      <c r="H18" s="3208"/>
      <c r="I18" s="32"/>
    </row>
    <row r="19" spans="1:9">
      <c r="A19" s="927" t="s">
        <v>1137</v>
      </c>
      <c r="B19" s="928"/>
      <c r="C19" s="1993"/>
      <c r="D19" s="1993"/>
      <c r="E19" s="1993"/>
      <c r="F19" s="1993"/>
      <c r="G19" s="3207">
        <f t="shared" ref="G19:G20" si="0">SUM(C19:F19)</f>
        <v>0</v>
      </c>
      <c r="H19" s="3208"/>
      <c r="I19" s="32"/>
    </row>
    <row r="20" spans="1:9">
      <c r="A20" s="4598" t="s">
        <v>2534</v>
      </c>
      <c r="B20" s="3209"/>
      <c r="C20" s="3208"/>
      <c r="D20" s="3208"/>
      <c r="E20" s="3208"/>
      <c r="F20" s="3208"/>
      <c r="G20" s="3210">
        <f t="shared" si="0"/>
        <v>0</v>
      </c>
      <c r="H20" s="3208"/>
      <c r="I20" s="32"/>
    </row>
    <row r="21" spans="1:9">
      <c r="A21" s="4599" t="s">
        <v>2535</v>
      </c>
      <c r="B21" s="3211"/>
      <c r="C21" s="3212">
        <f>SUM(C22:C23)</f>
        <v>0</v>
      </c>
      <c r="D21" s="3212">
        <f>SUM(D22:D23)</f>
        <v>0</v>
      </c>
      <c r="E21" s="3212">
        <f t="shared" ref="E21" si="1">SUM(E22:E23)</f>
        <v>0</v>
      </c>
      <c r="F21" s="3212">
        <f>SUM(F22:F23)</f>
        <v>0</v>
      </c>
      <c r="G21" s="3212">
        <f>SUM(G22:G23)</f>
        <v>0</v>
      </c>
      <c r="H21" s="3212">
        <f>SUM(H22:H23)</f>
        <v>0</v>
      </c>
      <c r="I21" s="32"/>
    </row>
    <row r="22" spans="1:9">
      <c r="A22" s="4600" t="s">
        <v>1138</v>
      </c>
      <c r="B22" s="939"/>
      <c r="C22" s="3208"/>
      <c r="D22" s="3208"/>
      <c r="E22" s="3208"/>
      <c r="F22" s="3208"/>
      <c r="G22" s="3210">
        <f>SUM(C22:F22)</f>
        <v>0</v>
      </c>
      <c r="H22" s="3208"/>
      <c r="I22" s="32"/>
    </row>
    <row r="23" spans="1:9">
      <c r="A23" s="4601" t="s">
        <v>1139</v>
      </c>
      <c r="B23" s="929"/>
      <c r="C23" s="3208"/>
      <c r="D23" s="3208"/>
      <c r="E23" s="3208"/>
      <c r="F23" s="3208"/>
      <c r="G23" s="3210">
        <f>SUM(C23:F23)</f>
        <v>0</v>
      </c>
      <c r="H23" s="3208"/>
      <c r="I23" s="32"/>
    </row>
    <row r="24" spans="1:9">
      <c r="A24" s="927"/>
      <c r="B24" s="929"/>
      <c r="C24" s="3213"/>
      <c r="D24" s="3213"/>
      <c r="E24" s="3213"/>
      <c r="F24" s="3213"/>
      <c r="G24" s="3213"/>
      <c r="H24" s="3213"/>
      <c r="I24" s="32"/>
    </row>
    <row r="25" spans="1:9" ht="16" thickBot="1">
      <c r="A25" s="3214" t="s">
        <v>440</v>
      </c>
      <c r="B25" s="3215"/>
      <c r="C25" s="3216">
        <f>SUM(C16:C21)</f>
        <v>0</v>
      </c>
      <c r="D25" s="3216">
        <f t="shared" ref="D25:H25" si="2">SUM(D16:D21)</f>
        <v>0</v>
      </c>
      <c r="E25" s="3216">
        <f t="shared" si="2"/>
        <v>0</v>
      </c>
      <c r="F25" s="3216">
        <f t="shared" si="2"/>
        <v>0</v>
      </c>
      <c r="G25" s="3216">
        <f t="shared" si="2"/>
        <v>0</v>
      </c>
      <c r="H25" s="3216">
        <f t="shared" si="2"/>
        <v>0</v>
      </c>
      <c r="I25" s="32"/>
    </row>
    <row r="26" spans="1:9" ht="16" thickBot="1">
      <c r="A26" s="32"/>
      <c r="B26" s="32"/>
      <c r="C26" s="1299"/>
      <c r="D26" s="1299"/>
      <c r="E26" s="1299"/>
      <c r="F26" s="1299"/>
      <c r="G26" s="1299"/>
      <c r="H26" s="1299"/>
      <c r="I26" s="32"/>
    </row>
    <row r="27" spans="1:9">
      <c r="A27" s="940" t="s">
        <v>1140</v>
      </c>
      <c r="B27" s="941"/>
      <c r="C27" s="1300"/>
      <c r="D27" s="1300"/>
      <c r="E27" s="1300"/>
      <c r="F27" s="1300"/>
      <c r="G27" s="1301">
        <f>SUM(C27:F27)</f>
        <v>0</v>
      </c>
      <c r="H27" s="1302"/>
      <c r="I27" s="32"/>
    </row>
    <row r="28" spans="1:9" ht="16" thickBot="1">
      <c r="A28" s="3217" t="s">
        <v>1141</v>
      </c>
      <c r="B28" s="3215"/>
      <c r="C28" s="3218"/>
      <c r="D28" s="3218"/>
      <c r="E28" s="3218"/>
      <c r="F28" s="3218"/>
      <c r="G28" s="3219">
        <f t="shared" ref="G28" si="3">SUM(C28:F28)</f>
        <v>0</v>
      </c>
      <c r="H28" s="3220"/>
      <c r="I28" s="32"/>
    </row>
    <row r="29" spans="1:9">
      <c r="A29" s="32"/>
      <c r="B29" s="32"/>
      <c r="C29" s="32"/>
      <c r="D29" s="32"/>
      <c r="E29" s="32"/>
      <c r="F29" s="32"/>
      <c r="G29" s="32"/>
      <c r="H29" s="32"/>
      <c r="I29" s="32"/>
    </row>
    <row r="30" spans="1:9">
      <c r="A30" s="32"/>
      <c r="B30" s="32"/>
      <c r="C30" s="32"/>
      <c r="D30" s="32"/>
      <c r="E30" s="32"/>
      <c r="F30" s="32"/>
      <c r="G30" s="32"/>
      <c r="H30" s="32"/>
      <c r="I30" s="32"/>
    </row>
    <row r="31" spans="1:9">
      <c r="A31" s="32"/>
      <c r="B31" s="32"/>
      <c r="C31" s="32"/>
      <c r="D31" s="32"/>
      <c r="E31" s="32"/>
      <c r="F31" s="32"/>
      <c r="G31" s="32"/>
      <c r="H31" s="32"/>
      <c r="I31" s="32"/>
    </row>
    <row r="32" spans="1:9">
      <c r="A32" s="32"/>
      <c r="B32" s="32"/>
      <c r="C32" s="32"/>
      <c r="D32" s="32"/>
      <c r="E32" s="32"/>
      <c r="F32" s="32"/>
      <c r="G32" s="32"/>
      <c r="H32" s="95" t="str">
        <f>+ToC!E115</f>
        <v xml:space="preserve">LONG-TERM Annual Return </v>
      </c>
      <c r="I32" s="32"/>
    </row>
    <row r="33" spans="1:9">
      <c r="A33" s="32"/>
      <c r="B33" s="32"/>
      <c r="C33" s="32"/>
      <c r="D33" s="32"/>
      <c r="E33" s="32"/>
      <c r="F33" s="32"/>
      <c r="G33" s="32"/>
      <c r="H33" s="336" t="s">
        <v>1142</v>
      </c>
      <c r="I33" s="32"/>
    </row>
    <row r="34" spans="1:9">
      <c r="A34" s="32"/>
      <c r="B34" s="32"/>
      <c r="C34" s="32"/>
      <c r="D34" s="32"/>
      <c r="E34" s="32"/>
      <c r="F34" s="32"/>
      <c r="G34" s="32"/>
      <c r="H34" s="32"/>
      <c r="I34" s="32"/>
    </row>
    <row r="35" spans="1:9" hidden="1">
      <c r="A35" s="32"/>
      <c r="B35" s="32"/>
      <c r="C35" s="32"/>
      <c r="D35" s="32"/>
      <c r="E35" s="32"/>
      <c r="F35" s="32"/>
      <c r="G35" s="32"/>
      <c r="H35" s="32"/>
      <c r="I35" s="32"/>
    </row>
  </sheetData>
  <sheetProtection password="DF61" sheet="1" objects="1" scenarios="1"/>
  <mergeCells count="5">
    <mergeCell ref="C13:D13"/>
    <mergeCell ref="E13:F13"/>
    <mergeCell ref="A1:I1"/>
    <mergeCell ref="A9:I9"/>
    <mergeCell ref="A11:H11"/>
  </mergeCells>
  <hyperlinks>
    <hyperlink ref="A1:I1" location="ToC!A1" display="30.014"/>
  </hyperlinks>
  <pageMargins left="0.5" right="0" top="0.5" bottom="0.5" header="0.5" footer="0.5"/>
  <pageSetup paperSize="5"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I54"/>
  <sheetViews>
    <sheetView zoomScaleNormal="100" workbookViewId="0">
      <selection activeCell="H7" sqref="H7:I7"/>
    </sheetView>
  </sheetViews>
  <sheetFormatPr defaultColWidth="0" defaultRowHeight="15.5" zeroHeight="1"/>
  <cols>
    <col min="1" max="1" width="5.765625" style="71" customWidth="1"/>
    <col min="2" max="2" width="19.53515625" style="71" customWidth="1"/>
    <col min="3" max="3" width="12.23046875" style="71" customWidth="1"/>
    <col min="4" max="4" width="10.765625" style="71" customWidth="1"/>
    <col min="5" max="5" width="18.3046875" style="71" customWidth="1"/>
    <col min="6" max="6" width="13.23046875" style="71" customWidth="1"/>
    <col min="7" max="7" width="15.3046875" style="71" customWidth="1"/>
    <col min="8" max="8" width="18.4609375" style="71" customWidth="1"/>
    <col min="9" max="9" width="17.4609375" style="71" customWidth="1"/>
    <col min="10" max="16384" width="8.84375" hidden="1"/>
  </cols>
  <sheetData>
    <row r="1" spans="1:9">
      <c r="A1" s="5065">
        <v>10.002000000000001</v>
      </c>
      <c r="B1" s="5065"/>
      <c r="C1" s="5065"/>
      <c r="D1" s="5065"/>
      <c r="E1" s="5065"/>
      <c r="F1" s="5065"/>
      <c r="G1" s="5065"/>
      <c r="H1" s="5065"/>
      <c r="I1" s="5065"/>
    </row>
    <row r="2" spans="1:9">
      <c r="A2" s="45"/>
      <c r="B2" s="45"/>
      <c r="C2" s="45"/>
      <c r="D2" s="45"/>
      <c r="E2" s="45"/>
      <c r="F2" s="45"/>
      <c r="G2" s="45"/>
      <c r="H2" s="638" t="s">
        <v>172</v>
      </c>
      <c r="I2" s="638"/>
    </row>
    <row r="3" spans="1:9">
      <c r="A3" s="1856" t="str">
        <f>+Cover!A14</f>
        <v>Select Name of Insurer/ Financial Holding Company</v>
      </c>
      <c r="B3" s="1849"/>
      <c r="C3" s="47"/>
      <c r="D3" s="47"/>
      <c r="E3" s="47"/>
      <c r="F3" s="47"/>
      <c r="G3" s="47"/>
      <c r="H3" s="46"/>
      <c r="I3" s="46"/>
    </row>
    <row r="4" spans="1:9">
      <c r="A4" s="5086" t="str">
        <f>+ToC!A3</f>
        <v>Insurer/Financial Holding Company</v>
      </c>
      <c r="B4" s="5086"/>
      <c r="C4" s="5087"/>
      <c r="D4" s="5087"/>
      <c r="E4" s="5087"/>
      <c r="F4" s="1767"/>
      <c r="G4" s="1767"/>
      <c r="H4" s="45"/>
      <c r="I4" s="46"/>
    </row>
    <row r="5" spans="1:9">
      <c r="A5" s="46"/>
      <c r="B5" s="46"/>
      <c r="C5" s="46"/>
      <c r="D5" s="46"/>
      <c r="E5" s="46"/>
      <c r="F5" s="46"/>
      <c r="G5" s="46"/>
      <c r="H5" s="46"/>
      <c r="I5" s="46"/>
    </row>
    <row r="6" spans="1:9">
      <c r="A6" s="48" t="str">
        <f>+ToC!A5</f>
        <v>LONG-TERM INSURERS ANNUAL RETURN</v>
      </c>
      <c r="B6" s="46"/>
      <c r="C6" s="46"/>
      <c r="D6" s="46"/>
      <c r="E6" s="46"/>
      <c r="F6" s="46"/>
      <c r="G6" s="46"/>
      <c r="H6" s="46"/>
      <c r="I6" s="46"/>
    </row>
    <row r="7" spans="1:9">
      <c r="A7" s="1774" t="str">
        <f>+ToC!A6</f>
        <v>FOR THE YEAR ENDED:</v>
      </c>
      <c r="B7" s="49"/>
      <c r="C7" s="49"/>
      <c r="D7" s="49"/>
      <c r="E7" s="46"/>
      <c r="F7" s="1260"/>
      <c r="G7" s="1260"/>
      <c r="H7" s="5089">
        <f>Cover!A23</f>
        <v>0</v>
      </c>
      <c r="I7" s="5064"/>
    </row>
    <row r="8" spans="1:9" ht="20.25" customHeight="1">
      <c r="A8" s="1774"/>
      <c r="B8" s="49"/>
      <c r="C8" s="49"/>
      <c r="D8" s="49"/>
      <c r="E8" s="46"/>
      <c r="F8" s="46"/>
      <c r="G8" s="46"/>
      <c r="H8" s="46"/>
      <c r="I8" s="46"/>
    </row>
    <row r="9" spans="1:9" s="4" customFormat="1">
      <c r="A9" s="5075" t="s">
        <v>2149</v>
      </c>
      <c r="B9" s="5075"/>
      <c r="C9" s="5075"/>
      <c r="D9" s="5075"/>
      <c r="E9" s="5075"/>
      <c r="F9" s="5075"/>
      <c r="G9" s="5075"/>
      <c r="H9" s="5075"/>
      <c r="I9" s="5075"/>
    </row>
    <row r="10" spans="1:9">
      <c r="A10" s="5075" t="s">
        <v>2156</v>
      </c>
      <c r="B10" s="5075"/>
      <c r="C10" s="5075"/>
      <c r="D10" s="5075"/>
      <c r="E10" s="5075"/>
      <c r="F10" s="5075"/>
      <c r="G10" s="5075"/>
      <c r="H10" s="5075"/>
      <c r="I10" s="5075"/>
    </row>
    <row r="11" spans="1:9">
      <c r="A11" s="46"/>
      <c r="B11" s="46"/>
      <c r="C11" s="46"/>
      <c r="D11" s="46"/>
      <c r="E11" s="46"/>
      <c r="F11" s="46"/>
      <c r="G11" s="46"/>
      <c r="H11" s="46"/>
      <c r="I11" s="46"/>
    </row>
    <row r="12" spans="1:9">
      <c r="A12" s="46"/>
      <c r="B12" s="46"/>
      <c r="C12" s="46"/>
      <c r="D12" s="46"/>
      <c r="E12" s="46"/>
      <c r="F12" s="46"/>
      <c r="G12" s="46"/>
      <c r="H12" s="46"/>
      <c r="I12" s="46"/>
    </row>
    <row r="13" spans="1:9">
      <c r="A13" s="46" t="s">
        <v>138</v>
      </c>
      <c r="B13" s="5077" t="s">
        <v>160</v>
      </c>
      <c r="C13" s="5092"/>
      <c r="D13" s="5092"/>
      <c r="E13" s="1773" t="s">
        <v>161</v>
      </c>
      <c r="F13" s="1854" t="str">
        <f>+A3</f>
        <v>Select Name of Insurer/ Financial Holding Company</v>
      </c>
      <c r="G13" s="1857"/>
      <c r="H13" s="1849"/>
      <c r="I13" s="1858"/>
    </row>
    <row r="14" spans="1:9">
      <c r="A14" s="46"/>
      <c r="B14" s="50"/>
      <c r="C14" s="50"/>
      <c r="D14" s="50"/>
      <c r="E14" s="51"/>
      <c r="F14" s="51"/>
      <c r="G14" s="51"/>
      <c r="H14" s="47"/>
      <c r="I14" s="46"/>
    </row>
    <row r="15" spans="1:9">
      <c r="A15" s="46" t="s">
        <v>141</v>
      </c>
      <c r="B15" s="5060" t="str">
        <f>+Cover!A15</f>
        <v>Please Enter the Address of the Financial Institution</v>
      </c>
      <c r="C15" s="5061"/>
      <c r="D15" s="5061"/>
      <c r="E15" s="1773" t="s">
        <v>142</v>
      </c>
      <c r="F15" s="5060" t="str">
        <f>+Cover!A16</f>
        <v>Please Enter the City in which the Financial Institution resides</v>
      </c>
      <c r="G15" s="5062"/>
      <c r="H15" s="1498" t="s">
        <v>143</v>
      </c>
      <c r="I15" s="1849">
        <f>+Cover!F16</f>
        <v>0</v>
      </c>
    </row>
    <row r="16" spans="1:9">
      <c r="A16" s="46"/>
      <c r="B16" s="46"/>
      <c r="C16" s="46"/>
      <c r="D16" s="46"/>
      <c r="E16" s="47"/>
      <c r="F16" s="47"/>
      <c r="G16" s="47"/>
      <c r="H16" s="47"/>
      <c r="I16" s="46"/>
    </row>
    <row r="17" spans="1:9">
      <c r="A17" s="1166" t="s">
        <v>173</v>
      </c>
      <c r="B17" s="46"/>
      <c r="C17" s="46"/>
      <c r="D17" s="46"/>
      <c r="E17" s="47"/>
      <c r="F17" s="47"/>
      <c r="G17" s="47"/>
      <c r="H17" s="47"/>
      <c r="I17" s="46"/>
    </row>
    <row r="18" spans="1:9">
      <c r="A18" s="46"/>
      <c r="B18" s="46"/>
      <c r="C18" s="46"/>
      <c r="D18" s="46"/>
      <c r="E18" s="46"/>
      <c r="F18" s="46"/>
      <c r="G18" s="46"/>
      <c r="H18" s="46"/>
      <c r="I18" s="46"/>
    </row>
    <row r="19" spans="1:9">
      <c r="A19" s="1705">
        <v>1</v>
      </c>
      <c r="B19" s="1696" t="s">
        <v>174</v>
      </c>
      <c r="C19" s="1696"/>
      <c r="D19" s="1696"/>
      <c r="E19" s="1769"/>
      <c r="F19" s="1769"/>
      <c r="G19" s="1769"/>
      <c r="H19" s="1769"/>
      <c r="I19" s="1769"/>
    </row>
    <row r="20" spans="1:9">
      <c r="A20" s="1705"/>
      <c r="B20" s="1696"/>
      <c r="C20" s="1696"/>
      <c r="D20" s="1696"/>
      <c r="E20" s="1769"/>
      <c r="F20" s="1769"/>
      <c r="G20" s="1769"/>
      <c r="H20" s="1769"/>
      <c r="I20" s="1769"/>
    </row>
    <row r="21" spans="1:9">
      <c r="A21" s="1769">
        <v>2</v>
      </c>
      <c r="B21" s="5088" t="s">
        <v>175</v>
      </c>
      <c r="C21" s="5088"/>
      <c r="D21" s="5088"/>
      <c r="E21" s="5088"/>
      <c r="F21" s="5088"/>
      <c r="G21" s="5088"/>
      <c r="H21" s="5088"/>
      <c r="I21" s="5088"/>
    </row>
    <row r="22" spans="1:9">
      <c r="A22" s="1769"/>
      <c r="B22" s="5088" t="s">
        <v>176</v>
      </c>
      <c r="C22" s="5088"/>
      <c r="D22" s="5088"/>
      <c r="E22" s="5088"/>
      <c r="F22" s="5088"/>
      <c r="G22" s="5088"/>
      <c r="H22" s="5088"/>
      <c r="I22" s="1768"/>
    </row>
    <row r="23" spans="1:9">
      <c r="A23" s="1769"/>
      <c r="B23" s="5088" t="s">
        <v>177</v>
      </c>
      <c r="C23" s="5088"/>
      <c r="D23" s="5088"/>
      <c r="E23" s="5088"/>
      <c r="F23" s="1768"/>
      <c r="G23" s="1768"/>
      <c r="H23" s="1768"/>
      <c r="I23" s="1768"/>
    </row>
    <row r="24" spans="1:9">
      <c r="A24" s="1769"/>
      <c r="B24" s="5088" t="s">
        <v>178</v>
      </c>
      <c r="C24" s="5088"/>
      <c r="D24" s="5088"/>
      <c r="E24" s="5088"/>
      <c r="F24" s="1768"/>
      <c r="G24" s="1768"/>
      <c r="H24" s="1768"/>
      <c r="I24" s="1768"/>
    </row>
    <row r="25" spans="1:9">
      <c r="A25" s="1769"/>
      <c r="B25" s="5088" t="s">
        <v>179</v>
      </c>
      <c r="C25" s="5088"/>
      <c r="D25" s="5088"/>
      <c r="E25" s="5088"/>
      <c r="F25" s="1768"/>
      <c r="G25" s="1768"/>
      <c r="H25" s="1768"/>
      <c r="I25" s="1768"/>
    </row>
    <row r="26" spans="1:9">
      <c r="A26" s="1769"/>
      <c r="B26" s="1768"/>
      <c r="C26" s="1768"/>
      <c r="D26" s="1768"/>
      <c r="E26" s="1768"/>
      <c r="F26" s="1768"/>
      <c r="G26" s="1768"/>
      <c r="H26" s="1768"/>
      <c r="I26" s="1768"/>
    </row>
    <row r="27" spans="1:9">
      <c r="A27" s="1769">
        <v>3</v>
      </c>
      <c r="B27" s="5088" t="s">
        <v>180</v>
      </c>
      <c r="C27" s="5088"/>
      <c r="D27" s="5088"/>
      <c r="E27" s="5088"/>
      <c r="F27" s="5088"/>
      <c r="G27" s="5088"/>
      <c r="H27" s="5088"/>
      <c r="I27" s="5088"/>
    </row>
    <row r="28" spans="1:9">
      <c r="A28" s="1769"/>
      <c r="B28" s="1768"/>
      <c r="C28" s="1768"/>
      <c r="D28" s="1768"/>
      <c r="E28" s="1768"/>
      <c r="F28" s="1768"/>
      <c r="G28" s="1768"/>
      <c r="H28" s="1768"/>
      <c r="I28" s="1768"/>
    </row>
    <row r="29" spans="1:9">
      <c r="A29" s="1769">
        <v>4</v>
      </c>
      <c r="B29" s="5088" t="s">
        <v>181</v>
      </c>
      <c r="C29" s="5088"/>
      <c r="D29" s="5088"/>
      <c r="E29" s="5088"/>
      <c r="F29" s="5088"/>
      <c r="G29" s="5088"/>
      <c r="H29" s="5088"/>
      <c r="I29" s="5088"/>
    </row>
    <row r="30" spans="1:9">
      <c r="A30" s="1769"/>
      <c r="B30" s="1769"/>
      <c r="C30" s="1769"/>
      <c r="D30" s="1769"/>
      <c r="E30" s="1769"/>
      <c r="F30" s="1769"/>
      <c r="G30" s="1769"/>
      <c r="H30" s="1769"/>
      <c r="I30" s="1769"/>
    </row>
    <row r="31" spans="1:9">
      <c r="A31" s="1769">
        <v>5</v>
      </c>
      <c r="B31" s="5096" t="s">
        <v>182</v>
      </c>
      <c r="C31" s="5096"/>
      <c r="D31" s="5096"/>
      <c r="E31" s="5096"/>
      <c r="F31" s="5096"/>
      <c r="G31" s="5096"/>
      <c r="H31" s="5096"/>
      <c r="I31" s="5096"/>
    </row>
    <row r="32" spans="1:9">
      <c r="A32" s="46"/>
      <c r="B32" s="1859">
        <f>+H7</f>
        <v>0</v>
      </c>
      <c r="C32" s="1769" t="s">
        <v>183</v>
      </c>
      <c r="D32" s="1769"/>
      <c r="E32" s="1769"/>
      <c r="F32" s="1769"/>
      <c r="G32" s="1769"/>
      <c r="H32" s="1769"/>
      <c r="I32" s="1769"/>
    </row>
    <row r="33" spans="1:9">
      <c r="A33" s="46"/>
      <c r="B33" s="1769" t="s">
        <v>184</v>
      </c>
      <c r="C33" s="1769"/>
      <c r="D33" s="1769"/>
      <c r="E33" s="1683"/>
      <c r="F33" s="1683"/>
      <c r="G33" s="1683"/>
      <c r="H33" s="1769"/>
      <c r="I33" s="1769"/>
    </row>
    <row r="34" spans="1:9">
      <c r="A34" s="46"/>
      <c r="B34" s="46"/>
      <c r="C34" s="46"/>
      <c r="D34" s="46"/>
      <c r="E34" s="46"/>
      <c r="F34" s="46"/>
      <c r="G34" s="46"/>
      <c r="H34" s="46"/>
      <c r="I34" s="46"/>
    </row>
    <row r="35" spans="1:9">
      <c r="A35" s="46"/>
      <c r="B35" s="46"/>
      <c r="C35" s="46"/>
      <c r="D35" s="46"/>
      <c r="E35" s="46"/>
      <c r="F35" s="46"/>
      <c r="G35" s="46"/>
      <c r="H35" s="46"/>
      <c r="I35" s="46"/>
    </row>
    <row r="36" spans="1:9">
      <c r="A36" s="46"/>
      <c r="B36" s="46"/>
      <c r="C36" s="46"/>
      <c r="D36" s="46"/>
      <c r="E36" s="46"/>
      <c r="F36" s="46"/>
      <c r="G36" s="46"/>
      <c r="H36" s="46"/>
      <c r="I36" s="46"/>
    </row>
    <row r="37" spans="1:9">
      <c r="A37" s="5066"/>
      <c r="B37" s="5067"/>
      <c r="C37" s="5068"/>
      <c r="D37" s="46"/>
      <c r="E37" s="46"/>
      <c r="F37" s="46"/>
      <c r="G37" s="1855"/>
      <c r="H37" s="46"/>
      <c r="I37" s="46"/>
    </row>
    <row r="38" spans="1:9">
      <c r="A38" s="5097" t="s">
        <v>151</v>
      </c>
      <c r="B38" s="5098"/>
      <c r="C38" s="5099"/>
      <c r="D38" s="46"/>
      <c r="E38" s="46"/>
      <c r="F38" s="46"/>
      <c r="G38" s="4835" t="s">
        <v>152</v>
      </c>
      <c r="H38" s="46"/>
      <c r="I38" s="46"/>
    </row>
    <row r="39" spans="1:9">
      <c r="A39" s="5093" t="s">
        <v>170</v>
      </c>
      <c r="B39" s="5100"/>
      <c r="C39" s="5095"/>
      <c r="D39" s="46"/>
      <c r="E39" s="46"/>
      <c r="F39" s="46"/>
      <c r="G39" s="32"/>
      <c r="H39" s="46"/>
      <c r="I39" s="46"/>
    </row>
    <row r="40" spans="1:9" s="4" customFormat="1">
      <c r="A40" s="5090" t="s">
        <v>154</v>
      </c>
      <c r="B40" s="5091"/>
      <c r="C40" s="5091"/>
      <c r="D40" s="1756"/>
      <c r="E40" s="46"/>
      <c r="F40" s="46"/>
      <c r="G40" s="32"/>
      <c r="H40" s="46"/>
      <c r="I40" s="46"/>
    </row>
    <row r="41" spans="1:9" s="4" customFormat="1">
      <c r="A41" s="1771"/>
      <c r="B41" s="1772"/>
      <c r="C41" s="1256"/>
      <c r="D41" s="46"/>
      <c r="E41" s="46"/>
      <c r="F41" s="46"/>
      <c r="G41" s="32"/>
      <c r="H41" s="46"/>
      <c r="I41" s="46"/>
    </row>
    <row r="42" spans="1:9" s="4" customFormat="1">
      <c r="A42" s="1771"/>
      <c r="B42" s="1772"/>
      <c r="C42" s="1256"/>
      <c r="D42" s="46"/>
      <c r="E42" s="46"/>
      <c r="F42" s="46"/>
      <c r="G42" s="32"/>
      <c r="H42" s="46"/>
      <c r="I42" s="46"/>
    </row>
    <row r="43" spans="1:9">
      <c r="A43" s="46"/>
      <c r="B43" s="46"/>
      <c r="C43" s="46"/>
      <c r="D43" s="46"/>
      <c r="E43" s="46"/>
      <c r="F43" s="46"/>
      <c r="G43" s="32"/>
      <c r="H43" s="46"/>
      <c r="I43" s="46"/>
    </row>
    <row r="44" spans="1:9">
      <c r="A44" s="5066"/>
      <c r="B44" s="5067"/>
      <c r="C44" s="5068"/>
      <c r="D44" s="46"/>
      <c r="E44" s="46"/>
      <c r="F44" s="46"/>
      <c r="G44" s="1855"/>
      <c r="H44" s="46"/>
      <c r="I44" s="46"/>
    </row>
    <row r="45" spans="1:9">
      <c r="A45" s="5097" t="s">
        <v>151</v>
      </c>
      <c r="B45" s="5098"/>
      <c r="C45" s="5099"/>
      <c r="D45" s="46"/>
      <c r="E45" s="46"/>
      <c r="F45" s="46"/>
      <c r="G45" s="1853" t="s">
        <v>152</v>
      </c>
      <c r="H45" s="46"/>
      <c r="I45" s="46"/>
    </row>
    <row r="46" spans="1:9">
      <c r="A46" s="5093" t="s">
        <v>185</v>
      </c>
      <c r="B46" s="5094"/>
      <c r="C46" s="5095"/>
      <c r="D46" s="46"/>
      <c r="E46" s="46"/>
      <c r="F46" s="46"/>
      <c r="G46" s="46"/>
      <c r="H46" s="46"/>
      <c r="I46" s="46"/>
    </row>
    <row r="47" spans="1:9">
      <c r="A47" s="5090" t="s">
        <v>154</v>
      </c>
      <c r="B47" s="5091"/>
      <c r="C47" s="5091"/>
      <c r="D47" s="1756"/>
      <c r="E47" s="46"/>
      <c r="F47" s="46"/>
      <c r="G47" s="46"/>
      <c r="H47" s="46"/>
      <c r="I47" s="46"/>
    </row>
    <row r="48" spans="1:9">
      <c r="A48" s="46"/>
      <c r="B48" s="46"/>
      <c r="C48" s="46"/>
      <c r="D48" s="46"/>
      <c r="E48" s="46"/>
      <c r="F48" s="46"/>
      <c r="G48" s="46"/>
      <c r="H48" s="46"/>
      <c r="I48" s="46"/>
    </row>
    <row r="49" spans="1:9">
      <c r="A49" s="46"/>
      <c r="B49" s="46"/>
      <c r="C49" s="46"/>
      <c r="D49" s="46"/>
      <c r="E49" s="46"/>
      <c r="F49" s="46"/>
      <c r="G49" s="46"/>
      <c r="H49" s="46"/>
      <c r="I49" s="46"/>
    </row>
    <row r="50" spans="1:9">
      <c r="A50" s="46"/>
      <c r="B50" s="46"/>
      <c r="C50" s="46"/>
      <c r="D50" s="46"/>
      <c r="E50" s="46"/>
      <c r="F50" s="46"/>
      <c r="G50" s="46"/>
      <c r="H50" s="53"/>
      <c r="I50" s="46"/>
    </row>
    <row r="51" spans="1:9">
      <c r="A51" s="46"/>
      <c r="B51" s="46"/>
      <c r="C51" s="46"/>
      <c r="D51" s="46"/>
      <c r="E51" s="46"/>
      <c r="F51" s="46"/>
      <c r="G51" s="46"/>
      <c r="H51" s="46"/>
      <c r="I51" s="63" t="str">
        <f>+ToC!E115</f>
        <v xml:space="preserve">LONG-TERM Annual Return </v>
      </c>
    </row>
    <row r="52" spans="1:9">
      <c r="A52" s="46"/>
      <c r="B52" s="46"/>
      <c r="C52" s="46"/>
      <c r="D52" s="46"/>
      <c r="E52" s="46"/>
      <c r="F52" s="46"/>
      <c r="G52" s="46"/>
      <c r="H52" s="46"/>
      <c r="I52" s="63" t="s">
        <v>186</v>
      </c>
    </row>
    <row r="53" spans="1:9">
      <c r="A53" s="46"/>
      <c r="B53" s="46"/>
      <c r="C53" s="46"/>
      <c r="D53" s="46"/>
      <c r="E53" s="46"/>
      <c r="F53" s="46"/>
      <c r="G53" s="46"/>
      <c r="H53" s="46"/>
      <c r="I53" s="46"/>
    </row>
    <row r="54" spans="1:9">
      <c r="A54" s="46"/>
      <c r="B54" s="46"/>
      <c r="C54" s="46"/>
      <c r="D54" s="46"/>
      <c r="E54" s="46"/>
      <c r="F54" s="46"/>
      <c r="G54" s="46"/>
      <c r="H54" s="46"/>
      <c r="I54" s="46"/>
    </row>
  </sheetData>
  <sheetProtection password="DF61" sheet="1" objects="1" scenarios="1"/>
  <mergeCells count="24">
    <mergeCell ref="A40:C40"/>
    <mergeCell ref="A47:C47"/>
    <mergeCell ref="B13:D13"/>
    <mergeCell ref="A46:C46"/>
    <mergeCell ref="B31:I31"/>
    <mergeCell ref="A37:C37"/>
    <mergeCell ref="A38:C38"/>
    <mergeCell ref="A44:C44"/>
    <mergeCell ref="A45:C45"/>
    <mergeCell ref="A39:C39"/>
    <mergeCell ref="B23:E23"/>
    <mergeCell ref="B24:E24"/>
    <mergeCell ref="B25:E25"/>
    <mergeCell ref="B27:I27"/>
    <mergeCell ref="B29:I29"/>
    <mergeCell ref="A1:I1"/>
    <mergeCell ref="A4:E4"/>
    <mergeCell ref="B21:I21"/>
    <mergeCell ref="B22:H22"/>
    <mergeCell ref="B15:D15"/>
    <mergeCell ref="F15:G15"/>
    <mergeCell ref="H7:I7"/>
    <mergeCell ref="A9:I9"/>
    <mergeCell ref="A10:I10"/>
  </mergeCells>
  <hyperlinks>
    <hyperlink ref="A1:I1" location="ToC!A1" display="ToC!A1"/>
  </hyperlinks>
  <pageMargins left="0.7" right="0.7" top="0.75" bottom="0.75" header="0.3" footer="0.3"/>
  <pageSetup paperSize="5" scale="5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1">
    <tabColor rgb="FFFF0000"/>
    <pageSetUpPr fitToPage="1"/>
  </sheetPr>
  <dimension ref="A1:G62"/>
  <sheetViews>
    <sheetView zoomScaleNormal="100" workbookViewId="0">
      <selection activeCell="F7" sqref="F7"/>
    </sheetView>
  </sheetViews>
  <sheetFormatPr defaultColWidth="0" defaultRowHeight="15.5" zeroHeight="1"/>
  <cols>
    <col min="1" max="1" width="44" style="291" customWidth="1"/>
    <col min="2" max="2" width="5.765625" style="291" customWidth="1"/>
    <col min="3" max="6" width="20.765625" style="291" customWidth="1"/>
    <col min="7" max="7" width="0" style="291" hidden="1" customWidth="1"/>
    <col min="8" max="16384" width="8.84375" style="291" hidden="1"/>
  </cols>
  <sheetData>
    <row r="1" spans="1:7" s="93" customFormat="1">
      <c r="A1" s="5422" t="s">
        <v>92</v>
      </c>
      <c r="B1" s="5422"/>
      <c r="C1" s="5422"/>
      <c r="D1" s="5422"/>
      <c r="E1" s="5422"/>
      <c r="F1" s="5422"/>
    </row>
    <row r="2" spans="1:7" s="93" customFormat="1">
      <c r="A2" s="290"/>
      <c r="B2" s="290"/>
      <c r="C2" s="290"/>
      <c r="D2" s="290"/>
      <c r="E2" s="290"/>
      <c r="F2" s="69" t="s">
        <v>2050</v>
      </c>
    </row>
    <row r="3" spans="1:7">
      <c r="A3" s="857" t="str">
        <f>+Cover!A14</f>
        <v>Select Name of Insurer/ Financial Holding Company</v>
      </c>
      <c r="B3" s="295"/>
      <c r="C3" s="89"/>
      <c r="D3" s="89"/>
      <c r="E3" s="89"/>
      <c r="F3" s="91"/>
      <c r="G3" s="93"/>
    </row>
    <row r="4" spans="1:7">
      <c r="A4" s="833" t="str">
        <f>+ToC!A3</f>
        <v>Insurer/Financial Holding Company</v>
      </c>
      <c r="B4" s="89"/>
      <c r="C4" s="89"/>
      <c r="D4" s="89"/>
      <c r="E4" s="89"/>
      <c r="F4" s="91"/>
      <c r="G4" s="93"/>
    </row>
    <row r="5" spans="1:7">
      <c r="A5" s="233"/>
      <c r="B5" s="89"/>
      <c r="C5" s="89"/>
      <c r="D5" s="89"/>
      <c r="E5" s="89"/>
      <c r="F5" s="146"/>
      <c r="G5" s="93"/>
    </row>
    <row r="6" spans="1:7" ht="15" customHeight="1">
      <c r="A6" s="99" t="str">
        <f>+ToC!A5</f>
        <v>LONG-TERM INSURERS ANNUAL RETURN</v>
      </c>
      <c r="B6" s="88"/>
      <c r="C6" s="292"/>
      <c r="D6" s="292"/>
      <c r="E6" s="292"/>
      <c r="F6" s="89"/>
      <c r="G6" s="93"/>
    </row>
    <row r="7" spans="1:7" ht="15" customHeight="1">
      <c r="A7" s="4343" t="str">
        <f>+ToC!A6</f>
        <v>FOR THE YEAR ENDED:</v>
      </c>
      <c r="B7" s="89"/>
      <c r="C7" s="89"/>
      <c r="D7" s="89"/>
      <c r="E7" s="89"/>
      <c r="F7" s="2078">
        <f>+Cover!A23</f>
        <v>0</v>
      </c>
      <c r="G7" s="93"/>
    </row>
    <row r="8" spans="1:7" ht="15" customHeight="1">
      <c r="A8" s="199"/>
      <c r="B8" s="89"/>
      <c r="C8" s="89"/>
      <c r="D8" s="89"/>
      <c r="E8" s="89"/>
      <c r="F8" s="146"/>
      <c r="G8" s="93"/>
    </row>
    <row r="9" spans="1:7" ht="21" customHeight="1">
      <c r="A9" s="5286" t="s">
        <v>999</v>
      </c>
      <c r="B9" s="5286"/>
      <c r="C9" s="5286"/>
      <c r="D9" s="5286"/>
      <c r="E9" s="5286"/>
      <c r="F9" s="5286"/>
      <c r="G9" s="93"/>
    </row>
    <row r="10" spans="1:7">
      <c r="A10" s="5055" t="s">
        <v>1143</v>
      </c>
      <c r="B10" s="5055"/>
      <c r="C10" s="5055"/>
      <c r="D10" s="5055"/>
      <c r="E10" s="5055"/>
      <c r="F10" s="5055"/>
      <c r="G10" s="93"/>
    </row>
    <row r="11" spans="1:7" ht="16.5" customHeight="1" thickBot="1">
      <c r="A11" s="5423"/>
      <c r="B11" s="5423"/>
      <c r="C11" s="5423"/>
      <c r="D11" s="5423"/>
      <c r="E11" s="5423"/>
      <c r="F11" s="5423"/>
      <c r="G11" s="93"/>
    </row>
    <row r="12" spans="1:7" ht="38.25" customHeight="1" thickTop="1">
      <c r="A12" s="3221"/>
      <c r="B12" s="812" t="s">
        <v>133</v>
      </c>
      <c r="C12" s="2582" t="s">
        <v>1079</v>
      </c>
      <c r="D12" s="2582" t="s">
        <v>884</v>
      </c>
      <c r="E12" s="2582">
        <f>YEAR($F$7)</f>
        <v>1900</v>
      </c>
      <c r="F12" s="25">
        <f>E12-1</f>
        <v>1899</v>
      </c>
      <c r="G12" s="93"/>
    </row>
    <row r="13" spans="1:7">
      <c r="A13" s="3222"/>
      <c r="B13" s="2562"/>
      <c r="C13" s="2565" t="s">
        <v>640</v>
      </c>
      <c r="D13" s="2565" t="s">
        <v>640</v>
      </c>
      <c r="E13" s="2565" t="s">
        <v>640</v>
      </c>
      <c r="F13" s="2565" t="s">
        <v>640</v>
      </c>
      <c r="G13" s="93"/>
    </row>
    <row r="14" spans="1:7" ht="20.149999999999999" customHeight="1">
      <c r="A14" s="2619" t="s">
        <v>1144</v>
      </c>
      <c r="B14" s="3223"/>
      <c r="C14" s="3224"/>
      <c r="D14" s="3224"/>
      <c r="E14" s="3224"/>
      <c r="F14" s="1231"/>
      <c r="G14" s="93"/>
    </row>
    <row r="15" spans="1:7" ht="20.149999999999999" customHeight="1">
      <c r="A15" s="1670"/>
      <c r="B15" s="1671"/>
      <c r="C15" s="3225"/>
      <c r="D15" s="3225"/>
      <c r="E15" s="3226">
        <f>SUM(C15:D15)</f>
        <v>0</v>
      </c>
      <c r="F15" s="3227"/>
      <c r="G15" s="93"/>
    </row>
    <row r="16" spans="1:7" ht="20.149999999999999" customHeight="1">
      <c r="A16" s="1668"/>
      <c r="B16" s="2735"/>
      <c r="C16" s="3225"/>
      <c r="D16" s="3225"/>
      <c r="E16" s="3226">
        <f t="shared" ref="E16:E29" si="0">SUM(C16:D16)</f>
        <v>0</v>
      </c>
      <c r="F16" s="3227"/>
      <c r="G16" s="93"/>
    </row>
    <row r="17" spans="1:7" ht="20.149999999999999" customHeight="1">
      <c r="A17" s="1668"/>
      <c r="B17" s="2735"/>
      <c r="C17" s="3225"/>
      <c r="D17" s="3225"/>
      <c r="E17" s="3226">
        <f t="shared" si="0"/>
        <v>0</v>
      </c>
      <c r="F17" s="3227"/>
      <c r="G17" s="93"/>
    </row>
    <row r="18" spans="1:7" ht="20.149999999999999" customHeight="1">
      <c r="A18" s="1668"/>
      <c r="B18" s="2735"/>
      <c r="C18" s="3225"/>
      <c r="D18" s="3225"/>
      <c r="E18" s="3226">
        <f t="shared" si="0"/>
        <v>0</v>
      </c>
      <c r="F18" s="3227"/>
      <c r="G18" s="93"/>
    </row>
    <row r="19" spans="1:7" ht="20.149999999999999" customHeight="1">
      <c r="A19" s="1668"/>
      <c r="B19" s="2735"/>
      <c r="C19" s="3225"/>
      <c r="D19" s="3225"/>
      <c r="E19" s="3226">
        <f t="shared" si="0"/>
        <v>0</v>
      </c>
      <c r="F19" s="3227"/>
      <c r="G19" s="93"/>
    </row>
    <row r="20" spans="1:7" ht="20.149999999999999" customHeight="1">
      <c r="A20" s="1668"/>
      <c r="B20" s="2735"/>
      <c r="C20" s="3225"/>
      <c r="D20" s="3225"/>
      <c r="E20" s="3226">
        <f t="shared" si="0"/>
        <v>0</v>
      </c>
      <c r="F20" s="3227"/>
      <c r="G20" s="93"/>
    </row>
    <row r="21" spans="1:7" ht="20.149999999999999" customHeight="1">
      <c r="A21" s="1669"/>
      <c r="B21" s="2735"/>
      <c r="C21" s="3225"/>
      <c r="D21" s="3225"/>
      <c r="E21" s="3226">
        <f t="shared" si="0"/>
        <v>0</v>
      </c>
      <c r="F21" s="3227"/>
      <c r="G21" s="93"/>
    </row>
    <row r="22" spans="1:7" ht="20.149999999999999" customHeight="1">
      <c r="A22" s="1669"/>
      <c r="B22" s="2735"/>
      <c r="C22" s="3225"/>
      <c r="D22" s="3225"/>
      <c r="E22" s="3226">
        <f t="shared" si="0"/>
        <v>0</v>
      </c>
      <c r="F22" s="3227"/>
      <c r="G22" s="93"/>
    </row>
    <row r="23" spans="1:7" ht="20.149999999999999" customHeight="1">
      <c r="A23" s="1669"/>
      <c r="B23" s="2735"/>
      <c r="C23" s="3225"/>
      <c r="D23" s="3225"/>
      <c r="E23" s="3226">
        <f t="shared" si="0"/>
        <v>0</v>
      </c>
      <c r="F23" s="3227"/>
      <c r="G23" s="93"/>
    </row>
    <row r="24" spans="1:7" ht="20.149999999999999" customHeight="1">
      <c r="A24" s="1669"/>
      <c r="B24" s="2735"/>
      <c r="C24" s="3225"/>
      <c r="D24" s="3225"/>
      <c r="E24" s="3226">
        <f t="shared" si="0"/>
        <v>0</v>
      </c>
      <c r="F24" s="3227"/>
      <c r="G24" s="93"/>
    </row>
    <row r="25" spans="1:7" ht="20.149999999999999" customHeight="1">
      <c r="A25" s="1669"/>
      <c r="B25" s="2735"/>
      <c r="C25" s="3225"/>
      <c r="D25" s="3225"/>
      <c r="E25" s="3226">
        <f t="shared" si="0"/>
        <v>0</v>
      </c>
      <c r="F25" s="3227"/>
      <c r="G25" s="93"/>
    </row>
    <row r="26" spans="1:7" ht="20.149999999999999" customHeight="1">
      <c r="A26" s="1669"/>
      <c r="B26" s="2735"/>
      <c r="C26" s="3225"/>
      <c r="D26" s="3225"/>
      <c r="E26" s="3226">
        <f t="shared" si="0"/>
        <v>0</v>
      </c>
      <c r="F26" s="3227"/>
      <c r="G26" s="93"/>
    </row>
    <row r="27" spans="1:7" ht="20.149999999999999" customHeight="1">
      <c r="A27" s="1669"/>
      <c r="B27" s="2735"/>
      <c r="C27" s="3225"/>
      <c r="D27" s="3225"/>
      <c r="E27" s="3226">
        <f t="shared" si="0"/>
        <v>0</v>
      </c>
      <c r="F27" s="3227"/>
      <c r="G27" s="93"/>
    </row>
    <row r="28" spans="1:7" ht="20.149999999999999" customHeight="1">
      <c r="A28" s="1669"/>
      <c r="B28" s="2735"/>
      <c r="C28" s="3225"/>
      <c r="D28" s="3225"/>
      <c r="E28" s="3226">
        <f t="shared" si="0"/>
        <v>0</v>
      </c>
      <c r="F28" s="3227"/>
      <c r="G28" s="93"/>
    </row>
    <row r="29" spans="1:7" ht="20.149999999999999" customHeight="1">
      <c r="A29" s="3228"/>
      <c r="B29" s="2736"/>
      <c r="C29" s="3225"/>
      <c r="D29" s="3225"/>
      <c r="E29" s="3226">
        <f t="shared" si="0"/>
        <v>0</v>
      </c>
      <c r="F29" s="3227"/>
      <c r="G29" s="93"/>
    </row>
    <row r="30" spans="1:7" ht="20.149999999999999" customHeight="1">
      <c r="A30" s="2184" t="s">
        <v>1145</v>
      </c>
      <c r="B30" s="3229"/>
      <c r="C30" s="1927">
        <f>SUM(C15:C29)</f>
        <v>0</v>
      </c>
      <c r="D30" s="1927">
        <f t="shared" ref="D30:F30" si="1">SUM(D15:D29)</f>
        <v>0</v>
      </c>
      <c r="E30" s="3230">
        <f>SUM(E15:E29)</f>
        <v>0</v>
      </c>
      <c r="F30" s="2098">
        <f t="shared" si="1"/>
        <v>0</v>
      </c>
      <c r="G30" s="93"/>
    </row>
    <row r="31" spans="1:7" ht="20.149999999999999" customHeight="1">
      <c r="A31" s="2619" t="s">
        <v>1146</v>
      </c>
      <c r="B31" s="3231"/>
      <c r="C31" s="3223"/>
      <c r="D31" s="3232"/>
      <c r="E31" s="3233"/>
      <c r="F31" s="3234"/>
      <c r="G31" s="93"/>
    </row>
    <row r="32" spans="1:7" ht="20.149999999999999" customHeight="1">
      <c r="A32" s="3235"/>
      <c r="B32" s="2740"/>
      <c r="C32" s="3236"/>
      <c r="D32" s="3225"/>
      <c r="E32" s="3226">
        <f>SUM(C32:D32)</f>
        <v>0</v>
      </c>
      <c r="F32" s="3227"/>
      <c r="G32" s="93"/>
    </row>
    <row r="33" spans="1:7" ht="20.149999999999999" customHeight="1">
      <c r="A33" s="1672"/>
      <c r="B33" s="2735"/>
      <c r="C33" s="3237"/>
      <c r="D33" s="3225"/>
      <c r="E33" s="3226">
        <f t="shared" ref="E33:E56" si="2">SUM(C33:D33)</f>
        <v>0</v>
      </c>
      <c r="F33" s="3227"/>
      <c r="G33" s="93"/>
    </row>
    <row r="34" spans="1:7" ht="20.149999999999999" customHeight="1">
      <c r="A34" s="1673"/>
      <c r="B34" s="2735"/>
      <c r="C34" s="3225"/>
      <c r="D34" s="3225"/>
      <c r="E34" s="3226">
        <f t="shared" si="2"/>
        <v>0</v>
      </c>
      <c r="F34" s="3227"/>
      <c r="G34" s="93"/>
    </row>
    <row r="35" spans="1:7" ht="20.149999999999999" customHeight="1">
      <c r="A35" s="1673"/>
      <c r="B35" s="2735"/>
      <c r="C35" s="3225"/>
      <c r="D35" s="3225"/>
      <c r="E35" s="3226">
        <f t="shared" si="2"/>
        <v>0</v>
      </c>
      <c r="F35" s="3227"/>
      <c r="G35" s="93"/>
    </row>
    <row r="36" spans="1:7" ht="20.149999999999999" customHeight="1">
      <c r="A36" s="1668"/>
      <c r="B36" s="2735"/>
      <c r="C36" s="3225"/>
      <c r="D36" s="3225"/>
      <c r="E36" s="3226">
        <f t="shared" si="2"/>
        <v>0</v>
      </c>
      <c r="F36" s="3227"/>
      <c r="G36" s="93"/>
    </row>
    <row r="37" spans="1:7" ht="20.149999999999999" customHeight="1">
      <c r="A37" s="1668"/>
      <c r="B37" s="2735"/>
      <c r="C37" s="3225"/>
      <c r="D37" s="3225"/>
      <c r="E37" s="3226">
        <f t="shared" si="2"/>
        <v>0</v>
      </c>
      <c r="F37" s="3227"/>
      <c r="G37" s="93"/>
    </row>
    <row r="38" spans="1:7" ht="20.149999999999999" customHeight="1">
      <c r="A38" s="1668"/>
      <c r="B38" s="2735"/>
      <c r="C38" s="3225"/>
      <c r="D38" s="3225"/>
      <c r="E38" s="3226">
        <f t="shared" si="2"/>
        <v>0</v>
      </c>
      <c r="F38" s="3227"/>
      <c r="G38" s="93"/>
    </row>
    <row r="39" spans="1:7" ht="20.149999999999999" customHeight="1">
      <c r="A39" s="1668"/>
      <c r="B39" s="2735"/>
      <c r="C39" s="3225"/>
      <c r="D39" s="3225"/>
      <c r="E39" s="3226">
        <f t="shared" si="2"/>
        <v>0</v>
      </c>
      <c r="F39" s="3227"/>
      <c r="G39" s="93"/>
    </row>
    <row r="40" spans="1:7" ht="20.149999999999999" customHeight="1">
      <c r="A40" s="1668"/>
      <c r="B40" s="2735"/>
      <c r="C40" s="3225"/>
      <c r="D40" s="3225"/>
      <c r="E40" s="3226">
        <f t="shared" si="2"/>
        <v>0</v>
      </c>
      <c r="F40" s="3227"/>
      <c r="G40" s="93"/>
    </row>
    <row r="41" spans="1:7" ht="20.149999999999999" customHeight="1">
      <c r="A41" s="1668"/>
      <c r="B41" s="2735"/>
      <c r="C41" s="3225"/>
      <c r="D41" s="3225"/>
      <c r="E41" s="3226">
        <f t="shared" si="2"/>
        <v>0</v>
      </c>
      <c r="F41" s="3227"/>
      <c r="G41" s="93"/>
    </row>
    <row r="42" spans="1:7" ht="20.149999999999999" customHeight="1">
      <c r="A42" s="1668"/>
      <c r="B42" s="2735"/>
      <c r="C42" s="3225"/>
      <c r="D42" s="3225"/>
      <c r="E42" s="3226">
        <f t="shared" si="2"/>
        <v>0</v>
      </c>
      <c r="F42" s="3227"/>
      <c r="G42" s="93"/>
    </row>
    <row r="43" spans="1:7" ht="20.149999999999999" customHeight="1">
      <c r="A43" s="1668"/>
      <c r="B43" s="2735"/>
      <c r="C43" s="3225"/>
      <c r="D43" s="3225"/>
      <c r="E43" s="3226">
        <f t="shared" si="2"/>
        <v>0</v>
      </c>
      <c r="F43" s="3227"/>
      <c r="G43" s="93"/>
    </row>
    <row r="44" spans="1:7" ht="20.149999999999999" customHeight="1">
      <c r="A44" s="1668"/>
      <c r="B44" s="2735"/>
      <c r="C44" s="3225"/>
      <c r="D44" s="3225"/>
      <c r="E44" s="3226">
        <f t="shared" si="2"/>
        <v>0</v>
      </c>
      <c r="F44" s="3227"/>
      <c r="G44" s="93"/>
    </row>
    <row r="45" spans="1:7" ht="20.149999999999999" customHeight="1">
      <c r="A45" s="1668"/>
      <c r="B45" s="2735"/>
      <c r="C45" s="3225"/>
      <c r="D45" s="3225"/>
      <c r="E45" s="3226">
        <f t="shared" si="2"/>
        <v>0</v>
      </c>
      <c r="F45" s="3227"/>
      <c r="G45" s="93"/>
    </row>
    <row r="46" spans="1:7" ht="20.149999999999999" customHeight="1">
      <c r="A46" s="1668"/>
      <c r="B46" s="2735"/>
      <c r="C46" s="3225"/>
      <c r="D46" s="3225"/>
      <c r="E46" s="3226">
        <f t="shared" si="2"/>
        <v>0</v>
      </c>
      <c r="F46" s="3227"/>
      <c r="G46" s="93"/>
    </row>
    <row r="47" spans="1:7" ht="20.149999999999999" customHeight="1">
      <c r="A47" s="1668"/>
      <c r="B47" s="2735"/>
      <c r="C47" s="3225"/>
      <c r="D47" s="3225"/>
      <c r="E47" s="3226">
        <f t="shared" si="2"/>
        <v>0</v>
      </c>
      <c r="F47" s="3227"/>
      <c r="G47" s="93"/>
    </row>
    <row r="48" spans="1:7" ht="20.149999999999999" customHeight="1">
      <c r="A48" s="1668"/>
      <c r="B48" s="2735"/>
      <c r="C48" s="3225"/>
      <c r="D48" s="3225"/>
      <c r="E48" s="3226">
        <f t="shared" si="2"/>
        <v>0</v>
      </c>
      <c r="F48" s="3227"/>
      <c r="G48" s="93"/>
    </row>
    <row r="49" spans="1:7" ht="20.149999999999999" customHeight="1">
      <c r="A49" s="1668"/>
      <c r="B49" s="2735"/>
      <c r="C49" s="3225"/>
      <c r="D49" s="3225"/>
      <c r="E49" s="3226">
        <f t="shared" si="2"/>
        <v>0</v>
      </c>
      <c r="F49" s="3227"/>
      <c r="G49" s="93"/>
    </row>
    <row r="50" spans="1:7" ht="20.149999999999999" customHeight="1">
      <c r="A50" s="1668"/>
      <c r="B50" s="2735"/>
      <c r="C50" s="3225"/>
      <c r="D50" s="3225"/>
      <c r="E50" s="3226">
        <f t="shared" si="2"/>
        <v>0</v>
      </c>
      <c r="F50" s="3227"/>
      <c r="G50" s="93"/>
    </row>
    <row r="51" spans="1:7" ht="20.149999999999999" customHeight="1">
      <c r="A51" s="1668"/>
      <c r="B51" s="2735"/>
      <c r="C51" s="3225"/>
      <c r="D51" s="3225"/>
      <c r="E51" s="3226">
        <f t="shared" si="2"/>
        <v>0</v>
      </c>
      <c r="F51" s="3227"/>
      <c r="G51" s="93"/>
    </row>
    <row r="52" spans="1:7" ht="20.149999999999999" customHeight="1">
      <c r="A52" s="1668"/>
      <c r="B52" s="2735"/>
      <c r="C52" s="3225"/>
      <c r="D52" s="3225"/>
      <c r="E52" s="3226">
        <f t="shared" si="2"/>
        <v>0</v>
      </c>
      <c r="F52" s="3227"/>
      <c r="G52" s="93"/>
    </row>
    <row r="53" spans="1:7" ht="20.149999999999999" customHeight="1">
      <c r="A53" s="1668"/>
      <c r="B53" s="2735"/>
      <c r="C53" s="3225"/>
      <c r="D53" s="3225"/>
      <c r="E53" s="3226">
        <f t="shared" si="2"/>
        <v>0</v>
      </c>
      <c r="F53" s="3227"/>
      <c r="G53" s="93"/>
    </row>
    <row r="54" spans="1:7" ht="20.149999999999999" customHeight="1">
      <c r="A54" s="1668"/>
      <c r="B54" s="2735"/>
      <c r="C54" s="3225"/>
      <c r="D54" s="3225"/>
      <c r="E54" s="3226">
        <f t="shared" si="2"/>
        <v>0</v>
      </c>
      <c r="F54" s="3227"/>
      <c r="G54" s="93"/>
    </row>
    <row r="55" spans="1:7" ht="20.149999999999999" customHeight="1">
      <c r="A55" s="1668"/>
      <c r="B55" s="2735"/>
      <c r="C55" s="3225"/>
      <c r="D55" s="3225"/>
      <c r="E55" s="3226">
        <f t="shared" si="2"/>
        <v>0</v>
      </c>
      <c r="F55" s="3227"/>
      <c r="G55" s="93"/>
    </row>
    <row r="56" spans="1:7" ht="20.149999999999999" customHeight="1">
      <c r="A56" s="3238"/>
      <c r="B56" s="2736"/>
      <c r="C56" s="3225"/>
      <c r="D56" s="3225"/>
      <c r="E56" s="3226">
        <f t="shared" si="2"/>
        <v>0</v>
      </c>
      <c r="F56" s="3227"/>
      <c r="G56" s="93"/>
    </row>
    <row r="57" spans="1:7" ht="20.149999999999999" customHeight="1">
      <c r="A57" s="2184" t="s">
        <v>440</v>
      </c>
      <c r="B57" s="2562"/>
      <c r="C57" s="3239">
        <f>SUM(C32:C56)</f>
        <v>0</v>
      </c>
      <c r="D57" s="3239">
        <f t="shared" ref="D57:F57" si="3">SUM(D32:D56)</f>
        <v>0</v>
      </c>
      <c r="E57" s="3239">
        <f t="shared" si="3"/>
        <v>0</v>
      </c>
      <c r="F57" s="3239">
        <f t="shared" si="3"/>
        <v>0</v>
      </c>
      <c r="G57" s="93"/>
    </row>
    <row r="58" spans="1:7" ht="20.149999999999999" customHeight="1">
      <c r="A58" s="4526"/>
      <c r="B58" s="3240"/>
      <c r="C58" s="3241"/>
      <c r="D58" s="3241"/>
      <c r="E58" s="3165"/>
      <c r="F58" s="2653"/>
      <c r="G58" s="93"/>
    </row>
    <row r="59" spans="1:7" ht="20.149999999999999" customHeight="1" thickBot="1">
      <c r="A59" s="4527" t="s">
        <v>440</v>
      </c>
      <c r="B59" s="3242"/>
      <c r="C59" s="3132">
        <f>C30+C57</f>
        <v>0</v>
      </c>
      <c r="D59" s="3132">
        <f>D30+D57</f>
        <v>0</v>
      </c>
      <c r="E59" s="3132">
        <f>E30+E57</f>
        <v>0</v>
      </c>
      <c r="F59" s="3133">
        <f>F30+F57</f>
        <v>0</v>
      </c>
      <c r="G59" s="93"/>
    </row>
    <row r="60" spans="1:7" ht="20.25" customHeight="1" thickTop="1">
      <c r="A60" s="89"/>
      <c r="B60" s="89"/>
      <c r="C60" s="89"/>
      <c r="D60" s="89"/>
      <c r="E60" s="89"/>
      <c r="F60" s="89"/>
      <c r="G60" s="93"/>
    </row>
    <row r="61" spans="1:7">
      <c r="A61" s="89"/>
      <c r="B61" s="89"/>
      <c r="C61" s="89"/>
      <c r="D61" s="89"/>
      <c r="E61" s="89"/>
      <c r="F61" s="126" t="str">
        <f>+ToC!E115</f>
        <v xml:space="preserve">LONG-TERM Annual Return </v>
      </c>
      <c r="G61" s="93"/>
    </row>
    <row r="62" spans="1:7">
      <c r="A62" s="89"/>
      <c r="B62" s="89"/>
      <c r="C62" s="89"/>
      <c r="D62" s="89"/>
      <c r="E62" s="89"/>
      <c r="F62" s="126" t="s">
        <v>1147</v>
      </c>
      <c r="G62" s="93"/>
    </row>
  </sheetData>
  <sheetProtection password="DF61" sheet="1" objects="1" scenarios="1"/>
  <mergeCells count="4">
    <mergeCell ref="A1:F1"/>
    <mergeCell ref="A9:F9"/>
    <mergeCell ref="A10:F10"/>
    <mergeCell ref="A11:F11"/>
  </mergeCells>
  <phoneticPr fontId="14" type="noConversion"/>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15:E29 C30:F30 E31:E56 E58">
      <formula1>50000000000</formula1>
    </dataValidation>
  </dataValidations>
  <hyperlinks>
    <hyperlink ref="A1:F1" location="ToC!A1" display="30.030"/>
  </hyperlinks>
  <printOptions horizontalCentered="1"/>
  <pageMargins left="0.7" right="0.7" top="0.75" bottom="0.75" header="0.3" footer="0.3"/>
  <pageSetup paperSize="5" scale="57"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tint="0.39997558519241921"/>
  </sheetPr>
  <dimension ref="A1:F44"/>
  <sheetViews>
    <sheetView zoomScaleNormal="100" workbookViewId="0">
      <selection activeCell="D18" sqref="D18"/>
    </sheetView>
  </sheetViews>
  <sheetFormatPr defaultColWidth="0" defaultRowHeight="15.5" zeroHeight="1"/>
  <cols>
    <col min="1" max="1" width="60.765625" style="90" customWidth="1"/>
    <col min="2" max="2" width="12.765625" style="90" customWidth="1"/>
    <col min="3" max="3" width="7.765625" style="90" customWidth="1"/>
    <col min="4" max="4" width="12.765625" style="90" customWidth="1"/>
    <col min="5" max="5" width="2.4609375" style="90" hidden="1" customWidth="1"/>
    <col min="6" max="6" width="0" style="90" hidden="1" customWidth="1"/>
    <col min="7" max="16384" width="8.765625" style="90" hidden="1"/>
  </cols>
  <sheetData>
    <row r="1" spans="1:6">
      <c r="A1" s="5052" t="s">
        <v>95</v>
      </c>
      <c r="B1" s="5065"/>
      <c r="C1" s="5065"/>
      <c r="D1" s="5065"/>
    </row>
    <row r="2" spans="1:6">
      <c r="A2" s="229"/>
      <c r="B2" s="102"/>
      <c r="C2" s="1023" t="s">
        <v>2285</v>
      </c>
      <c r="D2" s="135"/>
    </row>
    <row r="3" spans="1:6">
      <c r="A3" s="857" t="str">
        <f>+Cover!$A$14</f>
        <v>Select Name of Insurer/ Financial Holding Company</v>
      </c>
      <c r="B3" s="858"/>
      <c r="C3" s="858"/>
      <c r="D3" s="858"/>
      <c r="E3" s="4592"/>
      <c r="F3" s="842"/>
    </row>
    <row r="4" spans="1:6">
      <c r="A4" s="833" t="str">
        <f>+ToC!$A$3</f>
        <v>Insurer/Financial Holding Company</v>
      </c>
      <c r="B4" s="833"/>
      <c r="C4" s="842"/>
      <c r="D4" s="842"/>
      <c r="E4" s="4592"/>
      <c r="F4" s="842"/>
    </row>
    <row r="5" spans="1:6">
      <c r="A5" s="833"/>
      <c r="B5" s="833"/>
      <c r="C5" s="842"/>
      <c r="D5" s="842"/>
      <c r="E5" s="4592"/>
      <c r="F5" s="842"/>
    </row>
    <row r="6" spans="1:6">
      <c r="A6" s="99" t="str">
        <f>+ToC!$A$5</f>
        <v>LONG-TERM INSURERS ANNUAL RETURN</v>
      </c>
      <c r="B6" s="102"/>
      <c r="C6" s="842"/>
      <c r="D6" s="842"/>
      <c r="E6" s="4592"/>
      <c r="F6" s="842"/>
    </row>
    <row r="7" spans="1:6">
      <c r="A7" s="99" t="str">
        <f>+ToC!$A$6</f>
        <v>FOR THE YEAR ENDED:</v>
      </c>
      <c r="B7" s="102"/>
      <c r="C7" s="842"/>
      <c r="D7" s="2078">
        <f>+Cover!$A$23</f>
        <v>0</v>
      </c>
      <c r="E7" s="4592"/>
      <c r="F7" s="2078" t="e">
        <f>+Cover!#REF!</f>
        <v>#REF!</v>
      </c>
    </row>
    <row r="8" spans="1:6">
      <c r="A8" s="230"/>
      <c r="B8" s="105"/>
      <c r="C8" s="105"/>
      <c r="D8" s="89"/>
    </row>
    <row r="9" spans="1:6">
      <c r="A9" s="5407" t="s">
        <v>999</v>
      </c>
      <c r="B9" s="5668"/>
      <c r="C9" s="5668"/>
      <c r="D9" s="5668"/>
      <c r="E9" s="1022"/>
      <c r="F9" s="1022"/>
    </row>
    <row r="10" spans="1:6">
      <c r="A10" s="1770"/>
      <c r="B10" s="270"/>
      <c r="C10" s="270"/>
      <c r="D10" s="270"/>
    </row>
    <row r="11" spans="1:6">
      <c r="A11" s="5055" t="s">
        <v>2310</v>
      </c>
      <c r="B11" s="5055"/>
      <c r="C11" s="5055"/>
      <c r="D11" s="5055"/>
    </row>
    <row r="12" spans="1:6">
      <c r="A12" s="102"/>
      <c r="B12" s="102"/>
      <c r="C12" s="102"/>
      <c r="D12" s="102"/>
    </row>
    <row r="13" spans="1:6">
      <c r="A13" s="5055" t="s">
        <v>1148</v>
      </c>
      <c r="B13" s="5055"/>
      <c r="C13" s="5055"/>
      <c r="D13" s="5055"/>
    </row>
    <row r="14" spans="1:6">
      <c r="A14" s="89"/>
      <c r="B14" s="89"/>
      <c r="C14" s="89"/>
      <c r="D14" s="89"/>
    </row>
    <row r="15" spans="1:6">
      <c r="A15" s="89"/>
      <c r="B15" s="4231" t="s">
        <v>2031</v>
      </c>
      <c r="C15" s="3243" t="s">
        <v>1149</v>
      </c>
      <c r="D15" s="3243" t="s">
        <v>281</v>
      </c>
    </row>
    <row r="16" spans="1:6">
      <c r="A16" s="3244" t="s">
        <v>1150</v>
      </c>
      <c r="B16" s="3243"/>
      <c r="C16" s="3245"/>
      <c r="D16" s="3246"/>
    </row>
    <row r="17" spans="1:4">
      <c r="A17" s="3244" t="s">
        <v>1151</v>
      </c>
      <c r="B17" s="3243"/>
      <c r="C17" s="3245"/>
      <c r="D17" s="3246"/>
    </row>
    <row r="18" spans="1:4">
      <c r="A18" s="3247" t="s">
        <v>1152</v>
      </c>
      <c r="B18" s="4284" t="s">
        <v>1992</v>
      </c>
      <c r="C18" s="3245">
        <v>1</v>
      </c>
      <c r="D18" s="2504">
        <f>+'40.020'!G138</f>
        <v>0</v>
      </c>
    </row>
    <row r="19" spans="1:4">
      <c r="A19" s="3247" t="s">
        <v>1153</v>
      </c>
      <c r="B19" s="4284" t="s">
        <v>1993</v>
      </c>
      <c r="C19" s="3245">
        <v>2</v>
      </c>
      <c r="D19" s="2504">
        <f>+'40.021'!G52</f>
        <v>0</v>
      </c>
    </row>
    <row r="20" spans="1:4">
      <c r="A20" s="3247" t="s">
        <v>1154</v>
      </c>
      <c r="B20" s="4284" t="s">
        <v>1994</v>
      </c>
      <c r="C20" s="3245">
        <v>3</v>
      </c>
      <c r="D20" s="2504">
        <f>+'40.022'!D23</f>
        <v>0</v>
      </c>
    </row>
    <row r="21" spans="1:4">
      <c r="A21" s="3247" t="s">
        <v>1155</v>
      </c>
      <c r="B21" s="4284" t="s">
        <v>1995</v>
      </c>
      <c r="C21" s="3245">
        <v>4</v>
      </c>
      <c r="D21" s="2504">
        <f>'40.023'!J39</f>
        <v>0</v>
      </c>
    </row>
    <row r="22" spans="1:4">
      <c r="A22" s="3248" t="s">
        <v>2351</v>
      </c>
      <c r="B22" s="3243"/>
      <c r="C22" s="3245"/>
      <c r="D22" s="3196"/>
    </row>
    <row r="23" spans="1:4">
      <c r="A23" s="3247" t="s">
        <v>1156</v>
      </c>
      <c r="B23" s="4284" t="s">
        <v>1996</v>
      </c>
      <c r="C23" s="3245">
        <v>5</v>
      </c>
      <c r="D23" s="2504">
        <f>'40.030'!N28</f>
        <v>0</v>
      </c>
    </row>
    <row r="24" spans="1:4">
      <c r="A24" s="3246" t="s">
        <v>1157</v>
      </c>
      <c r="B24" s="4284" t="s">
        <v>1997</v>
      </c>
      <c r="C24" s="3245">
        <v>6</v>
      </c>
      <c r="D24" s="2504">
        <f>+'40.031'!M53</f>
        <v>0</v>
      </c>
    </row>
    <row r="25" spans="1:4">
      <c r="A25" s="3246" t="s">
        <v>1158</v>
      </c>
      <c r="B25" s="4284" t="s">
        <v>1998</v>
      </c>
      <c r="C25" s="3245">
        <v>7</v>
      </c>
      <c r="D25" s="2504">
        <f>+'40.032'!H53</f>
        <v>0</v>
      </c>
    </row>
    <row r="26" spans="1:4">
      <c r="A26" s="3246" t="s">
        <v>1159</v>
      </c>
      <c r="B26" s="4284" t="s">
        <v>1999</v>
      </c>
      <c r="C26" s="3245">
        <v>8</v>
      </c>
      <c r="D26" s="2504">
        <f>+'40.033'!E19</f>
        <v>0</v>
      </c>
    </row>
    <row r="27" spans="1:4">
      <c r="A27" s="3246" t="s">
        <v>1160</v>
      </c>
      <c r="B27" s="4284" t="s">
        <v>2000</v>
      </c>
      <c r="C27" s="3245">
        <v>9</v>
      </c>
      <c r="D27" s="2504">
        <f>+'40.034'!D20</f>
        <v>0</v>
      </c>
    </row>
    <row r="28" spans="1:4">
      <c r="A28" s="3247" t="s">
        <v>1161</v>
      </c>
      <c r="B28" s="4284" t="s">
        <v>2001</v>
      </c>
      <c r="C28" s="3245">
        <v>10</v>
      </c>
      <c r="D28" s="2504">
        <f>'40.035'!D17</f>
        <v>0</v>
      </c>
    </row>
    <row r="29" spans="1:4">
      <c r="A29" s="3247" t="s">
        <v>1162</v>
      </c>
      <c r="B29" s="4284" t="s">
        <v>2002</v>
      </c>
      <c r="C29" s="3245">
        <v>11</v>
      </c>
      <c r="D29" s="2504">
        <f>+'40.036'!D19</f>
        <v>0</v>
      </c>
    </row>
    <row r="30" spans="1:4">
      <c r="A30" s="3248" t="s">
        <v>1163</v>
      </c>
      <c r="B30" s="3245"/>
      <c r="C30" s="3245"/>
      <c r="D30" s="2504"/>
    </row>
    <row r="31" spans="1:4">
      <c r="A31" s="3247" t="s">
        <v>1164</v>
      </c>
      <c r="B31" s="4284" t="s">
        <v>2003</v>
      </c>
      <c r="C31" s="3245">
        <v>12</v>
      </c>
      <c r="D31" s="2504">
        <f>'40.040'!D24</f>
        <v>0</v>
      </c>
    </row>
    <row r="32" spans="1:4">
      <c r="A32" s="3247" t="s">
        <v>1165</v>
      </c>
      <c r="B32" s="4284" t="s">
        <v>2004</v>
      </c>
      <c r="C32" s="3245">
        <v>13</v>
      </c>
      <c r="D32" s="2504">
        <f>'40.041'!D24</f>
        <v>0</v>
      </c>
    </row>
    <row r="33" spans="1:4">
      <c r="A33" s="3247" t="s">
        <v>1166</v>
      </c>
      <c r="B33" s="4284" t="s">
        <v>2005</v>
      </c>
      <c r="C33" s="3245">
        <v>14</v>
      </c>
      <c r="D33" s="2504">
        <f>'40.042'!B34</f>
        <v>0</v>
      </c>
    </row>
    <row r="34" spans="1:4">
      <c r="A34" s="3244" t="s">
        <v>2033</v>
      </c>
      <c r="B34" s="4232" t="s">
        <v>2032</v>
      </c>
      <c r="C34" s="3245" t="s">
        <v>1167</v>
      </c>
      <c r="D34" s="3249">
        <f>SUM(D18:D33)</f>
        <v>0</v>
      </c>
    </row>
    <row r="35" spans="1:4">
      <c r="A35" s="3244" t="s">
        <v>1168</v>
      </c>
      <c r="B35" s="4284" t="s">
        <v>97</v>
      </c>
      <c r="C35" s="3245" t="s">
        <v>1169</v>
      </c>
      <c r="D35" s="2504">
        <f>+'40.011'!D91</f>
        <v>0</v>
      </c>
    </row>
    <row r="36" spans="1:4" ht="23">
      <c r="A36" s="4289" t="s">
        <v>2035</v>
      </c>
      <c r="B36" s="4288" t="s">
        <v>2034</v>
      </c>
      <c r="C36" s="4285"/>
      <c r="D36" s="4290" t="str">
        <f>IFERROR(+D35/D34,"")</f>
        <v/>
      </c>
    </row>
    <row r="37" spans="1:4">
      <c r="A37" s="3246"/>
      <c r="B37" s="5666"/>
      <c r="C37" s="5667"/>
      <c r="D37" s="3246"/>
    </row>
    <row r="38" spans="1:4">
      <c r="A38" s="4286" t="s">
        <v>1170</v>
      </c>
      <c r="B38" s="4284" t="s">
        <v>97</v>
      </c>
      <c r="C38" s="4232" t="s">
        <v>1171</v>
      </c>
      <c r="D38" s="3250">
        <f>+'40.011'!D36</f>
        <v>0</v>
      </c>
    </row>
    <row r="39" spans="1:4" ht="23">
      <c r="A39" s="4289" t="s">
        <v>2037</v>
      </c>
      <c r="B39" s="4287" t="s">
        <v>2036</v>
      </c>
      <c r="C39" s="4232"/>
      <c r="D39" s="4290" t="str">
        <f>IFERROR(+D38/D34,"")</f>
        <v/>
      </c>
    </row>
    <row r="40" spans="1:4">
      <c r="A40" s="89"/>
      <c r="B40" s="89"/>
      <c r="C40" s="89"/>
      <c r="D40" s="89"/>
    </row>
    <row r="41" spans="1:4">
      <c r="A41" s="89"/>
      <c r="B41" s="89"/>
      <c r="C41" s="89"/>
      <c r="D41" s="126" t="str">
        <f>+ToC!$E$115</f>
        <v xml:space="preserve">LONG-TERM Annual Return </v>
      </c>
    </row>
    <row r="42" spans="1:4">
      <c r="A42" s="89"/>
      <c r="B42" s="89"/>
      <c r="C42" s="89"/>
      <c r="D42" s="126" t="s">
        <v>2060</v>
      </c>
    </row>
    <row r="43" spans="1:4" hidden="1"/>
    <row r="44" spans="1:4" hidden="1"/>
  </sheetData>
  <sheetProtection password="DF61" sheet="1" objects="1" scenarios="1"/>
  <mergeCells count="5">
    <mergeCell ref="B37:C37"/>
    <mergeCell ref="A1:D1"/>
    <mergeCell ref="A9:D9"/>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ToC!A1" display="40.010"/>
  </hyperlinks>
  <printOptions horizontalCentered="1"/>
  <pageMargins left="0.25" right="0.25" top="0.75" bottom="0.75" header="0.3" footer="0.3"/>
  <pageSetup paperSize="5" scale="6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3" tint="0.39997558519241921"/>
  </sheetPr>
  <dimension ref="A1:D105"/>
  <sheetViews>
    <sheetView topLeftCell="A52" zoomScaleNormal="100" workbookViewId="0">
      <selection activeCell="A82" sqref="A82"/>
    </sheetView>
  </sheetViews>
  <sheetFormatPr defaultColWidth="0" defaultRowHeight="12.5" zeroHeight="1"/>
  <cols>
    <col min="1" max="1" width="87.765625" style="519" customWidth="1"/>
    <col min="2" max="2" width="6.765625" style="519" customWidth="1"/>
    <col min="3" max="3" width="3.765625" style="519" customWidth="1"/>
    <col min="4" max="4" width="13.23046875" style="519" customWidth="1"/>
    <col min="5" max="16384" width="8.765625" style="519" hidden="1"/>
  </cols>
  <sheetData>
    <row r="1" spans="1:4" ht="13">
      <c r="A1" s="5052" t="s">
        <v>97</v>
      </c>
      <c r="B1" s="5065"/>
      <c r="C1" s="5065"/>
      <c r="D1" s="5065"/>
    </row>
    <row r="2" spans="1:4" ht="13">
      <c r="A2" s="278"/>
      <c r="B2" s="1023" t="s">
        <v>2285</v>
      </c>
      <c r="C2" s="1023"/>
      <c r="D2" s="1817"/>
    </row>
    <row r="3" spans="1:4" ht="14">
      <c r="A3" s="857" t="str">
        <f>+Cover!$A$14</f>
        <v>Select Name of Insurer/ Financial Holding Company</v>
      </c>
      <c r="B3" s="858"/>
      <c r="C3" s="858"/>
      <c r="D3" s="858"/>
    </row>
    <row r="4" spans="1:4" ht="14">
      <c r="A4" s="833" t="str">
        <f>+ToC!$A$3</f>
        <v>Insurer/Financial Holding Company</v>
      </c>
      <c r="B4" s="833"/>
      <c r="C4" s="842"/>
      <c r="D4" s="842"/>
    </row>
    <row r="5" spans="1:4" ht="14">
      <c r="A5" s="833"/>
      <c r="B5" s="833"/>
      <c r="C5" s="842"/>
      <c r="D5" s="842"/>
    </row>
    <row r="6" spans="1:4" ht="14">
      <c r="A6" s="99" t="str">
        <f>+ToC!$A$5</f>
        <v>LONG-TERM INSURERS ANNUAL RETURN</v>
      </c>
      <c r="B6" s="102"/>
      <c r="C6" s="842"/>
      <c r="D6" s="842"/>
    </row>
    <row r="7" spans="1:4" ht="14">
      <c r="A7" s="99" t="str">
        <f>+ToC!$A$6</f>
        <v>FOR THE YEAR ENDED:</v>
      </c>
      <c r="B7" s="102"/>
      <c r="C7" s="842"/>
      <c r="D7" s="2078">
        <f>+Cover!$A$23</f>
        <v>0</v>
      </c>
    </row>
    <row r="8" spans="1:4">
      <c r="A8" s="1025"/>
      <c r="B8" s="197"/>
      <c r="C8" s="197"/>
      <c r="D8" s="278"/>
    </row>
    <row r="9" spans="1:4" ht="14">
      <c r="A9" s="5407" t="s">
        <v>999</v>
      </c>
      <c r="B9" s="5055"/>
      <c r="C9" s="5055"/>
      <c r="D9" s="5055"/>
    </row>
    <row r="10" spans="1:4" ht="13">
      <c r="A10" s="1820"/>
      <c r="B10" s="1818"/>
      <c r="C10" s="1818"/>
      <c r="D10" s="1818"/>
    </row>
    <row r="11" spans="1:4" ht="14">
      <c r="A11" s="5055" t="s">
        <v>1172</v>
      </c>
      <c r="B11" s="5055"/>
      <c r="C11" s="5055"/>
      <c r="D11" s="5055"/>
    </row>
    <row r="12" spans="1:4" ht="13">
      <c r="A12" s="278"/>
      <c r="B12" s="278"/>
      <c r="C12" s="278"/>
      <c r="D12" s="3243" t="s">
        <v>281</v>
      </c>
    </row>
    <row r="13" spans="1:4" ht="13">
      <c r="A13" s="5670" t="s">
        <v>1173</v>
      </c>
      <c r="B13" s="5670"/>
      <c r="C13" s="5670"/>
      <c r="D13" s="5670"/>
    </row>
    <row r="14" spans="1:4">
      <c r="A14" s="3246" t="s">
        <v>1174</v>
      </c>
      <c r="B14" s="3246"/>
      <c r="C14" s="3246"/>
      <c r="D14" s="4860">
        <f>'23.011'!F42</f>
        <v>0</v>
      </c>
    </row>
    <row r="15" spans="1:4" ht="14.5">
      <c r="A15" s="3246" t="s">
        <v>2491</v>
      </c>
      <c r="B15" s="3246"/>
      <c r="C15" s="3246"/>
      <c r="D15" s="4860">
        <f>'23.011'!F45</f>
        <v>0</v>
      </c>
    </row>
    <row r="16" spans="1:4">
      <c r="A16" s="3246" t="s">
        <v>1175</v>
      </c>
      <c r="B16" s="3246"/>
      <c r="C16" s="3246"/>
      <c r="D16" s="3252">
        <f>SUM(D17:D18)</f>
        <v>0</v>
      </c>
    </row>
    <row r="17" spans="1:4">
      <c r="A17" s="3247" t="s">
        <v>1176</v>
      </c>
      <c r="B17" s="3253"/>
      <c r="C17" s="3246"/>
      <c r="D17" s="3251"/>
    </row>
    <row r="18" spans="1:4">
      <c r="A18" s="3247" t="s">
        <v>1177</v>
      </c>
      <c r="B18" s="3253"/>
      <c r="C18" s="3246"/>
      <c r="D18" s="3251"/>
    </row>
    <row r="19" spans="1:4">
      <c r="A19" s="3247" t="s">
        <v>1178</v>
      </c>
      <c r="B19" s="3253"/>
      <c r="C19" s="3246"/>
      <c r="D19" s="3251"/>
    </row>
    <row r="20" spans="1:4">
      <c r="A20" s="3246" t="s">
        <v>1179</v>
      </c>
      <c r="B20" s="3246"/>
      <c r="C20" s="3246"/>
      <c r="D20" s="3251"/>
    </row>
    <row r="21" spans="1:4" ht="14.5">
      <c r="A21" s="3247" t="s">
        <v>2492</v>
      </c>
      <c r="B21" s="3246"/>
      <c r="C21" s="3246"/>
      <c r="D21" s="3254">
        <f>'40.050'!H46</f>
        <v>0</v>
      </c>
    </row>
    <row r="22" spans="1:4" ht="13">
      <c r="A22" s="3244" t="s">
        <v>1180</v>
      </c>
      <c r="B22" s="3244"/>
      <c r="C22" s="3255" t="s">
        <v>1167</v>
      </c>
      <c r="D22" s="3256">
        <f>SUM(D14:D21)-D16</f>
        <v>0</v>
      </c>
    </row>
    <row r="23" spans="1:4" ht="13">
      <c r="A23" s="3244"/>
      <c r="B23" s="3244"/>
      <c r="C23" s="3255"/>
      <c r="D23" s="3257"/>
    </row>
    <row r="24" spans="1:4" ht="13">
      <c r="A24" s="3244" t="s">
        <v>1181</v>
      </c>
      <c r="B24" s="3244"/>
      <c r="C24" s="3255"/>
      <c r="D24" s="3253"/>
    </row>
    <row r="25" spans="1:4" ht="14.5">
      <c r="A25" s="3247" t="s">
        <v>2493</v>
      </c>
      <c r="B25" s="3247"/>
      <c r="C25" s="3255"/>
      <c r="D25" s="3176"/>
    </row>
    <row r="26" spans="1:4" ht="14.5">
      <c r="A26" s="3247" t="s">
        <v>2494</v>
      </c>
      <c r="B26" s="3247"/>
      <c r="C26" s="3255"/>
      <c r="D26" s="3176"/>
    </row>
    <row r="27" spans="1:4">
      <c r="A27" s="3247" t="s">
        <v>1182</v>
      </c>
      <c r="B27" s="3247"/>
      <c r="C27" s="3255"/>
      <c r="D27" s="3251"/>
    </row>
    <row r="28" spans="1:4">
      <c r="A28" s="3247" t="s">
        <v>1183</v>
      </c>
      <c r="B28" s="3247"/>
      <c r="C28" s="3255"/>
      <c r="D28" s="3251"/>
    </row>
    <row r="29" spans="1:4">
      <c r="A29" s="3247" t="s">
        <v>2485</v>
      </c>
      <c r="B29" s="3247"/>
      <c r="C29" s="3255"/>
      <c r="D29" s="3251"/>
    </row>
    <row r="30" spans="1:4">
      <c r="A30" s="3247" t="s">
        <v>1184</v>
      </c>
      <c r="B30" s="3247"/>
      <c r="C30" s="3255"/>
      <c r="D30" s="3252">
        <f>'40.060'!E37</f>
        <v>0</v>
      </c>
    </row>
    <row r="31" spans="1:4" ht="13">
      <c r="A31" s="3244" t="s">
        <v>1185</v>
      </c>
      <c r="B31" s="3244"/>
      <c r="C31" s="3255" t="s">
        <v>1186</v>
      </c>
      <c r="D31" s="3258">
        <f>D22-SUM(D25:D30)</f>
        <v>0</v>
      </c>
    </row>
    <row r="32" spans="1:4" ht="13">
      <c r="A32" s="3244"/>
      <c r="B32" s="3244"/>
      <c r="C32" s="3255"/>
      <c r="D32" s="3253"/>
    </row>
    <row r="33" spans="1:4" ht="26">
      <c r="A33" s="3259" t="s">
        <v>1187</v>
      </c>
      <c r="B33" s="3244"/>
      <c r="C33" s="3255" t="s">
        <v>1169</v>
      </c>
      <c r="D33" s="3252">
        <f>+IF(D34="",0,MIN(D34,D35))</f>
        <v>0</v>
      </c>
    </row>
    <row r="34" spans="1:4">
      <c r="A34" s="3247" t="s">
        <v>1188</v>
      </c>
      <c r="B34" s="3247"/>
      <c r="C34" s="3255"/>
      <c r="D34" s="3260"/>
    </row>
    <row r="35" spans="1:4">
      <c r="A35" s="3247" t="s">
        <v>1189</v>
      </c>
      <c r="B35" s="3247"/>
      <c r="C35" s="3255"/>
      <c r="D35" s="3252">
        <f>MAX(0.33*D31,0)</f>
        <v>0</v>
      </c>
    </row>
    <row r="36" spans="1:4" ht="13">
      <c r="A36" s="3244" t="s">
        <v>1190</v>
      </c>
      <c r="B36" s="3244"/>
      <c r="C36" s="3255" t="s">
        <v>1171</v>
      </c>
      <c r="D36" s="3258">
        <f>D22+D33-SUM(D25:D30)</f>
        <v>0</v>
      </c>
    </row>
    <row r="37" spans="1:4">
      <c r="A37" s="3261"/>
      <c r="B37" s="3262"/>
      <c r="C37" s="3263"/>
      <c r="D37" s="3264"/>
    </row>
    <row r="38" spans="1:4" ht="13">
      <c r="A38" s="5670" t="s">
        <v>1191</v>
      </c>
      <c r="B38" s="5670"/>
      <c r="C38" s="5670"/>
      <c r="D38" s="5670"/>
    </row>
    <row r="39" spans="1:4">
      <c r="A39" s="3246"/>
      <c r="B39" s="3246"/>
      <c r="C39" s="3255"/>
      <c r="D39" s="3246"/>
    </row>
    <row r="40" spans="1:4" ht="13">
      <c r="A40" s="3244" t="s">
        <v>1192</v>
      </c>
      <c r="B40" s="3244"/>
      <c r="C40" s="3255"/>
      <c r="D40" s="3246"/>
    </row>
    <row r="41" spans="1:4">
      <c r="A41" s="3247" t="s">
        <v>1193</v>
      </c>
      <c r="B41" s="3247"/>
      <c r="C41" s="3255"/>
      <c r="D41" s="3252">
        <f>D34-D33</f>
        <v>0</v>
      </c>
    </row>
    <row r="42" spans="1:4">
      <c r="A42" s="3247" t="s">
        <v>1194</v>
      </c>
      <c r="B42" s="3247"/>
      <c r="C42" s="3255"/>
      <c r="D42" s="3260"/>
    </row>
    <row r="43" spans="1:4">
      <c r="A43" s="3247" t="s">
        <v>1195</v>
      </c>
      <c r="B43" s="3247"/>
      <c r="C43" s="3255"/>
      <c r="D43" s="3260"/>
    </row>
    <row r="44" spans="1:4">
      <c r="A44" s="3247" t="s">
        <v>1196</v>
      </c>
      <c r="B44" s="3247"/>
      <c r="C44" s="3255"/>
      <c r="D44" s="3252">
        <f>SUM(D45:D47)</f>
        <v>0</v>
      </c>
    </row>
    <row r="45" spans="1:4">
      <c r="A45" s="3265" t="s">
        <v>1197</v>
      </c>
      <c r="B45" s="3247"/>
      <c r="C45" s="3255"/>
      <c r="D45" s="3260"/>
    </row>
    <row r="46" spans="1:4">
      <c r="A46" s="3265" t="s">
        <v>1198</v>
      </c>
      <c r="B46" s="3247"/>
      <c r="C46" s="3255"/>
      <c r="D46" s="3251"/>
    </row>
    <row r="47" spans="1:4">
      <c r="A47" s="3265" t="s">
        <v>324</v>
      </c>
      <c r="B47" s="3247"/>
      <c r="C47" s="3255"/>
      <c r="D47" s="3260"/>
    </row>
    <row r="48" spans="1:4" ht="14.5">
      <c r="A48" s="3247" t="s">
        <v>2495</v>
      </c>
      <c r="B48" s="3253"/>
      <c r="C48" s="3255"/>
      <c r="D48" s="3254">
        <f>+IF(D49="",0,MIN(D49,D50))</f>
        <v>0</v>
      </c>
    </row>
    <row r="49" spans="1:4" ht="14.5">
      <c r="A49" s="3265" t="s">
        <v>2496</v>
      </c>
      <c r="B49" s="3247"/>
      <c r="C49" s="3255"/>
      <c r="D49" s="3260"/>
    </row>
    <row r="50" spans="1:4">
      <c r="A50" s="3265" t="s">
        <v>1199</v>
      </c>
      <c r="B50" s="3247"/>
      <c r="C50" s="3255"/>
      <c r="D50" s="3252">
        <f>0.2*D36</f>
        <v>0</v>
      </c>
    </row>
    <row r="51" spans="1:4">
      <c r="A51" s="3246" t="s">
        <v>1200</v>
      </c>
      <c r="B51" s="3246"/>
      <c r="C51" s="3255"/>
      <c r="D51" s="3260"/>
    </row>
    <row r="52" spans="1:4" ht="13">
      <c r="A52" s="3244" t="s">
        <v>1201</v>
      </c>
      <c r="B52" s="3244"/>
      <c r="C52" s="3255" t="s">
        <v>1202</v>
      </c>
      <c r="D52" s="3256">
        <f>D41+D42+D43+D44+D48+D51</f>
        <v>0</v>
      </c>
    </row>
    <row r="53" spans="1:4">
      <c r="A53" s="3246"/>
      <c r="B53" s="3246"/>
      <c r="C53" s="3255"/>
      <c r="D53" s="3246"/>
    </row>
    <row r="54" spans="1:4" ht="13">
      <c r="A54" s="3244" t="s">
        <v>1203</v>
      </c>
      <c r="B54" s="3244"/>
      <c r="C54" s="3255"/>
      <c r="D54" s="3246"/>
    </row>
    <row r="55" spans="1:4">
      <c r="A55" s="3246" t="s">
        <v>1204</v>
      </c>
      <c r="B55" s="3246"/>
      <c r="C55" s="3255"/>
      <c r="D55" s="3260"/>
    </row>
    <row r="56" spans="1:4">
      <c r="A56" s="3246" t="s">
        <v>1205</v>
      </c>
      <c r="B56" s="3246"/>
      <c r="C56" s="3255"/>
      <c r="D56" s="3260"/>
    </row>
    <row r="57" spans="1:4">
      <c r="A57" s="3246" t="s">
        <v>1200</v>
      </c>
      <c r="B57" s="3246"/>
      <c r="C57" s="3255"/>
      <c r="D57" s="3260"/>
    </row>
    <row r="58" spans="1:4" ht="13">
      <c r="A58" s="3244" t="s">
        <v>1206</v>
      </c>
      <c r="B58" s="3244"/>
      <c r="C58" s="3255" t="s">
        <v>1207</v>
      </c>
      <c r="D58" s="3254">
        <f>SUM(D55:D57)</f>
        <v>0</v>
      </c>
    </row>
    <row r="59" spans="1:4">
      <c r="A59" s="3246" t="s">
        <v>1208</v>
      </c>
      <c r="B59" s="3246"/>
      <c r="C59" s="3255" t="s">
        <v>1209</v>
      </c>
      <c r="D59" s="3252">
        <f>0.5*D36</f>
        <v>0</v>
      </c>
    </row>
    <row r="60" spans="1:4" ht="13">
      <c r="A60" s="3244" t="s">
        <v>1210</v>
      </c>
      <c r="B60" s="3244"/>
      <c r="C60" s="3255" t="s">
        <v>1211</v>
      </c>
      <c r="D60" s="3256">
        <f>MAX(MIN(D59,D58),0)</f>
        <v>0</v>
      </c>
    </row>
    <row r="61" spans="1:4" ht="13">
      <c r="A61" s="3244"/>
      <c r="B61" s="3244"/>
      <c r="C61" s="3255"/>
      <c r="D61" s="3246"/>
    </row>
    <row r="62" spans="1:4" ht="13">
      <c r="A62" s="3244" t="s">
        <v>1212</v>
      </c>
      <c r="B62" s="3244"/>
      <c r="C62" s="3255"/>
      <c r="D62" s="3246"/>
    </row>
    <row r="63" spans="1:4">
      <c r="A63" s="3247" t="s">
        <v>1213</v>
      </c>
      <c r="B63" s="3246"/>
      <c r="C63" s="3255"/>
      <c r="D63" s="3254">
        <f>D27*0.75</f>
        <v>0</v>
      </c>
    </row>
    <row r="64" spans="1:4">
      <c r="A64" s="3247" t="s">
        <v>1183</v>
      </c>
      <c r="B64" s="3247"/>
      <c r="C64" s="3255"/>
      <c r="D64" s="3254">
        <f>D28</f>
        <v>0</v>
      </c>
    </row>
    <row r="65" spans="1:4">
      <c r="A65" s="3247" t="s">
        <v>1122</v>
      </c>
      <c r="B65" s="3246"/>
      <c r="C65" s="3255"/>
      <c r="D65" s="3257"/>
    </row>
    <row r="66" spans="1:4">
      <c r="A66" s="3266"/>
      <c r="B66" s="3246"/>
      <c r="C66" s="3255"/>
      <c r="D66" s="3267"/>
    </row>
    <row r="67" spans="1:4">
      <c r="A67" s="3266"/>
      <c r="B67" s="3246"/>
      <c r="C67" s="3255"/>
      <c r="D67" s="3267"/>
    </row>
    <row r="68" spans="1:4">
      <c r="A68" s="3266"/>
      <c r="B68" s="3246"/>
      <c r="C68" s="3255"/>
      <c r="D68" s="3267"/>
    </row>
    <row r="69" spans="1:4">
      <c r="A69" s="3266"/>
      <c r="B69" s="3246"/>
      <c r="C69" s="3255"/>
      <c r="D69" s="3267"/>
    </row>
    <row r="70" spans="1:4" ht="13">
      <c r="A70" s="3244" t="s">
        <v>1214</v>
      </c>
      <c r="B70" s="3244"/>
      <c r="C70" s="3255" t="s">
        <v>1215</v>
      </c>
      <c r="D70" s="3258">
        <f>SUM(D63:D69)</f>
        <v>0</v>
      </c>
    </row>
    <row r="71" spans="1:4" ht="13">
      <c r="A71" s="3244" t="s">
        <v>1216</v>
      </c>
      <c r="B71" s="3246" t="s">
        <v>1217</v>
      </c>
      <c r="C71" s="3255" t="s">
        <v>1218</v>
      </c>
      <c r="D71" s="3258">
        <f>+D70+D60+D52</f>
        <v>0</v>
      </c>
    </row>
    <row r="72" spans="1:4" ht="13">
      <c r="A72" s="3244" t="s">
        <v>1219</v>
      </c>
      <c r="B72" s="3244"/>
      <c r="C72" s="3255" t="s">
        <v>1220</v>
      </c>
      <c r="D72" s="3252">
        <f>MAX(MIN(D71,D36),0)</f>
        <v>0</v>
      </c>
    </row>
    <row r="73" spans="1:4" ht="13">
      <c r="A73" s="3244" t="s">
        <v>1221</v>
      </c>
      <c r="B73" s="3246" t="s">
        <v>1222</v>
      </c>
      <c r="C73" s="3255" t="s">
        <v>1223</v>
      </c>
      <c r="D73" s="3258">
        <f>+D72+D36</f>
        <v>0</v>
      </c>
    </row>
    <row r="74" spans="1:4" ht="13">
      <c r="A74" s="3244"/>
      <c r="B74" s="3244"/>
      <c r="C74" s="3255"/>
      <c r="D74" s="3246"/>
    </row>
    <row r="75" spans="1:4" ht="15">
      <c r="A75" s="3244" t="s">
        <v>2585</v>
      </c>
      <c r="B75" s="3244"/>
      <c r="C75" s="3255"/>
      <c r="D75" s="3253"/>
    </row>
    <row r="76" spans="1:4" ht="25">
      <c r="A76" s="3268" t="s">
        <v>1224</v>
      </c>
      <c r="B76" s="3247"/>
      <c r="C76" s="3255"/>
      <c r="D76" s="3260"/>
    </row>
    <row r="77" spans="1:4">
      <c r="A77" s="3247" t="s">
        <v>671</v>
      </c>
      <c r="B77" s="3247"/>
      <c r="C77" s="3255"/>
      <c r="D77" s="3251"/>
    </row>
    <row r="78" spans="1:4" ht="14.5">
      <c r="A78" s="3247" t="s">
        <v>2497</v>
      </c>
      <c r="B78" s="3247"/>
      <c r="C78" s="3255"/>
      <c r="D78" s="3251"/>
    </row>
    <row r="79" spans="1:4" ht="14.5">
      <c r="A79" s="3247" t="s">
        <v>2498</v>
      </c>
      <c r="B79" s="3269"/>
      <c r="C79" s="3255"/>
      <c r="D79" s="3251"/>
    </row>
    <row r="80" spans="1:4">
      <c r="A80" s="3247" t="s">
        <v>1225</v>
      </c>
      <c r="B80" s="3269"/>
      <c r="C80" s="3255"/>
      <c r="D80" s="3251"/>
    </row>
    <row r="81" spans="1:4">
      <c r="A81" s="3247" t="s">
        <v>1226</v>
      </c>
      <c r="B81" s="3269"/>
      <c r="C81" s="3255"/>
      <c r="D81" s="3260"/>
    </row>
    <row r="82" spans="1:4">
      <c r="A82" s="3247" t="s">
        <v>1227</v>
      </c>
      <c r="B82" s="3269"/>
      <c r="C82" s="3255"/>
      <c r="D82" s="3260"/>
    </row>
    <row r="83" spans="1:4">
      <c r="A83" s="3247" t="s">
        <v>1228</v>
      </c>
      <c r="B83" s="3269"/>
      <c r="C83" s="3255"/>
      <c r="D83" s="3260"/>
    </row>
    <row r="84" spans="1:4">
      <c r="A84" s="3247" t="s">
        <v>1229</v>
      </c>
      <c r="B84" s="3269"/>
      <c r="C84" s="3255"/>
      <c r="D84" s="3260"/>
    </row>
    <row r="85" spans="1:4">
      <c r="A85" s="3247" t="s">
        <v>1122</v>
      </c>
      <c r="B85" s="3269"/>
      <c r="C85" s="3255"/>
      <c r="D85" s="3253"/>
    </row>
    <row r="86" spans="1:4">
      <c r="A86" s="3266"/>
      <c r="B86" s="3269"/>
      <c r="C86" s="3255"/>
      <c r="D86" s="3260"/>
    </row>
    <row r="87" spans="1:4">
      <c r="A87" s="3266"/>
      <c r="B87" s="3269"/>
      <c r="C87" s="3255"/>
      <c r="D87" s="3260"/>
    </row>
    <row r="88" spans="1:4">
      <c r="A88" s="3266"/>
      <c r="B88" s="3269"/>
      <c r="C88" s="3255"/>
      <c r="D88" s="3260"/>
    </row>
    <row r="89" spans="1:4">
      <c r="A89" s="3266"/>
      <c r="B89" s="3269"/>
      <c r="C89" s="3255"/>
      <c r="D89" s="3260"/>
    </row>
    <row r="90" spans="1:4" ht="13">
      <c r="A90" s="3244" t="s">
        <v>1230</v>
      </c>
      <c r="B90" s="3244"/>
      <c r="C90" s="3255" t="s">
        <v>1231</v>
      </c>
      <c r="D90" s="3258">
        <f>SUM(D76:D89)</f>
        <v>0</v>
      </c>
    </row>
    <row r="91" spans="1:4" ht="13">
      <c r="A91" s="3244" t="s">
        <v>1168</v>
      </c>
      <c r="B91" s="3246" t="s">
        <v>1232</v>
      </c>
      <c r="C91" s="3255" t="s">
        <v>1233</v>
      </c>
      <c r="D91" s="3270">
        <f>+D73-D90</f>
        <v>0</v>
      </c>
    </row>
    <row r="92" spans="1:4">
      <c r="A92" s="278"/>
      <c r="B92" s="278"/>
      <c r="C92" s="278"/>
      <c r="D92" s="278"/>
    </row>
    <row r="93" spans="1:4">
      <c r="A93" s="278" t="s">
        <v>603</v>
      </c>
      <c r="B93" s="278"/>
      <c r="C93" s="278"/>
      <c r="D93" s="278"/>
    </row>
    <row r="94" spans="1:4" s="4221" customFormat="1" ht="12.75" customHeight="1">
      <c r="A94" s="5669" t="s">
        <v>2486</v>
      </c>
      <c r="B94" s="5669"/>
      <c r="C94" s="5669"/>
      <c r="D94" s="5669"/>
    </row>
    <row r="95" spans="1:4" s="4221" customFormat="1" ht="32.25" customHeight="1">
      <c r="A95" s="5669" t="s">
        <v>2572</v>
      </c>
      <c r="B95" s="5669"/>
      <c r="C95" s="5669"/>
      <c r="D95" s="5669"/>
    </row>
    <row r="96" spans="1:4" s="4221" customFormat="1" ht="12.75" customHeight="1">
      <c r="A96" s="5669" t="s">
        <v>2487</v>
      </c>
      <c r="B96" s="5669"/>
      <c r="C96" s="5669"/>
      <c r="D96" s="5669"/>
    </row>
    <row r="97" spans="1:4" s="4221" customFormat="1" ht="26.5" customHeight="1">
      <c r="A97" s="5669" t="s">
        <v>2573</v>
      </c>
      <c r="B97" s="5669"/>
      <c r="C97" s="5669"/>
      <c r="D97" s="5669"/>
    </row>
    <row r="98" spans="1:4" s="4221" customFormat="1" ht="12.75" customHeight="1">
      <c r="A98" s="5669" t="s">
        <v>2574</v>
      </c>
      <c r="B98" s="5669"/>
      <c r="C98" s="5669"/>
      <c r="D98" s="5669"/>
    </row>
    <row r="99" spans="1:4" s="4221" customFormat="1" ht="14.5">
      <c r="A99" s="5378" t="s">
        <v>2488</v>
      </c>
      <c r="B99" s="5378"/>
      <c r="C99" s="5378"/>
      <c r="D99" s="5378"/>
    </row>
    <row r="100" spans="1:4" s="4221" customFormat="1" ht="14.5">
      <c r="A100" s="5378" t="s">
        <v>2489</v>
      </c>
      <c r="B100" s="5378"/>
      <c r="C100" s="5378"/>
      <c r="D100" s="5378"/>
    </row>
    <row r="101" spans="1:4" s="4221" customFormat="1" ht="27.65" customHeight="1">
      <c r="A101" s="5669" t="s">
        <v>2490</v>
      </c>
      <c r="B101" s="5669"/>
      <c r="C101" s="5669"/>
      <c r="D101" s="5669"/>
    </row>
    <row r="102" spans="1:4">
      <c r="A102" s="278"/>
      <c r="B102" s="278"/>
      <c r="C102" s="278"/>
      <c r="D102" s="126" t="str">
        <f>+ToC!$E$115</f>
        <v xml:space="preserve">LONG-TERM Annual Return </v>
      </c>
    </row>
    <row r="103" spans="1:4">
      <c r="A103" s="278"/>
      <c r="B103" s="278"/>
      <c r="C103" s="278"/>
      <c r="D103" s="126" t="s">
        <v>2061</v>
      </c>
    </row>
    <row r="104" spans="1:4" hidden="1"/>
    <row r="105" spans="1:4" hidden="1"/>
  </sheetData>
  <sheetProtection password="DF61" sheet="1" objects="1" scenarios="1"/>
  <mergeCells count="13">
    <mergeCell ref="A101:D101"/>
    <mergeCell ref="A1:D1"/>
    <mergeCell ref="A9:D9"/>
    <mergeCell ref="A13:D13"/>
    <mergeCell ref="A38:D38"/>
    <mergeCell ref="A95:D95"/>
    <mergeCell ref="A96:D96"/>
    <mergeCell ref="A97:D97"/>
    <mergeCell ref="A98:D98"/>
    <mergeCell ref="A99:D99"/>
    <mergeCell ref="A100:D100"/>
    <mergeCell ref="A11:D11"/>
    <mergeCell ref="A94:D94"/>
  </mergeCells>
  <conditionalFormatting sqref="D76">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ToC!A1" display="40.011"/>
  </hyperlinks>
  <printOptions horizontalCentered="1"/>
  <pageMargins left="0.25" right="0.25" top="0.75" bottom="0.75" header="0.3" footer="0.3"/>
  <pageSetup paperSize="5" scale="6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3" tint="0.39997558519241921"/>
  </sheetPr>
  <dimension ref="A1:G165"/>
  <sheetViews>
    <sheetView topLeftCell="A111" zoomScaleNormal="100" workbookViewId="0">
      <selection activeCell="A147" sqref="A147:G147"/>
    </sheetView>
  </sheetViews>
  <sheetFormatPr defaultColWidth="0" defaultRowHeight="12.5" zeroHeight="1"/>
  <cols>
    <col min="1" max="1" width="61" style="519" customWidth="1"/>
    <col min="2" max="2" width="8.765625" style="519" customWidth="1"/>
    <col min="3" max="4" width="12.765625" style="519" customWidth="1"/>
    <col min="5" max="5" width="2.4609375" style="519" customWidth="1"/>
    <col min="6" max="7" width="12.765625" style="519" customWidth="1"/>
    <col min="8" max="16384" width="8.765625" style="519" hidden="1"/>
  </cols>
  <sheetData>
    <row r="1" spans="1:7" ht="13">
      <c r="A1" s="5052" t="s">
        <v>1992</v>
      </c>
      <c r="B1" s="5065"/>
      <c r="C1" s="5065"/>
      <c r="D1" s="5065"/>
      <c r="E1" s="5065"/>
      <c r="F1" s="5065"/>
      <c r="G1" s="5065"/>
    </row>
    <row r="2" spans="1:7" ht="13">
      <c r="A2" s="278"/>
      <c r="B2" s="278"/>
      <c r="C2" s="278"/>
      <c r="D2" s="278"/>
      <c r="E2" s="1817"/>
      <c r="F2" s="1023" t="s">
        <v>2285</v>
      </c>
      <c r="G2" s="278"/>
    </row>
    <row r="3" spans="1:7" ht="14">
      <c r="A3" s="857" t="str">
        <f>+Cover!$A$14</f>
        <v>Select Name of Insurer/ Financial Holding Company</v>
      </c>
      <c r="B3" s="858"/>
      <c r="C3" s="858"/>
      <c r="D3" s="858"/>
      <c r="E3" s="842"/>
      <c r="F3" s="842"/>
      <c r="G3" s="278"/>
    </row>
    <row r="4" spans="1:7" ht="14">
      <c r="A4" s="833" t="str">
        <f>+ToC!$A$3</f>
        <v>Insurer/Financial Holding Company</v>
      </c>
      <c r="B4" s="833"/>
      <c r="C4" s="842"/>
      <c r="D4" s="842"/>
      <c r="E4" s="842"/>
      <c r="F4" s="842"/>
      <c r="G4" s="278"/>
    </row>
    <row r="5" spans="1:7" ht="14">
      <c r="A5" s="833"/>
      <c r="B5" s="833"/>
      <c r="C5" s="842"/>
      <c r="D5" s="842"/>
      <c r="E5" s="842"/>
      <c r="F5" s="842"/>
      <c r="G5" s="278"/>
    </row>
    <row r="6" spans="1:7" ht="14">
      <c r="A6" s="99" t="str">
        <f>+ToC!$A$5</f>
        <v>LONG-TERM INSURERS ANNUAL RETURN</v>
      </c>
      <c r="B6" s="102"/>
      <c r="C6" s="842"/>
      <c r="D6" s="842"/>
      <c r="E6" s="842"/>
      <c r="F6" s="842"/>
      <c r="G6" s="278"/>
    </row>
    <row r="7" spans="1:7" ht="14">
      <c r="A7" s="99" t="str">
        <f>+ToC!$A$6</f>
        <v>FOR THE YEAR ENDED:</v>
      </c>
      <c r="B7" s="102"/>
      <c r="C7" s="842"/>
      <c r="D7" s="743"/>
      <c r="E7" s="842"/>
      <c r="F7" s="2078">
        <f>+Cover!$A$23</f>
        <v>0</v>
      </c>
      <c r="G7" s="278"/>
    </row>
    <row r="8" spans="1:7">
      <c r="A8" s="1025"/>
      <c r="B8" s="197"/>
      <c r="C8" s="197"/>
      <c r="D8" s="278"/>
      <c r="E8" s="278"/>
      <c r="F8" s="278"/>
      <c r="G8" s="278"/>
    </row>
    <row r="9" spans="1:7" ht="14">
      <c r="A9" s="5407" t="s">
        <v>999</v>
      </c>
      <c r="B9" s="5408"/>
      <c r="C9" s="5408"/>
      <c r="D9" s="5408"/>
      <c r="E9" s="5408"/>
      <c r="F9" s="5408"/>
      <c r="G9" s="278"/>
    </row>
    <row r="10" spans="1:7" s="1026" customFormat="1" ht="14">
      <c r="A10" s="5213" t="s">
        <v>1234</v>
      </c>
      <c r="B10" s="5213"/>
      <c r="C10" s="5213"/>
      <c r="D10" s="5213"/>
      <c r="E10" s="5213"/>
      <c r="F10" s="5213"/>
      <c r="G10" s="197"/>
    </row>
    <row r="11" spans="1:7" s="1026" customFormat="1">
      <c r="A11" s="197"/>
      <c r="B11" s="197"/>
      <c r="C11" s="197"/>
      <c r="D11" s="197"/>
      <c r="E11" s="197"/>
      <c r="F11" s="197"/>
      <c r="G11" s="197"/>
    </row>
    <row r="12" spans="1:7" ht="29.25" customHeight="1">
      <c r="A12" s="278"/>
      <c r="B12" s="278"/>
      <c r="C12" s="5674" t="s">
        <v>1235</v>
      </c>
      <c r="D12" s="5675"/>
      <c r="E12" s="1027"/>
      <c r="F12" s="5676" t="s">
        <v>1236</v>
      </c>
      <c r="G12" s="5677"/>
    </row>
    <row r="13" spans="1:7" ht="39">
      <c r="A13" s="5671" t="s">
        <v>1237</v>
      </c>
      <c r="B13" s="3271" t="s">
        <v>1238</v>
      </c>
      <c r="C13" s="3272" t="s">
        <v>1239</v>
      </c>
      <c r="D13" s="3272" t="s">
        <v>1240</v>
      </c>
      <c r="E13" s="1028"/>
      <c r="F13" s="3272" t="s">
        <v>1239</v>
      </c>
      <c r="G13" s="3272" t="s">
        <v>1241</v>
      </c>
    </row>
    <row r="14" spans="1:7" ht="13">
      <c r="A14" s="5672"/>
      <c r="B14" s="3243" t="s">
        <v>1167</v>
      </c>
      <c r="C14" s="3273" t="s">
        <v>1169</v>
      </c>
      <c r="D14" s="3273" t="s">
        <v>1171</v>
      </c>
      <c r="E14" s="1029"/>
      <c r="F14" s="3273" t="s">
        <v>1202</v>
      </c>
      <c r="G14" s="3273" t="s">
        <v>1207</v>
      </c>
    </row>
    <row r="15" spans="1:7" ht="13">
      <c r="A15" s="5673"/>
      <c r="B15" s="3271"/>
      <c r="C15" s="3272" t="s">
        <v>281</v>
      </c>
      <c r="D15" s="3272"/>
      <c r="E15" s="1028"/>
      <c r="F15" s="3272" t="s">
        <v>281</v>
      </c>
      <c r="G15" s="3272"/>
    </row>
    <row r="16" spans="1:7" ht="13">
      <c r="A16" s="3274" t="s">
        <v>1242</v>
      </c>
      <c r="B16" s="3275"/>
      <c r="C16" s="3276"/>
      <c r="D16" s="3276"/>
      <c r="E16" s="1029"/>
      <c r="F16" s="3276"/>
      <c r="G16" s="3276"/>
    </row>
    <row r="17" spans="1:7">
      <c r="A17" s="3277" t="s">
        <v>1243</v>
      </c>
      <c r="B17" s="3275">
        <v>2.5000000000000001E-3</v>
      </c>
      <c r="C17" s="3251"/>
      <c r="D17" s="3278">
        <f>+C17*B17</f>
        <v>0</v>
      </c>
      <c r="E17" s="1029"/>
      <c r="F17" s="3251"/>
      <c r="G17" s="3278">
        <f>+B17*F17</f>
        <v>0</v>
      </c>
    </row>
    <row r="18" spans="1:7" ht="14.5">
      <c r="A18" s="3279" t="s">
        <v>1244</v>
      </c>
      <c r="B18" s="3280">
        <v>2.5000000000000001E-3</v>
      </c>
      <c r="C18" s="3281"/>
      <c r="D18" s="3278">
        <f t="shared" ref="D18:D21" si="0">+C18*B18</f>
        <v>0</v>
      </c>
      <c r="E18" s="1029"/>
      <c r="F18" s="3282"/>
      <c r="G18" s="3278">
        <f t="shared" ref="G18:G21" si="1">+B18*F18</f>
        <v>0</v>
      </c>
    </row>
    <row r="19" spans="1:7" ht="25">
      <c r="A19" s="3279" t="s">
        <v>1245</v>
      </c>
      <c r="B19" s="3280">
        <v>0.02</v>
      </c>
      <c r="C19" s="3281"/>
      <c r="D19" s="3278">
        <f t="shared" si="0"/>
        <v>0</v>
      </c>
      <c r="E19" s="1029"/>
      <c r="F19" s="3282"/>
      <c r="G19" s="3278">
        <f t="shared" si="1"/>
        <v>0</v>
      </c>
    </row>
    <row r="20" spans="1:7">
      <c r="A20" s="3279" t="s">
        <v>1246</v>
      </c>
      <c r="B20" s="3275">
        <v>0.15</v>
      </c>
      <c r="C20" s="3282"/>
      <c r="D20" s="3278">
        <f t="shared" si="0"/>
        <v>0</v>
      </c>
      <c r="E20" s="1029"/>
      <c r="F20" s="3282"/>
      <c r="G20" s="3278">
        <f t="shared" si="1"/>
        <v>0</v>
      </c>
    </row>
    <row r="21" spans="1:7">
      <c r="A21" s="3279" t="s">
        <v>1247</v>
      </c>
      <c r="B21" s="3275">
        <v>0</v>
      </c>
      <c r="C21" s="3282"/>
      <c r="D21" s="3278">
        <f t="shared" si="0"/>
        <v>0</v>
      </c>
      <c r="E21" s="1029"/>
      <c r="F21" s="3282"/>
      <c r="G21" s="3278">
        <f t="shared" si="1"/>
        <v>0</v>
      </c>
    </row>
    <row r="22" spans="1:7" ht="13">
      <c r="A22" s="3274" t="s">
        <v>1248</v>
      </c>
      <c r="B22" s="3275"/>
      <c r="C22" s="3283">
        <f>SUM(C17:C21)</f>
        <v>0</v>
      </c>
      <c r="D22" s="3283">
        <f>SUM(D17:D21)</f>
        <v>0</v>
      </c>
      <c r="E22" s="1030"/>
      <c r="F22" s="3283">
        <f>SUM(F17:F21)</f>
        <v>0</v>
      </c>
      <c r="G22" s="3283">
        <f>SUM(G17:G21)</f>
        <v>0</v>
      </c>
    </row>
    <row r="23" spans="1:7" ht="13">
      <c r="A23" s="5678"/>
      <c r="B23" s="5679"/>
      <c r="C23" s="5679"/>
      <c r="D23" s="5680"/>
      <c r="E23" s="1029"/>
      <c r="F23" s="5681"/>
      <c r="G23" s="5682"/>
    </row>
    <row r="24" spans="1:7" ht="15">
      <c r="A24" s="3274" t="s">
        <v>1249</v>
      </c>
      <c r="B24" s="3275"/>
      <c r="C24" s="3276"/>
      <c r="D24" s="3276"/>
      <c r="E24" s="1029"/>
      <c r="F24" s="3276"/>
      <c r="G24" s="3276"/>
    </row>
    <row r="25" spans="1:7" ht="51" customHeight="1">
      <c r="A25" s="3277" t="s">
        <v>1250</v>
      </c>
      <c r="B25" s="3275"/>
      <c r="C25" s="3276"/>
      <c r="D25" s="3276"/>
      <c r="E25" s="1029"/>
      <c r="F25" s="3276"/>
      <c r="G25" s="3276"/>
    </row>
    <row r="26" spans="1:7">
      <c r="A26" s="3247" t="s">
        <v>1251</v>
      </c>
      <c r="B26" s="3275">
        <v>0</v>
      </c>
      <c r="C26" s="3251"/>
      <c r="D26" s="3278">
        <f>+C26*B26</f>
        <v>0</v>
      </c>
      <c r="E26" s="1029"/>
      <c r="F26" s="3251"/>
      <c r="G26" s="3278">
        <f t="shared" ref="G26:G35" si="2">+B26*F26</f>
        <v>0</v>
      </c>
    </row>
    <row r="27" spans="1:7">
      <c r="A27" s="3247" t="s">
        <v>1252</v>
      </c>
      <c r="B27" s="3275">
        <v>0</v>
      </c>
      <c r="C27" s="3251"/>
      <c r="D27" s="3278">
        <f t="shared" ref="D27:D35" si="3">+C27*B27</f>
        <v>0</v>
      </c>
      <c r="E27" s="1029"/>
      <c r="F27" s="3251"/>
      <c r="G27" s="3278">
        <f t="shared" si="2"/>
        <v>0</v>
      </c>
    </row>
    <row r="28" spans="1:7">
      <c r="A28" s="3247" t="s">
        <v>1253</v>
      </c>
      <c r="B28" s="3275">
        <v>5.0000000000000001E-3</v>
      </c>
      <c r="C28" s="3251"/>
      <c r="D28" s="3278">
        <f t="shared" si="3"/>
        <v>0</v>
      </c>
      <c r="E28" s="1029"/>
      <c r="F28" s="3251"/>
      <c r="G28" s="3278">
        <f t="shared" si="2"/>
        <v>0</v>
      </c>
    </row>
    <row r="29" spans="1:7">
      <c r="A29" s="3247" t="s">
        <v>1254</v>
      </c>
      <c r="B29" s="3275">
        <v>0.01</v>
      </c>
      <c r="C29" s="3251"/>
      <c r="D29" s="3278">
        <f t="shared" si="3"/>
        <v>0</v>
      </c>
      <c r="E29" s="1029"/>
      <c r="F29" s="3251"/>
      <c r="G29" s="3278">
        <f t="shared" si="2"/>
        <v>0</v>
      </c>
    </row>
    <row r="30" spans="1:7">
      <c r="A30" s="3247" t="s">
        <v>1255</v>
      </c>
      <c r="B30" s="3275">
        <v>0.03</v>
      </c>
      <c r="C30" s="3251"/>
      <c r="D30" s="3278">
        <f t="shared" si="3"/>
        <v>0</v>
      </c>
      <c r="E30" s="1029"/>
      <c r="F30" s="3251"/>
      <c r="G30" s="3278">
        <f t="shared" si="2"/>
        <v>0</v>
      </c>
    </row>
    <row r="31" spans="1:7">
      <c r="A31" s="3247" t="s">
        <v>1256</v>
      </c>
      <c r="B31" s="3275">
        <v>0.05</v>
      </c>
      <c r="C31" s="3251"/>
      <c r="D31" s="3278">
        <f t="shared" si="3"/>
        <v>0</v>
      </c>
      <c r="E31" s="1029"/>
      <c r="F31" s="3251"/>
      <c r="G31" s="3278">
        <f t="shared" si="2"/>
        <v>0</v>
      </c>
    </row>
    <row r="32" spans="1:7">
      <c r="A32" s="3247" t="s">
        <v>1257</v>
      </c>
      <c r="B32" s="3275">
        <v>0.1</v>
      </c>
      <c r="C32" s="3251"/>
      <c r="D32" s="3278">
        <f t="shared" si="3"/>
        <v>0</v>
      </c>
      <c r="E32" s="1029"/>
      <c r="F32" s="3251"/>
      <c r="G32" s="3278">
        <f t="shared" si="2"/>
        <v>0</v>
      </c>
    </row>
    <row r="33" spans="1:7">
      <c r="A33" s="3247" t="s">
        <v>1258</v>
      </c>
      <c r="B33" s="3275">
        <v>0.15</v>
      </c>
      <c r="C33" s="3251"/>
      <c r="D33" s="3278">
        <f t="shared" si="3"/>
        <v>0</v>
      </c>
      <c r="E33" s="1029"/>
      <c r="F33" s="3251"/>
      <c r="G33" s="3278">
        <f t="shared" si="2"/>
        <v>0</v>
      </c>
    </row>
    <row r="34" spans="1:7">
      <c r="A34" s="3247" t="s">
        <v>1259</v>
      </c>
      <c r="B34" s="3275">
        <v>0.1</v>
      </c>
      <c r="C34" s="3251"/>
      <c r="D34" s="3278">
        <f t="shared" si="3"/>
        <v>0</v>
      </c>
      <c r="E34" s="1029"/>
      <c r="F34" s="3251"/>
      <c r="G34" s="3278">
        <f t="shared" si="2"/>
        <v>0</v>
      </c>
    </row>
    <row r="35" spans="1:7">
      <c r="A35" s="3247" t="s">
        <v>1260</v>
      </c>
      <c r="B35" s="3275">
        <v>0.15</v>
      </c>
      <c r="C35" s="3176">
        <v>0</v>
      </c>
      <c r="D35" s="3278">
        <f t="shared" si="3"/>
        <v>0</v>
      </c>
      <c r="E35" s="1029"/>
      <c r="F35" s="3282"/>
      <c r="G35" s="3278">
        <f t="shared" si="2"/>
        <v>0</v>
      </c>
    </row>
    <row r="36" spans="1:7" ht="14.5">
      <c r="A36" s="3247" t="s">
        <v>1261</v>
      </c>
      <c r="B36" s="3275">
        <v>0.1</v>
      </c>
      <c r="C36" s="3278">
        <f>+'40.051'!D164</f>
        <v>0</v>
      </c>
      <c r="D36" s="3278">
        <f>+C36*B36</f>
        <v>0</v>
      </c>
      <c r="E36" s="1029"/>
      <c r="F36" s="3278">
        <f>+'40.051'!F164</f>
        <v>0</v>
      </c>
      <c r="G36" s="3278">
        <f>+B36*F36</f>
        <v>0</v>
      </c>
    </row>
    <row r="37" spans="1:7" ht="13">
      <c r="A37" s="3244" t="s">
        <v>1262</v>
      </c>
      <c r="B37" s="3275"/>
      <c r="C37" s="3283">
        <f>SUM(C26:C36)</f>
        <v>0</v>
      </c>
      <c r="D37" s="3283">
        <f>SUM(D26:D36)</f>
        <v>0</v>
      </c>
      <c r="E37" s="1029"/>
      <c r="F37" s="3283">
        <f>SUM(F26:F36)</f>
        <v>0</v>
      </c>
      <c r="G37" s="3283">
        <f>SUM(G26:G36)</f>
        <v>0</v>
      </c>
    </row>
    <row r="38" spans="1:7">
      <c r="A38" s="3247"/>
      <c r="B38" s="3275"/>
      <c r="C38" s="3276"/>
      <c r="D38" s="3276"/>
      <c r="E38" s="1029"/>
      <c r="F38" s="3276"/>
      <c r="G38" s="3276"/>
    </row>
    <row r="39" spans="1:7" ht="15">
      <c r="A39" s="3244" t="s">
        <v>1263</v>
      </c>
      <c r="B39" s="3275"/>
      <c r="C39" s="3276"/>
      <c r="D39" s="3276"/>
      <c r="E39" s="1031"/>
      <c r="F39" s="3276"/>
      <c r="G39" s="3276"/>
    </row>
    <row r="40" spans="1:7">
      <c r="A40" s="3247" t="s">
        <v>1264</v>
      </c>
      <c r="B40" s="3275"/>
      <c r="C40" s="3282"/>
      <c r="D40" s="3278">
        <f>+C40*B40</f>
        <v>0</v>
      </c>
      <c r="E40" s="1029"/>
      <c r="F40" s="3282"/>
      <c r="G40" s="3278">
        <f>+B40*F40</f>
        <v>0</v>
      </c>
    </row>
    <row r="41" spans="1:7" ht="13">
      <c r="A41" s="3284"/>
      <c r="B41" s="3285"/>
      <c r="C41" s="3282"/>
      <c r="D41" s="3278">
        <f>+C41*B41</f>
        <v>0</v>
      </c>
      <c r="E41" s="1029"/>
      <c r="F41" s="3282"/>
      <c r="G41" s="3278">
        <f>+B41*F41</f>
        <v>0</v>
      </c>
    </row>
    <row r="42" spans="1:7" ht="13">
      <c r="A42" s="3284"/>
      <c r="B42" s="3285"/>
      <c r="C42" s="3282"/>
      <c r="D42" s="3278">
        <f>+C42*B42</f>
        <v>0</v>
      </c>
      <c r="E42" s="1029"/>
      <c r="F42" s="3282"/>
      <c r="G42" s="3278">
        <f>+B42*F42</f>
        <v>0</v>
      </c>
    </row>
    <row r="43" spans="1:7" ht="13">
      <c r="A43" s="3284"/>
      <c r="B43" s="3285"/>
      <c r="C43" s="3281"/>
      <c r="D43" s="3278">
        <f>+C43*B43</f>
        <v>0</v>
      </c>
      <c r="E43" s="1029"/>
      <c r="F43" s="3282"/>
      <c r="G43" s="3278">
        <f>+B43*F43</f>
        <v>0</v>
      </c>
    </row>
    <row r="44" spans="1:7" ht="13">
      <c r="A44" s="3244" t="s">
        <v>1265</v>
      </c>
      <c r="B44" s="3275"/>
      <c r="C44" s="3283">
        <f>SUM(C40:C43)</f>
        <v>0</v>
      </c>
      <c r="D44" s="3283">
        <f>SUM(D40:D43)</f>
        <v>0</v>
      </c>
      <c r="E44" s="1029"/>
      <c r="F44" s="3283">
        <f>SUM(F40:F43)</f>
        <v>0</v>
      </c>
      <c r="G44" s="3283">
        <f>SUM(G40:G43)</f>
        <v>0</v>
      </c>
    </row>
    <row r="45" spans="1:7" ht="13">
      <c r="A45" s="5678"/>
      <c r="B45" s="5679"/>
      <c r="C45" s="5679"/>
      <c r="D45" s="5680"/>
      <c r="E45" s="1032"/>
      <c r="F45" s="3276"/>
      <c r="G45" s="3276"/>
    </row>
    <row r="46" spans="1:7" ht="13">
      <c r="A46" s="3244" t="s">
        <v>1266</v>
      </c>
      <c r="B46" s="3275"/>
      <c r="C46" s="3283">
        <f>+C37+C44</f>
        <v>0</v>
      </c>
      <c r="D46" s="3283">
        <f>+D37+D44</f>
        <v>0</v>
      </c>
      <c r="E46" s="1030"/>
      <c r="F46" s="3283">
        <f>+F37+F44</f>
        <v>0</v>
      </c>
      <c r="G46" s="3283">
        <f>+G37+G44</f>
        <v>0</v>
      </c>
    </row>
    <row r="47" spans="1:7" ht="13">
      <c r="A47" s="3244"/>
      <c r="B47" s="3286"/>
      <c r="C47" s="3276"/>
      <c r="D47" s="3276"/>
      <c r="E47" s="1029"/>
      <c r="F47" s="3276"/>
      <c r="G47" s="3276"/>
    </row>
    <row r="48" spans="1:7" ht="15">
      <c r="A48" s="3244" t="s">
        <v>1267</v>
      </c>
      <c r="B48" s="3286"/>
      <c r="C48" s="3276"/>
      <c r="D48" s="3276"/>
      <c r="E48" s="1029"/>
      <c r="F48" s="3276"/>
      <c r="G48" s="3276"/>
    </row>
    <row r="49" spans="1:7">
      <c r="A49" s="3247" t="s">
        <v>1253</v>
      </c>
      <c r="B49" s="3275">
        <v>5.0000000000000001E-3</v>
      </c>
      <c r="C49" s="3281"/>
      <c r="D49" s="3278">
        <f t="shared" ref="D49:D55" si="4">+C49*B49</f>
        <v>0</v>
      </c>
      <c r="E49" s="1029"/>
      <c r="F49" s="3281"/>
      <c r="G49" s="3278">
        <f t="shared" ref="G49:G56" si="5">+B49*F49</f>
        <v>0</v>
      </c>
    </row>
    <row r="50" spans="1:7">
      <c r="A50" s="3247" t="s">
        <v>1254</v>
      </c>
      <c r="B50" s="3275">
        <v>0.02</v>
      </c>
      <c r="C50" s="3281"/>
      <c r="D50" s="3278">
        <f t="shared" si="4"/>
        <v>0</v>
      </c>
      <c r="E50" s="1029"/>
      <c r="F50" s="3281"/>
      <c r="G50" s="3278">
        <f t="shared" si="5"/>
        <v>0</v>
      </c>
    </row>
    <row r="51" spans="1:7">
      <c r="A51" s="3247" t="s">
        <v>1255</v>
      </c>
      <c r="B51" s="3275">
        <v>0.03</v>
      </c>
      <c r="C51" s="3281"/>
      <c r="D51" s="3278">
        <f t="shared" si="4"/>
        <v>0</v>
      </c>
      <c r="E51" s="1029"/>
      <c r="F51" s="3281"/>
      <c r="G51" s="3278">
        <f t="shared" si="5"/>
        <v>0</v>
      </c>
    </row>
    <row r="52" spans="1:7">
      <c r="A52" s="3247" t="s">
        <v>1256</v>
      </c>
      <c r="B52" s="3275">
        <v>0.1</v>
      </c>
      <c r="C52" s="3281"/>
      <c r="D52" s="3278">
        <f t="shared" si="4"/>
        <v>0</v>
      </c>
      <c r="E52" s="1029"/>
      <c r="F52" s="3281"/>
      <c r="G52" s="3278">
        <f t="shared" si="5"/>
        <v>0</v>
      </c>
    </row>
    <row r="53" spans="1:7">
      <c r="A53" s="3247" t="s">
        <v>1257</v>
      </c>
      <c r="B53" s="3275">
        <v>0.15</v>
      </c>
      <c r="C53" s="3281"/>
      <c r="D53" s="3278">
        <f t="shared" si="4"/>
        <v>0</v>
      </c>
      <c r="E53" s="1029"/>
      <c r="F53" s="3281"/>
      <c r="G53" s="3278">
        <f t="shared" si="5"/>
        <v>0</v>
      </c>
    </row>
    <row r="54" spans="1:7">
      <c r="A54" s="3247" t="s">
        <v>1258</v>
      </c>
      <c r="B54" s="3275">
        <v>0.2</v>
      </c>
      <c r="C54" s="3281"/>
      <c r="D54" s="3278">
        <f t="shared" si="4"/>
        <v>0</v>
      </c>
      <c r="E54" s="1029"/>
      <c r="F54" s="3281"/>
      <c r="G54" s="3278">
        <f t="shared" si="5"/>
        <v>0</v>
      </c>
    </row>
    <row r="55" spans="1:7">
      <c r="A55" s="3247" t="s">
        <v>1268</v>
      </c>
      <c r="B55" s="3275">
        <v>0.02</v>
      </c>
      <c r="C55" s="3251"/>
      <c r="D55" s="3278">
        <f t="shared" si="4"/>
        <v>0</v>
      </c>
      <c r="E55" s="1029"/>
      <c r="F55" s="3251"/>
      <c r="G55" s="3278">
        <f t="shared" si="5"/>
        <v>0</v>
      </c>
    </row>
    <row r="56" spans="1:7">
      <c r="A56" s="3247" t="s">
        <v>1269</v>
      </c>
      <c r="B56" s="3275">
        <v>0.2</v>
      </c>
      <c r="C56" s="3251"/>
      <c r="D56" s="3278">
        <f>+C56*B56</f>
        <v>0</v>
      </c>
      <c r="E56" s="1029"/>
      <c r="F56" s="3251"/>
      <c r="G56" s="3278">
        <f t="shared" si="5"/>
        <v>0</v>
      </c>
    </row>
    <row r="57" spans="1:7" ht="13">
      <c r="A57" s="3244" t="s">
        <v>1270</v>
      </c>
      <c r="B57" s="3275"/>
      <c r="C57" s="3283">
        <f>SUM(C49:C56)</f>
        <v>0</v>
      </c>
      <c r="D57" s="3283">
        <f>SUM(D49:D56)</f>
        <v>0</v>
      </c>
      <c r="E57" s="1030"/>
      <c r="F57" s="3283">
        <f>SUM(F49:F56)</f>
        <v>0</v>
      </c>
      <c r="G57" s="3283">
        <f>SUM(G49:G56)</f>
        <v>0</v>
      </c>
    </row>
    <row r="58" spans="1:7" ht="13">
      <c r="A58" s="3244"/>
      <c r="B58" s="3286"/>
      <c r="C58" s="3276"/>
      <c r="D58" s="3276"/>
      <c r="E58" s="1029"/>
      <c r="F58" s="3276"/>
      <c r="G58" s="3276"/>
    </row>
    <row r="59" spans="1:7" ht="13">
      <c r="A59" s="3244" t="s">
        <v>1271</v>
      </c>
      <c r="B59" s="3286"/>
      <c r="C59" s="3276"/>
      <c r="D59" s="3276"/>
      <c r="E59" s="1029"/>
      <c r="F59" s="3276"/>
      <c r="G59" s="3276"/>
    </row>
    <row r="60" spans="1:7" ht="14.5">
      <c r="A60" s="3247" t="s">
        <v>1272</v>
      </c>
      <c r="B60" s="3286"/>
      <c r="C60" s="3276"/>
      <c r="D60" s="3276"/>
      <c r="E60" s="1029"/>
      <c r="F60" s="3276"/>
      <c r="G60" s="3276"/>
    </row>
    <row r="61" spans="1:7">
      <c r="A61" s="3287"/>
      <c r="B61" s="3288"/>
      <c r="C61" s="3281"/>
      <c r="D61" s="3278">
        <f>+C61*B61</f>
        <v>0</v>
      </c>
      <c r="E61" s="1029"/>
      <c r="F61" s="3281"/>
      <c r="G61" s="3278">
        <f>+B61*F61</f>
        <v>0</v>
      </c>
    </row>
    <row r="62" spans="1:7">
      <c r="A62" s="3289"/>
      <c r="B62" s="3288"/>
      <c r="C62" s="3281"/>
      <c r="D62" s="3278">
        <f>+C62*B62</f>
        <v>0</v>
      </c>
      <c r="E62" s="1029"/>
      <c r="F62" s="3281"/>
      <c r="G62" s="3278">
        <f>+B62*F62</f>
        <v>0</v>
      </c>
    </row>
    <row r="63" spans="1:7" ht="13">
      <c r="A63" s="3244" t="s">
        <v>1273</v>
      </c>
      <c r="B63" s="3275"/>
      <c r="C63" s="3283">
        <f>SUM(C61:C62)</f>
        <v>0</v>
      </c>
      <c r="D63" s="3283">
        <f>SUM(D61:D62)</f>
        <v>0</v>
      </c>
      <c r="E63" s="1029"/>
      <c r="F63" s="3283">
        <f>SUM(F61:F62)</f>
        <v>0</v>
      </c>
      <c r="G63" s="3283">
        <f>SUM(G61:G62)</f>
        <v>0</v>
      </c>
    </row>
    <row r="64" spans="1:7" ht="13">
      <c r="A64" s="3244"/>
      <c r="B64" s="3275"/>
      <c r="C64" s="3276"/>
      <c r="D64" s="3276"/>
      <c r="E64" s="1029"/>
      <c r="F64" s="3276"/>
      <c r="G64" s="3276"/>
    </row>
    <row r="65" spans="1:7" ht="13">
      <c r="A65" s="3244" t="s">
        <v>1274</v>
      </c>
      <c r="B65" s="3275"/>
      <c r="C65" s="3276"/>
      <c r="D65" s="3276"/>
      <c r="E65" s="1029"/>
      <c r="F65" s="3276"/>
      <c r="G65" s="3276"/>
    </row>
    <row r="66" spans="1:7" ht="13">
      <c r="A66" s="3244" t="s">
        <v>1275</v>
      </c>
      <c r="B66" s="3275"/>
      <c r="C66" s="3276"/>
      <c r="D66" s="3276"/>
      <c r="E66" s="1029"/>
      <c r="F66" s="3276"/>
      <c r="G66" s="3276"/>
    </row>
    <row r="67" spans="1:7">
      <c r="A67" s="3247" t="s">
        <v>1276</v>
      </c>
      <c r="B67" s="3275"/>
      <c r="C67" s="3276"/>
      <c r="D67" s="3276"/>
      <c r="E67" s="1030"/>
      <c r="F67" s="3276"/>
      <c r="G67" s="3276"/>
    </row>
    <row r="68" spans="1:7">
      <c r="A68" s="3290"/>
      <c r="B68" s="3285"/>
      <c r="C68" s="3281"/>
      <c r="D68" s="3278">
        <f t="shared" ref="D68:D85" si="6">+C68*B68</f>
        <v>0</v>
      </c>
      <c r="E68" s="1030"/>
      <c r="F68" s="3281"/>
      <c r="G68" s="3278">
        <f t="shared" ref="G68:G85" si="7">+B68*F68</f>
        <v>0</v>
      </c>
    </row>
    <row r="69" spans="1:7">
      <c r="A69" s="3290"/>
      <c r="B69" s="3285"/>
      <c r="C69" s="3281"/>
      <c r="D69" s="3278">
        <f t="shared" si="6"/>
        <v>0</v>
      </c>
      <c r="E69" s="1030"/>
      <c r="F69" s="3281"/>
      <c r="G69" s="3278">
        <f t="shared" si="7"/>
        <v>0</v>
      </c>
    </row>
    <row r="70" spans="1:7">
      <c r="A70" s="3290"/>
      <c r="B70" s="3285"/>
      <c r="C70" s="3281"/>
      <c r="D70" s="3278">
        <f t="shared" si="6"/>
        <v>0</v>
      </c>
      <c r="E70" s="1030"/>
      <c r="F70" s="3281"/>
      <c r="G70" s="3278">
        <f t="shared" si="7"/>
        <v>0</v>
      </c>
    </row>
    <row r="71" spans="1:7" ht="14.25" customHeight="1">
      <c r="A71" s="3291" t="s">
        <v>1277</v>
      </c>
      <c r="B71" s="3275"/>
      <c r="C71" s="3276"/>
      <c r="D71" s="3276"/>
      <c r="E71" s="1033"/>
      <c r="F71" s="3276"/>
      <c r="G71" s="3276"/>
    </row>
    <row r="72" spans="1:7" ht="14.25" customHeight="1">
      <c r="A72" s="3292" t="s">
        <v>1278</v>
      </c>
      <c r="B72" s="3293">
        <v>0.1</v>
      </c>
      <c r="C72" s="3281"/>
      <c r="D72" s="3278">
        <f t="shared" si="6"/>
        <v>0</v>
      </c>
      <c r="E72" s="1033"/>
      <c r="F72" s="3281"/>
      <c r="G72" s="3278">
        <f t="shared" si="7"/>
        <v>0</v>
      </c>
    </row>
    <row r="73" spans="1:7" ht="14.25" customHeight="1">
      <c r="A73" s="3292" t="s">
        <v>1279</v>
      </c>
      <c r="B73" s="3293">
        <v>0.05</v>
      </c>
      <c r="C73" s="3281"/>
      <c r="D73" s="3278">
        <f t="shared" si="6"/>
        <v>0</v>
      </c>
      <c r="E73" s="1033"/>
      <c r="F73" s="3281"/>
      <c r="G73" s="3278">
        <f t="shared" si="7"/>
        <v>0</v>
      </c>
    </row>
    <row r="74" spans="1:7" ht="14.25" customHeight="1">
      <c r="A74" s="3292" t="s">
        <v>1280</v>
      </c>
      <c r="B74" s="3293">
        <v>0.35</v>
      </c>
      <c r="C74" s="3281"/>
      <c r="D74" s="3278">
        <f t="shared" si="6"/>
        <v>0</v>
      </c>
      <c r="E74" s="1033"/>
      <c r="F74" s="3281"/>
      <c r="G74" s="3278">
        <f t="shared" si="7"/>
        <v>0</v>
      </c>
    </row>
    <row r="75" spans="1:7" ht="14.25" customHeight="1">
      <c r="A75" s="3292" t="s">
        <v>324</v>
      </c>
      <c r="B75" s="3293">
        <v>0.15</v>
      </c>
      <c r="C75" s="3281"/>
      <c r="D75" s="3278">
        <f t="shared" si="6"/>
        <v>0</v>
      </c>
      <c r="E75" s="1033"/>
      <c r="F75" s="3281"/>
      <c r="G75" s="3278">
        <f t="shared" si="7"/>
        <v>0</v>
      </c>
    </row>
    <row r="76" spans="1:7" ht="14.5">
      <c r="A76" s="3291" t="s">
        <v>1281</v>
      </c>
      <c r="B76" s="3275"/>
      <c r="C76" s="3276"/>
      <c r="D76" s="3276"/>
      <c r="E76" s="1029"/>
      <c r="F76" s="3276"/>
      <c r="G76" s="3276"/>
    </row>
    <row r="77" spans="1:7">
      <c r="A77" s="3292" t="s">
        <v>1253</v>
      </c>
      <c r="B77" s="3293">
        <v>5.0000000000000001E-3</v>
      </c>
      <c r="C77" s="3281"/>
      <c r="D77" s="3278">
        <f t="shared" si="6"/>
        <v>0</v>
      </c>
      <c r="E77" s="1029"/>
      <c r="F77" s="3281"/>
      <c r="G77" s="3278">
        <f t="shared" si="7"/>
        <v>0</v>
      </c>
    </row>
    <row r="78" spans="1:7">
      <c r="A78" s="3292" t="s">
        <v>1254</v>
      </c>
      <c r="B78" s="3293">
        <v>0.01</v>
      </c>
      <c r="C78" s="3281"/>
      <c r="D78" s="3278">
        <f t="shared" si="6"/>
        <v>0</v>
      </c>
      <c r="E78" s="1029"/>
      <c r="F78" s="3281"/>
      <c r="G78" s="3278">
        <f t="shared" si="7"/>
        <v>0</v>
      </c>
    </row>
    <row r="79" spans="1:7">
      <c r="A79" s="3292" t="s">
        <v>1255</v>
      </c>
      <c r="B79" s="3293">
        <v>0.03</v>
      </c>
      <c r="C79" s="3281"/>
      <c r="D79" s="3278">
        <f t="shared" si="6"/>
        <v>0</v>
      </c>
      <c r="E79" s="1029"/>
      <c r="F79" s="3281"/>
      <c r="G79" s="3278">
        <f t="shared" si="7"/>
        <v>0</v>
      </c>
    </row>
    <row r="80" spans="1:7">
      <c r="A80" s="3292" t="s">
        <v>1256</v>
      </c>
      <c r="B80" s="3293">
        <v>0.05</v>
      </c>
      <c r="C80" s="3281"/>
      <c r="D80" s="3278">
        <f t="shared" si="6"/>
        <v>0</v>
      </c>
      <c r="E80" s="1029"/>
      <c r="F80" s="3281"/>
      <c r="G80" s="3278">
        <f t="shared" si="7"/>
        <v>0</v>
      </c>
    </row>
    <row r="81" spans="1:7">
      <c r="A81" s="3292" t="s">
        <v>1257</v>
      </c>
      <c r="B81" s="3293">
        <v>0.1</v>
      </c>
      <c r="C81" s="3281"/>
      <c r="D81" s="3278">
        <f t="shared" si="6"/>
        <v>0</v>
      </c>
      <c r="E81" s="1029"/>
      <c r="F81" s="3281"/>
      <c r="G81" s="3278">
        <f t="shared" si="7"/>
        <v>0</v>
      </c>
    </row>
    <row r="82" spans="1:7">
      <c r="A82" s="3292" t="s">
        <v>1258</v>
      </c>
      <c r="B82" s="3293">
        <v>0.15</v>
      </c>
      <c r="C82" s="3281"/>
      <c r="D82" s="3278">
        <f t="shared" si="6"/>
        <v>0</v>
      </c>
      <c r="E82" s="1029"/>
      <c r="F82" s="3281"/>
      <c r="G82" s="3278">
        <f t="shared" si="7"/>
        <v>0</v>
      </c>
    </row>
    <row r="83" spans="1:7">
      <c r="A83" s="3292" t="s">
        <v>1259</v>
      </c>
      <c r="B83" s="3293">
        <v>0.1</v>
      </c>
      <c r="C83" s="3281"/>
      <c r="D83" s="3278">
        <f t="shared" si="6"/>
        <v>0</v>
      </c>
      <c r="E83" s="1029"/>
      <c r="F83" s="3281"/>
      <c r="G83" s="3278">
        <f t="shared" si="7"/>
        <v>0</v>
      </c>
    </row>
    <row r="84" spans="1:7">
      <c r="A84" s="3292" t="s">
        <v>1260</v>
      </c>
      <c r="B84" s="3293">
        <v>0.15</v>
      </c>
      <c r="C84" s="3281"/>
      <c r="D84" s="3278">
        <f t="shared" si="6"/>
        <v>0</v>
      </c>
      <c r="E84" s="1029"/>
      <c r="F84" s="3281"/>
      <c r="G84" s="3278">
        <f t="shared" si="7"/>
        <v>0</v>
      </c>
    </row>
    <row r="85" spans="1:7">
      <c r="A85" s="3247" t="s">
        <v>1282</v>
      </c>
      <c r="B85" s="3275">
        <v>0.2</v>
      </c>
      <c r="C85" s="3282"/>
      <c r="D85" s="3278">
        <f t="shared" si="6"/>
        <v>0</v>
      </c>
      <c r="E85" s="1029"/>
      <c r="F85" s="3281"/>
      <c r="G85" s="3278">
        <f t="shared" si="7"/>
        <v>0</v>
      </c>
    </row>
    <row r="86" spans="1:7" ht="13">
      <c r="A86" s="3244" t="s">
        <v>1283</v>
      </c>
      <c r="B86" s="3275"/>
      <c r="C86" s="3283">
        <f>SUM(C67:C85)</f>
        <v>0</v>
      </c>
      <c r="D86" s="3283">
        <f>SUM(D67:D85)</f>
        <v>0</v>
      </c>
      <c r="E86" s="1029"/>
      <c r="F86" s="3283">
        <f>SUM(F67:F85)</f>
        <v>0</v>
      </c>
      <c r="G86" s="3283">
        <f>SUM(G67:G85)</f>
        <v>0</v>
      </c>
    </row>
    <row r="87" spans="1:7" ht="13">
      <c r="A87" s="5678"/>
      <c r="B87" s="5679"/>
      <c r="C87" s="5679"/>
      <c r="D87" s="5680"/>
      <c r="E87" s="1029"/>
      <c r="F87" s="5681"/>
      <c r="G87" s="5682"/>
    </row>
    <row r="88" spans="1:7" ht="13">
      <c r="A88" s="3294" t="s">
        <v>1284</v>
      </c>
      <c r="B88" s="3295"/>
      <c r="C88" s="3283">
        <f>+C46+C57+C63+C86</f>
        <v>0</v>
      </c>
      <c r="D88" s="3283">
        <f>+D46+D57+D63+D86</f>
        <v>0</v>
      </c>
      <c r="E88" s="1029"/>
      <c r="F88" s="3283">
        <f>+F46+F57+F63+F86</f>
        <v>0</v>
      </c>
      <c r="G88" s="3283">
        <f>+G46+G57+G63+G86</f>
        <v>0</v>
      </c>
    </row>
    <row r="89" spans="1:7" ht="13">
      <c r="A89" s="5678"/>
      <c r="B89" s="5679"/>
      <c r="C89" s="5679"/>
      <c r="D89" s="5680"/>
      <c r="E89" s="1032"/>
      <c r="F89" s="5681"/>
      <c r="G89" s="5682"/>
    </row>
    <row r="90" spans="1:7" ht="13">
      <c r="A90" s="3294" t="s">
        <v>1285</v>
      </c>
      <c r="B90" s="3275"/>
      <c r="C90" s="3276"/>
      <c r="D90" s="3276"/>
      <c r="E90" s="1029"/>
      <c r="F90" s="3276"/>
      <c r="G90" s="3276"/>
    </row>
    <row r="91" spans="1:7">
      <c r="A91" s="3246" t="s">
        <v>1286</v>
      </c>
      <c r="B91" s="3275">
        <v>0</v>
      </c>
      <c r="C91" s="3251"/>
      <c r="D91" s="3278">
        <f t="shared" ref="D91:D96" si="8">+C91*B91</f>
        <v>0</v>
      </c>
      <c r="E91" s="1029"/>
      <c r="F91" s="3281">
        <v>0</v>
      </c>
      <c r="G91" s="3278">
        <f t="shared" ref="G91:G96" si="9">+B91*F91</f>
        <v>0</v>
      </c>
    </row>
    <row r="92" spans="1:7">
      <c r="A92" s="3246" t="s">
        <v>1287</v>
      </c>
      <c r="B92" s="3275">
        <v>0</v>
      </c>
      <c r="C92" s="3251"/>
      <c r="D92" s="3278">
        <f t="shared" si="8"/>
        <v>0</v>
      </c>
      <c r="E92" s="1029"/>
      <c r="F92" s="3281">
        <v>0</v>
      </c>
      <c r="G92" s="3278">
        <f t="shared" si="9"/>
        <v>0</v>
      </c>
    </row>
    <row r="93" spans="1:7">
      <c r="A93" s="3246" t="s">
        <v>1288</v>
      </c>
      <c r="B93" s="3275">
        <v>0</v>
      </c>
      <c r="C93" s="3251"/>
      <c r="D93" s="3278">
        <f t="shared" si="8"/>
        <v>0</v>
      </c>
      <c r="E93" s="1029"/>
      <c r="F93" s="3281">
        <v>0</v>
      </c>
      <c r="G93" s="3278">
        <f t="shared" si="9"/>
        <v>0</v>
      </c>
    </row>
    <row r="94" spans="1:7" ht="14.5">
      <c r="A94" s="3246" t="s">
        <v>1289</v>
      </c>
      <c r="B94" s="3275">
        <v>0</v>
      </c>
      <c r="C94" s="3251"/>
      <c r="D94" s="3278">
        <f t="shared" si="8"/>
        <v>0</v>
      </c>
      <c r="E94" s="1029"/>
      <c r="F94" s="3282">
        <v>0</v>
      </c>
      <c r="G94" s="3278">
        <f t="shared" si="9"/>
        <v>0</v>
      </c>
    </row>
    <row r="95" spans="1:7">
      <c r="A95" s="3246" t="s">
        <v>1290</v>
      </c>
      <c r="B95" s="3275">
        <v>0</v>
      </c>
      <c r="C95" s="3251"/>
      <c r="D95" s="3278">
        <f t="shared" si="8"/>
        <v>0</v>
      </c>
      <c r="E95" s="1030"/>
      <c r="F95" s="3281">
        <v>0</v>
      </c>
      <c r="G95" s="3278">
        <f t="shared" si="9"/>
        <v>0</v>
      </c>
    </row>
    <row r="96" spans="1:7">
      <c r="A96" s="3246" t="s">
        <v>1291</v>
      </c>
      <c r="B96" s="3275">
        <v>5.0000000000000001E-3</v>
      </c>
      <c r="C96" s="3251"/>
      <c r="D96" s="3278">
        <f t="shared" si="8"/>
        <v>0</v>
      </c>
      <c r="E96" s="1029"/>
      <c r="F96" s="3282">
        <v>0</v>
      </c>
      <c r="G96" s="3278">
        <f t="shared" si="9"/>
        <v>0</v>
      </c>
    </row>
    <row r="97" spans="1:7">
      <c r="A97" s="3246" t="s">
        <v>1292</v>
      </c>
      <c r="B97" s="3293"/>
      <c r="C97" s="3251"/>
      <c r="D97" s="3296"/>
      <c r="E97" s="1029"/>
      <c r="F97" s="3296"/>
      <c r="G97" s="3296"/>
    </row>
    <row r="98" spans="1:7">
      <c r="A98" s="3247" t="s">
        <v>1253</v>
      </c>
      <c r="B98" s="3297">
        <v>5.0000000000000001E-3</v>
      </c>
      <c r="C98" s="3251"/>
      <c r="D98" s="3278">
        <f t="shared" ref="D98:D104" si="10">+C98*B98</f>
        <v>0</v>
      </c>
      <c r="E98" s="1029"/>
      <c r="F98" s="3281">
        <v>0</v>
      </c>
      <c r="G98" s="3278">
        <f t="shared" ref="G98:G104" si="11">+B98*F98</f>
        <v>0</v>
      </c>
    </row>
    <row r="99" spans="1:7">
      <c r="A99" s="3247" t="s">
        <v>1254</v>
      </c>
      <c r="B99" s="3297">
        <v>0.02</v>
      </c>
      <c r="C99" s="3282"/>
      <c r="D99" s="3278">
        <f t="shared" si="10"/>
        <v>0</v>
      </c>
      <c r="E99" s="1029"/>
      <c r="F99" s="3282">
        <v>0</v>
      </c>
      <c r="G99" s="3278">
        <f t="shared" si="11"/>
        <v>0</v>
      </c>
    </row>
    <row r="100" spans="1:7">
      <c r="A100" s="3247" t="s">
        <v>1255</v>
      </c>
      <c r="B100" s="3297">
        <v>0.03</v>
      </c>
      <c r="C100" s="3282"/>
      <c r="D100" s="3278">
        <f t="shared" si="10"/>
        <v>0</v>
      </c>
      <c r="E100" s="1029"/>
      <c r="F100" s="3282">
        <v>0</v>
      </c>
      <c r="G100" s="3278">
        <f t="shared" si="11"/>
        <v>0</v>
      </c>
    </row>
    <row r="101" spans="1:7">
      <c r="A101" s="3247" t="s">
        <v>1256</v>
      </c>
      <c r="B101" s="3297">
        <v>0.1</v>
      </c>
      <c r="C101" s="3282"/>
      <c r="D101" s="3278">
        <f t="shared" si="10"/>
        <v>0</v>
      </c>
      <c r="E101" s="1029"/>
      <c r="F101" s="3282">
        <v>0</v>
      </c>
      <c r="G101" s="3278">
        <f t="shared" si="11"/>
        <v>0</v>
      </c>
    </row>
    <row r="102" spans="1:7">
      <c r="A102" s="3247" t="s">
        <v>1257</v>
      </c>
      <c r="B102" s="3297">
        <v>0.15</v>
      </c>
      <c r="C102" s="3282"/>
      <c r="D102" s="3278">
        <f t="shared" si="10"/>
        <v>0</v>
      </c>
      <c r="E102" s="1029"/>
      <c r="F102" s="3282">
        <v>0</v>
      </c>
      <c r="G102" s="3278">
        <f t="shared" si="11"/>
        <v>0</v>
      </c>
    </row>
    <row r="103" spans="1:7">
      <c r="A103" s="3247" t="s">
        <v>1258</v>
      </c>
      <c r="B103" s="3297">
        <v>0.15</v>
      </c>
      <c r="C103" s="3282"/>
      <c r="D103" s="3278">
        <f t="shared" si="10"/>
        <v>0</v>
      </c>
      <c r="E103" s="1029"/>
      <c r="F103" s="3282">
        <v>0</v>
      </c>
      <c r="G103" s="3278">
        <f t="shared" si="11"/>
        <v>0</v>
      </c>
    </row>
    <row r="104" spans="1:7">
      <c r="A104" s="3247" t="s">
        <v>1293</v>
      </c>
      <c r="B104" s="3298">
        <v>0.2</v>
      </c>
      <c r="C104" s="3282"/>
      <c r="D104" s="3278">
        <f t="shared" si="10"/>
        <v>0</v>
      </c>
      <c r="E104" s="1029"/>
      <c r="F104" s="3282">
        <v>0</v>
      </c>
      <c r="G104" s="3278">
        <f t="shared" si="11"/>
        <v>0</v>
      </c>
    </row>
    <row r="105" spans="1:7" ht="13">
      <c r="A105" s="3274" t="s">
        <v>1294</v>
      </c>
      <c r="B105" s="3275"/>
      <c r="C105" s="3283">
        <f>SUM(C91:C104)</f>
        <v>0</v>
      </c>
      <c r="D105" s="3283">
        <f>SUM(D91:D104)</f>
        <v>0</v>
      </c>
      <c r="E105" s="1032"/>
      <c r="F105" s="3283">
        <f>SUM(F91:F104)</f>
        <v>0</v>
      </c>
      <c r="G105" s="3283">
        <f>SUM(G91:G104)</f>
        <v>0</v>
      </c>
    </row>
    <row r="106" spans="1:7" ht="13">
      <c r="A106" s="3244"/>
      <c r="B106" s="3275"/>
      <c r="C106" s="3276"/>
      <c r="D106" s="3276"/>
      <c r="E106" s="1029"/>
      <c r="F106" s="3276"/>
      <c r="G106" s="3276"/>
    </row>
    <row r="107" spans="1:7" ht="13">
      <c r="A107" s="3244" t="s">
        <v>1295</v>
      </c>
      <c r="B107" s="3286"/>
      <c r="C107" s="3276"/>
      <c r="D107" s="3276"/>
      <c r="E107" s="1029"/>
      <c r="F107" s="3276"/>
      <c r="G107" s="3276"/>
    </row>
    <row r="108" spans="1:7">
      <c r="A108" s="3246" t="s">
        <v>1296</v>
      </c>
      <c r="B108" s="3275">
        <v>0.02</v>
      </c>
      <c r="C108" s="3251"/>
      <c r="D108" s="3278">
        <f>+C108*B108</f>
        <v>0</v>
      </c>
      <c r="E108" s="1029"/>
      <c r="F108" s="3251"/>
      <c r="G108" s="3278">
        <f>+F108*E108</f>
        <v>0</v>
      </c>
    </row>
    <row r="109" spans="1:7">
      <c r="A109" s="3246" t="s">
        <v>1297</v>
      </c>
      <c r="B109" s="3275">
        <v>0.04</v>
      </c>
      <c r="C109" s="3251"/>
      <c r="D109" s="3278">
        <f>+C109*B109</f>
        <v>0</v>
      </c>
      <c r="E109" s="1029"/>
      <c r="F109" s="3251"/>
      <c r="G109" s="3278">
        <f>+F109*E109</f>
        <v>0</v>
      </c>
    </row>
    <row r="110" spans="1:7">
      <c r="A110" s="3247" t="s">
        <v>1298</v>
      </c>
      <c r="B110" s="3275">
        <v>0.1</v>
      </c>
      <c r="C110" s="3251"/>
      <c r="D110" s="3278">
        <f>+C110*B110</f>
        <v>0</v>
      </c>
      <c r="E110" s="1029"/>
      <c r="F110" s="3176"/>
      <c r="G110" s="3278">
        <f>+F110*E110</f>
        <v>0</v>
      </c>
    </row>
    <row r="111" spans="1:7">
      <c r="A111" s="3247" t="s">
        <v>1299</v>
      </c>
      <c r="B111" s="3275">
        <v>0.2</v>
      </c>
      <c r="C111" s="3251"/>
      <c r="D111" s="3278">
        <f>+C111*B111</f>
        <v>0</v>
      </c>
      <c r="E111" s="1029"/>
      <c r="F111" s="3176"/>
      <c r="G111" s="3278">
        <f>+F111*E111</f>
        <v>0</v>
      </c>
    </row>
    <row r="112" spans="1:7">
      <c r="A112" s="3246" t="s">
        <v>1300</v>
      </c>
      <c r="B112" s="3275">
        <v>0.08</v>
      </c>
      <c r="C112" s="3251"/>
      <c r="D112" s="3278">
        <f>+C112*B112</f>
        <v>0</v>
      </c>
      <c r="E112" s="1029"/>
      <c r="F112" s="3176">
        <v>0</v>
      </c>
      <c r="G112" s="3278">
        <f>+F112*E112</f>
        <v>0</v>
      </c>
    </row>
    <row r="113" spans="1:7" ht="13">
      <c r="A113" s="3244" t="s">
        <v>1301</v>
      </c>
      <c r="B113" s="3275"/>
      <c r="C113" s="3283">
        <f>SUM(C108:C112)</f>
        <v>0</v>
      </c>
      <c r="D113" s="3283">
        <f>SUM(D108:D112)</f>
        <v>0</v>
      </c>
      <c r="E113" s="1032"/>
      <c r="F113" s="3283">
        <f>SUM(F108:F112)</f>
        <v>0</v>
      </c>
      <c r="G113" s="3283">
        <f>SUM(G108:G112)</f>
        <v>0</v>
      </c>
    </row>
    <row r="114" spans="1:7" ht="13">
      <c r="A114" s="5678"/>
      <c r="B114" s="5679"/>
      <c r="C114" s="5679"/>
      <c r="D114" s="5680"/>
      <c r="E114" s="1032"/>
      <c r="F114" s="5681"/>
      <c r="G114" s="5682"/>
    </row>
    <row r="115" spans="1:7" ht="13">
      <c r="A115" s="3274" t="s">
        <v>1302</v>
      </c>
      <c r="B115" s="3275"/>
      <c r="C115" s="3283">
        <f>C105+C113</f>
        <v>0</v>
      </c>
      <c r="D115" s="3283">
        <f>D105+D113</f>
        <v>0</v>
      </c>
      <c r="E115" s="1034"/>
      <c r="F115" s="3283">
        <f>F105+F113</f>
        <v>0</v>
      </c>
      <c r="G115" s="3283">
        <f>G105+G113</f>
        <v>0</v>
      </c>
    </row>
    <row r="116" spans="1:7" ht="13">
      <c r="A116" s="3244"/>
      <c r="B116" s="3275"/>
      <c r="C116" s="3276"/>
      <c r="D116" s="3276"/>
      <c r="E116" s="1032"/>
      <c r="F116" s="3276"/>
      <c r="G116" s="3276"/>
    </row>
    <row r="117" spans="1:7" ht="13">
      <c r="A117" s="3244" t="s">
        <v>1303</v>
      </c>
      <c r="B117" s="3275"/>
      <c r="C117" s="3276"/>
      <c r="D117" s="3276"/>
      <c r="E117" s="1032"/>
      <c r="F117" s="3276"/>
      <c r="G117" s="3276"/>
    </row>
    <row r="118" spans="1:7" ht="14.5">
      <c r="A118" s="3247" t="s">
        <v>1304</v>
      </c>
      <c r="B118" s="3275">
        <v>0.02</v>
      </c>
      <c r="C118" s="3251"/>
      <c r="D118" s="3278">
        <f>+C118*B118</f>
        <v>0</v>
      </c>
      <c r="E118" s="1032"/>
      <c r="F118" s="3251"/>
      <c r="G118" s="3299">
        <f>+B118*F118</f>
        <v>0</v>
      </c>
    </row>
    <row r="119" spans="1:7" ht="14.5">
      <c r="A119" s="3247" t="s">
        <v>1305</v>
      </c>
      <c r="B119" s="3275">
        <v>0.08</v>
      </c>
      <c r="C119" s="3251"/>
      <c r="D119" s="3278">
        <f>+C119*B119</f>
        <v>0</v>
      </c>
      <c r="E119" s="1032"/>
      <c r="F119" s="3251"/>
      <c r="G119" s="3299">
        <f>+B119*F119</f>
        <v>0</v>
      </c>
    </row>
    <row r="120" spans="1:7" ht="13">
      <c r="A120" s="3248" t="s">
        <v>1306</v>
      </c>
      <c r="B120" s="3300"/>
      <c r="C120" s="3283">
        <f>SUM(C118:C119)</f>
        <v>0</v>
      </c>
      <c r="D120" s="3283">
        <f>SUM(D118:D119)</f>
        <v>0</v>
      </c>
      <c r="E120" s="1032"/>
      <c r="F120" s="3283">
        <f>SUM(F118:F119)</f>
        <v>0</v>
      </c>
      <c r="G120" s="3283">
        <f>SUM(G118:G119)</f>
        <v>0</v>
      </c>
    </row>
    <row r="121" spans="1:7" ht="13">
      <c r="A121" s="3244"/>
      <c r="B121" s="3275"/>
      <c r="C121" s="3276"/>
      <c r="D121" s="3276"/>
      <c r="E121" s="1032"/>
      <c r="F121" s="3276"/>
      <c r="G121" s="3276"/>
    </row>
    <row r="122" spans="1:7" ht="26">
      <c r="A122" s="3301" t="s">
        <v>1307</v>
      </c>
      <c r="B122" s="3275"/>
      <c r="C122" s="3276"/>
      <c r="D122" s="3276"/>
      <c r="E122" s="1029"/>
      <c r="F122" s="3276"/>
      <c r="G122" s="3276"/>
    </row>
    <row r="123" spans="1:7" ht="14.5">
      <c r="A123" s="3247" t="s">
        <v>1308</v>
      </c>
      <c r="B123" s="3275"/>
      <c r="C123" s="3276"/>
      <c r="D123" s="3276"/>
      <c r="E123" s="1032"/>
      <c r="F123" s="3276"/>
      <c r="G123" s="3276"/>
    </row>
    <row r="124" spans="1:7">
      <c r="A124" s="3289"/>
      <c r="B124" s="3285">
        <v>0.1</v>
      </c>
      <c r="C124" s="3251"/>
      <c r="D124" s="3278">
        <f>+C124*B124</f>
        <v>0</v>
      </c>
      <c r="E124" s="1032"/>
      <c r="F124" s="3281"/>
      <c r="G124" s="3278">
        <f>+B124*F124</f>
        <v>0</v>
      </c>
    </row>
    <row r="125" spans="1:7">
      <c r="A125" s="3289"/>
      <c r="B125" s="3285">
        <v>0.1</v>
      </c>
      <c r="C125" s="3251"/>
      <c r="D125" s="3278">
        <f>+C125*B125</f>
        <v>0</v>
      </c>
      <c r="E125" s="1032"/>
      <c r="F125" s="3281"/>
      <c r="G125" s="3278">
        <f>+B125*F125</f>
        <v>0</v>
      </c>
    </row>
    <row r="126" spans="1:7">
      <c r="A126" s="3289"/>
      <c r="B126" s="3285"/>
      <c r="C126" s="3281"/>
      <c r="D126" s="3278">
        <f t="shared" ref="D126:D128" si="12">+C126*B126</f>
        <v>0</v>
      </c>
      <c r="E126" s="1032"/>
      <c r="F126" s="3281"/>
      <c r="G126" s="3278">
        <f>+B126*F126</f>
        <v>0</v>
      </c>
    </row>
    <row r="127" spans="1:7">
      <c r="A127" s="3289"/>
      <c r="B127" s="3285"/>
      <c r="C127" s="3281"/>
      <c r="D127" s="3278">
        <f t="shared" si="12"/>
        <v>0</v>
      </c>
      <c r="E127" s="1032"/>
      <c r="F127" s="3281"/>
      <c r="G127" s="3278">
        <f>+B127*F127</f>
        <v>0</v>
      </c>
    </row>
    <row r="128" spans="1:7">
      <c r="A128" s="3289"/>
      <c r="B128" s="3285"/>
      <c r="C128" s="3281"/>
      <c r="D128" s="3278">
        <f t="shared" si="12"/>
        <v>0</v>
      </c>
      <c r="E128" s="1029"/>
      <c r="F128" s="3281"/>
      <c r="G128" s="3278">
        <f>+B128*F128</f>
        <v>0</v>
      </c>
    </row>
    <row r="129" spans="1:7" ht="13">
      <c r="A129" s="3248" t="s">
        <v>1309</v>
      </c>
      <c r="B129" s="3300"/>
      <c r="C129" s="3283">
        <f>SUM(C124:C128)</f>
        <v>0</v>
      </c>
      <c r="D129" s="3283">
        <f>SUM(D124:D128)</f>
        <v>0</v>
      </c>
      <c r="E129" s="1029"/>
      <c r="F129" s="3283">
        <f>SUM(F124:F128)</f>
        <v>0</v>
      </c>
      <c r="G129" s="3283">
        <f>SUM(G124:G128)</f>
        <v>0</v>
      </c>
    </row>
    <row r="130" spans="1:7">
      <c r="A130" s="3247"/>
      <c r="B130" s="3275"/>
      <c r="C130" s="3276"/>
      <c r="D130" s="3276"/>
      <c r="E130" s="1029"/>
      <c r="F130" s="3276"/>
      <c r="G130" s="3276"/>
    </row>
    <row r="131" spans="1:7" ht="13">
      <c r="A131" s="3274" t="s">
        <v>1310</v>
      </c>
      <c r="B131" s="3275"/>
      <c r="C131" s="3275"/>
      <c r="D131" s="3275"/>
      <c r="E131" s="1029"/>
      <c r="F131" s="3275"/>
      <c r="G131" s="3275"/>
    </row>
    <row r="132" spans="1:7">
      <c r="A132" s="3246" t="s">
        <v>871</v>
      </c>
      <c r="B132" s="3275">
        <v>0</v>
      </c>
      <c r="C132" s="3251"/>
      <c r="D132" s="3278">
        <f>+C132*B132</f>
        <v>0</v>
      </c>
      <c r="E132" s="1029"/>
      <c r="F132" s="3251"/>
      <c r="G132" s="3278">
        <f>+B132*F132</f>
        <v>0</v>
      </c>
    </row>
    <row r="133" spans="1:7">
      <c r="A133" s="3246" t="s">
        <v>1311</v>
      </c>
      <c r="B133" s="3275">
        <v>0.1</v>
      </c>
      <c r="C133" s="3251"/>
      <c r="D133" s="3278">
        <f>+C133*B133</f>
        <v>0</v>
      </c>
      <c r="E133" s="1029"/>
      <c r="F133" s="3037"/>
      <c r="G133" s="3278">
        <f>+B133*F133</f>
        <v>0</v>
      </c>
    </row>
    <row r="134" spans="1:7" ht="27">
      <c r="A134" s="3277" t="s">
        <v>1312</v>
      </c>
      <c r="B134" s="3275">
        <v>0.2</v>
      </c>
      <c r="C134" s="3251"/>
      <c r="D134" s="3278">
        <f>+C134*B134</f>
        <v>0</v>
      </c>
      <c r="E134" s="1029"/>
      <c r="F134" s="3037"/>
      <c r="G134" s="3278">
        <f>+B134*F134</f>
        <v>0</v>
      </c>
    </row>
    <row r="135" spans="1:7" ht="13">
      <c r="A135" s="3274" t="s">
        <v>1313</v>
      </c>
      <c r="B135" s="3275"/>
      <c r="C135" s="3283">
        <f>SUM(C132:C134)</f>
        <v>0</v>
      </c>
      <c r="D135" s="3283">
        <f>SUM(D132:D134)</f>
        <v>0</v>
      </c>
      <c r="E135" s="1029"/>
      <c r="F135" s="3283">
        <f>SUM(F132:F134)</f>
        <v>0</v>
      </c>
      <c r="G135" s="3283">
        <f>SUM(G132:G134)</f>
        <v>0</v>
      </c>
    </row>
    <row r="136" spans="1:7" ht="13">
      <c r="A136" s="5666"/>
      <c r="B136" s="5683"/>
      <c r="C136" s="5683"/>
      <c r="D136" s="5667"/>
      <c r="E136" s="1029"/>
      <c r="F136" s="5684"/>
      <c r="G136" s="5685"/>
    </row>
    <row r="137" spans="1:7" ht="13">
      <c r="A137" s="3302" t="s">
        <v>440</v>
      </c>
      <c r="B137" s="3300"/>
      <c r="C137" s="3303">
        <f>SUM(C22,C88,C115,C120,C129,C135)</f>
        <v>0</v>
      </c>
      <c r="D137" s="3303">
        <f>SUM(D22,D88,D115,D120,D129,D135)</f>
        <v>0</v>
      </c>
      <c r="E137" s="1029"/>
      <c r="F137" s="3303">
        <f>SUM(F22,F88,F115,F120,F129,F135)</f>
        <v>0</v>
      </c>
      <c r="G137" s="3303">
        <f>SUM(G22,G88,G115,G120,G129,G135)</f>
        <v>0</v>
      </c>
    </row>
    <row r="138" spans="1:7" ht="13">
      <c r="A138" s="3302" t="s">
        <v>1314</v>
      </c>
      <c r="B138" s="3304"/>
      <c r="C138" s="3304"/>
      <c r="D138" s="3246"/>
      <c r="E138" s="1035"/>
      <c r="F138" s="3304"/>
      <c r="G138" s="3303">
        <f>+D137-G137</f>
        <v>0</v>
      </c>
    </row>
    <row r="139" spans="1:7">
      <c r="A139" s="278"/>
      <c r="B139" s="278"/>
      <c r="C139" s="278"/>
      <c r="D139" s="278"/>
      <c r="E139" s="278"/>
      <c r="F139" s="278"/>
      <c r="G139" s="278"/>
    </row>
    <row r="140" spans="1:7">
      <c r="A140" s="278" t="s">
        <v>603</v>
      </c>
      <c r="B140" s="278"/>
      <c r="C140" s="278"/>
      <c r="D140" s="278"/>
      <c r="E140" s="278"/>
      <c r="F140" s="278"/>
      <c r="G140" s="278"/>
    </row>
    <row r="141" spans="1:7" ht="14.5">
      <c r="A141" s="5378" t="s">
        <v>1315</v>
      </c>
      <c r="B141" s="5378"/>
      <c r="C141" s="5378"/>
      <c r="D141" s="5378"/>
      <c r="E141" s="5378"/>
      <c r="F141" s="5378"/>
      <c r="G141" s="5378"/>
    </row>
    <row r="142" spans="1:7" ht="14.5">
      <c r="A142" s="5378" t="s">
        <v>1316</v>
      </c>
      <c r="B142" s="5378"/>
      <c r="C142" s="5378"/>
      <c r="D142" s="5378"/>
      <c r="E142" s="5378"/>
      <c r="F142" s="5378"/>
      <c r="G142" s="5378"/>
    </row>
    <row r="143" spans="1:7" ht="16.5" customHeight="1">
      <c r="A143" s="5669" t="s">
        <v>2575</v>
      </c>
      <c r="B143" s="5669"/>
      <c r="C143" s="5669"/>
      <c r="D143" s="5669"/>
      <c r="E143" s="5669"/>
      <c r="F143" s="5669"/>
      <c r="G143" s="5669"/>
    </row>
    <row r="144" spans="1:7" ht="37.5" customHeight="1">
      <c r="A144" s="5669" t="s">
        <v>1317</v>
      </c>
      <c r="B144" s="5669"/>
      <c r="C144" s="5669"/>
      <c r="D144" s="5669"/>
      <c r="E144" s="5669"/>
      <c r="F144" s="5669"/>
      <c r="G144" s="5669"/>
    </row>
    <row r="145" spans="1:7" ht="33" customHeight="1">
      <c r="A145" s="5669" t="s">
        <v>1318</v>
      </c>
      <c r="B145" s="5669"/>
      <c r="C145" s="5669"/>
      <c r="D145" s="5669"/>
      <c r="E145" s="5669"/>
      <c r="F145" s="5669"/>
      <c r="G145" s="5669"/>
    </row>
    <row r="146" spans="1:7" ht="14.5">
      <c r="A146" s="5378" t="s">
        <v>2576</v>
      </c>
      <c r="B146" s="5378"/>
      <c r="C146" s="5378"/>
      <c r="D146" s="5378"/>
      <c r="E146" s="5378"/>
      <c r="F146" s="5378"/>
      <c r="G146" s="5378"/>
    </row>
    <row r="147" spans="1:7">
      <c r="A147" s="5669" t="s">
        <v>1319</v>
      </c>
      <c r="B147" s="5669"/>
      <c r="C147" s="5669"/>
      <c r="D147" s="5669"/>
      <c r="E147" s="5669"/>
      <c r="F147" s="5669"/>
      <c r="G147" s="5669"/>
    </row>
    <row r="148" spans="1:7" ht="30" customHeight="1">
      <c r="A148" s="5669" t="s">
        <v>1320</v>
      </c>
      <c r="B148" s="5669"/>
      <c r="C148" s="5669"/>
      <c r="D148" s="5669"/>
      <c r="E148" s="5669"/>
      <c r="F148" s="5669"/>
      <c r="G148" s="5669"/>
    </row>
    <row r="149" spans="1:7" ht="34.5" customHeight="1">
      <c r="A149" s="5669" t="s">
        <v>1321</v>
      </c>
      <c r="B149" s="5669"/>
      <c r="C149" s="5669"/>
      <c r="D149" s="5669"/>
      <c r="E149" s="5669"/>
      <c r="F149" s="5669"/>
      <c r="G149" s="5669"/>
    </row>
    <row r="150" spans="1:7" ht="14.5">
      <c r="A150" s="278" t="s">
        <v>1322</v>
      </c>
      <c r="B150" s="278"/>
      <c r="C150" s="278"/>
      <c r="D150" s="278"/>
      <c r="E150" s="278"/>
      <c r="F150" s="278"/>
      <c r="G150" s="278"/>
    </row>
    <row r="151" spans="1:7" ht="14.5">
      <c r="A151" s="278" t="s">
        <v>2481</v>
      </c>
      <c r="B151" s="278"/>
      <c r="C151" s="278"/>
      <c r="D151" s="278"/>
      <c r="E151" s="278"/>
      <c r="F151" s="278"/>
      <c r="G151" s="278"/>
    </row>
    <row r="152" spans="1:7">
      <c r="A152" s="278"/>
      <c r="B152" s="278"/>
      <c r="C152" s="278"/>
      <c r="D152" s="278"/>
      <c r="E152" s="278"/>
      <c r="F152" s="278"/>
      <c r="G152" s="126" t="str">
        <f>+ToC!$E$115</f>
        <v xml:space="preserve">LONG-TERM Annual Return </v>
      </c>
    </row>
    <row r="153" spans="1:7">
      <c r="A153" s="278"/>
      <c r="B153" s="278"/>
      <c r="C153" s="278"/>
      <c r="D153" s="278"/>
      <c r="E153" s="278"/>
      <c r="F153" s="278"/>
      <c r="G153" s="126" t="s">
        <v>2062</v>
      </c>
    </row>
    <row r="154" spans="1:7" hidden="1"/>
    <row r="155" spans="1:7" hidden="1"/>
    <row r="156" spans="1:7" hidden="1"/>
    <row r="157" spans="1:7" hidden="1"/>
    <row r="158" spans="1:7" hidden="1"/>
    <row r="159" spans="1:7" hidden="1"/>
    <row r="160" spans="1:7" hidden="1"/>
    <row r="161" hidden="1"/>
    <row r="162" hidden="1"/>
    <row r="163" hidden="1"/>
    <row r="164" hidden="1"/>
    <row r="165" hidden="1"/>
  </sheetData>
  <sheetProtection password="DF61" sheet="1" objects="1" scenarios="1"/>
  <mergeCells count="26">
    <mergeCell ref="A149:G149"/>
    <mergeCell ref="A143:G143"/>
    <mergeCell ref="A144:G144"/>
    <mergeCell ref="A145:G145"/>
    <mergeCell ref="A146:G146"/>
    <mergeCell ref="A147:G147"/>
    <mergeCell ref="A148:G148"/>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3:A15"/>
    <mergeCell ref="A1:G1"/>
    <mergeCell ref="A9:F9"/>
    <mergeCell ref="A10:F10"/>
    <mergeCell ref="C12:D12"/>
    <mergeCell ref="F12:G12"/>
  </mergeCells>
  <hyperlinks>
    <hyperlink ref="A1:G1" location="ToC!A1" display="40.020"/>
  </hyperlinks>
  <printOptions horizontalCentered="1"/>
  <pageMargins left="0.25" right="0.25" top="0.75" bottom="0.75" header="0.3" footer="0.3"/>
  <pageSetup paperSize="5" scale="6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3" tint="0.39997558519241921"/>
  </sheetPr>
  <dimension ref="A1:G81"/>
  <sheetViews>
    <sheetView topLeftCell="A16" zoomScaleNormal="100" workbookViewId="0">
      <selection activeCell="A56" sqref="A56"/>
    </sheetView>
  </sheetViews>
  <sheetFormatPr defaultColWidth="0" defaultRowHeight="12.5" zeroHeight="1"/>
  <cols>
    <col min="1" max="1" width="63.765625" style="519" customWidth="1"/>
    <col min="2" max="2" width="8.765625" style="519" customWidth="1"/>
    <col min="3" max="4" width="12.765625" style="519" customWidth="1"/>
    <col min="5" max="5" width="2.4609375" style="519" customWidth="1"/>
    <col min="6" max="7" width="12.765625" style="519" customWidth="1"/>
    <col min="8" max="16384" width="8.765625" style="519" hidden="1"/>
  </cols>
  <sheetData>
    <row r="1" spans="1:7" ht="13">
      <c r="A1" s="5052" t="s">
        <v>1993</v>
      </c>
      <c r="B1" s="5065"/>
      <c r="C1" s="5065"/>
      <c r="D1" s="5065"/>
      <c r="E1" s="5065"/>
      <c r="F1" s="5065"/>
      <c r="G1" s="5065"/>
    </row>
    <row r="2" spans="1:7" ht="13">
      <c r="A2" s="1024"/>
      <c r="B2" s="278"/>
      <c r="C2" s="278"/>
      <c r="D2" s="278"/>
      <c r="E2" s="278"/>
      <c r="F2" s="1023" t="s">
        <v>2285</v>
      </c>
      <c r="G2" s="278"/>
    </row>
    <row r="3" spans="1:7" ht="14">
      <c r="A3" s="857" t="str">
        <f>+Cover!$A$14</f>
        <v>Select Name of Insurer/ Financial Holding Company</v>
      </c>
      <c r="B3" s="858"/>
      <c r="C3" s="858"/>
      <c r="D3" s="858"/>
      <c r="E3" s="842"/>
      <c r="F3" s="842"/>
      <c r="G3" s="278"/>
    </row>
    <row r="4" spans="1:7" ht="14">
      <c r="A4" s="833" t="str">
        <f>+ToC!$A$3</f>
        <v>Insurer/Financial Holding Company</v>
      </c>
      <c r="B4" s="833"/>
      <c r="C4" s="842"/>
      <c r="D4" s="842"/>
      <c r="E4" s="842"/>
      <c r="F4" s="842"/>
      <c r="G4" s="278"/>
    </row>
    <row r="5" spans="1:7" ht="14">
      <c r="A5" s="833"/>
      <c r="B5" s="833"/>
      <c r="C5" s="842"/>
      <c r="D5" s="842"/>
      <c r="E5" s="842"/>
      <c r="F5" s="842"/>
      <c r="G5" s="278"/>
    </row>
    <row r="6" spans="1:7" ht="14">
      <c r="A6" s="99" t="str">
        <f>+ToC!$A$5</f>
        <v>LONG-TERM INSURERS ANNUAL RETURN</v>
      </c>
      <c r="B6" s="102"/>
      <c r="C6" s="842"/>
      <c r="D6" s="842"/>
      <c r="E6" s="842"/>
      <c r="F6" s="842"/>
      <c r="G6" s="278"/>
    </row>
    <row r="7" spans="1:7" ht="14">
      <c r="A7" s="99" t="str">
        <f>+ToC!$A$6</f>
        <v>FOR THE YEAR ENDED:</v>
      </c>
      <c r="B7" s="102"/>
      <c r="C7" s="842"/>
      <c r="D7" s="743"/>
      <c r="E7" s="842"/>
      <c r="F7" s="2078">
        <f>+Cover!$A$23</f>
        <v>0</v>
      </c>
      <c r="G7" s="278"/>
    </row>
    <row r="8" spans="1:7">
      <c r="A8" s="1025"/>
      <c r="B8" s="197"/>
      <c r="C8" s="197"/>
      <c r="D8" s="278"/>
      <c r="E8" s="278"/>
      <c r="F8" s="278"/>
      <c r="G8" s="278"/>
    </row>
    <row r="9" spans="1:7" ht="14">
      <c r="A9" s="5407" t="s">
        <v>999</v>
      </c>
      <c r="B9" s="5407"/>
      <c r="C9" s="5407"/>
      <c r="D9" s="5407"/>
      <c r="E9" s="5407"/>
      <c r="F9" s="5407"/>
      <c r="G9" s="5407"/>
    </row>
    <row r="10" spans="1:7" ht="14.5">
      <c r="A10" s="1770"/>
      <c r="B10" s="4595"/>
      <c r="C10" s="4595"/>
      <c r="D10" s="4595"/>
      <c r="E10" s="4595"/>
      <c r="F10" s="102"/>
      <c r="G10" s="102"/>
    </row>
    <row r="11" spans="1:7" ht="14">
      <c r="A11" s="5055" t="s">
        <v>1323</v>
      </c>
      <c r="B11" s="5055"/>
      <c r="C11" s="5055"/>
      <c r="D11" s="5055"/>
      <c r="E11" s="5055"/>
      <c r="F11" s="5055"/>
      <c r="G11" s="5055"/>
    </row>
    <row r="12" spans="1:7" ht="14">
      <c r="A12" s="102"/>
      <c r="B12" s="102"/>
      <c r="C12" s="102"/>
      <c r="D12" s="102"/>
      <c r="E12" s="102"/>
      <c r="F12" s="102"/>
      <c r="G12" s="102"/>
    </row>
    <row r="13" spans="1:7" ht="27" customHeight="1">
      <c r="A13" s="278"/>
      <c r="B13" s="278"/>
      <c r="C13" s="5678" t="s">
        <v>1235</v>
      </c>
      <c r="D13" s="5680"/>
      <c r="E13" s="278"/>
      <c r="F13" s="5676" t="s">
        <v>1236</v>
      </c>
      <c r="G13" s="5677"/>
    </row>
    <row r="14" spans="1:7" ht="39">
      <c r="A14" s="5671" t="s">
        <v>915</v>
      </c>
      <c r="B14" s="3271" t="s">
        <v>1238</v>
      </c>
      <c r="C14" s="3271" t="s">
        <v>1239</v>
      </c>
      <c r="D14" s="3305" t="s">
        <v>1240</v>
      </c>
      <c r="E14" s="1036"/>
      <c r="F14" s="3271" t="s">
        <v>1239</v>
      </c>
      <c r="G14" s="3305" t="s">
        <v>1241</v>
      </c>
    </row>
    <row r="15" spans="1:7" ht="13">
      <c r="A15" s="5672"/>
      <c r="B15" s="3243" t="s">
        <v>1167</v>
      </c>
      <c r="C15" s="3243" t="s">
        <v>1169</v>
      </c>
      <c r="D15" s="3306" t="s">
        <v>1171</v>
      </c>
      <c r="E15" s="1036"/>
      <c r="F15" s="3243" t="s">
        <v>1202</v>
      </c>
      <c r="G15" s="3306" t="s">
        <v>1207</v>
      </c>
    </row>
    <row r="16" spans="1:7" ht="13">
      <c r="A16" s="5673"/>
      <c r="B16" s="3271"/>
      <c r="C16" s="3271" t="s">
        <v>281</v>
      </c>
      <c r="D16" s="3305"/>
      <c r="E16" s="1036"/>
      <c r="F16" s="3271" t="s">
        <v>281</v>
      </c>
      <c r="G16" s="3305"/>
    </row>
    <row r="17" spans="1:7" ht="13">
      <c r="A17" s="3244" t="s">
        <v>1324</v>
      </c>
      <c r="B17" s="3307"/>
      <c r="C17" s="3295"/>
      <c r="D17" s="3308"/>
      <c r="E17" s="1036"/>
      <c r="F17" s="3295"/>
      <c r="G17" s="3309"/>
    </row>
    <row r="18" spans="1:7">
      <c r="A18" s="3247" t="s">
        <v>1325</v>
      </c>
      <c r="B18" s="3310">
        <v>0.2</v>
      </c>
      <c r="C18" s="3311"/>
      <c r="D18" s="3312">
        <f>+C18*B18</f>
        <v>0</v>
      </c>
      <c r="E18" s="1036"/>
      <c r="F18" s="3176"/>
      <c r="G18" s="3278">
        <f>+F18*B18</f>
        <v>0</v>
      </c>
    </row>
    <row r="19" spans="1:7" ht="14.5">
      <c r="A19" s="3247" t="s">
        <v>1326</v>
      </c>
      <c r="B19" s="3310">
        <v>0.15</v>
      </c>
      <c r="C19" s="2504">
        <f>+'40.052'!E165</f>
        <v>0</v>
      </c>
      <c r="D19" s="3312">
        <f>+C19*B19</f>
        <v>0</v>
      </c>
      <c r="E19" s="1036"/>
      <c r="F19" s="2504">
        <f>+'40.052'!H165</f>
        <v>0</v>
      </c>
      <c r="G19" s="3278">
        <f>+F19*B19</f>
        <v>0</v>
      </c>
    </row>
    <row r="20" spans="1:7">
      <c r="A20" s="3247" t="s">
        <v>1327</v>
      </c>
      <c r="B20" s="3310">
        <v>0.25</v>
      </c>
      <c r="C20" s="3251"/>
      <c r="D20" s="3312">
        <f>+C20*B20</f>
        <v>0</v>
      </c>
      <c r="E20" s="1036"/>
      <c r="F20" s="3176"/>
      <c r="G20" s="3278">
        <f>+F20*B20</f>
        <v>0</v>
      </c>
    </row>
    <row r="21" spans="1:7">
      <c r="A21" s="3247" t="s">
        <v>1328</v>
      </c>
      <c r="B21" s="3310">
        <v>0.1</v>
      </c>
      <c r="C21" s="3251"/>
      <c r="D21" s="3312">
        <f>+C21*B21</f>
        <v>0</v>
      </c>
      <c r="E21" s="1036"/>
      <c r="F21" s="3176"/>
      <c r="G21" s="3278">
        <f>+F21*B21</f>
        <v>0</v>
      </c>
    </row>
    <row r="22" spans="1:7">
      <c r="A22" s="3247" t="s">
        <v>1329</v>
      </c>
      <c r="B22" s="3310">
        <v>0.12</v>
      </c>
      <c r="C22" s="3251"/>
      <c r="D22" s="3312">
        <f>+C22*B22</f>
        <v>0</v>
      </c>
      <c r="E22" s="1037"/>
      <c r="F22" s="3176"/>
      <c r="G22" s="3278">
        <f>+F22*B22</f>
        <v>0</v>
      </c>
    </row>
    <row r="23" spans="1:7" ht="13">
      <c r="A23" s="3244" t="s">
        <v>1330</v>
      </c>
      <c r="B23" s="3310"/>
      <c r="C23" s="3313">
        <f>SUM(C18:C22)</f>
        <v>0</v>
      </c>
      <c r="D23" s="3313">
        <f>SUM(D18:D22)</f>
        <v>0</v>
      </c>
      <c r="E23" s="1036"/>
      <c r="F23" s="3249">
        <f>SUM(F18:F22)</f>
        <v>0</v>
      </c>
      <c r="G23" s="3313">
        <f>SUM(G18:G22)</f>
        <v>0</v>
      </c>
    </row>
    <row r="24" spans="1:7" ht="13">
      <c r="A24" s="3244"/>
      <c r="B24" s="3310"/>
      <c r="C24" s="3295"/>
      <c r="D24" s="3314"/>
      <c r="E24" s="1036"/>
      <c r="F24" s="3196"/>
      <c r="G24" s="3276"/>
    </row>
    <row r="25" spans="1:7" ht="13">
      <c r="A25" s="3244" t="s">
        <v>1007</v>
      </c>
      <c r="B25" s="3245"/>
      <c r="C25" s="3295"/>
      <c r="D25" s="3314"/>
      <c r="E25" s="1036"/>
      <c r="F25" s="3196"/>
      <c r="G25" s="3295"/>
    </row>
    <row r="26" spans="1:7">
      <c r="A26" s="3247" t="s">
        <v>1278</v>
      </c>
      <c r="B26" s="3310">
        <v>0.1</v>
      </c>
      <c r="C26" s="3251"/>
      <c r="D26" s="3312">
        <f>+C26*B26</f>
        <v>0</v>
      </c>
      <c r="E26" s="1036"/>
      <c r="F26" s="3251"/>
      <c r="G26" s="3278">
        <f>+F26*B26</f>
        <v>0</v>
      </c>
    </row>
    <row r="27" spans="1:7">
      <c r="A27" s="3247" t="s">
        <v>1279</v>
      </c>
      <c r="B27" s="3310">
        <v>0.05</v>
      </c>
      <c r="C27" s="3251"/>
      <c r="D27" s="3312">
        <f>+C27*B27</f>
        <v>0</v>
      </c>
      <c r="E27" s="1036"/>
      <c r="F27" s="3251"/>
      <c r="G27" s="3278">
        <f>+F27*B27</f>
        <v>0</v>
      </c>
    </row>
    <row r="28" spans="1:7">
      <c r="A28" s="3247" t="s">
        <v>1280</v>
      </c>
      <c r="B28" s="3310">
        <v>0.35</v>
      </c>
      <c r="C28" s="3251"/>
      <c r="D28" s="3312">
        <f>+C28*B28</f>
        <v>0</v>
      </c>
      <c r="E28" s="1036"/>
      <c r="F28" s="3251"/>
      <c r="G28" s="3278">
        <f>+F28*B28</f>
        <v>0</v>
      </c>
    </row>
    <row r="29" spans="1:7">
      <c r="A29" s="3247" t="s">
        <v>324</v>
      </c>
      <c r="B29" s="3310">
        <v>0.15</v>
      </c>
      <c r="C29" s="3251"/>
      <c r="D29" s="3312">
        <f>+C29*B29</f>
        <v>0</v>
      </c>
      <c r="E29" s="1037"/>
      <c r="F29" s="3251"/>
      <c r="G29" s="3278">
        <f>+F29*B29</f>
        <v>0</v>
      </c>
    </row>
    <row r="30" spans="1:7" ht="13">
      <c r="A30" s="3244" t="s">
        <v>1331</v>
      </c>
      <c r="B30" s="3310"/>
      <c r="C30" s="3313">
        <f>SUM(C26:C29)</f>
        <v>0</v>
      </c>
      <c r="D30" s="3313">
        <f>SUM(D26:D29)</f>
        <v>0</v>
      </c>
      <c r="E30" s="1036"/>
      <c r="F30" s="3249">
        <f>SUM(F26:F29)</f>
        <v>0</v>
      </c>
      <c r="G30" s="3313">
        <f>SUM(G26:G29)</f>
        <v>0</v>
      </c>
    </row>
    <row r="31" spans="1:7">
      <c r="A31" s="3246"/>
      <c r="B31" s="3310"/>
      <c r="C31" s="3295"/>
      <c r="D31" s="3314"/>
      <c r="E31" s="1036"/>
      <c r="F31" s="3196"/>
      <c r="G31" s="3276"/>
    </row>
    <row r="32" spans="1:7" ht="13">
      <c r="A32" s="3244" t="s">
        <v>1332</v>
      </c>
      <c r="B32" s="3307"/>
      <c r="C32" s="3295"/>
      <c r="D32" s="3314"/>
      <c r="E32" s="1036"/>
      <c r="F32" s="3196"/>
      <c r="G32" s="3295"/>
    </row>
    <row r="33" spans="1:7" ht="14.5">
      <c r="A33" s="3247" t="s">
        <v>1333</v>
      </c>
      <c r="B33" s="3310">
        <v>0.2</v>
      </c>
      <c r="C33" s="3251"/>
      <c r="D33" s="3312">
        <f>+C33*B33</f>
        <v>0</v>
      </c>
      <c r="E33" s="1036"/>
      <c r="F33" s="3251"/>
      <c r="G33" s="3278">
        <f>+F33*B33</f>
        <v>0</v>
      </c>
    </row>
    <row r="34" spans="1:7">
      <c r="A34" s="3247" t="s">
        <v>1334</v>
      </c>
      <c r="B34" s="3310">
        <v>0.12</v>
      </c>
      <c r="C34" s="3251"/>
      <c r="D34" s="3312">
        <f>+C34*B34</f>
        <v>0</v>
      </c>
      <c r="E34" s="1036"/>
      <c r="F34" s="3251"/>
      <c r="G34" s="3278">
        <f>+F34*B34</f>
        <v>0</v>
      </c>
    </row>
    <row r="35" spans="1:7" ht="13">
      <c r="A35" s="3244" t="s">
        <v>1335</v>
      </c>
      <c r="B35" s="3307"/>
      <c r="C35" s="3313">
        <f>SUM(C33:C34)</f>
        <v>0</v>
      </c>
      <c r="D35" s="3313">
        <f>SUM(D33:D34)</f>
        <v>0</v>
      </c>
      <c r="E35" s="1036"/>
      <c r="F35" s="3249">
        <f>SUM(F33:F34)</f>
        <v>0</v>
      </c>
      <c r="G35" s="3313">
        <f>SUM(G33:G34)</f>
        <v>0</v>
      </c>
    </row>
    <row r="36" spans="1:7" ht="13">
      <c r="A36" s="3244"/>
      <c r="B36" s="3307"/>
      <c r="C36" s="3295"/>
      <c r="D36" s="3314"/>
      <c r="E36" s="1036"/>
      <c r="F36" s="3196"/>
      <c r="G36" s="3295"/>
    </row>
    <row r="37" spans="1:7" ht="26">
      <c r="A37" s="3301" t="s">
        <v>1336</v>
      </c>
      <c r="B37" s="3307"/>
      <c r="C37" s="3295"/>
      <c r="D37" s="3314"/>
      <c r="E37" s="1036"/>
      <c r="F37" s="3196"/>
      <c r="G37" s="3295"/>
    </row>
    <row r="38" spans="1:7" ht="14.5">
      <c r="A38" s="3247" t="s">
        <v>1337</v>
      </c>
      <c r="B38" s="3307"/>
      <c r="C38" s="3307"/>
      <c r="D38" s="3307"/>
      <c r="E38" s="3307"/>
      <c r="F38" s="3196"/>
      <c r="G38" s="3307"/>
    </row>
    <row r="39" spans="1:7">
      <c r="A39" s="3289"/>
      <c r="B39" s="3315"/>
      <c r="C39" s="3251"/>
      <c r="D39" s="3312">
        <f>B39*C39</f>
        <v>0</v>
      </c>
      <c r="E39" s="1037"/>
      <c r="F39" s="3251"/>
      <c r="G39" s="3312">
        <f>B39*F39</f>
        <v>0</v>
      </c>
    </row>
    <row r="40" spans="1:7">
      <c r="A40" s="3289"/>
      <c r="B40" s="3315"/>
      <c r="C40" s="3251"/>
      <c r="D40" s="3312">
        <f>B40*C40</f>
        <v>0</v>
      </c>
      <c r="E40" s="1037"/>
      <c r="F40" s="3251"/>
      <c r="G40" s="3312">
        <f t="shared" ref="G40:G48" si="0">B40*F40</f>
        <v>0</v>
      </c>
    </row>
    <row r="41" spans="1:7">
      <c r="A41" s="3289"/>
      <c r="B41" s="3315"/>
      <c r="C41" s="3251"/>
      <c r="D41" s="3312">
        <f t="shared" ref="D41:D48" si="1">B41*C41</f>
        <v>0</v>
      </c>
      <c r="E41" s="1037"/>
      <c r="F41" s="3251"/>
      <c r="G41" s="3312">
        <f t="shared" si="0"/>
        <v>0</v>
      </c>
    </row>
    <row r="42" spans="1:7">
      <c r="A42" s="3289"/>
      <c r="B42" s="3315"/>
      <c r="C42" s="3251"/>
      <c r="D42" s="3312">
        <f t="shared" si="1"/>
        <v>0</v>
      </c>
      <c r="E42" s="1037"/>
      <c r="F42" s="3251"/>
      <c r="G42" s="3312">
        <f t="shared" si="0"/>
        <v>0</v>
      </c>
    </row>
    <row r="43" spans="1:7">
      <c r="A43" s="3289"/>
      <c r="B43" s="3315"/>
      <c r="C43" s="3316"/>
      <c r="D43" s="3312">
        <f t="shared" si="1"/>
        <v>0</v>
      </c>
      <c r="E43" s="1037"/>
      <c r="F43" s="3037"/>
      <c r="G43" s="3312">
        <f t="shared" si="0"/>
        <v>0</v>
      </c>
    </row>
    <row r="44" spans="1:7">
      <c r="A44" s="3289"/>
      <c r="B44" s="3315"/>
      <c r="C44" s="3316"/>
      <c r="D44" s="3312">
        <f t="shared" si="1"/>
        <v>0</v>
      </c>
      <c r="E44" s="1037"/>
      <c r="F44" s="3037"/>
      <c r="G44" s="3312">
        <f t="shared" si="0"/>
        <v>0</v>
      </c>
    </row>
    <row r="45" spans="1:7">
      <c r="A45" s="3289"/>
      <c r="B45" s="3315"/>
      <c r="C45" s="3316"/>
      <c r="D45" s="3312">
        <f t="shared" si="1"/>
        <v>0</v>
      </c>
      <c r="E45" s="1037"/>
      <c r="F45" s="3037"/>
      <c r="G45" s="3312">
        <f t="shared" si="0"/>
        <v>0</v>
      </c>
    </row>
    <row r="46" spans="1:7">
      <c r="A46" s="3317"/>
      <c r="B46" s="3315"/>
      <c r="C46" s="3316"/>
      <c r="D46" s="3312">
        <f t="shared" si="1"/>
        <v>0</v>
      </c>
      <c r="E46" s="1037"/>
      <c r="F46" s="3037"/>
      <c r="G46" s="3312">
        <f t="shared" si="0"/>
        <v>0</v>
      </c>
    </row>
    <row r="47" spans="1:7">
      <c r="A47" s="3317"/>
      <c r="B47" s="3315"/>
      <c r="C47" s="3316"/>
      <c r="D47" s="3312">
        <f t="shared" si="1"/>
        <v>0</v>
      </c>
      <c r="E47" s="1037"/>
      <c r="F47" s="3037"/>
      <c r="G47" s="3312">
        <f>B47*F47</f>
        <v>0</v>
      </c>
    </row>
    <row r="48" spans="1:7">
      <c r="A48" s="3317"/>
      <c r="B48" s="3315"/>
      <c r="C48" s="3316"/>
      <c r="D48" s="3312">
        <f t="shared" si="1"/>
        <v>0</v>
      </c>
      <c r="E48" s="1036"/>
      <c r="F48" s="3037"/>
      <c r="G48" s="3312">
        <f t="shared" si="0"/>
        <v>0</v>
      </c>
    </row>
    <row r="49" spans="1:7" ht="13">
      <c r="A49" s="3244" t="s">
        <v>1338</v>
      </c>
      <c r="B49" s="3307"/>
      <c r="C49" s="3313">
        <f>SUM(C39:C48)</f>
        <v>0</v>
      </c>
      <c r="D49" s="3313">
        <f>SUM(D39:D48)</f>
        <v>0</v>
      </c>
      <c r="E49" s="1036"/>
      <c r="F49" s="3313">
        <f>SUM(F39:F48)</f>
        <v>0</v>
      </c>
      <c r="G49" s="3313">
        <f>SUM(G39:G48)</f>
        <v>0</v>
      </c>
    </row>
    <row r="50" spans="1:7" ht="13">
      <c r="A50" s="5678"/>
      <c r="B50" s="5679"/>
      <c r="C50" s="5679"/>
      <c r="D50" s="5680"/>
      <c r="E50" s="1036"/>
      <c r="F50" s="5686"/>
      <c r="G50" s="5687"/>
    </row>
    <row r="51" spans="1:7" ht="13">
      <c r="A51" s="3244" t="s">
        <v>440</v>
      </c>
      <c r="B51" s="3307"/>
      <c r="C51" s="3318">
        <f>C49+C35+C30+C23</f>
        <v>0</v>
      </c>
      <c r="D51" s="3319">
        <f>D49+D35+D30+D23</f>
        <v>0</v>
      </c>
      <c r="E51" s="1036"/>
      <c r="F51" s="3318">
        <f>F49+F35+F30+F23</f>
        <v>0</v>
      </c>
      <c r="G51" s="3318">
        <f>G49+G35+G30+G23</f>
        <v>0</v>
      </c>
    </row>
    <row r="52" spans="1:7" ht="13">
      <c r="A52" s="3302" t="s">
        <v>1339</v>
      </c>
      <c r="B52" s="3246"/>
      <c r="C52" s="3246"/>
      <c r="D52" s="3246"/>
      <c r="E52" s="1036"/>
      <c r="F52" s="3246"/>
      <c r="G52" s="3319">
        <f>+D51-G51</f>
        <v>0</v>
      </c>
    </row>
    <row r="53" spans="1:7">
      <c r="A53" s="278"/>
      <c r="B53" s="278"/>
      <c r="C53" s="278"/>
      <c r="D53" s="278"/>
      <c r="E53" s="278"/>
      <c r="F53" s="278"/>
      <c r="G53" s="278"/>
    </row>
    <row r="54" spans="1:7">
      <c r="A54" s="278" t="s">
        <v>133</v>
      </c>
      <c r="B54" s="278"/>
      <c r="C54" s="278"/>
      <c r="D54" s="278"/>
      <c r="E54" s="278"/>
      <c r="F54" s="278"/>
      <c r="G54" s="278"/>
    </row>
    <row r="55" spans="1:7" ht="33" customHeight="1">
      <c r="A55" s="5669" t="s">
        <v>2577</v>
      </c>
      <c r="B55" s="5669"/>
      <c r="C55" s="5669"/>
      <c r="D55" s="5669"/>
      <c r="E55" s="5669"/>
      <c r="F55" s="5669"/>
      <c r="G55" s="278"/>
    </row>
    <row r="56" spans="1:7" ht="14.5">
      <c r="A56" s="278" t="s">
        <v>1340</v>
      </c>
      <c r="B56" s="278"/>
      <c r="C56" s="278"/>
      <c r="D56" s="278"/>
      <c r="E56" s="278"/>
      <c r="F56" s="278"/>
      <c r="G56" s="278"/>
    </row>
    <row r="57" spans="1:7" ht="14.5">
      <c r="A57" s="278" t="s">
        <v>1341</v>
      </c>
      <c r="B57" s="278"/>
      <c r="C57" s="278"/>
      <c r="D57" s="278"/>
      <c r="E57" s="278"/>
      <c r="F57" s="278"/>
      <c r="G57" s="278"/>
    </row>
    <row r="58" spans="1:7">
      <c r="A58" s="278"/>
      <c r="B58" s="278"/>
      <c r="C58" s="278"/>
      <c r="D58" s="278"/>
      <c r="E58" s="278"/>
      <c r="F58" s="278"/>
      <c r="G58" s="126" t="str">
        <f>+ToC!$E$115</f>
        <v xml:space="preserve">LONG-TERM Annual Return </v>
      </c>
    </row>
    <row r="59" spans="1:7">
      <c r="A59" s="278"/>
      <c r="B59" s="278"/>
      <c r="C59" s="278"/>
      <c r="D59" s="278"/>
      <c r="E59" s="278"/>
      <c r="F59" s="278"/>
      <c r="G59" s="126" t="s">
        <v>2063</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DF61" sheet="1" objects="1" scenarios="1"/>
  <mergeCells count="9">
    <mergeCell ref="A50:D50"/>
    <mergeCell ref="F50:G50"/>
    <mergeCell ref="A55:F55"/>
    <mergeCell ref="A1:G1"/>
    <mergeCell ref="C13:D13"/>
    <mergeCell ref="F13:G13"/>
    <mergeCell ref="A14:A16"/>
    <mergeCell ref="A9:G9"/>
    <mergeCell ref="A11:G11"/>
  </mergeCells>
  <hyperlinks>
    <hyperlink ref="A1:G1" location="ToC!A1" display="40.021"/>
  </hyperlinks>
  <printOptions horizontalCentered="1"/>
  <pageMargins left="0.25" right="0.25" top="0.75" bottom="0.75" header="0.3" footer="0.3"/>
  <pageSetup paperSize="5" scale="6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3" tint="0.39997558519241921"/>
  </sheetPr>
  <dimension ref="A1:F29"/>
  <sheetViews>
    <sheetView zoomScaleNormal="100" workbookViewId="0">
      <selection activeCell="A27" sqref="A27"/>
    </sheetView>
  </sheetViews>
  <sheetFormatPr defaultColWidth="0" defaultRowHeight="0" customHeight="1" zeroHeight="1"/>
  <cols>
    <col min="1" max="1" width="73.765625" style="519" customWidth="1"/>
    <col min="2" max="2" width="9.3046875" style="519" customWidth="1"/>
    <col min="3" max="3" width="16.4609375" style="519" customWidth="1"/>
    <col min="4" max="4" width="14" style="519" customWidth="1"/>
    <col min="5" max="5" width="2.4609375" style="519" hidden="1" customWidth="1"/>
    <col min="6" max="16384" width="8.765625" style="519" hidden="1"/>
  </cols>
  <sheetData>
    <row r="1" spans="1:6" ht="13">
      <c r="A1" s="5052" t="s">
        <v>1994</v>
      </c>
      <c r="B1" s="5065"/>
      <c r="C1" s="5065"/>
      <c r="D1" s="5065"/>
    </row>
    <row r="2" spans="1:6" ht="13">
      <c r="A2" s="278"/>
      <c r="B2" s="278"/>
      <c r="C2" s="1023" t="s">
        <v>2285</v>
      </c>
      <c r="D2" s="1817"/>
    </row>
    <row r="3" spans="1:6" ht="14">
      <c r="A3" s="857" t="str">
        <f>+Cover!$A$14</f>
        <v>Select Name of Insurer/ Financial Holding Company</v>
      </c>
      <c r="B3" s="858"/>
      <c r="C3" s="1023"/>
      <c r="D3" s="858"/>
      <c r="E3" s="842"/>
      <c r="F3" s="842"/>
    </row>
    <row r="4" spans="1:6" ht="14">
      <c r="A4" s="833" t="str">
        <f>+ToC!$A$3</f>
        <v>Insurer/Financial Holding Company</v>
      </c>
      <c r="B4" s="833"/>
      <c r="C4" s="842"/>
      <c r="D4" s="842"/>
      <c r="E4" s="842"/>
      <c r="F4" s="842"/>
    </row>
    <row r="5" spans="1:6" ht="14">
      <c r="A5" s="833"/>
      <c r="B5" s="833"/>
      <c r="C5" s="842"/>
      <c r="D5" s="842"/>
      <c r="E5" s="842"/>
      <c r="F5" s="842"/>
    </row>
    <row r="6" spans="1:6" ht="14">
      <c r="A6" s="99" t="str">
        <f>+ToC!$A$5</f>
        <v>LONG-TERM INSURERS ANNUAL RETURN</v>
      </c>
      <c r="B6" s="102"/>
      <c r="C6" s="842"/>
      <c r="D6" s="842"/>
      <c r="E6" s="842"/>
      <c r="F6" s="842"/>
    </row>
    <row r="7" spans="1:6" ht="14">
      <c r="A7" s="99" t="str">
        <f>+ToC!$A$6</f>
        <v>FOR THE YEAR ENDED:</v>
      </c>
      <c r="B7" s="102"/>
      <c r="C7" s="842"/>
      <c r="D7" s="2078">
        <f>+Cover!$A$23</f>
        <v>0</v>
      </c>
      <c r="E7" s="842"/>
      <c r="F7" s="2078" t="e">
        <f>+Cover!#REF!</f>
        <v>#REF!</v>
      </c>
    </row>
    <row r="8" spans="1:6" ht="12.5">
      <c r="A8" s="1025"/>
      <c r="B8" s="197"/>
      <c r="C8" s="197"/>
      <c r="D8" s="278"/>
    </row>
    <row r="9" spans="1:6" ht="14">
      <c r="A9" s="5407" t="s">
        <v>999</v>
      </c>
      <c r="B9" s="5408"/>
      <c r="C9" s="5408"/>
      <c r="D9" s="5408"/>
    </row>
    <row r="10" spans="1:6" ht="14.5">
      <c r="A10" s="1770"/>
      <c r="B10" s="4595"/>
      <c r="C10" s="4595"/>
      <c r="D10" s="4595"/>
    </row>
    <row r="11" spans="1:6" ht="14">
      <c r="A11" s="5055" t="s">
        <v>1342</v>
      </c>
      <c r="B11" s="5055"/>
      <c r="C11" s="5055"/>
      <c r="D11" s="5055"/>
    </row>
    <row r="12" spans="1:6" ht="12.5">
      <c r="A12" s="278"/>
      <c r="B12" s="278"/>
      <c r="C12" s="278"/>
      <c r="D12" s="278"/>
    </row>
    <row r="13" spans="1:6" ht="39">
      <c r="A13" s="5671" t="s">
        <v>1343</v>
      </c>
      <c r="B13" s="3271" t="s">
        <v>1238</v>
      </c>
      <c r="C13" s="3271" t="s">
        <v>1239</v>
      </c>
      <c r="D13" s="3305" t="s">
        <v>1344</v>
      </c>
    </row>
    <row r="14" spans="1:6" ht="13">
      <c r="A14" s="5673"/>
      <c r="B14" s="3243" t="s">
        <v>1167</v>
      </c>
      <c r="C14" s="3243" t="s">
        <v>1169</v>
      </c>
      <c r="D14" s="3306" t="s">
        <v>1171</v>
      </c>
    </row>
    <row r="15" spans="1:6" ht="13">
      <c r="A15" s="3248"/>
      <c r="B15" s="3306"/>
      <c r="C15" s="3320" t="s">
        <v>281</v>
      </c>
      <c r="D15" s="3321" t="s">
        <v>639</v>
      </c>
    </row>
    <row r="16" spans="1:6" ht="14.5">
      <c r="A16" s="3247" t="s">
        <v>1345</v>
      </c>
      <c r="B16" s="3322"/>
      <c r="C16" s="3275"/>
      <c r="D16" s="3323"/>
    </row>
    <row r="17" spans="1:4" ht="12.5">
      <c r="A17" s="3324"/>
      <c r="B17" s="3325"/>
      <c r="C17" s="3100"/>
      <c r="D17" s="3326">
        <f>+B17*C17</f>
        <v>0</v>
      </c>
    </row>
    <row r="18" spans="1:4" ht="12.5">
      <c r="A18" s="3324"/>
      <c r="B18" s="3325"/>
      <c r="C18" s="3100"/>
      <c r="D18" s="3326">
        <f>+B18*C18</f>
        <v>0</v>
      </c>
    </row>
    <row r="19" spans="1:4" ht="12.5">
      <c r="A19" s="3324"/>
      <c r="B19" s="3325"/>
      <c r="C19" s="3100"/>
      <c r="D19" s="3326">
        <f>+B19*C19</f>
        <v>0</v>
      </c>
    </row>
    <row r="20" spans="1:4" ht="12.5">
      <c r="A20" s="3324"/>
      <c r="B20" s="3325"/>
      <c r="C20" s="3100"/>
      <c r="D20" s="3326">
        <f t="shared" ref="D20:D22" si="0">+B20*C20</f>
        <v>0</v>
      </c>
    </row>
    <row r="21" spans="1:4" ht="12.5">
      <c r="A21" s="3324"/>
      <c r="B21" s="3325"/>
      <c r="C21" s="3100"/>
      <c r="D21" s="3326">
        <f>+B21*C21</f>
        <v>0</v>
      </c>
    </row>
    <row r="22" spans="1:4" ht="12.5">
      <c r="A22" s="3327"/>
      <c r="B22" s="3328"/>
      <c r="C22" s="3100"/>
      <c r="D22" s="3326">
        <f t="shared" si="0"/>
        <v>0</v>
      </c>
    </row>
    <row r="23" spans="1:4" ht="13">
      <c r="A23" s="3244" t="s">
        <v>1346</v>
      </c>
      <c r="B23" s="3329"/>
      <c r="C23" s="3330">
        <f>SUM(C17:C22)</f>
        <v>0</v>
      </c>
      <c r="D23" s="3331">
        <f>SUM(D17:D22)</f>
        <v>0</v>
      </c>
    </row>
    <row r="24" spans="1:4" ht="12.5">
      <c r="A24" s="278"/>
      <c r="B24" s="278"/>
      <c r="C24" s="278"/>
      <c r="D24" s="278"/>
    </row>
    <row r="25" spans="1:4" ht="12.5">
      <c r="A25" s="278" t="s">
        <v>1347</v>
      </c>
      <c r="B25" s="278"/>
      <c r="C25" s="278"/>
      <c r="D25" s="278"/>
    </row>
    <row r="26" spans="1:4" ht="14.5">
      <c r="A26" s="278" t="s">
        <v>2578</v>
      </c>
      <c r="B26" s="278"/>
      <c r="C26" s="278"/>
      <c r="D26" s="278"/>
    </row>
    <row r="27" spans="1:4" ht="12.5">
      <c r="A27" s="278"/>
      <c r="B27" s="278"/>
      <c r="C27" s="278"/>
      <c r="D27" s="278"/>
    </row>
    <row r="28" spans="1:4" ht="12.5">
      <c r="A28" s="278"/>
      <c r="B28" s="278"/>
      <c r="C28" s="278"/>
      <c r="D28" s="126" t="str">
        <f>+ToC!$E$115</f>
        <v xml:space="preserve">LONG-TERM Annual Return </v>
      </c>
    </row>
    <row r="29" spans="1:4" ht="12.5">
      <c r="A29" s="278"/>
      <c r="B29" s="278"/>
      <c r="C29" s="278"/>
      <c r="D29" s="126" t="s">
        <v>2064</v>
      </c>
    </row>
  </sheetData>
  <sheetProtection password="DF61" sheet="1" objects="1" scenarios="1"/>
  <mergeCells count="4">
    <mergeCell ref="A1:D1"/>
    <mergeCell ref="A9:D9"/>
    <mergeCell ref="A13:A14"/>
    <mergeCell ref="A11:D11"/>
  </mergeCells>
  <hyperlinks>
    <hyperlink ref="A1:D1" location="ToC!A1" display="40.022"/>
  </hyperlinks>
  <printOptions horizontalCentered="1"/>
  <pageMargins left="0.25" right="0.25" top="0.75" bottom="0.75" header="0.3" footer="0.3"/>
  <pageSetup paperSize="5" scale="6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3" tint="0.39997558519241921"/>
  </sheetPr>
  <dimension ref="A1:R49"/>
  <sheetViews>
    <sheetView topLeftCell="A7" zoomScaleNormal="100" workbookViewId="0">
      <selection activeCell="A20" sqref="A20"/>
    </sheetView>
  </sheetViews>
  <sheetFormatPr defaultColWidth="0" defaultRowHeight="12.5" zeroHeight="1"/>
  <cols>
    <col min="1" max="1" width="39.765625" style="519" customWidth="1"/>
    <col min="2" max="3" width="12.765625" style="519" customWidth="1"/>
    <col min="4" max="4" width="6.765625" style="519" customWidth="1"/>
    <col min="5" max="5" width="13.23046875" style="519" customWidth="1"/>
    <col min="6" max="6" width="3.3046875" style="519" customWidth="1"/>
    <col min="7" max="8" width="12.765625" style="519" customWidth="1"/>
    <col min="9" max="9" width="6.765625" style="519" customWidth="1"/>
    <col min="10" max="10" width="12.765625" style="519" customWidth="1"/>
    <col min="11" max="16384" width="8.765625" style="519" hidden="1"/>
  </cols>
  <sheetData>
    <row r="1" spans="1:18" ht="13">
      <c r="A1" s="5052" t="s">
        <v>1995</v>
      </c>
      <c r="B1" s="5065"/>
      <c r="C1" s="5065"/>
      <c r="D1" s="5065"/>
      <c r="E1" s="5065"/>
      <c r="F1" s="5065"/>
      <c r="G1" s="5065"/>
      <c r="H1" s="5065"/>
      <c r="I1" s="5065"/>
      <c r="J1" s="5065"/>
      <c r="K1" s="1038"/>
      <c r="L1" s="1038"/>
      <c r="M1" s="1038"/>
      <c r="N1" s="1038"/>
      <c r="O1" s="1038"/>
      <c r="P1" s="1038"/>
      <c r="Q1" s="1038"/>
      <c r="R1" s="1038"/>
    </row>
    <row r="2" spans="1:18" ht="13">
      <c r="A2" s="278"/>
      <c r="B2" s="278"/>
      <c r="C2" s="278"/>
      <c r="D2" s="278"/>
      <c r="E2" s="278"/>
      <c r="F2" s="278"/>
      <c r="G2" s="278"/>
      <c r="H2" s="278"/>
      <c r="I2" s="1023" t="s">
        <v>2285</v>
      </c>
      <c r="J2" s="1023"/>
    </row>
    <row r="3" spans="1:18" ht="14">
      <c r="A3" s="857" t="str">
        <f>+Cover!$A$14</f>
        <v>Select Name of Insurer/ Financial Holding Company</v>
      </c>
      <c r="B3" s="858"/>
      <c r="C3" s="858"/>
      <c r="D3" s="858"/>
      <c r="E3" s="842"/>
      <c r="F3" s="842"/>
      <c r="G3" s="197"/>
      <c r="H3" s="197"/>
      <c r="I3" s="197"/>
      <c r="J3" s="278"/>
    </row>
    <row r="4" spans="1:18" ht="14">
      <c r="A4" s="833" t="str">
        <f>+ToC!$A$3</f>
        <v>Insurer/Financial Holding Company</v>
      </c>
      <c r="B4" s="833"/>
      <c r="C4" s="842"/>
      <c r="D4" s="842"/>
      <c r="E4" s="842"/>
      <c r="F4" s="842"/>
      <c r="G4" s="197"/>
      <c r="H4" s="278"/>
      <c r="I4" s="197"/>
      <c r="J4" s="278"/>
    </row>
    <row r="5" spans="1:18" ht="14">
      <c r="A5" s="833"/>
      <c r="B5" s="833"/>
      <c r="C5" s="842"/>
      <c r="D5" s="842"/>
      <c r="E5" s="842"/>
      <c r="F5" s="842"/>
      <c r="G5" s="197"/>
      <c r="H5" s="278"/>
      <c r="I5" s="197"/>
      <c r="J5" s="278"/>
    </row>
    <row r="6" spans="1:18" ht="14">
      <c r="A6" s="99" t="str">
        <f>+ToC!$A$5</f>
        <v>LONG-TERM INSURERS ANNUAL RETURN</v>
      </c>
      <c r="B6" s="102"/>
      <c r="C6" s="842"/>
      <c r="D6" s="842"/>
      <c r="E6" s="842"/>
      <c r="F6" s="842"/>
      <c r="G6" s="197"/>
      <c r="H6" s="278"/>
      <c r="I6" s="197"/>
      <c r="J6" s="278"/>
    </row>
    <row r="7" spans="1:18" ht="14">
      <c r="A7" s="99" t="str">
        <f>+ToC!$A$6</f>
        <v>FOR THE YEAR ENDED:</v>
      </c>
      <c r="B7" s="102"/>
      <c r="C7" s="842"/>
      <c r="D7" s="743"/>
      <c r="E7" s="842"/>
      <c r="F7" s="743"/>
      <c r="G7" s="1819"/>
      <c r="H7" s="278"/>
      <c r="I7" s="1819"/>
      <c r="J7" s="2078">
        <f>+Cover!$A$23</f>
        <v>0</v>
      </c>
    </row>
    <row r="8" spans="1:18">
      <c r="A8" s="1025"/>
      <c r="B8" s="197"/>
      <c r="C8" s="197"/>
      <c r="D8" s="197"/>
      <c r="E8" s="197"/>
      <c r="F8" s="197"/>
      <c r="G8" s="197"/>
      <c r="H8" s="197"/>
      <c r="I8" s="197"/>
      <c r="J8" s="197"/>
    </row>
    <row r="9" spans="1:18" ht="14">
      <c r="A9" s="5407" t="s">
        <v>999</v>
      </c>
      <c r="B9" s="5408"/>
      <c r="C9" s="5408"/>
      <c r="D9" s="5408"/>
      <c r="E9" s="5408"/>
      <c r="F9" s="5408"/>
      <c r="G9" s="5408"/>
      <c r="H9" s="5408"/>
      <c r="I9" s="5408"/>
      <c r="J9" s="5408"/>
      <c r="K9" s="1038"/>
      <c r="L9" s="1038"/>
      <c r="M9" s="1038"/>
      <c r="N9" s="1038"/>
      <c r="O9" s="1038"/>
      <c r="P9" s="1038"/>
      <c r="Q9" s="1038"/>
      <c r="R9" s="1038"/>
    </row>
    <row r="10" spans="1:18" ht="14.5">
      <c r="A10" s="1770"/>
      <c r="B10" s="4595"/>
      <c r="C10" s="4595"/>
      <c r="D10" s="4595"/>
      <c r="E10" s="4595"/>
      <c r="F10" s="4595"/>
      <c r="G10" s="4595"/>
      <c r="H10" s="4595"/>
      <c r="I10" s="4595"/>
      <c r="J10" s="4595"/>
      <c r="K10" s="1038"/>
      <c r="L10" s="1038"/>
      <c r="M10" s="1038"/>
      <c r="N10" s="1038"/>
      <c r="O10" s="1038"/>
      <c r="P10" s="1038"/>
      <c r="Q10" s="1038"/>
      <c r="R10" s="1038"/>
    </row>
    <row r="11" spans="1:18" ht="14">
      <c r="A11" s="5213" t="s">
        <v>1348</v>
      </c>
      <c r="B11" s="5408"/>
      <c r="C11" s="5408"/>
      <c r="D11" s="5408"/>
      <c r="E11" s="5408"/>
      <c r="F11" s="5408"/>
      <c r="G11" s="5408"/>
      <c r="H11" s="5408"/>
      <c r="I11" s="5408"/>
      <c r="J11" s="5408"/>
      <c r="K11" s="1038"/>
      <c r="L11" s="1038"/>
      <c r="M11" s="1038"/>
      <c r="N11" s="1038"/>
      <c r="O11" s="1038"/>
      <c r="P11" s="1038"/>
      <c r="Q11" s="1038"/>
      <c r="R11" s="1038"/>
    </row>
    <row r="12" spans="1:18">
      <c r="A12" s="278"/>
      <c r="B12" s="278"/>
      <c r="C12" s="278"/>
      <c r="D12" s="278"/>
      <c r="E12" s="278"/>
      <c r="F12" s="278"/>
      <c r="G12" s="278"/>
      <c r="H12" s="278"/>
      <c r="I12" s="278"/>
      <c r="J12" s="278"/>
    </row>
    <row r="13" spans="1:18">
      <c r="A13" s="278"/>
      <c r="B13" s="278"/>
      <c r="C13" s="278"/>
      <c r="D13" s="278"/>
      <c r="E13" s="278"/>
      <c r="F13" s="278"/>
      <c r="G13" s="278"/>
      <c r="H13" s="278"/>
      <c r="I13" s="278"/>
      <c r="J13" s="278"/>
    </row>
    <row r="14" spans="1:18" ht="13">
      <c r="A14" s="278"/>
      <c r="B14" s="5691" t="s">
        <v>1349</v>
      </c>
      <c r="C14" s="5691"/>
      <c r="D14" s="5691"/>
      <c r="E14" s="5691"/>
      <c r="F14" s="278"/>
      <c r="G14" s="5691" t="s">
        <v>1350</v>
      </c>
      <c r="H14" s="5691"/>
      <c r="I14" s="5691"/>
      <c r="J14" s="5691"/>
    </row>
    <row r="15" spans="1:18" ht="15" customHeight="1">
      <c r="A15" s="5688" t="s">
        <v>1351</v>
      </c>
      <c r="B15" s="5678"/>
      <c r="C15" s="5680"/>
      <c r="D15" s="5692" t="s">
        <v>1238</v>
      </c>
      <c r="E15" s="5688" t="s">
        <v>1352</v>
      </c>
      <c r="F15" s="1039"/>
      <c r="G15" s="3271"/>
      <c r="H15" s="3271"/>
      <c r="I15" s="5692" t="s">
        <v>1238</v>
      </c>
      <c r="J15" s="5688" t="s">
        <v>1352</v>
      </c>
    </row>
    <row r="16" spans="1:18" ht="26">
      <c r="A16" s="5689"/>
      <c r="B16" s="3271" t="s">
        <v>1353</v>
      </c>
      <c r="C16" s="3271" t="s">
        <v>1354</v>
      </c>
      <c r="D16" s="5693"/>
      <c r="E16" s="5689"/>
      <c r="F16" s="1039"/>
      <c r="G16" s="3271" t="s">
        <v>1353</v>
      </c>
      <c r="H16" s="3271" t="s">
        <v>1354</v>
      </c>
      <c r="I16" s="5693"/>
      <c r="J16" s="5689"/>
    </row>
    <row r="17" spans="1:12" ht="13">
      <c r="A17" s="3259"/>
      <c r="B17" s="3243" t="s">
        <v>1167</v>
      </c>
      <c r="C17" s="3243" t="s">
        <v>1169</v>
      </c>
      <c r="D17" s="3243" t="s">
        <v>1171</v>
      </c>
      <c r="E17" s="3243" t="s">
        <v>1202</v>
      </c>
      <c r="F17" s="1819"/>
      <c r="G17" s="3243" t="s">
        <v>1207</v>
      </c>
      <c r="H17" s="3243" t="s">
        <v>1209</v>
      </c>
      <c r="I17" s="3243" t="s">
        <v>1211</v>
      </c>
      <c r="J17" s="3243" t="s">
        <v>1215</v>
      </c>
    </row>
    <row r="18" spans="1:12" ht="26">
      <c r="A18" s="3259"/>
      <c r="B18" s="3271" t="s">
        <v>281</v>
      </c>
      <c r="C18" s="3271" t="s">
        <v>281</v>
      </c>
      <c r="D18" s="3243"/>
      <c r="E18" s="3271" t="s">
        <v>1355</v>
      </c>
      <c r="F18" s="1039"/>
      <c r="G18" s="3271" t="s">
        <v>281</v>
      </c>
      <c r="H18" s="3271" t="s">
        <v>281</v>
      </c>
      <c r="I18" s="3243"/>
      <c r="J18" s="3271" t="s">
        <v>1356</v>
      </c>
    </row>
    <row r="19" spans="1:12" ht="26">
      <c r="A19" s="3332" t="s">
        <v>1357</v>
      </c>
      <c r="B19" s="3243"/>
      <c r="C19" s="3243"/>
      <c r="D19" s="3243"/>
      <c r="E19" s="3243"/>
      <c r="F19" s="1819"/>
      <c r="G19" s="3243"/>
      <c r="H19" s="3243"/>
      <c r="I19" s="3243"/>
      <c r="J19" s="3243"/>
      <c r="L19" s="3333" t="s">
        <v>1358</v>
      </c>
    </row>
    <row r="20" spans="1:12" ht="13">
      <c r="A20" s="3334"/>
      <c r="B20" s="3142"/>
      <c r="C20" s="3142"/>
      <c r="D20" s="3335">
        <v>0.02</v>
      </c>
      <c r="E20" s="3336">
        <f>+ABS(B20-C20)*D20</f>
        <v>0</v>
      </c>
      <c r="F20" s="1819"/>
      <c r="G20" s="3142"/>
      <c r="H20" s="3142"/>
      <c r="I20" s="3335">
        <v>0.02</v>
      </c>
      <c r="J20" s="3336">
        <f>+ABS(G20-H20)*I20</f>
        <v>0</v>
      </c>
      <c r="L20" s="3333" t="s">
        <v>1359</v>
      </c>
    </row>
    <row r="21" spans="1:12" ht="13">
      <c r="A21" s="3334"/>
      <c r="B21" s="3142"/>
      <c r="C21" s="3142"/>
      <c r="D21" s="3335">
        <v>0.02</v>
      </c>
      <c r="E21" s="3336">
        <f t="shared" ref="E21:E37" si="0">+ABS(B21-C21)*D21</f>
        <v>0</v>
      </c>
      <c r="F21" s="1819"/>
      <c r="G21" s="3142"/>
      <c r="H21" s="3142"/>
      <c r="I21" s="3335">
        <v>0.02</v>
      </c>
      <c r="J21" s="3336">
        <f t="shared" ref="J21:J37" si="1">+ABS(G21-H21)*I21</f>
        <v>0</v>
      </c>
      <c r="L21" s="3333" t="s">
        <v>1360</v>
      </c>
    </row>
    <row r="22" spans="1:12" ht="13">
      <c r="A22" s="3334"/>
      <c r="B22" s="3142"/>
      <c r="C22" s="3142"/>
      <c r="D22" s="3335">
        <v>0.02</v>
      </c>
      <c r="E22" s="3336">
        <f t="shared" si="0"/>
        <v>0</v>
      </c>
      <c r="F22" s="1819"/>
      <c r="G22" s="3142"/>
      <c r="H22" s="3142"/>
      <c r="I22" s="3335">
        <v>0.02</v>
      </c>
      <c r="J22" s="3336">
        <f t="shared" si="1"/>
        <v>0</v>
      </c>
      <c r="L22" s="3333" t="s">
        <v>1361</v>
      </c>
    </row>
    <row r="23" spans="1:12" ht="13">
      <c r="A23" s="3334"/>
      <c r="B23" s="3142"/>
      <c r="C23" s="3142"/>
      <c r="D23" s="3335">
        <v>0.02</v>
      </c>
      <c r="E23" s="3336">
        <f t="shared" si="0"/>
        <v>0</v>
      </c>
      <c r="F23" s="1819"/>
      <c r="G23" s="3142"/>
      <c r="H23" s="3142"/>
      <c r="I23" s="3335">
        <v>0.02</v>
      </c>
      <c r="J23" s="3336">
        <f t="shared" si="1"/>
        <v>0</v>
      </c>
      <c r="L23" s="3333" t="s">
        <v>1362</v>
      </c>
    </row>
    <row r="24" spans="1:12" ht="13">
      <c r="A24" s="3334"/>
      <c r="B24" s="3142"/>
      <c r="C24" s="3142"/>
      <c r="D24" s="3335">
        <v>0.02</v>
      </c>
      <c r="E24" s="3336">
        <f t="shared" si="0"/>
        <v>0</v>
      </c>
      <c r="F24" s="1819"/>
      <c r="G24" s="3142"/>
      <c r="H24" s="3142"/>
      <c r="I24" s="3335">
        <v>0.02</v>
      </c>
      <c r="J24" s="3336">
        <f t="shared" si="1"/>
        <v>0</v>
      </c>
      <c r="L24" s="3333" t="s">
        <v>1363</v>
      </c>
    </row>
    <row r="25" spans="1:12" ht="13">
      <c r="A25" s="3334"/>
      <c r="B25" s="3142"/>
      <c r="C25" s="3142"/>
      <c r="D25" s="3335">
        <v>0.02</v>
      </c>
      <c r="E25" s="3336">
        <f t="shared" si="0"/>
        <v>0</v>
      </c>
      <c r="F25" s="1819"/>
      <c r="G25" s="3142"/>
      <c r="H25" s="3142"/>
      <c r="I25" s="3335">
        <v>0.02</v>
      </c>
      <c r="J25" s="3336">
        <f t="shared" si="1"/>
        <v>0</v>
      </c>
      <c r="L25" s="3333" t="s">
        <v>1364</v>
      </c>
    </row>
    <row r="26" spans="1:12" ht="13">
      <c r="A26" s="3337"/>
      <c r="B26" s="3142"/>
      <c r="C26" s="3142"/>
      <c r="D26" s="3335">
        <v>0.02</v>
      </c>
      <c r="E26" s="3336">
        <f t="shared" si="0"/>
        <v>0</v>
      </c>
      <c r="F26" s="1819"/>
      <c r="G26" s="3142"/>
      <c r="H26" s="3142"/>
      <c r="I26" s="3335">
        <v>0.02</v>
      </c>
      <c r="J26" s="3336">
        <f t="shared" si="1"/>
        <v>0</v>
      </c>
      <c r="L26" s="3333" t="s">
        <v>1365</v>
      </c>
    </row>
    <row r="27" spans="1:12" ht="13">
      <c r="A27" s="3338"/>
      <c r="B27" s="3142"/>
      <c r="C27" s="3142"/>
      <c r="D27" s="3335">
        <v>0.02</v>
      </c>
      <c r="E27" s="3336">
        <f t="shared" si="0"/>
        <v>0</v>
      </c>
      <c r="F27" s="1819"/>
      <c r="G27" s="3142"/>
      <c r="H27" s="3142"/>
      <c r="I27" s="3335">
        <v>0.02</v>
      </c>
      <c r="J27" s="3336">
        <f t="shared" si="1"/>
        <v>0</v>
      </c>
      <c r="L27" s="3333" t="s">
        <v>1366</v>
      </c>
    </row>
    <row r="28" spans="1:12" ht="13">
      <c r="A28" s="3337"/>
      <c r="B28" s="3142"/>
      <c r="C28" s="3142"/>
      <c r="D28" s="3335">
        <v>0.02</v>
      </c>
      <c r="E28" s="3336">
        <f t="shared" si="0"/>
        <v>0</v>
      </c>
      <c r="F28" s="1819"/>
      <c r="G28" s="3142"/>
      <c r="H28" s="3142"/>
      <c r="I28" s="3335">
        <v>0.02</v>
      </c>
      <c r="J28" s="3336">
        <f t="shared" si="1"/>
        <v>0</v>
      </c>
      <c r="L28" s="3333" t="s">
        <v>1367</v>
      </c>
    </row>
    <row r="29" spans="1:12" ht="13">
      <c r="A29" s="3339"/>
      <c r="B29" s="3142"/>
      <c r="C29" s="3142"/>
      <c r="D29" s="3335">
        <v>0.02</v>
      </c>
      <c r="E29" s="3336">
        <f t="shared" si="0"/>
        <v>0</v>
      </c>
      <c r="F29" s="1819"/>
      <c r="G29" s="3142"/>
      <c r="H29" s="3142"/>
      <c r="I29" s="3335">
        <v>0.02</v>
      </c>
      <c r="J29" s="3336">
        <f t="shared" si="1"/>
        <v>0</v>
      </c>
      <c r="L29" s="3333" t="s">
        <v>1368</v>
      </c>
    </row>
    <row r="30" spans="1:12" ht="13">
      <c r="A30" s="3339"/>
      <c r="B30" s="3142"/>
      <c r="C30" s="3142"/>
      <c r="D30" s="3335">
        <v>0.02</v>
      </c>
      <c r="E30" s="3336">
        <f t="shared" si="0"/>
        <v>0</v>
      </c>
      <c r="F30" s="1819"/>
      <c r="G30" s="3142"/>
      <c r="H30" s="3142"/>
      <c r="I30" s="3335">
        <v>0.02</v>
      </c>
      <c r="J30" s="3336">
        <f t="shared" si="1"/>
        <v>0</v>
      </c>
      <c r="L30" s="3333" t="s">
        <v>1369</v>
      </c>
    </row>
    <row r="31" spans="1:12" ht="26">
      <c r="A31" s="3332" t="s">
        <v>1370</v>
      </c>
      <c r="B31" s="3245"/>
      <c r="C31" s="3245"/>
      <c r="D31" s="3335"/>
      <c r="E31" s="3340"/>
      <c r="F31" s="1040"/>
      <c r="G31" s="3245"/>
      <c r="H31" s="3245"/>
      <c r="I31" s="3335"/>
      <c r="J31" s="3340"/>
      <c r="L31" s="3333" t="s">
        <v>1371</v>
      </c>
    </row>
    <row r="32" spans="1:12" ht="13">
      <c r="A32" s="3339"/>
      <c r="B32" s="3142"/>
      <c r="C32" s="3142"/>
      <c r="D32" s="3335">
        <v>0.08</v>
      </c>
      <c r="E32" s="3336">
        <f t="shared" si="0"/>
        <v>0</v>
      </c>
      <c r="F32" s="1040"/>
      <c r="G32" s="3142"/>
      <c r="H32" s="3142"/>
      <c r="I32" s="3335">
        <v>0.08</v>
      </c>
      <c r="J32" s="3336">
        <f t="shared" si="1"/>
        <v>0</v>
      </c>
      <c r="L32" s="3333" t="s">
        <v>1372</v>
      </c>
    </row>
    <row r="33" spans="1:12" ht="13">
      <c r="A33" s="3339"/>
      <c r="B33" s="3142"/>
      <c r="C33" s="3142"/>
      <c r="D33" s="3335">
        <v>0.08</v>
      </c>
      <c r="E33" s="3336">
        <f t="shared" si="0"/>
        <v>0</v>
      </c>
      <c r="F33" s="1040"/>
      <c r="G33" s="3142"/>
      <c r="H33" s="3142"/>
      <c r="I33" s="3335">
        <v>0.08</v>
      </c>
      <c r="J33" s="3336">
        <f t="shared" si="1"/>
        <v>0</v>
      </c>
      <c r="L33" s="3333" t="s">
        <v>1373</v>
      </c>
    </row>
    <row r="34" spans="1:12" ht="13">
      <c r="A34" s="3339"/>
      <c r="B34" s="3142"/>
      <c r="C34" s="3142"/>
      <c r="D34" s="3335">
        <v>0.08</v>
      </c>
      <c r="E34" s="3336">
        <f t="shared" si="0"/>
        <v>0</v>
      </c>
      <c r="F34" s="1040"/>
      <c r="G34" s="3142"/>
      <c r="H34" s="3142"/>
      <c r="I34" s="3335">
        <v>0.08</v>
      </c>
      <c r="J34" s="3336">
        <f t="shared" si="1"/>
        <v>0</v>
      </c>
      <c r="L34" s="3333" t="s">
        <v>1374</v>
      </c>
    </row>
    <row r="35" spans="1:12" ht="13">
      <c r="A35" s="3339"/>
      <c r="B35" s="3142"/>
      <c r="C35" s="3142"/>
      <c r="D35" s="3335">
        <v>0.08</v>
      </c>
      <c r="E35" s="3336">
        <f t="shared" si="0"/>
        <v>0</v>
      </c>
      <c r="F35" s="1040"/>
      <c r="G35" s="3142"/>
      <c r="H35" s="3142"/>
      <c r="I35" s="3335">
        <v>0.08</v>
      </c>
      <c r="J35" s="3336">
        <f t="shared" si="1"/>
        <v>0</v>
      </c>
    </row>
    <row r="36" spans="1:12" ht="13">
      <c r="A36" s="3339"/>
      <c r="B36" s="3142"/>
      <c r="C36" s="3142"/>
      <c r="D36" s="3335">
        <v>0.08</v>
      </c>
      <c r="E36" s="3336">
        <f t="shared" si="0"/>
        <v>0</v>
      </c>
      <c r="F36" s="1040"/>
      <c r="G36" s="3142"/>
      <c r="H36" s="3142"/>
      <c r="I36" s="3335">
        <v>0.08</v>
      </c>
      <c r="J36" s="3336">
        <f t="shared" si="1"/>
        <v>0</v>
      </c>
    </row>
    <row r="37" spans="1:12" ht="13">
      <c r="A37" s="3339"/>
      <c r="B37" s="3142"/>
      <c r="C37" s="3142"/>
      <c r="D37" s="3335">
        <v>0.08</v>
      </c>
      <c r="E37" s="3336">
        <f t="shared" si="0"/>
        <v>0</v>
      </c>
      <c r="F37" s="1040"/>
      <c r="G37" s="3142"/>
      <c r="H37" s="3142"/>
      <c r="I37" s="3335">
        <v>0.08</v>
      </c>
      <c r="J37" s="3336">
        <f t="shared" si="1"/>
        <v>0</v>
      </c>
    </row>
    <row r="38" spans="1:12" ht="13">
      <c r="A38" s="3332" t="s">
        <v>909</v>
      </c>
      <c r="B38" s="3341">
        <f>SUM(B20,B21,B22,B23,B24,B25,B26,B27,B28,B29,B30,B32,B33,B34,B35,B36,B37)</f>
        <v>0</v>
      </c>
      <c r="C38" s="3341">
        <f>SUM(C20,C21,C22,C23,C24,C25,C26,C27,C28,C29,C30,C32,C33,C34,C35,C36,C37)</f>
        <v>0</v>
      </c>
      <c r="D38" s="3335"/>
      <c r="E38" s="3341">
        <f>SUM(E20,E21,E22,E23,E24,E25,E26,E27,E28,E29,E30,E32,E33,E34,E35,E36,E37)</f>
        <v>0</v>
      </c>
      <c r="F38" s="1041"/>
      <c r="G38" s="3341">
        <f t="shared" ref="G38:H38" si="2">SUM(G20,G21,G22,G23,G24,G25,G26,G27,G28,G29,G30,G32,G33,G34,G35,G36,G37)</f>
        <v>0</v>
      </c>
      <c r="H38" s="3341">
        <f t="shared" si="2"/>
        <v>0</v>
      </c>
      <c r="I38" s="3335"/>
      <c r="J38" s="3341">
        <f>SUM(J20,J21,J22,J23,J24,J25,J26,J27,J28,J29,J30,J32,J33,J34,J35,J36,J37)</f>
        <v>0</v>
      </c>
    </row>
    <row r="39" spans="1:12" ht="13">
      <c r="A39" s="3342" t="s">
        <v>1375</v>
      </c>
      <c r="B39" s="3342"/>
      <c r="C39" s="3342"/>
      <c r="D39" s="3248"/>
      <c r="E39" s="3248"/>
      <c r="F39" s="1041"/>
      <c r="G39" s="3342"/>
      <c r="H39" s="3342"/>
      <c r="I39" s="3248"/>
      <c r="J39" s="3343">
        <f>+E38-J38</f>
        <v>0</v>
      </c>
    </row>
    <row r="40" spans="1:12" ht="13">
      <c r="A40" s="814"/>
      <c r="B40" s="814"/>
      <c r="C40" s="814"/>
      <c r="D40" s="814"/>
      <c r="E40" s="814"/>
      <c r="F40" s="814"/>
      <c r="G40" s="814"/>
      <c r="H40" s="814"/>
      <c r="I40" s="814"/>
      <c r="J40" s="814"/>
    </row>
    <row r="41" spans="1:12" ht="13">
      <c r="A41" s="814"/>
      <c r="B41" s="814"/>
      <c r="C41" s="814"/>
      <c r="D41" s="814"/>
      <c r="E41" s="814"/>
      <c r="F41" s="814"/>
      <c r="G41" s="814"/>
      <c r="H41" s="814"/>
      <c r="I41" s="814"/>
      <c r="J41" s="814"/>
    </row>
    <row r="42" spans="1:12">
      <c r="A42" s="278" t="s">
        <v>1347</v>
      </c>
      <c r="B42" s="278"/>
      <c r="C42" s="278"/>
      <c r="D42" s="278"/>
      <c r="E42" s="278"/>
      <c r="F42" s="278"/>
      <c r="G42" s="278"/>
      <c r="H42" s="278"/>
      <c r="I42" s="278"/>
      <c r="J42" s="278"/>
    </row>
    <row r="43" spans="1:12" ht="27.65" customHeight="1">
      <c r="A43" s="5690" t="s">
        <v>1376</v>
      </c>
      <c r="B43" s="5690"/>
      <c r="C43" s="5690"/>
      <c r="D43" s="5690"/>
      <c r="E43" s="5690"/>
      <c r="F43" s="5690"/>
      <c r="G43" s="5690"/>
      <c r="H43" s="5690"/>
      <c r="I43" s="5690"/>
      <c r="J43" s="5690"/>
    </row>
    <row r="44" spans="1:12">
      <c r="A44" s="278" t="s">
        <v>1377</v>
      </c>
      <c r="B44" s="278"/>
      <c r="C44" s="278"/>
      <c r="D44" s="278"/>
      <c r="E44" s="278"/>
      <c r="F44" s="278"/>
      <c r="G44" s="278"/>
      <c r="H44" s="278"/>
      <c r="I44" s="278"/>
      <c r="J44" s="278"/>
    </row>
    <row r="45" spans="1:12">
      <c r="A45" s="278" t="s">
        <v>1378</v>
      </c>
      <c r="B45" s="278"/>
      <c r="C45" s="278"/>
      <c r="D45" s="278"/>
      <c r="E45" s="278"/>
      <c r="F45" s="278"/>
      <c r="G45" s="278"/>
      <c r="H45" s="278"/>
      <c r="I45" s="278"/>
      <c r="J45" s="126" t="str">
        <f>+ToC!$E$115</f>
        <v xml:space="preserve">LONG-TERM Annual Return </v>
      </c>
    </row>
    <row r="46" spans="1:12" ht="37.5">
      <c r="A46" s="1816" t="s">
        <v>1379</v>
      </c>
      <c r="B46" s="278"/>
      <c r="C46" s="278"/>
      <c r="D46" s="278"/>
      <c r="E46" s="278"/>
      <c r="F46" s="278"/>
      <c r="G46" s="278"/>
      <c r="H46" s="278"/>
      <c r="I46" s="278"/>
      <c r="J46" s="126" t="s">
        <v>2065</v>
      </c>
    </row>
    <row r="47" spans="1:12" ht="12.65" hidden="1" customHeight="1"/>
    <row r="48" spans="1:12" ht="12.65" hidden="1" customHeight="1"/>
    <row r="49" hidden="1"/>
  </sheetData>
  <sheetProtection password="DF61"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40.023"/>
  </hyperlinks>
  <printOptions horizontalCentered="1"/>
  <pageMargins left="0.25" right="0.25" top="0.75" bottom="0.75" header="0.3" footer="0.3"/>
  <pageSetup paperSize="5" scale="6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3" tint="0.39997558519241921"/>
  </sheetPr>
  <dimension ref="A1:T39"/>
  <sheetViews>
    <sheetView zoomScaleNormal="100" workbookViewId="0">
      <selection activeCell="E6" sqref="E6"/>
    </sheetView>
  </sheetViews>
  <sheetFormatPr defaultColWidth="0" defaultRowHeight="12.5" zeroHeight="1"/>
  <cols>
    <col min="1" max="1" width="8.765625" style="519" customWidth="1"/>
    <col min="2" max="4" width="12.765625" style="519" customWidth="1"/>
    <col min="5" max="5" width="10.765625" style="519" customWidth="1"/>
    <col min="6" max="6" width="9.765625" style="519" customWidth="1"/>
    <col min="7" max="7" width="8.765625" style="519" customWidth="1"/>
    <col min="8" max="14" width="12.765625" style="519" customWidth="1"/>
    <col min="15" max="20" width="0" style="519" hidden="1" customWidth="1"/>
    <col min="21" max="16384" width="8.765625" style="519" hidden="1"/>
  </cols>
  <sheetData>
    <row r="1" spans="1:14" ht="13">
      <c r="A1" s="5052" t="s">
        <v>1996</v>
      </c>
      <c r="B1" s="5065"/>
      <c r="C1" s="5065"/>
      <c r="D1" s="5065"/>
      <c r="E1" s="5065"/>
      <c r="F1" s="5065"/>
      <c r="G1" s="5065"/>
      <c r="H1" s="5065"/>
      <c r="I1" s="5065"/>
      <c r="J1" s="5065"/>
      <c r="K1" s="5065"/>
      <c r="L1" s="5065"/>
      <c r="M1" s="5065"/>
      <c r="N1" s="5065"/>
    </row>
    <row r="2" spans="1:14" ht="13">
      <c r="A2" s="1024"/>
      <c r="B2" s="278"/>
      <c r="C2" s="278"/>
      <c r="D2" s="278"/>
      <c r="E2" s="278"/>
      <c r="F2" s="278"/>
      <c r="G2" s="278"/>
      <c r="H2" s="278"/>
      <c r="I2" s="278"/>
      <c r="J2" s="278"/>
      <c r="K2" s="278"/>
      <c r="L2" s="278"/>
      <c r="M2" s="1023" t="s">
        <v>2285</v>
      </c>
      <c r="N2" s="278"/>
    </row>
    <row r="3" spans="1:14" ht="14">
      <c r="A3" s="857" t="str">
        <f>+Cover!$A$14</f>
        <v>Select Name of Insurer/ Financial Holding Company</v>
      </c>
      <c r="B3" s="858"/>
      <c r="C3" s="858"/>
      <c r="D3" s="858"/>
      <c r="E3" s="842"/>
      <c r="F3" s="842"/>
      <c r="G3" s="278"/>
      <c r="H3" s="278"/>
      <c r="I3" s="278"/>
      <c r="J3" s="278"/>
      <c r="K3" s="1023"/>
      <c r="L3" s="278"/>
      <c r="M3" s="1023"/>
      <c r="N3" s="278"/>
    </row>
    <row r="4" spans="1:14" ht="14">
      <c r="A4" s="833" t="str">
        <f>+ToC!$A$3</f>
        <v>Insurer/Financial Holding Company</v>
      </c>
      <c r="B4" s="833"/>
      <c r="C4" s="842"/>
      <c r="D4" s="842"/>
      <c r="E4" s="842"/>
      <c r="F4" s="842"/>
      <c r="G4" s="278"/>
      <c r="H4" s="278"/>
      <c r="I4" s="278"/>
      <c r="J4" s="278"/>
      <c r="K4" s="278"/>
      <c r="L4" s="278"/>
      <c r="M4" s="278"/>
      <c r="N4" s="278"/>
    </row>
    <row r="5" spans="1:14" ht="14">
      <c r="A5" s="833"/>
      <c r="B5" s="833"/>
      <c r="C5" s="842"/>
      <c r="D5" s="842"/>
      <c r="E5" s="842"/>
      <c r="F5" s="842"/>
      <c r="G5" s="278"/>
      <c r="H5" s="278"/>
      <c r="I5" s="278"/>
      <c r="J5" s="278"/>
      <c r="K5" s="278"/>
      <c r="L5" s="278"/>
      <c r="M5" s="278"/>
      <c r="N5" s="278"/>
    </row>
    <row r="6" spans="1:14" ht="14">
      <c r="A6" s="99" t="str">
        <f>+ToC!$A$5</f>
        <v>LONG-TERM INSURERS ANNUAL RETURN</v>
      </c>
      <c r="B6" s="102"/>
      <c r="C6" s="842"/>
      <c r="D6" s="842"/>
      <c r="E6" s="842"/>
      <c r="F6" s="842"/>
      <c r="G6" s="278"/>
      <c r="H6" s="278"/>
      <c r="I6" s="278"/>
      <c r="J6" s="278"/>
      <c r="K6" s="278"/>
      <c r="L6" s="278"/>
      <c r="M6" s="278"/>
      <c r="N6" s="278"/>
    </row>
    <row r="7" spans="1:14" ht="14">
      <c r="A7" s="99" t="str">
        <f>+ToC!$A$6</f>
        <v>FOR THE YEAR ENDED:</v>
      </c>
      <c r="B7" s="102"/>
      <c r="C7" s="842"/>
      <c r="D7" s="743"/>
      <c r="E7" s="842"/>
      <c r="F7" s="2078">
        <f>+Cover!$A$23</f>
        <v>0</v>
      </c>
      <c r="G7" s="278"/>
      <c r="H7" s="278"/>
      <c r="I7" s="278"/>
      <c r="J7" s="278"/>
      <c r="K7" s="278"/>
      <c r="L7" s="278"/>
      <c r="M7" s="1060"/>
      <c r="N7" s="278"/>
    </row>
    <row r="8" spans="1:14" ht="13">
      <c r="A8" s="5694"/>
      <c r="B8" s="5377"/>
      <c r="C8" s="5377"/>
      <c r="D8" s="5695"/>
      <c r="E8" s="5695"/>
      <c r="F8" s="5695"/>
      <c r="G8" s="5695"/>
      <c r="H8" s="5695"/>
      <c r="I8" s="5695"/>
      <c r="J8" s="5695"/>
      <c r="K8" s="5695"/>
      <c r="L8" s="5695"/>
      <c r="M8" s="5695"/>
      <c r="N8" s="278"/>
    </row>
    <row r="9" spans="1:14" ht="15" customHeight="1">
      <c r="A9" s="5407" t="s">
        <v>999</v>
      </c>
      <c r="B9" s="5407"/>
      <c r="C9" s="5407"/>
      <c r="D9" s="5407"/>
      <c r="E9" s="5407"/>
      <c r="F9" s="5407"/>
      <c r="G9" s="5407"/>
      <c r="H9" s="5407"/>
      <c r="I9" s="5407"/>
      <c r="J9" s="5407"/>
      <c r="K9" s="5407"/>
      <c r="L9" s="5407"/>
      <c r="M9" s="5407"/>
      <c r="N9" s="5407"/>
    </row>
    <row r="10" spans="1:14" ht="15" customHeight="1">
      <c r="A10" s="5407" t="s">
        <v>1380</v>
      </c>
      <c r="B10" s="5407"/>
      <c r="C10" s="5407"/>
      <c r="D10" s="5407"/>
      <c r="E10" s="5407"/>
      <c r="F10" s="5407"/>
      <c r="G10" s="5407"/>
      <c r="H10" s="5407"/>
      <c r="I10" s="5407"/>
      <c r="J10" s="5407"/>
      <c r="K10" s="5407"/>
      <c r="L10" s="5407"/>
      <c r="M10" s="5407"/>
      <c r="N10" s="5407"/>
    </row>
    <row r="11" spans="1:14" ht="14">
      <c r="A11" s="5055" t="s">
        <v>1381</v>
      </c>
      <c r="B11" s="5055"/>
      <c r="C11" s="5055"/>
      <c r="D11" s="5055"/>
      <c r="E11" s="5055"/>
      <c r="F11" s="5055"/>
      <c r="G11" s="5055"/>
      <c r="H11" s="5055"/>
      <c r="I11" s="5055"/>
      <c r="J11" s="5055"/>
      <c r="K11" s="5055"/>
      <c r="L11" s="5055"/>
      <c r="M11" s="5055"/>
      <c r="N11" s="5055"/>
    </row>
    <row r="12" spans="1:14">
      <c r="A12" s="278"/>
      <c r="B12" s="278"/>
      <c r="C12" s="278"/>
      <c r="D12" s="278"/>
      <c r="E12" s="278"/>
      <c r="F12" s="278"/>
      <c r="G12" s="278"/>
      <c r="H12" s="278"/>
      <c r="I12" s="278"/>
      <c r="J12" s="278"/>
      <c r="K12" s="278"/>
      <c r="L12" s="278"/>
      <c r="M12" s="278"/>
      <c r="N12" s="278"/>
    </row>
    <row r="13" spans="1:14">
      <c r="A13" s="278"/>
      <c r="B13" s="278"/>
      <c r="C13" s="278"/>
      <c r="D13" s="278"/>
      <c r="E13" s="278"/>
      <c r="F13" s="278"/>
      <c r="G13" s="278"/>
      <c r="H13" s="278"/>
      <c r="I13" s="278"/>
      <c r="J13" s="278"/>
      <c r="K13" s="278"/>
      <c r="L13" s="278"/>
      <c r="M13" s="278"/>
      <c r="N13" s="278"/>
    </row>
    <row r="14" spans="1:14" ht="65">
      <c r="A14" s="3344" t="s">
        <v>1382</v>
      </c>
      <c r="B14" s="3345" t="s">
        <v>1383</v>
      </c>
      <c r="C14" s="3344" t="s">
        <v>1384</v>
      </c>
      <c r="D14" s="3344" t="s">
        <v>1385</v>
      </c>
      <c r="E14" s="3344" t="s">
        <v>1386</v>
      </c>
      <c r="F14" s="3346" t="s">
        <v>1238</v>
      </c>
      <c r="G14" s="3344" t="s">
        <v>1387</v>
      </c>
      <c r="H14" s="3345" t="s">
        <v>1388</v>
      </c>
      <c r="I14" s="3345" t="s">
        <v>1389</v>
      </c>
      <c r="J14" s="3345" t="s">
        <v>1390</v>
      </c>
      <c r="K14" s="3345" t="s">
        <v>1391</v>
      </c>
      <c r="L14" s="3345" t="s">
        <v>1392</v>
      </c>
      <c r="M14" s="3345" t="s">
        <v>1393</v>
      </c>
      <c r="N14" s="3345" t="s">
        <v>1394</v>
      </c>
    </row>
    <row r="15" spans="1:14" ht="13">
      <c r="A15" s="3332"/>
      <c r="B15" s="3243" t="s">
        <v>1167</v>
      </c>
      <c r="C15" s="3243" t="s">
        <v>1169</v>
      </c>
      <c r="D15" s="3243" t="s">
        <v>1171</v>
      </c>
      <c r="E15" s="3243" t="s">
        <v>1202</v>
      </c>
      <c r="F15" s="3243" t="s">
        <v>1207</v>
      </c>
      <c r="G15" s="3243" t="s">
        <v>1209</v>
      </c>
      <c r="H15" s="3243" t="s">
        <v>1211</v>
      </c>
      <c r="I15" s="3243" t="s">
        <v>1215</v>
      </c>
      <c r="J15" s="3243" t="s">
        <v>1218</v>
      </c>
      <c r="K15" s="3243" t="s">
        <v>1220</v>
      </c>
      <c r="L15" s="3243" t="s">
        <v>1223</v>
      </c>
      <c r="M15" s="3243" t="s">
        <v>1231</v>
      </c>
      <c r="N15" s="3243" t="s">
        <v>1233</v>
      </c>
    </row>
    <row r="16" spans="1:14" ht="13">
      <c r="A16" s="3332"/>
      <c r="B16" s="3271" t="s">
        <v>281</v>
      </c>
      <c r="C16" s="3271" t="s">
        <v>281</v>
      </c>
      <c r="D16" s="3271" t="s">
        <v>281</v>
      </c>
      <c r="E16" s="3243"/>
      <c r="F16" s="3243"/>
      <c r="G16" s="3243"/>
      <c r="H16" s="3271" t="s">
        <v>281</v>
      </c>
      <c r="I16" s="3271" t="s">
        <v>281</v>
      </c>
      <c r="J16" s="3271" t="s">
        <v>281</v>
      </c>
      <c r="K16" s="3243"/>
      <c r="L16" s="3243"/>
      <c r="M16" s="3243"/>
      <c r="N16" s="3243"/>
    </row>
    <row r="17" spans="1:14" ht="13">
      <c r="A17" s="3347"/>
      <c r="B17" s="3348"/>
      <c r="C17" s="3348"/>
      <c r="D17" s="3348"/>
      <c r="E17" s="3336">
        <f>MAX(ABS(C17-B17),ABS(D17-B17))</f>
        <v>0</v>
      </c>
      <c r="F17" s="3335">
        <v>0.1</v>
      </c>
      <c r="G17" s="3336">
        <f>+E17*F17</f>
        <v>0</v>
      </c>
      <c r="H17" s="3348"/>
      <c r="I17" s="3348"/>
      <c r="J17" s="3348"/>
      <c r="K17" s="3349">
        <f>+(C17-B17)-(I17-H17)</f>
        <v>0</v>
      </c>
      <c r="L17" s="3336">
        <f t="shared" ref="L17:L27" si="0">+(D17-B17)-(J17-H17)</f>
        <v>0</v>
      </c>
      <c r="M17" s="3336">
        <f t="shared" ref="M17:M27" si="1">MAX(ABS(K17),ABS(L17))</f>
        <v>0</v>
      </c>
      <c r="N17" s="3336">
        <f>MIN(G17,M17)</f>
        <v>0</v>
      </c>
    </row>
    <row r="18" spans="1:14" ht="13">
      <c r="A18" s="3347"/>
      <c r="B18" s="3348"/>
      <c r="C18" s="3348"/>
      <c r="D18" s="3348"/>
      <c r="E18" s="3336">
        <f t="shared" ref="E18:E27" si="2">MAX(ABS(C18-B18),ABS(D18-B18))</f>
        <v>0</v>
      </c>
      <c r="F18" s="3335">
        <v>0.1</v>
      </c>
      <c r="G18" s="3336">
        <f t="shared" ref="G18:G27" si="3">+E18*F18</f>
        <v>0</v>
      </c>
      <c r="H18" s="3348"/>
      <c r="I18" s="3348"/>
      <c r="J18" s="3348"/>
      <c r="K18" s="3349">
        <f t="shared" ref="K18:K27" si="4">+(C18-B18)-(I18-H18)</f>
        <v>0</v>
      </c>
      <c r="L18" s="3336">
        <f t="shared" si="0"/>
        <v>0</v>
      </c>
      <c r="M18" s="3336">
        <f t="shared" si="1"/>
        <v>0</v>
      </c>
      <c r="N18" s="3336">
        <f t="shared" ref="N18:N27" si="5">MIN(G18,M18)</f>
        <v>0</v>
      </c>
    </row>
    <row r="19" spans="1:14" ht="13">
      <c r="A19" s="3347"/>
      <c r="B19" s="3348"/>
      <c r="C19" s="3348"/>
      <c r="D19" s="3348"/>
      <c r="E19" s="3336">
        <f t="shared" si="2"/>
        <v>0</v>
      </c>
      <c r="F19" s="3335">
        <v>0.1</v>
      </c>
      <c r="G19" s="3336">
        <f t="shared" si="3"/>
        <v>0</v>
      </c>
      <c r="H19" s="3348"/>
      <c r="I19" s="3348"/>
      <c r="J19" s="3348"/>
      <c r="K19" s="3349">
        <f t="shared" si="4"/>
        <v>0</v>
      </c>
      <c r="L19" s="3336">
        <f t="shared" si="0"/>
        <v>0</v>
      </c>
      <c r="M19" s="3336">
        <f t="shared" si="1"/>
        <v>0</v>
      </c>
      <c r="N19" s="3336">
        <f t="shared" si="5"/>
        <v>0</v>
      </c>
    </row>
    <row r="20" spans="1:14" ht="13">
      <c r="A20" s="3347"/>
      <c r="B20" s="3348"/>
      <c r="C20" s="3348"/>
      <c r="D20" s="3348"/>
      <c r="E20" s="3336">
        <f t="shared" si="2"/>
        <v>0</v>
      </c>
      <c r="F20" s="3335">
        <v>0.1</v>
      </c>
      <c r="G20" s="3336">
        <f t="shared" si="3"/>
        <v>0</v>
      </c>
      <c r="H20" s="3348"/>
      <c r="I20" s="3348"/>
      <c r="J20" s="3348"/>
      <c r="K20" s="3349">
        <f>+(C20-B20)-(I20-H20)</f>
        <v>0</v>
      </c>
      <c r="L20" s="3336">
        <f t="shared" si="0"/>
        <v>0</v>
      </c>
      <c r="M20" s="3336">
        <f t="shared" si="1"/>
        <v>0</v>
      </c>
      <c r="N20" s="3336">
        <f t="shared" si="5"/>
        <v>0</v>
      </c>
    </row>
    <row r="21" spans="1:14" ht="13">
      <c r="A21" s="3347"/>
      <c r="B21" s="3348"/>
      <c r="C21" s="3348"/>
      <c r="D21" s="3348"/>
      <c r="E21" s="3336">
        <f t="shared" si="2"/>
        <v>0</v>
      </c>
      <c r="F21" s="3335">
        <v>0.1</v>
      </c>
      <c r="G21" s="3336">
        <f t="shared" si="3"/>
        <v>0</v>
      </c>
      <c r="H21" s="3348"/>
      <c r="I21" s="3348"/>
      <c r="J21" s="3348"/>
      <c r="K21" s="3349">
        <f t="shared" si="4"/>
        <v>0</v>
      </c>
      <c r="L21" s="3336">
        <f t="shared" si="0"/>
        <v>0</v>
      </c>
      <c r="M21" s="3336">
        <f t="shared" si="1"/>
        <v>0</v>
      </c>
      <c r="N21" s="3336">
        <f t="shared" si="5"/>
        <v>0</v>
      </c>
    </row>
    <row r="22" spans="1:14" ht="13">
      <c r="A22" s="3347"/>
      <c r="B22" s="3348"/>
      <c r="C22" s="3348"/>
      <c r="D22" s="3348"/>
      <c r="E22" s="3336">
        <f t="shared" si="2"/>
        <v>0</v>
      </c>
      <c r="F22" s="3335">
        <v>0.1</v>
      </c>
      <c r="G22" s="3336">
        <f t="shared" si="3"/>
        <v>0</v>
      </c>
      <c r="H22" s="3348"/>
      <c r="I22" s="3348"/>
      <c r="J22" s="3348"/>
      <c r="K22" s="3349">
        <f t="shared" si="4"/>
        <v>0</v>
      </c>
      <c r="L22" s="3336">
        <f t="shared" si="0"/>
        <v>0</v>
      </c>
      <c r="M22" s="3336">
        <f t="shared" si="1"/>
        <v>0</v>
      </c>
      <c r="N22" s="3336">
        <f t="shared" si="5"/>
        <v>0</v>
      </c>
    </row>
    <row r="23" spans="1:14" ht="13">
      <c r="A23" s="3347"/>
      <c r="B23" s="3348"/>
      <c r="C23" s="3350"/>
      <c r="D23" s="3142"/>
      <c r="E23" s="3336">
        <f t="shared" si="2"/>
        <v>0</v>
      </c>
      <c r="F23" s="3335">
        <v>0.1</v>
      </c>
      <c r="G23" s="3336">
        <f t="shared" si="3"/>
        <v>0</v>
      </c>
      <c r="H23" s="3350"/>
      <c r="I23" s="3348"/>
      <c r="J23" s="3142"/>
      <c r="K23" s="3349">
        <f t="shared" si="4"/>
        <v>0</v>
      </c>
      <c r="L23" s="3336">
        <f t="shared" si="0"/>
        <v>0</v>
      </c>
      <c r="M23" s="3336">
        <f t="shared" si="1"/>
        <v>0</v>
      </c>
      <c r="N23" s="3336">
        <f t="shared" si="5"/>
        <v>0</v>
      </c>
    </row>
    <row r="24" spans="1:14" ht="13">
      <c r="A24" s="3347"/>
      <c r="B24" s="3348"/>
      <c r="C24" s="3350"/>
      <c r="D24" s="3142"/>
      <c r="E24" s="3336">
        <f t="shared" si="2"/>
        <v>0</v>
      </c>
      <c r="F24" s="3335">
        <v>0.1</v>
      </c>
      <c r="G24" s="3336">
        <f t="shared" si="3"/>
        <v>0</v>
      </c>
      <c r="H24" s="3350"/>
      <c r="I24" s="3350"/>
      <c r="J24" s="3142"/>
      <c r="K24" s="3349">
        <f t="shared" si="4"/>
        <v>0</v>
      </c>
      <c r="L24" s="3336">
        <f t="shared" si="0"/>
        <v>0</v>
      </c>
      <c r="M24" s="3336">
        <f t="shared" si="1"/>
        <v>0</v>
      </c>
      <c r="N24" s="3336">
        <f t="shared" si="5"/>
        <v>0</v>
      </c>
    </row>
    <row r="25" spans="1:14" ht="13">
      <c r="A25" s="3347"/>
      <c r="B25" s="3348"/>
      <c r="C25" s="3350"/>
      <c r="D25" s="3142"/>
      <c r="E25" s="3336">
        <f t="shared" si="2"/>
        <v>0</v>
      </c>
      <c r="F25" s="3335">
        <v>0.1</v>
      </c>
      <c r="G25" s="3336">
        <f t="shared" si="3"/>
        <v>0</v>
      </c>
      <c r="H25" s="3350"/>
      <c r="I25" s="3350"/>
      <c r="J25" s="3142"/>
      <c r="K25" s="3349">
        <f t="shared" si="4"/>
        <v>0</v>
      </c>
      <c r="L25" s="3336">
        <f t="shared" si="0"/>
        <v>0</v>
      </c>
      <c r="M25" s="3336">
        <f t="shared" si="1"/>
        <v>0</v>
      </c>
      <c r="N25" s="3336">
        <f t="shared" si="5"/>
        <v>0</v>
      </c>
    </row>
    <row r="26" spans="1:14" ht="13">
      <c r="A26" s="3347"/>
      <c r="B26" s="3348"/>
      <c r="C26" s="3350"/>
      <c r="D26" s="3142"/>
      <c r="E26" s="3336">
        <f t="shared" si="2"/>
        <v>0</v>
      </c>
      <c r="F26" s="3335">
        <v>0.1</v>
      </c>
      <c r="G26" s="3336">
        <f t="shared" si="3"/>
        <v>0</v>
      </c>
      <c r="H26" s="3350"/>
      <c r="I26" s="3350"/>
      <c r="J26" s="3142"/>
      <c r="K26" s="3349">
        <f t="shared" si="4"/>
        <v>0</v>
      </c>
      <c r="L26" s="3336">
        <f t="shared" si="0"/>
        <v>0</v>
      </c>
      <c r="M26" s="3336">
        <f t="shared" si="1"/>
        <v>0</v>
      </c>
      <c r="N26" s="3336">
        <f t="shared" si="5"/>
        <v>0</v>
      </c>
    </row>
    <row r="27" spans="1:14" ht="13">
      <c r="A27" s="3347"/>
      <c r="B27" s="3348"/>
      <c r="C27" s="3350"/>
      <c r="D27" s="3142"/>
      <c r="E27" s="3336">
        <f t="shared" si="2"/>
        <v>0</v>
      </c>
      <c r="F27" s="3335">
        <v>0.1</v>
      </c>
      <c r="G27" s="3336">
        <f t="shared" si="3"/>
        <v>0</v>
      </c>
      <c r="H27" s="3350"/>
      <c r="I27" s="3350"/>
      <c r="J27" s="3142"/>
      <c r="K27" s="3349">
        <f t="shared" si="4"/>
        <v>0</v>
      </c>
      <c r="L27" s="3336">
        <f t="shared" si="0"/>
        <v>0</v>
      </c>
      <c r="M27" s="3336">
        <f t="shared" si="1"/>
        <v>0</v>
      </c>
      <c r="N27" s="3336">
        <f t="shared" si="5"/>
        <v>0</v>
      </c>
    </row>
    <row r="28" spans="1:14" ht="13">
      <c r="A28" s="3332" t="s">
        <v>909</v>
      </c>
      <c r="B28" s="3351">
        <f>SUM(B17:B27)</f>
        <v>0</v>
      </c>
      <c r="C28" s="3351">
        <f t="shared" ref="C28:E28" si="6">SUM(C17:C27)</f>
        <v>0</v>
      </c>
      <c r="D28" s="3351">
        <f t="shared" si="6"/>
        <v>0</v>
      </c>
      <c r="E28" s="3351">
        <f t="shared" si="6"/>
        <v>0</v>
      </c>
      <c r="F28" s="3243"/>
      <c r="G28" s="3351">
        <f>SUM(G17:G27)</f>
        <v>0</v>
      </c>
      <c r="H28" s="3351">
        <f t="shared" ref="H28:N28" si="7">SUM(H17:H27)</f>
        <v>0</v>
      </c>
      <c r="I28" s="3351">
        <f t="shared" si="7"/>
        <v>0</v>
      </c>
      <c r="J28" s="3351">
        <f t="shared" si="7"/>
        <v>0</v>
      </c>
      <c r="K28" s="3351">
        <f t="shared" si="7"/>
        <v>0</v>
      </c>
      <c r="L28" s="3351">
        <f>SUM(L17:L27)</f>
        <v>0</v>
      </c>
      <c r="M28" s="3351">
        <f t="shared" si="7"/>
        <v>0</v>
      </c>
      <c r="N28" s="3351">
        <f t="shared" si="7"/>
        <v>0</v>
      </c>
    </row>
    <row r="29" spans="1:14">
      <c r="A29" s="278"/>
      <c r="B29" s="278"/>
      <c r="C29" s="278"/>
      <c r="D29" s="278"/>
      <c r="E29" s="278"/>
      <c r="F29" s="278"/>
      <c r="G29" s="278"/>
      <c r="H29" s="278"/>
      <c r="I29" s="278"/>
      <c r="J29" s="278"/>
      <c r="K29" s="278"/>
      <c r="L29" s="278"/>
      <c r="M29" s="278"/>
      <c r="N29" s="278"/>
    </row>
    <row r="30" spans="1:14">
      <c r="A30" s="278" t="s">
        <v>1347</v>
      </c>
      <c r="B30" s="278"/>
      <c r="C30" s="278"/>
      <c r="D30" s="278"/>
      <c r="E30" s="278"/>
      <c r="F30" s="278"/>
      <c r="G30" s="278"/>
      <c r="H30" s="278"/>
      <c r="I30" s="278"/>
      <c r="J30" s="278"/>
      <c r="K30" s="278"/>
      <c r="L30" s="278"/>
      <c r="M30" s="278"/>
      <c r="N30" s="278"/>
    </row>
    <row r="31" spans="1:14">
      <c r="A31" s="278" t="s">
        <v>1395</v>
      </c>
      <c r="B31" s="278"/>
      <c r="C31" s="278"/>
      <c r="D31" s="278"/>
      <c r="E31" s="278"/>
      <c r="F31" s="278"/>
      <c r="G31" s="278"/>
      <c r="H31" s="278"/>
      <c r="I31" s="278"/>
      <c r="J31" s="278"/>
      <c r="K31" s="278"/>
      <c r="L31" s="278"/>
      <c r="M31" s="278"/>
      <c r="N31" s="278"/>
    </row>
    <row r="32" spans="1:14">
      <c r="A32" s="278" t="s">
        <v>1377</v>
      </c>
      <c r="B32" s="278"/>
      <c r="C32" s="278"/>
      <c r="D32" s="278"/>
      <c r="E32" s="278"/>
      <c r="F32" s="278"/>
      <c r="G32" s="278"/>
      <c r="H32" s="278"/>
      <c r="I32" s="278"/>
      <c r="J32" s="278"/>
      <c r="K32" s="278"/>
      <c r="L32" s="278"/>
      <c r="M32" s="278"/>
      <c r="N32" s="278"/>
    </row>
    <row r="33" spans="1:14">
      <c r="A33" s="278" t="s">
        <v>1378</v>
      </c>
      <c r="B33" s="278"/>
      <c r="C33" s="278"/>
      <c r="D33" s="278"/>
      <c r="E33" s="278"/>
      <c r="F33" s="278"/>
      <c r="G33" s="278"/>
      <c r="H33" s="278"/>
      <c r="I33" s="278"/>
      <c r="J33" s="278"/>
      <c r="K33" s="278"/>
      <c r="L33" s="278"/>
      <c r="M33" s="278"/>
      <c r="N33" s="278"/>
    </row>
    <row r="34" spans="1:14">
      <c r="A34" s="278" t="s">
        <v>1396</v>
      </c>
      <c r="B34" s="278"/>
      <c r="C34" s="278"/>
      <c r="D34" s="278"/>
      <c r="E34" s="278"/>
      <c r="F34" s="278"/>
      <c r="G34" s="278"/>
      <c r="H34" s="278"/>
      <c r="I34" s="278"/>
      <c r="J34" s="278"/>
      <c r="K34" s="278"/>
      <c r="L34" s="278"/>
      <c r="M34" s="278"/>
      <c r="N34" s="278"/>
    </row>
    <row r="35" spans="1:14">
      <c r="A35" s="278"/>
      <c r="B35" s="278"/>
      <c r="C35" s="278"/>
      <c r="D35" s="278"/>
      <c r="E35" s="278"/>
      <c r="F35" s="278"/>
      <c r="G35" s="278"/>
      <c r="H35" s="278"/>
      <c r="I35" s="278"/>
      <c r="J35" s="278"/>
      <c r="K35" s="278"/>
      <c r="L35" s="278"/>
      <c r="M35" s="278"/>
      <c r="N35" s="278"/>
    </row>
    <row r="36" spans="1:14">
      <c r="A36" s="278"/>
      <c r="B36" s="278"/>
      <c r="C36" s="278"/>
      <c r="D36" s="278"/>
      <c r="E36" s="278"/>
      <c r="F36" s="278"/>
      <c r="G36" s="278"/>
      <c r="H36" s="278"/>
      <c r="I36" s="278"/>
      <c r="J36" s="278"/>
      <c r="K36" s="278"/>
      <c r="L36" s="278"/>
      <c r="M36" s="278"/>
      <c r="N36" s="126" t="str">
        <f>+ToC!$E$115</f>
        <v xml:space="preserve">LONG-TERM Annual Return </v>
      </c>
    </row>
    <row r="37" spans="1:14">
      <c r="A37" s="278"/>
      <c r="B37" s="278"/>
      <c r="C37" s="278"/>
      <c r="D37" s="278"/>
      <c r="E37" s="278"/>
      <c r="F37" s="278"/>
      <c r="G37" s="278"/>
      <c r="H37" s="278"/>
      <c r="I37" s="278"/>
      <c r="J37" s="278"/>
      <c r="K37" s="278"/>
      <c r="L37" s="278"/>
      <c r="M37" s="278"/>
      <c r="N37" s="126" t="s">
        <v>2066</v>
      </c>
    </row>
    <row r="38" spans="1:14" hidden="1"/>
    <row r="39" spans="1:14" hidden="1"/>
  </sheetData>
  <sheetProtection algorithmName="SHA-512" hashValue="OlYCcIS4AXMdZsfT58at6qeQkwvQSscN8hkz8wk/isl5BcXxIiKk8oCpAomcuiKK2+zddzajgl7pzxB6/Uvmcw==" saltValue="TpzO8BqWSWrrIfMa5db5iw==" spinCount="100000" sheet="1" objects="1" scenarios="1"/>
  <mergeCells count="5">
    <mergeCell ref="A1:N1"/>
    <mergeCell ref="A8:M8"/>
    <mergeCell ref="A10:N10"/>
    <mergeCell ref="A9:N9"/>
    <mergeCell ref="A11:N11"/>
  </mergeCells>
  <hyperlinks>
    <hyperlink ref="A1:N1" location="ToC!A1" display="40.030"/>
  </hyperlinks>
  <printOptions horizontalCentered="1"/>
  <pageMargins left="0.25" right="0.25" top="0.75" bottom="0.75" header="0.3" footer="0.3"/>
  <pageSetup paperSize="5" scale="7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3" tint="0.39997558519241921"/>
    <pageSetUpPr fitToPage="1"/>
  </sheetPr>
  <dimension ref="A1:M57"/>
  <sheetViews>
    <sheetView zoomScale="90" zoomScaleNormal="90" workbookViewId="0">
      <selection activeCell="E19" sqref="E19"/>
    </sheetView>
  </sheetViews>
  <sheetFormatPr defaultColWidth="0" defaultRowHeight="13" zeroHeight="1"/>
  <cols>
    <col min="1" max="1" width="35.84375" style="1042" customWidth="1"/>
    <col min="2" max="2" width="13" style="1042" customWidth="1"/>
    <col min="3" max="3" width="12.3046875" style="1042" customWidth="1"/>
    <col min="4" max="4" width="11.84375" style="1042" customWidth="1"/>
    <col min="5" max="5" width="10.07421875" style="1042" customWidth="1"/>
    <col min="6" max="6" width="9.84375" style="1044" customWidth="1"/>
    <col min="7" max="7" width="11.23046875" style="1042" customWidth="1"/>
    <col min="8" max="8" width="12.3046875" style="1042" customWidth="1"/>
    <col min="9" max="9" width="11.07421875" style="1042" customWidth="1"/>
    <col min="10" max="10" width="11.84375" style="1042" customWidth="1"/>
    <col min="11" max="11" width="8.765625" style="1044" customWidth="1"/>
    <col min="12" max="12" width="9.69140625" style="1042" customWidth="1"/>
    <col min="13" max="13" width="10.4609375" style="1042" customWidth="1"/>
    <col min="14" max="16384" width="8.765625" style="1042" hidden="1"/>
  </cols>
  <sheetData>
    <row r="1" spans="1:13">
      <c r="A1" s="5052" t="s">
        <v>1997</v>
      </c>
      <c r="B1" s="5065"/>
      <c r="C1" s="5065"/>
      <c r="D1" s="5065"/>
      <c r="E1" s="5065"/>
      <c r="F1" s="5065"/>
      <c r="G1" s="5065"/>
      <c r="H1" s="5065"/>
      <c r="I1" s="5065"/>
      <c r="J1" s="5065"/>
      <c r="K1" s="5065"/>
      <c r="L1" s="5065"/>
      <c r="M1" s="288"/>
    </row>
    <row r="2" spans="1:13">
      <c r="A2" s="1024"/>
      <c r="B2" s="288"/>
      <c r="C2" s="1817"/>
      <c r="D2" s="1825"/>
      <c r="E2" s="288"/>
      <c r="F2" s="1817"/>
      <c r="G2" s="288"/>
      <c r="H2" s="288"/>
      <c r="I2" s="288"/>
      <c r="J2" s="288"/>
      <c r="K2" s="1817"/>
      <c r="L2" s="1023" t="s">
        <v>2285</v>
      </c>
      <c r="M2" s="288"/>
    </row>
    <row r="3" spans="1:13" ht="14">
      <c r="A3" s="857" t="str">
        <f>+Cover!$A$14</f>
        <v>Select Name of Insurer/ Financial Holding Company</v>
      </c>
      <c r="B3" s="858"/>
      <c r="C3" s="858"/>
      <c r="D3" s="858"/>
      <c r="E3" s="842"/>
      <c r="F3" s="842"/>
      <c r="G3" s="288"/>
      <c r="H3" s="288"/>
      <c r="I3" s="288"/>
      <c r="J3" s="288"/>
      <c r="K3" s="1023"/>
      <c r="L3" s="288"/>
      <c r="M3" s="288"/>
    </row>
    <row r="4" spans="1:13" ht="14">
      <c r="A4" s="833" t="str">
        <f>+ToC!$A$3</f>
        <v>Insurer/Financial Holding Company</v>
      </c>
      <c r="B4" s="833"/>
      <c r="C4" s="842"/>
      <c r="D4" s="842"/>
      <c r="E4" s="842"/>
      <c r="F4" s="842"/>
      <c r="G4" s="288"/>
      <c r="H4" s="288"/>
      <c r="I4" s="288"/>
      <c r="J4" s="288"/>
      <c r="K4" s="1817"/>
      <c r="L4" s="288"/>
      <c r="M4" s="288"/>
    </row>
    <row r="5" spans="1:13" ht="14">
      <c r="A5" s="833"/>
      <c r="B5" s="833"/>
      <c r="C5" s="842"/>
      <c r="D5" s="842"/>
      <c r="E5" s="842"/>
      <c r="F5" s="842"/>
      <c r="G5" s="288"/>
      <c r="H5" s="288"/>
      <c r="I5" s="288"/>
      <c r="J5" s="288"/>
      <c r="K5" s="1817"/>
      <c r="L5" s="288"/>
      <c r="M5" s="288"/>
    </row>
    <row r="6" spans="1:13" ht="14">
      <c r="A6" s="99" t="str">
        <f>+ToC!$A$5</f>
        <v>LONG-TERM INSURERS ANNUAL RETURN</v>
      </c>
      <c r="B6" s="102"/>
      <c r="C6" s="842"/>
      <c r="D6" s="842"/>
      <c r="E6" s="842"/>
      <c r="F6" s="842"/>
      <c r="G6" s="288"/>
      <c r="H6" s="288"/>
      <c r="I6" s="288"/>
      <c r="J6" s="288"/>
      <c r="K6" s="1817"/>
      <c r="L6" s="288"/>
      <c r="M6" s="288"/>
    </row>
    <row r="7" spans="1:13" ht="14">
      <c r="A7" s="99" t="str">
        <f>+ToC!$A$6</f>
        <v>FOR THE YEAR ENDED:</v>
      </c>
      <c r="B7" s="102"/>
      <c r="C7" s="842"/>
      <c r="D7" s="743"/>
      <c r="E7" s="842"/>
      <c r="F7" s="2078">
        <f>+Cover!$A$23</f>
        <v>0</v>
      </c>
      <c r="G7" s="288"/>
      <c r="H7" s="288"/>
      <c r="I7" s="288"/>
      <c r="J7" s="288"/>
      <c r="K7" s="1817"/>
      <c r="L7" s="1060"/>
      <c r="M7" s="288"/>
    </row>
    <row r="8" spans="1:13">
      <c r="A8" s="5694"/>
      <c r="B8" s="5377"/>
      <c r="C8" s="5377"/>
      <c r="D8" s="5377"/>
      <c r="E8" s="5695"/>
      <c r="F8" s="5695"/>
      <c r="G8" s="5695"/>
      <c r="H8" s="5695"/>
      <c r="I8" s="5695"/>
      <c r="J8" s="5695"/>
      <c r="K8" s="5695"/>
      <c r="L8" s="5695"/>
      <c r="M8" s="288"/>
    </row>
    <row r="9" spans="1:13">
      <c r="A9" s="5694" t="s">
        <v>999</v>
      </c>
      <c r="B9" s="5377"/>
      <c r="C9" s="5377"/>
      <c r="D9" s="5377"/>
      <c r="E9" s="5695"/>
      <c r="F9" s="5695"/>
      <c r="G9" s="5695"/>
      <c r="H9" s="5695"/>
      <c r="I9" s="5695"/>
      <c r="J9" s="5695"/>
      <c r="K9" s="5695"/>
      <c r="L9" s="5695"/>
      <c r="M9" s="288"/>
    </row>
    <row r="10" spans="1:13" ht="14">
      <c r="A10" s="5407" t="s">
        <v>1380</v>
      </c>
      <c r="B10" s="5407"/>
      <c r="C10" s="5407"/>
      <c r="D10" s="5407"/>
      <c r="E10" s="5407"/>
      <c r="F10" s="5407"/>
      <c r="G10" s="5407"/>
      <c r="H10" s="5407"/>
      <c r="I10" s="5407"/>
      <c r="J10" s="5407"/>
      <c r="K10" s="5407"/>
      <c r="L10" s="5407"/>
      <c r="M10" s="4505"/>
    </row>
    <row r="11" spans="1:13">
      <c r="A11" s="5377" t="s">
        <v>1397</v>
      </c>
      <c r="B11" s="5377"/>
      <c r="C11" s="5377"/>
      <c r="D11" s="5377"/>
      <c r="E11" s="5377"/>
      <c r="F11" s="5377"/>
      <c r="G11" s="5377"/>
      <c r="H11" s="5377"/>
      <c r="I11" s="5377"/>
      <c r="J11" s="5377"/>
      <c r="K11" s="5377"/>
      <c r="L11" s="5377"/>
      <c r="M11" s="288"/>
    </row>
    <row r="12" spans="1:13">
      <c r="A12" s="288"/>
      <c r="B12" s="288"/>
      <c r="C12" s="288"/>
      <c r="D12" s="288"/>
      <c r="E12" s="288"/>
      <c r="F12" s="1817"/>
      <c r="G12" s="288"/>
      <c r="H12" s="288"/>
      <c r="I12" s="288"/>
      <c r="J12" s="288"/>
      <c r="K12" s="1817"/>
      <c r="L12" s="288"/>
      <c r="M12" s="288"/>
    </row>
    <row r="13" spans="1:13">
      <c r="A13" s="3244"/>
      <c r="B13" s="5678" t="s">
        <v>1398</v>
      </c>
      <c r="C13" s="5679"/>
      <c r="D13" s="5679"/>
      <c r="E13" s="5679"/>
      <c r="F13" s="5679"/>
      <c r="G13" s="5680"/>
      <c r="H13" s="5678" t="s">
        <v>1399</v>
      </c>
      <c r="I13" s="5679"/>
      <c r="J13" s="5679"/>
      <c r="K13" s="5679"/>
      <c r="L13" s="5680"/>
      <c r="M13" s="5697" t="s">
        <v>1400</v>
      </c>
    </row>
    <row r="14" spans="1:13" ht="52">
      <c r="A14" s="3271" t="s">
        <v>1401</v>
      </c>
      <c r="B14" s="3271" t="s">
        <v>1402</v>
      </c>
      <c r="C14" s="3271" t="s">
        <v>1403</v>
      </c>
      <c r="D14" s="3271" t="s">
        <v>1404</v>
      </c>
      <c r="E14" s="3271" t="s">
        <v>1405</v>
      </c>
      <c r="F14" s="3271" t="s">
        <v>1238</v>
      </c>
      <c r="G14" s="3271" t="s">
        <v>1406</v>
      </c>
      <c r="H14" s="3271" t="s">
        <v>1402</v>
      </c>
      <c r="I14" s="3271" t="s">
        <v>1403</v>
      </c>
      <c r="J14" s="3271" t="s">
        <v>1407</v>
      </c>
      <c r="K14" s="3271" t="s">
        <v>1238</v>
      </c>
      <c r="L14" s="3271" t="s">
        <v>1408</v>
      </c>
      <c r="M14" s="5697"/>
    </row>
    <row r="15" spans="1:13">
      <c r="A15" s="3271"/>
      <c r="B15" s="3243" t="s">
        <v>1167</v>
      </c>
      <c r="C15" s="3243" t="s">
        <v>1169</v>
      </c>
      <c r="D15" s="3243" t="s">
        <v>1171</v>
      </c>
      <c r="E15" s="3243" t="s">
        <v>1202</v>
      </c>
      <c r="F15" s="3243" t="s">
        <v>1207</v>
      </c>
      <c r="G15" s="3243" t="s">
        <v>1209</v>
      </c>
      <c r="H15" s="3243" t="s">
        <v>1211</v>
      </c>
      <c r="I15" s="3243" t="s">
        <v>1215</v>
      </c>
      <c r="J15" s="3243" t="s">
        <v>1218</v>
      </c>
      <c r="K15" s="3243" t="s">
        <v>1220</v>
      </c>
      <c r="L15" s="3243" t="s">
        <v>1223</v>
      </c>
      <c r="M15" s="3243" t="s">
        <v>1233</v>
      </c>
    </row>
    <row r="16" spans="1:13">
      <c r="A16" s="3271"/>
      <c r="B16" s="5697" t="s">
        <v>281</v>
      </c>
      <c r="C16" s="5697"/>
      <c r="D16" s="5697"/>
      <c r="E16" s="5697"/>
      <c r="F16" s="3271"/>
      <c r="G16" s="3271"/>
      <c r="H16" s="5697" t="s">
        <v>281</v>
      </c>
      <c r="I16" s="5697"/>
      <c r="J16" s="5697"/>
      <c r="K16" s="3271"/>
      <c r="L16" s="3271"/>
      <c r="M16" s="3271"/>
    </row>
    <row r="17" spans="1:13">
      <c r="A17" s="5670" t="s">
        <v>1409</v>
      </c>
      <c r="B17" s="5670"/>
      <c r="C17" s="5691"/>
      <c r="D17" s="5670"/>
      <c r="E17" s="5670"/>
      <c r="F17" s="5670"/>
      <c r="G17" s="5670"/>
      <c r="H17" s="5670"/>
      <c r="I17" s="5670"/>
      <c r="J17" s="5670"/>
      <c r="K17" s="5670"/>
      <c r="L17" s="5670"/>
      <c r="M17" s="5670"/>
    </row>
    <row r="18" spans="1:13">
      <c r="A18" s="3246" t="s">
        <v>1410</v>
      </c>
      <c r="B18" s="3295"/>
      <c r="C18" s="3295"/>
      <c r="D18" s="3295"/>
      <c r="E18" s="3295"/>
      <c r="F18" s="3352"/>
      <c r="G18" s="3295"/>
      <c r="H18" s="3295"/>
      <c r="I18" s="3295"/>
      <c r="J18" s="3295"/>
      <c r="K18" s="3306"/>
      <c r="L18" s="3295"/>
      <c r="M18" s="3295"/>
    </row>
    <row r="19" spans="1:13">
      <c r="A19" s="3246" t="s">
        <v>1411</v>
      </c>
      <c r="B19" s="3353"/>
      <c r="C19" s="3353"/>
      <c r="D19" s="2504">
        <f>+B19-C19</f>
        <v>0</v>
      </c>
      <c r="E19" s="3176"/>
      <c r="F19" s="3354">
        <v>5.0000000000000001E-4</v>
      </c>
      <c r="G19" s="2504">
        <f>+(D19-E19)*F19</f>
        <v>0</v>
      </c>
      <c r="H19" s="3353"/>
      <c r="I19" s="3353"/>
      <c r="J19" s="2504">
        <f>+H19-I19</f>
        <v>0</v>
      </c>
      <c r="K19" s="3354">
        <v>5.0000000000000001E-4</v>
      </c>
      <c r="L19" s="2504">
        <f>+J19*K19</f>
        <v>0</v>
      </c>
      <c r="M19" s="2504">
        <f>+G19-L19</f>
        <v>0</v>
      </c>
    </row>
    <row r="20" spans="1:13">
      <c r="A20" s="3246" t="s">
        <v>1412</v>
      </c>
      <c r="B20" s="3353"/>
      <c r="C20" s="3353"/>
      <c r="D20" s="2504">
        <f>+B20-C20</f>
        <v>0</v>
      </c>
      <c r="E20" s="3176"/>
      <c r="F20" s="3354">
        <v>1E-3</v>
      </c>
      <c r="G20" s="2504">
        <f>+(D20-E20)*F20</f>
        <v>0</v>
      </c>
      <c r="H20" s="3353"/>
      <c r="I20" s="3353"/>
      <c r="J20" s="2504">
        <f>+H20-I20</f>
        <v>0</v>
      </c>
      <c r="K20" s="3354">
        <v>1E-3</v>
      </c>
      <c r="L20" s="2504">
        <f>+J20*K20</f>
        <v>0</v>
      </c>
      <c r="M20" s="2504">
        <f>+G20-L20</f>
        <v>0</v>
      </c>
    </row>
    <row r="21" spans="1:13">
      <c r="A21" s="3246" t="s">
        <v>1413</v>
      </c>
      <c r="B21" s="3353"/>
      <c r="C21" s="3353"/>
      <c r="D21" s="2504">
        <f>+B21-C21</f>
        <v>0</v>
      </c>
      <c r="E21" s="3176"/>
      <c r="F21" s="3354">
        <v>2E-3</v>
      </c>
      <c r="G21" s="2504">
        <f>+(D21-E21)*F21</f>
        <v>0</v>
      </c>
      <c r="H21" s="3353"/>
      <c r="I21" s="3353"/>
      <c r="J21" s="2504">
        <f>+H21-I21</f>
        <v>0</v>
      </c>
      <c r="K21" s="3354">
        <v>2E-3</v>
      </c>
      <c r="L21" s="2504">
        <f>+J21*K21</f>
        <v>0</v>
      </c>
      <c r="M21" s="2504">
        <f>+G21-L21</f>
        <v>0</v>
      </c>
    </row>
    <row r="22" spans="1:13">
      <c r="A22" s="3295" t="s">
        <v>1414</v>
      </c>
      <c r="B22" s="3353"/>
      <c r="C22" s="3353"/>
      <c r="D22" s="2504">
        <f>+B22-C22</f>
        <v>0</v>
      </c>
      <c r="E22" s="3176"/>
      <c r="F22" s="3354">
        <v>1E-3</v>
      </c>
      <c r="G22" s="2504">
        <f>+(D22-E22)*F22</f>
        <v>0</v>
      </c>
      <c r="H22" s="3353"/>
      <c r="I22" s="3353"/>
      <c r="J22" s="2504">
        <f>+H22-I22</f>
        <v>0</v>
      </c>
      <c r="K22" s="3354">
        <v>1E-3</v>
      </c>
      <c r="L22" s="2504">
        <f>+J22*K22</f>
        <v>0</v>
      </c>
      <c r="M22" s="2504">
        <f>+G22-L22</f>
        <v>0</v>
      </c>
    </row>
    <row r="23" spans="1:13">
      <c r="A23" s="3294" t="s">
        <v>1415</v>
      </c>
      <c r="B23" s="3319">
        <f>SUM(B19:B22)</f>
        <v>0</v>
      </c>
      <c r="C23" s="3319">
        <f>SUM(C19:C22)</f>
        <v>0</v>
      </c>
      <c r="D23" s="3319">
        <f>SUM(D19:D22)</f>
        <v>0</v>
      </c>
      <c r="E23" s="3319">
        <f>SUM(E19:E22)</f>
        <v>0</v>
      </c>
      <c r="F23" s="3355"/>
      <c r="G23" s="3319">
        <f>SUM(G19:G22)</f>
        <v>0</v>
      </c>
      <c r="H23" s="3319">
        <f>SUM(H19:H22)</f>
        <v>0</v>
      </c>
      <c r="I23" s="3319">
        <f>SUM(I19:I22)</f>
        <v>0</v>
      </c>
      <c r="J23" s="3319">
        <f>SUM(J19:J22)</f>
        <v>0</v>
      </c>
      <c r="K23" s="3356"/>
      <c r="L23" s="3319">
        <f>SUM(L19:L22)</f>
        <v>0</v>
      </c>
      <c r="M23" s="3319">
        <f>SUM(M19:M22)</f>
        <v>0</v>
      </c>
    </row>
    <row r="24" spans="1:13">
      <c r="A24" s="5696"/>
      <c r="B24" s="5696"/>
      <c r="C24" s="5696"/>
      <c r="D24" s="5696"/>
      <c r="E24" s="5696"/>
      <c r="F24" s="5696"/>
      <c r="G24" s="5696"/>
      <c r="H24" s="5696"/>
      <c r="I24" s="5696"/>
      <c r="J24" s="5696"/>
      <c r="K24" s="5696"/>
      <c r="L24" s="5696"/>
      <c r="M24" s="5696"/>
    </row>
    <row r="25" spans="1:13">
      <c r="A25" s="5696" t="s">
        <v>1416</v>
      </c>
      <c r="B25" s="5696"/>
      <c r="C25" s="5696"/>
      <c r="D25" s="5696"/>
      <c r="E25" s="5696"/>
      <c r="F25" s="5696"/>
      <c r="G25" s="5696"/>
      <c r="H25" s="5696"/>
      <c r="I25" s="5696"/>
      <c r="J25" s="5696"/>
      <c r="K25" s="5696"/>
      <c r="L25" s="5696"/>
      <c r="M25" s="5696"/>
    </row>
    <row r="26" spans="1:13">
      <c r="A26" s="3246" t="s">
        <v>1411</v>
      </c>
      <c r="B26" s="3353"/>
      <c r="C26" s="3353"/>
      <c r="D26" s="2504">
        <f>+B26-C26</f>
        <v>0</v>
      </c>
      <c r="E26" s="3176"/>
      <c r="F26" s="3354">
        <v>5.0000000000000001E-4</v>
      </c>
      <c r="G26" s="2504">
        <f>+(D26-E26)*F26</f>
        <v>0</v>
      </c>
      <c r="H26" s="3353"/>
      <c r="I26" s="3353"/>
      <c r="J26" s="2504">
        <f>+H26-I26</f>
        <v>0</v>
      </c>
      <c r="K26" s="3354">
        <v>5.0000000000000001E-4</v>
      </c>
      <c r="L26" s="2504">
        <f>+J26*K26</f>
        <v>0</v>
      </c>
      <c r="M26" s="2504">
        <f>+G26-L26</f>
        <v>0</v>
      </c>
    </row>
    <row r="27" spans="1:13">
      <c r="A27" s="3246" t="s">
        <v>1412</v>
      </c>
      <c r="B27" s="3353"/>
      <c r="C27" s="3353"/>
      <c r="D27" s="2504">
        <f>+B27-C27</f>
        <v>0</v>
      </c>
      <c r="E27" s="3176"/>
      <c r="F27" s="3354">
        <v>1E-3</v>
      </c>
      <c r="G27" s="2504">
        <f>+(D27-E27)*F27</f>
        <v>0</v>
      </c>
      <c r="H27" s="3353"/>
      <c r="I27" s="3353"/>
      <c r="J27" s="2504">
        <f>+H27-I27</f>
        <v>0</v>
      </c>
      <c r="K27" s="3354">
        <v>1E-3</v>
      </c>
      <c r="L27" s="2504">
        <f>+J27*K27</f>
        <v>0</v>
      </c>
      <c r="M27" s="2504">
        <f>+G27-L27</f>
        <v>0</v>
      </c>
    </row>
    <row r="28" spans="1:13">
      <c r="A28" s="3246" t="s">
        <v>1413</v>
      </c>
      <c r="B28" s="3353"/>
      <c r="C28" s="3353"/>
      <c r="D28" s="2504">
        <f>+B28-C28</f>
        <v>0</v>
      </c>
      <c r="E28" s="3176"/>
      <c r="F28" s="3354">
        <v>2E-3</v>
      </c>
      <c r="G28" s="2504">
        <f>+(D28-E28)*F28</f>
        <v>0</v>
      </c>
      <c r="H28" s="3353"/>
      <c r="I28" s="3353"/>
      <c r="J28" s="2504">
        <f>+H28-I28</f>
        <v>0</v>
      </c>
      <c r="K28" s="3354">
        <v>2E-3</v>
      </c>
      <c r="L28" s="2504">
        <f>+J28*K28</f>
        <v>0</v>
      </c>
      <c r="M28" s="2504">
        <f>+G28-L28</f>
        <v>0</v>
      </c>
    </row>
    <row r="29" spans="1:13">
      <c r="A29" s="3244" t="s">
        <v>1417</v>
      </c>
      <c r="B29" s="3319">
        <f>SUM(B26:B28)</f>
        <v>0</v>
      </c>
      <c r="C29" s="3319">
        <f>SUM(C26:C28)</f>
        <v>0</v>
      </c>
      <c r="D29" s="3319">
        <f>SUM(D26:D28)</f>
        <v>0</v>
      </c>
      <c r="E29" s="3319">
        <f>SUM(E26:E28)</f>
        <v>0</v>
      </c>
      <c r="F29" s="3355"/>
      <c r="G29" s="3319">
        <f>SUM(G26:G28)</f>
        <v>0</v>
      </c>
      <c r="H29" s="3319">
        <f>SUM(H26:H28)</f>
        <v>0</v>
      </c>
      <c r="I29" s="3319">
        <f>SUM(I26:I28)</f>
        <v>0</v>
      </c>
      <c r="J29" s="3319">
        <f>SUM(J26:J28)</f>
        <v>0</v>
      </c>
      <c r="K29" s="3357"/>
      <c r="L29" s="3319">
        <f>SUM(L26:L28)</f>
        <v>0</v>
      </c>
      <c r="M29" s="3319">
        <f>SUM(M26:M28)</f>
        <v>0</v>
      </c>
    </row>
    <row r="30" spans="1:13">
      <c r="A30" s="5691"/>
      <c r="B30" s="5691"/>
      <c r="C30" s="5691"/>
      <c r="D30" s="5691"/>
      <c r="E30" s="5691"/>
      <c r="F30" s="5691"/>
      <c r="G30" s="5691"/>
      <c r="H30" s="5691"/>
      <c r="I30" s="5691"/>
      <c r="J30" s="5691"/>
      <c r="K30" s="5691"/>
      <c r="L30" s="5691"/>
      <c r="M30" s="5691"/>
    </row>
    <row r="31" spans="1:13">
      <c r="A31" s="5670" t="s">
        <v>1418</v>
      </c>
      <c r="B31" s="5670"/>
      <c r="C31" s="5670"/>
      <c r="D31" s="5670"/>
      <c r="E31" s="5670"/>
      <c r="F31" s="5670"/>
      <c r="G31" s="5670"/>
      <c r="H31" s="5670"/>
      <c r="I31" s="5670"/>
      <c r="J31" s="5670"/>
      <c r="K31" s="5670"/>
      <c r="L31" s="5670"/>
      <c r="M31" s="5670"/>
    </row>
    <row r="32" spans="1:13">
      <c r="A32" s="3246" t="s">
        <v>1410</v>
      </c>
      <c r="B32" s="3358"/>
      <c r="C32" s="3295"/>
      <c r="D32" s="3295"/>
      <c r="E32" s="3246"/>
      <c r="F32" s="3245"/>
      <c r="G32" s="2504"/>
      <c r="H32" s="3196"/>
      <c r="I32" s="3196"/>
      <c r="J32" s="3196"/>
      <c r="K32" s="3243"/>
      <c r="L32" s="3295"/>
      <c r="M32" s="3295"/>
    </row>
    <row r="33" spans="1:13">
      <c r="A33" s="3246" t="s">
        <v>1411</v>
      </c>
      <c r="B33" s="3353"/>
      <c r="C33" s="3353"/>
      <c r="D33" s="2504">
        <f>+B33-C33</f>
        <v>0</v>
      </c>
      <c r="E33" s="3176"/>
      <c r="F33" s="3354">
        <v>1.4999999999999999E-4</v>
      </c>
      <c r="G33" s="2504">
        <f>+(D33-E33)*F33</f>
        <v>0</v>
      </c>
      <c r="H33" s="3353"/>
      <c r="I33" s="3353"/>
      <c r="J33" s="2504">
        <f>+H33-I33</f>
        <v>0</v>
      </c>
      <c r="K33" s="3354">
        <v>1.4999999999999999E-4</v>
      </c>
      <c r="L33" s="2504">
        <f>+J33*K33</f>
        <v>0</v>
      </c>
      <c r="M33" s="2504">
        <f>+G33-L33</f>
        <v>0</v>
      </c>
    </row>
    <row r="34" spans="1:13">
      <c r="A34" s="3246" t="s">
        <v>1412</v>
      </c>
      <c r="B34" s="3353"/>
      <c r="C34" s="3353"/>
      <c r="D34" s="2504">
        <f>+B34-C34</f>
        <v>0</v>
      </c>
      <c r="E34" s="3176"/>
      <c r="F34" s="3354">
        <v>2.9999999999999997E-4</v>
      </c>
      <c r="G34" s="2504">
        <f>+(D34-E34)*F34</f>
        <v>0</v>
      </c>
      <c r="H34" s="3353"/>
      <c r="I34" s="3353"/>
      <c r="J34" s="2504">
        <f>+H34-I34</f>
        <v>0</v>
      </c>
      <c r="K34" s="3354">
        <v>2.9999999999999997E-4</v>
      </c>
      <c r="L34" s="2504">
        <f>+J34*K34</f>
        <v>0</v>
      </c>
      <c r="M34" s="2504">
        <f>+G34-L34</f>
        <v>0</v>
      </c>
    </row>
    <row r="35" spans="1:13">
      <c r="A35" s="3246" t="s">
        <v>1413</v>
      </c>
      <c r="B35" s="3353"/>
      <c r="C35" s="3353"/>
      <c r="D35" s="2504">
        <f>+B35-C35</f>
        <v>0</v>
      </c>
      <c r="E35" s="3176"/>
      <c r="F35" s="3354">
        <v>5.9999999999999995E-4</v>
      </c>
      <c r="G35" s="2504">
        <f>+(D35-E35)*F35</f>
        <v>0</v>
      </c>
      <c r="H35" s="3353"/>
      <c r="I35" s="3353"/>
      <c r="J35" s="2504">
        <f>+H35-I35</f>
        <v>0</v>
      </c>
      <c r="K35" s="3354">
        <v>5.9999999999999995E-4</v>
      </c>
      <c r="L35" s="2504">
        <f>+J35*K35</f>
        <v>0</v>
      </c>
      <c r="M35" s="2504">
        <f>+G35-L35</f>
        <v>0</v>
      </c>
    </row>
    <row r="36" spans="1:13">
      <c r="A36" s="3295" t="s">
        <v>1414</v>
      </c>
      <c r="B36" s="3353"/>
      <c r="C36" s="3353"/>
      <c r="D36" s="2504">
        <f>+B36-C36</f>
        <v>0</v>
      </c>
      <c r="E36" s="3176"/>
      <c r="F36" s="3354">
        <v>2.9999999999999997E-4</v>
      </c>
      <c r="G36" s="2504">
        <f>+(D36-E36)*F36</f>
        <v>0</v>
      </c>
      <c r="H36" s="3353"/>
      <c r="I36" s="3353"/>
      <c r="J36" s="2504">
        <f>+H36-I36</f>
        <v>0</v>
      </c>
      <c r="K36" s="3354">
        <v>2.9999999999999997E-4</v>
      </c>
      <c r="L36" s="2504">
        <f>+J36*K36</f>
        <v>0</v>
      </c>
      <c r="M36" s="2504">
        <f>+G36-L36</f>
        <v>0</v>
      </c>
    </row>
    <row r="37" spans="1:13">
      <c r="A37" s="3246" t="s">
        <v>1419</v>
      </c>
      <c r="B37" s="3359"/>
      <c r="C37" s="3359"/>
      <c r="D37" s="3196"/>
      <c r="E37" s="3196"/>
      <c r="F37" s="3354"/>
      <c r="G37" s="3196"/>
      <c r="H37" s="3196"/>
      <c r="I37" s="3196"/>
      <c r="J37" s="3196"/>
      <c r="K37" s="3354"/>
      <c r="L37" s="3196"/>
      <c r="M37" s="3196"/>
    </row>
    <row r="38" spans="1:13">
      <c r="A38" s="3246" t="s">
        <v>1411</v>
      </c>
      <c r="B38" s="3353"/>
      <c r="C38" s="3353"/>
      <c r="D38" s="2504">
        <f>+B38-C38</f>
        <v>0</v>
      </c>
      <c r="E38" s="3176"/>
      <c r="F38" s="3354">
        <v>1.4999999999999999E-4</v>
      </c>
      <c r="G38" s="2504">
        <f>+(D38-E38)*F38</f>
        <v>0</v>
      </c>
      <c r="H38" s="3353"/>
      <c r="I38" s="3353"/>
      <c r="J38" s="2504">
        <f>+H38-I38</f>
        <v>0</v>
      </c>
      <c r="K38" s="3354">
        <v>1.4999999999999999E-4</v>
      </c>
      <c r="L38" s="2504">
        <f>+J38*K38</f>
        <v>0</v>
      </c>
      <c r="M38" s="2504">
        <f>+G38-L38</f>
        <v>0</v>
      </c>
    </row>
    <row r="39" spans="1:13">
      <c r="A39" s="3246" t="s">
        <v>1412</v>
      </c>
      <c r="B39" s="3353"/>
      <c r="C39" s="3353"/>
      <c r="D39" s="2504">
        <f>+B39-C39</f>
        <v>0</v>
      </c>
      <c r="E39" s="3176"/>
      <c r="F39" s="3354">
        <v>2.9999999999999997E-4</v>
      </c>
      <c r="G39" s="2504">
        <f>+(D39-E39)*F39</f>
        <v>0</v>
      </c>
      <c r="H39" s="3353"/>
      <c r="I39" s="3353"/>
      <c r="J39" s="2504">
        <f>+H39-I39</f>
        <v>0</v>
      </c>
      <c r="K39" s="3354">
        <v>2.9999999999999997E-4</v>
      </c>
      <c r="L39" s="2504">
        <f>+J39*K39</f>
        <v>0</v>
      </c>
      <c r="M39" s="2504">
        <f>+G39-L39</f>
        <v>0</v>
      </c>
    </row>
    <row r="40" spans="1:13">
      <c r="A40" s="3246" t="s">
        <v>1413</v>
      </c>
      <c r="B40" s="3353"/>
      <c r="C40" s="3353"/>
      <c r="D40" s="2504">
        <f>+B40-C40</f>
        <v>0</v>
      </c>
      <c r="E40" s="3176"/>
      <c r="F40" s="3354">
        <v>5.9999999999999995E-4</v>
      </c>
      <c r="G40" s="2504">
        <f>+(D40-E40)*F40</f>
        <v>0</v>
      </c>
      <c r="H40" s="3353"/>
      <c r="I40" s="3353"/>
      <c r="J40" s="2504">
        <f>+H40-I40</f>
        <v>0</v>
      </c>
      <c r="K40" s="3354">
        <v>5.9999999999999995E-4</v>
      </c>
      <c r="L40" s="2504">
        <f>+J40*K40</f>
        <v>0</v>
      </c>
      <c r="M40" s="2504">
        <f>+G40-L40</f>
        <v>0</v>
      </c>
    </row>
    <row r="41" spans="1:13">
      <c r="A41" s="3244" t="s">
        <v>1420</v>
      </c>
      <c r="B41" s="3319">
        <f>+SUM(B33,B34,B35,B36,B38,B39,B40)</f>
        <v>0</v>
      </c>
      <c r="C41" s="3319">
        <f t="shared" ref="C41:E41" si="0">+SUM(C33,C34,C35,C36,C38,C39,C40)</f>
        <v>0</v>
      </c>
      <c r="D41" s="3319">
        <f t="shared" si="0"/>
        <v>0</v>
      </c>
      <c r="E41" s="3319">
        <f t="shared" si="0"/>
        <v>0</v>
      </c>
      <c r="F41" s="3357"/>
      <c r="G41" s="3319">
        <f t="shared" ref="G41" si="1">+SUM(G33,G34,G35,G36,G38,G39,G40)</f>
        <v>0</v>
      </c>
      <c r="H41" s="3319">
        <f t="shared" ref="H41" si="2">+SUM(H33,H34,H35,H36,H38,H39,H40)</f>
        <v>0</v>
      </c>
      <c r="I41" s="3319">
        <f t="shared" ref="I41" si="3">+SUM(I33,I34,I35,I36,I38,I39,I40)</f>
        <v>0</v>
      </c>
      <c r="J41" s="3319">
        <f t="shared" ref="J41" si="4">+SUM(J33,J34,J35,J36,J38,J39,J40)</f>
        <v>0</v>
      </c>
      <c r="K41" s="3357"/>
      <c r="L41" s="3319">
        <f t="shared" ref="L41" si="5">+SUM(L33,L34,L35,L36,L38,L39,L40)</f>
        <v>0</v>
      </c>
      <c r="M41" s="3319">
        <f t="shared" ref="M41" si="6">+SUM(M33,M34,M35,M36,M38,M39,M40)</f>
        <v>0</v>
      </c>
    </row>
    <row r="42" spans="1:13">
      <c r="A42" s="5670"/>
      <c r="B42" s="5670"/>
      <c r="C42" s="5670"/>
      <c r="D42" s="5670"/>
      <c r="E42" s="5670"/>
      <c r="F42" s="5670"/>
      <c r="G42" s="5670"/>
      <c r="H42" s="5670"/>
      <c r="I42" s="5670"/>
      <c r="J42" s="5670"/>
      <c r="K42" s="5670"/>
      <c r="L42" s="5670"/>
      <c r="M42" s="5670"/>
    </row>
    <row r="43" spans="1:13">
      <c r="A43" s="5670" t="s">
        <v>1421</v>
      </c>
      <c r="B43" s="5670"/>
      <c r="C43" s="5670"/>
      <c r="D43" s="5670"/>
      <c r="E43" s="5670"/>
      <c r="F43" s="5670"/>
      <c r="G43" s="5670"/>
      <c r="H43" s="5670"/>
      <c r="I43" s="5670"/>
      <c r="J43" s="5670"/>
      <c r="K43" s="5670"/>
      <c r="L43" s="5670"/>
      <c r="M43" s="5670"/>
    </row>
    <row r="44" spans="1:13">
      <c r="A44" s="3246" t="s">
        <v>1422</v>
      </c>
      <c r="B44" s="3353"/>
      <c r="C44" s="3353"/>
      <c r="D44" s="2504">
        <f>+C44</f>
        <v>0</v>
      </c>
      <c r="E44" s="3176"/>
      <c r="F44" s="3354">
        <v>0.01</v>
      </c>
      <c r="G44" s="2504">
        <f>+(D44-E44)*F44</f>
        <v>0</v>
      </c>
      <c r="H44" s="3353"/>
      <c r="I44" s="3353"/>
      <c r="J44" s="2504">
        <f>+I44</f>
        <v>0</v>
      </c>
      <c r="K44" s="3354">
        <v>0.01</v>
      </c>
      <c r="L44" s="2504">
        <f>+J44*K44</f>
        <v>0</v>
      </c>
      <c r="M44" s="2504">
        <f>+G44-L44</f>
        <v>0</v>
      </c>
    </row>
    <row r="45" spans="1:13">
      <c r="A45" s="3246" t="s">
        <v>1423</v>
      </c>
      <c r="B45" s="3353"/>
      <c r="C45" s="3353"/>
      <c r="D45" s="2504">
        <f>+C45</f>
        <v>0</v>
      </c>
      <c r="E45" s="3176"/>
      <c r="F45" s="3354">
        <v>0.01</v>
      </c>
      <c r="G45" s="2504">
        <f>+(D45-E45)*F45</f>
        <v>0</v>
      </c>
      <c r="H45" s="3353"/>
      <c r="I45" s="3353"/>
      <c r="J45" s="2504">
        <f>+I45</f>
        <v>0</v>
      </c>
      <c r="K45" s="3354">
        <v>0.01</v>
      </c>
      <c r="L45" s="2504">
        <f>+J45*K45</f>
        <v>0</v>
      </c>
      <c r="M45" s="2504">
        <f>+G45-L45</f>
        <v>0</v>
      </c>
    </row>
    <row r="46" spans="1:13">
      <c r="A46" s="3244" t="s">
        <v>1424</v>
      </c>
      <c r="B46" s="3319">
        <f>SUM(B44:B45)</f>
        <v>0</v>
      </c>
      <c r="C46" s="3319">
        <f>SUM(C44:C45)</f>
        <v>0</v>
      </c>
      <c r="D46" s="3319">
        <f>SUM(D44:D45)</f>
        <v>0</v>
      </c>
      <c r="E46" s="3319">
        <f>SUM(E44:E45)</f>
        <v>0</v>
      </c>
      <c r="F46" s="3357"/>
      <c r="G46" s="3319">
        <f>SUM(G44:G45)</f>
        <v>0</v>
      </c>
      <c r="H46" s="3319"/>
      <c r="I46" s="3319">
        <f>SUM(I44:I45)</f>
        <v>0</v>
      </c>
      <c r="J46" s="3319">
        <f>SUM(J44:J45)</f>
        <v>0</v>
      </c>
      <c r="K46" s="3357"/>
      <c r="L46" s="3319">
        <f>SUM(L44:L45)</f>
        <v>0</v>
      </c>
      <c r="M46" s="3319">
        <f>SUM(M44:M45)</f>
        <v>0</v>
      </c>
    </row>
    <row r="47" spans="1:13">
      <c r="A47" s="5670"/>
      <c r="B47" s="5670"/>
      <c r="C47" s="5670"/>
      <c r="D47" s="5670"/>
      <c r="E47" s="5670"/>
      <c r="F47" s="5670"/>
      <c r="G47" s="5670"/>
      <c r="H47" s="5670"/>
      <c r="I47" s="5670"/>
      <c r="J47" s="5670"/>
      <c r="K47" s="5670"/>
      <c r="L47" s="5670"/>
      <c r="M47" s="5670"/>
    </row>
    <row r="48" spans="1:13">
      <c r="A48" s="5670" t="s">
        <v>1425</v>
      </c>
      <c r="B48" s="5670"/>
      <c r="C48" s="5670"/>
      <c r="D48" s="5670"/>
      <c r="E48" s="5670"/>
      <c r="F48" s="5670"/>
      <c r="G48" s="5670"/>
      <c r="H48" s="5670"/>
      <c r="I48" s="5670"/>
      <c r="J48" s="5670"/>
      <c r="K48" s="5670"/>
      <c r="L48" s="5670"/>
      <c r="M48" s="5670"/>
    </row>
    <row r="49" spans="1:13">
      <c r="A49" s="3246" t="s">
        <v>1411</v>
      </c>
      <c r="B49" s="3353"/>
      <c r="C49" s="3353"/>
      <c r="D49" s="2504">
        <f>+B49-C49</f>
        <v>0</v>
      </c>
      <c r="E49" s="3176"/>
      <c r="F49" s="3354">
        <v>5.0000000000000001E-4</v>
      </c>
      <c r="G49" s="2504">
        <f>+(D49-E49)*F49</f>
        <v>0</v>
      </c>
      <c r="H49" s="3353"/>
      <c r="I49" s="3353"/>
      <c r="J49" s="2504">
        <f>+H49-I49</f>
        <v>0</v>
      </c>
      <c r="K49" s="3354">
        <v>5.0000000000000001E-4</v>
      </c>
      <c r="L49" s="2504">
        <f>+J49*K49</f>
        <v>0</v>
      </c>
      <c r="M49" s="2504">
        <f>+G49-L49</f>
        <v>0</v>
      </c>
    </row>
    <row r="50" spans="1:13">
      <c r="A50" s="3246" t="s">
        <v>1412</v>
      </c>
      <c r="B50" s="3353"/>
      <c r="C50" s="3353"/>
      <c r="D50" s="2504">
        <f>+B50-C50</f>
        <v>0</v>
      </c>
      <c r="E50" s="3176"/>
      <c r="F50" s="3354">
        <v>1E-3</v>
      </c>
      <c r="G50" s="2504">
        <f>+(D50-E50)*F50</f>
        <v>0</v>
      </c>
      <c r="H50" s="3353"/>
      <c r="I50" s="3353"/>
      <c r="J50" s="2504">
        <f>+H50-I50</f>
        <v>0</v>
      </c>
      <c r="K50" s="3354">
        <v>1E-3</v>
      </c>
      <c r="L50" s="2504">
        <f>+J50*K50</f>
        <v>0</v>
      </c>
      <c r="M50" s="2504">
        <f>+G50-L50</f>
        <v>0</v>
      </c>
    </row>
    <row r="51" spans="1:13">
      <c r="A51" s="3246" t="s">
        <v>1413</v>
      </c>
      <c r="B51" s="3353"/>
      <c r="C51" s="3353"/>
      <c r="D51" s="2504">
        <f>+B51-C51</f>
        <v>0</v>
      </c>
      <c r="E51" s="3176"/>
      <c r="F51" s="3354">
        <v>2E-3</v>
      </c>
      <c r="G51" s="2504">
        <f>+(D51-E51)*F51</f>
        <v>0</v>
      </c>
      <c r="H51" s="3360"/>
      <c r="I51" s="3176"/>
      <c r="J51" s="2504">
        <f>+H51-I51</f>
        <v>0</v>
      </c>
      <c r="K51" s="3354">
        <v>2E-3</v>
      </c>
      <c r="L51" s="2504">
        <f>+J51*K51</f>
        <v>0</v>
      </c>
      <c r="M51" s="2504">
        <f>+G51-L51</f>
        <v>0</v>
      </c>
    </row>
    <row r="52" spans="1:13">
      <c r="A52" s="3244" t="s">
        <v>1426</v>
      </c>
      <c r="B52" s="3319">
        <f>SUM(B49:B51)</f>
        <v>0</v>
      </c>
      <c r="C52" s="3319">
        <f>SUM(C49:C51)</f>
        <v>0</v>
      </c>
      <c r="D52" s="3319">
        <f>SUM(D49:D51)</f>
        <v>0</v>
      </c>
      <c r="E52" s="3319">
        <f>SUM(E49:E51)</f>
        <v>0</v>
      </c>
      <c r="F52" s="3357"/>
      <c r="G52" s="3319">
        <f>SUM(G49:G51)</f>
        <v>0</v>
      </c>
      <c r="H52" s="3319">
        <f>SUM(H49:H51)</f>
        <v>0</v>
      </c>
      <c r="I52" s="3319">
        <f>SUM(I49:I51)</f>
        <v>0</v>
      </c>
      <c r="J52" s="3319">
        <f>SUM(J49:J51)</f>
        <v>0</v>
      </c>
      <c r="K52" s="3357"/>
      <c r="L52" s="3319">
        <f>SUM(L49:L51)</f>
        <v>0</v>
      </c>
      <c r="M52" s="3319">
        <f>SUM(M49:M51)</f>
        <v>0</v>
      </c>
    </row>
    <row r="53" spans="1:13">
      <c r="A53" s="5670" t="s">
        <v>1427</v>
      </c>
      <c r="B53" s="5670"/>
      <c r="C53" s="5670"/>
      <c r="D53" s="5670"/>
      <c r="E53" s="5670"/>
      <c r="F53" s="5670"/>
      <c r="G53" s="5670"/>
      <c r="H53" s="5670"/>
      <c r="I53" s="5670"/>
      <c r="J53" s="5670"/>
      <c r="K53" s="5670"/>
      <c r="L53" s="5670"/>
      <c r="M53" s="3319">
        <f>+M52+M46+M41+M29+M23</f>
        <v>0</v>
      </c>
    </row>
    <row r="54" spans="1:13">
      <c r="A54" s="288"/>
      <c r="B54" s="288"/>
      <c r="C54" s="288"/>
      <c r="D54" s="288"/>
      <c r="E54" s="288"/>
      <c r="F54" s="1817"/>
      <c r="G54" s="288"/>
      <c r="H54" s="288"/>
      <c r="I54" s="288"/>
      <c r="J54" s="288"/>
      <c r="K54" s="1817"/>
      <c r="L54" s="288"/>
      <c r="M54" s="288"/>
    </row>
    <row r="55" spans="1:13">
      <c r="A55" s="288"/>
      <c r="B55" s="288"/>
      <c r="C55" s="288"/>
      <c r="D55" s="288"/>
      <c r="E55" s="288"/>
      <c r="F55" s="1817"/>
      <c r="G55" s="288"/>
      <c r="H55" s="288"/>
      <c r="I55" s="288"/>
      <c r="J55" s="288"/>
      <c r="K55" s="1817"/>
      <c r="L55" s="288"/>
      <c r="M55" s="126" t="str">
        <f>+ToC!$E$115</f>
        <v xml:space="preserve">LONG-TERM Annual Return </v>
      </c>
    </row>
    <row r="56" spans="1:13">
      <c r="A56" s="288"/>
      <c r="B56" s="288"/>
      <c r="C56" s="288"/>
      <c r="D56" s="288"/>
      <c r="E56" s="288"/>
      <c r="F56" s="1817"/>
      <c r="G56" s="288"/>
      <c r="H56" s="288"/>
      <c r="I56" s="288"/>
      <c r="J56" s="288"/>
      <c r="K56" s="1817"/>
      <c r="L56" s="288"/>
      <c r="M56" s="126" t="s">
        <v>2067</v>
      </c>
    </row>
    <row r="57" spans="1:13" hidden="1"/>
  </sheetData>
  <sheetProtection algorithmName="SHA-512" hashValue="kK5hhZeY1/mBP3cY47RxAChAqW9m3d77iMm4fxASsn7rgnLA6XPrCN25qJY5+UsREmH/qgcNJoLwNa5yzJ5v/A==" saltValue="MKUeE6SxUXv5ITF/YAi4uw==" spinCount="100000" sheet="1" objects="1" scenarios="1"/>
  <mergeCells count="20">
    <mergeCell ref="A53:L53"/>
    <mergeCell ref="A30:M30"/>
    <mergeCell ref="A31:M31"/>
    <mergeCell ref="A42:M42"/>
    <mergeCell ref="A43:M43"/>
    <mergeCell ref="A47:M47"/>
    <mergeCell ref="A48:M48"/>
    <mergeCell ref="A25:M25"/>
    <mergeCell ref="A1:L1"/>
    <mergeCell ref="A8:L8"/>
    <mergeCell ref="A9:L9"/>
    <mergeCell ref="A10:L10"/>
    <mergeCell ref="A11:L11"/>
    <mergeCell ref="B13:G13"/>
    <mergeCell ref="H13:L13"/>
    <mergeCell ref="M13:M14"/>
    <mergeCell ref="B16:E16"/>
    <mergeCell ref="H16:J16"/>
    <mergeCell ref="A17:M17"/>
    <mergeCell ref="A24:M24"/>
  </mergeCells>
  <hyperlinks>
    <hyperlink ref="A1:L1" location="ToC!A1" display="40.031"/>
  </hyperlinks>
  <printOptions horizontalCentered="1"/>
  <pageMargins left="0.23622047244094491" right="0.23622047244094491" top="0.74803149606299213" bottom="0.74803149606299213" header="0.31496062992125984" footer="0.31496062992125984"/>
  <pageSetup paperSize="9" scale="62" fitToWidth="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tint="0.39997558519241921"/>
  </sheetPr>
  <dimension ref="A1:H56"/>
  <sheetViews>
    <sheetView zoomScaleNormal="100" workbookViewId="0">
      <selection activeCell="A11" sqref="A11:H11"/>
    </sheetView>
  </sheetViews>
  <sheetFormatPr defaultColWidth="0" defaultRowHeight="12.5" zeroHeight="1"/>
  <cols>
    <col min="1" max="1" width="41.765625" style="519" customWidth="1"/>
    <col min="2" max="2" width="12.765625" style="519" customWidth="1"/>
    <col min="3" max="3" width="12.765625" style="1045" customWidth="1"/>
    <col min="4" max="5" width="12.765625" style="519" customWidth="1"/>
    <col min="6" max="6" width="9.3046875" style="1045" customWidth="1"/>
    <col min="7" max="7" width="12.765625" style="519" customWidth="1"/>
    <col min="8" max="8" width="13.765625" style="519" customWidth="1"/>
    <col min="9" max="16384" width="8.765625" style="519" hidden="1"/>
  </cols>
  <sheetData>
    <row r="1" spans="1:8" ht="13">
      <c r="A1" s="5052" t="s">
        <v>1998</v>
      </c>
      <c r="B1" s="5065"/>
      <c r="C1" s="5065"/>
      <c r="D1" s="5065"/>
      <c r="E1" s="5065"/>
      <c r="F1" s="5065"/>
      <c r="G1" s="5065"/>
      <c r="H1" s="278"/>
    </row>
    <row r="2" spans="1:8" ht="13">
      <c r="A2" s="278"/>
      <c r="B2" s="278"/>
      <c r="C2" s="1821"/>
      <c r="D2" s="278"/>
      <c r="E2" s="278"/>
      <c r="F2" s="1821"/>
      <c r="G2" s="1023" t="s">
        <v>2285</v>
      </c>
      <c r="H2" s="278"/>
    </row>
    <row r="3" spans="1:8" ht="14">
      <c r="A3" s="857" t="str">
        <f>+Cover!$A$14</f>
        <v>Select Name of Insurer/ Financial Holding Company</v>
      </c>
      <c r="B3" s="858"/>
      <c r="C3" s="858"/>
      <c r="D3" s="858"/>
      <c r="E3" s="842"/>
      <c r="F3" s="842"/>
      <c r="G3" s="1023"/>
      <c r="H3" s="278"/>
    </row>
    <row r="4" spans="1:8" ht="14">
      <c r="A4" s="833" t="str">
        <f>+ToC!$A$3</f>
        <v>Insurer/Financial Holding Company</v>
      </c>
      <c r="B4" s="833"/>
      <c r="C4" s="842"/>
      <c r="D4" s="842"/>
      <c r="E4" s="842"/>
      <c r="F4" s="842"/>
      <c r="G4" s="278"/>
      <c r="H4" s="278"/>
    </row>
    <row r="5" spans="1:8" ht="14">
      <c r="A5" s="833"/>
      <c r="B5" s="833"/>
      <c r="C5" s="842"/>
      <c r="D5" s="842"/>
      <c r="E5" s="842"/>
      <c r="F5" s="842"/>
      <c r="G5" s="278"/>
      <c r="H5" s="278"/>
    </row>
    <row r="6" spans="1:8" ht="14">
      <c r="A6" s="99" t="str">
        <f>+ToC!$A$5</f>
        <v>LONG-TERM INSURERS ANNUAL RETURN</v>
      </c>
      <c r="B6" s="102"/>
      <c r="C6" s="842"/>
      <c r="D6" s="842"/>
      <c r="E6" s="842"/>
      <c r="F6" s="842"/>
      <c r="G6" s="278"/>
      <c r="H6" s="278"/>
    </row>
    <row r="7" spans="1:8" ht="14">
      <c r="A7" s="99" t="str">
        <f>+ToC!$A$6</f>
        <v>FOR THE YEAR ENDED:</v>
      </c>
      <c r="B7" s="102"/>
      <c r="C7" s="842"/>
      <c r="D7" s="743"/>
      <c r="E7" s="842"/>
      <c r="F7" s="2078">
        <f>+Cover!$A$23</f>
        <v>0</v>
      </c>
      <c r="G7" s="1060"/>
      <c r="H7" s="278"/>
    </row>
    <row r="8" spans="1:8" ht="13">
      <c r="A8" s="5694"/>
      <c r="B8" s="5377"/>
      <c r="C8" s="5377"/>
      <c r="D8" s="5377"/>
      <c r="E8" s="5698"/>
      <c r="F8" s="5698"/>
      <c r="G8" s="5698"/>
      <c r="H8" s="5698"/>
    </row>
    <row r="9" spans="1:8" ht="14">
      <c r="A9" s="5407" t="s">
        <v>999</v>
      </c>
      <c r="B9" s="5055"/>
      <c r="C9" s="5055"/>
      <c r="D9" s="5055"/>
      <c r="E9" s="5699"/>
      <c r="F9" s="5699"/>
      <c r="G9" s="5699"/>
      <c r="H9" s="5699"/>
    </row>
    <row r="10" spans="1:8" ht="15" customHeight="1">
      <c r="A10" s="5407" t="s">
        <v>1380</v>
      </c>
      <c r="B10" s="5407"/>
      <c r="C10" s="5407"/>
      <c r="D10" s="5407"/>
      <c r="E10" s="5407"/>
      <c r="F10" s="5407"/>
      <c r="G10" s="5407"/>
      <c r="H10" s="5407"/>
    </row>
    <row r="11" spans="1:8" ht="14">
      <c r="A11" s="5055" t="s">
        <v>1428</v>
      </c>
      <c r="B11" s="5055"/>
      <c r="C11" s="5055"/>
      <c r="D11" s="5055"/>
      <c r="E11" s="5055"/>
      <c r="F11" s="5055"/>
      <c r="G11" s="5055"/>
      <c r="H11" s="5055"/>
    </row>
    <row r="12" spans="1:8">
      <c r="A12" s="278"/>
      <c r="B12" s="278"/>
      <c r="C12" s="1821"/>
      <c r="D12" s="278"/>
      <c r="E12" s="278"/>
      <c r="F12" s="1821"/>
      <c r="G12" s="278"/>
      <c r="H12" s="278"/>
    </row>
    <row r="13" spans="1:8" ht="13">
      <c r="A13" s="3246"/>
      <c r="B13" s="5691" t="s">
        <v>1398</v>
      </c>
      <c r="C13" s="5691"/>
      <c r="D13" s="5691"/>
      <c r="E13" s="5691" t="s">
        <v>1399</v>
      </c>
      <c r="F13" s="5691"/>
      <c r="G13" s="5691"/>
      <c r="H13" s="5697" t="s">
        <v>1429</v>
      </c>
    </row>
    <row r="14" spans="1:8" ht="26">
      <c r="A14" s="3271" t="s">
        <v>1401</v>
      </c>
      <c r="B14" s="3271" t="s">
        <v>1430</v>
      </c>
      <c r="C14" s="3271" t="s">
        <v>1238</v>
      </c>
      <c r="D14" s="3271" t="s">
        <v>1431</v>
      </c>
      <c r="E14" s="3271" t="s">
        <v>1432</v>
      </c>
      <c r="F14" s="3271" t="s">
        <v>1238</v>
      </c>
      <c r="G14" s="3271" t="s">
        <v>1433</v>
      </c>
      <c r="H14" s="5697"/>
    </row>
    <row r="15" spans="1:8" ht="13">
      <c r="A15" s="3332"/>
      <c r="B15" s="3243" t="s">
        <v>1167</v>
      </c>
      <c r="C15" s="3243" t="s">
        <v>1169</v>
      </c>
      <c r="D15" s="3243" t="s">
        <v>1434</v>
      </c>
      <c r="E15" s="3243" t="s">
        <v>1202</v>
      </c>
      <c r="F15" s="3243" t="s">
        <v>1207</v>
      </c>
      <c r="G15" s="3243" t="s">
        <v>1209</v>
      </c>
      <c r="H15" s="3243" t="s">
        <v>1211</v>
      </c>
    </row>
    <row r="16" spans="1:8" ht="13">
      <c r="A16" s="3332" t="s">
        <v>1435</v>
      </c>
      <c r="B16" s="3243" t="s">
        <v>281</v>
      </c>
      <c r="C16" s="3243"/>
      <c r="D16" s="3243"/>
      <c r="E16" s="3243" t="s">
        <v>281</v>
      </c>
      <c r="F16" s="3243"/>
      <c r="G16" s="3243"/>
      <c r="H16" s="3243"/>
    </row>
    <row r="17" spans="1:8">
      <c r="A17" s="5700" t="s">
        <v>2348</v>
      </c>
      <c r="B17" s="5700"/>
      <c r="C17" s="5701"/>
      <c r="D17" s="5700"/>
      <c r="E17" s="5700"/>
      <c r="F17" s="5700"/>
      <c r="G17" s="5700"/>
      <c r="H17" s="5700"/>
    </row>
    <row r="18" spans="1:8" ht="13">
      <c r="A18" s="3246" t="s">
        <v>1411</v>
      </c>
      <c r="B18" s="3316"/>
      <c r="C18" s="3361">
        <v>0.12</v>
      </c>
      <c r="D18" s="3312">
        <f>+B18*C18</f>
        <v>0</v>
      </c>
      <c r="E18" s="3287"/>
      <c r="F18" s="3361">
        <v>0.12</v>
      </c>
      <c r="G18" s="3312">
        <f>+E18*F18</f>
        <v>0</v>
      </c>
      <c r="H18" s="3312">
        <f>+D18-G18</f>
        <v>0</v>
      </c>
    </row>
    <row r="19" spans="1:8" ht="13">
      <c r="A19" s="3246" t="s">
        <v>1412</v>
      </c>
      <c r="B19" s="3316"/>
      <c r="C19" s="3361">
        <v>0.2</v>
      </c>
      <c r="D19" s="3312">
        <f>+B19*C19</f>
        <v>0</v>
      </c>
      <c r="E19" s="3287"/>
      <c r="F19" s="3361">
        <v>0.2</v>
      </c>
      <c r="G19" s="3312">
        <f>+E19*F19</f>
        <v>0</v>
      </c>
      <c r="H19" s="3312">
        <f>+D19-G19</f>
        <v>0</v>
      </c>
    </row>
    <row r="20" spans="1:8" ht="13">
      <c r="A20" s="3246" t="s">
        <v>1413</v>
      </c>
      <c r="B20" s="3362"/>
      <c r="C20" s="3361">
        <v>0.3</v>
      </c>
      <c r="D20" s="3312">
        <f>+B20*C20</f>
        <v>0</v>
      </c>
      <c r="E20" s="3287"/>
      <c r="F20" s="3361">
        <v>0.3</v>
      </c>
      <c r="G20" s="3312">
        <f>+E20*F20</f>
        <v>0</v>
      </c>
      <c r="H20" s="3312">
        <f>+D20-G20</f>
        <v>0</v>
      </c>
    </row>
    <row r="21" spans="1:8">
      <c r="A21" s="3246" t="s">
        <v>440</v>
      </c>
      <c r="B21" s="3313">
        <f>SUM(B18:B20)</f>
        <v>0</v>
      </c>
      <c r="C21" s="3363"/>
      <c r="D21" s="3313">
        <f>SUM(D18:D20)</f>
        <v>0</v>
      </c>
      <c r="E21" s="3313">
        <f>SUM(E18:E20)</f>
        <v>0</v>
      </c>
      <c r="F21" s="3363"/>
      <c r="G21" s="3313">
        <f>SUM(G18:G20)</f>
        <v>0</v>
      </c>
      <c r="H21" s="3313">
        <f>SUM(H18:H20)</f>
        <v>0</v>
      </c>
    </row>
    <row r="22" spans="1:8">
      <c r="A22" s="5700" t="s">
        <v>2349</v>
      </c>
      <c r="B22" s="5700"/>
      <c r="C22" s="5700"/>
      <c r="D22" s="5700"/>
      <c r="E22" s="5700"/>
      <c r="F22" s="5700"/>
      <c r="G22" s="5700"/>
      <c r="H22" s="5700"/>
    </row>
    <row r="23" spans="1:8" ht="13">
      <c r="A23" s="3246" t="s">
        <v>1411</v>
      </c>
      <c r="B23" s="3316"/>
      <c r="C23" s="3361">
        <v>0.12</v>
      </c>
      <c r="D23" s="3312">
        <f>+B23*C23</f>
        <v>0</v>
      </c>
      <c r="E23" s="3287"/>
      <c r="F23" s="3361">
        <v>0.12</v>
      </c>
      <c r="G23" s="3312">
        <f>+E23*F23</f>
        <v>0</v>
      </c>
      <c r="H23" s="3312">
        <f>+D23-G23</f>
        <v>0</v>
      </c>
    </row>
    <row r="24" spans="1:8" ht="13">
      <c r="A24" s="3246" t="s">
        <v>1412</v>
      </c>
      <c r="B24" s="3316"/>
      <c r="C24" s="3361">
        <v>0.25</v>
      </c>
      <c r="D24" s="3312">
        <f>+B24*C24</f>
        <v>0</v>
      </c>
      <c r="E24" s="3287"/>
      <c r="F24" s="3361">
        <v>0.25</v>
      </c>
      <c r="G24" s="3312">
        <f>+E24*F24</f>
        <v>0</v>
      </c>
      <c r="H24" s="3312">
        <f>+D24-G24</f>
        <v>0</v>
      </c>
    </row>
    <row r="25" spans="1:8" ht="13">
      <c r="A25" s="3246" t="s">
        <v>1413</v>
      </c>
      <c r="B25" s="3362"/>
      <c r="C25" s="3361">
        <v>0.4</v>
      </c>
      <c r="D25" s="3312">
        <f>+B25*C25</f>
        <v>0</v>
      </c>
      <c r="E25" s="3287"/>
      <c r="F25" s="3361">
        <v>0.4</v>
      </c>
      <c r="G25" s="3312">
        <f>+E25*F25</f>
        <v>0</v>
      </c>
      <c r="H25" s="3312">
        <f>+D25-G25</f>
        <v>0</v>
      </c>
    </row>
    <row r="26" spans="1:8">
      <c r="A26" s="3246" t="s">
        <v>440</v>
      </c>
      <c r="B26" s="3313">
        <f>SUM(B23:B25)</f>
        <v>0</v>
      </c>
      <c r="C26" s="3363"/>
      <c r="D26" s="3313">
        <f>SUM(D23:D25)</f>
        <v>0</v>
      </c>
      <c r="E26" s="3313">
        <f>SUM(E23:E25)</f>
        <v>0</v>
      </c>
      <c r="F26" s="3363"/>
      <c r="G26" s="3313">
        <f>SUM(G23:G25)</f>
        <v>0</v>
      </c>
      <c r="H26" s="3313">
        <f>SUM(H23:H25)</f>
        <v>0</v>
      </c>
    </row>
    <row r="27" spans="1:8" ht="13">
      <c r="A27" s="3246" t="s">
        <v>1436</v>
      </c>
      <c r="B27" s="3287"/>
      <c r="C27" s="3361">
        <v>0.12</v>
      </c>
      <c r="D27" s="3364">
        <f>+B27*C27</f>
        <v>0</v>
      </c>
      <c r="E27" s="3316"/>
      <c r="F27" s="3361">
        <v>0.12</v>
      </c>
      <c r="G27" s="3312">
        <f>+E27*F27</f>
        <v>0</v>
      </c>
      <c r="H27" s="3312">
        <f>+D27-G27</f>
        <v>0</v>
      </c>
    </row>
    <row r="28" spans="1:8" ht="13">
      <c r="A28" s="3358" t="s">
        <v>1437</v>
      </c>
      <c r="B28" s="3362"/>
      <c r="C28" s="3361">
        <v>0.2</v>
      </c>
      <c r="D28" s="3364">
        <f>+B28*C28</f>
        <v>0</v>
      </c>
      <c r="E28" s="3362"/>
      <c r="F28" s="3361">
        <v>0.2</v>
      </c>
      <c r="G28" s="3312">
        <f>+E28*F28</f>
        <v>0</v>
      </c>
      <c r="H28" s="3312">
        <f>+D28-G28</f>
        <v>0</v>
      </c>
    </row>
    <row r="29" spans="1:8">
      <c r="A29" s="3246" t="s">
        <v>440</v>
      </c>
      <c r="B29" s="3254">
        <f>SUM(B27:B28)</f>
        <v>0</v>
      </c>
      <c r="C29" s="3365"/>
      <c r="D29" s="3254">
        <f>SUM(D27:D28)</f>
        <v>0</v>
      </c>
      <c r="E29" s="3254">
        <f>SUM(E27:E28)</f>
        <v>0</v>
      </c>
      <c r="F29" s="3363"/>
      <c r="G29" s="3254">
        <f>SUM(G27:G28)</f>
        <v>0</v>
      </c>
      <c r="H29" s="3254">
        <f>SUM(H27:H28)</f>
        <v>0</v>
      </c>
    </row>
    <row r="30" spans="1:8" ht="13">
      <c r="A30" s="3244" t="s">
        <v>1438</v>
      </c>
      <c r="B30" s="3256">
        <f>+B29+B26+B21</f>
        <v>0</v>
      </c>
      <c r="C30" s="3245"/>
      <c r="D30" s="3256">
        <f>+D29+D26+D21</f>
        <v>0</v>
      </c>
      <c r="E30" s="3256">
        <f>+E29+E26+E21</f>
        <v>0</v>
      </c>
      <c r="F30" s="3366"/>
      <c r="G30" s="3256">
        <f>+G29+G26+G21</f>
        <v>0</v>
      </c>
      <c r="H30" s="3256">
        <f>+H29+H26+H21</f>
        <v>0</v>
      </c>
    </row>
    <row r="31" spans="1:8" ht="13">
      <c r="A31" s="5670"/>
      <c r="B31" s="5670"/>
      <c r="C31" s="5670"/>
      <c r="D31" s="5670"/>
      <c r="E31" s="5670"/>
      <c r="F31" s="5670"/>
      <c r="G31" s="5670"/>
      <c r="H31" s="5670"/>
    </row>
    <row r="32" spans="1:8">
      <c r="A32" s="5701"/>
      <c r="B32" s="5701"/>
      <c r="C32" s="5701"/>
      <c r="D32" s="5701"/>
      <c r="E32" s="5701"/>
      <c r="F32" s="5701"/>
      <c r="G32" s="5701"/>
      <c r="H32" s="5701"/>
    </row>
    <row r="33" spans="1:8" ht="13">
      <c r="A33" s="5702" t="s">
        <v>1439</v>
      </c>
      <c r="B33" s="5691" t="s">
        <v>1398</v>
      </c>
      <c r="C33" s="5691"/>
      <c r="D33" s="5691"/>
      <c r="E33" s="5691" t="s">
        <v>1399</v>
      </c>
      <c r="F33" s="5691"/>
      <c r="G33" s="5691"/>
      <c r="H33" s="5697" t="s">
        <v>1429</v>
      </c>
    </row>
    <row r="34" spans="1:8" ht="26">
      <c r="A34" s="5702"/>
      <c r="B34" s="3271" t="s">
        <v>1440</v>
      </c>
      <c r="C34" s="3271" t="s">
        <v>1238</v>
      </c>
      <c r="D34" s="3271" t="s">
        <v>1431</v>
      </c>
      <c r="E34" s="3271" t="s">
        <v>1441</v>
      </c>
      <c r="F34" s="3271" t="s">
        <v>1238</v>
      </c>
      <c r="G34" s="3271" t="s">
        <v>1433</v>
      </c>
      <c r="H34" s="5697"/>
    </row>
    <row r="35" spans="1:8" ht="13">
      <c r="A35" s="5702"/>
      <c r="B35" s="3271" t="s">
        <v>281</v>
      </c>
      <c r="C35" s="3271"/>
      <c r="D35" s="3271"/>
      <c r="E35" s="3271" t="s">
        <v>281</v>
      </c>
      <c r="F35" s="3271"/>
      <c r="G35" s="3271"/>
      <c r="H35" s="3271"/>
    </row>
    <row r="36" spans="1:8" ht="13">
      <c r="A36" s="5702"/>
      <c r="B36" s="3243" t="s">
        <v>1167</v>
      </c>
      <c r="C36" s="3243" t="s">
        <v>1169</v>
      </c>
      <c r="D36" s="3243" t="s">
        <v>1434</v>
      </c>
      <c r="E36" s="3243" t="s">
        <v>1202</v>
      </c>
      <c r="F36" s="3243" t="s">
        <v>1207</v>
      </c>
      <c r="G36" s="3243" t="s">
        <v>1209</v>
      </c>
      <c r="H36" s="3243" t="s">
        <v>1211</v>
      </c>
    </row>
    <row r="37" spans="1:8" ht="13">
      <c r="A37" s="3332" t="s">
        <v>1442</v>
      </c>
      <c r="B37" s="3314"/>
      <c r="C37" s="3367"/>
      <c r="D37" s="3246"/>
      <c r="E37" s="3246"/>
      <c r="F37" s="3367"/>
      <c r="G37" s="3246"/>
      <c r="H37" s="3246"/>
    </row>
    <row r="38" spans="1:8" ht="13">
      <c r="A38" s="3368" t="s">
        <v>1443</v>
      </c>
      <c r="B38" s="3314"/>
      <c r="C38" s="3354"/>
      <c r="D38" s="3246"/>
      <c r="E38" s="3246"/>
      <c r="F38" s="3367"/>
      <c r="G38" s="3246"/>
      <c r="H38" s="3246"/>
    </row>
    <row r="39" spans="1:8" ht="13">
      <c r="A39" s="3246" t="s">
        <v>1444</v>
      </c>
      <c r="B39" s="3362"/>
      <c r="C39" s="3361">
        <v>0.04</v>
      </c>
      <c r="D39" s="3312">
        <f>+B39*C39</f>
        <v>0</v>
      </c>
      <c r="E39" s="3362"/>
      <c r="F39" s="3361">
        <v>0.04</v>
      </c>
      <c r="G39" s="3312">
        <f>+E39*F39</f>
        <v>0</v>
      </c>
      <c r="H39" s="3312">
        <f>+D39-G39</f>
        <v>0</v>
      </c>
    </row>
    <row r="40" spans="1:8" ht="13">
      <c r="A40" s="3246" t="s">
        <v>1445</v>
      </c>
      <c r="B40" s="3362"/>
      <c r="C40" s="3361">
        <v>0.03</v>
      </c>
      <c r="D40" s="3312">
        <f>+B40*C40</f>
        <v>0</v>
      </c>
      <c r="E40" s="3362"/>
      <c r="F40" s="3361">
        <v>0.03</v>
      </c>
      <c r="G40" s="3312">
        <f>+E40*F40</f>
        <v>0</v>
      </c>
      <c r="H40" s="3312">
        <f>+D40-G40</f>
        <v>0</v>
      </c>
    </row>
    <row r="41" spans="1:8" ht="13">
      <c r="A41" s="3246" t="s">
        <v>1446</v>
      </c>
      <c r="B41" s="3362"/>
      <c r="C41" s="3361">
        <v>0.02</v>
      </c>
      <c r="D41" s="3312">
        <f>+B41*C41</f>
        <v>0</v>
      </c>
      <c r="E41" s="3362"/>
      <c r="F41" s="3361">
        <v>0.02</v>
      </c>
      <c r="G41" s="3312">
        <f>+E41*F41</f>
        <v>0</v>
      </c>
      <c r="H41" s="3312">
        <f>+D41-G41</f>
        <v>0</v>
      </c>
    </row>
    <row r="42" spans="1:8" ht="25.5">
      <c r="A42" s="3368" t="s">
        <v>1447</v>
      </c>
      <c r="B42" s="3314"/>
      <c r="C42" s="3369"/>
      <c r="D42" s="3246"/>
      <c r="E42" s="3246"/>
      <c r="F42" s="3369"/>
      <c r="G42" s="3246"/>
      <c r="H42" s="3246"/>
    </row>
    <row r="43" spans="1:8" ht="13">
      <c r="A43" s="3246" t="s">
        <v>1444</v>
      </c>
      <c r="B43" s="3362"/>
      <c r="C43" s="3361">
        <v>0.06</v>
      </c>
      <c r="D43" s="3312">
        <f>+B43*C43</f>
        <v>0</v>
      </c>
      <c r="E43" s="3370"/>
      <c r="F43" s="3361">
        <v>0.06</v>
      </c>
      <c r="G43" s="3312">
        <f>+E43*F43</f>
        <v>0</v>
      </c>
      <c r="H43" s="3312">
        <f>+D43-G43</f>
        <v>0</v>
      </c>
    </row>
    <row r="44" spans="1:8" ht="13">
      <c r="A44" s="3246" t="s">
        <v>1445</v>
      </c>
      <c r="B44" s="3362"/>
      <c r="C44" s="3361">
        <v>4.4999999999999998E-2</v>
      </c>
      <c r="D44" s="3312">
        <f>+B44*C44</f>
        <v>0</v>
      </c>
      <c r="E44" s="3370"/>
      <c r="F44" s="3361">
        <v>4.4999999999999998E-2</v>
      </c>
      <c r="G44" s="3312">
        <f>+E44*F44</f>
        <v>0</v>
      </c>
      <c r="H44" s="3312">
        <f>+D44-G44</f>
        <v>0</v>
      </c>
    </row>
    <row r="45" spans="1:8" ht="13">
      <c r="A45" s="3246" t="s">
        <v>1446</v>
      </c>
      <c r="B45" s="3362"/>
      <c r="C45" s="3361">
        <v>0.03</v>
      </c>
      <c r="D45" s="3312">
        <f>+B45*C45</f>
        <v>0</v>
      </c>
      <c r="E45" s="3370"/>
      <c r="F45" s="3361">
        <v>0.03</v>
      </c>
      <c r="G45" s="3312">
        <f>+E45*F45</f>
        <v>0</v>
      </c>
      <c r="H45" s="3312">
        <f>+D45-G45</f>
        <v>0</v>
      </c>
    </row>
    <row r="46" spans="1:8" ht="13">
      <c r="A46" s="3368" t="s">
        <v>1448</v>
      </c>
      <c r="B46" s="3314"/>
      <c r="C46" s="3361"/>
      <c r="D46" s="3246"/>
      <c r="E46" s="3246"/>
      <c r="F46" s="3369"/>
      <c r="G46" s="3246"/>
      <c r="H46" s="3246"/>
    </row>
    <row r="47" spans="1:8" ht="13">
      <c r="A47" s="3246" t="s">
        <v>1444</v>
      </c>
      <c r="B47" s="3362"/>
      <c r="C47" s="3361">
        <v>0.08</v>
      </c>
      <c r="D47" s="3312">
        <f>+B47*C47</f>
        <v>0</v>
      </c>
      <c r="E47" s="3370"/>
      <c r="F47" s="3361">
        <v>0.08</v>
      </c>
      <c r="G47" s="3312">
        <f>+E47*F47</f>
        <v>0</v>
      </c>
      <c r="H47" s="3312">
        <f>+D47-G47</f>
        <v>0</v>
      </c>
    </row>
    <row r="48" spans="1:8" ht="13">
      <c r="A48" s="3246" t="s">
        <v>1445</v>
      </c>
      <c r="B48" s="3362"/>
      <c r="C48" s="3361">
        <v>0.06</v>
      </c>
      <c r="D48" s="3312">
        <f>+B48*C48</f>
        <v>0</v>
      </c>
      <c r="E48" s="3370"/>
      <c r="F48" s="3361">
        <v>0.06</v>
      </c>
      <c r="G48" s="3312">
        <f>+E48*F48</f>
        <v>0</v>
      </c>
      <c r="H48" s="3312">
        <f>+D48-G48</f>
        <v>0</v>
      </c>
    </row>
    <row r="49" spans="1:8" ht="13">
      <c r="A49" s="3246" t="s">
        <v>1446</v>
      </c>
      <c r="B49" s="3362"/>
      <c r="C49" s="3361">
        <v>0.04</v>
      </c>
      <c r="D49" s="3312">
        <f>+B49*C49</f>
        <v>0</v>
      </c>
      <c r="E49" s="3370"/>
      <c r="F49" s="3361">
        <v>0.04</v>
      </c>
      <c r="G49" s="3312">
        <f>+E49*F49</f>
        <v>0</v>
      </c>
      <c r="H49" s="3312">
        <f>+D49-G49</f>
        <v>0</v>
      </c>
    </row>
    <row r="50" spans="1:8" ht="13">
      <c r="A50" s="3246" t="s">
        <v>1436</v>
      </c>
      <c r="B50" s="3362"/>
      <c r="C50" s="3361">
        <v>0.1</v>
      </c>
      <c r="D50" s="3312">
        <f>+B50*C50</f>
        <v>0</v>
      </c>
      <c r="E50" s="3370"/>
      <c r="F50" s="3361">
        <v>0.1</v>
      </c>
      <c r="G50" s="3312">
        <f>+E50*F50</f>
        <v>0</v>
      </c>
      <c r="H50" s="3312">
        <f>+D50-G50</f>
        <v>0</v>
      </c>
    </row>
    <row r="51" spans="1:8" ht="13">
      <c r="A51" s="3358" t="s">
        <v>1437</v>
      </c>
      <c r="B51" s="3362"/>
      <c r="C51" s="3361">
        <v>0.1</v>
      </c>
      <c r="D51" s="3312">
        <f>+B51*C51</f>
        <v>0</v>
      </c>
      <c r="E51" s="3287"/>
      <c r="F51" s="3361">
        <v>0.1</v>
      </c>
      <c r="G51" s="3312">
        <f>+E51*F51</f>
        <v>0</v>
      </c>
      <c r="H51" s="3312">
        <f>+D51-G51</f>
        <v>0</v>
      </c>
    </row>
    <row r="52" spans="1:8" ht="13">
      <c r="A52" s="3244" t="s">
        <v>1449</v>
      </c>
      <c r="B52" s="3256">
        <f>SUM(B39,B40,B41,B43,B44,B45,B47,B48,B49,B50,B51)</f>
        <v>0</v>
      </c>
      <c r="C52" s="3243"/>
      <c r="D52" s="3256">
        <f t="shared" ref="D52:E52" si="0">SUM(D39,D40,D41,D43,D44,D45,D47,D48,D49,D50,D51)</f>
        <v>0</v>
      </c>
      <c r="E52" s="3256">
        <f t="shared" si="0"/>
        <v>0</v>
      </c>
      <c r="F52" s="3243"/>
      <c r="G52" s="3256">
        <f t="shared" ref="G52:H52" si="1">SUM(G39,G40,G41,G43,G44,G45,G47,G48,G49,G50,G51)</f>
        <v>0</v>
      </c>
      <c r="H52" s="3256">
        <f t="shared" si="1"/>
        <v>0</v>
      </c>
    </row>
    <row r="53" spans="1:8" ht="13">
      <c r="A53" s="3248" t="s">
        <v>1450</v>
      </c>
      <c r="B53" s="3248"/>
      <c r="C53" s="3243"/>
      <c r="D53" s="3248"/>
      <c r="E53" s="3248"/>
      <c r="F53" s="3243"/>
      <c r="G53" s="3248"/>
      <c r="H53" s="3343">
        <f>+H52+H30</f>
        <v>0</v>
      </c>
    </row>
    <row r="54" spans="1:8">
      <c r="A54" s="278"/>
      <c r="B54" s="278"/>
      <c r="C54" s="1821"/>
      <c r="D54" s="278"/>
      <c r="E54" s="278"/>
      <c r="F54" s="1821"/>
      <c r="G54" s="278"/>
      <c r="H54" s="278"/>
    </row>
    <row r="55" spans="1:8">
      <c r="A55" s="278"/>
      <c r="B55" s="278"/>
      <c r="C55" s="1821"/>
      <c r="D55" s="278"/>
      <c r="E55" s="278"/>
      <c r="F55" s="1821"/>
      <c r="G55" s="278"/>
      <c r="H55" s="126" t="str">
        <f>+ToC!$E$115</f>
        <v xml:space="preserve">LONG-TERM Annual Return </v>
      </c>
    </row>
    <row r="56" spans="1:8">
      <c r="A56" s="278"/>
      <c r="B56" s="278"/>
      <c r="C56" s="1821"/>
      <c r="D56" s="278"/>
      <c r="E56" s="278"/>
      <c r="F56" s="1821"/>
      <c r="G56" s="278"/>
      <c r="H56" s="126" t="s">
        <v>2068</v>
      </c>
    </row>
  </sheetData>
  <sheetProtection password="DF61" sheet="1" objects="1" scenarios="1"/>
  <mergeCells count="16">
    <mergeCell ref="A17:H17"/>
    <mergeCell ref="A22:H22"/>
    <mergeCell ref="A31:H31"/>
    <mergeCell ref="A32:H32"/>
    <mergeCell ref="A33:A36"/>
    <mergeCell ref="B33:D33"/>
    <mergeCell ref="E33:G33"/>
    <mergeCell ref="H33:H34"/>
    <mergeCell ref="B13:D13"/>
    <mergeCell ref="E13:G13"/>
    <mergeCell ref="H13:H14"/>
    <mergeCell ref="A1:G1"/>
    <mergeCell ref="A8:H8"/>
    <mergeCell ref="A9:H9"/>
    <mergeCell ref="A10:H10"/>
    <mergeCell ref="A11:H11"/>
  </mergeCells>
  <hyperlinks>
    <hyperlink ref="A1:G1" location="ToC!A1" display="40.032"/>
  </hyperlinks>
  <printOptions horizontalCentered="1"/>
  <pageMargins left="0.25" right="0.25"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N62"/>
  <sheetViews>
    <sheetView zoomScaleNormal="100" zoomScaleSheetLayoutView="112" workbookViewId="0">
      <selection activeCell="E28" sqref="E28"/>
    </sheetView>
  </sheetViews>
  <sheetFormatPr defaultColWidth="0" defaultRowHeight="15.5" zeroHeight="1"/>
  <cols>
    <col min="1" max="1" width="3.765625" style="639" customWidth="1"/>
    <col min="2" max="2" width="12.765625" style="639" customWidth="1"/>
    <col min="3" max="5" width="9.765625" style="639" customWidth="1"/>
    <col min="6" max="6" width="20.765625" style="639" customWidth="1"/>
    <col min="7" max="7" width="17.84375" style="639" customWidth="1"/>
    <col min="8" max="8" width="29.765625" style="639" customWidth="1"/>
    <col min="9" max="9" width="0.84375" style="639" customWidth="1"/>
    <col min="10" max="10" width="13.765625" style="639" hidden="1" customWidth="1"/>
    <col min="11" max="11" width="0.23046875" style="639" hidden="1" customWidth="1"/>
    <col min="12" max="13" width="8.765625" style="98" hidden="1" customWidth="1"/>
    <col min="14" max="14" width="0" style="98" hidden="1" customWidth="1"/>
    <col min="15" max="16384" width="8.765625" style="98" hidden="1"/>
  </cols>
  <sheetData>
    <row r="1" spans="1:12">
      <c r="A1" s="5052">
        <v>10.003</v>
      </c>
      <c r="B1" s="5052"/>
      <c r="C1" s="5052"/>
      <c r="D1" s="5052"/>
      <c r="E1" s="5052"/>
      <c r="F1" s="5052"/>
      <c r="G1" s="5065"/>
      <c r="H1" s="5065"/>
      <c r="I1" s="5065"/>
      <c r="J1" s="5065"/>
      <c r="K1" s="5065"/>
    </row>
    <row r="2" spans="1:12">
      <c r="A2" s="243"/>
      <c r="B2" s="243"/>
      <c r="C2" s="243"/>
      <c r="D2" s="243"/>
      <c r="E2" s="243"/>
      <c r="F2" s="102"/>
      <c r="G2" s="102"/>
      <c r="H2" s="640" t="s">
        <v>187</v>
      </c>
      <c r="I2" s="102"/>
      <c r="J2" s="102"/>
      <c r="K2" s="102"/>
    </row>
    <row r="3" spans="1:12">
      <c r="A3" s="596" t="str">
        <f>+Cover!A14</f>
        <v>Select Name of Insurer/ Financial Holding Company</v>
      </c>
      <c r="B3" s="641"/>
      <c r="C3" s="641"/>
      <c r="D3" s="641"/>
      <c r="E3" s="641"/>
      <c r="F3" s="105"/>
      <c r="G3" s="102"/>
      <c r="H3" s="102"/>
      <c r="I3" s="102"/>
      <c r="J3" s="102"/>
      <c r="K3" s="102"/>
    </row>
    <row r="4" spans="1:12">
      <c r="A4" s="179" t="str">
        <f>+ToC!A3</f>
        <v>Insurer/Financial Holding Company</v>
      </c>
      <c r="B4" s="642"/>
      <c r="C4" s="642"/>
      <c r="D4" s="642"/>
      <c r="E4" s="642"/>
      <c r="F4" s="102"/>
      <c r="G4" s="102"/>
      <c r="H4" s="102"/>
      <c r="I4" s="102"/>
      <c r="J4" s="102"/>
      <c r="K4" s="102"/>
    </row>
    <row r="5" spans="1:12">
      <c r="A5" s="179"/>
      <c r="B5" s="642"/>
      <c r="C5" s="642"/>
      <c r="D5" s="642"/>
      <c r="E5" s="642"/>
      <c r="F5" s="102"/>
      <c r="G5" s="102"/>
      <c r="H5" s="102"/>
      <c r="I5" s="102"/>
      <c r="J5" s="102"/>
      <c r="K5" s="102"/>
    </row>
    <row r="6" spans="1:12">
      <c r="A6" s="99" t="str">
        <f>+ToC!A5</f>
        <v>LONG-TERM INSURERS ANNUAL RETURN</v>
      </c>
      <c r="B6" s="642"/>
      <c r="C6" s="642"/>
      <c r="D6" s="642"/>
      <c r="E6" s="642"/>
      <c r="F6" s="643"/>
      <c r="G6" s="102"/>
      <c r="H6" s="102"/>
      <c r="I6" s="102"/>
      <c r="J6" s="102"/>
      <c r="K6" s="102"/>
    </row>
    <row r="7" spans="1:12">
      <c r="A7" s="267" t="str">
        <f>+ToC!A6</f>
        <v>FOR THE YEAR ENDED:</v>
      </c>
      <c r="B7" s="642"/>
      <c r="C7" s="642"/>
      <c r="D7" s="642"/>
      <c r="E7" s="642"/>
      <c r="F7" s="102"/>
      <c r="G7" s="4823">
        <f>+Cover!A23</f>
        <v>0</v>
      </c>
      <c r="H7" s="4823"/>
      <c r="I7" s="102"/>
      <c r="K7" s="4833"/>
    </row>
    <row r="8" spans="1:12" ht="21" customHeight="1">
      <c r="A8" s="267"/>
      <c r="B8" s="642"/>
      <c r="C8" s="642"/>
      <c r="D8" s="642"/>
      <c r="E8" s="642"/>
      <c r="F8" s="102"/>
      <c r="G8" s="102"/>
      <c r="H8" s="102"/>
      <c r="I8" s="102"/>
      <c r="J8" s="102"/>
      <c r="K8" s="102"/>
    </row>
    <row r="9" spans="1:12">
      <c r="A9" s="5106" t="s">
        <v>2149</v>
      </c>
      <c r="B9" s="5106"/>
      <c r="C9" s="5106"/>
      <c r="D9" s="5106"/>
      <c r="E9" s="5106"/>
      <c r="F9" s="5106"/>
      <c r="G9" s="5106"/>
      <c r="H9" s="5106"/>
      <c r="I9" s="5106"/>
      <c r="J9" s="5106"/>
      <c r="K9" s="5106"/>
    </row>
    <row r="10" spans="1:12">
      <c r="A10" s="5107" t="s">
        <v>2480</v>
      </c>
      <c r="B10" s="5042"/>
      <c r="C10" s="5042"/>
      <c r="D10" s="5042"/>
      <c r="E10" s="5042"/>
      <c r="F10" s="5042"/>
      <c r="G10" s="5042"/>
      <c r="H10" s="5042"/>
      <c r="I10" s="5042"/>
      <c r="J10" s="5042"/>
      <c r="K10" s="5042"/>
    </row>
    <row r="11" spans="1:12">
      <c r="A11" s="102"/>
      <c r="B11" s="102"/>
      <c r="C11" s="102"/>
      <c r="D11" s="102"/>
      <c r="E11" s="102"/>
      <c r="F11" s="102"/>
      <c r="G11" s="102"/>
      <c r="H11" s="102"/>
      <c r="I11" s="102"/>
      <c r="J11" s="102"/>
      <c r="K11" s="102"/>
    </row>
    <row r="12" spans="1:12">
      <c r="A12" s="102"/>
      <c r="B12" s="102"/>
      <c r="C12" s="102"/>
      <c r="D12" s="102"/>
      <c r="E12" s="102"/>
      <c r="F12" s="102"/>
      <c r="G12" s="102"/>
      <c r="H12" s="102"/>
      <c r="I12" s="102"/>
      <c r="J12" s="102"/>
      <c r="K12" s="102"/>
    </row>
    <row r="13" spans="1:12">
      <c r="A13" s="4819" t="s">
        <v>188</v>
      </c>
      <c r="B13" s="5117"/>
      <c r="C13" s="5118"/>
      <c r="D13" s="542" t="s">
        <v>314</v>
      </c>
      <c r="E13" s="4826" t="s">
        <v>2441</v>
      </c>
      <c r="F13" s="4834"/>
      <c r="G13" s="4822" t="s">
        <v>2442</v>
      </c>
      <c r="H13" s="4822"/>
      <c r="I13" s="102"/>
      <c r="J13" s="32"/>
      <c r="K13" s="4"/>
      <c r="L13" s="242"/>
    </row>
    <row r="14" spans="1:12">
      <c r="A14" s="4822"/>
      <c r="B14" s="1861"/>
      <c r="C14" s="1861"/>
      <c r="D14" s="4825"/>
      <c r="E14" s="4825"/>
      <c r="F14" s="1862"/>
      <c r="G14" s="4822"/>
      <c r="H14" s="4822"/>
      <c r="I14" s="4825"/>
      <c r="J14" s="32"/>
      <c r="K14" s="4"/>
      <c r="L14" s="242"/>
    </row>
    <row r="15" spans="1:12">
      <c r="A15" s="102" t="s">
        <v>141</v>
      </c>
      <c r="B15" s="5119" t="str">
        <f>+A3</f>
        <v>Select Name of Insurer/ Financial Holding Company</v>
      </c>
      <c r="C15" s="5119"/>
      <c r="D15" s="5062"/>
      <c r="E15" s="5062"/>
      <c r="F15" s="4819" t="s">
        <v>141</v>
      </c>
      <c r="G15" s="4824" t="str">
        <f>+Cover!A15</f>
        <v>Please Enter the Address of the Financial Institution</v>
      </c>
      <c r="H15" s="4821"/>
      <c r="I15" s="105"/>
      <c r="J15" s="105"/>
      <c r="K15" s="105"/>
      <c r="L15" s="242"/>
    </row>
    <row r="16" spans="1:12">
      <c r="A16" s="1387"/>
      <c r="B16" s="630"/>
      <c r="C16" s="630"/>
      <c r="D16" s="630"/>
      <c r="E16" s="630"/>
      <c r="F16" s="630"/>
      <c r="G16" s="105"/>
      <c r="H16" s="105"/>
      <c r="I16" s="105"/>
      <c r="J16" s="105"/>
      <c r="K16" s="105"/>
      <c r="L16" s="242"/>
    </row>
    <row r="17" spans="1:12">
      <c r="A17" s="91"/>
      <c r="B17" s="102" t="s">
        <v>142</v>
      </c>
      <c r="C17" s="1858" t="str">
        <f>+Cover!A16</f>
        <v>Please Enter the City in which the Financial Institution resides</v>
      </c>
      <c r="D17" s="1865"/>
      <c r="E17" s="1866"/>
      <c r="F17" s="1866"/>
      <c r="G17" s="1498" t="s">
        <v>143</v>
      </c>
      <c r="H17" s="4827">
        <f>+Cover!F16</f>
        <v>0</v>
      </c>
      <c r="I17" s="91"/>
      <c r="J17" s="91"/>
      <c r="K17" s="98"/>
      <c r="L17" s="242"/>
    </row>
    <row r="18" spans="1:12">
      <c r="A18" s="91"/>
      <c r="B18" s="102"/>
      <c r="C18" s="102"/>
      <c r="D18" s="32"/>
      <c r="E18" s="32"/>
      <c r="F18" s="32"/>
      <c r="G18" s="1498"/>
      <c r="H18" s="1256"/>
      <c r="I18" s="91"/>
      <c r="J18" s="91"/>
      <c r="K18" s="98"/>
      <c r="L18" s="242"/>
    </row>
    <row r="19" spans="1:12">
      <c r="A19" s="102"/>
      <c r="B19" s="105"/>
      <c r="C19" s="105"/>
      <c r="D19" s="32"/>
      <c r="E19" s="32"/>
      <c r="F19" s="32"/>
      <c r="G19" s="102"/>
      <c r="H19" s="102"/>
      <c r="I19" s="105"/>
      <c r="J19" s="105"/>
      <c r="K19" s="105"/>
      <c r="L19" s="242"/>
    </row>
    <row r="20" spans="1:12">
      <c r="A20" s="4825"/>
      <c r="B20" s="102" t="s">
        <v>190</v>
      </c>
      <c r="C20" s="102"/>
      <c r="D20" s="102"/>
      <c r="E20" s="102"/>
      <c r="F20" s="102"/>
      <c r="G20" s="102"/>
      <c r="H20" s="102"/>
      <c r="I20" s="102"/>
      <c r="J20" s="105"/>
      <c r="K20" s="102"/>
      <c r="L20" s="242"/>
    </row>
    <row r="21" spans="1:12">
      <c r="A21" s="4822"/>
      <c r="B21" s="4825"/>
      <c r="C21" s="4825"/>
      <c r="D21" s="4825"/>
      <c r="E21" s="4825"/>
      <c r="F21" s="105"/>
      <c r="G21" s="102"/>
      <c r="H21" s="102"/>
      <c r="I21" s="102"/>
      <c r="J21" s="102"/>
      <c r="K21" s="102"/>
      <c r="L21" s="242"/>
    </row>
    <row r="22" spans="1:12">
      <c r="A22" s="102"/>
      <c r="B22" s="4820" t="s">
        <v>2443</v>
      </c>
      <c r="C22" s="91"/>
      <c r="D22" s="102"/>
      <c r="E22" s="102"/>
      <c r="F22" s="1860" t="str">
        <f>+B15</f>
        <v>Select Name of Insurer/ Financial Holding Company</v>
      </c>
      <c r="G22" s="2109"/>
      <c r="H22" s="2109"/>
      <c r="I22" s="91"/>
      <c r="J22" s="102"/>
      <c r="K22" s="102"/>
      <c r="L22" s="242"/>
    </row>
    <row r="23" spans="1:12">
      <c r="A23" s="102"/>
      <c r="B23" s="102" t="s">
        <v>2500</v>
      </c>
      <c r="C23" s="102"/>
      <c r="D23" s="4861">
        <f>YEAR(Cover!A23)+1</f>
        <v>1901</v>
      </c>
      <c r="E23" s="342" t="s">
        <v>2444</v>
      </c>
      <c r="F23" s="102"/>
      <c r="G23" s="102"/>
      <c r="H23" s="102"/>
      <c r="I23" s="102"/>
      <c r="J23" s="102"/>
      <c r="K23" s="102"/>
      <c r="L23" s="242"/>
    </row>
    <row r="24" spans="1:12">
      <c r="A24" s="102"/>
      <c r="B24" s="91"/>
      <c r="C24" s="636"/>
      <c r="D24" s="636"/>
      <c r="E24" s="636"/>
      <c r="F24" s="102"/>
      <c r="G24" s="102"/>
      <c r="H24" s="102"/>
      <c r="I24" s="102"/>
      <c r="J24" s="102"/>
      <c r="K24" s="102"/>
      <c r="L24" s="242"/>
    </row>
    <row r="25" spans="1:12">
      <c r="A25" s="102"/>
      <c r="B25" s="102" t="s">
        <v>191</v>
      </c>
      <c r="C25" s="1677"/>
      <c r="D25" s="1677"/>
      <c r="E25" s="1677"/>
      <c r="F25" s="91"/>
      <c r="G25" s="102"/>
      <c r="H25" s="91"/>
      <c r="I25" s="91"/>
      <c r="J25" s="32"/>
      <c r="K25" s="541"/>
      <c r="L25" s="242"/>
    </row>
    <row r="26" spans="1:12">
      <c r="A26" s="102"/>
      <c r="B26" s="91"/>
      <c r="C26" s="636"/>
      <c r="D26" s="636"/>
      <c r="E26" s="636"/>
      <c r="F26" s="91"/>
      <c r="G26" s="102"/>
      <c r="H26" s="102"/>
      <c r="I26" s="102"/>
      <c r="J26" s="32"/>
      <c r="K26" s="644"/>
      <c r="L26" s="242"/>
    </row>
    <row r="27" spans="1:12">
      <c r="A27" s="102"/>
      <c r="B27" s="1677" t="s">
        <v>2445</v>
      </c>
      <c r="C27" s="342" t="s">
        <v>2501</v>
      </c>
      <c r="D27" s="636"/>
      <c r="E27" s="636"/>
      <c r="F27" s="4820"/>
      <c r="G27" s="102"/>
      <c r="H27" s="102"/>
      <c r="I27" s="102"/>
      <c r="J27" s="102"/>
      <c r="K27" s="102"/>
      <c r="L27" s="242"/>
    </row>
    <row r="28" spans="1:12">
      <c r="A28" s="102"/>
      <c r="B28" s="636"/>
      <c r="C28" s="342" t="s">
        <v>2502</v>
      </c>
      <c r="D28" s="636"/>
      <c r="E28" s="636"/>
      <c r="F28" s="4820"/>
      <c r="G28" s="102"/>
      <c r="H28" s="102"/>
      <c r="I28" s="102"/>
      <c r="J28" s="102"/>
      <c r="K28" s="102"/>
      <c r="L28" s="242"/>
    </row>
    <row r="29" spans="1:12">
      <c r="A29" s="102"/>
      <c r="B29" s="636"/>
      <c r="C29" s="636"/>
      <c r="D29" s="636"/>
      <c r="E29" s="636"/>
      <c r="F29" s="102"/>
      <c r="G29" s="102"/>
      <c r="H29" s="4820"/>
      <c r="I29" s="102"/>
      <c r="J29" s="102"/>
      <c r="K29" s="102"/>
      <c r="L29" s="242"/>
    </row>
    <row r="30" spans="1:12">
      <c r="A30" s="102"/>
      <c r="B30" s="1677" t="s">
        <v>549</v>
      </c>
      <c r="C30" s="342" t="s">
        <v>2503</v>
      </c>
      <c r="D30" s="102"/>
      <c r="E30" s="102"/>
      <c r="F30" s="102"/>
      <c r="G30" s="4862">
        <f>D23</f>
        <v>1901</v>
      </c>
      <c r="H30" s="342" t="s">
        <v>2446</v>
      </c>
      <c r="I30" s="102"/>
      <c r="J30" s="102"/>
      <c r="K30" s="102"/>
      <c r="L30" s="242"/>
    </row>
    <row r="31" spans="1:12">
      <c r="A31" s="102"/>
      <c r="B31" s="1677"/>
      <c r="C31" s="342"/>
      <c r="D31" s="102"/>
      <c r="E31" s="102"/>
      <c r="F31" s="102"/>
      <c r="G31" s="4854"/>
      <c r="H31" s="342"/>
      <c r="I31" s="102"/>
      <c r="J31" s="102"/>
      <c r="K31" s="102"/>
      <c r="L31" s="242"/>
    </row>
    <row r="32" spans="1:12">
      <c r="A32" s="102"/>
      <c r="B32" s="91"/>
      <c r="C32" s="102" t="s">
        <v>2447</v>
      </c>
      <c r="D32" s="102"/>
      <c r="E32" s="102"/>
      <c r="F32" s="102"/>
      <c r="G32" s="102"/>
      <c r="H32" s="102"/>
      <c r="I32" s="102"/>
      <c r="J32" s="102"/>
      <c r="K32" s="102"/>
      <c r="L32" s="242"/>
    </row>
    <row r="33" spans="1:12">
      <c r="A33" s="102"/>
      <c r="B33" s="91"/>
      <c r="C33" s="102" t="s">
        <v>2504</v>
      </c>
      <c r="D33" s="636"/>
      <c r="E33" s="636"/>
      <c r="F33" s="102"/>
      <c r="G33" s="91"/>
      <c r="H33" s="4828"/>
      <c r="I33" s="102"/>
      <c r="J33" s="102"/>
      <c r="K33" s="102"/>
      <c r="L33" s="242"/>
    </row>
    <row r="34" spans="1:12">
      <c r="A34" s="102"/>
      <c r="B34" s="636"/>
      <c r="C34" s="636"/>
      <c r="D34" s="636"/>
      <c r="E34" s="636"/>
      <c r="F34" s="102"/>
      <c r="G34" s="102"/>
      <c r="H34" s="102"/>
      <c r="I34" s="102"/>
      <c r="J34" s="102"/>
      <c r="K34" s="102"/>
      <c r="L34" s="242"/>
    </row>
    <row r="35" spans="1:12">
      <c r="A35" s="102"/>
      <c r="B35" s="91"/>
      <c r="C35" s="342" t="s">
        <v>2448</v>
      </c>
      <c r="D35" s="636"/>
      <c r="E35" s="636"/>
      <c r="F35" s="102"/>
      <c r="G35" s="102"/>
      <c r="H35" s="102"/>
      <c r="I35" s="102"/>
      <c r="J35" s="102"/>
      <c r="K35" s="102"/>
      <c r="L35" s="242"/>
    </row>
    <row r="36" spans="1:12">
      <c r="A36" s="102"/>
      <c r="B36" s="636"/>
      <c r="C36" s="636"/>
      <c r="D36" s="636"/>
      <c r="E36" s="636"/>
      <c r="F36" s="102"/>
      <c r="G36" s="102"/>
      <c r="H36" s="102"/>
      <c r="I36" s="102"/>
      <c r="J36" s="102"/>
      <c r="K36" s="102"/>
      <c r="L36" s="242"/>
    </row>
    <row r="37" spans="1:12">
      <c r="A37" s="32"/>
      <c r="B37" s="32"/>
      <c r="C37" s="32"/>
      <c r="D37" s="32"/>
      <c r="E37" s="32"/>
      <c r="F37" s="32"/>
      <c r="G37" s="32"/>
      <c r="H37" s="32"/>
      <c r="I37" s="102"/>
      <c r="J37" s="102"/>
      <c r="K37" s="102"/>
      <c r="L37" s="242"/>
    </row>
    <row r="38" spans="1:12">
      <c r="A38" s="32"/>
      <c r="B38" s="32"/>
      <c r="C38" s="32"/>
      <c r="D38" s="32"/>
      <c r="E38" s="32"/>
      <c r="F38" s="32"/>
      <c r="G38" s="32"/>
      <c r="H38" s="32"/>
      <c r="I38" s="102"/>
      <c r="J38" s="91"/>
      <c r="K38" s="102"/>
      <c r="L38" s="242"/>
    </row>
    <row r="39" spans="1:12">
      <c r="A39" s="32"/>
      <c r="B39" s="32"/>
      <c r="C39" s="32"/>
      <c r="D39" s="32"/>
      <c r="E39" s="32"/>
      <c r="F39" s="32"/>
      <c r="G39" s="32"/>
      <c r="H39" s="32"/>
      <c r="I39" s="102"/>
      <c r="J39" s="91"/>
      <c r="K39" s="102"/>
      <c r="L39" s="242"/>
    </row>
    <row r="40" spans="1:12" ht="15" customHeight="1">
      <c r="A40" s="91"/>
      <c r="B40" s="91"/>
      <c r="C40" s="91"/>
      <c r="D40" s="32"/>
      <c r="E40" s="32"/>
      <c r="F40" s="32"/>
      <c r="G40" s="102"/>
      <c r="H40" s="102"/>
      <c r="I40" s="102"/>
      <c r="J40" s="102"/>
      <c r="K40" s="102"/>
      <c r="L40" s="242"/>
    </row>
    <row r="41" spans="1:12">
      <c r="A41" s="32"/>
      <c r="B41" s="32"/>
      <c r="C41" s="32"/>
      <c r="D41" s="32"/>
      <c r="E41" s="32"/>
      <c r="F41" s="32"/>
      <c r="G41" s="102"/>
      <c r="H41" s="102"/>
      <c r="I41" s="102"/>
      <c r="J41" s="102"/>
      <c r="K41" s="102"/>
      <c r="L41" s="242"/>
    </row>
    <row r="42" spans="1:12">
      <c r="A42" s="32"/>
      <c r="B42" s="32"/>
      <c r="C42" s="32"/>
      <c r="D42" s="32"/>
      <c r="E42" s="32"/>
      <c r="F42" s="32"/>
      <c r="G42" s="102"/>
      <c r="H42" s="102"/>
      <c r="I42" s="102"/>
      <c r="J42" s="102"/>
      <c r="K42" s="102"/>
      <c r="L42" s="242"/>
    </row>
    <row r="43" spans="1:12">
      <c r="A43" s="5108" t="s">
        <v>156</v>
      </c>
      <c r="B43" s="5109"/>
      <c r="C43" s="5109"/>
      <c r="D43" s="5110"/>
      <c r="E43" s="32"/>
      <c r="F43" s="32"/>
      <c r="G43" s="102"/>
      <c r="H43" s="4829"/>
      <c r="I43" s="102"/>
      <c r="J43" s="102"/>
      <c r="K43" s="102"/>
      <c r="L43" s="242"/>
    </row>
    <row r="44" spans="1:12">
      <c r="A44" s="5111" t="s">
        <v>151</v>
      </c>
      <c r="B44" s="5112"/>
      <c r="C44" s="5112"/>
      <c r="D44" s="5113"/>
      <c r="E44" s="102"/>
      <c r="F44" s="102"/>
      <c r="G44" s="102"/>
      <c r="H44" s="1853" t="s">
        <v>152</v>
      </c>
      <c r="I44" s="102"/>
      <c r="J44" s="102"/>
      <c r="K44" s="102"/>
      <c r="L44" s="242"/>
    </row>
    <row r="45" spans="1:12" ht="35.25" customHeight="1">
      <c r="A45" s="5114" t="s">
        <v>2449</v>
      </c>
      <c r="B45" s="5115"/>
      <c r="C45" s="5115"/>
      <c r="D45" s="5116"/>
      <c r="E45" s="32"/>
      <c r="F45" s="32"/>
      <c r="G45" s="102"/>
      <c r="H45" s="102"/>
      <c r="I45" s="102"/>
      <c r="J45" s="102"/>
      <c r="K45" s="102"/>
      <c r="L45" s="242"/>
    </row>
    <row r="46" spans="1:12">
      <c r="A46" s="4830"/>
      <c r="B46" s="4831"/>
      <c r="C46" s="4831"/>
      <c r="D46" s="4831"/>
      <c r="E46" s="32"/>
      <c r="F46" s="32"/>
      <c r="G46" s="102"/>
      <c r="H46" s="102"/>
      <c r="I46" s="102"/>
      <c r="J46" s="102"/>
      <c r="K46" s="102"/>
      <c r="L46" s="242"/>
    </row>
    <row r="47" spans="1:12">
      <c r="A47" s="4830"/>
      <c r="B47" s="4831"/>
      <c r="C47" s="4831"/>
      <c r="D47" s="4831"/>
      <c r="E47" s="32"/>
      <c r="F47" s="32"/>
      <c r="G47" s="102"/>
      <c r="H47" s="102"/>
      <c r="I47" s="102"/>
      <c r="J47" s="102"/>
      <c r="K47" s="102"/>
      <c r="L47" s="242"/>
    </row>
    <row r="48" spans="1:12">
      <c r="A48" s="102"/>
      <c r="B48" s="636"/>
      <c r="C48" s="636"/>
      <c r="D48" s="636"/>
      <c r="E48" s="636"/>
      <c r="F48" s="102"/>
      <c r="G48" s="102"/>
      <c r="H48" s="102"/>
      <c r="I48" s="102"/>
      <c r="J48" s="102"/>
      <c r="K48" s="102"/>
    </row>
    <row r="49" spans="1:12">
      <c r="A49" s="5108" t="s">
        <v>156</v>
      </c>
      <c r="B49" s="5109"/>
      <c r="C49" s="5109"/>
      <c r="D49" s="5110"/>
      <c r="E49" s="636"/>
      <c r="F49" s="102"/>
      <c r="G49" s="102"/>
      <c r="H49" s="4829"/>
      <c r="I49" s="102"/>
      <c r="J49" s="102"/>
      <c r="K49" s="102"/>
    </row>
    <row r="50" spans="1:12">
      <c r="A50" s="5111" t="s">
        <v>151</v>
      </c>
      <c r="B50" s="5112"/>
      <c r="C50" s="5112"/>
      <c r="D50" s="5113"/>
      <c r="E50" s="636"/>
      <c r="F50" s="102"/>
      <c r="G50" s="102"/>
      <c r="H50" s="4832"/>
      <c r="I50" s="102"/>
      <c r="J50" s="102"/>
      <c r="K50" s="102"/>
    </row>
    <row r="51" spans="1:12">
      <c r="A51" s="5101" t="s">
        <v>170</v>
      </c>
      <c r="B51" s="5102"/>
      <c r="C51" s="5102"/>
      <c r="D51" s="5103"/>
      <c r="E51" s="636"/>
      <c r="F51" s="102"/>
      <c r="G51" s="102"/>
      <c r="H51" s="1853" t="s">
        <v>152</v>
      </c>
      <c r="I51" s="102"/>
      <c r="J51" s="102"/>
      <c r="K51" s="102"/>
    </row>
    <row r="52" spans="1:12">
      <c r="A52" s="5104" t="s">
        <v>154</v>
      </c>
      <c r="B52" s="5104"/>
      <c r="C52" s="5104"/>
      <c r="D52" s="5105"/>
      <c r="E52" s="636"/>
      <c r="F52" s="102"/>
      <c r="G52" s="102"/>
      <c r="H52" s="102"/>
      <c r="I52" s="102"/>
      <c r="J52" s="102"/>
      <c r="K52" s="102"/>
    </row>
    <row r="53" spans="1:12">
      <c r="A53" s="91"/>
      <c r="B53" s="91"/>
      <c r="C53" s="91"/>
      <c r="D53" s="636"/>
      <c r="E53" s="636"/>
      <c r="F53" s="102"/>
      <c r="G53" s="102"/>
      <c r="H53" s="102"/>
      <c r="I53" s="102"/>
      <c r="J53" s="102"/>
      <c r="K53" s="102"/>
    </row>
    <row r="54" spans="1:12">
      <c r="A54" s="102"/>
      <c r="B54" s="636"/>
      <c r="C54" s="636"/>
      <c r="D54" s="636"/>
      <c r="E54" s="636"/>
      <c r="F54" s="102"/>
      <c r="G54" s="102"/>
      <c r="H54" s="102"/>
      <c r="I54" s="102"/>
      <c r="J54" s="102"/>
      <c r="K54" s="102"/>
    </row>
    <row r="55" spans="1:12">
      <c r="A55" s="102"/>
      <c r="B55" s="102"/>
      <c r="C55" s="102"/>
      <c r="D55" s="102"/>
      <c r="E55" s="102"/>
      <c r="F55" s="102"/>
      <c r="G55" s="102"/>
      <c r="H55" s="102"/>
      <c r="I55" s="102"/>
      <c r="J55" s="102"/>
      <c r="K55" s="102"/>
    </row>
    <row r="56" spans="1:12">
      <c r="A56" s="102"/>
      <c r="B56" s="102"/>
      <c r="C56" s="102"/>
      <c r="D56" s="102"/>
      <c r="E56" s="102"/>
      <c r="F56" s="102"/>
      <c r="G56" s="102"/>
      <c r="H56" s="63" t="str">
        <f>+ToC!E115</f>
        <v xml:space="preserve">LONG-TERM Annual Return </v>
      </c>
      <c r="I56" s="102"/>
      <c r="J56" s="645"/>
      <c r="K56" s="102"/>
    </row>
    <row r="57" spans="1:12">
      <c r="A57" s="102"/>
      <c r="B57" s="102"/>
      <c r="C57" s="102"/>
      <c r="D57" s="102"/>
      <c r="E57" s="102"/>
      <c r="F57" s="102"/>
      <c r="G57" s="102"/>
      <c r="H57" s="63" t="s">
        <v>2450</v>
      </c>
      <c r="I57" s="102"/>
      <c r="J57" s="417"/>
      <c r="K57" s="102"/>
    </row>
    <row r="58" spans="1:12" hidden="1">
      <c r="L58" s="111"/>
    </row>
    <row r="59" spans="1:12" hidden="1"/>
    <row r="60" spans="1:12" hidden="1"/>
    <row r="61" spans="1:12" hidden="1"/>
    <row r="62" spans="1:12" hidden="1"/>
  </sheetData>
  <sheetProtection password="DF61" sheet="1" objects="1" scenarios="1"/>
  <mergeCells count="12">
    <mergeCell ref="A51:D51"/>
    <mergeCell ref="A52:D52"/>
    <mergeCell ref="A1:K1"/>
    <mergeCell ref="A9:K9"/>
    <mergeCell ref="A10:K10"/>
    <mergeCell ref="A43:D43"/>
    <mergeCell ref="A44:D44"/>
    <mergeCell ref="A45:D45"/>
    <mergeCell ref="A49:D49"/>
    <mergeCell ref="A50:D50"/>
    <mergeCell ref="B13:C13"/>
    <mergeCell ref="B15:E15"/>
  </mergeCells>
  <hyperlinks>
    <hyperlink ref="A1:K1" location="ToC!A1" display="ToC!A1"/>
  </hyperlinks>
  <pageMargins left="0.7" right="0.7" top="0.75" bottom="0.75" header="0.3" footer="0.3"/>
  <pageSetup paperSize="5" scale="60" orientation="portrait" r:id="rId1"/>
  <colBreaks count="1" manualBreakCount="1">
    <brk id="457"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tint="0.39997558519241921"/>
  </sheetPr>
  <dimension ref="A1:H36"/>
  <sheetViews>
    <sheetView zoomScaleNormal="100" workbookViewId="0">
      <selection activeCell="A36" sqref="A36:XFD36"/>
    </sheetView>
  </sheetViews>
  <sheetFormatPr defaultColWidth="0" defaultRowHeight="12.5" zeroHeight="1"/>
  <cols>
    <col min="1" max="1" width="12.765625" style="519" customWidth="1"/>
    <col min="2" max="2" width="29.765625" style="519" customWidth="1"/>
    <col min="3" max="3" width="12.4609375" style="519" customWidth="1"/>
    <col min="4" max="4" width="12.765625" style="519" customWidth="1"/>
    <col min="5" max="5" width="18.765625" style="519" customWidth="1"/>
    <col min="6" max="8" width="0" style="519" hidden="1" customWidth="1"/>
    <col min="9" max="16384" width="8.765625" style="519" hidden="1"/>
  </cols>
  <sheetData>
    <row r="1" spans="1:8" ht="13">
      <c r="A1" s="5052" t="s">
        <v>1999</v>
      </c>
      <c r="B1" s="5052"/>
      <c r="C1" s="5052"/>
      <c r="D1" s="5052"/>
      <c r="E1" s="1046"/>
      <c r="F1" s="1047"/>
      <c r="G1" s="1047"/>
      <c r="H1" s="1047"/>
    </row>
    <row r="2" spans="1:8" ht="13">
      <c r="A2" s="278"/>
      <c r="B2" s="278"/>
      <c r="C2" s="278"/>
      <c r="D2" s="1817"/>
      <c r="E2" s="4584" t="s">
        <v>2285</v>
      </c>
      <c r="F2" s="206"/>
      <c r="H2" s="206"/>
    </row>
    <row r="3" spans="1:8" ht="14">
      <c r="A3" s="857" t="str">
        <f>+Cover!$A$14</f>
        <v>Select Name of Insurer/ Financial Holding Company</v>
      </c>
      <c r="B3" s="858"/>
      <c r="C3" s="858"/>
      <c r="D3" s="858"/>
      <c r="E3" s="1023"/>
      <c r="F3" s="842"/>
      <c r="G3" s="1048"/>
      <c r="H3" s="1049"/>
    </row>
    <row r="4" spans="1:8" ht="14">
      <c r="A4" s="833" t="str">
        <f>+ToC!$A$3</f>
        <v>Insurer/Financial Holding Company</v>
      </c>
      <c r="B4" s="833"/>
      <c r="C4" s="842"/>
      <c r="D4" s="842"/>
      <c r="E4" s="842"/>
      <c r="F4" s="842"/>
      <c r="G4" s="1048"/>
    </row>
    <row r="5" spans="1:8" ht="14">
      <c r="A5" s="833"/>
      <c r="B5" s="833"/>
      <c r="C5" s="842"/>
      <c r="D5" s="842"/>
      <c r="E5" s="842"/>
      <c r="F5" s="842"/>
      <c r="G5" s="1048"/>
    </row>
    <row r="6" spans="1:8" ht="14">
      <c r="A6" s="99" t="str">
        <f>+ToC!$A$5</f>
        <v>LONG-TERM INSURERS ANNUAL RETURN</v>
      </c>
      <c r="B6" s="102"/>
      <c r="C6" s="842"/>
      <c r="D6" s="842"/>
      <c r="E6" s="842"/>
      <c r="F6" s="842"/>
      <c r="G6" s="1048"/>
    </row>
    <row r="7" spans="1:8" ht="14">
      <c r="A7" s="99" t="str">
        <f>+ToC!$A$6</f>
        <v>FOR THE YEAR ENDED:</v>
      </c>
      <c r="B7" s="102"/>
      <c r="C7" s="842"/>
      <c r="D7" s="2078">
        <f>+Cover!$A$23</f>
        <v>0</v>
      </c>
      <c r="E7" s="842"/>
      <c r="F7" s="2078" t="e">
        <f>+Cover!#REF!</f>
        <v>#REF!</v>
      </c>
      <c r="G7" s="1048"/>
    </row>
    <row r="8" spans="1:8" ht="13">
      <c r="A8" s="5694"/>
      <c r="B8" s="5377"/>
      <c r="C8" s="5377"/>
      <c r="D8" s="5377"/>
      <c r="E8" s="5709"/>
      <c r="F8" s="1048"/>
      <c r="G8" s="1048"/>
      <c r="H8" s="1050"/>
    </row>
    <row r="9" spans="1:8" ht="14.5">
      <c r="A9" s="5407" t="s">
        <v>999</v>
      </c>
      <c r="B9" s="5286"/>
      <c r="C9" s="5286"/>
      <c r="D9" s="5286"/>
      <c r="E9" s="5710"/>
      <c r="F9" s="1045"/>
      <c r="G9" s="1045"/>
      <c r="H9" s="1045"/>
    </row>
    <row r="10" spans="1:8" ht="14">
      <c r="A10" s="5407" t="s">
        <v>1380</v>
      </c>
      <c r="B10" s="5407"/>
      <c r="C10" s="5407"/>
      <c r="D10" s="5407"/>
      <c r="E10" s="5407"/>
    </row>
    <row r="11" spans="1:8" ht="14">
      <c r="A11" s="5286" t="s">
        <v>1451</v>
      </c>
      <c r="B11" s="5286"/>
      <c r="C11" s="5286"/>
      <c r="D11" s="5286"/>
      <c r="E11" s="5286"/>
    </row>
    <row r="12" spans="1:8">
      <c r="A12" s="278"/>
      <c r="B12" s="278"/>
      <c r="C12" s="278"/>
      <c r="D12" s="278"/>
      <c r="E12" s="278"/>
    </row>
    <row r="13" spans="1:8" ht="111" customHeight="1">
      <c r="A13" s="5703" t="s">
        <v>1401</v>
      </c>
      <c r="B13" s="5704"/>
      <c r="C13" s="3345" t="s">
        <v>1383</v>
      </c>
      <c r="D13" s="3345" t="s">
        <v>1452</v>
      </c>
      <c r="E13" s="4607" t="s">
        <v>1453</v>
      </c>
    </row>
    <row r="14" spans="1:8" ht="13" hidden="1">
      <c r="A14" s="5705"/>
      <c r="B14" s="5706"/>
      <c r="C14" s="3271" t="s">
        <v>1167</v>
      </c>
      <c r="D14" s="3271" t="s">
        <v>1169</v>
      </c>
      <c r="E14" s="3271" t="s">
        <v>1171</v>
      </c>
    </row>
    <row r="15" spans="1:8" ht="13" hidden="1">
      <c r="A15" s="5707"/>
      <c r="B15" s="5708"/>
      <c r="C15" s="3243" t="s">
        <v>281</v>
      </c>
      <c r="D15" s="3243" t="s">
        <v>281</v>
      </c>
      <c r="E15" s="3371" t="s">
        <v>281</v>
      </c>
    </row>
    <row r="16" spans="1:8" ht="19.5" customHeight="1">
      <c r="A16" s="5711" t="s">
        <v>1454</v>
      </c>
      <c r="B16" s="3372" t="s">
        <v>1455</v>
      </c>
      <c r="C16" s="3362"/>
      <c r="D16" s="3362"/>
      <c r="E16" s="3373">
        <f>D16-C16</f>
        <v>0</v>
      </c>
    </row>
    <row r="17" spans="1:5" ht="19.5" customHeight="1">
      <c r="A17" s="5711"/>
      <c r="B17" s="3374" t="s">
        <v>1456</v>
      </c>
      <c r="C17" s="3375"/>
      <c r="D17" s="3362"/>
      <c r="E17" s="3373">
        <f>D17-C17</f>
        <v>0</v>
      </c>
    </row>
    <row r="18" spans="1:5" ht="19.5" customHeight="1">
      <c r="A18" s="5670" t="s">
        <v>1457</v>
      </c>
      <c r="B18" s="5670"/>
      <c r="C18" s="3376">
        <f>SUM(C16:C17)</f>
        <v>0</v>
      </c>
      <c r="D18" s="3376">
        <f>SUM(D16:D17)</f>
        <v>0</v>
      </c>
      <c r="E18" s="3377"/>
    </row>
    <row r="19" spans="1:5" ht="19.5" customHeight="1">
      <c r="A19" s="5670" t="s">
        <v>1458</v>
      </c>
      <c r="B19" s="5670"/>
      <c r="C19" s="5670"/>
      <c r="D19" s="5670"/>
      <c r="E19" s="3378">
        <f>SUM(E16:E17)</f>
        <v>0</v>
      </c>
    </row>
    <row r="20" spans="1:5">
      <c r="A20" s="278"/>
      <c r="B20" s="278"/>
      <c r="C20" s="278"/>
      <c r="D20" s="278"/>
      <c r="E20" s="278"/>
    </row>
    <row r="21" spans="1:5">
      <c r="A21" s="278" t="s">
        <v>603</v>
      </c>
      <c r="B21" s="278"/>
      <c r="C21" s="278"/>
      <c r="D21" s="278"/>
      <c r="E21" s="278"/>
    </row>
    <row r="22" spans="1:5" ht="27.75" customHeight="1">
      <c r="A22" s="5669" t="s">
        <v>1459</v>
      </c>
      <c r="B22" s="5669"/>
      <c r="C22" s="5669"/>
      <c r="D22" s="5669"/>
      <c r="E22" s="278"/>
    </row>
    <row r="23" spans="1:5" ht="27.75" customHeight="1">
      <c r="A23" s="5669" t="s">
        <v>1460</v>
      </c>
      <c r="B23" s="5669"/>
      <c r="C23" s="5669"/>
      <c r="D23" s="5669"/>
      <c r="E23" s="278"/>
    </row>
    <row r="24" spans="1:5" ht="30.75" customHeight="1">
      <c r="A24" s="5669" t="s">
        <v>1461</v>
      </c>
      <c r="B24" s="5669"/>
      <c r="C24" s="5669"/>
      <c r="D24" s="5669"/>
      <c r="E24" s="278"/>
    </row>
    <row r="25" spans="1:5" ht="27" customHeight="1">
      <c r="A25" s="5669" t="s">
        <v>1462</v>
      </c>
      <c r="B25" s="5669"/>
      <c r="C25" s="5669"/>
      <c r="D25" s="5669"/>
      <c r="E25" s="278"/>
    </row>
    <row r="26" spans="1:5" ht="31.5" customHeight="1">
      <c r="A26" s="5669" t="s">
        <v>1463</v>
      </c>
      <c r="B26" s="5669"/>
      <c r="C26" s="5669"/>
      <c r="D26" s="5669"/>
      <c r="E26" s="278"/>
    </row>
    <row r="27" spans="1:5">
      <c r="A27" s="278"/>
      <c r="B27" s="278"/>
      <c r="C27" s="278"/>
      <c r="D27" s="278"/>
      <c r="E27" s="278"/>
    </row>
    <row r="28" spans="1:5">
      <c r="A28" s="278"/>
      <c r="B28" s="278"/>
      <c r="C28" s="278"/>
      <c r="D28" s="278"/>
      <c r="E28" s="278"/>
    </row>
    <row r="29" spans="1:5">
      <c r="A29" s="278"/>
      <c r="B29" s="278"/>
      <c r="C29" s="278"/>
      <c r="D29" s="278"/>
      <c r="E29" s="278"/>
    </row>
    <row r="30" spans="1:5">
      <c r="A30" s="278"/>
      <c r="B30" s="278"/>
      <c r="C30" s="278"/>
      <c r="D30" s="278"/>
      <c r="E30" s="126" t="str">
        <f>+ToC!$E$115</f>
        <v xml:space="preserve">LONG-TERM Annual Return </v>
      </c>
    </row>
    <row r="31" spans="1:5">
      <c r="A31" s="278"/>
      <c r="B31" s="278"/>
      <c r="C31" s="278"/>
      <c r="D31" s="278"/>
      <c r="E31" s="126" t="s">
        <v>2069</v>
      </c>
    </row>
    <row r="32" spans="1:5" hidden="1"/>
    <row r="33" hidden="1"/>
    <row r="34" hidden="1"/>
    <row r="35" hidden="1"/>
    <row r="36" hidden="1"/>
  </sheetData>
  <sheetProtection password="DF61" sheet="1" objects="1" scenarios="1"/>
  <mergeCells count="14">
    <mergeCell ref="A25:D25"/>
    <mergeCell ref="A26:D26"/>
    <mergeCell ref="A16:A17"/>
    <mergeCell ref="A18:B18"/>
    <mergeCell ref="A19:D19"/>
    <mergeCell ref="A22:D22"/>
    <mergeCell ref="A23:D23"/>
    <mergeCell ref="A24:D24"/>
    <mergeCell ref="A13:B15"/>
    <mergeCell ref="A1:D1"/>
    <mergeCell ref="A8:E8"/>
    <mergeCell ref="A9:E9"/>
    <mergeCell ref="A10:E10"/>
    <mergeCell ref="A11:E11"/>
  </mergeCells>
  <hyperlinks>
    <hyperlink ref="A1:D1" location="ToC!A1" display="40.033"/>
  </hyperlinks>
  <printOptions horizontalCentered="1"/>
  <pageMargins left="0.7" right="0.7" top="0.75" bottom="0.75" header="0.3" footer="0.3"/>
  <pageSetup paperSize="5" scale="8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tint="0.39997558519241921"/>
  </sheetPr>
  <dimension ref="A1:H23"/>
  <sheetViews>
    <sheetView zoomScaleNormal="100" workbookViewId="0">
      <selection activeCell="A10" sqref="A10:D10"/>
    </sheetView>
  </sheetViews>
  <sheetFormatPr defaultColWidth="0" defaultRowHeight="0" customHeight="1" zeroHeight="1"/>
  <cols>
    <col min="1" max="1" width="71.765625" style="519" customWidth="1"/>
    <col min="2" max="4" width="12.765625" style="519" customWidth="1"/>
    <col min="5" max="5" width="2.4609375" style="519" customWidth="1"/>
    <col min="6" max="8" width="0" style="519" hidden="1" customWidth="1"/>
    <col min="9" max="16384" width="8.765625" style="519" hidden="1"/>
  </cols>
  <sheetData>
    <row r="1" spans="1:8" s="278" customFormat="1" ht="13">
      <c r="A1" s="5052" t="s">
        <v>2000</v>
      </c>
      <c r="B1" s="5052"/>
      <c r="C1" s="5052"/>
      <c r="D1" s="5052"/>
      <c r="E1" s="1046"/>
      <c r="F1" s="1046"/>
      <c r="G1" s="1046"/>
      <c r="H1" s="1046"/>
    </row>
    <row r="2" spans="1:8" s="278" customFormat="1" ht="13">
      <c r="A2" s="1024"/>
      <c r="C2" s="1023"/>
      <c r="D2" s="4584" t="s">
        <v>2285</v>
      </c>
      <c r="F2" s="4596"/>
      <c r="H2" s="4596"/>
    </row>
    <row r="3" spans="1:8" s="278" customFormat="1" ht="14">
      <c r="A3" s="857" t="str">
        <f>+Cover!$A$14</f>
        <v>Select Name of Insurer/ Financial Holding Company</v>
      </c>
      <c r="B3" s="858"/>
      <c r="C3" s="858"/>
      <c r="D3" s="1023"/>
      <c r="E3" s="842"/>
      <c r="F3" s="842"/>
      <c r="G3" s="831"/>
      <c r="H3" s="1089"/>
    </row>
    <row r="4" spans="1:8" s="278" customFormat="1" ht="14">
      <c r="A4" s="833" t="str">
        <f>+ToC!$A$3</f>
        <v>Insurer/Financial Holding Company</v>
      </c>
      <c r="B4" s="833"/>
      <c r="C4" s="842"/>
      <c r="D4" s="842"/>
      <c r="E4" s="842"/>
      <c r="F4" s="842"/>
      <c r="G4" s="831"/>
    </row>
    <row r="5" spans="1:8" s="278" customFormat="1" ht="14">
      <c r="A5" s="833"/>
      <c r="B5" s="833"/>
      <c r="C5" s="842"/>
      <c r="D5" s="842"/>
      <c r="E5" s="842"/>
      <c r="F5" s="842"/>
      <c r="G5" s="831"/>
    </row>
    <row r="6" spans="1:8" s="278" customFormat="1" ht="14">
      <c r="A6" s="99" t="str">
        <f>+ToC!$A$5</f>
        <v>LONG-TERM INSURERS ANNUAL RETURN</v>
      </c>
      <c r="B6" s="102"/>
      <c r="C6" s="842"/>
      <c r="D6" s="842"/>
      <c r="E6" s="842"/>
      <c r="F6" s="842"/>
      <c r="G6" s="831"/>
    </row>
    <row r="7" spans="1:8" s="278" customFormat="1" ht="14">
      <c r="A7" s="99" t="str">
        <f>+ToC!$A$6</f>
        <v>FOR THE YEAR ENDED:</v>
      </c>
      <c r="B7" s="102"/>
      <c r="C7" s="842"/>
      <c r="D7" s="2078">
        <f>+Cover!$A$23</f>
        <v>0</v>
      </c>
      <c r="E7" s="842"/>
      <c r="F7" s="2078" t="e">
        <f>+Cover!#REF!</f>
        <v>#REF!</v>
      </c>
      <c r="G7" s="831"/>
    </row>
    <row r="8" spans="1:8" s="278" customFormat="1" ht="13">
      <c r="A8" s="5694"/>
      <c r="B8" s="5694"/>
      <c r="C8" s="5694"/>
      <c r="D8" s="5694"/>
      <c r="F8" s="831"/>
      <c r="G8" s="831"/>
      <c r="H8" s="1080"/>
    </row>
    <row r="9" spans="1:8" s="278" customFormat="1" ht="14">
      <c r="A9" s="5407" t="s">
        <v>999</v>
      </c>
      <c r="B9" s="5407"/>
      <c r="C9" s="5407"/>
      <c r="D9" s="5407"/>
      <c r="E9" s="4596"/>
      <c r="F9" s="4596"/>
      <c r="G9" s="4596"/>
      <c r="H9" s="4596"/>
    </row>
    <row r="10" spans="1:8" s="278" customFormat="1" ht="14">
      <c r="A10" s="5712" t="s">
        <v>1380</v>
      </c>
      <c r="B10" s="5712"/>
      <c r="C10" s="5712"/>
      <c r="D10" s="5712"/>
      <c r="E10" s="4596"/>
      <c r="F10" s="4596"/>
      <c r="G10" s="4596"/>
      <c r="H10" s="4596"/>
    </row>
    <row r="11" spans="1:8" s="278" customFormat="1" ht="14">
      <c r="A11" s="5213" t="s">
        <v>1464</v>
      </c>
      <c r="B11" s="5055"/>
      <c r="C11" s="5055"/>
      <c r="D11" s="5055"/>
      <c r="E11" s="4596"/>
      <c r="F11" s="4596"/>
      <c r="G11" s="4596"/>
      <c r="H11" s="4596"/>
    </row>
    <row r="12" spans="1:8" s="278" customFormat="1" ht="13">
      <c r="A12" s="1820"/>
      <c r="B12" s="1820"/>
      <c r="C12" s="1820"/>
      <c r="D12" s="1820"/>
      <c r="E12" s="4596"/>
      <c r="F12" s="4596"/>
      <c r="G12" s="4596"/>
      <c r="H12" s="4596"/>
    </row>
    <row r="13" spans="1:8" s="278" customFormat="1" ht="39">
      <c r="A13" s="5671" t="s">
        <v>1401</v>
      </c>
      <c r="B13" s="3271" t="s">
        <v>1465</v>
      </c>
      <c r="C13" s="3271" t="s">
        <v>1238</v>
      </c>
      <c r="D13" s="3271" t="s">
        <v>1466</v>
      </c>
    </row>
    <row r="14" spans="1:8" s="278" customFormat="1" ht="13">
      <c r="A14" s="5672"/>
      <c r="B14" s="3271" t="s">
        <v>1167</v>
      </c>
      <c r="C14" s="3271" t="s">
        <v>1169</v>
      </c>
      <c r="D14" s="3271" t="s">
        <v>1171</v>
      </c>
    </row>
    <row r="15" spans="1:8" s="278" customFormat="1" ht="13">
      <c r="A15" s="5673"/>
      <c r="B15" s="3243" t="s">
        <v>281</v>
      </c>
      <c r="C15" s="3243"/>
      <c r="D15" s="3243" t="s">
        <v>281</v>
      </c>
    </row>
    <row r="16" spans="1:8" s="278" customFormat="1" ht="25.5">
      <c r="A16" s="3277" t="s">
        <v>1467</v>
      </c>
      <c r="B16" s="3281"/>
      <c r="C16" s="3379">
        <v>0</v>
      </c>
      <c r="D16" s="2504">
        <f>+B16*C16</f>
        <v>0</v>
      </c>
    </row>
    <row r="17" spans="1:4" s="278" customFormat="1" ht="25.5">
      <c r="A17" s="3277" t="s">
        <v>1468</v>
      </c>
      <c r="B17" s="3281"/>
      <c r="C17" s="3379">
        <v>5.0000000000000001E-3</v>
      </c>
      <c r="D17" s="2504">
        <f>+B17*C17</f>
        <v>0</v>
      </c>
    </row>
    <row r="18" spans="1:4" s="278" customFormat="1" ht="17.25" customHeight="1">
      <c r="A18" s="3246" t="s">
        <v>1469</v>
      </c>
      <c r="B18" s="3281"/>
      <c r="C18" s="3379">
        <v>0.01</v>
      </c>
      <c r="D18" s="2504">
        <f>+B18*C18</f>
        <v>0</v>
      </c>
    </row>
    <row r="19" spans="1:4" s="278" customFormat="1" ht="17.25" customHeight="1">
      <c r="A19" s="3248" t="s">
        <v>1470</v>
      </c>
      <c r="B19" s="3319">
        <f>SUM(B16:B18)</f>
        <v>0</v>
      </c>
      <c r="C19" s="3379"/>
      <c r="D19" s="2504"/>
    </row>
    <row r="20" spans="1:4" s="278" customFormat="1" ht="17.25" customHeight="1">
      <c r="A20" s="3248" t="s">
        <v>1471</v>
      </c>
      <c r="B20" s="3246"/>
      <c r="C20" s="3307"/>
      <c r="D20" s="3319">
        <f>SUM(D16:D18)</f>
        <v>0</v>
      </c>
    </row>
    <row r="21" spans="1:4" s="278" customFormat="1" ht="12.5"/>
    <row r="22" spans="1:4" s="278" customFormat="1" ht="12.5">
      <c r="D22" s="126" t="str">
        <f>+ToC!$E$115</f>
        <v xml:space="preserve">LONG-TERM Annual Return </v>
      </c>
    </row>
    <row r="23" spans="1:4" s="278" customFormat="1" ht="12.5">
      <c r="D23" s="126" t="s">
        <v>2070</v>
      </c>
    </row>
  </sheetData>
  <sheetProtection password="DF61" sheet="1" objects="1" scenarios="1"/>
  <mergeCells count="6">
    <mergeCell ref="A13:A15"/>
    <mergeCell ref="A1:D1"/>
    <mergeCell ref="A8:D8"/>
    <mergeCell ref="A9:D9"/>
    <mergeCell ref="A10:D10"/>
    <mergeCell ref="A11:D11"/>
  </mergeCells>
  <hyperlinks>
    <hyperlink ref="A1:D1" location="ToC!A1" display="40.034"/>
  </hyperlinks>
  <printOptions horizontalCentered="1"/>
  <pageMargins left="0.7" right="0.7" top="0.75" bottom="0.75" header="0.3" footer="0.3"/>
  <pageSetup paperSize="5" scale="6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tint="0.39997558519241921"/>
  </sheetPr>
  <dimension ref="A1:L21"/>
  <sheetViews>
    <sheetView zoomScaleNormal="100" workbookViewId="0">
      <selection activeCell="E1" sqref="E1:E1048576"/>
    </sheetView>
  </sheetViews>
  <sheetFormatPr defaultColWidth="0" defaultRowHeight="0" customHeight="1" zeroHeight="1"/>
  <cols>
    <col min="1" max="1" width="73.765625" style="519" customWidth="1"/>
    <col min="2" max="2" width="15.84375" style="519" customWidth="1"/>
    <col min="3" max="3" width="8.765625" style="519" customWidth="1"/>
    <col min="4" max="4" width="14" style="519" customWidth="1"/>
    <col min="5" max="5" width="2.4609375" style="519" hidden="1" customWidth="1"/>
    <col min="6" max="12" width="0" style="519" hidden="1" customWidth="1"/>
    <col min="13" max="16384" width="8.765625" style="519" hidden="1"/>
  </cols>
  <sheetData>
    <row r="1" spans="1:12" ht="13">
      <c r="A1" s="5052" t="s">
        <v>2001</v>
      </c>
      <c r="B1" s="5065"/>
      <c r="C1" s="5065"/>
      <c r="D1" s="5065"/>
      <c r="E1" s="1038"/>
      <c r="F1" s="1038"/>
      <c r="G1" s="1038"/>
      <c r="H1" s="1038"/>
      <c r="I1" s="1038"/>
      <c r="J1" s="1038"/>
      <c r="K1" s="1038"/>
      <c r="L1" s="1038"/>
    </row>
    <row r="2" spans="1:12" ht="13">
      <c r="A2" s="4571"/>
      <c r="B2" s="4571"/>
      <c r="C2" s="4584"/>
      <c r="D2" s="4584" t="s">
        <v>2285</v>
      </c>
      <c r="E2" s="1047"/>
    </row>
    <row r="3" spans="1:12" ht="14">
      <c r="A3" s="857" t="str">
        <f>+Cover!$A$14</f>
        <v>Select Name of Insurer/ Financial Holding Company</v>
      </c>
      <c r="B3" s="858"/>
      <c r="C3" s="858"/>
      <c r="D3" s="1023"/>
      <c r="E3" s="842"/>
      <c r="F3" s="842"/>
    </row>
    <row r="4" spans="1:12" ht="14">
      <c r="A4" s="833" t="str">
        <f>+ToC!$A$3</f>
        <v>Insurer/Financial Holding Company</v>
      </c>
      <c r="B4" s="833"/>
      <c r="C4" s="842"/>
      <c r="D4" s="842"/>
      <c r="E4" s="842"/>
      <c r="F4" s="842"/>
    </row>
    <row r="5" spans="1:12" ht="14">
      <c r="A5" s="833"/>
      <c r="B5" s="833"/>
      <c r="C5" s="842"/>
      <c r="D5" s="842"/>
      <c r="E5" s="842"/>
      <c r="F5" s="842"/>
    </row>
    <row r="6" spans="1:12" ht="14">
      <c r="A6" s="99" t="str">
        <f>+ToC!$A$5</f>
        <v>LONG-TERM INSURERS ANNUAL RETURN</v>
      </c>
      <c r="B6" s="102"/>
      <c r="C6" s="842"/>
      <c r="D6" s="842"/>
      <c r="E6" s="842"/>
      <c r="F6" s="842"/>
    </row>
    <row r="7" spans="1:12" ht="14">
      <c r="A7" s="99" t="str">
        <f>+ToC!$A$6</f>
        <v>FOR THE YEAR ENDED:</v>
      </c>
      <c r="B7" s="102"/>
      <c r="C7" s="842"/>
      <c r="D7" s="2078">
        <f>+Cover!$A$23</f>
        <v>0</v>
      </c>
      <c r="E7" s="842"/>
      <c r="F7" s="2078" t="e">
        <f>+Cover!#REF!</f>
        <v>#REF!</v>
      </c>
    </row>
    <row r="8" spans="1:12" ht="13">
      <c r="A8" s="5713"/>
      <c r="B8" s="5713"/>
      <c r="C8" s="5713"/>
      <c r="D8" s="278"/>
    </row>
    <row r="9" spans="1:12" ht="14">
      <c r="A9" s="5407" t="s">
        <v>999</v>
      </c>
      <c r="B9" s="5055"/>
      <c r="C9" s="5055"/>
      <c r="D9" s="1821"/>
      <c r="E9" s="1038"/>
      <c r="F9" s="1038"/>
      <c r="G9" s="1038"/>
      <c r="H9" s="1038"/>
      <c r="I9" s="1038"/>
      <c r="J9" s="1038"/>
      <c r="K9" s="1038"/>
      <c r="L9" s="1038"/>
    </row>
    <row r="10" spans="1:12" ht="14">
      <c r="A10" s="5712" t="s">
        <v>1380</v>
      </c>
      <c r="B10" s="5712"/>
      <c r="C10" s="5712"/>
      <c r="D10" s="278"/>
    </row>
    <row r="11" spans="1:12" ht="14">
      <c r="A11" s="5055" t="s">
        <v>1472</v>
      </c>
      <c r="B11" s="5042"/>
      <c r="C11" s="5042"/>
      <c r="D11" s="278"/>
    </row>
    <row r="12" spans="1:12" ht="12.5">
      <c r="A12" s="278"/>
      <c r="B12" s="278"/>
      <c r="C12" s="278"/>
      <c r="D12" s="278"/>
    </row>
    <row r="13" spans="1:12" ht="39">
      <c r="A13" s="3271" t="s">
        <v>1473</v>
      </c>
      <c r="B13" s="3271" t="s">
        <v>1474</v>
      </c>
      <c r="C13" s="3271" t="s">
        <v>1238</v>
      </c>
      <c r="D13" s="3305" t="s">
        <v>1475</v>
      </c>
    </row>
    <row r="14" spans="1:12" ht="13">
      <c r="A14" s="3246"/>
      <c r="B14" s="3243" t="s">
        <v>1167</v>
      </c>
      <c r="C14" s="3243" t="s">
        <v>1169</v>
      </c>
      <c r="D14" s="3306" t="s">
        <v>1171</v>
      </c>
    </row>
    <row r="15" spans="1:12" ht="13">
      <c r="A15" s="3248"/>
      <c r="B15" s="3306" t="s">
        <v>639</v>
      </c>
      <c r="C15" s="3320"/>
      <c r="D15" s="3321" t="s">
        <v>639</v>
      </c>
    </row>
    <row r="16" spans="1:12" ht="13">
      <c r="A16" s="3358" t="s">
        <v>1476</v>
      </c>
      <c r="B16" s="3380"/>
      <c r="C16" s="3381">
        <v>0.01</v>
      </c>
      <c r="D16" s="3326">
        <f>+B16*C16</f>
        <v>0</v>
      </c>
    </row>
    <row r="17" spans="1:4" ht="13">
      <c r="A17" s="3244" t="s">
        <v>1477</v>
      </c>
      <c r="B17" s="3295"/>
      <c r="C17" s="3310"/>
      <c r="D17" s="3331">
        <f>SUM(D16:D16)</f>
        <v>0</v>
      </c>
    </row>
    <row r="18" spans="1:4" ht="12.5">
      <c r="A18" s="278"/>
      <c r="B18" s="278"/>
      <c r="C18" s="278"/>
      <c r="D18" s="278"/>
    </row>
    <row r="19" spans="1:4" ht="12.5">
      <c r="A19" s="278"/>
      <c r="B19" s="278"/>
      <c r="C19" s="278"/>
      <c r="D19" s="278"/>
    </row>
    <row r="20" spans="1:4" ht="12.5">
      <c r="A20" s="278"/>
      <c r="B20" s="278"/>
      <c r="C20" s="278"/>
      <c r="D20" s="126" t="str">
        <f>+ToC!$E$115</f>
        <v xml:space="preserve">LONG-TERM Annual Return </v>
      </c>
    </row>
    <row r="21" spans="1:4" ht="12.5">
      <c r="A21" s="278"/>
      <c r="B21" s="278"/>
      <c r="C21" s="278"/>
      <c r="D21" s="126" t="s">
        <v>2071</v>
      </c>
    </row>
  </sheetData>
  <sheetProtection password="DF61" sheet="1" objects="1" scenarios="1"/>
  <mergeCells count="5">
    <mergeCell ref="A11:C11"/>
    <mergeCell ref="A1:D1"/>
    <mergeCell ref="A8:C8"/>
    <mergeCell ref="A9:C9"/>
    <mergeCell ref="A10:C10"/>
  </mergeCells>
  <hyperlinks>
    <hyperlink ref="A1:D1" location="ToC!A1" display="40.035"/>
  </hyperlinks>
  <printOptions horizontalCentered="1"/>
  <pageMargins left="0.25" right="0.25" top="0.75" bottom="0.75" header="0.3" footer="0.3"/>
  <pageSetup paperSize="5" scale="6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tint="0.39997558519241921"/>
  </sheetPr>
  <dimension ref="A1:H24"/>
  <sheetViews>
    <sheetView zoomScaleNormal="100" workbookViewId="0">
      <selection activeCell="A23" sqref="A23"/>
    </sheetView>
  </sheetViews>
  <sheetFormatPr defaultColWidth="0" defaultRowHeight="0" customHeight="1" zeroHeight="1"/>
  <cols>
    <col min="1" max="1" width="73.765625" style="519" customWidth="1"/>
    <col min="2" max="4" width="12.765625" style="519" customWidth="1"/>
    <col min="5" max="5" width="2.4609375" style="519" hidden="1" customWidth="1"/>
    <col min="6" max="8" width="0" style="519" hidden="1" customWidth="1"/>
    <col min="9" max="16384" width="8.765625" style="519" hidden="1"/>
  </cols>
  <sheetData>
    <row r="1" spans="1:8" s="4" customFormat="1" ht="15.5">
      <c r="A1" s="5052" t="s">
        <v>2002</v>
      </c>
      <c r="B1" s="5052"/>
      <c r="C1" s="5052"/>
      <c r="D1" s="5052"/>
      <c r="E1" s="3990"/>
      <c r="F1" s="3990"/>
      <c r="G1" s="3990"/>
      <c r="H1" s="3990"/>
    </row>
    <row r="2" spans="1:8" ht="13">
      <c r="A2" s="1024"/>
      <c r="B2" s="278"/>
      <c r="C2" s="1817"/>
      <c r="D2" s="4584" t="s">
        <v>2285</v>
      </c>
      <c r="F2" s="206"/>
      <c r="H2" s="206"/>
    </row>
    <row r="3" spans="1:8" ht="14">
      <c r="A3" s="857" t="str">
        <f>+Cover!$A$14</f>
        <v>Select Name of Insurer/ Financial Holding Company</v>
      </c>
      <c r="B3" s="858"/>
      <c r="C3" s="858"/>
      <c r="D3" s="1023"/>
      <c r="E3" s="842"/>
      <c r="F3" s="842"/>
      <c r="G3" s="1048"/>
      <c r="H3" s="1049"/>
    </row>
    <row r="4" spans="1:8" ht="14">
      <c r="A4" s="833" t="str">
        <f>+ToC!$A$3</f>
        <v>Insurer/Financial Holding Company</v>
      </c>
      <c r="B4" s="833"/>
      <c r="C4" s="842"/>
      <c r="D4" s="842"/>
      <c r="E4" s="842"/>
      <c r="F4" s="842"/>
      <c r="G4" s="1048"/>
    </row>
    <row r="5" spans="1:8" ht="14">
      <c r="A5" s="833"/>
      <c r="B5" s="833"/>
      <c r="C5" s="842"/>
      <c r="D5" s="842"/>
      <c r="E5" s="842"/>
      <c r="F5" s="842"/>
      <c r="G5" s="1048"/>
    </row>
    <row r="6" spans="1:8" ht="14">
      <c r="A6" s="99" t="str">
        <f>+ToC!$A$5</f>
        <v>LONG-TERM INSURERS ANNUAL RETURN</v>
      </c>
      <c r="B6" s="102"/>
      <c r="C6" s="842"/>
      <c r="D6" s="842"/>
      <c r="E6" s="842"/>
      <c r="F6" s="842"/>
      <c r="G6" s="1048"/>
    </row>
    <row r="7" spans="1:8" ht="14">
      <c r="A7" s="99" t="str">
        <f>+ToC!$A$6</f>
        <v>FOR THE YEAR ENDED:</v>
      </c>
      <c r="B7" s="102"/>
      <c r="C7" s="842"/>
      <c r="D7" s="2078">
        <f>+Cover!$A$23</f>
        <v>0</v>
      </c>
      <c r="E7" s="842"/>
      <c r="F7" s="2078" t="e">
        <f>+Cover!#REF!</f>
        <v>#REF!</v>
      </c>
      <c r="G7" s="1048"/>
    </row>
    <row r="8" spans="1:8" ht="13">
      <c r="A8" s="5694"/>
      <c r="B8" s="5694"/>
      <c r="C8" s="5694"/>
      <c r="D8" s="5694"/>
      <c r="E8" s="297"/>
      <c r="F8" s="1048"/>
      <c r="G8" s="1048"/>
      <c r="H8" s="1050"/>
    </row>
    <row r="9" spans="1:8" ht="14">
      <c r="A9" s="5407" t="s">
        <v>999</v>
      </c>
      <c r="B9" s="5407"/>
      <c r="C9" s="5407"/>
      <c r="D9" s="5407"/>
      <c r="E9" s="1045"/>
      <c r="F9" s="1045"/>
      <c r="G9" s="1045"/>
      <c r="H9" s="1045"/>
    </row>
    <row r="10" spans="1:8" ht="14">
      <c r="A10" s="5407" t="s">
        <v>1380</v>
      </c>
      <c r="B10" s="5407"/>
      <c r="C10" s="5407"/>
      <c r="D10" s="5407"/>
      <c r="E10" s="1045"/>
      <c r="F10" s="1045"/>
      <c r="G10" s="1045"/>
      <c r="H10" s="1045"/>
    </row>
    <row r="11" spans="1:8" ht="14">
      <c r="A11" s="5714" t="s">
        <v>1478</v>
      </c>
      <c r="B11" s="5714"/>
      <c r="C11" s="5714"/>
      <c r="D11" s="5714"/>
      <c r="E11" s="1045"/>
      <c r="F11" s="1045"/>
      <c r="G11" s="1045"/>
      <c r="H11" s="1045"/>
    </row>
    <row r="12" spans="1:8" ht="12.5">
      <c r="A12" s="278"/>
      <c r="B12" s="278"/>
      <c r="C12" s="278"/>
      <c r="D12" s="278"/>
    </row>
    <row r="13" spans="1:8" ht="39">
      <c r="A13" s="5671" t="s">
        <v>1401</v>
      </c>
      <c r="B13" s="3271" t="s">
        <v>1479</v>
      </c>
      <c r="C13" s="3271" t="s">
        <v>1238</v>
      </c>
      <c r="D13" s="3305" t="s">
        <v>1475</v>
      </c>
    </row>
    <row r="14" spans="1:8" ht="13">
      <c r="A14" s="5672"/>
      <c r="B14" s="3243" t="s">
        <v>1167</v>
      </c>
      <c r="C14" s="3243" t="s">
        <v>1169</v>
      </c>
      <c r="D14" s="3306" t="s">
        <v>1171</v>
      </c>
    </row>
    <row r="15" spans="1:8" ht="13">
      <c r="A15" s="5673"/>
      <c r="B15" s="3243" t="s">
        <v>281</v>
      </c>
      <c r="C15" s="3243"/>
      <c r="D15" s="3306"/>
    </row>
    <row r="16" spans="1:8" ht="13">
      <c r="A16" s="3248"/>
      <c r="B16" s="3295"/>
      <c r="C16" s="3307"/>
      <c r="D16" s="3382"/>
    </row>
    <row r="17" spans="1:4" ht="15">
      <c r="A17" s="3247" t="s">
        <v>1480</v>
      </c>
      <c r="B17" s="3383"/>
      <c r="C17" s="3384"/>
      <c r="D17" s="2504">
        <f>+B17*C17</f>
        <v>0</v>
      </c>
    </row>
    <row r="18" spans="1:4" ht="13">
      <c r="A18" s="3385"/>
      <c r="B18" s="3311"/>
      <c r="C18" s="3386"/>
      <c r="D18" s="2504">
        <f>+B18*C18</f>
        <v>0</v>
      </c>
    </row>
    <row r="19" spans="1:4" ht="13">
      <c r="A19" s="3244" t="s">
        <v>1481</v>
      </c>
      <c r="B19" s="3295"/>
      <c r="C19" s="3307"/>
      <c r="D19" s="3319">
        <f>SUM(D17:D18)</f>
        <v>0</v>
      </c>
    </row>
    <row r="20" spans="1:4" ht="13">
      <c r="A20" s="1043"/>
      <c r="B20" s="1051"/>
      <c r="C20" s="1052"/>
      <c r="D20" s="1053"/>
    </row>
    <row r="21" spans="1:4" ht="12.5">
      <c r="A21" s="278" t="s">
        <v>603</v>
      </c>
      <c r="B21" s="278"/>
      <c r="C21" s="278"/>
      <c r="D21" s="278"/>
    </row>
    <row r="22" spans="1:4" ht="37.5">
      <c r="A22" s="1816" t="s">
        <v>2579</v>
      </c>
      <c r="B22" s="278"/>
      <c r="C22" s="278"/>
      <c r="D22" s="278"/>
    </row>
    <row r="23" spans="1:4" ht="12.5">
      <c r="A23" s="278"/>
      <c r="B23" s="278"/>
      <c r="C23" s="278"/>
      <c r="D23" s="126" t="str">
        <f>+ToC!$E$115</f>
        <v xml:space="preserve">LONG-TERM Annual Return </v>
      </c>
    </row>
    <row r="24" spans="1:4" ht="12.5">
      <c r="A24" s="278"/>
      <c r="B24" s="278"/>
      <c r="C24" s="278"/>
      <c r="D24" s="126" t="s">
        <v>2072</v>
      </c>
    </row>
  </sheetData>
  <sheetProtection password="DF61" sheet="1" objects="1" scenarios="1"/>
  <mergeCells count="6">
    <mergeCell ref="A13:A15"/>
    <mergeCell ref="A1:D1"/>
    <mergeCell ref="A8:D8"/>
    <mergeCell ref="A9:D9"/>
    <mergeCell ref="A10:D10"/>
    <mergeCell ref="A11:D11"/>
  </mergeCells>
  <hyperlinks>
    <hyperlink ref="A1:D1" location="ToC!A1" display="40.036"/>
  </hyperlinks>
  <printOptions horizontalCentered="1"/>
  <pageMargins left="0.7" right="0.7" top="0.75" bottom="0.75" header="0.3" footer="0.3"/>
  <pageSetup paperSize="5" scale="6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tint="0.39997558519241921"/>
  </sheetPr>
  <dimension ref="A1:F34"/>
  <sheetViews>
    <sheetView zoomScaleNormal="100" workbookViewId="0">
      <selection activeCell="A12" sqref="A12"/>
    </sheetView>
  </sheetViews>
  <sheetFormatPr defaultColWidth="0" defaultRowHeight="0" customHeight="1" zeroHeight="1"/>
  <cols>
    <col min="1" max="1" width="38.53515625" style="1054" customWidth="1"/>
    <col min="2" max="2" width="9.84375" style="1054" customWidth="1"/>
    <col min="3" max="3" width="9.07421875" style="1064" customWidth="1"/>
    <col min="4" max="4" width="9.84375" style="1054" customWidth="1"/>
    <col min="5" max="5" width="0" style="1054" hidden="1" customWidth="1"/>
    <col min="6" max="16384" width="6.23046875" style="1054" hidden="1"/>
  </cols>
  <sheetData>
    <row r="1" spans="1:6" ht="13">
      <c r="A1" s="5052" t="s">
        <v>2003</v>
      </c>
      <c r="B1" s="5065"/>
      <c r="C1" s="5065"/>
      <c r="D1" s="5065"/>
    </row>
    <row r="2" spans="1:6" ht="13">
      <c r="A2" s="1055"/>
      <c r="B2" s="1056"/>
      <c r="C2" s="1824"/>
      <c r="D2" s="4584" t="s">
        <v>2285</v>
      </c>
    </row>
    <row r="3" spans="1:6" ht="14">
      <c r="A3" s="857" t="str">
        <f>+Cover!$A$14</f>
        <v>Select Name of Insurer/ Financial Holding Company</v>
      </c>
      <c r="B3" s="858"/>
      <c r="C3" s="858"/>
      <c r="D3" s="858"/>
      <c r="E3" s="842"/>
      <c r="F3" s="842"/>
    </row>
    <row r="4" spans="1:6" ht="14">
      <c r="A4" s="833" t="str">
        <f>+ToC!$A$3</f>
        <v>Insurer/Financial Holding Company</v>
      </c>
      <c r="B4" s="833"/>
      <c r="C4" s="842"/>
      <c r="D4" s="842"/>
      <c r="E4" s="842"/>
      <c r="F4" s="842"/>
    </row>
    <row r="5" spans="1:6" ht="14">
      <c r="A5" s="833"/>
      <c r="B5" s="833"/>
      <c r="C5" s="842"/>
      <c r="D5" s="842"/>
      <c r="E5" s="842"/>
      <c r="F5" s="842"/>
    </row>
    <row r="6" spans="1:6" ht="14">
      <c r="A6" s="99" t="str">
        <f>+ToC!$A$5</f>
        <v>LONG-TERM INSURERS ANNUAL RETURN</v>
      </c>
      <c r="B6" s="102"/>
      <c r="C6" s="842"/>
      <c r="D6" s="842"/>
      <c r="E6" s="842"/>
      <c r="F6" s="842"/>
    </row>
    <row r="7" spans="1:6" ht="14">
      <c r="A7" s="99" t="str">
        <f>+ToC!$A$6</f>
        <v>FOR THE YEAR ENDED:</v>
      </c>
      <c r="B7" s="102"/>
      <c r="C7" s="842"/>
      <c r="D7" s="2078">
        <f>+Cover!$A$23</f>
        <v>0</v>
      </c>
      <c r="E7" s="842"/>
      <c r="F7" s="2078" t="e">
        <f>+Cover!#REF!</f>
        <v>#REF!</v>
      </c>
    </row>
    <row r="8" spans="1:6" ht="13">
      <c r="A8" s="5717"/>
      <c r="B8" s="5718"/>
      <c r="C8" s="5718"/>
      <c r="D8" s="1060"/>
    </row>
    <row r="9" spans="1:6" ht="14">
      <c r="A9" s="5582" t="s">
        <v>999</v>
      </c>
      <c r="B9" s="5582"/>
      <c r="C9" s="5582"/>
      <c r="D9" s="5582"/>
    </row>
    <row r="10" spans="1:6" ht="14">
      <c r="A10" s="5582" t="s">
        <v>1482</v>
      </c>
      <c r="B10" s="5582"/>
      <c r="C10" s="5582"/>
      <c r="D10" s="5582"/>
    </row>
    <row r="11" spans="1:6" ht="14">
      <c r="A11" s="5582" t="s">
        <v>1483</v>
      </c>
      <c r="B11" s="5719"/>
      <c r="C11" s="5719"/>
      <c r="D11" s="5719"/>
    </row>
    <row r="12" spans="1:6" ht="13">
      <c r="A12" s="1061"/>
      <c r="B12" s="1056"/>
      <c r="C12" s="1824"/>
      <c r="D12" s="1058"/>
    </row>
    <row r="13" spans="1:6" ht="52">
      <c r="A13" s="3387" t="s">
        <v>1484</v>
      </c>
      <c r="B13" s="3388" t="s">
        <v>1485</v>
      </c>
      <c r="C13" s="3388" t="s">
        <v>1486</v>
      </c>
      <c r="D13" s="3388" t="s">
        <v>1487</v>
      </c>
    </row>
    <row r="14" spans="1:6" ht="13">
      <c r="A14" s="1062"/>
      <c r="B14" s="3388" t="s">
        <v>1167</v>
      </c>
      <c r="C14" s="3388" t="s">
        <v>1169</v>
      </c>
      <c r="D14" s="3388" t="s">
        <v>1171</v>
      </c>
    </row>
    <row r="15" spans="1:6" ht="13">
      <c r="A15" s="3389"/>
      <c r="B15" s="3388" t="s">
        <v>281</v>
      </c>
      <c r="C15" s="3388"/>
      <c r="D15" s="3388" t="s">
        <v>281</v>
      </c>
    </row>
    <row r="16" spans="1:6" ht="15">
      <c r="A16" s="3390" t="s">
        <v>1488</v>
      </c>
      <c r="B16" s="3391"/>
      <c r="C16" s="3392">
        <v>0.15</v>
      </c>
      <c r="D16" s="3393">
        <f>+B16*C16</f>
        <v>0</v>
      </c>
    </row>
    <row r="17" spans="1:4" ht="13">
      <c r="A17" s="3390" t="s">
        <v>1489</v>
      </c>
      <c r="B17" s="3391"/>
      <c r="C17" s="3392">
        <v>0.1</v>
      </c>
      <c r="D17" s="3393">
        <f t="shared" ref="D17:D22" si="0">+B17*C17</f>
        <v>0</v>
      </c>
    </row>
    <row r="18" spans="1:4" ht="13">
      <c r="A18" s="3390" t="s">
        <v>1490</v>
      </c>
      <c r="B18" s="3362"/>
      <c r="C18" s="3392">
        <v>0.12</v>
      </c>
      <c r="D18" s="3314">
        <f t="shared" si="0"/>
        <v>0</v>
      </c>
    </row>
    <row r="19" spans="1:4" ht="13">
      <c r="A19" s="3390" t="s">
        <v>1491</v>
      </c>
      <c r="B19" s="3362"/>
      <c r="C19" s="3392">
        <v>0.2</v>
      </c>
      <c r="D19" s="3314">
        <f t="shared" si="0"/>
        <v>0</v>
      </c>
    </row>
    <row r="20" spans="1:4" ht="15">
      <c r="A20" s="3390" t="s">
        <v>1492</v>
      </c>
      <c r="B20" s="3362"/>
      <c r="C20" s="3392">
        <v>0.25</v>
      </c>
      <c r="D20" s="3314">
        <f>+B20*C20</f>
        <v>0</v>
      </c>
    </row>
    <row r="21" spans="1:4" ht="15">
      <c r="A21" s="3390" t="s">
        <v>1493</v>
      </c>
      <c r="B21" s="3391"/>
      <c r="C21" s="3392">
        <v>0.15</v>
      </c>
      <c r="D21" s="3393">
        <f t="shared" si="0"/>
        <v>0</v>
      </c>
    </row>
    <row r="22" spans="1:4" ht="13">
      <c r="A22" s="3390" t="s">
        <v>1494</v>
      </c>
      <c r="B22" s="3391"/>
      <c r="C22" s="3392">
        <v>0.18</v>
      </c>
      <c r="D22" s="3393">
        <f t="shared" si="0"/>
        <v>0</v>
      </c>
    </row>
    <row r="23" spans="1:4" ht="13">
      <c r="A23" s="3394" t="s">
        <v>440</v>
      </c>
      <c r="B23" s="3395">
        <f>SUM(B16:B22)</f>
        <v>0</v>
      </c>
      <c r="C23" s="3396"/>
      <c r="D23" s="3393"/>
    </row>
    <row r="24" spans="1:4" ht="13">
      <c r="A24" s="3394" t="s">
        <v>1495</v>
      </c>
      <c r="B24" s="3390"/>
      <c r="C24" s="3397"/>
      <c r="D24" s="3395">
        <f>SUM(D16:D23)</f>
        <v>0</v>
      </c>
    </row>
    <row r="25" spans="1:4" ht="13">
      <c r="A25" s="1058"/>
      <c r="B25" s="1058"/>
      <c r="C25" s="1057"/>
      <c r="D25" s="1058"/>
    </row>
    <row r="26" spans="1:4" ht="13">
      <c r="A26" s="1058"/>
      <c r="B26" s="1058"/>
      <c r="C26" s="1057"/>
      <c r="D26" s="1058"/>
    </row>
    <row r="27" spans="1:4" ht="13">
      <c r="A27" s="1058" t="s">
        <v>603</v>
      </c>
      <c r="B27" s="1058"/>
      <c r="C27" s="1057"/>
      <c r="D27" s="1058"/>
    </row>
    <row r="28" spans="1:4" ht="26.5" customHeight="1">
      <c r="A28" s="5715" t="s">
        <v>1496</v>
      </c>
      <c r="B28" s="5715"/>
      <c r="C28" s="5715"/>
      <c r="D28" s="5715"/>
    </row>
    <row r="29" spans="1:4" ht="14.5">
      <c r="A29" s="5716" t="s">
        <v>1497</v>
      </c>
      <c r="B29" s="5716"/>
      <c r="C29" s="5716"/>
      <c r="D29" s="5716"/>
    </row>
    <row r="30" spans="1:4" ht="14.5">
      <c r="A30" s="5716" t="s">
        <v>2479</v>
      </c>
      <c r="B30" s="5716"/>
      <c r="C30" s="5716"/>
      <c r="D30" s="5716"/>
    </row>
    <row r="31" spans="1:4" ht="13">
      <c r="A31" s="1823"/>
      <c r="B31" s="1823"/>
      <c r="C31" s="1063"/>
      <c r="D31" s="1823"/>
    </row>
    <row r="32" spans="1:4" ht="13">
      <c r="A32" s="1058"/>
      <c r="B32" s="1058"/>
      <c r="C32" s="1057"/>
      <c r="D32" s="1058"/>
    </row>
    <row r="33" spans="1:4" ht="13">
      <c r="A33" s="1058"/>
      <c r="B33" s="1058"/>
      <c r="C33" s="1057"/>
      <c r="D33" s="126" t="str">
        <f>+ToC!$E$115</f>
        <v xml:space="preserve">LONG-TERM Annual Return </v>
      </c>
    </row>
    <row r="34" spans="1:4" ht="13">
      <c r="A34" s="1058"/>
      <c r="B34" s="1058"/>
      <c r="C34" s="1057"/>
      <c r="D34" s="126" t="s">
        <v>2073</v>
      </c>
    </row>
  </sheetData>
  <sheetProtection password="DF61" sheet="1" objects="1" scenarios="1"/>
  <mergeCells count="8">
    <mergeCell ref="A28:D28"/>
    <mergeCell ref="A29:D29"/>
    <mergeCell ref="A30:D30"/>
    <mergeCell ref="A1:D1"/>
    <mergeCell ref="A8:C8"/>
    <mergeCell ref="A9:D9"/>
    <mergeCell ref="A10:D10"/>
    <mergeCell ref="A11:D11"/>
  </mergeCells>
  <hyperlinks>
    <hyperlink ref="A1:D1" location="ToC!A1" display="40.040"/>
  </hyperlinks>
  <pageMargins left="0.7" right="0.7" top="0.75" bottom="0.75" header="0.3" footer="0.3"/>
  <pageSetup paperSize="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tint="0.39997558519241921"/>
  </sheetPr>
  <dimension ref="A1:F35"/>
  <sheetViews>
    <sheetView zoomScaleNormal="100" workbookViewId="0">
      <selection activeCell="D5" sqref="D5"/>
    </sheetView>
  </sheetViews>
  <sheetFormatPr defaultColWidth="0" defaultRowHeight="13" zeroHeight="1"/>
  <cols>
    <col min="1" max="1" width="41.23046875" style="1054" customWidth="1"/>
    <col min="2" max="2" width="9.84375" style="1054" customWidth="1"/>
    <col min="3" max="3" width="6.23046875" style="1064" customWidth="1"/>
    <col min="4" max="4" width="10.07421875" style="1054" customWidth="1"/>
    <col min="5" max="16384" width="6.23046875" style="1054" hidden="1"/>
  </cols>
  <sheetData>
    <row r="1" spans="1:6">
      <c r="A1" s="5052" t="s">
        <v>2004</v>
      </c>
      <c r="B1" s="5065"/>
      <c r="C1" s="5065"/>
      <c r="D1" s="5065"/>
    </row>
    <row r="2" spans="1:6">
      <c r="A2" s="1055"/>
      <c r="B2" s="1056"/>
      <c r="C2" s="4584"/>
      <c r="D2" s="4584" t="s">
        <v>2285</v>
      </c>
    </row>
    <row r="3" spans="1:6" ht="14">
      <c r="A3" s="857" t="str">
        <f>+Cover!$A$14</f>
        <v>Select Name of Insurer/ Financial Holding Company</v>
      </c>
      <c r="B3" s="858"/>
      <c r="C3" s="858"/>
      <c r="D3" s="858"/>
      <c r="E3" s="842"/>
      <c r="F3" s="842"/>
    </row>
    <row r="4" spans="1:6" ht="14">
      <c r="A4" s="833" t="str">
        <f>+ToC!$A$3</f>
        <v>Insurer/Financial Holding Company</v>
      </c>
      <c r="B4" s="833"/>
      <c r="C4" s="842"/>
      <c r="D4" s="842"/>
      <c r="E4" s="842"/>
      <c r="F4" s="842"/>
    </row>
    <row r="5" spans="1:6" ht="14">
      <c r="A5" s="833"/>
      <c r="B5" s="833"/>
      <c r="C5" s="842"/>
      <c r="D5" s="842"/>
      <c r="E5" s="842"/>
      <c r="F5" s="842"/>
    </row>
    <row r="6" spans="1:6" ht="14">
      <c r="A6" s="99" t="str">
        <f>+ToC!$A$5</f>
        <v>LONG-TERM INSURERS ANNUAL RETURN</v>
      </c>
      <c r="B6" s="102"/>
      <c r="C6" s="842"/>
      <c r="D6" s="842"/>
      <c r="E6" s="842"/>
      <c r="F6" s="842"/>
    </row>
    <row r="7" spans="1:6" ht="14">
      <c r="A7" s="99" t="str">
        <f>+ToC!$A$6</f>
        <v>FOR THE YEAR ENDED:</v>
      </c>
      <c r="B7" s="102"/>
      <c r="C7" s="842"/>
      <c r="D7" s="2078">
        <f>+Cover!$A$23</f>
        <v>0</v>
      </c>
      <c r="E7" s="842"/>
      <c r="F7" s="2078" t="e">
        <f>+Cover!#REF!</f>
        <v>#REF!</v>
      </c>
    </row>
    <row r="8" spans="1:6">
      <c r="A8" s="5717"/>
      <c r="B8" s="5718"/>
      <c r="C8" s="5718"/>
      <c r="D8" s="1060"/>
    </row>
    <row r="9" spans="1:6" ht="14">
      <c r="A9" s="5582" t="s">
        <v>999</v>
      </c>
      <c r="B9" s="5582"/>
      <c r="C9" s="5582"/>
      <c r="D9" s="5582"/>
    </row>
    <row r="10" spans="1:6" ht="14">
      <c r="A10" s="5582" t="s">
        <v>1482</v>
      </c>
      <c r="B10" s="5582"/>
      <c r="C10" s="5582"/>
      <c r="D10" s="5582"/>
    </row>
    <row r="11" spans="1:6" ht="14">
      <c r="A11" s="5578" t="s">
        <v>1498</v>
      </c>
      <c r="B11" s="5578"/>
      <c r="C11" s="5578"/>
      <c r="D11" s="5578"/>
    </row>
    <row r="12" spans="1:6">
      <c r="A12" s="1824"/>
      <c r="B12" s="1058"/>
      <c r="C12" s="1057"/>
      <c r="D12" s="1058"/>
    </row>
    <row r="13" spans="1:6" ht="65">
      <c r="A13" s="3387" t="s">
        <v>1484</v>
      </c>
      <c r="B13" s="3388" t="s">
        <v>1499</v>
      </c>
      <c r="C13" s="3388" t="s">
        <v>1500</v>
      </c>
      <c r="D13" s="3388" t="s">
        <v>1501</v>
      </c>
    </row>
    <row r="14" spans="1:6">
      <c r="A14" s="1062"/>
      <c r="B14" s="3388" t="s">
        <v>1167</v>
      </c>
      <c r="C14" s="3388" t="s">
        <v>1169</v>
      </c>
      <c r="D14" s="3388" t="s">
        <v>1171</v>
      </c>
    </row>
    <row r="15" spans="1:6">
      <c r="A15" s="1062"/>
      <c r="B15" s="1062" t="s">
        <v>281</v>
      </c>
      <c r="C15" s="1062"/>
      <c r="D15" s="1062" t="s">
        <v>281</v>
      </c>
    </row>
    <row r="16" spans="1:6" ht="15">
      <c r="A16" s="3390" t="s">
        <v>1488</v>
      </c>
      <c r="B16" s="3282"/>
      <c r="C16" s="3392">
        <v>0.1</v>
      </c>
      <c r="D16" s="3398">
        <f t="shared" ref="D16:D22" si="0">B16*C16</f>
        <v>0</v>
      </c>
    </row>
    <row r="17" spans="1:4">
      <c r="A17" s="3390" t="s">
        <v>1489</v>
      </c>
      <c r="B17" s="3282"/>
      <c r="C17" s="3392">
        <v>0.1</v>
      </c>
      <c r="D17" s="3398">
        <f t="shared" si="0"/>
        <v>0</v>
      </c>
    </row>
    <row r="18" spans="1:4">
      <c r="A18" s="3390" t="s">
        <v>1490</v>
      </c>
      <c r="B18" s="3362"/>
      <c r="C18" s="3399">
        <v>0.12</v>
      </c>
      <c r="D18" s="3398">
        <f t="shared" si="0"/>
        <v>0</v>
      </c>
    </row>
    <row r="19" spans="1:4">
      <c r="A19" s="3390" t="s">
        <v>1491</v>
      </c>
      <c r="B19" s="3362"/>
      <c r="C19" s="3399">
        <v>0.15</v>
      </c>
      <c r="D19" s="3398">
        <f t="shared" si="0"/>
        <v>0</v>
      </c>
    </row>
    <row r="20" spans="1:4" ht="15">
      <c r="A20" s="3390" t="s">
        <v>1492</v>
      </c>
      <c r="B20" s="3362"/>
      <c r="C20" s="3399">
        <v>0.15</v>
      </c>
      <c r="D20" s="3398">
        <f t="shared" si="0"/>
        <v>0</v>
      </c>
    </row>
    <row r="21" spans="1:4" ht="15">
      <c r="A21" s="3390" t="s">
        <v>1493</v>
      </c>
      <c r="B21" s="3282"/>
      <c r="C21" s="3399">
        <v>0.12</v>
      </c>
      <c r="D21" s="3398">
        <f t="shared" si="0"/>
        <v>0</v>
      </c>
    </row>
    <row r="22" spans="1:4">
      <c r="A22" s="3390" t="s">
        <v>1494</v>
      </c>
      <c r="B22" s="3282"/>
      <c r="C22" s="3399">
        <v>0.12</v>
      </c>
      <c r="D22" s="3398">
        <f t="shared" si="0"/>
        <v>0</v>
      </c>
    </row>
    <row r="23" spans="1:4">
      <c r="A23" s="3394" t="s">
        <v>440</v>
      </c>
      <c r="B23" s="3398">
        <f>SUM(B16:B22)</f>
        <v>0</v>
      </c>
      <c r="C23" s="3399"/>
      <c r="D23" s="3398"/>
    </row>
    <row r="24" spans="1:4">
      <c r="A24" s="3394" t="s">
        <v>1502</v>
      </c>
      <c r="B24" s="3276"/>
      <c r="C24" s="3399"/>
      <c r="D24" s="3398">
        <f>SUM(D16:D23)</f>
        <v>0</v>
      </c>
    </row>
    <row r="25" spans="1:4">
      <c r="A25" s="1065"/>
      <c r="B25" s="1066"/>
      <c r="C25" s="1059"/>
      <c r="D25" s="1067"/>
    </row>
    <row r="26" spans="1:4">
      <c r="A26" s="1058" t="s">
        <v>603</v>
      </c>
      <c r="B26" s="1058"/>
      <c r="C26" s="1057"/>
      <c r="D26" s="1058"/>
    </row>
    <row r="27" spans="1:4">
      <c r="A27" s="1068" t="s">
        <v>1503</v>
      </c>
      <c r="B27" s="1058"/>
      <c r="C27" s="1057"/>
      <c r="D27" s="1058"/>
    </row>
    <row r="28" spans="1:4" ht="12.5">
      <c r="A28" s="5715" t="s">
        <v>1496</v>
      </c>
      <c r="B28" s="5715"/>
      <c r="C28" s="5715"/>
      <c r="D28" s="5715"/>
    </row>
    <row r="29" spans="1:4" ht="14.5">
      <c r="A29" s="5716" t="s">
        <v>1497</v>
      </c>
      <c r="B29" s="5716"/>
      <c r="C29" s="5716"/>
      <c r="D29" s="5716"/>
    </row>
    <row r="30" spans="1:4" ht="14.5">
      <c r="A30" s="5716" t="s">
        <v>2479</v>
      </c>
      <c r="B30" s="5716"/>
      <c r="C30" s="5716"/>
      <c r="D30" s="5716"/>
    </row>
    <row r="31" spans="1:4">
      <c r="A31" s="1058"/>
      <c r="B31" s="1058"/>
      <c r="C31" s="1057"/>
      <c r="D31" s="1058"/>
    </row>
    <row r="32" spans="1:4">
      <c r="A32" s="1058"/>
      <c r="B32" s="1058"/>
      <c r="C32" s="1057"/>
      <c r="D32" s="1058"/>
    </row>
    <row r="33" spans="1:4">
      <c r="A33" s="1058"/>
      <c r="B33" s="1058"/>
      <c r="C33" s="1057"/>
      <c r="D33" s="126" t="str">
        <f>+ToC!$E$115</f>
        <v xml:space="preserve">LONG-TERM Annual Return </v>
      </c>
    </row>
    <row r="34" spans="1:4">
      <c r="A34" s="1058"/>
      <c r="B34" s="1058"/>
      <c r="C34" s="1057"/>
      <c r="D34" s="126" t="s">
        <v>2074</v>
      </c>
    </row>
    <row r="35" spans="1:4" hidden="1"/>
  </sheetData>
  <sheetProtection algorithmName="SHA-512" hashValue="N081DtN/DrcIhtZ9PznJSGfIXZfV97LBF3n9UWtkVdyaN64de3bszthlsK5FyyLYWXCS5EYlWrreep7Atm154A==" saltValue="3bw/9iCKkytwCQVRurNWIQ==" spinCount="100000" sheet="1" objects="1" scenarios="1"/>
  <mergeCells count="8">
    <mergeCell ref="A28:D28"/>
    <mergeCell ref="A29:D29"/>
    <mergeCell ref="A30:D30"/>
    <mergeCell ref="A1:D1"/>
    <mergeCell ref="A8:C8"/>
    <mergeCell ref="A9:D9"/>
    <mergeCell ref="A10:D10"/>
    <mergeCell ref="A11:D11"/>
  </mergeCells>
  <hyperlinks>
    <hyperlink ref="A1:D1" location="ToC!A1" display="40.041"/>
  </hyperlinks>
  <pageMargins left="0.7" right="0.7" top="0.75" bottom="0.75" header="0.3" footer="0.3"/>
  <pageSetup paperSize="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3" tint="0.39997558519241921"/>
  </sheetPr>
  <dimension ref="A1:G41"/>
  <sheetViews>
    <sheetView zoomScale="115" zoomScaleNormal="115" workbookViewId="0">
      <selection activeCell="B2" sqref="B2"/>
    </sheetView>
  </sheetViews>
  <sheetFormatPr defaultColWidth="0" defaultRowHeight="0" customHeight="1" zeroHeight="1"/>
  <cols>
    <col min="1" max="1" width="41.23046875" style="1054" customWidth="1"/>
    <col min="2" max="2" width="13.23046875" style="1054" customWidth="1"/>
    <col min="3" max="3" width="6.23046875" style="1054" hidden="1" customWidth="1"/>
    <col min="4" max="4" width="15.84375" style="1054" hidden="1" customWidth="1"/>
    <col min="5" max="7" width="0" style="1054" hidden="1" customWidth="1"/>
    <col min="8" max="16384" width="6.23046875" style="1054" hidden="1"/>
  </cols>
  <sheetData>
    <row r="1" spans="1:6" ht="13">
      <c r="A1" s="5052" t="s">
        <v>2005</v>
      </c>
      <c r="B1" s="5065"/>
      <c r="C1" s="1069"/>
      <c r="D1" s="1069"/>
    </row>
    <row r="2" spans="1:6" ht="13">
      <c r="A2" s="1055"/>
      <c r="B2" s="4584" t="s">
        <v>2285</v>
      </c>
      <c r="C2" s="1069"/>
      <c r="D2" s="1069"/>
    </row>
    <row r="3" spans="1:6" ht="14">
      <c r="A3" s="857" t="str">
        <f>+Cover!$A$14</f>
        <v>Select Name of Insurer/ Financial Holding Company</v>
      </c>
      <c r="B3" s="858"/>
      <c r="C3" s="858"/>
      <c r="D3" s="858"/>
      <c r="E3" s="842"/>
      <c r="F3" s="842"/>
    </row>
    <row r="4" spans="1:6" ht="14">
      <c r="A4" s="833" t="str">
        <f>+ToC!$A$3</f>
        <v>Insurer/Financial Holding Company</v>
      </c>
      <c r="B4" s="833"/>
      <c r="C4" s="842"/>
      <c r="D4" s="842"/>
      <c r="E4" s="842"/>
      <c r="F4" s="842"/>
    </row>
    <row r="5" spans="1:6" ht="14">
      <c r="A5" s="833"/>
      <c r="B5" s="833"/>
      <c r="C5" s="842"/>
      <c r="D5" s="842"/>
      <c r="E5" s="842"/>
      <c r="F5" s="842"/>
    </row>
    <row r="6" spans="1:6" ht="14">
      <c r="A6" s="99" t="str">
        <f>+ToC!$A$5</f>
        <v>LONG-TERM INSURERS ANNUAL RETURN</v>
      </c>
      <c r="B6" s="102"/>
      <c r="C6" s="842"/>
      <c r="D6" s="842"/>
      <c r="E6" s="842"/>
      <c r="F6" s="842"/>
    </row>
    <row r="7" spans="1:6" ht="14">
      <c r="A7" s="99" t="str">
        <f>+ToC!$A$6</f>
        <v>FOR THE YEAR ENDED:</v>
      </c>
      <c r="B7" s="2078">
        <f>+Cover!$A$23</f>
        <v>0</v>
      </c>
      <c r="C7" s="842"/>
      <c r="D7" s="2078" t="e">
        <f>+Cover!#REF!</f>
        <v>#REF!</v>
      </c>
      <c r="E7" s="842"/>
      <c r="F7" s="2078" t="e">
        <f>+Cover!#REF!</f>
        <v>#REF!</v>
      </c>
    </row>
    <row r="8" spans="1:6" ht="13">
      <c r="A8" s="5717"/>
      <c r="B8" s="5718"/>
      <c r="C8" s="1070"/>
      <c r="D8" s="1070"/>
    </row>
    <row r="9" spans="1:6" ht="14">
      <c r="A9" s="5582" t="s">
        <v>999</v>
      </c>
      <c r="B9" s="5578"/>
      <c r="C9" s="1071"/>
      <c r="D9" s="1071"/>
      <c r="E9" s="1071"/>
      <c r="F9" s="1071"/>
    </row>
    <row r="10" spans="1:6" ht="14">
      <c r="A10" s="5582" t="s">
        <v>1482</v>
      </c>
      <c r="B10" s="5578"/>
    </row>
    <row r="11" spans="1:6" ht="14">
      <c r="A11" s="5720" t="s">
        <v>1504</v>
      </c>
      <c r="B11" s="5720"/>
    </row>
    <row r="12" spans="1:6" ht="13">
      <c r="A12" s="4597"/>
      <c r="B12" s="4597"/>
    </row>
    <row r="13" spans="1:6" ht="13">
      <c r="A13" s="3400"/>
      <c r="B13" s="3401" t="s">
        <v>281</v>
      </c>
    </row>
    <row r="14" spans="1:6" ht="13">
      <c r="A14" s="5721" t="s">
        <v>1505</v>
      </c>
      <c r="B14" s="5721"/>
    </row>
    <row r="15" spans="1:6" ht="12.5">
      <c r="A15" s="3402" t="s">
        <v>1506</v>
      </c>
      <c r="B15" s="3403"/>
    </row>
    <row r="16" spans="1:6" ht="12.5">
      <c r="A16" s="3402" t="s">
        <v>1507</v>
      </c>
      <c r="B16" s="3403"/>
    </row>
    <row r="17" spans="1:2" ht="12.5">
      <c r="A17" s="1072"/>
      <c r="B17" s="1073"/>
    </row>
    <row r="18" spans="1:2" ht="13">
      <c r="A18" s="5721" t="s">
        <v>1508</v>
      </c>
      <c r="B18" s="5721"/>
    </row>
    <row r="19" spans="1:2" ht="12.5">
      <c r="A19" s="3402" t="s">
        <v>1509</v>
      </c>
      <c r="B19" s="3404"/>
    </row>
    <row r="20" spans="1:2" ht="12.5">
      <c r="A20" s="3402" t="s">
        <v>1510</v>
      </c>
      <c r="B20" s="3405">
        <f>B16*B19</f>
        <v>0</v>
      </c>
    </row>
    <row r="21" spans="1:2" ht="12.5">
      <c r="A21" s="1072"/>
      <c r="B21" s="1073"/>
    </row>
    <row r="22" spans="1:2" ht="13">
      <c r="A22" s="5721" t="s">
        <v>1511</v>
      </c>
      <c r="B22" s="5721"/>
    </row>
    <row r="23" spans="1:2" ht="12.5">
      <c r="A23" s="3402" t="s">
        <v>1512</v>
      </c>
      <c r="B23" s="3406"/>
    </row>
    <row r="24" spans="1:2" ht="12.5">
      <c r="A24" s="3402" t="s">
        <v>1513</v>
      </c>
      <c r="B24" s="3403"/>
    </row>
    <row r="25" spans="1:2" ht="12.5">
      <c r="A25" s="3402" t="s">
        <v>1514</v>
      </c>
      <c r="B25" s="3403"/>
    </row>
    <row r="26" spans="1:2" ht="14.5">
      <c r="A26" s="3402" t="s">
        <v>1515</v>
      </c>
      <c r="B26" s="3403"/>
    </row>
    <row r="27" spans="1:2" ht="12.5">
      <c r="A27" s="1074"/>
      <c r="B27" s="1073"/>
    </row>
    <row r="28" spans="1:2" ht="13">
      <c r="A28" s="5721" t="s">
        <v>1516</v>
      </c>
      <c r="B28" s="5721"/>
    </row>
    <row r="29" spans="1:2" ht="12.5">
      <c r="A29" s="3402" t="s">
        <v>1517</v>
      </c>
      <c r="B29" s="3405">
        <f>+MAX(B20-B25,0)</f>
        <v>0</v>
      </c>
    </row>
    <row r="30" spans="1:2" ht="12.5">
      <c r="A30" s="3402" t="s">
        <v>1513</v>
      </c>
      <c r="B30" s="3405">
        <f>B24</f>
        <v>0</v>
      </c>
    </row>
    <row r="31" spans="1:2" ht="12.5">
      <c r="A31" s="3402" t="s">
        <v>1518</v>
      </c>
      <c r="B31" s="3405">
        <f>B26</f>
        <v>0</v>
      </c>
    </row>
    <row r="32" spans="1:2" ht="12.5">
      <c r="A32" s="1072"/>
      <c r="B32" s="1073"/>
    </row>
    <row r="33" spans="1:2" ht="12.5">
      <c r="A33" s="1075"/>
      <c r="B33" s="1075"/>
    </row>
    <row r="34" spans="1:2" ht="13">
      <c r="A34" s="3407" t="s">
        <v>1519</v>
      </c>
      <c r="B34" s="3408">
        <f>SUM(B29:B33)/1.5</f>
        <v>0</v>
      </c>
    </row>
    <row r="35" spans="1:2" ht="12.5">
      <c r="A35" s="1075"/>
      <c r="B35" s="1075"/>
    </row>
    <row r="36" spans="1:2" ht="12.5">
      <c r="A36" s="1075"/>
      <c r="B36" s="1075"/>
    </row>
    <row r="37" spans="1:2" ht="12.5">
      <c r="A37" s="1075" t="s">
        <v>603</v>
      </c>
      <c r="B37" s="1076"/>
    </row>
    <row r="38" spans="1:2" ht="50.15" customHeight="1">
      <c r="A38" s="5722" t="s">
        <v>1520</v>
      </c>
      <c r="B38" s="5722"/>
    </row>
    <row r="39" spans="1:2" ht="12.5">
      <c r="A39" s="1077"/>
      <c r="B39" s="1078"/>
    </row>
    <row r="40" spans="1:2" ht="12.5">
      <c r="A40" s="1079"/>
      <c r="B40" s="126" t="str">
        <f>+ToC!$E$115</f>
        <v xml:space="preserve">LONG-TERM Annual Return </v>
      </c>
    </row>
    <row r="41" spans="1:2" ht="12.5">
      <c r="A41" s="1058"/>
      <c r="B41" s="126" t="s">
        <v>2075</v>
      </c>
    </row>
  </sheetData>
  <sheetProtection password="DF61" sheet="1" objects="1" scenarios="1"/>
  <mergeCells count="10">
    <mergeCell ref="A14:B14"/>
    <mergeCell ref="A18:B18"/>
    <mergeCell ref="A22:B22"/>
    <mergeCell ref="A28:B28"/>
    <mergeCell ref="A38:B38"/>
    <mergeCell ref="A1:B1"/>
    <mergeCell ref="A8:B8"/>
    <mergeCell ref="A9:B9"/>
    <mergeCell ref="A10:B10"/>
    <mergeCell ref="A11:B11"/>
  </mergeCells>
  <hyperlinks>
    <hyperlink ref="A1:B1" location="ToC!A1" display="40.042"/>
  </hyperlinks>
  <printOptions horizontalCentered="1"/>
  <pageMargins left="0.7" right="0.7" top="0.75" bottom="0.75" header="0.3" footer="0.3"/>
  <pageSetup paperSize="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3" tint="0.39997558519241921"/>
  </sheetPr>
  <dimension ref="A1:J52"/>
  <sheetViews>
    <sheetView topLeftCell="A7" zoomScaleNormal="100" workbookViewId="0">
      <selection activeCell="A50" sqref="A50"/>
    </sheetView>
  </sheetViews>
  <sheetFormatPr defaultColWidth="0" defaultRowHeight="0" customHeight="1" zeroHeight="1"/>
  <cols>
    <col min="1" max="1" width="20.765625" style="519" customWidth="1"/>
    <col min="2" max="3" width="12.765625" style="519" customWidth="1"/>
    <col min="4" max="4" width="8.765625" style="519" customWidth="1"/>
    <col min="5" max="5" width="20.765625" style="519" customWidth="1"/>
    <col min="6" max="8" width="12.765625" style="519" customWidth="1"/>
    <col min="9" max="16384" width="8.765625" style="519" hidden="1"/>
  </cols>
  <sheetData>
    <row r="1" spans="1:10" ht="13">
      <c r="A1" s="5052" t="s">
        <v>2006</v>
      </c>
      <c r="B1" s="5052"/>
      <c r="C1" s="5052"/>
      <c r="D1" s="5052"/>
      <c r="E1" s="5052"/>
      <c r="F1" s="5052"/>
      <c r="G1" s="5052"/>
      <c r="H1" s="5052"/>
    </row>
    <row r="2" spans="1:10" ht="13">
      <c r="A2" s="1024"/>
      <c r="B2" s="278"/>
      <c r="C2" s="1817"/>
      <c r="D2" s="1046"/>
      <c r="E2" s="278"/>
      <c r="F2" s="1821"/>
      <c r="G2" s="278"/>
      <c r="H2" s="1821"/>
    </row>
    <row r="3" spans="1:10" ht="14">
      <c r="A3" s="857" t="str">
        <f>+Cover!$A$14</f>
        <v>Select Name of Insurer/ Financial Holding Company</v>
      </c>
      <c r="B3" s="858"/>
      <c r="C3" s="858"/>
      <c r="D3" s="858"/>
      <c r="E3" s="842"/>
      <c r="F3" s="842"/>
      <c r="G3" s="1023"/>
      <c r="H3" s="4584" t="s">
        <v>2352</v>
      </c>
    </row>
    <row r="4" spans="1:10" ht="14">
      <c r="A4" s="833" t="str">
        <f>+ToC!$A$3</f>
        <v>Insurer/Financial Holding Company</v>
      </c>
      <c r="B4" s="833"/>
      <c r="C4" s="842"/>
      <c r="D4" s="842"/>
      <c r="E4" s="842"/>
      <c r="F4" s="842"/>
      <c r="G4" s="831"/>
      <c r="H4" s="278"/>
    </row>
    <row r="5" spans="1:10" ht="14">
      <c r="A5" s="833"/>
      <c r="B5" s="833"/>
      <c r="C5" s="842"/>
      <c r="D5" s="842"/>
      <c r="E5" s="842"/>
      <c r="F5" s="842"/>
      <c r="G5" s="831"/>
      <c r="H5" s="278"/>
    </row>
    <row r="6" spans="1:10" ht="14">
      <c r="A6" s="99" t="str">
        <f>+ToC!$A$5</f>
        <v>LONG-TERM INSURERS ANNUAL RETURN</v>
      </c>
      <c r="B6" s="102"/>
      <c r="C6" s="842"/>
      <c r="D6" s="842"/>
      <c r="E6" s="842"/>
      <c r="F6" s="842"/>
      <c r="G6" s="831"/>
      <c r="H6" s="278"/>
    </row>
    <row r="7" spans="1:10" ht="14">
      <c r="A7" s="99" t="str">
        <f>+ToC!$A$6</f>
        <v>FOR THE YEAR ENDED:</v>
      </c>
      <c r="B7" s="102"/>
      <c r="C7" s="842"/>
      <c r="D7" s="743"/>
      <c r="E7" s="842"/>
      <c r="F7" s="2078">
        <f>+Cover!$A$23</f>
        <v>0</v>
      </c>
      <c r="G7" s="1060"/>
      <c r="H7" s="278"/>
    </row>
    <row r="8" spans="1:10" ht="12.5">
      <c r="A8" s="1025"/>
      <c r="B8" s="197"/>
      <c r="C8" s="197"/>
      <c r="D8" s="197"/>
      <c r="E8" s="278"/>
      <c r="F8" s="831"/>
      <c r="G8" s="831"/>
      <c r="H8" s="1080"/>
    </row>
    <row r="9" spans="1:10" ht="14">
      <c r="A9" s="5407" t="s">
        <v>999</v>
      </c>
      <c r="B9" s="5407"/>
      <c r="C9" s="5407"/>
      <c r="D9" s="5407"/>
      <c r="E9" s="5055"/>
      <c r="F9" s="5055"/>
      <c r="G9" s="5055"/>
      <c r="H9" s="5055"/>
    </row>
    <row r="10" spans="1:10" ht="14.5">
      <c r="A10" s="1770"/>
      <c r="B10" s="1770"/>
      <c r="C10" s="1770"/>
      <c r="D10" s="1770"/>
      <c r="E10" s="4594"/>
      <c r="F10" s="4594"/>
      <c r="G10" s="4594"/>
      <c r="H10" s="4594"/>
    </row>
    <row r="11" spans="1:10" ht="15" customHeight="1">
      <c r="A11" s="5213" t="s">
        <v>1521</v>
      </c>
      <c r="B11" s="5213"/>
      <c r="C11" s="5213"/>
      <c r="D11" s="5213"/>
      <c r="E11" s="5213"/>
      <c r="F11" s="5213"/>
      <c r="G11" s="5213"/>
      <c r="H11" s="5213"/>
    </row>
    <row r="12" spans="1:10" ht="14.5">
      <c r="A12" s="1770"/>
      <c r="B12" s="1770"/>
      <c r="C12" s="1770"/>
      <c r="D12" s="1770"/>
      <c r="E12" s="4594"/>
      <c r="F12" s="4594"/>
      <c r="G12" s="4594"/>
      <c r="H12" s="4594"/>
    </row>
    <row r="13" spans="1:10" ht="15">
      <c r="A13" s="1081" t="s">
        <v>2482</v>
      </c>
      <c r="B13" s="1082"/>
      <c r="C13" s="1082"/>
      <c r="D13" s="1082"/>
      <c r="E13" s="1821"/>
      <c r="F13" s="1821"/>
      <c r="G13" s="1821"/>
      <c r="H13" s="1821"/>
      <c r="J13" s="519" t="s">
        <v>1522</v>
      </c>
    </row>
    <row r="14" spans="1:10" ht="13">
      <c r="A14" s="1043"/>
      <c r="B14" s="197"/>
      <c r="C14" s="197"/>
      <c r="D14" s="197"/>
      <c r="E14" s="1821"/>
      <c r="F14" s="1821"/>
      <c r="G14" s="1821"/>
      <c r="H14" s="1821"/>
      <c r="J14" s="519" t="s">
        <v>1523</v>
      </c>
    </row>
    <row r="15" spans="1:10" ht="26">
      <c r="A15" s="5723" t="s">
        <v>1524</v>
      </c>
      <c r="B15" s="3345" t="s">
        <v>1525</v>
      </c>
      <c r="C15" s="3345" t="s">
        <v>1526</v>
      </c>
      <c r="D15" s="5723" t="s">
        <v>1527</v>
      </c>
      <c r="E15" s="5723" t="s">
        <v>1528</v>
      </c>
      <c r="F15" s="3409" t="s">
        <v>1529</v>
      </c>
      <c r="G15" s="3409" t="s">
        <v>1530</v>
      </c>
      <c r="H15" s="3345" t="s">
        <v>1531</v>
      </c>
    </row>
    <row r="16" spans="1:10" ht="13">
      <c r="A16" s="5723"/>
      <c r="B16" s="3409" t="s">
        <v>1532</v>
      </c>
      <c r="C16" s="3409" t="s">
        <v>1532</v>
      </c>
      <c r="D16" s="5723"/>
      <c r="E16" s="5723"/>
      <c r="F16" s="3409" t="s">
        <v>281</v>
      </c>
      <c r="G16" s="3409" t="s">
        <v>281</v>
      </c>
      <c r="H16" s="3409" t="s">
        <v>281</v>
      </c>
    </row>
    <row r="17" spans="1:8" ht="12.5">
      <c r="A17" s="3370"/>
      <c r="B17" s="3410"/>
      <c r="C17" s="3370"/>
      <c r="D17" s="3370"/>
      <c r="E17" s="3370"/>
      <c r="F17" s="3370"/>
      <c r="G17" s="3370"/>
      <c r="H17" s="3364">
        <f>IF(G17&gt;F17,G17-F17,0)</f>
        <v>0</v>
      </c>
    </row>
    <row r="18" spans="1:8" ht="13">
      <c r="A18" s="3370"/>
      <c r="B18" s="3410"/>
      <c r="C18" s="3370"/>
      <c r="D18" s="3411"/>
      <c r="E18" s="3412"/>
      <c r="F18" s="3311"/>
      <c r="G18" s="3311"/>
      <c r="H18" s="3364">
        <f t="shared" ref="H18:H45" si="0">IF(G18&gt;F18,G18-F18,0)</f>
        <v>0</v>
      </c>
    </row>
    <row r="19" spans="1:8" ht="13">
      <c r="A19" s="3411"/>
      <c r="B19" s="3413"/>
      <c r="C19" s="3412"/>
      <c r="D19" s="3411"/>
      <c r="E19" s="3412"/>
      <c r="F19" s="3311"/>
      <c r="G19" s="3311"/>
      <c r="H19" s="3364">
        <f t="shared" si="0"/>
        <v>0</v>
      </c>
    </row>
    <row r="20" spans="1:8" ht="13">
      <c r="A20" s="3411"/>
      <c r="B20" s="3413"/>
      <c r="C20" s="3412"/>
      <c r="D20" s="3411"/>
      <c r="E20" s="3412"/>
      <c r="F20" s="3311"/>
      <c r="G20" s="3311"/>
      <c r="H20" s="3364">
        <f t="shared" si="0"/>
        <v>0</v>
      </c>
    </row>
    <row r="21" spans="1:8" ht="13">
      <c r="A21" s="3411"/>
      <c r="B21" s="3413"/>
      <c r="C21" s="3412"/>
      <c r="D21" s="3411"/>
      <c r="E21" s="3412"/>
      <c r="F21" s="3311"/>
      <c r="G21" s="3311"/>
      <c r="H21" s="3364">
        <f t="shared" si="0"/>
        <v>0</v>
      </c>
    </row>
    <row r="22" spans="1:8" ht="13">
      <c r="A22" s="3414"/>
      <c r="B22" s="3413"/>
      <c r="C22" s="3412"/>
      <c r="D22" s="3411"/>
      <c r="E22" s="3412"/>
      <c r="F22" s="3311"/>
      <c r="G22" s="3311"/>
      <c r="H22" s="3364">
        <f t="shared" si="0"/>
        <v>0</v>
      </c>
    </row>
    <row r="23" spans="1:8" ht="13">
      <c r="A23" s="3414"/>
      <c r="B23" s="3413"/>
      <c r="C23" s="3412"/>
      <c r="D23" s="3411"/>
      <c r="E23" s="3412"/>
      <c r="F23" s="3311"/>
      <c r="G23" s="3311"/>
      <c r="H23" s="3364">
        <f t="shared" si="0"/>
        <v>0</v>
      </c>
    </row>
    <row r="24" spans="1:8" ht="13">
      <c r="A24" s="3414"/>
      <c r="B24" s="3413"/>
      <c r="C24" s="3412"/>
      <c r="D24" s="3411"/>
      <c r="E24" s="3412"/>
      <c r="F24" s="3311"/>
      <c r="G24" s="3311"/>
      <c r="H24" s="3364">
        <f t="shared" si="0"/>
        <v>0</v>
      </c>
    </row>
    <row r="25" spans="1:8" ht="13">
      <c r="A25" s="3414"/>
      <c r="B25" s="3413"/>
      <c r="C25" s="3412"/>
      <c r="D25" s="3411"/>
      <c r="E25" s="3412"/>
      <c r="F25" s="3311"/>
      <c r="G25" s="3311"/>
      <c r="H25" s="3364">
        <f t="shared" si="0"/>
        <v>0</v>
      </c>
    </row>
    <row r="26" spans="1:8" ht="13">
      <c r="A26" s="3414"/>
      <c r="B26" s="3413"/>
      <c r="C26" s="3412"/>
      <c r="D26" s="3412"/>
      <c r="E26" s="3412"/>
      <c r="F26" s="3311"/>
      <c r="G26" s="3311"/>
      <c r="H26" s="3364">
        <f t="shared" si="0"/>
        <v>0</v>
      </c>
    </row>
    <row r="27" spans="1:8" ht="13">
      <c r="A27" s="3414"/>
      <c r="B27" s="3413"/>
      <c r="C27" s="3412"/>
      <c r="D27" s="3412"/>
      <c r="E27" s="3412"/>
      <c r="F27" s="3311"/>
      <c r="G27" s="3311"/>
      <c r="H27" s="3364">
        <f t="shared" si="0"/>
        <v>0</v>
      </c>
    </row>
    <row r="28" spans="1:8" ht="13">
      <c r="A28" s="3414"/>
      <c r="B28" s="3413"/>
      <c r="C28" s="3412"/>
      <c r="D28" s="3412"/>
      <c r="E28" s="3412"/>
      <c r="F28" s="3311"/>
      <c r="G28" s="3311"/>
      <c r="H28" s="3364">
        <f t="shared" si="0"/>
        <v>0</v>
      </c>
    </row>
    <row r="29" spans="1:8" ht="13">
      <c r="A29" s="3414"/>
      <c r="B29" s="3413"/>
      <c r="C29" s="3412"/>
      <c r="D29" s="3412"/>
      <c r="E29" s="3412"/>
      <c r="F29" s="3311"/>
      <c r="G29" s="3311"/>
      <c r="H29" s="3364">
        <f t="shared" si="0"/>
        <v>0</v>
      </c>
    </row>
    <row r="30" spans="1:8" ht="13">
      <c r="A30" s="3414"/>
      <c r="B30" s="3413"/>
      <c r="C30" s="3412"/>
      <c r="D30" s="3412"/>
      <c r="E30" s="3412"/>
      <c r="F30" s="3311"/>
      <c r="G30" s="3311"/>
      <c r="H30" s="3364">
        <f t="shared" si="0"/>
        <v>0</v>
      </c>
    </row>
    <row r="31" spans="1:8" ht="13">
      <c r="A31" s="3414"/>
      <c r="B31" s="3413"/>
      <c r="C31" s="3412"/>
      <c r="D31" s="3412"/>
      <c r="E31" s="3412"/>
      <c r="F31" s="3311"/>
      <c r="G31" s="3311"/>
      <c r="H31" s="3364">
        <f t="shared" si="0"/>
        <v>0</v>
      </c>
    </row>
    <row r="32" spans="1:8" ht="13">
      <c r="A32" s="3414"/>
      <c r="B32" s="3413"/>
      <c r="C32" s="3412"/>
      <c r="D32" s="3412"/>
      <c r="E32" s="3412"/>
      <c r="F32" s="3311"/>
      <c r="G32" s="3311"/>
      <c r="H32" s="3364">
        <f t="shared" si="0"/>
        <v>0</v>
      </c>
    </row>
    <row r="33" spans="1:8" ht="13">
      <c r="A33" s="3414"/>
      <c r="B33" s="3413"/>
      <c r="C33" s="3412"/>
      <c r="D33" s="3412"/>
      <c r="E33" s="3412"/>
      <c r="F33" s="3311"/>
      <c r="G33" s="3311"/>
      <c r="H33" s="3364">
        <f t="shared" si="0"/>
        <v>0</v>
      </c>
    </row>
    <row r="34" spans="1:8" ht="13">
      <c r="A34" s="3414"/>
      <c r="B34" s="3413"/>
      <c r="C34" s="3412"/>
      <c r="D34" s="3412"/>
      <c r="E34" s="3412"/>
      <c r="F34" s="3311"/>
      <c r="G34" s="3311"/>
      <c r="H34" s="3364">
        <f t="shared" si="0"/>
        <v>0</v>
      </c>
    </row>
    <row r="35" spans="1:8" ht="13">
      <c r="A35" s="3414"/>
      <c r="B35" s="3413"/>
      <c r="C35" s="3412"/>
      <c r="D35" s="3412"/>
      <c r="E35" s="3412"/>
      <c r="F35" s="3311"/>
      <c r="G35" s="3311"/>
      <c r="H35" s="3364">
        <f t="shared" si="0"/>
        <v>0</v>
      </c>
    </row>
    <row r="36" spans="1:8" ht="13">
      <c r="A36" s="3414"/>
      <c r="B36" s="3413"/>
      <c r="C36" s="3412"/>
      <c r="D36" s="3412"/>
      <c r="E36" s="3412"/>
      <c r="F36" s="3311"/>
      <c r="G36" s="3311"/>
      <c r="H36" s="3364">
        <f t="shared" si="0"/>
        <v>0</v>
      </c>
    </row>
    <row r="37" spans="1:8" ht="13">
      <c r="A37" s="3414"/>
      <c r="B37" s="3413"/>
      <c r="C37" s="3412"/>
      <c r="D37" s="3412"/>
      <c r="E37" s="3412"/>
      <c r="F37" s="3311"/>
      <c r="G37" s="3311"/>
      <c r="H37" s="3364">
        <f t="shared" si="0"/>
        <v>0</v>
      </c>
    </row>
    <row r="38" spans="1:8" ht="13">
      <c r="A38" s="3414"/>
      <c r="B38" s="3412"/>
      <c r="C38" s="3412"/>
      <c r="D38" s="3412"/>
      <c r="E38" s="3412"/>
      <c r="F38" s="3311"/>
      <c r="G38" s="3311"/>
      <c r="H38" s="3364">
        <f t="shared" si="0"/>
        <v>0</v>
      </c>
    </row>
    <row r="39" spans="1:8" ht="13">
      <c r="A39" s="3414"/>
      <c r="B39" s="3412"/>
      <c r="C39" s="3412"/>
      <c r="D39" s="3412"/>
      <c r="E39" s="3412"/>
      <c r="F39" s="3311"/>
      <c r="G39" s="3311"/>
      <c r="H39" s="3364">
        <f t="shared" si="0"/>
        <v>0</v>
      </c>
    </row>
    <row r="40" spans="1:8" ht="13">
      <c r="A40" s="3414"/>
      <c r="B40" s="3412"/>
      <c r="C40" s="3412"/>
      <c r="D40" s="3412"/>
      <c r="E40" s="3412"/>
      <c r="F40" s="3311"/>
      <c r="G40" s="3311"/>
      <c r="H40" s="3364">
        <f t="shared" si="0"/>
        <v>0</v>
      </c>
    </row>
    <row r="41" spans="1:8" ht="13">
      <c r="A41" s="3415"/>
      <c r="B41" s="3412"/>
      <c r="C41" s="3412"/>
      <c r="D41" s="3412"/>
      <c r="E41" s="3412"/>
      <c r="F41" s="3311"/>
      <c r="G41" s="3311"/>
      <c r="H41" s="3364">
        <f t="shared" si="0"/>
        <v>0</v>
      </c>
    </row>
    <row r="42" spans="1:8" ht="13">
      <c r="A42" s="3412"/>
      <c r="B42" s="3412"/>
      <c r="C42" s="3412"/>
      <c r="D42" s="3412"/>
      <c r="E42" s="3412"/>
      <c r="F42" s="3311"/>
      <c r="G42" s="3311"/>
      <c r="H42" s="3364">
        <f t="shared" si="0"/>
        <v>0</v>
      </c>
    </row>
    <row r="43" spans="1:8" ht="12.5">
      <c r="A43" s="3370"/>
      <c r="B43" s="3370"/>
      <c r="C43" s="3370"/>
      <c r="D43" s="3370"/>
      <c r="E43" s="3370"/>
      <c r="F43" s="3311"/>
      <c r="G43" s="3311"/>
      <c r="H43" s="3364">
        <f t="shared" si="0"/>
        <v>0</v>
      </c>
    </row>
    <row r="44" spans="1:8" ht="12.5">
      <c r="A44" s="3370"/>
      <c r="B44" s="3370"/>
      <c r="C44" s="3370"/>
      <c r="D44" s="3370"/>
      <c r="E44" s="3370"/>
      <c r="F44" s="3311"/>
      <c r="G44" s="3311"/>
      <c r="H44" s="3364">
        <f t="shared" si="0"/>
        <v>0</v>
      </c>
    </row>
    <row r="45" spans="1:8" ht="12.5">
      <c r="A45" s="3370"/>
      <c r="B45" s="3370"/>
      <c r="C45" s="3370"/>
      <c r="D45" s="3370"/>
      <c r="E45" s="3370"/>
      <c r="F45" s="3311"/>
      <c r="G45" s="3311"/>
      <c r="H45" s="3364">
        <f t="shared" si="0"/>
        <v>0</v>
      </c>
    </row>
    <row r="46" spans="1:8" ht="13">
      <c r="A46" s="5670" t="s">
        <v>440</v>
      </c>
      <c r="B46" s="5670"/>
      <c r="C46" s="5670"/>
      <c r="D46" s="5670"/>
      <c r="E46" s="5670"/>
      <c r="F46" s="5670"/>
      <c r="G46" s="5670"/>
      <c r="H46" s="3343">
        <f>SUM(H17:H45)</f>
        <v>0</v>
      </c>
    </row>
    <row r="47" spans="1:8" ht="12.5">
      <c r="A47" s="278"/>
      <c r="B47" s="278"/>
      <c r="C47" s="278"/>
      <c r="D47" s="278"/>
      <c r="E47" s="278"/>
      <c r="F47" s="278"/>
      <c r="G47" s="278"/>
      <c r="H47" s="278"/>
    </row>
    <row r="48" spans="1:8" ht="12.5">
      <c r="A48" s="278" t="s">
        <v>1347</v>
      </c>
      <c r="B48" s="278"/>
      <c r="C48" s="278"/>
      <c r="D48" s="278"/>
      <c r="E48" s="278"/>
      <c r="F48" s="278"/>
      <c r="G48" s="278"/>
      <c r="H48" s="278"/>
    </row>
    <row r="49" spans="1:8" ht="14.5">
      <c r="A49" s="278" t="s">
        <v>2580</v>
      </c>
      <c r="B49" s="278"/>
      <c r="C49" s="278"/>
      <c r="D49" s="278"/>
      <c r="E49" s="278"/>
      <c r="F49" s="278"/>
      <c r="G49" s="278"/>
      <c r="H49" s="278"/>
    </row>
    <row r="50" spans="1:8" ht="12.5">
      <c r="A50" s="1082"/>
      <c r="B50" s="278"/>
      <c r="C50" s="278"/>
      <c r="D50" s="278"/>
      <c r="E50" s="278"/>
      <c r="F50" s="278"/>
      <c r="G50" s="278"/>
      <c r="H50" s="278"/>
    </row>
    <row r="51" spans="1:8" ht="12.5">
      <c r="A51" s="197"/>
      <c r="B51" s="278"/>
      <c r="C51" s="278"/>
      <c r="D51" s="278"/>
      <c r="E51" s="278"/>
      <c r="F51" s="278"/>
      <c r="G51" s="278"/>
      <c r="H51" s="126" t="str">
        <f>+ToC!$E$115</f>
        <v xml:space="preserve">LONG-TERM Annual Return </v>
      </c>
    </row>
    <row r="52" spans="1:8" ht="12.5">
      <c r="A52" s="278"/>
      <c r="B52" s="1082"/>
      <c r="C52" s="278"/>
      <c r="D52" s="278"/>
      <c r="E52" s="278"/>
      <c r="F52" s="278"/>
      <c r="G52" s="278"/>
      <c r="H52" s="126" t="s">
        <v>2076</v>
      </c>
    </row>
  </sheetData>
  <sheetProtection password="DF61"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050"/>
  </hyperlinks>
  <pageMargins left="0.7" right="0.7" top="0.75" bottom="0.75" header="0.3" footer="0.3"/>
  <pageSetup paperSize="5" scale="6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3" tint="0.39997558519241921"/>
  </sheetPr>
  <dimension ref="A1:K167"/>
  <sheetViews>
    <sheetView topLeftCell="A120" zoomScaleNormal="100" workbookViewId="0">
      <selection activeCell="A167" sqref="A167"/>
    </sheetView>
  </sheetViews>
  <sheetFormatPr defaultColWidth="0" defaultRowHeight="0" customHeight="1" zeroHeight="1"/>
  <cols>
    <col min="1" max="1" width="36.765625" style="519" customWidth="1"/>
    <col min="2" max="4" width="15.765625" style="519" customWidth="1"/>
    <col min="5" max="5" width="5.3046875" style="197" customWidth="1"/>
    <col min="6" max="6" width="15.765625" style="519" customWidth="1"/>
    <col min="7" max="11" width="0" style="519" hidden="1" customWidth="1"/>
    <col min="12" max="16384" width="8.765625" style="519" hidden="1"/>
  </cols>
  <sheetData>
    <row r="1" spans="1:10" ht="13">
      <c r="A1" s="5052" t="s">
        <v>2007</v>
      </c>
      <c r="B1" s="5065"/>
      <c r="C1" s="5065"/>
      <c r="D1" s="5065"/>
      <c r="E1" s="5065"/>
      <c r="F1" s="5065"/>
      <c r="G1" s="1047"/>
      <c r="H1" s="1047"/>
      <c r="I1" s="1047"/>
      <c r="J1" s="1047"/>
    </row>
    <row r="2" spans="1:10" ht="13">
      <c r="A2" s="1024"/>
      <c r="B2" s="278"/>
      <c r="C2" s="1817"/>
      <c r="D2" s="1817"/>
      <c r="E2" s="1819"/>
      <c r="F2" s="4584" t="s">
        <v>2352</v>
      </c>
      <c r="H2" s="206"/>
      <c r="J2" s="206"/>
    </row>
    <row r="3" spans="1:10" ht="14">
      <c r="A3" s="857" t="str">
        <f>+Cover!$A$14</f>
        <v>Select Name of Insurer/ Financial Holding Company</v>
      </c>
      <c r="B3" s="858"/>
      <c r="C3" s="858"/>
      <c r="D3" s="858"/>
      <c r="E3" s="842"/>
      <c r="F3" s="842"/>
      <c r="G3" s="297"/>
      <c r="H3" s="1048"/>
      <c r="I3" s="1048"/>
      <c r="J3" s="1049"/>
    </row>
    <row r="4" spans="1:10" ht="14">
      <c r="A4" s="833" t="str">
        <f>+ToC!$A$3</f>
        <v>Insurer/Financial Holding Company</v>
      </c>
      <c r="B4" s="833"/>
      <c r="C4" s="842"/>
      <c r="D4" s="842"/>
      <c r="E4" s="842"/>
      <c r="F4" s="842"/>
      <c r="G4" s="297"/>
      <c r="H4" s="1048"/>
      <c r="I4" s="1048"/>
    </row>
    <row r="5" spans="1:10" ht="14">
      <c r="A5" s="833"/>
      <c r="B5" s="833"/>
      <c r="C5" s="842"/>
      <c r="D5" s="842"/>
      <c r="E5" s="842"/>
      <c r="F5" s="842"/>
      <c r="G5" s="297"/>
      <c r="H5" s="1048"/>
      <c r="I5" s="1048"/>
    </row>
    <row r="6" spans="1:10" ht="14">
      <c r="A6" s="99" t="str">
        <f>+ToC!$A$5</f>
        <v>LONG-TERM INSURERS ANNUAL RETURN</v>
      </c>
      <c r="B6" s="102"/>
      <c r="C6" s="842"/>
      <c r="D6" s="842"/>
      <c r="E6" s="842"/>
      <c r="F6" s="842"/>
      <c r="G6" s="297"/>
      <c r="H6" s="1048"/>
      <c r="I6" s="1048"/>
    </row>
    <row r="7" spans="1:10" ht="14">
      <c r="A7" s="99" t="str">
        <f>+ToC!$A$6</f>
        <v>FOR THE YEAR ENDED:</v>
      </c>
      <c r="B7" s="102"/>
      <c r="C7" s="842"/>
      <c r="D7" s="743"/>
      <c r="E7" s="842"/>
      <c r="F7" s="2078">
        <f>+Cover!$A$23</f>
        <v>0</v>
      </c>
      <c r="G7" s="297"/>
      <c r="H7" s="1048"/>
      <c r="I7" s="1048"/>
    </row>
    <row r="8" spans="1:10" ht="12.5">
      <c r="A8" s="1025"/>
      <c r="B8" s="197"/>
      <c r="C8" s="197"/>
      <c r="D8" s="197"/>
      <c r="F8" s="197"/>
      <c r="G8" s="297"/>
      <c r="H8" s="1048"/>
      <c r="I8" s="1048"/>
      <c r="J8" s="1050"/>
    </row>
    <row r="9" spans="1:10" ht="13">
      <c r="A9" s="5694" t="s">
        <v>999</v>
      </c>
      <c r="B9" s="5694"/>
      <c r="C9" s="5694"/>
      <c r="D9" s="5694"/>
      <c r="E9" s="5694"/>
      <c r="F9" s="5694"/>
      <c r="G9" s="1083"/>
      <c r="H9" s="1083"/>
      <c r="I9" s="1083"/>
      <c r="J9" s="1083"/>
    </row>
    <row r="10" spans="1:10" ht="12.5">
      <c r="A10" s="278"/>
      <c r="B10" s="278"/>
      <c r="C10" s="278"/>
      <c r="D10" s="278"/>
      <c r="F10" s="278"/>
    </row>
    <row r="11" spans="1:10" ht="13">
      <c r="A11" s="5724" t="s">
        <v>1533</v>
      </c>
      <c r="B11" s="5724"/>
      <c r="C11" s="5724"/>
      <c r="D11" s="5724"/>
      <c r="E11" s="5724"/>
      <c r="F11" s="5724"/>
    </row>
    <row r="12" spans="1:10" ht="12.5">
      <c r="A12" s="197"/>
      <c r="B12" s="197"/>
      <c r="C12" s="197"/>
      <c r="D12" s="197"/>
      <c r="F12" s="197"/>
    </row>
    <row r="13" spans="1:10" ht="15">
      <c r="A13" s="1043" t="s">
        <v>2483</v>
      </c>
      <c r="B13" s="197"/>
      <c r="C13" s="197"/>
      <c r="D13" s="197"/>
      <c r="F13" s="197"/>
    </row>
    <row r="14" spans="1:10" ht="39">
      <c r="A14" s="1084"/>
      <c r="B14" s="1084"/>
      <c r="C14" s="1084"/>
      <c r="D14" s="1085"/>
      <c r="F14" s="3271" t="s">
        <v>1236</v>
      </c>
    </row>
    <row r="15" spans="1:10" ht="13">
      <c r="A15" s="5723" t="s">
        <v>1534</v>
      </c>
      <c r="B15" s="3409" t="s">
        <v>1535</v>
      </c>
      <c r="C15" s="3409" t="s">
        <v>464</v>
      </c>
      <c r="D15" s="3409" t="s">
        <v>1239</v>
      </c>
      <c r="E15" s="1822"/>
      <c r="F15" s="3409" t="s">
        <v>1239</v>
      </c>
    </row>
    <row r="16" spans="1:10" ht="13">
      <c r="A16" s="5723"/>
      <c r="B16" s="3409" t="s">
        <v>1532</v>
      </c>
      <c r="C16" s="3409" t="s">
        <v>1532</v>
      </c>
      <c r="D16" s="3409" t="s">
        <v>281</v>
      </c>
      <c r="E16" s="1822"/>
      <c r="F16" s="3409" t="s">
        <v>281</v>
      </c>
    </row>
    <row r="17" spans="1:6" ht="12.5">
      <c r="A17" s="3370"/>
      <c r="B17" s="3370"/>
      <c r="C17" s="3370"/>
      <c r="D17" s="3176"/>
      <c r="F17" s="3176"/>
    </row>
    <row r="18" spans="1:6" ht="12.5">
      <c r="A18" s="3370"/>
      <c r="B18" s="3370"/>
      <c r="C18" s="3370"/>
      <c r="D18" s="3176"/>
      <c r="F18" s="3176"/>
    </row>
    <row r="19" spans="1:6" ht="12.5">
      <c r="A19" s="3370"/>
      <c r="B19" s="3370"/>
      <c r="C19" s="3370"/>
      <c r="D19" s="3176"/>
      <c r="F19" s="3176"/>
    </row>
    <row r="20" spans="1:6" ht="12.5">
      <c r="A20" s="3370"/>
      <c r="B20" s="3370"/>
      <c r="C20" s="3370"/>
      <c r="D20" s="3176"/>
      <c r="F20" s="3176"/>
    </row>
    <row r="21" spans="1:6" ht="12.5">
      <c r="A21" s="3370"/>
      <c r="B21" s="3370"/>
      <c r="C21" s="3370"/>
      <c r="D21" s="3176"/>
      <c r="F21" s="3176"/>
    </row>
    <row r="22" spans="1:6" ht="12.5">
      <c r="A22" s="3370"/>
      <c r="B22" s="3370"/>
      <c r="C22" s="3370"/>
      <c r="D22" s="3176"/>
      <c r="F22" s="3176"/>
    </row>
    <row r="23" spans="1:6" ht="12.5">
      <c r="A23" s="3370"/>
      <c r="B23" s="3370"/>
      <c r="C23" s="3370"/>
      <c r="D23" s="3176"/>
      <c r="F23" s="3176"/>
    </row>
    <row r="24" spans="1:6" ht="12.5">
      <c r="A24" s="3370"/>
      <c r="B24" s="3370"/>
      <c r="C24" s="3370"/>
      <c r="D24" s="3176"/>
      <c r="F24" s="3176"/>
    </row>
    <row r="25" spans="1:6" ht="12.5">
      <c r="A25" s="3370"/>
      <c r="B25" s="3370"/>
      <c r="C25" s="3370"/>
      <c r="D25" s="3176"/>
      <c r="F25" s="3176"/>
    </row>
    <row r="26" spans="1:6" ht="12.5">
      <c r="A26" s="3370"/>
      <c r="B26" s="3370"/>
      <c r="C26" s="3370"/>
      <c r="D26" s="3176"/>
      <c r="F26" s="3176"/>
    </row>
    <row r="27" spans="1:6" ht="12.5">
      <c r="A27" s="3370"/>
      <c r="B27" s="3370"/>
      <c r="C27" s="3370"/>
      <c r="D27" s="3176"/>
      <c r="F27" s="3176"/>
    </row>
    <row r="28" spans="1:6" ht="12.5">
      <c r="A28" s="3370"/>
      <c r="B28" s="3370"/>
      <c r="C28" s="3370"/>
      <c r="D28" s="3176"/>
      <c r="F28" s="3176"/>
    </row>
    <row r="29" spans="1:6" ht="12.5">
      <c r="A29" s="3370"/>
      <c r="B29" s="3370"/>
      <c r="C29" s="3370"/>
      <c r="D29" s="3176"/>
      <c r="F29" s="3176"/>
    </row>
    <row r="30" spans="1:6" ht="12.5">
      <c r="A30" s="3370"/>
      <c r="B30" s="3370"/>
      <c r="C30" s="3370"/>
      <c r="D30" s="3176"/>
      <c r="F30" s="3176"/>
    </row>
    <row r="31" spans="1:6" ht="12.5">
      <c r="A31" s="3370"/>
      <c r="B31" s="3370"/>
      <c r="C31" s="3370"/>
      <c r="D31" s="3176"/>
      <c r="F31" s="3176"/>
    </row>
    <row r="32" spans="1:6" ht="12.5">
      <c r="A32" s="3370"/>
      <c r="B32" s="3370"/>
      <c r="C32" s="3370"/>
      <c r="D32" s="3176"/>
      <c r="F32" s="3176"/>
    </row>
    <row r="33" spans="1:6" ht="12.5">
      <c r="A33" s="3370"/>
      <c r="B33" s="3370"/>
      <c r="C33" s="3370"/>
      <c r="D33" s="3176"/>
      <c r="F33" s="3176"/>
    </row>
    <row r="34" spans="1:6" ht="12.5">
      <c r="A34" s="3370"/>
      <c r="B34" s="3370"/>
      <c r="C34" s="3370"/>
      <c r="D34" s="3176"/>
      <c r="F34" s="3176"/>
    </row>
    <row r="35" spans="1:6" ht="12.5">
      <c r="A35" s="3370"/>
      <c r="B35" s="3370"/>
      <c r="C35" s="3370"/>
      <c r="D35" s="3176"/>
      <c r="F35" s="3176"/>
    </row>
    <row r="36" spans="1:6" ht="12.5">
      <c r="A36" s="3370"/>
      <c r="B36" s="3370"/>
      <c r="C36" s="3370"/>
      <c r="D36" s="3176"/>
      <c r="F36" s="3176"/>
    </row>
    <row r="37" spans="1:6" ht="12.5">
      <c r="A37" s="3370"/>
      <c r="B37" s="3370"/>
      <c r="C37" s="3370"/>
      <c r="D37" s="3176"/>
      <c r="F37" s="3176"/>
    </row>
    <row r="38" spans="1:6" ht="12.5">
      <c r="A38" s="3370"/>
      <c r="B38" s="3370"/>
      <c r="C38" s="3370"/>
      <c r="D38" s="3176"/>
      <c r="F38" s="3176"/>
    </row>
    <row r="39" spans="1:6" ht="12.5">
      <c r="A39" s="3370"/>
      <c r="B39" s="3370"/>
      <c r="C39" s="3370"/>
      <c r="D39" s="3176"/>
      <c r="F39" s="3176"/>
    </row>
    <row r="40" spans="1:6" ht="12.5">
      <c r="A40" s="3370"/>
      <c r="B40" s="3370"/>
      <c r="C40" s="3370"/>
      <c r="D40" s="3176"/>
      <c r="F40" s="3176"/>
    </row>
    <row r="41" spans="1:6" ht="12.5">
      <c r="A41" s="3370"/>
      <c r="B41" s="3370"/>
      <c r="C41" s="3370"/>
      <c r="D41" s="3176"/>
      <c r="F41" s="3176"/>
    </row>
    <row r="42" spans="1:6" ht="12.5">
      <c r="A42" s="3370"/>
      <c r="B42" s="3370"/>
      <c r="C42" s="3370"/>
      <c r="D42" s="3176"/>
      <c r="F42" s="3176"/>
    </row>
    <row r="43" spans="1:6" ht="12.5">
      <c r="A43" s="3370"/>
      <c r="B43" s="3370"/>
      <c r="C43" s="3370"/>
      <c r="D43" s="3176"/>
      <c r="F43" s="3176"/>
    </row>
    <row r="44" spans="1:6" ht="12.5">
      <c r="A44" s="3370"/>
      <c r="B44" s="3370"/>
      <c r="C44" s="3370"/>
      <c r="D44" s="3176"/>
      <c r="F44" s="3176"/>
    </row>
    <row r="45" spans="1:6" ht="12.5">
      <c r="A45" s="3370"/>
      <c r="B45" s="3370"/>
      <c r="C45" s="3370"/>
      <c r="D45" s="3176"/>
      <c r="F45" s="3176"/>
    </row>
    <row r="46" spans="1:6" ht="12.5">
      <c r="A46" s="3370"/>
      <c r="B46" s="3370"/>
      <c r="C46" s="3370"/>
      <c r="D46" s="3176"/>
      <c r="F46" s="3176"/>
    </row>
    <row r="47" spans="1:6" ht="12.5">
      <c r="A47" s="3370"/>
      <c r="B47" s="3370"/>
      <c r="C47" s="3370"/>
      <c r="D47" s="3176"/>
      <c r="F47" s="3176"/>
    </row>
    <row r="48" spans="1:6" ht="12.5">
      <c r="A48" s="3370"/>
      <c r="B48" s="3370"/>
      <c r="C48" s="3370"/>
      <c r="D48" s="3176"/>
      <c r="F48" s="3176"/>
    </row>
    <row r="49" spans="1:6" ht="12.5">
      <c r="A49" s="3370"/>
      <c r="B49" s="3370"/>
      <c r="C49" s="3370"/>
      <c r="D49" s="3176"/>
      <c r="F49" s="3176"/>
    </row>
    <row r="50" spans="1:6" ht="12.5">
      <c r="A50" s="3370"/>
      <c r="B50" s="3370"/>
      <c r="C50" s="3370"/>
      <c r="D50" s="3176"/>
      <c r="F50" s="3176"/>
    </row>
    <row r="51" spans="1:6" ht="12.5">
      <c r="A51" s="3370"/>
      <c r="B51" s="3370"/>
      <c r="C51" s="3370"/>
      <c r="D51" s="3176"/>
      <c r="F51" s="3176"/>
    </row>
    <row r="52" spans="1:6" ht="12.5">
      <c r="A52" s="3370"/>
      <c r="B52" s="3370"/>
      <c r="C52" s="3370"/>
      <c r="D52" s="3176"/>
      <c r="F52" s="3176"/>
    </row>
    <row r="53" spans="1:6" ht="12.5">
      <c r="A53" s="3370"/>
      <c r="B53" s="3370"/>
      <c r="C53" s="3370"/>
      <c r="D53" s="3176"/>
      <c r="F53" s="3176"/>
    </row>
    <row r="54" spans="1:6" ht="12.5">
      <c r="A54" s="3370"/>
      <c r="B54" s="3370"/>
      <c r="C54" s="3370"/>
      <c r="D54" s="3176"/>
      <c r="F54" s="3176"/>
    </row>
    <row r="55" spans="1:6" ht="12.5">
      <c r="A55" s="3370"/>
      <c r="B55" s="3370"/>
      <c r="C55" s="3370"/>
      <c r="D55" s="3176"/>
      <c r="F55" s="3176"/>
    </row>
    <row r="56" spans="1:6" ht="12.5">
      <c r="A56" s="3370"/>
      <c r="B56" s="3370"/>
      <c r="C56" s="3370"/>
      <c r="D56" s="3176"/>
      <c r="F56" s="3176"/>
    </row>
    <row r="57" spans="1:6" ht="12.5">
      <c r="A57" s="3370"/>
      <c r="B57" s="3370"/>
      <c r="C57" s="3370"/>
      <c r="D57" s="3176"/>
      <c r="F57" s="3176"/>
    </row>
    <row r="58" spans="1:6" ht="12.5">
      <c r="A58" s="3370"/>
      <c r="B58" s="3370"/>
      <c r="C58" s="3370"/>
      <c r="D58" s="3176"/>
      <c r="F58" s="3176"/>
    </row>
    <row r="59" spans="1:6" ht="12.5">
      <c r="A59" s="3370"/>
      <c r="B59" s="3370"/>
      <c r="C59" s="3370"/>
      <c r="D59" s="3176"/>
      <c r="F59" s="3176"/>
    </row>
    <row r="60" spans="1:6" ht="12.5">
      <c r="A60" s="3370"/>
      <c r="B60" s="3370"/>
      <c r="C60" s="3370"/>
      <c r="D60" s="3176"/>
      <c r="F60" s="3176"/>
    </row>
    <row r="61" spans="1:6" ht="12.5">
      <c r="A61" s="3370"/>
      <c r="B61" s="3370"/>
      <c r="C61" s="3370"/>
      <c r="D61" s="3176"/>
      <c r="F61" s="3176"/>
    </row>
    <row r="62" spans="1:6" ht="12.5">
      <c r="A62" s="3370"/>
      <c r="B62" s="3370"/>
      <c r="C62" s="3370"/>
      <c r="D62" s="3176"/>
      <c r="F62" s="3176"/>
    </row>
    <row r="63" spans="1:6" ht="12.5">
      <c r="A63" s="3370"/>
      <c r="B63" s="3370"/>
      <c r="C63" s="3370"/>
      <c r="D63" s="3176"/>
      <c r="F63" s="3176"/>
    </row>
    <row r="64" spans="1:6" ht="12.5">
      <c r="A64" s="3370"/>
      <c r="B64" s="3370"/>
      <c r="C64" s="3370"/>
      <c r="D64" s="3176"/>
      <c r="F64" s="3176"/>
    </row>
    <row r="65" spans="1:6" ht="12.5">
      <c r="A65" s="3370"/>
      <c r="B65" s="3370"/>
      <c r="C65" s="3370"/>
      <c r="D65" s="3176"/>
      <c r="F65" s="3176"/>
    </row>
    <row r="66" spans="1:6" ht="12.5">
      <c r="A66" s="3370"/>
      <c r="B66" s="3370"/>
      <c r="C66" s="3370"/>
      <c r="D66" s="3176"/>
      <c r="F66" s="3176"/>
    </row>
    <row r="67" spans="1:6" ht="12.5">
      <c r="A67" s="3370"/>
      <c r="B67" s="3370"/>
      <c r="C67" s="3370"/>
      <c r="D67" s="3176"/>
      <c r="F67" s="3176"/>
    </row>
    <row r="68" spans="1:6" ht="12.5">
      <c r="A68" s="3370"/>
      <c r="B68" s="3370"/>
      <c r="C68" s="3370"/>
      <c r="D68" s="3176"/>
      <c r="F68" s="3176"/>
    </row>
    <row r="69" spans="1:6" ht="12.5">
      <c r="A69" s="3370"/>
      <c r="B69" s="3370"/>
      <c r="C69" s="3370"/>
      <c r="D69" s="3176"/>
      <c r="F69" s="3176"/>
    </row>
    <row r="70" spans="1:6" ht="12.5">
      <c r="A70" s="3370"/>
      <c r="B70" s="3370"/>
      <c r="C70" s="3370"/>
      <c r="D70" s="3176"/>
      <c r="F70" s="3176"/>
    </row>
    <row r="71" spans="1:6" ht="12.5">
      <c r="A71" s="3370"/>
      <c r="B71" s="3370"/>
      <c r="C71" s="3370"/>
      <c r="D71" s="3176"/>
      <c r="F71" s="3176"/>
    </row>
    <row r="72" spans="1:6" ht="12.5">
      <c r="A72" s="3370"/>
      <c r="B72" s="3370"/>
      <c r="C72" s="3370"/>
      <c r="D72" s="3176"/>
      <c r="F72" s="3176"/>
    </row>
    <row r="73" spans="1:6" ht="12.5">
      <c r="A73" s="3370"/>
      <c r="B73" s="3370"/>
      <c r="C73" s="3370"/>
      <c r="D73" s="3176"/>
      <c r="F73" s="3176"/>
    </row>
    <row r="74" spans="1:6" ht="12.5">
      <c r="A74" s="3370"/>
      <c r="B74" s="3370"/>
      <c r="C74" s="3370"/>
      <c r="D74" s="3176"/>
      <c r="F74" s="3176"/>
    </row>
    <row r="75" spans="1:6" ht="12.5">
      <c r="A75" s="3370"/>
      <c r="B75" s="3370"/>
      <c r="C75" s="3370"/>
      <c r="D75" s="3176"/>
      <c r="F75" s="3176"/>
    </row>
    <row r="76" spans="1:6" ht="12.5">
      <c r="A76" s="3370"/>
      <c r="B76" s="3370"/>
      <c r="C76" s="3370"/>
      <c r="D76" s="3176"/>
      <c r="F76" s="3176"/>
    </row>
    <row r="77" spans="1:6" ht="12.5">
      <c r="A77" s="3370"/>
      <c r="B77" s="3370"/>
      <c r="C77" s="3370"/>
      <c r="D77" s="3176"/>
      <c r="F77" s="3176"/>
    </row>
    <row r="78" spans="1:6" ht="12.5">
      <c r="A78" s="3370"/>
      <c r="B78" s="3370"/>
      <c r="C78" s="3370"/>
      <c r="D78" s="3176"/>
      <c r="F78" s="3176"/>
    </row>
    <row r="79" spans="1:6" ht="12.5">
      <c r="A79" s="3370"/>
      <c r="B79" s="3370"/>
      <c r="C79" s="3370"/>
      <c r="D79" s="3176"/>
      <c r="F79" s="3176"/>
    </row>
    <row r="80" spans="1:6" ht="12.5">
      <c r="A80" s="3370"/>
      <c r="B80" s="3370"/>
      <c r="C80" s="3370"/>
      <c r="D80" s="3176"/>
      <c r="F80" s="3176"/>
    </row>
    <row r="81" spans="1:6" ht="12.5">
      <c r="A81" s="3370"/>
      <c r="B81" s="3370"/>
      <c r="C81" s="3370"/>
      <c r="D81" s="3176"/>
      <c r="F81" s="3176"/>
    </row>
    <row r="82" spans="1:6" ht="12.5">
      <c r="A82" s="3370"/>
      <c r="B82" s="3370"/>
      <c r="C82" s="3370"/>
      <c r="D82" s="3176"/>
      <c r="F82" s="3176"/>
    </row>
    <row r="83" spans="1:6" ht="12.5">
      <c r="A83" s="3370"/>
      <c r="B83" s="3370"/>
      <c r="C83" s="3370"/>
      <c r="D83" s="3176"/>
      <c r="F83" s="3176"/>
    </row>
    <row r="84" spans="1:6" ht="12.5">
      <c r="A84" s="3370"/>
      <c r="B84" s="3370"/>
      <c r="C84" s="3370"/>
      <c r="D84" s="3176"/>
      <c r="F84" s="3176"/>
    </row>
    <row r="85" spans="1:6" ht="12.5">
      <c r="A85" s="3370"/>
      <c r="B85" s="3370"/>
      <c r="C85" s="3370"/>
      <c r="D85" s="3176"/>
      <c r="F85" s="3176"/>
    </row>
    <row r="86" spans="1:6" ht="12.5">
      <c r="A86" s="3370"/>
      <c r="B86" s="3370"/>
      <c r="C86" s="3370"/>
      <c r="D86" s="3176"/>
      <c r="F86" s="3176"/>
    </row>
    <row r="87" spans="1:6" ht="12.5">
      <c r="A87" s="3370"/>
      <c r="B87" s="3370"/>
      <c r="C87" s="3370"/>
      <c r="D87" s="3176"/>
      <c r="F87" s="3176"/>
    </row>
    <row r="88" spans="1:6" ht="12.5">
      <c r="A88" s="3370"/>
      <c r="B88" s="3370"/>
      <c r="C88" s="3370"/>
      <c r="D88" s="3176"/>
      <c r="F88" s="3176"/>
    </row>
    <row r="89" spans="1:6" ht="12.5">
      <c r="A89" s="3370"/>
      <c r="B89" s="3370"/>
      <c r="C89" s="3370"/>
      <c r="D89" s="3176"/>
      <c r="F89" s="3176"/>
    </row>
    <row r="90" spans="1:6" ht="12.5">
      <c r="A90" s="3370"/>
      <c r="B90" s="3370"/>
      <c r="C90" s="3370"/>
      <c r="D90" s="3176"/>
      <c r="F90" s="3176"/>
    </row>
    <row r="91" spans="1:6" ht="12.5">
      <c r="A91" s="3370"/>
      <c r="B91" s="3370"/>
      <c r="C91" s="3370"/>
      <c r="D91" s="3176"/>
      <c r="F91" s="3176"/>
    </row>
    <row r="92" spans="1:6" ht="12.5">
      <c r="A92" s="3370"/>
      <c r="B92" s="3370"/>
      <c r="C92" s="3370"/>
      <c r="D92" s="3176"/>
      <c r="F92" s="3176"/>
    </row>
    <row r="93" spans="1:6" ht="12.5">
      <c r="A93" s="3370"/>
      <c r="B93" s="3370"/>
      <c r="C93" s="3370"/>
      <c r="D93" s="3176"/>
      <c r="F93" s="3176"/>
    </row>
    <row r="94" spans="1:6" ht="12.5">
      <c r="A94" s="3370"/>
      <c r="B94" s="3370"/>
      <c r="C94" s="3370"/>
      <c r="D94" s="3176"/>
      <c r="F94" s="3176"/>
    </row>
    <row r="95" spans="1:6" ht="12.5">
      <c r="A95" s="3370"/>
      <c r="B95" s="3370"/>
      <c r="C95" s="3370"/>
      <c r="D95" s="3176"/>
      <c r="F95" s="3176"/>
    </row>
    <row r="96" spans="1:6" ht="12.5">
      <c r="A96" s="3370"/>
      <c r="B96" s="3370"/>
      <c r="C96" s="3370"/>
      <c r="D96" s="3176"/>
      <c r="F96" s="3176"/>
    </row>
    <row r="97" spans="1:6" ht="12.5">
      <c r="A97" s="3370"/>
      <c r="B97" s="3370"/>
      <c r="C97" s="3370"/>
      <c r="D97" s="3176"/>
      <c r="F97" s="3176"/>
    </row>
    <row r="98" spans="1:6" ht="12.5">
      <c r="A98" s="3370"/>
      <c r="B98" s="3370"/>
      <c r="C98" s="3370"/>
      <c r="D98" s="3176"/>
      <c r="F98" s="3176"/>
    </row>
    <row r="99" spans="1:6" ht="12.5">
      <c r="A99" s="3370"/>
      <c r="B99" s="3370"/>
      <c r="C99" s="3370"/>
      <c r="D99" s="3176"/>
      <c r="F99" s="3176"/>
    </row>
    <row r="100" spans="1:6" ht="12.5">
      <c r="A100" s="3370"/>
      <c r="B100" s="3370"/>
      <c r="C100" s="3370"/>
      <c r="D100" s="3176"/>
      <c r="F100" s="3176"/>
    </row>
    <row r="101" spans="1:6" ht="12.5">
      <c r="A101" s="3370"/>
      <c r="B101" s="3370"/>
      <c r="C101" s="3370"/>
      <c r="D101" s="3176"/>
      <c r="F101" s="3176"/>
    </row>
    <row r="102" spans="1:6" ht="12.5">
      <c r="A102" s="3370"/>
      <c r="B102" s="3370"/>
      <c r="C102" s="3370"/>
      <c r="D102" s="3176"/>
      <c r="F102" s="3176"/>
    </row>
    <row r="103" spans="1:6" ht="12.5">
      <c r="A103" s="3370"/>
      <c r="B103" s="3370"/>
      <c r="C103" s="3370"/>
      <c r="D103" s="3176"/>
      <c r="F103" s="3176"/>
    </row>
    <row r="104" spans="1:6" ht="12.5">
      <c r="A104" s="3370"/>
      <c r="B104" s="3370"/>
      <c r="C104" s="3370"/>
      <c r="D104" s="3176"/>
      <c r="F104" s="3176"/>
    </row>
    <row r="105" spans="1:6" ht="12.5">
      <c r="A105" s="3370"/>
      <c r="B105" s="3370"/>
      <c r="C105" s="3370"/>
      <c r="D105" s="3176"/>
      <c r="F105" s="3176"/>
    </row>
    <row r="106" spans="1:6" ht="12.5">
      <c r="A106" s="3370"/>
      <c r="B106" s="3370"/>
      <c r="C106" s="3370"/>
      <c r="D106" s="3176"/>
      <c r="F106" s="3176"/>
    </row>
    <row r="107" spans="1:6" ht="12.5">
      <c r="A107" s="3370"/>
      <c r="B107" s="3370"/>
      <c r="C107" s="3370"/>
      <c r="D107" s="3176"/>
      <c r="F107" s="3176"/>
    </row>
    <row r="108" spans="1:6" ht="12.5">
      <c r="A108" s="3370"/>
      <c r="B108" s="3370"/>
      <c r="C108" s="3370"/>
      <c r="D108" s="3176"/>
      <c r="F108" s="3176"/>
    </row>
    <row r="109" spans="1:6" ht="12.5">
      <c r="A109" s="3370"/>
      <c r="B109" s="3370"/>
      <c r="C109" s="3370"/>
      <c r="D109" s="3176"/>
      <c r="F109" s="3176"/>
    </row>
    <row r="110" spans="1:6" ht="12.5">
      <c r="A110" s="3370"/>
      <c r="B110" s="3370"/>
      <c r="C110" s="3370"/>
      <c r="D110" s="3176"/>
      <c r="F110" s="3176"/>
    </row>
    <row r="111" spans="1:6" ht="12.5">
      <c r="A111" s="3370"/>
      <c r="B111" s="3370"/>
      <c r="C111" s="3370"/>
      <c r="D111" s="3176"/>
      <c r="F111" s="3176"/>
    </row>
    <row r="112" spans="1:6" ht="12.5">
      <c r="A112" s="3370"/>
      <c r="B112" s="3370"/>
      <c r="C112" s="3370"/>
      <c r="D112" s="3176"/>
      <c r="F112" s="3176"/>
    </row>
    <row r="113" spans="1:6" ht="12.5">
      <c r="A113" s="3370"/>
      <c r="B113" s="3370"/>
      <c r="C113" s="3370"/>
      <c r="D113" s="3176"/>
      <c r="F113" s="3176"/>
    </row>
    <row r="114" spans="1:6" ht="12.5">
      <c r="A114" s="3370"/>
      <c r="B114" s="3370"/>
      <c r="C114" s="3370"/>
      <c r="D114" s="3176"/>
      <c r="F114" s="3176"/>
    </row>
    <row r="115" spans="1:6" ht="12.5">
      <c r="A115" s="3370"/>
      <c r="B115" s="3370"/>
      <c r="C115" s="3370"/>
      <c r="D115" s="3176"/>
      <c r="F115" s="3176"/>
    </row>
    <row r="116" spans="1:6" ht="12.5">
      <c r="A116" s="3370"/>
      <c r="B116" s="3370"/>
      <c r="C116" s="3370"/>
      <c r="D116" s="3176"/>
      <c r="F116" s="3176"/>
    </row>
    <row r="117" spans="1:6" ht="12.5">
      <c r="A117" s="3370"/>
      <c r="B117" s="3370"/>
      <c r="C117" s="3370"/>
      <c r="D117" s="3176"/>
      <c r="F117" s="3176"/>
    </row>
    <row r="118" spans="1:6" ht="12.5">
      <c r="A118" s="3370"/>
      <c r="B118" s="3370"/>
      <c r="C118" s="3370"/>
      <c r="D118" s="3176"/>
      <c r="F118" s="3176"/>
    </row>
    <row r="119" spans="1:6" ht="12.5">
      <c r="A119" s="3370"/>
      <c r="B119" s="3370"/>
      <c r="C119" s="3370"/>
      <c r="D119" s="3176"/>
      <c r="F119" s="3176"/>
    </row>
    <row r="120" spans="1:6" ht="12.5">
      <c r="A120" s="3370"/>
      <c r="B120" s="3370"/>
      <c r="C120" s="3370"/>
      <c r="D120" s="3176"/>
      <c r="F120" s="3176"/>
    </row>
    <row r="121" spans="1:6" ht="12.5">
      <c r="A121" s="3370"/>
      <c r="B121" s="3370"/>
      <c r="C121" s="3370"/>
      <c r="D121" s="3176"/>
      <c r="F121" s="3176"/>
    </row>
    <row r="122" spans="1:6" ht="12.5">
      <c r="A122" s="3370"/>
      <c r="B122" s="3370"/>
      <c r="C122" s="3370"/>
      <c r="D122" s="3176"/>
      <c r="F122" s="3176"/>
    </row>
    <row r="123" spans="1:6" ht="12.5">
      <c r="A123" s="3370"/>
      <c r="B123" s="3370"/>
      <c r="C123" s="3370"/>
      <c r="D123" s="3176"/>
      <c r="F123" s="3176"/>
    </row>
    <row r="124" spans="1:6" ht="12.5">
      <c r="A124" s="3370"/>
      <c r="B124" s="3370"/>
      <c r="C124" s="3370"/>
      <c r="D124" s="3176"/>
      <c r="F124" s="3176"/>
    </row>
    <row r="125" spans="1:6" ht="12.5">
      <c r="A125" s="3370"/>
      <c r="B125" s="3370"/>
      <c r="C125" s="3370"/>
      <c r="D125" s="3176"/>
      <c r="F125" s="3176"/>
    </row>
    <row r="126" spans="1:6" ht="12.5">
      <c r="A126" s="3370"/>
      <c r="B126" s="3370"/>
      <c r="C126" s="3370"/>
      <c r="D126" s="3176"/>
      <c r="F126" s="3176"/>
    </row>
    <row r="127" spans="1:6" ht="12.5">
      <c r="A127" s="3370"/>
      <c r="B127" s="3370"/>
      <c r="C127" s="3370"/>
      <c r="D127" s="3176"/>
      <c r="F127" s="3176"/>
    </row>
    <row r="128" spans="1:6" ht="12.5">
      <c r="A128" s="3370"/>
      <c r="B128" s="3370"/>
      <c r="C128" s="3370"/>
      <c r="D128" s="3176"/>
      <c r="F128" s="3176"/>
    </row>
    <row r="129" spans="1:6" ht="12.5">
      <c r="A129" s="3370"/>
      <c r="B129" s="3370"/>
      <c r="C129" s="3370"/>
      <c r="D129" s="3176"/>
      <c r="F129" s="3176"/>
    </row>
    <row r="130" spans="1:6" ht="12.5">
      <c r="A130" s="3370"/>
      <c r="B130" s="3370"/>
      <c r="C130" s="3370"/>
      <c r="D130" s="3176"/>
      <c r="F130" s="3176"/>
    </row>
    <row r="131" spans="1:6" ht="12.5">
      <c r="A131" s="3370"/>
      <c r="B131" s="3370"/>
      <c r="C131" s="3370"/>
      <c r="D131" s="3176"/>
      <c r="F131" s="3176"/>
    </row>
    <row r="132" spans="1:6" ht="12.5">
      <c r="A132" s="3370"/>
      <c r="B132" s="3370"/>
      <c r="C132" s="3370"/>
      <c r="D132" s="3176"/>
      <c r="F132" s="3176"/>
    </row>
    <row r="133" spans="1:6" ht="12.5">
      <c r="A133" s="3370"/>
      <c r="B133" s="3370"/>
      <c r="C133" s="3370"/>
      <c r="D133" s="3176"/>
      <c r="F133" s="3176"/>
    </row>
    <row r="134" spans="1:6" ht="12.5">
      <c r="A134" s="3370"/>
      <c r="B134" s="3370"/>
      <c r="C134" s="3370"/>
      <c r="D134" s="3176"/>
      <c r="F134" s="3176"/>
    </row>
    <row r="135" spans="1:6" ht="12.5">
      <c r="A135" s="3370"/>
      <c r="B135" s="3370"/>
      <c r="C135" s="3370"/>
      <c r="D135" s="3176"/>
      <c r="F135" s="3176"/>
    </row>
    <row r="136" spans="1:6" ht="12.5">
      <c r="A136" s="3370"/>
      <c r="B136" s="3370"/>
      <c r="C136" s="3370"/>
      <c r="D136" s="3176"/>
      <c r="F136" s="3176"/>
    </row>
    <row r="137" spans="1:6" ht="12.5">
      <c r="A137" s="3370"/>
      <c r="B137" s="3370"/>
      <c r="C137" s="3370"/>
      <c r="D137" s="3176"/>
      <c r="F137" s="3176"/>
    </row>
    <row r="138" spans="1:6" ht="12.5">
      <c r="A138" s="3370"/>
      <c r="B138" s="3370"/>
      <c r="C138" s="3370"/>
      <c r="D138" s="3176"/>
      <c r="F138" s="3176"/>
    </row>
    <row r="139" spans="1:6" ht="12.5">
      <c r="A139" s="3370"/>
      <c r="B139" s="3370"/>
      <c r="C139" s="3370"/>
      <c r="D139" s="3176"/>
      <c r="F139" s="3176"/>
    </row>
    <row r="140" spans="1:6" ht="12.5">
      <c r="A140" s="3370"/>
      <c r="B140" s="3370"/>
      <c r="C140" s="3370"/>
      <c r="D140" s="3176"/>
      <c r="F140" s="3176"/>
    </row>
    <row r="141" spans="1:6" ht="12.5">
      <c r="A141" s="3370"/>
      <c r="B141" s="3370"/>
      <c r="C141" s="3370"/>
      <c r="D141" s="3176"/>
      <c r="F141" s="3176"/>
    </row>
    <row r="142" spans="1:6" ht="12.5">
      <c r="A142" s="3370"/>
      <c r="B142" s="3370"/>
      <c r="C142" s="3370"/>
      <c r="D142" s="3176"/>
      <c r="F142" s="3176"/>
    </row>
    <row r="143" spans="1:6" ht="12.5">
      <c r="A143" s="3370"/>
      <c r="B143" s="3370"/>
      <c r="C143" s="3370"/>
      <c r="D143" s="3176"/>
      <c r="F143" s="3176"/>
    </row>
    <row r="144" spans="1:6" ht="12.5">
      <c r="A144" s="3370"/>
      <c r="B144" s="3370"/>
      <c r="C144" s="3370"/>
      <c r="D144" s="3176"/>
      <c r="F144" s="3176"/>
    </row>
    <row r="145" spans="1:6" ht="12.5">
      <c r="A145" s="3370"/>
      <c r="B145" s="3370"/>
      <c r="C145" s="3370"/>
      <c r="D145" s="3176"/>
      <c r="F145" s="3176"/>
    </row>
    <row r="146" spans="1:6" ht="12.5">
      <c r="A146" s="3370"/>
      <c r="B146" s="3370"/>
      <c r="C146" s="3370"/>
      <c r="D146" s="3176"/>
      <c r="F146" s="3176"/>
    </row>
    <row r="147" spans="1:6" ht="12.5">
      <c r="A147" s="3370"/>
      <c r="B147" s="3370"/>
      <c r="C147" s="3370"/>
      <c r="D147" s="3176"/>
      <c r="F147" s="3176"/>
    </row>
    <row r="148" spans="1:6" ht="12.5">
      <c r="A148" s="3370"/>
      <c r="B148" s="3370"/>
      <c r="C148" s="3370"/>
      <c r="D148" s="3176"/>
      <c r="F148" s="3176"/>
    </row>
    <row r="149" spans="1:6" ht="12.5">
      <c r="A149" s="3370"/>
      <c r="B149" s="3370"/>
      <c r="C149" s="3370"/>
      <c r="D149" s="3176"/>
      <c r="F149" s="3176"/>
    </row>
    <row r="150" spans="1:6" ht="12.5">
      <c r="A150" s="3370"/>
      <c r="B150" s="3370"/>
      <c r="C150" s="3370"/>
      <c r="D150" s="3176"/>
      <c r="F150" s="3176"/>
    </row>
    <row r="151" spans="1:6" ht="12.5">
      <c r="A151" s="3370"/>
      <c r="B151" s="3370"/>
      <c r="C151" s="3370"/>
      <c r="D151" s="3176"/>
      <c r="F151" s="3176"/>
    </row>
    <row r="152" spans="1:6" ht="12.5">
      <c r="A152" s="3370"/>
      <c r="B152" s="3370"/>
      <c r="C152" s="3370"/>
      <c r="D152" s="3176"/>
      <c r="F152" s="3176"/>
    </row>
    <row r="153" spans="1:6" ht="12.5">
      <c r="A153" s="3370"/>
      <c r="B153" s="3370"/>
      <c r="C153" s="3370"/>
      <c r="D153" s="3176"/>
      <c r="F153" s="3176"/>
    </row>
    <row r="154" spans="1:6" ht="12.5">
      <c r="A154" s="3370"/>
      <c r="B154" s="3370"/>
      <c r="C154" s="3370"/>
      <c r="D154" s="3176"/>
      <c r="F154" s="3176"/>
    </row>
    <row r="155" spans="1:6" ht="12.5">
      <c r="A155" s="3370"/>
      <c r="B155" s="3370"/>
      <c r="C155" s="3370"/>
      <c r="D155" s="3176"/>
      <c r="F155" s="3176"/>
    </row>
    <row r="156" spans="1:6" ht="12.5">
      <c r="A156" s="3370"/>
      <c r="B156" s="3370"/>
      <c r="C156" s="3370"/>
      <c r="D156" s="3176"/>
      <c r="F156" s="3176"/>
    </row>
    <row r="157" spans="1:6" ht="12.5">
      <c r="A157" s="3370"/>
      <c r="B157" s="3370"/>
      <c r="C157" s="3370"/>
      <c r="D157" s="3176"/>
      <c r="F157" s="3176"/>
    </row>
    <row r="158" spans="1:6" ht="12.5">
      <c r="A158" s="3370"/>
      <c r="B158" s="3370"/>
      <c r="C158" s="3370"/>
      <c r="D158" s="3176"/>
      <c r="F158" s="3176"/>
    </row>
    <row r="159" spans="1:6" ht="12.5">
      <c r="A159" s="3370"/>
      <c r="B159" s="3370"/>
      <c r="C159" s="3370"/>
      <c r="D159" s="3176"/>
      <c r="F159" s="3176"/>
    </row>
    <row r="160" spans="1:6" ht="12.5">
      <c r="A160" s="3370"/>
      <c r="B160" s="3370"/>
      <c r="C160" s="3370"/>
      <c r="D160" s="3176"/>
      <c r="F160" s="3176"/>
    </row>
    <row r="161" spans="1:6" ht="12.5">
      <c r="A161" s="3370"/>
      <c r="B161" s="3370"/>
      <c r="C161" s="3370"/>
      <c r="D161" s="3176"/>
      <c r="F161" s="3176"/>
    </row>
    <row r="162" spans="1:6" ht="12.5">
      <c r="A162" s="3370"/>
      <c r="B162" s="3370"/>
      <c r="C162" s="3370"/>
      <c r="D162" s="3176"/>
      <c r="F162" s="3176"/>
    </row>
    <row r="163" spans="1:6" ht="12.5">
      <c r="A163" s="3370"/>
      <c r="B163" s="3370"/>
      <c r="C163" s="3370"/>
      <c r="D163" s="3176"/>
      <c r="F163" s="3176"/>
    </row>
    <row r="164" spans="1:6" ht="13">
      <c r="A164" s="5670" t="s">
        <v>440</v>
      </c>
      <c r="B164" s="5670"/>
      <c r="C164" s="5670"/>
      <c r="D164" s="3249">
        <f>SUM(D17:D163)</f>
        <v>0</v>
      </c>
      <c r="E164" s="1086"/>
      <c r="F164" s="3249">
        <f>SUM(F17:F163)</f>
        <v>0</v>
      </c>
    </row>
    <row r="165" spans="1:6" ht="12.5">
      <c r="A165" s="1087"/>
      <c r="B165" s="1087"/>
      <c r="C165" s="1087"/>
      <c r="D165" s="1088"/>
      <c r="F165" s="1087"/>
    </row>
    <row r="166" spans="1:6" ht="12.5">
      <c r="A166" s="278" t="s">
        <v>1347</v>
      </c>
      <c r="B166" s="278"/>
      <c r="C166" s="278"/>
      <c r="D166" s="278"/>
      <c r="F166" s="126" t="str">
        <f>+ToC!$E$115</f>
        <v xml:space="preserve">LONG-TERM Annual Return </v>
      </c>
    </row>
    <row r="167" spans="1:6" ht="14.5">
      <c r="A167" s="278" t="s">
        <v>2580</v>
      </c>
      <c r="B167" s="278"/>
      <c r="C167" s="278"/>
      <c r="D167" s="278"/>
      <c r="F167" s="126" t="s">
        <v>2077</v>
      </c>
    </row>
  </sheetData>
  <sheetProtection password="DF61" sheet="1" objects="1" scenarios="1"/>
  <mergeCells count="5">
    <mergeCell ref="A1:F1"/>
    <mergeCell ref="A9:F9"/>
    <mergeCell ref="A11:F11"/>
    <mergeCell ref="A15:A16"/>
    <mergeCell ref="A164:C164"/>
  </mergeCells>
  <hyperlinks>
    <hyperlink ref="A1:F1" location="ToC!A1" display="40.051"/>
  </hyperlinks>
  <pageMargins left="0.7" right="0.7" top="0.75" bottom="0.75" header="0.3" footer="0.3"/>
  <pageSetup paperSize="5" scale="72"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3" tint="0.39997558519241921"/>
  </sheetPr>
  <dimension ref="A1:H171"/>
  <sheetViews>
    <sheetView topLeftCell="A123" zoomScaleNormal="100" workbookViewId="0">
      <selection activeCell="A170" sqref="A170"/>
    </sheetView>
  </sheetViews>
  <sheetFormatPr defaultColWidth="0" defaultRowHeight="12.5" zeroHeight="1"/>
  <cols>
    <col min="1" max="1" width="36.765625" style="519" customWidth="1"/>
    <col min="2" max="5" width="12.765625" style="519" customWidth="1"/>
    <col min="6" max="6" width="9.84375" style="519" customWidth="1"/>
    <col min="7" max="8" width="12.765625" style="519" customWidth="1"/>
    <col min="9" max="16384" width="8.765625" style="519" hidden="1"/>
  </cols>
  <sheetData>
    <row r="1" spans="1:8" ht="13">
      <c r="A1" s="5052" t="s">
        <v>2008</v>
      </c>
      <c r="B1" s="5052"/>
      <c r="C1" s="5052"/>
      <c r="D1" s="5052"/>
      <c r="E1" s="5052"/>
      <c r="F1" s="5052"/>
      <c r="G1" s="5052"/>
      <c r="H1" s="5052"/>
    </row>
    <row r="2" spans="1:8" ht="13">
      <c r="A2" s="1024"/>
      <c r="B2" s="278"/>
      <c r="C2" s="1817"/>
      <c r="D2" s="1046"/>
      <c r="E2" s="278"/>
      <c r="F2" s="1821"/>
      <c r="G2" s="278"/>
      <c r="H2" s="1821"/>
    </row>
    <row r="3" spans="1:8" ht="14">
      <c r="A3" s="857" t="str">
        <f>+Cover!$A$14</f>
        <v>Select Name of Insurer/ Financial Holding Company</v>
      </c>
      <c r="B3" s="858"/>
      <c r="C3" s="858"/>
      <c r="D3" s="858"/>
      <c r="E3" s="842"/>
      <c r="F3" s="842"/>
      <c r="G3" s="4608" t="s">
        <v>2352</v>
      </c>
      <c r="H3" s="1089"/>
    </row>
    <row r="4" spans="1:8" ht="14">
      <c r="A4" s="833" t="str">
        <f>+ToC!$A$3</f>
        <v>Insurer/Financial Holding Company</v>
      </c>
      <c r="B4" s="833"/>
      <c r="C4" s="842"/>
      <c r="D4" s="842"/>
      <c r="E4" s="842"/>
      <c r="F4" s="842"/>
      <c r="G4" s="831"/>
      <c r="H4" s="278"/>
    </row>
    <row r="5" spans="1:8" ht="14">
      <c r="A5" s="833"/>
      <c r="B5" s="833"/>
      <c r="C5" s="842"/>
      <c r="D5" s="842"/>
      <c r="E5" s="842"/>
      <c r="F5" s="842"/>
      <c r="G5" s="831"/>
      <c r="H5" s="278"/>
    </row>
    <row r="6" spans="1:8" ht="14">
      <c r="A6" s="99" t="str">
        <f>+ToC!$A$5</f>
        <v>LONG-TERM INSURERS ANNUAL RETURN</v>
      </c>
      <c r="B6" s="102"/>
      <c r="C6" s="842"/>
      <c r="D6" s="842"/>
      <c r="E6" s="842"/>
      <c r="F6" s="842"/>
      <c r="G6" s="831"/>
      <c r="H6" s="278"/>
    </row>
    <row r="7" spans="1:8" ht="14">
      <c r="A7" s="99" t="str">
        <f>+ToC!$A$6</f>
        <v>FOR THE YEAR ENDED:</v>
      </c>
      <c r="B7" s="102"/>
      <c r="C7" s="842"/>
      <c r="D7" s="743"/>
      <c r="E7" s="842"/>
      <c r="F7" s="2078">
        <f>+Cover!$A$23</f>
        <v>0</v>
      </c>
      <c r="G7" s="1060"/>
      <c r="H7" s="278"/>
    </row>
    <row r="8" spans="1:8">
      <c r="A8" s="1025"/>
      <c r="B8" s="197"/>
      <c r="C8" s="197"/>
      <c r="D8" s="197"/>
      <c r="E8" s="278"/>
      <c r="F8" s="831"/>
      <c r="G8" s="831"/>
      <c r="H8" s="1080"/>
    </row>
    <row r="9" spans="1:8" ht="13">
      <c r="A9" s="5694" t="s">
        <v>999</v>
      </c>
      <c r="B9" s="5694"/>
      <c r="C9" s="5694"/>
      <c r="D9" s="5694"/>
      <c r="E9" s="5725"/>
      <c r="F9" s="5725"/>
      <c r="G9" s="5725"/>
      <c r="H9" s="5725"/>
    </row>
    <row r="10" spans="1:8" ht="13">
      <c r="A10" s="1820"/>
      <c r="B10" s="1820"/>
      <c r="C10" s="1820"/>
      <c r="D10" s="1820"/>
      <c r="E10" s="1820"/>
      <c r="F10" s="1820"/>
      <c r="G10" s="1820"/>
      <c r="H10" s="1820"/>
    </row>
    <row r="11" spans="1:8" ht="13">
      <c r="A11" s="5726" t="s">
        <v>1536</v>
      </c>
      <c r="B11" s="5726"/>
      <c r="C11" s="5726"/>
      <c r="D11" s="5726"/>
      <c r="E11" s="5726"/>
      <c r="F11" s="5726"/>
      <c r="G11" s="5726"/>
      <c r="H11" s="5726"/>
    </row>
    <row r="12" spans="1:8">
      <c r="A12" s="197"/>
      <c r="B12" s="197"/>
      <c r="C12" s="197"/>
      <c r="D12" s="197"/>
      <c r="E12" s="197"/>
      <c r="F12" s="197"/>
      <c r="G12" s="197"/>
      <c r="H12" s="197"/>
    </row>
    <row r="13" spans="1:8" ht="15">
      <c r="A13" s="1043" t="s">
        <v>2484</v>
      </c>
      <c r="B13" s="197"/>
      <c r="C13" s="197"/>
      <c r="D13" s="197"/>
      <c r="E13" s="197"/>
      <c r="F13" s="197"/>
      <c r="G13" s="197"/>
      <c r="H13" s="197"/>
    </row>
    <row r="14" spans="1:8" ht="26.25" customHeight="1">
      <c r="A14" s="1084"/>
      <c r="B14" s="1084"/>
      <c r="C14" s="1084"/>
      <c r="D14" s="1084"/>
      <c r="E14" s="1084"/>
      <c r="F14" s="1088"/>
      <c r="G14" s="5676" t="s">
        <v>1236</v>
      </c>
      <c r="H14" s="5727"/>
    </row>
    <row r="15" spans="1:8" ht="13">
      <c r="A15" s="5723" t="s">
        <v>1534</v>
      </c>
      <c r="B15" s="3409" t="s">
        <v>1535</v>
      </c>
      <c r="C15" s="3409" t="s">
        <v>1537</v>
      </c>
      <c r="D15" s="3409" t="s">
        <v>1538</v>
      </c>
      <c r="E15" s="3409" t="s">
        <v>1239</v>
      </c>
      <c r="F15" s="1036"/>
      <c r="G15" s="3409" t="s">
        <v>1537</v>
      </c>
      <c r="H15" s="3409" t="s">
        <v>1239</v>
      </c>
    </row>
    <row r="16" spans="1:8" ht="13">
      <c r="A16" s="5723"/>
      <c r="B16" s="3409" t="s">
        <v>1532</v>
      </c>
      <c r="C16" s="3409"/>
      <c r="D16" s="3409"/>
      <c r="E16" s="3409" t="s">
        <v>281</v>
      </c>
      <c r="F16" s="1036"/>
      <c r="G16" s="3409"/>
      <c r="H16" s="3409" t="s">
        <v>281</v>
      </c>
    </row>
    <row r="17" spans="1:8">
      <c r="A17" s="3370"/>
      <c r="B17" s="4855"/>
      <c r="C17" s="3311"/>
      <c r="D17" s="3311"/>
      <c r="E17" s="3416">
        <f>+C17*D17</f>
        <v>0</v>
      </c>
      <c r="F17" s="1036"/>
      <c r="G17" s="3311"/>
      <c r="H17" s="3416">
        <f>G17*D17</f>
        <v>0</v>
      </c>
    </row>
    <row r="18" spans="1:8">
      <c r="A18" s="3370"/>
      <c r="B18" s="4855"/>
      <c r="C18" s="3311"/>
      <c r="D18" s="3311"/>
      <c r="E18" s="3416">
        <f t="shared" ref="E18:E72" si="0">+C18*D18</f>
        <v>0</v>
      </c>
      <c r="F18" s="1036"/>
      <c r="G18" s="3311"/>
      <c r="H18" s="3416">
        <f t="shared" ref="H18:H72" si="1">G18*D18</f>
        <v>0</v>
      </c>
    </row>
    <row r="19" spans="1:8">
      <c r="A19" s="3370"/>
      <c r="B19" s="4855"/>
      <c r="C19" s="3311"/>
      <c r="D19" s="3311"/>
      <c r="E19" s="3416">
        <f t="shared" si="0"/>
        <v>0</v>
      </c>
      <c r="F19" s="1036"/>
      <c r="G19" s="3311"/>
      <c r="H19" s="3416">
        <f t="shared" si="1"/>
        <v>0</v>
      </c>
    </row>
    <row r="20" spans="1:8">
      <c r="A20" s="3370"/>
      <c r="B20" s="4855"/>
      <c r="C20" s="3311"/>
      <c r="D20" s="3311"/>
      <c r="E20" s="3416">
        <f t="shared" si="0"/>
        <v>0</v>
      </c>
      <c r="F20" s="1036"/>
      <c r="G20" s="3311"/>
      <c r="H20" s="3416">
        <f t="shared" si="1"/>
        <v>0</v>
      </c>
    </row>
    <row r="21" spans="1:8">
      <c r="A21" s="3370"/>
      <c r="B21" s="4855"/>
      <c r="C21" s="3311"/>
      <c r="D21" s="3311"/>
      <c r="E21" s="3416">
        <f t="shared" si="0"/>
        <v>0</v>
      </c>
      <c r="F21" s="1036"/>
      <c r="G21" s="3311"/>
      <c r="H21" s="3416">
        <f t="shared" si="1"/>
        <v>0</v>
      </c>
    </row>
    <row r="22" spans="1:8">
      <c r="A22" s="3370"/>
      <c r="B22" s="4855"/>
      <c r="C22" s="3311"/>
      <c r="D22" s="3311"/>
      <c r="E22" s="3416">
        <f t="shared" si="0"/>
        <v>0</v>
      </c>
      <c r="F22" s="1036"/>
      <c r="G22" s="3311"/>
      <c r="H22" s="3416">
        <f t="shared" si="1"/>
        <v>0</v>
      </c>
    </row>
    <row r="23" spans="1:8">
      <c r="A23" s="3370"/>
      <c r="B23" s="4855"/>
      <c r="C23" s="3311"/>
      <c r="D23" s="3311"/>
      <c r="E23" s="3416">
        <f t="shared" si="0"/>
        <v>0</v>
      </c>
      <c r="F23" s="1036"/>
      <c r="G23" s="3311"/>
      <c r="H23" s="3416">
        <f t="shared" si="1"/>
        <v>0</v>
      </c>
    </row>
    <row r="24" spans="1:8">
      <c r="A24" s="3370"/>
      <c r="B24" s="4855"/>
      <c r="C24" s="3311"/>
      <c r="D24" s="3311"/>
      <c r="E24" s="3416">
        <f t="shared" si="0"/>
        <v>0</v>
      </c>
      <c r="F24" s="1036"/>
      <c r="G24" s="3311"/>
      <c r="H24" s="3416">
        <f t="shared" si="1"/>
        <v>0</v>
      </c>
    </row>
    <row r="25" spans="1:8">
      <c r="A25" s="3370"/>
      <c r="B25" s="4855"/>
      <c r="C25" s="3311"/>
      <c r="D25" s="3311"/>
      <c r="E25" s="3416">
        <f t="shared" si="0"/>
        <v>0</v>
      </c>
      <c r="F25" s="1036"/>
      <c r="G25" s="3311"/>
      <c r="H25" s="3416">
        <f t="shared" si="1"/>
        <v>0</v>
      </c>
    </row>
    <row r="26" spans="1:8">
      <c r="A26" s="3370"/>
      <c r="B26" s="4855"/>
      <c r="C26" s="3311"/>
      <c r="D26" s="3311"/>
      <c r="E26" s="3416">
        <f t="shared" si="0"/>
        <v>0</v>
      </c>
      <c r="F26" s="1036"/>
      <c r="G26" s="3311"/>
      <c r="H26" s="3416">
        <f t="shared" si="1"/>
        <v>0</v>
      </c>
    </row>
    <row r="27" spans="1:8">
      <c r="A27" s="3370"/>
      <c r="B27" s="4855"/>
      <c r="C27" s="3311"/>
      <c r="D27" s="3311"/>
      <c r="E27" s="3416">
        <f t="shared" si="0"/>
        <v>0</v>
      </c>
      <c r="F27" s="1036"/>
      <c r="G27" s="3311"/>
      <c r="H27" s="3416">
        <f t="shared" si="1"/>
        <v>0</v>
      </c>
    </row>
    <row r="28" spans="1:8">
      <c r="A28" s="3370"/>
      <c r="B28" s="4855"/>
      <c r="C28" s="3311"/>
      <c r="D28" s="3311"/>
      <c r="E28" s="3416">
        <f t="shared" si="0"/>
        <v>0</v>
      </c>
      <c r="F28" s="1036"/>
      <c r="G28" s="3311"/>
      <c r="H28" s="3416">
        <f t="shared" si="1"/>
        <v>0</v>
      </c>
    </row>
    <row r="29" spans="1:8">
      <c r="A29" s="3370"/>
      <c r="B29" s="4855"/>
      <c r="C29" s="3311"/>
      <c r="D29" s="3311"/>
      <c r="E29" s="3416">
        <f t="shared" si="0"/>
        <v>0</v>
      </c>
      <c r="F29" s="1036"/>
      <c r="G29" s="3311"/>
      <c r="H29" s="3416">
        <f t="shared" si="1"/>
        <v>0</v>
      </c>
    </row>
    <row r="30" spans="1:8">
      <c r="A30" s="3370"/>
      <c r="B30" s="4855"/>
      <c r="C30" s="3311"/>
      <c r="D30" s="3311"/>
      <c r="E30" s="3416">
        <f t="shared" si="0"/>
        <v>0</v>
      </c>
      <c r="F30" s="1036"/>
      <c r="G30" s="3311"/>
      <c r="H30" s="3416">
        <f t="shared" si="1"/>
        <v>0</v>
      </c>
    </row>
    <row r="31" spans="1:8">
      <c r="A31" s="3370"/>
      <c r="B31" s="4855"/>
      <c r="C31" s="3311"/>
      <c r="D31" s="3311"/>
      <c r="E31" s="3416">
        <f t="shared" si="0"/>
        <v>0</v>
      </c>
      <c r="F31" s="1036"/>
      <c r="G31" s="3311"/>
      <c r="H31" s="3416">
        <f t="shared" si="1"/>
        <v>0</v>
      </c>
    </row>
    <row r="32" spans="1:8">
      <c r="A32" s="3370"/>
      <c r="B32" s="4855"/>
      <c r="C32" s="3311"/>
      <c r="D32" s="3311"/>
      <c r="E32" s="3416">
        <f t="shared" si="0"/>
        <v>0</v>
      </c>
      <c r="F32" s="1036"/>
      <c r="G32" s="3311"/>
      <c r="H32" s="3416">
        <f t="shared" si="1"/>
        <v>0</v>
      </c>
    </row>
    <row r="33" spans="1:8">
      <c r="A33" s="3370"/>
      <c r="B33" s="4855"/>
      <c r="C33" s="3311"/>
      <c r="D33" s="3311"/>
      <c r="E33" s="3416">
        <f t="shared" si="0"/>
        <v>0</v>
      </c>
      <c r="F33" s="1036"/>
      <c r="G33" s="3311"/>
      <c r="H33" s="3416">
        <f t="shared" si="1"/>
        <v>0</v>
      </c>
    </row>
    <row r="34" spans="1:8">
      <c r="A34" s="3370"/>
      <c r="B34" s="4855"/>
      <c r="C34" s="3311"/>
      <c r="D34" s="3311"/>
      <c r="E34" s="3416">
        <f t="shared" si="0"/>
        <v>0</v>
      </c>
      <c r="F34" s="1036"/>
      <c r="G34" s="3311"/>
      <c r="H34" s="3416">
        <f t="shared" si="1"/>
        <v>0</v>
      </c>
    </row>
    <row r="35" spans="1:8">
      <c r="A35" s="3370"/>
      <c r="B35" s="4855"/>
      <c r="C35" s="3311"/>
      <c r="D35" s="3311"/>
      <c r="E35" s="3416">
        <f t="shared" si="0"/>
        <v>0</v>
      </c>
      <c r="F35" s="1036"/>
      <c r="G35" s="3311"/>
      <c r="H35" s="3416">
        <f t="shared" si="1"/>
        <v>0</v>
      </c>
    </row>
    <row r="36" spans="1:8">
      <c r="A36" s="3370"/>
      <c r="B36" s="4855"/>
      <c r="C36" s="3311"/>
      <c r="D36" s="3311"/>
      <c r="E36" s="3416">
        <f t="shared" si="0"/>
        <v>0</v>
      </c>
      <c r="F36" s="1036"/>
      <c r="G36" s="3311"/>
      <c r="H36" s="3416">
        <f t="shared" si="1"/>
        <v>0</v>
      </c>
    </row>
    <row r="37" spans="1:8">
      <c r="A37" s="3370"/>
      <c r="B37" s="4855"/>
      <c r="C37" s="3311"/>
      <c r="D37" s="3311"/>
      <c r="E37" s="3416">
        <f t="shared" si="0"/>
        <v>0</v>
      </c>
      <c r="F37" s="1036"/>
      <c r="G37" s="3311"/>
      <c r="H37" s="3416">
        <f t="shared" si="1"/>
        <v>0</v>
      </c>
    </row>
    <row r="38" spans="1:8">
      <c r="A38" s="3370"/>
      <c r="B38" s="4855"/>
      <c r="C38" s="3311"/>
      <c r="D38" s="3311"/>
      <c r="E38" s="3416">
        <f t="shared" si="0"/>
        <v>0</v>
      </c>
      <c r="F38" s="1036"/>
      <c r="G38" s="3311"/>
      <c r="H38" s="3416">
        <f t="shared" si="1"/>
        <v>0</v>
      </c>
    </row>
    <row r="39" spans="1:8">
      <c r="A39" s="3370"/>
      <c r="B39" s="4855"/>
      <c r="C39" s="3311"/>
      <c r="D39" s="3311"/>
      <c r="E39" s="3416">
        <f t="shared" si="0"/>
        <v>0</v>
      </c>
      <c r="F39" s="1036"/>
      <c r="G39" s="3311"/>
      <c r="H39" s="3416">
        <f t="shared" si="1"/>
        <v>0</v>
      </c>
    </row>
    <row r="40" spans="1:8">
      <c r="A40" s="3370"/>
      <c r="B40" s="4855"/>
      <c r="C40" s="3311"/>
      <c r="D40" s="3311"/>
      <c r="E40" s="3416">
        <f t="shared" si="0"/>
        <v>0</v>
      </c>
      <c r="F40" s="1036"/>
      <c r="G40" s="3311"/>
      <c r="H40" s="3416">
        <f t="shared" si="1"/>
        <v>0</v>
      </c>
    </row>
    <row r="41" spans="1:8">
      <c r="A41" s="3370"/>
      <c r="B41" s="4855"/>
      <c r="C41" s="3311"/>
      <c r="D41" s="3311"/>
      <c r="E41" s="3416">
        <f t="shared" si="0"/>
        <v>0</v>
      </c>
      <c r="F41" s="1036"/>
      <c r="G41" s="3311"/>
      <c r="H41" s="3416">
        <f t="shared" si="1"/>
        <v>0</v>
      </c>
    </row>
    <row r="42" spans="1:8">
      <c r="A42" s="3370"/>
      <c r="B42" s="4855"/>
      <c r="C42" s="3311"/>
      <c r="D42" s="3311"/>
      <c r="E42" s="3416">
        <f t="shared" si="0"/>
        <v>0</v>
      </c>
      <c r="F42" s="1036"/>
      <c r="G42" s="3311"/>
      <c r="H42" s="3416">
        <f t="shared" si="1"/>
        <v>0</v>
      </c>
    </row>
    <row r="43" spans="1:8">
      <c r="A43" s="3370"/>
      <c r="B43" s="4855"/>
      <c r="C43" s="3311"/>
      <c r="D43" s="3311"/>
      <c r="E43" s="3416">
        <f t="shared" si="0"/>
        <v>0</v>
      </c>
      <c r="F43" s="1036"/>
      <c r="G43" s="3311"/>
      <c r="H43" s="3416">
        <f t="shared" si="1"/>
        <v>0</v>
      </c>
    </row>
    <row r="44" spans="1:8">
      <c r="A44" s="3370"/>
      <c r="B44" s="4855"/>
      <c r="C44" s="3311"/>
      <c r="D44" s="3311"/>
      <c r="E44" s="3416">
        <f t="shared" si="0"/>
        <v>0</v>
      </c>
      <c r="F44" s="1036"/>
      <c r="G44" s="3311"/>
      <c r="H44" s="3416">
        <f t="shared" si="1"/>
        <v>0</v>
      </c>
    </row>
    <row r="45" spans="1:8">
      <c r="A45" s="3370"/>
      <c r="B45" s="4855"/>
      <c r="C45" s="3311"/>
      <c r="D45" s="3311"/>
      <c r="E45" s="3416">
        <f t="shared" si="0"/>
        <v>0</v>
      </c>
      <c r="F45" s="1036"/>
      <c r="G45" s="3311"/>
      <c r="H45" s="3416">
        <f t="shared" si="1"/>
        <v>0</v>
      </c>
    </row>
    <row r="46" spans="1:8">
      <c r="A46" s="3370"/>
      <c r="B46" s="4855"/>
      <c r="C46" s="3311"/>
      <c r="D46" s="3311"/>
      <c r="E46" s="3416">
        <f t="shared" si="0"/>
        <v>0</v>
      </c>
      <c r="F46" s="1036"/>
      <c r="G46" s="3311"/>
      <c r="H46" s="3416">
        <f t="shared" si="1"/>
        <v>0</v>
      </c>
    </row>
    <row r="47" spans="1:8">
      <c r="A47" s="3370"/>
      <c r="B47" s="4855"/>
      <c r="C47" s="3311"/>
      <c r="D47" s="3311"/>
      <c r="E47" s="3416">
        <f t="shared" si="0"/>
        <v>0</v>
      </c>
      <c r="F47" s="1036"/>
      <c r="G47" s="3311"/>
      <c r="H47" s="3416">
        <f t="shared" si="1"/>
        <v>0</v>
      </c>
    </row>
    <row r="48" spans="1:8">
      <c r="A48" s="3370"/>
      <c r="B48" s="4855"/>
      <c r="C48" s="3311"/>
      <c r="D48" s="3311"/>
      <c r="E48" s="3416">
        <f t="shared" si="0"/>
        <v>0</v>
      </c>
      <c r="F48" s="1036"/>
      <c r="G48" s="3311"/>
      <c r="H48" s="3416">
        <f t="shared" si="1"/>
        <v>0</v>
      </c>
    </row>
    <row r="49" spans="1:8">
      <c r="A49" s="3370"/>
      <c r="B49" s="4855"/>
      <c r="C49" s="3311"/>
      <c r="D49" s="3311"/>
      <c r="E49" s="3416">
        <f t="shared" si="0"/>
        <v>0</v>
      </c>
      <c r="F49" s="1036"/>
      <c r="G49" s="3311"/>
      <c r="H49" s="3416">
        <f t="shared" si="1"/>
        <v>0</v>
      </c>
    </row>
    <row r="50" spans="1:8">
      <c r="A50" s="3370"/>
      <c r="B50" s="4855"/>
      <c r="C50" s="3311"/>
      <c r="D50" s="3311"/>
      <c r="E50" s="3416">
        <f t="shared" si="0"/>
        <v>0</v>
      </c>
      <c r="F50" s="1036"/>
      <c r="G50" s="3311"/>
      <c r="H50" s="3416">
        <f t="shared" si="1"/>
        <v>0</v>
      </c>
    </row>
    <row r="51" spans="1:8">
      <c r="A51" s="3370"/>
      <c r="B51" s="4855"/>
      <c r="C51" s="3311"/>
      <c r="D51" s="3311"/>
      <c r="E51" s="3416">
        <f t="shared" si="0"/>
        <v>0</v>
      </c>
      <c r="F51" s="1036"/>
      <c r="G51" s="3311"/>
      <c r="H51" s="3416">
        <f t="shared" si="1"/>
        <v>0</v>
      </c>
    </row>
    <row r="52" spans="1:8">
      <c r="A52" s="3370"/>
      <c r="B52" s="4855"/>
      <c r="C52" s="3311"/>
      <c r="D52" s="3311"/>
      <c r="E52" s="3416">
        <f t="shared" si="0"/>
        <v>0</v>
      </c>
      <c r="F52" s="1036"/>
      <c r="G52" s="3311"/>
      <c r="H52" s="3416">
        <f t="shared" si="1"/>
        <v>0</v>
      </c>
    </row>
    <row r="53" spans="1:8">
      <c r="A53" s="3370"/>
      <c r="B53" s="4855"/>
      <c r="C53" s="3311"/>
      <c r="D53" s="3311"/>
      <c r="E53" s="3416">
        <f t="shared" si="0"/>
        <v>0</v>
      </c>
      <c r="F53" s="1036"/>
      <c r="G53" s="3311"/>
      <c r="H53" s="3416">
        <f t="shared" si="1"/>
        <v>0</v>
      </c>
    </row>
    <row r="54" spans="1:8">
      <c r="A54" s="3370"/>
      <c r="B54" s="4855"/>
      <c r="C54" s="3311"/>
      <c r="D54" s="3311"/>
      <c r="E54" s="3416">
        <f t="shared" si="0"/>
        <v>0</v>
      </c>
      <c r="F54" s="1036"/>
      <c r="G54" s="3311"/>
      <c r="H54" s="3416">
        <f t="shared" si="1"/>
        <v>0</v>
      </c>
    </row>
    <row r="55" spans="1:8">
      <c r="A55" s="3370"/>
      <c r="B55" s="4855"/>
      <c r="C55" s="3311"/>
      <c r="D55" s="3311"/>
      <c r="E55" s="3416">
        <f t="shared" si="0"/>
        <v>0</v>
      </c>
      <c r="F55" s="1036"/>
      <c r="G55" s="3311"/>
      <c r="H55" s="3416">
        <f t="shared" si="1"/>
        <v>0</v>
      </c>
    </row>
    <row r="56" spans="1:8">
      <c r="A56" s="3370"/>
      <c r="B56" s="4855"/>
      <c r="C56" s="3311"/>
      <c r="D56" s="3311"/>
      <c r="E56" s="3416">
        <f t="shared" si="0"/>
        <v>0</v>
      </c>
      <c r="F56" s="1036"/>
      <c r="G56" s="3311"/>
      <c r="H56" s="3416">
        <f t="shared" si="1"/>
        <v>0</v>
      </c>
    </row>
    <row r="57" spans="1:8">
      <c r="A57" s="3370"/>
      <c r="B57" s="4855"/>
      <c r="C57" s="3311"/>
      <c r="D57" s="3311"/>
      <c r="E57" s="3416">
        <f t="shared" si="0"/>
        <v>0</v>
      </c>
      <c r="F57" s="1036"/>
      <c r="G57" s="3311"/>
      <c r="H57" s="3416">
        <f t="shared" si="1"/>
        <v>0</v>
      </c>
    </row>
    <row r="58" spans="1:8">
      <c r="A58" s="3370"/>
      <c r="B58" s="4855"/>
      <c r="C58" s="3311"/>
      <c r="D58" s="3311"/>
      <c r="E58" s="3416">
        <f t="shared" si="0"/>
        <v>0</v>
      </c>
      <c r="F58" s="1036"/>
      <c r="G58" s="3311"/>
      <c r="H58" s="3416">
        <f t="shared" si="1"/>
        <v>0</v>
      </c>
    </row>
    <row r="59" spans="1:8">
      <c r="A59" s="3370"/>
      <c r="B59" s="4855"/>
      <c r="C59" s="3311"/>
      <c r="D59" s="3311"/>
      <c r="E59" s="3416">
        <f t="shared" si="0"/>
        <v>0</v>
      </c>
      <c r="F59" s="1036"/>
      <c r="G59" s="3311"/>
      <c r="H59" s="3416">
        <f t="shared" si="1"/>
        <v>0</v>
      </c>
    </row>
    <row r="60" spans="1:8">
      <c r="A60" s="3370"/>
      <c r="B60" s="4855"/>
      <c r="C60" s="3311"/>
      <c r="D60" s="3311"/>
      <c r="E60" s="3416">
        <f t="shared" si="0"/>
        <v>0</v>
      </c>
      <c r="F60" s="1036"/>
      <c r="G60" s="3311"/>
      <c r="H60" s="3416">
        <f t="shared" si="1"/>
        <v>0</v>
      </c>
    </row>
    <row r="61" spans="1:8">
      <c r="A61" s="3370"/>
      <c r="B61" s="4855"/>
      <c r="C61" s="3311"/>
      <c r="D61" s="3311"/>
      <c r="E61" s="3416">
        <f t="shared" si="0"/>
        <v>0</v>
      </c>
      <c r="F61" s="1036"/>
      <c r="G61" s="3311"/>
      <c r="H61" s="3416">
        <f t="shared" si="1"/>
        <v>0</v>
      </c>
    </row>
    <row r="62" spans="1:8">
      <c r="A62" s="3370"/>
      <c r="B62" s="4855"/>
      <c r="C62" s="3311"/>
      <c r="D62" s="3311"/>
      <c r="E62" s="3416">
        <f t="shared" si="0"/>
        <v>0</v>
      </c>
      <c r="F62" s="1036"/>
      <c r="G62" s="3311"/>
      <c r="H62" s="3416">
        <f t="shared" si="1"/>
        <v>0</v>
      </c>
    </row>
    <row r="63" spans="1:8">
      <c r="A63" s="3370"/>
      <c r="B63" s="4855"/>
      <c r="C63" s="3311"/>
      <c r="D63" s="3311"/>
      <c r="E63" s="3416">
        <f t="shared" si="0"/>
        <v>0</v>
      </c>
      <c r="F63" s="1036"/>
      <c r="G63" s="3311"/>
      <c r="H63" s="3416">
        <f t="shared" si="1"/>
        <v>0</v>
      </c>
    </row>
    <row r="64" spans="1:8">
      <c r="A64" s="3370"/>
      <c r="B64" s="4855"/>
      <c r="C64" s="3311"/>
      <c r="D64" s="3311"/>
      <c r="E64" s="3416">
        <f t="shared" si="0"/>
        <v>0</v>
      </c>
      <c r="F64" s="1036"/>
      <c r="G64" s="3311"/>
      <c r="H64" s="3416">
        <f t="shared" si="1"/>
        <v>0</v>
      </c>
    </row>
    <row r="65" spans="1:8">
      <c r="A65" s="3370"/>
      <c r="B65" s="4855"/>
      <c r="C65" s="3311"/>
      <c r="D65" s="3311"/>
      <c r="E65" s="3416">
        <f t="shared" si="0"/>
        <v>0</v>
      </c>
      <c r="F65" s="1036"/>
      <c r="G65" s="3311"/>
      <c r="H65" s="3416">
        <f t="shared" si="1"/>
        <v>0</v>
      </c>
    </row>
    <row r="66" spans="1:8">
      <c r="A66" s="3370"/>
      <c r="B66" s="4855"/>
      <c r="C66" s="3311"/>
      <c r="D66" s="3311"/>
      <c r="E66" s="3416">
        <f t="shared" si="0"/>
        <v>0</v>
      </c>
      <c r="F66" s="1036"/>
      <c r="G66" s="3311"/>
      <c r="H66" s="3416">
        <f t="shared" si="1"/>
        <v>0</v>
      </c>
    </row>
    <row r="67" spans="1:8">
      <c r="A67" s="3370"/>
      <c r="B67" s="4855"/>
      <c r="C67" s="3311"/>
      <c r="D67" s="3311"/>
      <c r="E67" s="3416">
        <f t="shared" si="0"/>
        <v>0</v>
      </c>
      <c r="F67" s="1036"/>
      <c r="G67" s="3311"/>
      <c r="H67" s="3416">
        <f t="shared" si="1"/>
        <v>0</v>
      </c>
    </row>
    <row r="68" spans="1:8">
      <c r="A68" s="3370"/>
      <c r="B68" s="4855"/>
      <c r="C68" s="3311"/>
      <c r="D68" s="3311"/>
      <c r="E68" s="3416">
        <f t="shared" si="0"/>
        <v>0</v>
      </c>
      <c r="F68" s="1036"/>
      <c r="G68" s="3311"/>
      <c r="H68" s="3416">
        <f t="shared" si="1"/>
        <v>0</v>
      </c>
    </row>
    <row r="69" spans="1:8">
      <c r="A69" s="3370"/>
      <c r="B69" s="4855"/>
      <c r="C69" s="3311"/>
      <c r="D69" s="3311"/>
      <c r="E69" s="3416">
        <f t="shared" si="0"/>
        <v>0</v>
      </c>
      <c r="F69" s="1036"/>
      <c r="G69" s="3311"/>
      <c r="H69" s="3416">
        <f t="shared" si="1"/>
        <v>0</v>
      </c>
    </row>
    <row r="70" spans="1:8">
      <c r="A70" s="3370"/>
      <c r="B70" s="4855"/>
      <c r="C70" s="3311"/>
      <c r="D70" s="3311"/>
      <c r="E70" s="3416">
        <f t="shared" si="0"/>
        <v>0</v>
      </c>
      <c r="F70" s="1036"/>
      <c r="G70" s="3311"/>
      <c r="H70" s="3416">
        <f t="shared" si="1"/>
        <v>0</v>
      </c>
    </row>
    <row r="71" spans="1:8">
      <c r="A71" s="3370"/>
      <c r="B71" s="4855"/>
      <c r="C71" s="3311"/>
      <c r="D71" s="3311"/>
      <c r="E71" s="3416">
        <f t="shared" si="0"/>
        <v>0</v>
      </c>
      <c r="F71" s="1036"/>
      <c r="G71" s="3311"/>
      <c r="H71" s="3416">
        <f t="shared" si="1"/>
        <v>0</v>
      </c>
    </row>
    <row r="72" spans="1:8">
      <c r="A72" s="3370"/>
      <c r="B72" s="4855"/>
      <c r="C72" s="3311"/>
      <c r="D72" s="3311"/>
      <c r="E72" s="3416">
        <f t="shared" si="0"/>
        <v>0</v>
      </c>
      <c r="F72" s="1036"/>
      <c r="G72" s="3311"/>
      <c r="H72" s="3416">
        <f t="shared" si="1"/>
        <v>0</v>
      </c>
    </row>
    <row r="73" spans="1:8">
      <c r="A73" s="3370"/>
      <c r="B73" s="4855"/>
      <c r="C73" s="3311"/>
      <c r="D73" s="3311"/>
      <c r="E73" s="3416">
        <f t="shared" ref="E73:E100" si="2">+C73*D73</f>
        <v>0</v>
      </c>
      <c r="F73" s="1036"/>
      <c r="G73" s="3311"/>
      <c r="H73" s="3416">
        <f t="shared" ref="H73:H100" si="3">G73*D73</f>
        <v>0</v>
      </c>
    </row>
    <row r="74" spans="1:8">
      <c r="A74" s="3370"/>
      <c r="B74" s="4855"/>
      <c r="C74" s="3311"/>
      <c r="D74" s="3311"/>
      <c r="E74" s="3416">
        <f t="shared" si="2"/>
        <v>0</v>
      </c>
      <c r="F74" s="1036"/>
      <c r="G74" s="3311"/>
      <c r="H74" s="3416">
        <f t="shared" si="3"/>
        <v>0</v>
      </c>
    </row>
    <row r="75" spans="1:8">
      <c r="A75" s="3370"/>
      <c r="B75" s="4855"/>
      <c r="C75" s="3311"/>
      <c r="D75" s="3311"/>
      <c r="E75" s="3416">
        <f t="shared" si="2"/>
        <v>0</v>
      </c>
      <c r="F75" s="1036"/>
      <c r="G75" s="3311"/>
      <c r="H75" s="3416">
        <f t="shared" si="3"/>
        <v>0</v>
      </c>
    </row>
    <row r="76" spans="1:8">
      <c r="A76" s="3370"/>
      <c r="B76" s="4855"/>
      <c r="C76" s="3311"/>
      <c r="D76" s="3311"/>
      <c r="E76" s="3416">
        <f t="shared" si="2"/>
        <v>0</v>
      </c>
      <c r="F76" s="1036"/>
      <c r="G76" s="3311"/>
      <c r="H76" s="3416">
        <f t="shared" si="3"/>
        <v>0</v>
      </c>
    </row>
    <row r="77" spans="1:8">
      <c r="A77" s="3370"/>
      <c r="B77" s="4855"/>
      <c r="C77" s="3311"/>
      <c r="D77" s="3311"/>
      <c r="E77" s="3416">
        <f t="shared" si="2"/>
        <v>0</v>
      </c>
      <c r="F77" s="1036"/>
      <c r="G77" s="3311"/>
      <c r="H77" s="3416">
        <f t="shared" si="3"/>
        <v>0</v>
      </c>
    </row>
    <row r="78" spans="1:8">
      <c r="A78" s="3370"/>
      <c r="B78" s="4855"/>
      <c r="C78" s="3311"/>
      <c r="D78" s="3311"/>
      <c r="E78" s="3416">
        <f t="shared" si="2"/>
        <v>0</v>
      </c>
      <c r="F78" s="1036"/>
      <c r="G78" s="3311"/>
      <c r="H78" s="3416">
        <f t="shared" si="3"/>
        <v>0</v>
      </c>
    </row>
    <row r="79" spans="1:8">
      <c r="A79" s="3370"/>
      <c r="B79" s="4855"/>
      <c r="C79" s="3311"/>
      <c r="D79" s="3311"/>
      <c r="E79" s="3416">
        <f t="shared" si="2"/>
        <v>0</v>
      </c>
      <c r="F79" s="1036"/>
      <c r="G79" s="3311"/>
      <c r="H79" s="3416">
        <f t="shared" si="3"/>
        <v>0</v>
      </c>
    </row>
    <row r="80" spans="1:8">
      <c r="A80" s="3370"/>
      <c r="B80" s="4855"/>
      <c r="C80" s="3311"/>
      <c r="D80" s="3311"/>
      <c r="E80" s="3416">
        <f t="shared" si="2"/>
        <v>0</v>
      </c>
      <c r="F80" s="1036"/>
      <c r="G80" s="3311"/>
      <c r="H80" s="3416">
        <f t="shared" si="3"/>
        <v>0</v>
      </c>
    </row>
    <row r="81" spans="1:8">
      <c r="A81" s="3370"/>
      <c r="B81" s="4855"/>
      <c r="C81" s="3311"/>
      <c r="D81" s="3311"/>
      <c r="E81" s="3416">
        <f t="shared" si="2"/>
        <v>0</v>
      </c>
      <c r="F81" s="1036"/>
      <c r="G81" s="3311"/>
      <c r="H81" s="3416">
        <f t="shared" si="3"/>
        <v>0</v>
      </c>
    </row>
    <row r="82" spans="1:8">
      <c r="A82" s="3370"/>
      <c r="B82" s="4855"/>
      <c r="C82" s="3311"/>
      <c r="D82" s="3311"/>
      <c r="E82" s="3416">
        <f t="shared" si="2"/>
        <v>0</v>
      </c>
      <c r="F82" s="1036"/>
      <c r="G82" s="3311"/>
      <c r="H82" s="3416">
        <f t="shared" si="3"/>
        <v>0</v>
      </c>
    </row>
    <row r="83" spans="1:8">
      <c r="A83" s="3370"/>
      <c r="B83" s="4855"/>
      <c r="C83" s="3311"/>
      <c r="D83" s="3311"/>
      <c r="E83" s="3416">
        <f t="shared" si="2"/>
        <v>0</v>
      </c>
      <c r="F83" s="1036"/>
      <c r="G83" s="3311"/>
      <c r="H83" s="3416">
        <f t="shared" si="3"/>
        <v>0</v>
      </c>
    </row>
    <row r="84" spans="1:8">
      <c r="A84" s="3370"/>
      <c r="B84" s="4855"/>
      <c r="C84" s="3311"/>
      <c r="D84" s="3311"/>
      <c r="E84" s="3416">
        <f t="shared" si="2"/>
        <v>0</v>
      </c>
      <c r="F84" s="1036"/>
      <c r="G84" s="3311"/>
      <c r="H84" s="3416">
        <f t="shared" si="3"/>
        <v>0</v>
      </c>
    </row>
    <row r="85" spans="1:8">
      <c r="A85" s="3370"/>
      <c r="B85" s="4855"/>
      <c r="C85" s="3311"/>
      <c r="D85" s="3311"/>
      <c r="E85" s="3416">
        <f t="shared" si="2"/>
        <v>0</v>
      </c>
      <c r="F85" s="1036"/>
      <c r="G85" s="3311"/>
      <c r="H85" s="3416">
        <f t="shared" si="3"/>
        <v>0</v>
      </c>
    </row>
    <row r="86" spans="1:8">
      <c r="A86" s="3370"/>
      <c r="B86" s="4855"/>
      <c r="C86" s="3311"/>
      <c r="D86" s="3311"/>
      <c r="E86" s="3416">
        <f t="shared" si="2"/>
        <v>0</v>
      </c>
      <c r="F86" s="1036"/>
      <c r="G86" s="3311"/>
      <c r="H86" s="3416">
        <f t="shared" si="3"/>
        <v>0</v>
      </c>
    </row>
    <row r="87" spans="1:8">
      <c r="A87" s="3370"/>
      <c r="B87" s="4855"/>
      <c r="C87" s="3311"/>
      <c r="D87" s="3311"/>
      <c r="E87" s="3416">
        <f t="shared" si="2"/>
        <v>0</v>
      </c>
      <c r="F87" s="1036"/>
      <c r="G87" s="3311"/>
      <c r="H87" s="3416">
        <f t="shared" si="3"/>
        <v>0</v>
      </c>
    </row>
    <row r="88" spans="1:8">
      <c r="A88" s="3370"/>
      <c r="B88" s="4855"/>
      <c r="C88" s="3311"/>
      <c r="D88" s="3311"/>
      <c r="E88" s="3416">
        <f t="shared" si="2"/>
        <v>0</v>
      </c>
      <c r="F88" s="1036"/>
      <c r="G88" s="3311"/>
      <c r="H88" s="3416">
        <f t="shared" si="3"/>
        <v>0</v>
      </c>
    </row>
    <row r="89" spans="1:8">
      <c r="A89" s="3370"/>
      <c r="B89" s="4855"/>
      <c r="C89" s="3311"/>
      <c r="D89" s="3311"/>
      <c r="E89" s="3416">
        <f t="shared" si="2"/>
        <v>0</v>
      </c>
      <c r="F89" s="1036"/>
      <c r="G89" s="3311"/>
      <c r="H89" s="3416">
        <f t="shared" si="3"/>
        <v>0</v>
      </c>
    </row>
    <row r="90" spans="1:8">
      <c r="A90" s="3370"/>
      <c r="B90" s="4855"/>
      <c r="C90" s="3311"/>
      <c r="D90" s="3311"/>
      <c r="E90" s="3416">
        <f t="shared" si="2"/>
        <v>0</v>
      </c>
      <c r="F90" s="1036"/>
      <c r="G90" s="3311"/>
      <c r="H90" s="3416">
        <f t="shared" si="3"/>
        <v>0</v>
      </c>
    </row>
    <row r="91" spans="1:8">
      <c r="A91" s="3370"/>
      <c r="B91" s="4855"/>
      <c r="C91" s="3311"/>
      <c r="D91" s="3311"/>
      <c r="E91" s="3416">
        <f t="shared" si="2"/>
        <v>0</v>
      </c>
      <c r="F91" s="1036"/>
      <c r="G91" s="3311"/>
      <c r="H91" s="3416">
        <f t="shared" si="3"/>
        <v>0</v>
      </c>
    </row>
    <row r="92" spans="1:8">
      <c r="A92" s="3370"/>
      <c r="B92" s="4855"/>
      <c r="C92" s="3311"/>
      <c r="D92" s="3311"/>
      <c r="E92" s="3416">
        <f t="shared" si="2"/>
        <v>0</v>
      </c>
      <c r="F92" s="1036"/>
      <c r="G92" s="3311"/>
      <c r="H92" s="3416">
        <f t="shared" si="3"/>
        <v>0</v>
      </c>
    </row>
    <row r="93" spans="1:8">
      <c r="A93" s="3370"/>
      <c r="B93" s="4855"/>
      <c r="C93" s="3311"/>
      <c r="D93" s="3311"/>
      <c r="E93" s="3416">
        <f t="shared" si="2"/>
        <v>0</v>
      </c>
      <c r="F93" s="1036"/>
      <c r="G93" s="3311"/>
      <c r="H93" s="3416">
        <f t="shared" si="3"/>
        <v>0</v>
      </c>
    </row>
    <row r="94" spans="1:8">
      <c r="A94" s="3370"/>
      <c r="B94" s="4855"/>
      <c r="C94" s="3311"/>
      <c r="D94" s="3311"/>
      <c r="E94" s="3416">
        <f t="shared" si="2"/>
        <v>0</v>
      </c>
      <c r="F94" s="1036"/>
      <c r="G94" s="3311"/>
      <c r="H94" s="3416">
        <f t="shared" si="3"/>
        <v>0</v>
      </c>
    </row>
    <row r="95" spans="1:8">
      <c r="A95" s="3370"/>
      <c r="B95" s="4855"/>
      <c r="C95" s="3311"/>
      <c r="D95" s="3311"/>
      <c r="E95" s="3416">
        <f t="shared" si="2"/>
        <v>0</v>
      </c>
      <c r="F95" s="1036"/>
      <c r="G95" s="3311"/>
      <c r="H95" s="3416">
        <f t="shared" si="3"/>
        <v>0</v>
      </c>
    </row>
    <row r="96" spans="1:8">
      <c r="A96" s="3370"/>
      <c r="B96" s="4855"/>
      <c r="C96" s="3311"/>
      <c r="D96" s="3311"/>
      <c r="E96" s="3416">
        <f t="shared" si="2"/>
        <v>0</v>
      </c>
      <c r="F96" s="1036"/>
      <c r="G96" s="3311"/>
      <c r="H96" s="3416">
        <f t="shared" si="3"/>
        <v>0</v>
      </c>
    </row>
    <row r="97" spans="1:8">
      <c r="A97" s="3370"/>
      <c r="B97" s="4855"/>
      <c r="C97" s="3311"/>
      <c r="D97" s="3311"/>
      <c r="E97" s="3416">
        <f t="shared" si="2"/>
        <v>0</v>
      </c>
      <c r="F97" s="1036"/>
      <c r="G97" s="3311"/>
      <c r="H97" s="3416">
        <f t="shared" si="3"/>
        <v>0</v>
      </c>
    </row>
    <row r="98" spans="1:8">
      <c r="A98" s="3370"/>
      <c r="B98" s="4855"/>
      <c r="C98" s="3311"/>
      <c r="D98" s="3311"/>
      <c r="E98" s="3416">
        <f t="shared" si="2"/>
        <v>0</v>
      </c>
      <c r="F98" s="1036"/>
      <c r="G98" s="3311"/>
      <c r="H98" s="3416">
        <f t="shared" si="3"/>
        <v>0</v>
      </c>
    </row>
    <row r="99" spans="1:8">
      <c r="A99" s="3370"/>
      <c r="B99" s="4855"/>
      <c r="C99" s="3311"/>
      <c r="D99" s="3311"/>
      <c r="E99" s="3416">
        <f t="shared" si="2"/>
        <v>0</v>
      </c>
      <c r="F99" s="1036"/>
      <c r="G99" s="3311"/>
      <c r="H99" s="3416">
        <f t="shared" si="3"/>
        <v>0</v>
      </c>
    </row>
    <row r="100" spans="1:8">
      <c r="A100" s="3370"/>
      <c r="B100" s="4855"/>
      <c r="C100" s="3311"/>
      <c r="D100" s="3311"/>
      <c r="E100" s="3416">
        <f t="shared" si="2"/>
        <v>0</v>
      </c>
      <c r="F100" s="1036"/>
      <c r="G100" s="3311"/>
      <c r="H100" s="3416">
        <f t="shared" si="3"/>
        <v>0</v>
      </c>
    </row>
    <row r="101" spans="1:8">
      <c r="A101" s="3370"/>
      <c r="B101" s="4855"/>
      <c r="C101" s="3311"/>
      <c r="D101" s="3311"/>
      <c r="E101" s="3416">
        <f t="shared" ref="E101:E149" si="4">+C101*D101</f>
        <v>0</v>
      </c>
      <c r="F101" s="1036"/>
      <c r="G101" s="3311"/>
      <c r="H101" s="3416">
        <f t="shared" ref="H101:H149" si="5">G101*D101</f>
        <v>0</v>
      </c>
    </row>
    <row r="102" spans="1:8">
      <c r="A102" s="3370"/>
      <c r="B102" s="4855"/>
      <c r="C102" s="3311"/>
      <c r="D102" s="3311"/>
      <c r="E102" s="3416">
        <f t="shared" si="4"/>
        <v>0</v>
      </c>
      <c r="F102" s="1036"/>
      <c r="G102" s="3311"/>
      <c r="H102" s="3416">
        <f t="shared" si="5"/>
        <v>0</v>
      </c>
    </row>
    <row r="103" spans="1:8">
      <c r="A103" s="3370"/>
      <c r="B103" s="4855"/>
      <c r="C103" s="3311"/>
      <c r="D103" s="3311"/>
      <c r="E103" s="3416">
        <f t="shared" si="4"/>
        <v>0</v>
      </c>
      <c r="F103" s="1036"/>
      <c r="G103" s="3311"/>
      <c r="H103" s="3416">
        <f t="shared" si="5"/>
        <v>0</v>
      </c>
    </row>
    <row r="104" spans="1:8">
      <c r="A104" s="3370"/>
      <c r="B104" s="4855"/>
      <c r="C104" s="3311"/>
      <c r="D104" s="3311"/>
      <c r="E104" s="3416">
        <f t="shared" si="4"/>
        <v>0</v>
      </c>
      <c r="F104" s="1036"/>
      <c r="G104" s="3311"/>
      <c r="H104" s="3416">
        <f t="shared" si="5"/>
        <v>0</v>
      </c>
    </row>
    <row r="105" spans="1:8">
      <c r="A105" s="3370"/>
      <c r="B105" s="4855"/>
      <c r="C105" s="3311"/>
      <c r="D105" s="3311"/>
      <c r="E105" s="3416">
        <f t="shared" si="4"/>
        <v>0</v>
      </c>
      <c r="F105" s="1036"/>
      <c r="G105" s="3311"/>
      <c r="H105" s="3416">
        <f t="shared" si="5"/>
        <v>0</v>
      </c>
    </row>
    <row r="106" spans="1:8">
      <c r="A106" s="3370"/>
      <c r="B106" s="4855"/>
      <c r="C106" s="3311"/>
      <c r="D106" s="3311"/>
      <c r="E106" s="3416">
        <f t="shared" ref="E106:E140" si="6">+C106*D106</f>
        <v>0</v>
      </c>
      <c r="F106" s="1036"/>
      <c r="G106" s="3311"/>
      <c r="H106" s="3416">
        <f t="shared" ref="H106:H140" si="7">G106*D106</f>
        <v>0</v>
      </c>
    </row>
    <row r="107" spans="1:8">
      <c r="A107" s="3370"/>
      <c r="B107" s="4855"/>
      <c r="C107" s="3311"/>
      <c r="D107" s="3311"/>
      <c r="E107" s="3416">
        <f t="shared" si="6"/>
        <v>0</v>
      </c>
      <c r="F107" s="1036"/>
      <c r="G107" s="3311"/>
      <c r="H107" s="3416">
        <f t="shared" si="7"/>
        <v>0</v>
      </c>
    </row>
    <row r="108" spans="1:8">
      <c r="A108" s="3370"/>
      <c r="B108" s="4855"/>
      <c r="C108" s="3311"/>
      <c r="D108" s="3311"/>
      <c r="E108" s="3416">
        <f t="shared" si="6"/>
        <v>0</v>
      </c>
      <c r="F108" s="1036"/>
      <c r="G108" s="3311"/>
      <c r="H108" s="3416">
        <f t="shared" si="7"/>
        <v>0</v>
      </c>
    </row>
    <row r="109" spans="1:8">
      <c r="A109" s="3370"/>
      <c r="B109" s="4855"/>
      <c r="C109" s="3311"/>
      <c r="D109" s="3311"/>
      <c r="E109" s="3416">
        <f t="shared" si="6"/>
        <v>0</v>
      </c>
      <c r="F109" s="1036"/>
      <c r="G109" s="3311"/>
      <c r="H109" s="3416">
        <f t="shared" si="7"/>
        <v>0</v>
      </c>
    </row>
    <row r="110" spans="1:8">
      <c r="A110" s="3370"/>
      <c r="B110" s="4855"/>
      <c r="C110" s="3311"/>
      <c r="D110" s="3311"/>
      <c r="E110" s="3416">
        <f t="shared" si="6"/>
        <v>0</v>
      </c>
      <c r="F110" s="1036"/>
      <c r="G110" s="3311"/>
      <c r="H110" s="3416">
        <f t="shared" si="7"/>
        <v>0</v>
      </c>
    </row>
    <row r="111" spans="1:8">
      <c r="A111" s="3370"/>
      <c r="B111" s="4855"/>
      <c r="C111" s="3311"/>
      <c r="D111" s="3311"/>
      <c r="E111" s="3416">
        <f t="shared" si="6"/>
        <v>0</v>
      </c>
      <c r="F111" s="1036"/>
      <c r="G111" s="3311"/>
      <c r="H111" s="3416">
        <f t="shared" si="7"/>
        <v>0</v>
      </c>
    </row>
    <row r="112" spans="1:8">
      <c r="A112" s="3370"/>
      <c r="B112" s="4855"/>
      <c r="C112" s="3311"/>
      <c r="D112" s="3311"/>
      <c r="E112" s="3416">
        <f t="shared" si="6"/>
        <v>0</v>
      </c>
      <c r="F112" s="1036"/>
      <c r="G112" s="3311"/>
      <c r="H112" s="3416">
        <f t="shared" si="7"/>
        <v>0</v>
      </c>
    </row>
    <row r="113" spans="1:8">
      <c r="A113" s="3370"/>
      <c r="B113" s="4855"/>
      <c r="C113" s="3311"/>
      <c r="D113" s="3311"/>
      <c r="E113" s="3416">
        <f t="shared" si="6"/>
        <v>0</v>
      </c>
      <c r="F113" s="1036"/>
      <c r="G113" s="3311"/>
      <c r="H113" s="3416">
        <f t="shared" si="7"/>
        <v>0</v>
      </c>
    </row>
    <row r="114" spans="1:8">
      <c r="A114" s="3370"/>
      <c r="B114" s="4855"/>
      <c r="C114" s="3311"/>
      <c r="D114" s="3311"/>
      <c r="E114" s="3416">
        <f t="shared" si="6"/>
        <v>0</v>
      </c>
      <c r="F114" s="1036"/>
      <c r="G114" s="3311"/>
      <c r="H114" s="3416">
        <f t="shared" si="7"/>
        <v>0</v>
      </c>
    </row>
    <row r="115" spans="1:8">
      <c r="A115" s="3370"/>
      <c r="B115" s="4855"/>
      <c r="C115" s="3311"/>
      <c r="D115" s="3311"/>
      <c r="E115" s="3416">
        <f t="shared" si="6"/>
        <v>0</v>
      </c>
      <c r="F115" s="1036"/>
      <c r="G115" s="3311"/>
      <c r="H115" s="3416">
        <f t="shared" si="7"/>
        <v>0</v>
      </c>
    </row>
    <row r="116" spans="1:8">
      <c r="A116" s="3370"/>
      <c r="B116" s="4855"/>
      <c r="C116" s="3311"/>
      <c r="D116" s="3311"/>
      <c r="E116" s="3416">
        <f t="shared" si="6"/>
        <v>0</v>
      </c>
      <c r="F116" s="1036"/>
      <c r="G116" s="3311"/>
      <c r="H116" s="3416">
        <f t="shared" si="7"/>
        <v>0</v>
      </c>
    </row>
    <row r="117" spans="1:8">
      <c r="A117" s="3370"/>
      <c r="B117" s="4855"/>
      <c r="C117" s="3311"/>
      <c r="D117" s="3311"/>
      <c r="E117" s="3416">
        <f t="shared" ref="E117:E132" si="8">+C117*D117</f>
        <v>0</v>
      </c>
      <c r="F117" s="1036"/>
      <c r="G117" s="3311"/>
      <c r="H117" s="3416">
        <f t="shared" ref="H117:H132" si="9">G117*D117</f>
        <v>0</v>
      </c>
    </row>
    <row r="118" spans="1:8">
      <c r="A118" s="3370"/>
      <c r="B118" s="4855"/>
      <c r="C118" s="3311"/>
      <c r="D118" s="3311"/>
      <c r="E118" s="3416">
        <f t="shared" si="8"/>
        <v>0</v>
      </c>
      <c r="F118" s="1036"/>
      <c r="G118" s="3311"/>
      <c r="H118" s="3416">
        <f t="shared" si="9"/>
        <v>0</v>
      </c>
    </row>
    <row r="119" spans="1:8">
      <c r="A119" s="3370"/>
      <c r="B119" s="4855"/>
      <c r="C119" s="3311"/>
      <c r="D119" s="3311"/>
      <c r="E119" s="3416">
        <f t="shared" si="8"/>
        <v>0</v>
      </c>
      <c r="F119" s="1036"/>
      <c r="G119" s="3311"/>
      <c r="H119" s="3416">
        <f t="shared" si="9"/>
        <v>0</v>
      </c>
    </row>
    <row r="120" spans="1:8">
      <c r="A120" s="3370"/>
      <c r="B120" s="4855"/>
      <c r="C120" s="3311"/>
      <c r="D120" s="3311"/>
      <c r="E120" s="3416">
        <f t="shared" si="8"/>
        <v>0</v>
      </c>
      <c r="F120" s="1036"/>
      <c r="G120" s="3311"/>
      <c r="H120" s="3416">
        <f t="shared" si="9"/>
        <v>0</v>
      </c>
    </row>
    <row r="121" spans="1:8">
      <c r="A121" s="3370"/>
      <c r="B121" s="4855"/>
      <c r="C121" s="3311"/>
      <c r="D121" s="3311"/>
      <c r="E121" s="3416">
        <f t="shared" si="8"/>
        <v>0</v>
      </c>
      <c r="F121" s="1036"/>
      <c r="G121" s="3311"/>
      <c r="H121" s="3416">
        <f t="shared" si="9"/>
        <v>0</v>
      </c>
    </row>
    <row r="122" spans="1:8">
      <c r="A122" s="3370"/>
      <c r="B122" s="4855"/>
      <c r="C122" s="3311"/>
      <c r="D122" s="3311"/>
      <c r="E122" s="3416">
        <f t="shared" si="8"/>
        <v>0</v>
      </c>
      <c r="F122" s="1036"/>
      <c r="G122" s="3311"/>
      <c r="H122" s="3416">
        <f t="shared" si="9"/>
        <v>0</v>
      </c>
    </row>
    <row r="123" spans="1:8">
      <c r="A123" s="3370"/>
      <c r="B123" s="4855"/>
      <c r="C123" s="3311"/>
      <c r="D123" s="3311"/>
      <c r="E123" s="3416">
        <f t="shared" si="8"/>
        <v>0</v>
      </c>
      <c r="F123" s="1036"/>
      <c r="G123" s="3311"/>
      <c r="H123" s="3416">
        <f t="shared" si="9"/>
        <v>0</v>
      </c>
    </row>
    <row r="124" spans="1:8">
      <c r="A124" s="3370"/>
      <c r="B124" s="4855"/>
      <c r="C124" s="3311"/>
      <c r="D124" s="3311"/>
      <c r="E124" s="3416">
        <f t="shared" si="8"/>
        <v>0</v>
      </c>
      <c r="F124" s="1036"/>
      <c r="G124" s="3311"/>
      <c r="H124" s="3416">
        <f t="shared" si="9"/>
        <v>0</v>
      </c>
    </row>
    <row r="125" spans="1:8">
      <c r="A125" s="3370"/>
      <c r="B125" s="4855"/>
      <c r="C125" s="3311"/>
      <c r="D125" s="3311"/>
      <c r="E125" s="3416">
        <f t="shared" si="8"/>
        <v>0</v>
      </c>
      <c r="F125" s="1036"/>
      <c r="G125" s="3311"/>
      <c r="H125" s="3416">
        <f t="shared" si="9"/>
        <v>0</v>
      </c>
    </row>
    <row r="126" spans="1:8">
      <c r="A126" s="3370"/>
      <c r="B126" s="4855"/>
      <c r="C126" s="3311"/>
      <c r="D126" s="3311"/>
      <c r="E126" s="3416">
        <f t="shared" si="8"/>
        <v>0</v>
      </c>
      <c r="F126" s="1036"/>
      <c r="G126" s="3311"/>
      <c r="H126" s="3416">
        <f t="shared" si="9"/>
        <v>0</v>
      </c>
    </row>
    <row r="127" spans="1:8">
      <c r="A127" s="3370"/>
      <c r="B127" s="4855"/>
      <c r="C127" s="3311"/>
      <c r="D127" s="3311"/>
      <c r="E127" s="3416">
        <f t="shared" si="8"/>
        <v>0</v>
      </c>
      <c r="F127" s="1036"/>
      <c r="G127" s="3311"/>
      <c r="H127" s="3416">
        <f t="shared" si="9"/>
        <v>0</v>
      </c>
    </row>
    <row r="128" spans="1:8">
      <c r="A128" s="3370"/>
      <c r="B128" s="4855"/>
      <c r="C128" s="3311"/>
      <c r="D128" s="3311"/>
      <c r="E128" s="3416">
        <f t="shared" si="8"/>
        <v>0</v>
      </c>
      <c r="F128" s="1036"/>
      <c r="G128" s="3311"/>
      <c r="H128" s="3416">
        <f t="shared" si="9"/>
        <v>0</v>
      </c>
    </row>
    <row r="129" spans="1:8">
      <c r="A129" s="3370"/>
      <c r="B129" s="4855"/>
      <c r="C129" s="3311"/>
      <c r="D129" s="3311"/>
      <c r="E129" s="3416">
        <f t="shared" si="8"/>
        <v>0</v>
      </c>
      <c r="F129" s="1036"/>
      <c r="G129" s="3311"/>
      <c r="H129" s="3416">
        <f t="shared" si="9"/>
        <v>0</v>
      </c>
    </row>
    <row r="130" spans="1:8">
      <c r="A130" s="3370"/>
      <c r="B130" s="4855"/>
      <c r="C130" s="3311"/>
      <c r="D130" s="3311"/>
      <c r="E130" s="3416">
        <f t="shared" si="8"/>
        <v>0</v>
      </c>
      <c r="F130" s="1036"/>
      <c r="G130" s="3311"/>
      <c r="H130" s="3416">
        <f t="shared" si="9"/>
        <v>0</v>
      </c>
    </row>
    <row r="131" spans="1:8">
      <c r="A131" s="3370"/>
      <c r="B131" s="4855"/>
      <c r="C131" s="3311"/>
      <c r="D131" s="3311"/>
      <c r="E131" s="3416">
        <f t="shared" si="8"/>
        <v>0</v>
      </c>
      <c r="F131" s="1036"/>
      <c r="G131" s="3311"/>
      <c r="H131" s="3416">
        <f t="shared" si="9"/>
        <v>0</v>
      </c>
    </row>
    <row r="132" spans="1:8">
      <c r="A132" s="3370"/>
      <c r="B132" s="4855"/>
      <c r="C132" s="3311"/>
      <c r="D132" s="3311"/>
      <c r="E132" s="3416">
        <f t="shared" si="8"/>
        <v>0</v>
      </c>
      <c r="F132" s="1036"/>
      <c r="G132" s="3311"/>
      <c r="H132" s="3416">
        <f t="shared" si="9"/>
        <v>0</v>
      </c>
    </row>
    <row r="133" spans="1:8">
      <c r="A133" s="3370"/>
      <c r="B133" s="4855"/>
      <c r="C133" s="3311"/>
      <c r="D133" s="3311"/>
      <c r="E133" s="3416">
        <f t="shared" si="6"/>
        <v>0</v>
      </c>
      <c r="F133" s="1036"/>
      <c r="G133" s="3311"/>
      <c r="H133" s="3416">
        <f t="shared" si="7"/>
        <v>0</v>
      </c>
    </row>
    <row r="134" spans="1:8">
      <c r="A134" s="3370"/>
      <c r="B134" s="4855"/>
      <c r="C134" s="3311"/>
      <c r="D134" s="3311"/>
      <c r="E134" s="3416">
        <f t="shared" si="6"/>
        <v>0</v>
      </c>
      <c r="F134" s="1036"/>
      <c r="G134" s="3311"/>
      <c r="H134" s="3416">
        <f t="shared" si="7"/>
        <v>0</v>
      </c>
    </row>
    <row r="135" spans="1:8">
      <c r="A135" s="3370"/>
      <c r="B135" s="4855"/>
      <c r="C135" s="3311"/>
      <c r="D135" s="3311"/>
      <c r="E135" s="3416">
        <f t="shared" si="6"/>
        <v>0</v>
      </c>
      <c r="F135" s="1036"/>
      <c r="G135" s="3311"/>
      <c r="H135" s="3416">
        <f t="shared" si="7"/>
        <v>0</v>
      </c>
    </row>
    <row r="136" spans="1:8">
      <c r="A136" s="3370"/>
      <c r="B136" s="4855"/>
      <c r="C136" s="3311"/>
      <c r="D136" s="3311"/>
      <c r="E136" s="3416">
        <f t="shared" si="6"/>
        <v>0</v>
      </c>
      <c r="F136" s="1036"/>
      <c r="G136" s="3311"/>
      <c r="H136" s="3416">
        <f t="shared" si="7"/>
        <v>0</v>
      </c>
    </row>
    <row r="137" spans="1:8">
      <c r="A137" s="3370"/>
      <c r="B137" s="4855"/>
      <c r="C137" s="3311"/>
      <c r="D137" s="3311"/>
      <c r="E137" s="3416">
        <f t="shared" si="6"/>
        <v>0</v>
      </c>
      <c r="F137" s="1036"/>
      <c r="G137" s="3311"/>
      <c r="H137" s="3416">
        <f t="shared" si="7"/>
        <v>0</v>
      </c>
    </row>
    <row r="138" spans="1:8">
      <c r="A138" s="3370"/>
      <c r="B138" s="4855"/>
      <c r="C138" s="3311"/>
      <c r="D138" s="3311"/>
      <c r="E138" s="3416">
        <f t="shared" si="6"/>
        <v>0</v>
      </c>
      <c r="F138" s="1036"/>
      <c r="G138" s="3311"/>
      <c r="H138" s="3416">
        <f t="shared" si="7"/>
        <v>0</v>
      </c>
    </row>
    <row r="139" spans="1:8">
      <c r="A139" s="3370"/>
      <c r="B139" s="4855"/>
      <c r="C139" s="3311"/>
      <c r="D139" s="3311"/>
      <c r="E139" s="3416">
        <f t="shared" si="6"/>
        <v>0</v>
      </c>
      <c r="F139" s="1036"/>
      <c r="G139" s="3311"/>
      <c r="H139" s="3416">
        <f t="shared" si="7"/>
        <v>0</v>
      </c>
    </row>
    <row r="140" spans="1:8">
      <c r="A140" s="3370"/>
      <c r="B140" s="4855"/>
      <c r="C140" s="3311"/>
      <c r="D140" s="3311"/>
      <c r="E140" s="3416">
        <f t="shared" si="6"/>
        <v>0</v>
      </c>
      <c r="F140" s="1036"/>
      <c r="G140" s="3311"/>
      <c r="H140" s="3416">
        <f t="shared" si="7"/>
        <v>0</v>
      </c>
    </row>
    <row r="141" spans="1:8">
      <c r="A141" s="3370"/>
      <c r="B141" s="4855"/>
      <c r="C141" s="3311"/>
      <c r="D141" s="3311"/>
      <c r="E141" s="3416">
        <f t="shared" si="4"/>
        <v>0</v>
      </c>
      <c r="F141" s="1036"/>
      <c r="G141" s="3311"/>
      <c r="H141" s="3416">
        <f t="shared" si="5"/>
        <v>0</v>
      </c>
    </row>
    <row r="142" spans="1:8">
      <c r="A142" s="3370"/>
      <c r="B142" s="4855"/>
      <c r="C142" s="3311"/>
      <c r="D142" s="3311"/>
      <c r="E142" s="3416">
        <f t="shared" si="4"/>
        <v>0</v>
      </c>
      <c r="F142" s="1036"/>
      <c r="G142" s="3311"/>
      <c r="H142" s="3416">
        <f t="shared" si="5"/>
        <v>0</v>
      </c>
    </row>
    <row r="143" spans="1:8">
      <c r="A143" s="3370"/>
      <c r="B143" s="4855"/>
      <c r="C143" s="3311"/>
      <c r="D143" s="3311"/>
      <c r="E143" s="3416">
        <f t="shared" si="4"/>
        <v>0</v>
      </c>
      <c r="F143" s="1036"/>
      <c r="G143" s="3311"/>
      <c r="H143" s="3416">
        <f t="shared" si="5"/>
        <v>0</v>
      </c>
    </row>
    <row r="144" spans="1:8">
      <c r="A144" s="3370"/>
      <c r="B144" s="4855"/>
      <c r="C144" s="3311"/>
      <c r="D144" s="3311"/>
      <c r="E144" s="3416">
        <f t="shared" si="4"/>
        <v>0</v>
      </c>
      <c r="F144" s="1036"/>
      <c r="G144" s="3311"/>
      <c r="H144" s="3416">
        <f t="shared" si="5"/>
        <v>0</v>
      </c>
    </row>
    <row r="145" spans="1:8">
      <c r="A145" s="3370"/>
      <c r="B145" s="4855"/>
      <c r="C145" s="3311"/>
      <c r="D145" s="3311"/>
      <c r="E145" s="3416">
        <f t="shared" si="4"/>
        <v>0</v>
      </c>
      <c r="F145" s="1036"/>
      <c r="G145" s="3311"/>
      <c r="H145" s="3416">
        <f t="shared" si="5"/>
        <v>0</v>
      </c>
    </row>
    <row r="146" spans="1:8">
      <c r="A146" s="3370"/>
      <c r="B146" s="4855"/>
      <c r="C146" s="3311"/>
      <c r="D146" s="3311"/>
      <c r="E146" s="3416">
        <f t="shared" si="4"/>
        <v>0</v>
      </c>
      <c r="F146" s="1036"/>
      <c r="G146" s="3311"/>
      <c r="H146" s="3416">
        <f t="shared" si="5"/>
        <v>0</v>
      </c>
    </row>
    <row r="147" spans="1:8">
      <c r="A147" s="3370"/>
      <c r="B147" s="4855"/>
      <c r="C147" s="3311"/>
      <c r="D147" s="3311"/>
      <c r="E147" s="3416">
        <f t="shared" si="4"/>
        <v>0</v>
      </c>
      <c r="F147" s="1036"/>
      <c r="G147" s="3311"/>
      <c r="H147" s="3416">
        <f t="shared" si="5"/>
        <v>0</v>
      </c>
    </row>
    <row r="148" spans="1:8">
      <c r="A148" s="3370"/>
      <c r="B148" s="4855"/>
      <c r="C148" s="3311"/>
      <c r="D148" s="3311"/>
      <c r="E148" s="3416">
        <f t="shared" si="4"/>
        <v>0</v>
      </c>
      <c r="F148" s="1036"/>
      <c r="G148" s="3311"/>
      <c r="H148" s="3416">
        <f t="shared" si="5"/>
        <v>0</v>
      </c>
    </row>
    <row r="149" spans="1:8">
      <c r="A149" s="3370"/>
      <c r="B149" s="4855"/>
      <c r="C149" s="3311"/>
      <c r="D149" s="3311"/>
      <c r="E149" s="3416">
        <f t="shared" si="4"/>
        <v>0</v>
      </c>
      <c r="F149" s="1036"/>
      <c r="G149" s="3311"/>
      <c r="H149" s="3416">
        <f t="shared" si="5"/>
        <v>0</v>
      </c>
    </row>
    <row r="150" spans="1:8">
      <c r="A150" s="3370"/>
      <c r="B150" s="4855"/>
      <c r="C150" s="3311"/>
      <c r="D150" s="3311"/>
      <c r="E150" s="3416">
        <f t="shared" ref="E150:E164" si="10">+C150*D150</f>
        <v>0</v>
      </c>
      <c r="F150" s="1036"/>
      <c r="G150" s="3311"/>
      <c r="H150" s="3416">
        <f t="shared" ref="H150:H164" si="11">G150*D150</f>
        <v>0</v>
      </c>
    </row>
    <row r="151" spans="1:8">
      <c r="A151" s="3370"/>
      <c r="B151" s="4855"/>
      <c r="C151" s="3311"/>
      <c r="D151" s="3311"/>
      <c r="E151" s="3416">
        <f t="shared" si="10"/>
        <v>0</v>
      </c>
      <c r="F151" s="1036"/>
      <c r="G151" s="3311"/>
      <c r="H151" s="3416">
        <f t="shared" si="11"/>
        <v>0</v>
      </c>
    </row>
    <row r="152" spans="1:8">
      <c r="A152" s="3370"/>
      <c r="B152" s="4855"/>
      <c r="C152" s="3311"/>
      <c r="D152" s="3311"/>
      <c r="E152" s="3416">
        <f t="shared" si="10"/>
        <v>0</v>
      </c>
      <c r="F152" s="1036"/>
      <c r="G152" s="3311"/>
      <c r="H152" s="3416">
        <f t="shared" si="11"/>
        <v>0</v>
      </c>
    </row>
    <row r="153" spans="1:8">
      <c r="A153" s="3370"/>
      <c r="B153" s="4855"/>
      <c r="C153" s="3311"/>
      <c r="D153" s="3311"/>
      <c r="E153" s="3416">
        <f t="shared" si="10"/>
        <v>0</v>
      </c>
      <c r="F153" s="1036"/>
      <c r="G153" s="3311"/>
      <c r="H153" s="3416">
        <f t="shared" si="11"/>
        <v>0</v>
      </c>
    </row>
    <row r="154" spans="1:8">
      <c r="A154" s="3370"/>
      <c r="B154" s="4855"/>
      <c r="C154" s="3311"/>
      <c r="D154" s="3311"/>
      <c r="E154" s="3416">
        <f t="shared" si="10"/>
        <v>0</v>
      </c>
      <c r="F154" s="1036"/>
      <c r="G154" s="3311"/>
      <c r="H154" s="3416">
        <f t="shared" si="11"/>
        <v>0</v>
      </c>
    </row>
    <row r="155" spans="1:8">
      <c r="A155" s="3370"/>
      <c r="B155" s="4855"/>
      <c r="C155" s="3311"/>
      <c r="D155" s="3311"/>
      <c r="E155" s="3416">
        <f t="shared" si="10"/>
        <v>0</v>
      </c>
      <c r="F155" s="1036"/>
      <c r="G155" s="3311"/>
      <c r="H155" s="3416">
        <f t="shared" si="11"/>
        <v>0</v>
      </c>
    </row>
    <row r="156" spans="1:8">
      <c r="A156" s="3370"/>
      <c r="B156" s="4855"/>
      <c r="C156" s="3311"/>
      <c r="D156" s="3311"/>
      <c r="E156" s="3416">
        <f t="shared" si="10"/>
        <v>0</v>
      </c>
      <c r="F156" s="1036"/>
      <c r="G156" s="3311"/>
      <c r="H156" s="3416">
        <f t="shared" si="11"/>
        <v>0</v>
      </c>
    </row>
    <row r="157" spans="1:8">
      <c r="A157" s="3370"/>
      <c r="B157" s="4855"/>
      <c r="C157" s="3311"/>
      <c r="D157" s="3311"/>
      <c r="E157" s="3416">
        <f t="shared" si="10"/>
        <v>0</v>
      </c>
      <c r="F157" s="1036"/>
      <c r="G157" s="3311"/>
      <c r="H157" s="3416">
        <f t="shared" si="11"/>
        <v>0</v>
      </c>
    </row>
    <row r="158" spans="1:8">
      <c r="A158" s="3370"/>
      <c r="B158" s="4855"/>
      <c r="C158" s="3311"/>
      <c r="D158" s="3311"/>
      <c r="E158" s="3416">
        <f t="shared" si="10"/>
        <v>0</v>
      </c>
      <c r="F158" s="1036"/>
      <c r="G158" s="3311"/>
      <c r="H158" s="3416">
        <f t="shared" si="11"/>
        <v>0</v>
      </c>
    </row>
    <row r="159" spans="1:8">
      <c r="A159" s="3370"/>
      <c r="B159" s="4855"/>
      <c r="C159" s="3311"/>
      <c r="D159" s="3311"/>
      <c r="E159" s="3416">
        <f t="shared" si="10"/>
        <v>0</v>
      </c>
      <c r="F159" s="1036"/>
      <c r="G159" s="3311"/>
      <c r="H159" s="3416">
        <f t="shared" si="11"/>
        <v>0</v>
      </c>
    </row>
    <row r="160" spans="1:8">
      <c r="A160" s="3370"/>
      <c r="B160" s="4855"/>
      <c r="C160" s="3311"/>
      <c r="D160" s="3311"/>
      <c r="E160" s="3416">
        <f t="shared" si="10"/>
        <v>0</v>
      </c>
      <c r="F160" s="1036"/>
      <c r="G160" s="3311"/>
      <c r="H160" s="3416">
        <f t="shared" si="11"/>
        <v>0</v>
      </c>
    </row>
    <row r="161" spans="1:8">
      <c r="A161" s="3370"/>
      <c r="B161" s="4855"/>
      <c r="C161" s="3311"/>
      <c r="D161" s="3311"/>
      <c r="E161" s="3416">
        <f t="shared" si="10"/>
        <v>0</v>
      </c>
      <c r="F161" s="1036"/>
      <c r="G161" s="3311"/>
      <c r="H161" s="3416">
        <f t="shared" si="11"/>
        <v>0</v>
      </c>
    </row>
    <row r="162" spans="1:8">
      <c r="A162" s="3370"/>
      <c r="B162" s="4855"/>
      <c r="C162" s="3311"/>
      <c r="D162" s="3311"/>
      <c r="E162" s="3416">
        <f t="shared" si="10"/>
        <v>0</v>
      </c>
      <c r="F162" s="1036"/>
      <c r="G162" s="3311"/>
      <c r="H162" s="3416">
        <f t="shared" si="11"/>
        <v>0</v>
      </c>
    </row>
    <row r="163" spans="1:8">
      <c r="A163" s="3370"/>
      <c r="B163" s="4855"/>
      <c r="C163" s="3311"/>
      <c r="D163" s="3311"/>
      <c r="E163" s="3416">
        <f t="shared" si="10"/>
        <v>0</v>
      </c>
      <c r="F163" s="1036"/>
      <c r="G163" s="3311"/>
      <c r="H163" s="3416">
        <f t="shared" si="11"/>
        <v>0</v>
      </c>
    </row>
    <row r="164" spans="1:8">
      <c r="A164" s="3370"/>
      <c r="B164" s="4855"/>
      <c r="C164" s="3311"/>
      <c r="D164" s="3311"/>
      <c r="E164" s="3416">
        <f t="shared" si="10"/>
        <v>0</v>
      </c>
      <c r="F164" s="1036"/>
      <c r="G164" s="3311"/>
      <c r="H164" s="3416">
        <f t="shared" si="11"/>
        <v>0</v>
      </c>
    </row>
    <row r="165" spans="1:8" ht="13">
      <c r="A165" s="5670" t="s">
        <v>440</v>
      </c>
      <c r="B165" s="5670"/>
      <c r="C165" s="5670"/>
      <c r="D165" s="3248"/>
      <c r="E165" s="3417">
        <f>SUM(E17:E164)</f>
        <v>0</v>
      </c>
      <c r="F165" s="1036"/>
      <c r="G165" s="3246"/>
      <c r="H165" s="3343">
        <f>SUM(H17:H164)</f>
        <v>0</v>
      </c>
    </row>
    <row r="166" spans="1:8">
      <c r="A166" s="1084"/>
      <c r="B166" s="1084"/>
      <c r="C166" s="1084"/>
      <c r="D166" s="1084"/>
      <c r="E166" s="1084"/>
      <c r="F166" s="1096"/>
      <c r="G166" s="1084"/>
      <c r="H166" s="1084"/>
    </row>
    <row r="167" spans="1:8">
      <c r="A167" s="197"/>
      <c r="B167" s="197"/>
      <c r="C167" s="197"/>
      <c r="D167" s="197"/>
      <c r="E167" s="197"/>
      <c r="F167" s="197"/>
      <c r="G167" s="197"/>
      <c r="H167" s="197"/>
    </row>
    <row r="168" spans="1:8">
      <c r="A168" s="278" t="s">
        <v>1347</v>
      </c>
      <c r="B168" s="278"/>
      <c r="C168" s="278"/>
      <c r="D168" s="278"/>
      <c r="E168" s="278"/>
      <c r="F168" s="278"/>
      <c r="G168" s="278"/>
      <c r="H168" s="278"/>
    </row>
    <row r="169" spans="1:8" ht="14.5">
      <c r="A169" s="278" t="s">
        <v>2580</v>
      </c>
      <c r="B169" s="278"/>
      <c r="C169" s="278"/>
      <c r="D169" s="278"/>
      <c r="E169" s="278"/>
      <c r="F169" s="278"/>
      <c r="G169" s="278"/>
      <c r="H169" s="126" t="str">
        <f>+ToC!$E$115</f>
        <v xml:space="preserve">LONG-TERM Annual Return </v>
      </c>
    </row>
    <row r="170" spans="1:8">
      <c r="A170" s="278"/>
      <c r="B170" s="278"/>
      <c r="C170" s="278"/>
      <c r="D170" s="278"/>
      <c r="E170" s="278"/>
      <c r="F170" s="278"/>
      <c r="G170" s="278"/>
      <c r="H170" s="126" t="s">
        <v>2078</v>
      </c>
    </row>
    <row r="171" spans="1:8" hidden="1">
      <c r="H171" s="1090"/>
    </row>
  </sheetData>
  <sheetProtection password="DF61" sheet="1" objects="1" scenarios="1"/>
  <mergeCells count="6">
    <mergeCell ref="A165:C165"/>
    <mergeCell ref="A1:H1"/>
    <mergeCell ref="A9:H9"/>
    <mergeCell ref="A11:H11"/>
    <mergeCell ref="G14:H14"/>
    <mergeCell ref="A15:A16"/>
  </mergeCells>
  <hyperlinks>
    <hyperlink ref="A1:H1" location="ToC!A1" display="40.052"/>
  </hyperlinks>
  <pageMargins left="0.39370078740157499" right="0" top="0.39370078740157499" bottom="0.39370078740157499" header="0.39370078740157499" footer="0.39370078740157499"/>
  <pageSetup paperSize="5"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I100"/>
  <sheetViews>
    <sheetView zoomScaleNormal="100" zoomScaleSheetLayoutView="112" workbookViewId="0">
      <selection activeCell="D3" sqref="D3"/>
    </sheetView>
  </sheetViews>
  <sheetFormatPr defaultColWidth="0" defaultRowHeight="15.5" zeroHeight="1"/>
  <cols>
    <col min="1" max="1" width="5.84375" customWidth="1"/>
    <col min="2" max="2" width="30.765625" customWidth="1"/>
    <col min="3" max="3" width="18.765625" style="4" customWidth="1"/>
    <col min="4" max="4" width="13.3046875" style="4" customWidth="1"/>
    <col min="5" max="5" width="30.23046875" style="4" customWidth="1"/>
    <col min="6" max="6" width="13.765625" style="4" customWidth="1"/>
    <col min="7" max="7" width="15.765625" style="4" customWidth="1"/>
    <col min="8" max="9" width="0" hidden="1" customWidth="1"/>
    <col min="10" max="16384" width="8.84375" hidden="1"/>
  </cols>
  <sheetData>
    <row r="1" spans="1:7" s="98" customFormat="1">
      <c r="A1" s="5065">
        <v>10.004</v>
      </c>
      <c r="B1" s="5065"/>
      <c r="C1" s="5065"/>
      <c r="D1" s="5065"/>
      <c r="E1" s="5065"/>
      <c r="F1" s="5065"/>
      <c r="G1" s="5065"/>
    </row>
    <row r="2" spans="1:7" s="98" customFormat="1">
      <c r="A2" s="101"/>
      <c r="B2" s="1779"/>
      <c r="C2" s="1779"/>
      <c r="D2" s="69" t="s">
        <v>2583</v>
      </c>
      <c r="E2" s="1258"/>
      <c r="F2" s="69"/>
      <c r="G2" s="91"/>
    </row>
    <row r="3" spans="1:7" s="98" customFormat="1">
      <c r="A3" s="653" t="str">
        <f>+Cover!A14</f>
        <v>Select Name of Insurer/ Financial Holding Company</v>
      </c>
      <c r="B3" s="654"/>
      <c r="C3" s="654"/>
      <c r="D3" s="654"/>
      <c r="E3" s="654"/>
      <c r="F3" s="654"/>
      <c r="G3" s="102"/>
    </row>
    <row r="4" spans="1:7" s="98" customFormat="1">
      <c r="A4" s="1758" t="str">
        <f>+ToC!A3</f>
        <v>Insurer/Financial Holding Company</v>
      </c>
      <c r="B4" s="1758"/>
      <c r="C4" s="1758"/>
      <c r="D4" s="1758"/>
      <c r="E4" s="1758"/>
      <c r="F4" s="1758"/>
      <c r="G4" s="102"/>
    </row>
    <row r="5" spans="1:7" s="98" customFormat="1">
      <c r="A5" s="1787"/>
      <c r="B5" s="102"/>
      <c r="C5" s="102"/>
      <c r="D5" s="102"/>
      <c r="E5" s="102"/>
      <c r="F5" s="102"/>
      <c r="G5" s="102"/>
    </row>
    <row r="6" spans="1:7" s="98" customFormat="1">
      <c r="A6" s="1787" t="str">
        <f>+ToC!A5</f>
        <v>LONG-TERM INSURERS ANNUAL RETURN</v>
      </c>
      <c r="B6" s="102"/>
      <c r="C6" s="102"/>
      <c r="D6" s="102"/>
      <c r="E6" s="102"/>
      <c r="F6" s="102"/>
      <c r="G6" s="102"/>
    </row>
    <row r="7" spans="1:7" s="98" customFormat="1">
      <c r="A7" s="1787" t="str">
        <f>+ToC!A6</f>
        <v>FOR THE YEAR ENDED:</v>
      </c>
      <c r="B7" s="102"/>
      <c r="C7" s="102"/>
      <c r="D7" s="102"/>
      <c r="E7" s="102"/>
      <c r="F7" s="102"/>
      <c r="G7" s="1740">
        <f>+Cover!A23</f>
        <v>0</v>
      </c>
    </row>
    <row r="8" spans="1:7" s="98" customFormat="1">
      <c r="A8" s="1787"/>
      <c r="B8" s="102"/>
      <c r="C8" s="102"/>
      <c r="D8" s="102"/>
      <c r="E8" s="102"/>
      <c r="F8" s="102"/>
      <c r="G8" s="102"/>
    </row>
    <row r="9" spans="1:7" s="98" customFormat="1">
      <c r="A9" s="4558"/>
      <c r="B9" s="102"/>
      <c r="C9" s="102"/>
      <c r="D9" s="102"/>
      <c r="E9" s="102"/>
      <c r="F9" s="102"/>
      <c r="G9" s="102"/>
    </row>
    <row r="10" spans="1:7" s="98" customFormat="1">
      <c r="A10" s="5106" t="s">
        <v>2149</v>
      </c>
      <c r="B10" s="5106"/>
      <c r="C10" s="5106"/>
      <c r="D10" s="5106"/>
      <c r="E10" s="5106"/>
      <c r="F10" s="5106"/>
      <c r="G10" s="5106"/>
    </row>
    <row r="11" spans="1:7">
      <c r="A11" s="5055" t="s">
        <v>2150</v>
      </c>
      <c r="B11" s="5055"/>
      <c r="C11" s="5055"/>
      <c r="D11" s="5055"/>
      <c r="E11" s="5055"/>
      <c r="F11" s="5055"/>
      <c r="G11" s="5055"/>
    </row>
    <row r="12" spans="1:7" s="4" customFormat="1">
      <c r="A12" s="4560"/>
      <c r="B12" s="4560"/>
      <c r="C12" s="4560"/>
      <c r="D12" s="4560"/>
      <c r="E12" s="4560"/>
      <c r="F12" s="4560"/>
      <c r="G12" s="4560"/>
    </row>
    <row r="13" spans="1:7" s="4" customFormat="1">
      <c r="A13" s="1787"/>
      <c r="B13" s="1787"/>
      <c r="C13" s="1787"/>
      <c r="D13" s="1787"/>
      <c r="E13" s="1787"/>
      <c r="F13" s="1787"/>
      <c r="G13" s="1787"/>
    </row>
    <row r="14" spans="1:7" s="4" customFormat="1">
      <c r="A14" s="1763" t="s">
        <v>192</v>
      </c>
      <c r="B14" s="1864"/>
      <c r="C14" s="541" t="s">
        <v>193</v>
      </c>
      <c r="D14" s="32" t="s">
        <v>194</v>
      </c>
      <c r="E14" s="1865" t="str">
        <f>+A3</f>
        <v>Select Name of Insurer/ Financial Holding Company</v>
      </c>
      <c r="F14" s="1865"/>
      <c r="G14" s="1866"/>
    </row>
    <row r="15" spans="1:7" s="4" customFormat="1">
      <c r="A15" s="1763"/>
      <c r="B15" s="105"/>
      <c r="C15" s="105"/>
      <c r="D15" s="105"/>
      <c r="E15" s="105"/>
      <c r="F15" s="105"/>
      <c r="G15" s="1764"/>
    </row>
    <row r="16" spans="1:7" s="4" customFormat="1">
      <c r="A16" s="1763" t="s">
        <v>141</v>
      </c>
      <c r="B16" s="5060" t="str">
        <f>+Cover!A15</f>
        <v>Please Enter the Address of the Financial Institution</v>
      </c>
      <c r="C16" s="5061"/>
      <c r="D16" s="102" t="s">
        <v>142</v>
      </c>
      <c r="E16" s="1638" t="str">
        <f>+Cover!A16</f>
        <v>Please Enter the City in which the Financial Institution resides</v>
      </c>
      <c r="F16" s="1498" t="s">
        <v>143</v>
      </c>
      <c r="G16" s="1851">
        <f>+Cover!F16</f>
        <v>0</v>
      </c>
    </row>
    <row r="17" spans="1:7" s="4" customFormat="1">
      <c r="A17" s="1763"/>
      <c r="B17" s="541"/>
      <c r="C17" s="1254"/>
      <c r="D17" s="102"/>
      <c r="E17" s="1255"/>
      <c r="F17" s="1255"/>
      <c r="G17" s="1256"/>
    </row>
    <row r="18" spans="1:7" s="4" customFormat="1">
      <c r="A18" s="1763"/>
      <c r="B18" s="541"/>
      <c r="C18" s="1254"/>
      <c r="D18" s="102"/>
      <c r="E18" s="1255"/>
      <c r="F18" s="1255"/>
      <c r="G18" s="1256"/>
    </row>
    <row r="19" spans="1:7" s="4" customFormat="1">
      <c r="A19" s="1763"/>
      <c r="B19" s="541"/>
      <c r="C19" s="32"/>
      <c r="D19" s="32"/>
      <c r="E19" s="102"/>
      <c r="F19" s="102"/>
      <c r="G19" s="32"/>
    </row>
    <row r="20" spans="1:7" s="4" customFormat="1">
      <c r="A20" s="1763" t="s">
        <v>195</v>
      </c>
      <c r="B20" s="541"/>
      <c r="C20" s="46"/>
      <c r="D20" s="46"/>
      <c r="E20" s="102"/>
      <c r="F20" s="102"/>
      <c r="G20" s="46"/>
    </row>
    <row r="21" spans="1:7">
      <c r="A21" s="1763"/>
      <c r="B21" s="541"/>
      <c r="C21" s="541"/>
      <c r="D21" s="541"/>
      <c r="E21" s="541"/>
      <c r="F21" s="541"/>
      <c r="G21" s="102"/>
    </row>
    <row r="22" spans="1:7">
      <c r="A22" s="1099" t="s">
        <v>196</v>
      </c>
      <c r="B22" s="52"/>
      <c r="C22" s="52"/>
      <c r="D22" s="46"/>
      <c r="E22" s="5126" t="str">
        <f>+A3</f>
        <v>Select Name of Insurer/ Financial Holding Company</v>
      </c>
      <c r="F22" s="5126"/>
      <c r="G22" s="5062"/>
    </row>
    <row r="23" spans="1:7" s="4" customFormat="1">
      <c r="A23" s="1099" t="s">
        <v>197</v>
      </c>
      <c r="B23" s="1867">
        <f>+G7</f>
        <v>0</v>
      </c>
      <c r="C23" s="52" t="s">
        <v>198</v>
      </c>
      <c r="D23" s="52"/>
      <c r="E23" s="52"/>
      <c r="F23" s="52"/>
      <c r="G23" s="46"/>
    </row>
    <row r="24" spans="1:7" s="4" customFormat="1">
      <c r="A24" s="52" t="s">
        <v>2582</v>
      </c>
      <c r="B24" s="52"/>
      <c r="C24" s="52"/>
      <c r="D24" s="52"/>
      <c r="E24" s="52"/>
      <c r="F24" s="52"/>
      <c r="G24" s="46"/>
    </row>
    <row r="25" spans="1:7">
      <c r="A25" s="1099"/>
      <c r="B25" s="46"/>
      <c r="C25" s="46"/>
      <c r="D25" s="46"/>
      <c r="E25" s="46"/>
      <c r="F25" s="46"/>
      <c r="G25" s="46"/>
    </row>
    <row r="26" spans="1:7" s="4" customFormat="1">
      <c r="A26" s="1100"/>
      <c r="B26" s="32"/>
      <c r="C26" s="32"/>
      <c r="D26" s="32"/>
      <c r="E26" s="32"/>
      <c r="F26" s="32"/>
      <c r="G26" s="32"/>
    </row>
    <row r="27" spans="1:7" s="4" customFormat="1">
      <c r="A27" s="1100"/>
      <c r="B27" s="32"/>
      <c r="C27" s="32"/>
      <c r="D27" s="32"/>
      <c r="E27" s="32"/>
      <c r="F27" s="32"/>
      <c r="G27" s="32"/>
    </row>
    <row r="28" spans="1:7" s="4" customFormat="1">
      <c r="A28" s="1100"/>
      <c r="B28" s="32"/>
      <c r="C28" s="32"/>
      <c r="D28" s="32"/>
      <c r="E28" s="32"/>
      <c r="F28" s="32"/>
      <c r="G28" s="32"/>
    </row>
    <row r="29" spans="1:7" s="4" customFormat="1">
      <c r="A29" s="1100"/>
      <c r="B29" s="32"/>
      <c r="C29" s="32"/>
      <c r="D29" s="32"/>
      <c r="E29" s="32"/>
      <c r="F29" s="32"/>
      <c r="G29" s="32"/>
    </row>
    <row r="30" spans="1:7" s="4" customFormat="1">
      <c r="A30" s="1100"/>
      <c r="B30" s="32"/>
      <c r="C30" s="32"/>
      <c r="D30" s="32"/>
      <c r="E30" s="32"/>
      <c r="F30" s="32"/>
      <c r="G30" s="32"/>
    </row>
    <row r="31" spans="1:7" s="4" customFormat="1">
      <c r="A31" s="1100"/>
      <c r="B31" s="32"/>
      <c r="C31" s="32"/>
      <c r="D31" s="32"/>
      <c r="E31" s="32"/>
      <c r="F31" s="32"/>
      <c r="G31" s="32"/>
    </row>
    <row r="32" spans="1:7" s="4" customFormat="1">
      <c r="A32" s="1100"/>
      <c r="B32" s="32"/>
      <c r="C32" s="32"/>
      <c r="D32" s="32"/>
      <c r="E32" s="32"/>
      <c r="F32" s="32"/>
      <c r="G32" s="32"/>
    </row>
    <row r="33" spans="1:7" s="4" customFormat="1">
      <c r="A33" s="1100"/>
      <c r="B33" s="32"/>
      <c r="C33" s="32"/>
      <c r="D33" s="32"/>
      <c r="E33" s="32"/>
      <c r="F33" s="32"/>
      <c r="G33" s="32"/>
    </row>
    <row r="34" spans="1:7" s="4" customFormat="1">
      <c r="A34" s="1100"/>
      <c r="B34" s="32"/>
      <c r="C34" s="32"/>
      <c r="D34" s="32"/>
      <c r="E34" s="32"/>
      <c r="F34" s="32"/>
      <c r="G34" s="32"/>
    </row>
    <row r="35" spans="1:7" s="4" customFormat="1">
      <c r="A35" s="5124"/>
      <c r="B35" s="5068"/>
      <c r="C35" s="1284"/>
      <c r="D35" s="32"/>
      <c r="E35" s="32"/>
      <c r="F35" s="32"/>
      <c r="G35" s="1855"/>
    </row>
    <row r="36" spans="1:7" s="4" customFormat="1">
      <c r="A36" s="5037" t="s">
        <v>151</v>
      </c>
      <c r="B36" s="5125"/>
      <c r="C36" s="1283"/>
      <c r="D36" s="32"/>
      <c r="E36" s="32"/>
      <c r="F36" s="32"/>
      <c r="G36" s="1853" t="s">
        <v>152</v>
      </c>
    </row>
    <row r="37" spans="1:7" s="4" customFormat="1">
      <c r="A37" s="5037" t="s">
        <v>157</v>
      </c>
      <c r="B37" s="5127"/>
      <c r="C37" s="1755"/>
      <c r="D37" s="32"/>
      <c r="E37" s="32"/>
      <c r="F37" s="32"/>
      <c r="G37" s="32"/>
    </row>
    <row r="38" spans="1:7" s="4" customFormat="1">
      <c r="A38" s="1100"/>
      <c r="B38" s="32"/>
      <c r="C38" s="32"/>
      <c r="D38" s="32"/>
      <c r="E38" s="32"/>
      <c r="F38" s="32"/>
      <c r="G38" s="32"/>
    </row>
    <row r="39" spans="1:7" s="4" customFormat="1">
      <c r="A39" s="1100"/>
      <c r="B39" s="32"/>
      <c r="C39" s="32"/>
      <c r="D39" s="32"/>
      <c r="E39" s="32"/>
      <c r="F39" s="32"/>
      <c r="G39" s="32"/>
    </row>
    <row r="40" spans="1:7" s="4" customFormat="1">
      <c r="A40" s="1100"/>
      <c r="B40" s="32"/>
      <c r="C40" s="32"/>
      <c r="D40" s="32"/>
      <c r="E40" s="32"/>
      <c r="F40" s="32"/>
      <c r="G40" s="32"/>
    </row>
    <row r="41" spans="1:7" s="4" customFormat="1">
      <c r="A41" s="1100"/>
      <c r="B41" s="32"/>
      <c r="C41" s="32"/>
      <c r="D41" s="32"/>
      <c r="E41" s="32"/>
      <c r="F41" s="32"/>
      <c r="G41" s="32"/>
    </row>
    <row r="42" spans="1:7" s="4" customFormat="1">
      <c r="A42" s="1100"/>
      <c r="B42" s="32"/>
      <c r="C42" s="32"/>
      <c r="D42" s="32"/>
      <c r="E42" s="32"/>
      <c r="F42" s="32"/>
      <c r="G42" s="32"/>
    </row>
    <row r="43" spans="1:7" s="4" customFormat="1">
      <c r="A43" s="1100"/>
      <c r="B43" s="32"/>
      <c r="C43" s="32"/>
      <c r="D43" s="32"/>
      <c r="E43" s="32"/>
      <c r="F43" s="32"/>
      <c r="G43" s="32"/>
    </row>
    <row r="44" spans="1:7" s="4" customFormat="1">
      <c r="A44" s="1100"/>
      <c r="B44" s="32"/>
      <c r="C44" s="32"/>
      <c r="D44" s="32"/>
      <c r="E44" s="32"/>
      <c r="F44" s="32"/>
      <c r="G44" s="32"/>
    </row>
    <row r="45" spans="1:7" s="4" customFormat="1">
      <c r="A45" s="1100"/>
      <c r="B45" s="32"/>
      <c r="C45" s="32"/>
      <c r="D45" s="32"/>
      <c r="E45" s="32"/>
      <c r="F45" s="32"/>
      <c r="G45" s="32"/>
    </row>
    <row r="46" spans="1:7" s="4" customFormat="1">
      <c r="A46" s="1100"/>
      <c r="B46" s="32"/>
      <c r="C46" s="32"/>
      <c r="D46" s="32"/>
      <c r="E46" s="32"/>
      <c r="F46" s="32"/>
      <c r="G46" s="32"/>
    </row>
    <row r="47" spans="1:7" s="4" customFormat="1">
      <c r="A47" s="1100"/>
      <c r="B47" s="32"/>
      <c r="C47" s="32"/>
      <c r="D47" s="69" t="s">
        <v>2112</v>
      </c>
      <c r="E47" s="1258"/>
      <c r="F47" s="69"/>
      <c r="G47" s="91"/>
    </row>
    <row r="48" spans="1:7" s="4" customFormat="1">
      <c r="A48" s="1100"/>
      <c r="B48" s="32"/>
      <c r="C48" s="32"/>
      <c r="D48" s="32"/>
      <c r="E48" s="32"/>
      <c r="F48" s="32"/>
      <c r="G48" s="32"/>
    </row>
    <row r="49" spans="1:7" s="4" customFormat="1">
      <c r="A49" s="1100"/>
      <c r="B49" s="32"/>
      <c r="C49" s="32"/>
      <c r="D49" s="32"/>
      <c r="E49" s="32"/>
      <c r="F49" s="32"/>
      <c r="G49" s="32"/>
    </row>
    <row r="50" spans="1:7" s="4" customFormat="1">
      <c r="A50" s="1100"/>
      <c r="B50" s="32"/>
      <c r="C50" s="32"/>
      <c r="D50" s="32"/>
      <c r="E50" s="32"/>
      <c r="F50" s="32"/>
      <c r="G50" s="32"/>
    </row>
    <row r="51" spans="1:7" s="4" customFormat="1">
      <c r="A51" s="1763" t="s">
        <v>192</v>
      </c>
      <c r="B51" s="1868"/>
      <c r="C51" s="1257" t="s">
        <v>199</v>
      </c>
      <c r="D51" s="46" t="s">
        <v>189</v>
      </c>
      <c r="E51" s="1865" t="str">
        <f>+A3</f>
        <v>Select Name of Insurer/ Financial Holding Company</v>
      </c>
      <c r="F51" s="1865"/>
      <c r="G51" s="1866"/>
    </row>
    <row r="52" spans="1:7" s="4" customFormat="1">
      <c r="A52" s="1763"/>
      <c r="B52" s="105"/>
      <c r="C52" s="105"/>
      <c r="D52" s="105"/>
      <c r="E52" s="105"/>
      <c r="F52" s="105"/>
      <c r="G52" s="1764"/>
    </row>
    <row r="53" spans="1:7" s="4" customFormat="1">
      <c r="A53" s="1763" t="s">
        <v>141</v>
      </c>
      <c r="B53" s="5060" t="str">
        <f>+Cover!A15</f>
        <v>Please Enter the Address of the Financial Institution</v>
      </c>
      <c r="C53" s="5061"/>
      <c r="D53" s="102" t="s">
        <v>142</v>
      </c>
      <c r="E53" s="1638" t="str">
        <f>+Cover!A16</f>
        <v>Please Enter the City in which the Financial Institution resides</v>
      </c>
      <c r="F53" s="1771" t="s">
        <v>143</v>
      </c>
      <c r="G53" s="1851">
        <f>+Cover!F16</f>
        <v>0</v>
      </c>
    </row>
    <row r="54" spans="1:7" s="4" customFormat="1">
      <c r="A54" s="1763"/>
      <c r="B54" s="541"/>
      <c r="C54" s="1254"/>
      <c r="D54" s="102"/>
      <c r="E54" s="1255"/>
      <c r="F54" s="1255"/>
      <c r="G54" s="1256"/>
    </row>
    <row r="55" spans="1:7" s="4" customFormat="1">
      <c r="A55" s="1763"/>
      <c r="B55" s="541"/>
      <c r="C55" s="1254"/>
      <c r="D55" s="102"/>
      <c r="E55" s="1255"/>
      <c r="F55" s="1255"/>
      <c r="G55" s="1256"/>
    </row>
    <row r="56" spans="1:7" s="4" customFormat="1">
      <c r="A56" s="1763"/>
      <c r="B56" s="541"/>
      <c r="C56" s="32"/>
      <c r="D56" s="32"/>
      <c r="E56" s="102"/>
      <c r="F56" s="102"/>
      <c r="G56" s="32"/>
    </row>
    <row r="57" spans="1:7" s="4" customFormat="1">
      <c r="A57" s="1099" t="s">
        <v>200</v>
      </c>
      <c r="B57" s="52"/>
      <c r="C57" s="52"/>
      <c r="D57" s="32"/>
      <c r="E57" s="32"/>
      <c r="F57" s="32"/>
      <c r="G57" s="1855"/>
    </row>
    <row r="58" spans="1:7" s="4" customFormat="1">
      <c r="A58" s="1099" t="s">
        <v>201</v>
      </c>
      <c r="B58" s="32"/>
      <c r="C58" s="52"/>
      <c r="D58" s="52"/>
      <c r="E58" s="52"/>
      <c r="F58" s="52"/>
      <c r="G58" s="46"/>
    </row>
    <row r="59" spans="1:7" s="4" customFormat="1">
      <c r="A59" s="52"/>
      <c r="B59" s="52"/>
      <c r="C59" s="52"/>
      <c r="D59" s="52"/>
      <c r="E59" s="52"/>
      <c r="F59" s="52"/>
      <c r="G59" s="46"/>
    </row>
    <row r="60" spans="1:7" s="4" customFormat="1">
      <c r="A60" s="1099"/>
      <c r="B60" s="46"/>
      <c r="C60" s="46"/>
      <c r="D60" s="46"/>
      <c r="E60" s="46"/>
      <c r="F60" s="46"/>
      <c r="G60" s="46"/>
    </row>
    <row r="61" spans="1:7" s="4" customFormat="1">
      <c r="A61" s="1100"/>
      <c r="B61" s="32"/>
      <c r="C61" s="32"/>
      <c r="D61" s="32"/>
      <c r="E61" s="32"/>
      <c r="F61" s="32"/>
      <c r="G61" s="32"/>
    </row>
    <row r="62" spans="1:7" s="4" customFormat="1">
      <c r="A62" s="1763"/>
      <c r="B62" s="541"/>
      <c r="C62" s="32"/>
      <c r="D62" s="32"/>
      <c r="E62" s="102"/>
      <c r="F62" s="102"/>
      <c r="G62" s="32"/>
    </row>
    <row r="63" spans="1:7" s="4" customFormat="1">
      <c r="A63" s="1763"/>
      <c r="B63" s="541"/>
      <c r="C63" s="32"/>
      <c r="D63" s="32"/>
      <c r="E63" s="102"/>
      <c r="F63" s="102"/>
      <c r="G63" s="32"/>
    </row>
    <row r="64" spans="1:7" s="4" customFormat="1">
      <c r="A64" s="1763"/>
      <c r="B64" s="541"/>
      <c r="C64" s="32"/>
      <c r="D64" s="32"/>
      <c r="E64" s="102"/>
      <c r="F64" s="102"/>
      <c r="G64" s="32"/>
    </row>
    <row r="65" spans="1:7">
      <c r="A65" s="5120" t="s">
        <v>156</v>
      </c>
      <c r="B65" s="5121"/>
      <c r="C65" s="1739"/>
      <c r="D65" s="32"/>
      <c r="E65" s="32"/>
      <c r="F65" s="32"/>
      <c r="G65" s="1869"/>
    </row>
    <row r="66" spans="1:7" ht="15" customHeight="1">
      <c r="A66" s="5122" t="s">
        <v>151</v>
      </c>
      <c r="B66" s="5123"/>
      <c r="C66" s="1738"/>
      <c r="D66" s="32"/>
      <c r="E66" s="32"/>
      <c r="F66" s="32"/>
      <c r="G66" s="1853" t="s">
        <v>152</v>
      </c>
    </row>
    <row r="67" spans="1:7">
      <c r="A67" s="5122" t="s">
        <v>170</v>
      </c>
      <c r="B67" s="5123"/>
      <c r="C67" s="1771"/>
      <c r="D67" s="32"/>
      <c r="E67" s="32"/>
      <c r="F67" s="32"/>
      <c r="G67" s="32"/>
    </row>
    <row r="68" spans="1:7" s="4" customFormat="1">
      <c r="A68" s="4825" t="s">
        <v>2451</v>
      </c>
      <c r="B68" s="1772"/>
      <c r="C68" s="32"/>
      <c r="D68" s="32"/>
      <c r="E68" s="32"/>
      <c r="F68" s="32"/>
      <c r="G68" s="32"/>
    </row>
    <row r="69" spans="1:7" s="4" customFormat="1">
      <c r="A69" s="1771"/>
      <c r="B69" s="1772"/>
      <c r="C69" s="32"/>
      <c r="D69" s="32"/>
      <c r="E69" s="32"/>
      <c r="F69" s="32"/>
      <c r="G69" s="32"/>
    </row>
    <row r="70" spans="1:7" s="4" customFormat="1">
      <c r="A70" s="1771"/>
      <c r="B70" s="1772"/>
      <c r="C70" s="32"/>
      <c r="D70" s="32"/>
      <c r="E70" s="32"/>
      <c r="F70" s="32"/>
      <c r="G70" s="32"/>
    </row>
    <row r="71" spans="1:7">
      <c r="A71" s="32"/>
      <c r="B71" s="32"/>
      <c r="C71" s="32"/>
      <c r="D71" s="32"/>
      <c r="E71" s="32"/>
      <c r="F71" s="32"/>
      <c r="G71" s="32"/>
    </row>
    <row r="72" spans="1:7">
      <c r="A72" s="32"/>
      <c r="B72" s="32"/>
      <c r="C72" s="32"/>
      <c r="D72" s="32"/>
      <c r="E72" s="32"/>
      <c r="F72" s="32"/>
      <c r="G72" s="32"/>
    </row>
    <row r="73" spans="1:7">
      <c r="A73" s="32"/>
      <c r="B73" s="32"/>
      <c r="C73" s="32"/>
      <c r="D73" s="32"/>
      <c r="E73" s="32"/>
      <c r="F73" s="32"/>
      <c r="G73" s="100" t="str">
        <f>+ToC!E115</f>
        <v xml:space="preserve">LONG-TERM Annual Return </v>
      </c>
    </row>
    <row r="74" spans="1:7">
      <c r="A74" s="32"/>
      <c r="B74" s="32"/>
      <c r="C74" s="32"/>
      <c r="D74" s="32"/>
      <c r="E74" s="32"/>
      <c r="F74" s="32"/>
      <c r="G74" s="100" t="s">
        <v>202</v>
      </c>
    </row>
    <row r="75" spans="1:7" hidden="1">
      <c r="A75" s="4"/>
      <c r="B75" s="4"/>
    </row>
    <row r="76" spans="1:7" hidden="1">
      <c r="A76" s="4"/>
      <c r="B76" s="4"/>
    </row>
    <row r="77" spans="1:7" ht="14.25" hidden="1" customHeight="1">
      <c r="A77" s="4"/>
      <c r="B77" s="4"/>
    </row>
    <row r="78" spans="1:7" hidden="1">
      <c r="A78" s="4"/>
      <c r="B78" s="4"/>
    </row>
    <row r="79" spans="1:7" hidden="1">
      <c r="A79" s="4"/>
      <c r="B79" s="4"/>
    </row>
    <row r="80" spans="1:7" hidden="1">
      <c r="A80" s="4"/>
      <c r="B80" s="4"/>
    </row>
    <row r="81" spans="1:2" hidden="1">
      <c r="A81" s="4"/>
      <c r="B81" s="4"/>
    </row>
    <row r="82" spans="1:2" hidden="1">
      <c r="A82" s="4"/>
      <c r="B82" s="4"/>
    </row>
    <row r="83" spans="1:2" hidden="1"/>
    <row r="84" spans="1:2" hidden="1"/>
    <row r="85" spans="1:2" hidden="1"/>
    <row r="86" spans="1:2" hidden="1"/>
    <row r="87" spans="1:2" hidden="1"/>
    <row r="88" spans="1:2" hidden="1"/>
    <row r="89" spans="1:2" hidden="1"/>
    <row r="90" spans="1:2" hidden="1"/>
    <row r="91" spans="1:2" hidden="1"/>
    <row r="92" spans="1:2" hidden="1"/>
    <row r="93" spans="1:2" hidden="1"/>
    <row r="94" spans="1:2" hidden="1"/>
    <row r="95" spans="1:2" hidden="1"/>
    <row r="96" spans="1:2" hidden="1"/>
    <row r="97" hidden="1"/>
    <row r="98" hidden="1"/>
    <row r="99" hidden="1"/>
    <row r="100" hidden="1"/>
  </sheetData>
  <sheetProtection password="DF61" sheet="1" objects="1" scenarios="1"/>
  <mergeCells count="12">
    <mergeCell ref="A65:B65"/>
    <mergeCell ref="A66:B66"/>
    <mergeCell ref="A67:B67"/>
    <mergeCell ref="A1:G1"/>
    <mergeCell ref="A11:G11"/>
    <mergeCell ref="B16:C16"/>
    <mergeCell ref="B53:C53"/>
    <mergeCell ref="A35:B35"/>
    <mergeCell ref="A36:B36"/>
    <mergeCell ref="E22:G22"/>
    <mergeCell ref="A37:B37"/>
    <mergeCell ref="A10:G10"/>
  </mergeCells>
  <hyperlinks>
    <hyperlink ref="A1:G1" location="ToC!A1" display="ToC!A1"/>
  </hyperlinks>
  <pageMargins left="0.7" right="0.7" top="0.75" bottom="0.75" header="0.3" footer="0.3"/>
  <pageSetup paperSize="5" scale="59" orientation="portrait" r:id="rId1"/>
  <headerFooter>
    <oddFooter>&amp;R[Page]&amp;of [Pages]</oddFooter>
  </headerFooter>
  <rowBreaks count="1" manualBreakCount="1">
    <brk id="4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3" tint="0.39997558519241921"/>
  </sheetPr>
  <dimension ref="A1:H44"/>
  <sheetViews>
    <sheetView zoomScaleNormal="100" workbookViewId="0">
      <selection activeCell="A41" sqref="A41"/>
    </sheetView>
  </sheetViews>
  <sheetFormatPr defaultColWidth="0" defaultRowHeight="0" customHeight="1" zeroHeight="1"/>
  <cols>
    <col min="1" max="1" width="69.765625" style="519" customWidth="1"/>
    <col min="2" max="2" width="11.23046875" style="519" bestFit="1" customWidth="1"/>
    <col min="3" max="3" width="13.765625" style="519" customWidth="1"/>
    <col min="4" max="4" width="13.765625" style="519" bestFit="1" customWidth="1"/>
    <col min="5" max="5" width="15" style="519" customWidth="1"/>
    <col min="6" max="8" width="0" style="519" hidden="1" customWidth="1"/>
    <col min="9" max="16384" width="8.765625" style="519" hidden="1"/>
  </cols>
  <sheetData>
    <row r="1" spans="1:8" ht="13">
      <c r="A1" s="5052" t="s">
        <v>105</v>
      </c>
      <c r="B1" s="5052"/>
      <c r="C1" s="5052"/>
      <c r="D1" s="5052"/>
      <c r="E1" s="278"/>
      <c r="F1" s="1047"/>
      <c r="G1" s="1047"/>
      <c r="H1" s="1047"/>
    </row>
    <row r="2" spans="1:8" ht="13">
      <c r="A2" s="1024"/>
      <c r="B2" s="278"/>
      <c r="C2" s="1817"/>
      <c r="D2" s="1046"/>
      <c r="E2" s="278"/>
      <c r="F2" s="206"/>
      <c r="H2" s="206"/>
    </row>
    <row r="3" spans="1:8" ht="14">
      <c r="A3" s="857" t="str">
        <f>+Cover!$A$14</f>
        <v>Select Name of Insurer/ Financial Holding Company</v>
      </c>
      <c r="B3" s="858"/>
      <c r="C3" s="858"/>
      <c r="D3" s="1023"/>
      <c r="E3" s="4584" t="s">
        <v>2352</v>
      </c>
      <c r="F3" s="842"/>
      <c r="H3" s="206"/>
    </row>
    <row r="4" spans="1:8" ht="14">
      <c r="A4" s="833" t="str">
        <f>+ToC!$A$3</f>
        <v>Insurer/Financial Holding Company</v>
      </c>
      <c r="B4" s="833"/>
      <c r="C4" s="842"/>
      <c r="D4" s="842"/>
      <c r="E4" s="842"/>
      <c r="F4" s="842"/>
      <c r="G4" s="1048"/>
      <c r="H4" s="1049"/>
    </row>
    <row r="5" spans="1:8" ht="14">
      <c r="A5" s="833"/>
      <c r="B5" s="833"/>
      <c r="C5" s="842"/>
      <c r="D5" s="842"/>
      <c r="E5" s="842"/>
      <c r="F5" s="842"/>
      <c r="G5" s="1048"/>
    </row>
    <row r="6" spans="1:8" ht="14">
      <c r="A6" s="99" t="str">
        <f>+ToC!$A$5</f>
        <v>LONG-TERM INSURERS ANNUAL RETURN</v>
      </c>
      <c r="B6" s="102"/>
      <c r="C6" s="842"/>
      <c r="D6" s="842"/>
      <c r="E6" s="842"/>
      <c r="F6" s="842"/>
      <c r="G6" s="1048"/>
    </row>
    <row r="7" spans="1:8" ht="14">
      <c r="A7" s="99" t="str">
        <f>+ToC!$A$6</f>
        <v>FOR THE YEAR ENDED:</v>
      </c>
      <c r="B7" s="102"/>
      <c r="C7" s="842"/>
      <c r="D7" s="2078">
        <f>+Cover!$A$23</f>
        <v>0</v>
      </c>
      <c r="E7" s="842"/>
      <c r="F7" s="2078" t="e">
        <f>+Cover!#REF!</f>
        <v>#REF!</v>
      </c>
      <c r="G7" s="1048"/>
    </row>
    <row r="8" spans="1:8" ht="12.5">
      <c r="A8" s="1025"/>
      <c r="B8" s="197"/>
      <c r="C8" s="197"/>
      <c r="D8" s="197"/>
      <c r="E8" s="278"/>
      <c r="F8" s="1048"/>
      <c r="G8" s="1048"/>
      <c r="H8" s="1050"/>
    </row>
    <row r="9" spans="1:8" ht="13">
      <c r="A9" s="5694" t="s">
        <v>999</v>
      </c>
      <c r="B9" s="5694"/>
      <c r="C9" s="5694"/>
      <c r="D9" s="5694"/>
      <c r="E9" s="5698"/>
      <c r="F9" s="1083"/>
      <c r="G9" s="1083"/>
      <c r="H9" s="1083"/>
    </row>
    <row r="10" spans="1:8" ht="12.5">
      <c r="A10" s="1025"/>
      <c r="B10" s="197"/>
      <c r="C10" s="197"/>
      <c r="D10" s="197"/>
      <c r="E10" s="278"/>
      <c r="F10" s="1048"/>
      <c r="G10" s="1048"/>
      <c r="H10" s="1091"/>
    </row>
    <row r="11" spans="1:8" ht="15">
      <c r="A11" s="5730" t="s">
        <v>1539</v>
      </c>
      <c r="B11" s="5730"/>
      <c r="C11" s="5730"/>
      <c r="D11" s="5730"/>
      <c r="E11" s="5730"/>
      <c r="F11" s="1092"/>
      <c r="G11" s="1092"/>
      <c r="H11" s="1092"/>
    </row>
    <row r="12" spans="1:8" ht="13">
      <c r="A12" s="278"/>
      <c r="B12" s="278"/>
      <c r="C12" s="278"/>
      <c r="D12" s="278"/>
      <c r="E12" s="3243" t="s">
        <v>281</v>
      </c>
    </row>
    <row r="13" spans="1:8" ht="13">
      <c r="A13" s="3418" t="s">
        <v>1540</v>
      </c>
      <c r="B13" s="3419"/>
      <c r="C13" s="3419"/>
      <c r="D13" s="3420"/>
      <c r="E13" s="3421">
        <f>+'23.010'!F44</f>
        <v>0</v>
      </c>
    </row>
    <row r="14" spans="1:8" ht="13">
      <c r="A14" s="3418" t="s">
        <v>1541</v>
      </c>
      <c r="B14" s="3419"/>
      <c r="C14" s="3419"/>
      <c r="D14" s="3420"/>
      <c r="E14" s="3422"/>
    </row>
    <row r="15" spans="1:8" ht="13">
      <c r="A15" s="5731" t="s">
        <v>1542</v>
      </c>
      <c r="B15" s="5732"/>
      <c r="C15" s="5732"/>
      <c r="D15" s="5733"/>
      <c r="E15" s="3423">
        <f>E13-E14</f>
        <v>0</v>
      </c>
    </row>
    <row r="16" spans="1:8" ht="13">
      <c r="A16" s="425"/>
      <c r="B16" s="1822"/>
      <c r="C16" s="1822"/>
      <c r="D16" s="1093"/>
      <c r="E16" s="1094"/>
    </row>
    <row r="17" spans="1:5" ht="13">
      <c r="A17" s="3418" t="s">
        <v>1543</v>
      </c>
      <c r="B17" s="3419"/>
      <c r="C17" s="3419"/>
      <c r="D17" s="3420"/>
      <c r="E17" s="3423">
        <f>SUM('40.011'!D25:D29)</f>
        <v>0</v>
      </c>
    </row>
    <row r="18" spans="1:5" ht="13">
      <c r="A18" s="3418" t="s">
        <v>1544</v>
      </c>
      <c r="B18" s="3419"/>
      <c r="C18" s="3419"/>
      <c r="D18" s="3420"/>
      <c r="E18" s="3423">
        <f>+'40.011'!D90</f>
        <v>0</v>
      </c>
    </row>
    <row r="19" spans="1:5" ht="13">
      <c r="A19" s="5731" t="s">
        <v>1545</v>
      </c>
      <c r="B19" s="5732"/>
      <c r="C19" s="5732"/>
      <c r="D19" s="5733"/>
      <c r="E19" s="3423">
        <f>E17+E18</f>
        <v>0</v>
      </c>
    </row>
    <row r="20" spans="1:5" ht="13">
      <c r="A20" s="5728"/>
      <c r="B20" s="5728"/>
      <c r="C20" s="5728"/>
      <c r="D20" s="5728"/>
      <c r="E20" s="5729"/>
    </row>
    <row r="21" spans="1:5" ht="13">
      <c r="A21" s="3424" t="s">
        <v>1546</v>
      </c>
      <c r="B21" s="3419"/>
      <c r="C21" s="3419"/>
      <c r="D21" s="3420"/>
      <c r="E21" s="3423">
        <f>E15-E19</f>
        <v>0</v>
      </c>
    </row>
    <row r="22" spans="1:5" ht="12.5">
      <c r="A22" s="1095"/>
      <c r="B22" s="1093"/>
      <c r="C22" s="1093"/>
      <c r="D22" s="1093"/>
      <c r="E22" s="1094"/>
    </row>
    <row r="23" spans="1:5" ht="54">
      <c r="A23" s="3425"/>
      <c r="B23" s="3426" t="s">
        <v>1547</v>
      </c>
      <c r="C23" s="3345" t="s">
        <v>1548</v>
      </c>
      <c r="D23" s="3427" t="s">
        <v>1549</v>
      </c>
      <c r="E23" s="3428" t="s">
        <v>1550</v>
      </c>
    </row>
    <row r="24" spans="1:5" s="1045" customFormat="1" ht="13">
      <c r="A24" s="3429"/>
      <c r="B24" s="3426" t="s">
        <v>281</v>
      </c>
      <c r="C24" s="3345"/>
      <c r="D24" s="3427" t="s">
        <v>281</v>
      </c>
      <c r="E24" s="3428" t="s">
        <v>281</v>
      </c>
    </row>
    <row r="25" spans="1:5" ht="12.5">
      <c r="A25" s="3430" t="s">
        <v>1551</v>
      </c>
      <c r="B25" s="3431"/>
      <c r="C25" s="3432">
        <v>0.4</v>
      </c>
      <c r="D25" s="3433">
        <f>MIN(B25,C25*$E$21)</f>
        <v>0</v>
      </c>
      <c r="E25" s="3434">
        <f>MAX(B25-D25,0)</f>
        <v>0</v>
      </c>
    </row>
    <row r="26" spans="1:5" ht="25">
      <c r="A26" s="3430" t="s">
        <v>1552</v>
      </c>
      <c r="B26" s="3431"/>
      <c r="C26" s="3432">
        <v>0.2</v>
      </c>
      <c r="D26" s="3433">
        <f t="shared" ref="D26:D31" si="0">MIN(B26,C26*$E$21)</f>
        <v>0</v>
      </c>
      <c r="E26" s="3434">
        <f t="shared" ref="E26:E31" si="1">MAX(B26-D26,0)</f>
        <v>0</v>
      </c>
    </row>
    <row r="27" spans="1:5" ht="25">
      <c r="A27" s="3430" t="s">
        <v>1553</v>
      </c>
      <c r="B27" s="3431"/>
      <c r="C27" s="3432">
        <v>0.5</v>
      </c>
      <c r="D27" s="3433">
        <f t="shared" si="0"/>
        <v>0</v>
      </c>
      <c r="E27" s="3434">
        <f t="shared" si="1"/>
        <v>0</v>
      </c>
    </row>
    <row r="28" spans="1:5" ht="12.5">
      <c r="A28" s="3430" t="s">
        <v>1554</v>
      </c>
      <c r="B28" s="3431"/>
      <c r="C28" s="3432">
        <v>0.3</v>
      </c>
      <c r="D28" s="3433">
        <f t="shared" si="0"/>
        <v>0</v>
      </c>
      <c r="E28" s="3434">
        <f t="shared" si="1"/>
        <v>0</v>
      </c>
    </row>
    <row r="29" spans="1:5" ht="37.5">
      <c r="A29" s="3430" t="s">
        <v>1555</v>
      </c>
      <c r="B29" s="3431"/>
      <c r="C29" s="3432">
        <v>0.5</v>
      </c>
      <c r="D29" s="3433">
        <f t="shared" si="0"/>
        <v>0</v>
      </c>
      <c r="E29" s="3434">
        <f t="shared" si="1"/>
        <v>0</v>
      </c>
    </row>
    <row r="30" spans="1:5" ht="12.5">
      <c r="A30" s="3435" t="s">
        <v>1556</v>
      </c>
      <c r="B30" s="3436"/>
      <c r="C30" s="3437">
        <v>0.05</v>
      </c>
      <c r="D30" s="3433">
        <f t="shared" si="0"/>
        <v>0</v>
      </c>
      <c r="E30" s="3434">
        <f t="shared" si="1"/>
        <v>0</v>
      </c>
    </row>
    <row r="31" spans="1:5" ht="12.5">
      <c r="A31" s="3438" t="s">
        <v>1557</v>
      </c>
      <c r="B31" s="3436"/>
      <c r="C31" s="3439">
        <v>0.3</v>
      </c>
      <c r="D31" s="3433">
        <f t="shared" si="0"/>
        <v>0</v>
      </c>
      <c r="E31" s="3434">
        <f t="shared" si="1"/>
        <v>0</v>
      </c>
    </row>
    <row r="32" spans="1:5" ht="12.5">
      <c r="A32" s="5735" t="s">
        <v>1558</v>
      </c>
      <c r="B32" s="5736"/>
      <c r="C32" s="5736"/>
      <c r="D32" s="5736"/>
      <c r="E32" s="5737"/>
    </row>
    <row r="33" spans="1:5" ht="12.5">
      <c r="A33" s="5738" t="s">
        <v>2499</v>
      </c>
      <c r="B33" s="5739"/>
      <c r="C33" s="5739"/>
      <c r="D33" s="5740"/>
      <c r="E33" s="3440">
        <v>0</v>
      </c>
    </row>
    <row r="34" spans="1:5" ht="12.5">
      <c r="A34" s="5738"/>
      <c r="B34" s="5739"/>
      <c r="C34" s="5739"/>
      <c r="D34" s="5740"/>
      <c r="E34" s="3440">
        <v>0</v>
      </c>
    </row>
    <row r="35" spans="1:5" ht="12.5">
      <c r="A35" s="5738"/>
      <c r="B35" s="5739"/>
      <c r="C35" s="5739"/>
      <c r="D35" s="5740"/>
      <c r="E35" s="3440">
        <v>0</v>
      </c>
    </row>
    <row r="36" spans="1:5" ht="12.5">
      <c r="A36" s="5738"/>
      <c r="B36" s="5739"/>
      <c r="C36" s="5739"/>
      <c r="D36" s="5740"/>
      <c r="E36" s="3440">
        <v>0</v>
      </c>
    </row>
    <row r="37" spans="1:5" ht="13">
      <c r="A37" s="3441" t="s">
        <v>1559</v>
      </c>
      <c r="B37" s="3442"/>
      <c r="C37" s="3442"/>
      <c r="D37" s="3442"/>
      <c r="E37" s="3423">
        <f>SUM(E25:E36)</f>
        <v>0</v>
      </c>
    </row>
    <row r="38" spans="1:5" ht="12.5">
      <c r="A38" s="1096"/>
      <c r="B38" s="278"/>
      <c r="C38" s="278"/>
      <c r="D38" s="278"/>
      <c r="E38" s="278"/>
    </row>
    <row r="39" spans="1:5" s="1026" customFormat="1" ht="12.5">
      <c r="A39" s="197" t="s">
        <v>603</v>
      </c>
      <c r="B39" s="197"/>
      <c r="C39" s="197"/>
      <c r="D39" s="197"/>
      <c r="E39" s="197"/>
    </row>
    <row r="40" spans="1:5" s="5741" customFormat="1" ht="14.5">
      <c r="A40" s="5741" t="s">
        <v>2581</v>
      </c>
    </row>
    <row r="41" spans="1:5" s="1097" customFormat="1" ht="14.5">
      <c r="A41" s="1826" t="s">
        <v>1560</v>
      </c>
      <c r="B41" s="1826"/>
      <c r="C41" s="1826"/>
      <c r="D41" s="1826"/>
      <c r="E41" s="1826"/>
    </row>
    <row r="42" spans="1:5" s="1026" customFormat="1" ht="28.5" customHeight="1">
      <c r="A42" s="5734" t="s">
        <v>1561</v>
      </c>
      <c r="B42" s="5734"/>
      <c r="C42" s="5734"/>
      <c r="D42" s="5734"/>
      <c r="E42" s="5734"/>
    </row>
    <row r="43" spans="1:5" s="1026" customFormat="1" ht="14.5">
      <c r="A43" s="1098"/>
      <c r="B43" s="197"/>
      <c r="C43" s="197"/>
      <c r="D43" s="197"/>
      <c r="E43" s="126" t="str">
        <f>+ToC!$E$115</f>
        <v xml:space="preserve">LONG-TERM Annual Return </v>
      </c>
    </row>
    <row r="44" spans="1:5" s="1026" customFormat="1" ht="12.5">
      <c r="A44" s="197"/>
      <c r="B44" s="197"/>
      <c r="C44" s="197"/>
      <c r="D44" s="197"/>
      <c r="E44" s="126" t="s">
        <v>2079</v>
      </c>
    </row>
  </sheetData>
  <sheetProtection password="DF61" sheet="1" objects="1" scenarios="1"/>
  <mergeCells count="13">
    <mergeCell ref="A42:E42"/>
    <mergeCell ref="A32:E32"/>
    <mergeCell ref="A33:D33"/>
    <mergeCell ref="A34:D34"/>
    <mergeCell ref="A35:D35"/>
    <mergeCell ref="A36:D36"/>
    <mergeCell ref="A40:XFD40"/>
    <mergeCell ref="A20:E20"/>
    <mergeCell ref="A1:D1"/>
    <mergeCell ref="A9:E9"/>
    <mergeCell ref="A11:E11"/>
    <mergeCell ref="A15:D15"/>
    <mergeCell ref="A19:D19"/>
  </mergeCells>
  <hyperlinks>
    <hyperlink ref="A1:D1" location="ToC!A1" display="40.060"/>
  </hyperlinks>
  <printOptions horizontalCentered="1"/>
  <pageMargins left="0.7" right="0.7" top="0.75" bottom="0.75" header="0.3" footer="0.3"/>
  <pageSetup paperSize="5" scale="75" orientation="landscape"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tabColor rgb="FF92D050"/>
    <pageSetUpPr fitToPage="1"/>
  </sheetPr>
  <dimension ref="A1:U72"/>
  <sheetViews>
    <sheetView zoomScale="80" zoomScaleNormal="80" workbookViewId="0">
      <selection activeCell="T44" sqref="T44"/>
    </sheetView>
  </sheetViews>
  <sheetFormatPr defaultColWidth="0" defaultRowHeight="12.5" zeroHeight="1"/>
  <cols>
    <col min="1" max="1" width="42.84375" style="4221" customWidth="1"/>
    <col min="2" max="2" width="4.69140625" style="4221" bestFit="1" customWidth="1"/>
    <col min="3" max="21" width="15.765625" style="4221" customWidth="1"/>
    <col min="22" max="16384" width="8.84375" style="4221" hidden="1"/>
  </cols>
  <sheetData>
    <row r="1" spans="1:21">
      <c r="A1" s="5746" t="s">
        <v>107</v>
      </c>
      <c r="B1" s="5747"/>
      <c r="C1" s="5747"/>
      <c r="D1" s="5747"/>
      <c r="E1" s="5747"/>
      <c r="F1" s="5747"/>
      <c r="G1" s="5747"/>
      <c r="H1" s="5747"/>
      <c r="I1" s="5747"/>
      <c r="J1" s="5747"/>
      <c r="K1" s="5747"/>
      <c r="L1" s="5747"/>
      <c r="M1" s="5747"/>
      <c r="N1" s="5747"/>
      <c r="O1" s="5747"/>
      <c r="P1" s="5747"/>
      <c r="Q1" s="5747"/>
      <c r="R1" s="5747"/>
      <c r="S1" s="5747"/>
      <c r="T1" s="5747"/>
      <c r="U1" s="5747"/>
    </row>
    <row r="2" spans="1:21" ht="15.5">
      <c r="A2" s="1757"/>
      <c r="B2" s="1756"/>
      <c r="C2" s="1756"/>
      <c r="D2" s="1756"/>
      <c r="E2" s="1756"/>
      <c r="F2" s="1756"/>
      <c r="G2" s="1756"/>
      <c r="H2" s="1756"/>
      <c r="I2" s="1756"/>
      <c r="J2" s="1756"/>
      <c r="K2" s="1756"/>
      <c r="L2" s="1756"/>
      <c r="M2" s="1756"/>
      <c r="N2" s="1756"/>
      <c r="O2" s="1756"/>
      <c r="P2" s="1756"/>
      <c r="Q2" s="1756"/>
      <c r="R2" s="1756"/>
      <c r="S2" s="1756"/>
      <c r="T2" s="1756"/>
      <c r="U2" s="32"/>
    </row>
    <row r="3" spans="1:21" ht="15.5">
      <c r="A3" s="99" t="str">
        <f>+Cover!A14</f>
        <v>Select Name of Insurer/ Financial Holding Company</v>
      </c>
      <c r="B3" s="1118"/>
      <c r="C3" s="1118"/>
      <c r="D3" s="1118"/>
      <c r="E3" s="1118"/>
      <c r="F3" s="1118"/>
      <c r="G3" s="1118"/>
      <c r="H3" s="1118"/>
      <c r="I3" s="288"/>
      <c r="J3" s="1119"/>
      <c r="K3" s="1119"/>
      <c r="L3" s="1119"/>
      <c r="M3" s="1119"/>
      <c r="N3" s="1119"/>
      <c r="O3" s="1119"/>
      <c r="P3" s="1119"/>
      <c r="Q3" s="1119"/>
      <c r="R3" s="1119"/>
      <c r="S3" s="32"/>
      <c r="T3" s="1119"/>
      <c r="U3" s="32"/>
    </row>
    <row r="4" spans="1:21" ht="15.5">
      <c r="A4" s="3443" t="str">
        <f>+ToC!A3</f>
        <v>Insurer/Financial Holding Company</v>
      </c>
      <c r="B4" s="1118"/>
      <c r="C4" s="1118"/>
      <c r="D4" s="1118"/>
      <c r="E4" s="1118"/>
      <c r="F4" s="1118"/>
      <c r="G4" s="1118"/>
      <c r="H4" s="1118"/>
      <c r="I4" s="1118"/>
      <c r="J4" s="1120"/>
      <c r="K4" s="1119"/>
      <c r="L4" s="1119"/>
      <c r="M4" s="1119"/>
      <c r="N4" s="68"/>
      <c r="O4" s="1119"/>
      <c r="P4" s="1119"/>
      <c r="Q4" s="1119"/>
      <c r="R4" s="1119"/>
      <c r="S4" s="32"/>
      <c r="T4" s="68" t="s">
        <v>1752</v>
      </c>
      <c r="U4" s="32"/>
    </row>
    <row r="5" spans="1:21" ht="15.5">
      <c r="A5" s="1121"/>
      <c r="B5" s="1118"/>
      <c r="C5" s="1118"/>
      <c r="D5" s="1118"/>
      <c r="E5" s="1118"/>
      <c r="F5" s="1118"/>
      <c r="G5" s="1118"/>
      <c r="H5" s="1118"/>
      <c r="I5" s="1118"/>
      <c r="J5" s="1120"/>
      <c r="K5" s="1119"/>
      <c r="L5" s="1119"/>
      <c r="M5" s="1119"/>
      <c r="N5" s="68"/>
      <c r="O5" s="1119"/>
      <c r="P5" s="1119"/>
      <c r="Q5" s="1119"/>
      <c r="R5" s="1119"/>
      <c r="S5" s="32"/>
      <c r="T5" s="1119"/>
      <c r="U5" s="32"/>
    </row>
    <row r="6" spans="1:21" ht="15.5">
      <c r="A6" s="1121" t="str">
        <f>+ToC!A5</f>
        <v>LONG-TERM INSURERS ANNUAL RETURN</v>
      </c>
      <c r="B6" s="1118"/>
      <c r="C6" s="1118"/>
      <c r="D6" s="1118"/>
      <c r="E6" s="1118"/>
      <c r="F6" s="1118"/>
      <c r="G6" s="1118"/>
      <c r="H6" s="1118"/>
      <c r="I6" s="1118"/>
      <c r="J6" s="1120"/>
      <c r="K6" s="1119"/>
      <c r="L6" s="1119"/>
      <c r="M6" s="1119"/>
      <c r="N6" s="1119"/>
      <c r="O6" s="1119"/>
      <c r="P6" s="1119"/>
      <c r="Q6" s="1119"/>
      <c r="R6" s="1119"/>
      <c r="S6" s="32"/>
      <c r="T6" s="1119"/>
      <c r="U6" s="32"/>
    </row>
    <row r="7" spans="1:21" ht="15.5">
      <c r="A7" s="1121" t="str">
        <f>+ToC!A6</f>
        <v>FOR THE YEAR ENDED:</v>
      </c>
      <c r="B7" s="1118"/>
      <c r="C7" s="1118"/>
      <c r="D7" s="1118"/>
      <c r="E7" s="1118"/>
      <c r="F7" s="1118"/>
      <c r="G7" s="1118"/>
      <c r="H7" s="1118"/>
      <c r="I7" s="1118"/>
      <c r="J7" s="1120"/>
      <c r="K7" s="1119"/>
      <c r="L7" s="1119"/>
      <c r="M7" s="1119"/>
      <c r="N7" s="1119"/>
      <c r="O7" s="1119"/>
      <c r="P7" s="1119"/>
      <c r="Q7" s="1119"/>
      <c r="R7" s="1119"/>
      <c r="S7" s="3444">
        <f>+Cover!A23</f>
        <v>0</v>
      </c>
      <c r="T7" s="1119"/>
      <c r="U7" s="32"/>
    </row>
    <row r="8" spans="1:21" ht="15.5">
      <c r="A8" s="1122"/>
      <c r="B8" s="1122"/>
      <c r="C8" s="1123"/>
      <c r="D8" s="1119"/>
      <c r="E8" s="288" t="s">
        <v>2355</v>
      </c>
      <c r="F8" s="288"/>
      <c r="G8" s="288"/>
      <c r="H8" s="288"/>
      <c r="I8" s="288"/>
      <c r="J8" s="1119"/>
      <c r="K8" s="1119"/>
      <c r="L8" s="1119"/>
      <c r="M8" s="1119"/>
      <c r="N8" s="1119"/>
      <c r="O8" s="1119"/>
      <c r="P8" s="1119"/>
      <c r="Q8" s="1119"/>
      <c r="R8" s="1119"/>
      <c r="S8" s="32"/>
      <c r="T8" s="1119"/>
      <c r="U8" s="32"/>
    </row>
    <row r="9" spans="1:21" ht="16" thickBot="1">
      <c r="A9" s="1122"/>
      <c r="B9" s="1122"/>
      <c r="C9" s="1123"/>
      <c r="D9" s="1119"/>
      <c r="E9" s="288"/>
      <c r="F9" s="288"/>
      <c r="G9" s="288"/>
      <c r="H9" s="288"/>
      <c r="I9" s="288"/>
      <c r="J9" s="1119"/>
      <c r="K9" s="1119"/>
      <c r="L9" s="1119"/>
      <c r="M9" s="1119"/>
      <c r="N9" s="1119"/>
      <c r="O9" s="1119"/>
      <c r="P9" s="1119"/>
      <c r="Q9" s="1119"/>
      <c r="R9" s="1119"/>
      <c r="S9" s="32"/>
      <c r="T9" s="1119"/>
      <c r="U9" s="32"/>
    </row>
    <row r="10" spans="1:21" s="4264" customFormat="1" ht="16" thickTop="1">
      <c r="A10" s="1110" t="s">
        <v>1562</v>
      </c>
      <c r="B10" s="3445"/>
      <c r="C10" s="5742" t="s">
        <v>1563</v>
      </c>
      <c r="D10" s="5758"/>
      <c r="E10" s="5758"/>
      <c r="F10" s="5758"/>
      <c r="G10" s="5758"/>
      <c r="H10" s="5758"/>
      <c r="I10" s="5758"/>
      <c r="J10" s="5758"/>
      <c r="K10" s="5758"/>
      <c r="L10" s="5758"/>
      <c r="M10" s="5758"/>
      <c r="N10" s="5743"/>
      <c r="O10" s="5742" t="s">
        <v>1564</v>
      </c>
      <c r="P10" s="5748"/>
      <c r="Q10" s="5761" t="s">
        <v>1565</v>
      </c>
      <c r="R10" s="5742" t="s">
        <v>1566</v>
      </c>
      <c r="S10" s="5743"/>
      <c r="T10" s="1109"/>
      <c r="U10" s="4271"/>
    </row>
    <row r="11" spans="1:21" s="4264" customFormat="1" ht="19.5" customHeight="1">
      <c r="A11" s="1108"/>
      <c r="B11" s="3446"/>
      <c r="C11" s="5753" t="s">
        <v>1567</v>
      </c>
      <c r="D11" s="5754"/>
      <c r="E11" s="5663"/>
      <c r="F11" s="5753" t="s">
        <v>1568</v>
      </c>
      <c r="G11" s="5755"/>
      <c r="H11" s="5756"/>
      <c r="I11" s="5757" t="s">
        <v>1569</v>
      </c>
      <c r="J11" s="5231"/>
      <c r="K11" s="5232"/>
      <c r="L11" s="5759" t="s">
        <v>1570</v>
      </c>
      <c r="M11" s="5749" t="s">
        <v>1571</v>
      </c>
      <c r="N11" s="5751" t="s">
        <v>1572</v>
      </c>
      <c r="O11" s="5749" t="s">
        <v>1573</v>
      </c>
      <c r="P11" s="5749" t="s">
        <v>1574</v>
      </c>
      <c r="Q11" s="5762"/>
      <c r="R11" s="5751" t="s">
        <v>1575</v>
      </c>
      <c r="S11" s="5751" t="s">
        <v>1576</v>
      </c>
      <c r="T11" s="5744" t="s">
        <v>440</v>
      </c>
      <c r="U11" s="5745"/>
    </row>
    <row r="12" spans="1:21" s="4264" customFormat="1" ht="14">
      <c r="A12" s="1111" t="s">
        <v>1577</v>
      </c>
      <c r="B12" s="3582" t="s">
        <v>133</v>
      </c>
      <c r="C12" s="4272" t="s">
        <v>1578</v>
      </c>
      <c r="D12" s="4230" t="s">
        <v>1579</v>
      </c>
      <c r="E12" s="4272" t="s">
        <v>1092</v>
      </c>
      <c r="F12" s="4272" t="s">
        <v>1580</v>
      </c>
      <c r="G12" s="4230" t="s">
        <v>1579</v>
      </c>
      <c r="H12" s="4273" t="s">
        <v>1092</v>
      </c>
      <c r="I12" s="4274" t="s">
        <v>1581</v>
      </c>
      <c r="J12" s="4275" t="s">
        <v>1582</v>
      </c>
      <c r="K12" s="4273" t="s">
        <v>1583</v>
      </c>
      <c r="L12" s="5760"/>
      <c r="M12" s="5750"/>
      <c r="N12" s="5752"/>
      <c r="O12" s="5750"/>
      <c r="P12" s="5750"/>
      <c r="Q12" s="5752"/>
      <c r="R12" s="5752"/>
      <c r="S12" s="5752"/>
      <c r="T12" s="2603">
        <f>YEAR($S$7)</f>
        <v>1900</v>
      </c>
      <c r="U12" s="3452">
        <f>T12-1</f>
        <v>1899</v>
      </c>
    </row>
    <row r="13" spans="1:21" ht="13">
      <c r="A13" s="3453" t="s">
        <v>932</v>
      </c>
      <c r="B13" s="3454"/>
      <c r="C13" s="2565" t="s">
        <v>281</v>
      </c>
      <c r="D13" s="2565" t="s">
        <v>281</v>
      </c>
      <c r="E13" s="2565" t="s">
        <v>281</v>
      </c>
      <c r="F13" s="2565" t="s">
        <v>281</v>
      </c>
      <c r="G13" s="2565" t="s">
        <v>281</v>
      </c>
      <c r="H13" s="2565" t="s">
        <v>281</v>
      </c>
      <c r="I13" s="2565" t="s">
        <v>281</v>
      </c>
      <c r="J13" s="2565" t="s">
        <v>281</v>
      </c>
      <c r="K13" s="2565" t="s">
        <v>281</v>
      </c>
      <c r="L13" s="2565" t="s">
        <v>281</v>
      </c>
      <c r="M13" s="2565" t="s">
        <v>281</v>
      </c>
      <c r="N13" s="2565" t="s">
        <v>281</v>
      </c>
      <c r="O13" s="2565" t="s">
        <v>281</v>
      </c>
      <c r="P13" s="2565" t="s">
        <v>281</v>
      </c>
      <c r="Q13" s="2563" t="s">
        <v>281</v>
      </c>
      <c r="R13" s="2565" t="s">
        <v>281</v>
      </c>
      <c r="S13" s="2563" t="s">
        <v>281</v>
      </c>
      <c r="T13" s="2565" t="s">
        <v>281</v>
      </c>
      <c r="U13" s="3455" t="s">
        <v>281</v>
      </c>
    </row>
    <row r="14" spans="1:21" ht="14">
      <c r="A14" s="3456" t="s">
        <v>1584</v>
      </c>
      <c r="B14" s="4277" t="s">
        <v>109</v>
      </c>
      <c r="C14" s="3457">
        <f>+'45.020'!C28</f>
        <v>0</v>
      </c>
      <c r="D14" s="3457">
        <f>+'45.020'!D28</f>
        <v>0</v>
      </c>
      <c r="E14" s="3457">
        <f>+'45.020'!E28</f>
        <v>0</v>
      </c>
      <c r="F14" s="3457">
        <f>+'45.020'!F28</f>
        <v>0</v>
      </c>
      <c r="G14" s="3457">
        <f>+'45.020'!G28</f>
        <v>0</v>
      </c>
      <c r="H14" s="3457">
        <f>+'45.020'!H28</f>
        <v>0</v>
      </c>
      <c r="I14" s="3457">
        <f>+'45.020'!I28</f>
        <v>0</v>
      </c>
      <c r="J14" s="3457">
        <f>+'45.020'!J28</f>
        <v>0</v>
      </c>
      <c r="K14" s="3457">
        <f>+'45.020'!K28</f>
        <v>0</v>
      </c>
      <c r="L14" s="3457">
        <f>+'45.020'!L28</f>
        <v>0</v>
      </c>
      <c r="M14" s="3457">
        <f>+'45.020'!M28</f>
        <v>0</v>
      </c>
      <c r="N14" s="3457">
        <f>+'45.020'!N28</f>
        <v>0</v>
      </c>
      <c r="O14" s="3457">
        <f>+'45.020'!O28</f>
        <v>0</v>
      </c>
      <c r="P14" s="3457">
        <f>+'45.020'!P28</f>
        <v>0</v>
      </c>
      <c r="Q14" s="4864">
        <f>SUM(C14:P14)</f>
        <v>0</v>
      </c>
      <c r="R14" s="3457">
        <f>+'45.020'!R28</f>
        <v>0</v>
      </c>
      <c r="S14" s="495">
        <f>+'45.020'!S28</f>
        <v>0</v>
      </c>
      <c r="T14" s="3458">
        <f>SUM(Q14:S14)</f>
        <v>0</v>
      </c>
      <c r="U14" s="3459">
        <f>+'45.020'!U28</f>
        <v>0</v>
      </c>
    </row>
    <row r="15" spans="1:21" ht="14">
      <c r="A15" s="3460" t="s">
        <v>2353</v>
      </c>
      <c r="B15" s="4278" t="s">
        <v>109</v>
      </c>
      <c r="C15" s="3461">
        <f>-'45.020'!C39</f>
        <v>0</v>
      </c>
      <c r="D15" s="3461">
        <f>-'45.020'!D39</f>
        <v>0</v>
      </c>
      <c r="E15" s="3461">
        <f>-'45.020'!E39</f>
        <v>0</v>
      </c>
      <c r="F15" s="3461">
        <f>-'45.020'!F39</f>
        <v>0</v>
      </c>
      <c r="G15" s="3461">
        <f>-'45.020'!G39</f>
        <v>0</v>
      </c>
      <c r="H15" s="3461">
        <f>-'45.020'!H39</f>
        <v>0</v>
      </c>
      <c r="I15" s="3461">
        <f>-'45.020'!I39</f>
        <v>0</v>
      </c>
      <c r="J15" s="3461">
        <f>-'45.020'!J39</f>
        <v>0</v>
      </c>
      <c r="K15" s="3461">
        <f>-'45.020'!K39</f>
        <v>0</v>
      </c>
      <c r="L15" s="3461">
        <f>-'45.020'!L39</f>
        <v>0</v>
      </c>
      <c r="M15" s="3461">
        <f>-'45.020'!M39</f>
        <v>0</v>
      </c>
      <c r="N15" s="3461">
        <f>-'45.020'!N39</f>
        <v>0</v>
      </c>
      <c r="O15" s="3461">
        <f>-'45.020'!O39</f>
        <v>0</v>
      </c>
      <c r="P15" s="3461">
        <f>-'45.020'!P39</f>
        <v>0</v>
      </c>
      <c r="Q15" s="4865">
        <f>SUM(C15:P15)</f>
        <v>0</v>
      </c>
      <c r="R15" s="3461">
        <f>-'45.020'!R39</f>
        <v>0</v>
      </c>
      <c r="S15" s="1306">
        <f>-'45.020'!S39</f>
        <v>0</v>
      </c>
      <c r="T15" s="1304">
        <f>SUM(Q15:S15)</f>
        <v>0</v>
      </c>
      <c r="U15" s="3462">
        <f>-'45.020'!U39</f>
        <v>0</v>
      </c>
    </row>
    <row r="16" spans="1:21" ht="14">
      <c r="A16" s="3463" t="s">
        <v>1585</v>
      </c>
      <c r="B16" s="4262"/>
      <c r="C16" s="2168">
        <f>SUM(C14:C15)</f>
        <v>0</v>
      </c>
      <c r="D16" s="2168">
        <f t="shared" ref="D16:Q16" si="0">SUM(D14:D15)</f>
        <v>0</v>
      </c>
      <c r="E16" s="2168">
        <f t="shared" si="0"/>
        <v>0</v>
      </c>
      <c r="F16" s="2168">
        <f t="shared" si="0"/>
        <v>0</v>
      </c>
      <c r="G16" s="2168">
        <f t="shared" si="0"/>
        <v>0</v>
      </c>
      <c r="H16" s="2168">
        <f t="shared" si="0"/>
        <v>0</v>
      </c>
      <c r="I16" s="2168">
        <f t="shared" si="0"/>
        <v>0</v>
      </c>
      <c r="J16" s="2168">
        <f t="shared" si="0"/>
        <v>0</v>
      </c>
      <c r="K16" s="2168">
        <f t="shared" si="0"/>
        <v>0</v>
      </c>
      <c r="L16" s="2168">
        <f t="shared" si="0"/>
        <v>0</v>
      </c>
      <c r="M16" s="2168">
        <f t="shared" si="0"/>
        <v>0</v>
      </c>
      <c r="N16" s="2168">
        <f t="shared" si="0"/>
        <v>0</v>
      </c>
      <c r="O16" s="2168">
        <f t="shared" si="0"/>
        <v>0</v>
      </c>
      <c r="P16" s="2168">
        <f t="shared" si="0"/>
        <v>0</v>
      </c>
      <c r="Q16" s="2168">
        <f t="shared" si="0"/>
        <v>0</v>
      </c>
      <c r="R16" s="2168">
        <f>SUM(R14:R15)</f>
        <v>0</v>
      </c>
      <c r="S16" s="3465">
        <f>SUM(S14:S15)</f>
        <v>0</v>
      </c>
      <c r="T16" s="2168">
        <f>SUM(T14:T15)</f>
        <v>0</v>
      </c>
      <c r="U16" s="2169">
        <f>SUM(U14:U15)</f>
        <v>0</v>
      </c>
    </row>
    <row r="17" spans="1:21" ht="14">
      <c r="A17" s="3466" t="s">
        <v>1586</v>
      </c>
      <c r="B17" s="4279"/>
      <c r="C17" s="3467"/>
      <c r="D17" s="3468"/>
      <c r="E17" s="3468" t="s">
        <v>1008</v>
      </c>
      <c r="F17" s="3469"/>
      <c r="G17" s="3469"/>
      <c r="H17" s="3469"/>
      <c r="I17" s="3469"/>
      <c r="J17" s="3468" t="s">
        <v>1008</v>
      </c>
      <c r="K17" s="3468"/>
      <c r="L17" s="3468" t="s">
        <v>1008</v>
      </c>
      <c r="M17" s="3468"/>
      <c r="N17" s="3468"/>
      <c r="O17" s="3468" t="s">
        <v>1008</v>
      </c>
      <c r="P17" s="3469"/>
      <c r="Q17" s="3470"/>
      <c r="R17" s="3468"/>
      <c r="S17" s="3470"/>
      <c r="T17" s="3471"/>
      <c r="U17" s="3472" t="s">
        <v>1008</v>
      </c>
    </row>
    <row r="18" spans="1:21" ht="14">
      <c r="A18" s="586" t="s">
        <v>1587</v>
      </c>
      <c r="B18" s="304"/>
      <c r="C18" s="549"/>
      <c r="D18" s="549"/>
      <c r="E18" s="549"/>
      <c r="F18" s="549"/>
      <c r="G18" s="549"/>
      <c r="H18" s="549"/>
      <c r="I18" s="549"/>
      <c r="J18" s="549"/>
      <c r="K18" s="549"/>
      <c r="L18" s="549"/>
      <c r="M18" s="549"/>
      <c r="N18" s="549"/>
      <c r="O18" s="549"/>
      <c r="P18" s="549"/>
      <c r="Q18" s="4864">
        <f>SUM(C18:P18)</f>
        <v>0</v>
      </c>
      <c r="R18" s="549">
        <v>0</v>
      </c>
      <c r="S18" s="420"/>
      <c r="T18" s="571">
        <f>SUM(Q18:S18)</f>
        <v>0</v>
      </c>
      <c r="U18" s="558"/>
    </row>
    <row r="19" spans="1:21" ht="28">
      <c r="A19" s="2175" t="s">
        <v>2354</v>
      </c>
      <c r="B19" s="304"/>
      <c r="C19" s="549"/>
      <c r="D19" s="549"/>
      <c r="E19" s="549"/>
      <c r="F19" s="549"/>
      <c r="G19" s="549"/>
      <c r="H19" s="549"/>
      <c r="I19" s="549"/>
      <c r="J19" s="549"/>
      <c r="K19" s="549"/>
      <c r="L19" s="549"/>
      <c r="M19" s="549"/>
      <c r="N19" s="549"/>
      <c r="O19" s="549"/>
      <c r="P19" s="549"/>
      <c r="Q19" s="4864">
        <f t="shared" ref="Q19:Q22" si="1">SUM(C19:P19)</f>
        <v>0</v>
      </c>
      <c r="R19" s="549"/>
      <c r="S19" s="420"/>
      <c r="T19" s="571">
        <f t="shared" ref="T19:T22" si="2">SUM(Q19:S19)</f>
        <v>0</v>
      </c>
      <c r="U19" s="558"/>
    </row>
    <row r="20" spans="1:21" ht="14">
      <c r="A20" s="2175" t="s">
        <v>2288</v>
      </c>
      <c r="B20" s="304"/>
      <c r="C20" s="549"/>
      <c r="D20" s="549"/>
      <c r="E20" s="549"/>
      <c r="F20" s="549"/>
      <c r="G20" s="549"/>
      <c r="H20" s="549"/>
      <c r="I20" s="549"/>
      <c r="J20" s="549"/>
      <c r="K20" s="549"/>
      <c r="L20" s="549"/>
      <c r="M20" s="549"/>
      <c r="N20" s="549"/>
      <c r="O20" s="549"/>
      <c r="P20" s="549"/>
      <c r="Q20" s="4864">
        <f t="shared" si="1"/>
        <v>0</v>
      </c>
      <c r="R20" s="549"/>
      <c r="S20" s="420"/>
      <c r="T20" s="571">
        <f>SUM(Q20:S20)</f>
        <v>0</v>
      </c>
      <c r="U20" s="558"/>
    </row>
    <row r="21" spans="1:21" ht="28">
      <c r="A21" s="2175" t="s">
        <v>939</v>
      </c>
      <c r="B21" s="304"/>
      <c r="C21" s="549"/>
      <c r="D21" s="549"/>
      <c r="E21" s="549"/>
      <c r="F21" s="549"/>
      <c r="G21" s="549"/>
      <c r="H21" s="549"/>
      <c r="I21" s="549"/>
      <c r="J21" s="549"/>
      <c r="K21" s="549"/>
      <c r="L21" s="549"/>
      <c r="M21" s="549"/>
      <c r="N21" s="549"/>
      <c r="O21" s="549"/>
      <c r="P21" s="549"/>
      <c r="Q21" s="4864">
        <f t="shared" si="1"/>
        <v>0</v>
      </c>
      <c r="R21" s="549"/>
      <c r="S21" s="420"/>
      <c r="T21" s="571">
        <f>SUM(Q21:S21)</f>
        <v>0</v>
      </c>
      <c r="U21" s="558"/>
    </row>
    <row r="22" spans="1:21" ht="14">
      <c r="A22" s="587" t="s">
        <v>940</v>
      </c>
      <c r="B22" s="4280" t="s">
        <v>125</v>
      </c>
      <c r="C22" s="570"/>
      <c r="D22" s="570"/>
      <c r="E22" s="570"/>
      <c r="F22" s="570"/>
      <c r="G22" s="570"/>
      <c r="H22" s="570"/>
      <c r="I22" s="570"/>
      <c r="J22" s="570"/>
      <c r="K22" s="570"/>
      <c r="L22" s="570"/>
      <c r="M22" s="570"/>
      <c r="N22" s="570"/>
      <c r="O22" s="570"/>
      <c r="P22" s="570"/>
      <c r="Q22" s="4865">
        <f t="shared" si="1"/>
        <v>0</v>
      </c>
      <c r="R22" s="570"/>
      <c r="S22" s="1307"/>
      <c r="T22" s="1305">
        <f t="shared" si="2"/>
        <v>0</v>
      </c>
      <c r="U22" s="3473"/>
    </row>
    <row r="23" spans="1:21" ht="14">
      <c r="A23" s="3463" t="s">
        <v>1588</v>
      </c>
      <c r="B23" s="4262"/>
      <c r="C23" s="2168">
        <f>SUM(C18:C22)</f>
        <v>0</v>
      </c>
      <c r="D23" s="2168">
        <f t="shared" ref="D23:P23" si="3">SUM(D18:D22)</f>
        <v>0</v>
      </c>
      <c r="E23" s="2168">
        <f t="shared" si="3"/>
        <v>0</v>
      </c>
      <c r="F23" s="2168">
        <f t="shared" si="3"/>
        <v>0</v>
      </c>
      <c r="G23" s="2168">
        <f t="shared" si="3"/>
        <v>0</v>
      </c>
      <c r="H23" s="2168">
        <f t="shared" si="3"/>
        <v>0</v>
      </c>
      <c r="I23" s="2168">
        <f t="shared" si="3"/>
        <v>0</v>
      </c>
      <c r="J23" s="2168">
        <f t="shared" si="3"/>
        <v>0</v>
      </c>
      <c r="K23" s="2168">
        <f t="shared" si="3"/>
        <v>0</v>
      </c>
      <c r="L23" s="2168">
        <f t="shared" si="3"/>
        <v>0</v>
      </c>
      <c r="M23" s="2168">
        <f t="shared" si="3"/>
        <v>0</v>
      </c>
      <c r="N23" s="2168">
        <f t="shared" si="3"/>
        <v>0</v>
      </c>
      <c r="O23" s="2168">
        <f t="shared" si="3"/>
        <v>0</v>
      </c>
      <c r="P23" s="2168">
        <f t="shared" si="3"/>
        <v>0</v>
      </c>
      <c r="Q23" s="2168">
        <f>SUM(Q18:Q22)</f>
        <v>0</v>
      </c>
      <c r="R23" s="2168">
        <f>SUM(R18:R22)</f>
        <v>0</v>
      </c>
      <c r="S23" s="2168">
        <f>SUM(S18:S22)</f>
        <v>0</v>
      </c>
      <c r="T23" s="3474">
        <f>SUM(T18:T22)</f>
        <v>0</v>
      </c>
      <c r="U23" s="2169">
        <f>SUM(U18:U22)</f>
        <v>0</v>
      </c>
    </row>
    <row r="24" spans="1:21" ht="27" customHeight="1">
      <c r="A24" s="3475" t="s">
        <v>942</v>
      </c>
      <c r="B24" s="3476"/>
      <c r="C24" s="3477"/>
      <c r="D24" s="3478"/>
      <c r="E24" s="3478"/>
      <c r="F24" s="3479"/>
      <c r="G24" s="3479"/>
      <c r="H24" s="3479"/>
      <c r="I24" s="3479"/>
      <c r="J24" s="3478"/>
      <c r="K24" s="3478"/>
      <c r="L24" s="3478"/>
      <c r="M24" s="3478"/>
      <c r="N24" s="3478"/>
      <c r="O24" s="3478"/>
      <c r="P24" s="3479"/>
      <c r="Q24" s="4865">
        <f>SUM(C24:P24)</f>
        <v>0</v>
      </c>
      <c r="R24" s="3478"/>
      <c r="S24" s="2350"/>
      <c r="T24" s="1305">
        <f>SUM(Q24:S24)</f>
        <v>0</v>
      </c>
      <c r="U24" s="3480"/>
    </row>
    <row r="25" spans="1:21" ht="14">
      <c r="A25" s="588" t="s">
        <v>1589</v>
      </c>
      <c r="B25" s="4276"/>
      <c r="C25" s="3467"/>
      <c r="D25" s="559"/>
      <c r="E25" s="559" t="s">
        <v>1008</v>
      </c>
      <c r="F25" s="3481"/>
      <c r="G25" s="3481"/>
      <c r="H25" s="3481"/>
      <c r="I25" s="3481"/>
      <c r="J25" s="559" t="s">
        <v>1008</v>
      </c>
      <c r="K25" s="559"/>
      <c r="L25" s="559" t="s">
        <v>1008</v>
      </c>
      <c r="M25" s="559"/>
      <c r="N25" s="559"/>
      <c r="O25" s="559" t="s">
        <v>1008</v>
      </c>
      <c r="P25" s="3481"/>
      <c r="Q25" s="3482"/>
      <c r="R25" s="559"/>
      <c r="S25" s="3483"/>
      <c r="T25" s="3484"/>
      <c r="U25" s="3485" t="s">
        <v>1008</v>
      </c>
    </row>
    <row r="26" spans="1:21" ht="14">
      <c r="A26" s="3486" t="s">
        <v>1590</v>
      </c>
      <c r="B26" s="304"/>
      <c r="C26" s="1373"/>
      <c r="D26" s="1373"/>
      <c r="E26" s="1373"/>
      <c r="F26" s="1373"/>
      <c r="G26" s="1373"/>
      <c r="H26" s="1373"/>
      <c r="I26" s="1373"/>
      <c r="J26" s="1373"/>
      <c r="K26" s="1373"/>
      <c r="L26" s="1373"/>
      <c r="M26" s="1373"/>
      <c r="N26" s="1373"/>
      <c r="O26" s="1373"/>
      <c r="P26" s="1373"/>
      <c r="Q26" s="4864">
        <f>SUM(C26:P26)</f>
        <v>0</v>
      </c>
      <c r="R26" s="1373"/>
      <c r="S26" s="1308"/>
      <c r="T26" s="571">
        <f t="shared" ref="T26:T29" si="4">SUM(Q26:S26)</f>
        <v>0</v>
      </c>
      <c r="U26" s="1589"/>
    </row>
    <row r="27" spans="1:21" ht="28">
      <c r="A27" s="3487" t="s">
        <v>2356</v>
      </c>
      <c r="B27" s="304"/>
      <c r="C27" s="549"/>
      <c r="D27" s="549"/>
      <c r="E27" s="549"/>
      <c r="F27" s="549"/>
      <c r="G27" s="549"/>
      <c r="H27" s="549"/>
      <c r="I27" s="549"/>
      <c r="J27" s="549"/>
      <c r="K27" s="549"/>
      <c r="L27" s="549"/>
      <c r="M27" s="549"/>
      <c r="N27" s="549"/>
      <c r="O27" s="549"/>
      <c r="P27" s="549"/>
      <c r="Q27" s="4864">
        <f t="shared" ref="Q27:Q30" si="5">SUM(C27:P27)</f>
        <v>0</v>
      </c>
      <c r="R27" s="549"/>
      <c r="S27" s="420"/>
      <c r="T27" s="571">
        <f>SUM(Q27:S27)</f>
        <v>0</v>
      </c>
      <c r="U27" s="558"/>
    </row>
    <row r="28" spans="1:21" ht="14">
      <c r="A28" s="2159" t="s">
        <v>1591</v>
      </c>
      <c r="B28" s="304"/>
      <c r="C28" s="549"/>
      <c r="D28" s="549"/>
      <c r="E28" s="549"/>
      <c r="F28" s="549"/>
      <c r="G28" s="549"/>
      <c r="H28" s="549"/>
      <c r="I28" s="549"/>
      <c r="J28" s="549"/>
      <c r="K28" s="549"/>
      <c r="L28" s="549"/>
      <c r="M28" s="549"/>
      <c r="N28" s="549"/>
      <c r="O28" s="549"/>
      <c r="P28" s="549"/>
      <c r="Q28" s="4864">
        <f t="shared" si="5"/>
        <v>0</v>
      </c>
      <c r="R28" s="549"/>
      <c r="S28" s="420"/>
      <c r="T28" s="571">
        <f>SUM(Q28:S28)</f>
        <v>0</v>
      </c>
      <c r="U28" s="558"/>
    </row>
    <row r="29" spans="1:21" ht="14">
      <c r="A29" s="3486" t="s">
        <v>1592</v>
      </c>
      <c r="B29" s="3488"/>
      <c r="C29" s="549"/>
      <c r="D29" s="549"/>
      <c r="E29" s="549"/>
      <c r="F29" s="549"/>
      <c r="G29" s="549"/>
      <c r="H29" s="549"/>
      <c r="I29" s="549"/>
      <c r="J29" s="549"/>
      <c r="K29" s="549"/>
      <c r="L29" s="549"/>
      <c r="M29" s="549"/>
      <c r="N29" s="549"/>
      <c r="O29" s="549"/>
      <c r="P29" s="549"/>
      <c r="Q29" s="4864">
        <f t="shared" si="5"/>
        <v>0</v>
      </c>
      <c r="R29" s="549"/>
      <c r="S29" s="420"/>
      <c r="T29" s="571">
        <f t="shared" si="4"/>
        <v>0</v>
      </c>
      <c r="U29" s="558"/>
    </row>
    <row r="30" spans="1:21" ht="14">
      <c r="A30" s="4227" t="s">
        <v>1593</v>
      </c>
      <c r="B30" s="4281" t="s">
        <v>122</v>
      </c>
      <c r="C30" s="3489">
        <f>+'60.010'!C32</f>
        <v>0</v>
      </c>
      <c r="D30" s="3489">
        <f>+'60.010'!D32</f>
        <v>0</v>
      </c>
      <c r="E30" s="3489">
        <f>+'60.010'!E32</f>
        <v>0</v>
      </c>
      <c r="F30" s="3489">
        <f>+'60.010'!F32</f>
        <v>0</v>
      </c>
      <c r="G30" s="3489">
        <f>+'60.010'!G32</f>
        <v>0</v>
      </c>
      <c r="H30" s="3489">
        <f>+'60.010'!H32</f>
        <v>0</v>
      </c>
      <c r="I30" s="3489">
        <f>+'60.010'!I32</f>
        <v>0</v>
      </c>
      <c r="J30" s="3489">
        <f>+'60.010'!J32</f>
        <v>0</v>
      </c>
      <c r="K30" s="3489">
        <f>+'60.010'!K32</f>
        <v>0</v>
      </c>
      <c r="L30" s="3489">
        <f>+'60.010'!L32</f>
        <v>0</v>
      </c>
      <c r="M30" s="3489">
        <f>+'60.010'!M32</f>
        <v>0</v>
      </c>
      <c r="N30" s="3489">
        <f>+'60.010'!N32</f>
        <v>0</v>
      </c>
      <c r="O30" s="3489">
        <f>+'60.010'!O32</f>
        <v>0</v>
      </c>
      <c r="P30" s="3489">
        <f>+'60.010'!P32</f>
        <v>0</v>
      </c>
      <c r="Q30" s="4864">
        <f t="shared" si="5"/>
        <v>0</v>
      </c>
      <c r="R30" s="3489">
        <f>+'60.010'!Q32</f>
        <v>0</v>
      </c>
      <c r="S30" s="3490">
        <f>+'60.010'!R32</f>
        <v>0</v>
      </c>
      <c r="T30" s="571">
        <f>SUM(Q30:S30)</f>
        <v>0</v>
      </c>
      <c r="U30" s="2139">
        <f>+'60.010'!T32</f>
        <v>0</v>
      </c>
    </row>
    <row r="31" spans="1:21" ht="14">
      <c r="A31" s="3463" t="s">
        <v>1620</v>
      </c>
      <c r="B31" s="4262"/>
      <c r="C31" s="2168">
        <f>SUM(C26:C30)</f>
        <v>0</v>
      </c>
      <c r="D31" s="2168">
        <f t="shared" ref="D31:P31" si="6">SUM(D26:D30)</f>
        <v>0</v>
      </c>
      <c r="E31" s="2168">
        <f t="shared" si="6"/>
        <v>0</v>
      </c>
      <c r="F31" s="2168">
        <f t="shared" si="6"/>
        <v>0</v>
      </c>
      <c r="G31" s="2168">
        <f t="shared" si="6"/>
        <v>0</v>
      </c>
      <c r="H31" s="2168">
        <f t="shared" si="6"/>
        <v>0</v>
      </c>
      <c r="I31" s="2168">
        <f t="shared" si="6"/>
        <v>0</v>
      </c>
      <c r="J31" s="2168">
        <f t="shared" si="6"/>
        <v>0</v>
      </c>
      <c r="K31" s="2168">
        <f t="shared" si="6"/>
        <v>0</v>
      </c>
      <c r="L31" s="2168">
        <f t="shared" si="6"/>
        <v>0</v>
      </c>
      <c r="M31" s="2168">
        <f t="shared" si="6"/>
        <v>0</v>
      </c>
      <c r="N31" s="2168">
        <f>SUM(N26:N30)</f>
        <v>0</v>
      </c>
      <c r="O31" s="2168">
        <f t="shared" si="6"/>
        <v>0</v>
      </c>
      <c r="P31" s="2168">
        <f t="shared" si="6"/>
        <v>0</v>
      </c>
      <c r="Q31" s="2168">
        <f>SUM(Q26:Q30)</f>
        <v>0</v>
      </c>
      <c r="R31" s="2168">
        <f t="shared" ref="R31:U31" si="7">SUM(R26:R30)</f>
        <v>0</v>
      </c>
      <c r="S31" s="2168">
        <f t="shared" si="7"/>
        <v>0</v>
      </c>
      <c r="T31" s="2168">
        <f t="shared" si="7"/>
        <v>0</v>
      </c>
      <c r="U31" s="2169">
        <f t="shared" si="7"/>
        <v>0</v>
      </c>
    </row>
    <row r="32" spans="1:21" ht="14">
      <c r="A32" s="3491" t="s">
        <v>1621</v>
      </c>
      <c r="B32" s="4262"/>
      <c r="C32" s="3492">
        <f>C16+C23+C24+C31</f>
        <v>0</v>
      </c>
      <c r="D32" s="3492">
        <f t="shared" ref="D32:U32" si="8">D16+D23+D24+D31</f>
        <v>0</v>
      </c>
      <c r="E32" s="3492">
        <f t="shared" si="8"/>
        <v>0</v>
      </c>
      <c r="F32" s="3492">
        <f t="shared" si="8"/>
        <v>0</v>
      </c>
      <c r="G32" s="3492">
        <f t="shared" si="8"/>
        <v>0</v>
      </c>
      <c r="H32" s="3492">
        <f t="shared" si="8"/>
        <v>0</v>
      </c>
      <c r="I32" s="3492">
        <f t="shared" si="8"/>
        <v>0</v>
      </c>
      <c r="J32" s="3492">
        <f t="shared" si="8"/>
        <v>0</v>
      </c>
      <c r="K32" s="3492">
        <f t="shared" si="8"/>
        <v>0</v>
      </c>
      <c r="L32" s="3492">
        <f t="shared" si="8"/>
        <v>0</v>
      </c>
      <c r="M32" s="3492">
        <f t="shared" si="8"/>
        <v>0</v>
      </c>
      <c r="N32" s="3492">
        <f t="shared" si="8"/>
        <v>0</v>
      </c>
      <c r="O32" s="3492">
        <f t="shared" si="8"/>
        <v>0</v>
      </c>
      <c r="P32" s="3492">
        <f t="shared" si="8"/>
        <v>0</v>
      </c>
      <c r="Q32" s="3492">
        <f t="shared" si="8"/>
        <v>0</v>
      </c>
      <c r="R32" s="3492">
        <f t="shared" si="8"/>
        <v>0</v>
      </c>
      <c r="S32" s="3492">
        <f t="shared" si="8"/>
        <v>0</v>
      </c>
      <c r="T32" s="3492">
        <f t="shared" si="8"/>
        <v>0</v>
      </c>
      <c r="U32" s="3492">
        <f t="shared" si="8"/>
        <v>0</v>
      </c>
    </row>
    <row r="33" spans="1:21" ht="14">
      <c r="A33" s="586" t="s">
        <v>1594</v>
      </c>
      <c r="B33" s="4282"/>
      <c r="C33" s="550"/>
      <c r="D33" s="550"/>
      <c r="E33" s="550"/>
      <c r="F33" s="550"/>
      <c r="G33" s="550"/>
      <c r="H33" s="550"/>
      <c r="I33" s="550"/>
      <c r="J33" s="550"/>
      <c r="K33" s="550"/>
      <c r="L33" s="550"/>
      <c r="M33" s="550"/>
      <c r="N33" s="550"/>
      <c r="O33" s="550"/>
      <c r="P33" s="550"/>
      <c r="Q33" s="550"/>
      <c r="R33" s="550"/>
      <c r="S33" s="550"/>
      <c r="T33" s="551"/>
      <c r="U33" s="561"/>
    </row>
    <row r="34" spans="1:21" ht="14">
      <c r="A34" s="3486" t="s">
        <v>2357</v>
      </c>
      <c r="B34" s="4252" t="s">
        <v>111</v>
      </c>
      <c r="C34" s="552">
        <f>+'45.030'!C25</f>
        <v>0</v>
      </c>
      <c r="D34" s="552">
        <f>+'45.030'!D25</f>
        <v>0</v>
      </c>
      <c r="E34" s="552">
        <f>+'45.030'!E25</f>
        <v>0</v>
      </c>
      <c r="F34" s="552">
        <f>+'45.030'!F25</f>
        <v>0</v>
      </c>
      <c r="G34" s="552">
        <f>+'45.030'!G25</f>
        <v>0</v>
      </c>
      <c r="H34" s="552">
        <f>+'45.030'!H25</f>
        <v>0</v>
      </c>
      <c r="I34" s="552">
        <f>+'45.030'!I25</f>
        <v>0</v>
      </c>
      <c r="J34" s="552">
        <f>+'45.030'!J25</f>
        <v>0</v>
      </c>
      <c r="K34" s="552">
        <f>+'45.030'!K25</f>
        <v>0</v>
      </c>
      <c r="L34" s="552">
        <f>+'45.030'!L25</f>
        <v>0</v>
      </c>
      <c r="M34" s="552">
        <f>+'45.030'!M25</f>
        <v>0</v>
      </c>
      <c r="N34" s="552">
        <f>+'45.030'!N25</f>
        <v>0</v>
      </c>
      <c r="O34" s="552">
        <f>+'45.030'!O25</f>
        <v>0</v>
      </c>
      <c r="P34" s="552">
        <f>+'45.030'!P25</f>
        <v>0</v>
      </c>
      <c r="Q34" s="4864">
        <f>SUM(C34:P34)</f>
        <v>0</v>
      </c>
      <c r="R34" s="552"/>
      <c r="S34" s="495"/>
      <c r="T34" s="571">
        <f>SUM(Q34:S34)</f>
        <v>0</v>
      </c>
      <c r="U34" s="1310">
        <f>+'45.030'!R25</f>
        <v>0</v>
      </c>
    </row>
    <row r="35" spans="1:21" ht="14">
      <c r="A35" s="3486" t="s">
        <v>2358</v>
      </c>
      <c r="B35" s="4252" t="s">
        <v>111</v>
      </c>
      <c r="C35" s="1106">
        <f>+'45.030'!C38</f>
        <v>0</v>
      </c>
      <c r="D35" s="1106">
        <f>+'45.030'!D38</f>
        <v>0</v>
      </c>
      <c r="E35" s="1106">
        <f>+'45.030'!E38</f>
        <v>0</v>
      </c>
      <c r="F35" s="1106">
        <f>+'45.030'!F38</f>
        <v>0</v>
      </c>
      <c r="G35" s="1106">
        <f>+'45.030'!G38</f>
        <v>0</v>
      </c>
      <c r="H35" s="1106">
        <f>+'45.030'!H38</f>
        <v>0</v>
      </c>
      <c r="I35" s="1106">
        <f>+'45.030'!I38</f>
        <v>0</v>
      </c>
      <c r="J35" s="1106">
        <f>+'45.030'!J38</f>
        <v>0</v>
      </c>
      <c r="K35" s="1106">
        <f>+'45.030'!K38</f>
        <v>0</v>
      </c>
      <c r="L35" s="1106">
        <f>+'45.030'!L38</f>
        <v>0</v>
      </c>
      <c r="M35" s="1106">
        <f>+'45.030'!M38</f>
        <v>0</v>
      </c>
      <c r="N35" s="1106">
        <f>+'45.030'!N38</f>
        <v>0</v>
      </c>
      <c r="O35" s="1106">
        <f>+'45.030'!O38</f>
        <v>0</v>
      </c>
      <c r="P35" s="1106">
        <f>+'45.030'!P38</f>
        <v>0</v>
      </c>
      <c r="Q35" s="4865">
        <f>SUM(C35:P35)</f>
        <v>0</v>
      </c>
      <c r="R35" s="1106"/>
      <c r="S35" s="1306"/>
      <c r="T35" s="1305">
        <f>SUM(Q35:S35)</f>
        <v>0</v>
      </c>
      <c r="U35" s="1311">
        <f>+'45.030'!R38</f>
        <v>0</v>
      </c>
    </row>
    <row r="36" spans="1:21" ht="14">
      <c r="A36" s="3486" t="s">
        <v>1595</v>
      </c>
      <c r="B36" s="4252"/>
      <c r="C36" s="552"/>
      <c r="D36" s="552"/>
      <c r="E36" s="552"/>
      <c r="F36" s="552"/>
      <c r="G36" s="552"/>
      <c r="H36" s="552"/>
      <c r="I36" s="552"/>
      <c r="J36" s="552"/>
      <c r="K36" s="552"/>
      <c r="L36" s="552"/>
      <c r="M36" s="552"/>
      <c r="N36" s="552"/>
      <c r="O36" s="552"/>
      <c r="P36" s="552"/>
      <c r="Q36" s="552"/>
      <c r="R36" s="552"/>
      <c r="S36" s="552"/>
      <c r="T36" s="552"/>
      <c r="U36" s="411"/>
    </row>
    <row r="37" spans="1:21" ht="14">
      <c r="A37" s="3486" t="s">
        <v>1596</v>
      </c>
      <c r="B37" s="4252" t="s">
        <v>111</v>
      </c>
      <c r="C37" s="552">
        <f>+'45.030'!C64</f>
        <v>0</v>
      </c>
      <c r="D37" s="552">
        <f>+'45.030'!D64</f>
        <v>0</v>
      </c>
      <c r="E37" s="552">
        <f>+'45.030'!E64</f>
        <v>0</v>
      </c>
      <c r="F37" s="552">
        <f>+'45.030'!F64</f>
        <v>0</v>
      </c>
      <c r="G37" s="552">
        <f>+'45.030'!G64</f>
        <v>0</v>
      </c>
      <c r="H37" s="552">
        <f>+'45.030'!H64</f>
        <v>0</v>
      </c>
      <c r="I37" s="552">
        <f>+'45.030'!I64</f>
        <v>0</v>
      </c>
      <c r="J37" s="552">
        <f>+'45.030'!J64</f>
        <v>0</v>
      </c>
      <c r="K37" s="552">
        <f>+'45.030'!K64</f>
        <v>0</v>
      </c>
      <c r="L37" s="552">
        <f>+'45.030'!L64</f>
        <v>0</v>
      </c>
      <c r="M37" s="552">
        <f>+'45.030'!M64</f>
        <v>0</v>
      </c>
      <c r="N37" s="552">
        <f>+'45.030'!N64</f>
        <v>0</v>
      </c>
      <c r="O37" s="552">
        <f>+'45.030'!O64</f>
        <v>0</v>
      </c>
      <c r="P37" s="552">
        <f>+'45.030'!P64</f>
        <v>0</v>
      </c>
      <c r="Q37" s="4864">
        <f t="shared" ref="Q37:Q41" si="9">SUM(C37:P37)</f>
        <v>0</v>
      </c>
      <c r="R37" s="552"/>
      <c r="S37" s="495"/>
      <c r="T37" s="571">
        <f>SUM(Q37:S37)</f>
        <v>0</v>
      </c>
      <c r="U37" s="411">
        <f>+'45.030'!R64</f>
        <v>0</v>
      </c>
    </row>
    <row r="38" spans="1:21" ht="14">
      <c r="A38" s="3486" t="s">
        <v>1597</v>
      </c>
      <c r="B38" s="4252" t="s">
        <v>111</v>
      </c>
      <c r="C38" s="552">
        <f>+'45.030'!C65</f>
        <v>0</v>
      </c>
      <c r="D38" s="552">
        <f>+'45.030'!D65</f>
        <v>0</v>
      </c>
      <c r="E38" s="552">
        <f>+'45.030'!E65</f>
        <v>0</v>
      </c>
      <c r="F38" s="552">
        <f>+'45.030'!F65</f>
        <v>0</v>
      </c>
      <c r="G38" s="552">
        <f>+'45.030'!G65</f>
        <v>0</v>
      </c>
      <c r="H38" s="552">
        <f>+'45.030'!H65</f>
        <v>0</v>
      </c>
      <c r="I38" s="552">
        <f>+'45.030'!I65</f>
        <v>0</v>
      </c>
      <c r="J38" s="552">
        <f>+'45.030'!J65</f>
        <v>0</v>
      </c>
      <c r="K38" s="552">
        <f>+'45.030'!K65</f>
        <v>0</v>
      </c>
      <c r="L38" s="552">
        <f>+'45.030'!L65</f>
        <v>0</v>
      </c>
      <c r="M38" s="552">
        <f>+'45.030'!M65</f>
        <v>0</v>
      </c>
      <c r="N38" s="552">
        <f>+'45.030'!N65</f>
        <v>0</v>
      </c>
      <c r="O38" s="552">
        <f>+'45.030'!O65</f>
        <v>0</v>
      </c>
      <c r="P38" s="552">
        <f>+'45.030'!P65</f>
        <v>0</v>
      </c>
      <c r="Q38" s="4864">
        <f t="shared" si="9"/>
        <v>0</v>
      </c>
      <c r="R38" s="552"/>
      <c r="S38" s="495"/>
      <c r="T38" s="571">
        <f t="shared" ref="T38:T48" si="10">SUM(Q38:S38)</f>
        <v>0</v>
      </c>
      <c r="U38" s="411">
        <f>+'45.030'!R65</f>
        <v>0</v>
      </c>
    </row>
    <row r="39" spans="1:21" ht="14">
      <c r="A39" s="3486" t="s">
        <v>2371</v>
      </c>
      <c r="B39" s="3493"/>
      <c r="C39" s="562"/>
      <c r="D39" s="562"/>
      <c r="E39" s="562"/>
      <c r="F39" s="562"/>
      <c r="G39" s="562"/>
      <c r="H39" s="562"/>
      <c r="I39" s="562"/>
      <c r="J39" s="562"/>
      <c r="K39" s="562"/>
      <c r="L39" s="562"/>
      <c r="M39" s="562"/>
      <c r="N39" s="562"/>
      <c r="O39" s="562"/>
      <c r="P39" s="562"/>
      <c r="Q39" s="4864">
        <f t="shared" si="9"/>
        <v>0</v>
      </c>
      <c r="R39" s="562"/>
      <c r="S39" s="420"/>
      <c r="T39" s="571">
        <f t="shared" si="10"/>
        <v>0</v>
      </c>
      <c r="U39" s="326"/>
    </row>
    <row r="40" spans="1:21" ht="14">
      <c r="A40" s="3486" t="s">
        <v>1598</v>
      </c>
      <c r="B40" s="3493"/>
      <c r="C40" s="2913"/>
      <c r="D40" s="2913"/>
      <c r="E40" s="2913"/>
      <c r="F40" s="2913"/>
      <c r="G40" s="2913"/>
      <c r="H40" s="2913"/>
      <c r="I40" s="2913"/>
      <c r="J40" s="2913"/>
      <c r="K40" s="2913"/>
      <c r="L40" s="2913"/>
      <c r="M40" s="2913"/>
      <c r="N40" s="2913"/>
      <c r="O40" s="2913"/>
      <c r="P40" s="2913"/>
      <c r="Q40" s="4866">
        <f t="shared" si="9"/>
        <v>0</v>
      </c>
      <c r="R40" s="2913"/>
      <c r="S40" s="420"/>
      <c r="T40" s="571">
        <f t="shared" si="10"/>
        <v>0</v>
      </c>
      <c r="U40" s="326"/>
    </row>
    <row r="41" spans="1:21" ht="14">
      <c r="A41" s="3494" t="s">
        <v>1599</v>
      </c>
      <c r="B41" s="3495"/>
      <c r="C41" s="553"/>
      <c r="D41" s="553"/>
      <c r="E41" s="553"/>
      <c r="F41" s="553"/>
      <c r="G41" s="553"/>
      <c r="H41" s="553"/>
      <c r="I41" s="553"/>
      <c r="J41" s="553"/>
      <c r="K41" s="553"/>
      <c r="L41" s="553"/>
      <c r="M41" s="553"/>
      <c r="N41" s="553"/>
      <c r="O41" s="553"/>
      <c r="P41" s="553"/>
      <c r="Q41" s="4864">
        <f t="shared" si="9"/>
        <v>0</v>
      </c>
      <c r="R41" s="553"/>
      <c r="S41" s="420"/>
      <c r="T41" s="571">
        <f t="shared" si="10"/>
        <v>0</v>
      </c>
      <c r="U41" s="560"/>
    </row>
    <row r="42" spans="1:21" ht="14">
      <c r="A42" s="3496" t="s">
        <v>2359</v>
      </c>
      <c r="B42" s="3464"/>
      <c r="C42" s="2168">
        <f>SUM(C34:C41)</f>
        <v>0</v>
      </c>
      <c r="D42" s="2168">
        <f t="shared" ref="D42:P42" si="11">SUM(D34:D41)</f>
        <v>0</v>
      </c>
      <c r="E42" s="2168">
        <f t="shared" si="11"/>
        <v>0</v>
      </c>
      <c r="F42" s="2168">
        <f t="shared" si="11"/>
        <v>0</v>
      </c>
      <c r="G42" s="2168">
        <f t="shared" si="11"/>
        <v>0</v>
      </c>
      <c r="H42" s="2168">
        <f t="shared" si="11"/>
        <v>0</v>
      </c>
      <c r="I42" s="2168">
        <f t="shared" si="11"/>
        <v>0</v>
      </c>
      <c r="J42" s="2168">
        <f t="shared" si="11"/>
        <v>0</v>
      </c>
      <c r="K42" s="2168">
        <f t="shared" si="11"/>
        <v>0</v>
      </c>
      <c r="L42" s="2168">
        <f t="shared" si="11"/>
        <v>0</v>
      </c>
      <c r="M42" s="2168">
        <f t="shared" si="11"/>
        <v>0</v>
      </c>
      <c r="N42" s="2168">
        <f t="shared" si="11"/>
        <v>0</v>
      </c>
      <c r="O42" s="2168">
        <f t="shared" si="11"/>
        <v>0</v>
      </c>
      <c r="P42" s="2168">
        <f t="shared" si="11"/>
        <v>0</v>
      </c>
      <c r="Q42" s="2168">
        <f>SUM(Q34:Q41)</f>
        <v>0</v>
      </c>
      <c r="R42" s="2168">
        <f>SUM(R34:R41)</f>
        <v>0</v>
      </c>
      <c r="S42" s="2168">
        <f>SUM(S34:S41)</f>
        <v>0</v>
      </c>
      <c r="T42" s="2172">
        <f>SUM(T34:T41)</f>
        <v>0</v>
      </c>
      <c r="U42" s="2169">
        <f>SUM(U34:U41)</f>
        <v>0</v>
      </c>
    </row>
    <row r="43" spans="1:21" ht="14">
      <c r="A43" s="3497" t="s">
        <v>2360</v>
      </c>
      <c r="B43" s="3498"/>
      <c r="C43" s="2089"/>
      <c r="D43" s="2089"/>
      <c r="E43" s="2089"/>
      <c r="F43" s="2089"/>
      <c r="G43" s="2089"/>
      <c r="H43" s="2089"/>
      <c r="I43" s="2089"/>
      <c r="J43" s="2089"/>
      <c r="K43" s="2089"/>
      <c r="L43" s="2089"/>
      <c r="M43" s="2089"/>
      <c r="N43" s="2089"/>
      <c r="O43" s="2089"/>
      <c r="P43" s="2089"/>
      <c r="Q43" s="2089"/>
      <c r="R43" s="2089"/>
      <c r="S43" s="2372"/>
      <c r="T43" s="2899"/>
      <c r="U43" s="2090"/>
    </row>
    <row r="44" spans="1:21" ht="14">
      <c r="A44" s="3486" t="s">
        <v>1600</v>
      </c>
      <c r="B44" s="305"/>
      <c r="C44" s="553"/>
      <c r="D44" s="553"/>
      <c r="E44" s="553"/>
      <c r="F44" s="553"/>
      <c r="G44" s="553"/>
      <c r="H44" s="553"/>
      <c r="I44" s="553"/>
      <c r="J44" s="553"/>
      <c r="K44" s="553"/>
      <c r="L44" s="553"/>
      <c r="M44" s="553"/>
      <c r="N44" s="553"/>
      <c r="O44" s="553"/>
      <c r="P44" s="553"/>
      <c r="Q44" s="4864">
        <f t="shared" ref="Q44:Q49" si="12">SUM(C44:P44)</f>
        <v>0</v>
      </c>
      <c r="R44" s="553"/>
      <c r="S44" s="553"/>
      <c r="T44" s="571">
        <f t="shared" si="10"/>
        <v>0</v>
      </c>
      <c r="U44" s="751"/>
    </row>
    <row r="45" spans="1:21" ht="14">
      <c r="A45" s="594" t="s">
        <v>1601</v>
      </c>
      <c r="B45" s="3493"/>
      <c r="C45" s="554"/>
      <c r="D45" s="554"/>
      <c r="E45" s="554"/>
      <c r="F45" s="554"/>
      <c r="G45" s="554"/>
      <c r="H45" s="554"/>
      <c r="I45" s="554"/>
      <c r="J45" s="554"/>
      <c r="K45" s="554"/>
      <c r="L45" s="554"/>
      <c r="M45" s="554"/>
      <c r="N45" s="554"/>
      <c r="O45" s="554"/>
      <c r="P45" s="554"/>
      <c r="Q45" s="4864">
        <f>SUM(C45:P45)</f>
        <v>0</v>
      </c>
      <c r="R45" s="554">
        <v>0</v>
      </c>
      <c r="S45" s="554"/>
      <c r="T45" s="1305">
        <f>SUM(Q45:S45)</f>
        <v>0</v>
      </c>
      <c r="U45" s="563"/>
    </row>
    <row r="46" spans="1:21" ht="14">
      <c r="A46" s="589" t="s">
        <v>1602</v>
      </c>
      <c r="B46" s="3495"/>
      <c r="C46" s="553"/>
      <c r="D46" s="553"/>
      <c r="E46" s="553"/>
      <c r="F46" s="553"/>
      <c r="G46" s="553"/>
      <c r="H46" s="553"/>
      <c r="I46" s="553"/>
      <c r="J46" s="553"/>
      <c r="K46" s="553"/>
      <c r="L46" s="553"/>
      <c r="M46" s="553"/>
      <c r="N46" s="553"/>
      <c r="O46" s="553"/>
      <c r="P46" s="553"/>
      <c r="Q46" s="4864">
        <f t="shared" si="12"/>
        <v>0</v>
      </c>
      <c r="R46" s="553"/>
      <c r="S46" s="553"/>
      <c r="T46" s="571">
        <f t="shared" si="10"/>
        <v>0</v>
      </c>
      <c r="U46" s="751"/>
    </row>
    <row r="47" spans="1:21" ht="14">
      <c r="A47" s="3499" t="s">
        <v>1603</v>
      </c>
      <c r="B47" s="305"/>
      <c r="C47" s="554"/>
      <c r="D47" s="554"/>
      <c r="E47" s="554"/>
      <c r="F47" s="554"/>
      <c r="G47" s="554"/>
      <c r="H47" s="554"/>
      <c r="I47" s="554"/>
      <c r="J47" s="554"/>
      <c r="K47" s="554"/>
      <c r="L47" s="554"/>
      <c r="M47" s="554"/>
      <c r="N47" s="554"/>
      <c r="O47" s="554"/>
      <c r="P47" s="554"/>
      <c r="Q47" s="4864">
        <f t="shared" si="12"/>
        <v>0</v>
      </c>
      <c r="R47" s="554"/>
      <c r="S47" s="554"/>
      <c r="T47" s="1305">
        <f>SUM(Q47:S47)</f>
        <v>0</v>
      </c>
      <c r="U47" s="563"/>
    </row>
    <row r="48" spans="1:21" ht="14">
      <c r="A48" s="3500" t="s">
        <v>1604</v>
      </c>
      <c r="B48" s="3495"/>
      <c r="C48" s="3501"/>
      <c r="D48" s="3501"/>
      <c r="E48" s="3501"/>
      <c r="F48" s="3501"/>
      <c r="G48" s="3501"/>
      <c r="H48" s="3501"/>
      <c r="I48" s="3501"/>
      <c r="J48" s="3501"/>
      <c r="K48" s="3501"/>
      <c r="L48" s="3501"/>
      <c r="M48" s="3501"/>
      <c r="N48" s="3501"/>
      <c r="O48" s="3501"/>
      <c r="P48" s="3501"/>
      <c r="Q48" s="4864">
        <f t="shared" si="12"/>
        <v>0</v>
      </c>
      <c r="R48" s="3501"/>
      <c r="S48" s="3501"/>
      <c r="T48" s="571">
        <f t="shared" si="10"/>
        <v>0</v>
      </c>
      <c r="U48" s="3502"/>
    </row>
    <row r="49" spans="1:21" ht="14">
      <c r="A49" s="3503" t="s">
        <v>1605</v>
      </c>
      <c r="B49" s="3464"/>
      <c r="C49" s="2168">
        <f t="shared" ref="C49:H49" si="13">SUM(C44:C48)</f>
        <v>0</v>
      </c>
      <c r="D49" s="2168">
        <f t="shared" si="13"/>
        <v>0</v>
      </c>
      <c r="E49" s="2168">
        <f t="shared" si="13"/>
        <v>0</v>
      </c>
      <c r="F49" s="2168">
        <f t="shared" si="13"/>
        <v>0</v>
      </c>
      <c r="G49" s="2168">
        <f t="shared" si="13"/>
        <v>0</v>
      </c>
      <c r="H49" s="2168">
        <f t="shared" si="13"/>
        <v>0</v>
      </c>
      <c r="I49" s="2168">
        <f t="shared" ref="I49:U49" si="14">SUM(I44:I48)</f>
        <v>0</v>
      </c>
      <c r="J49" s="2168">
        <f t="shared" si="14"/>
        <v>0</v>
      </c>
      <c r="K49" s="2168">
        <f t="shared" si="14"/>
        <v>0</v>
      </c>
      <c r="L49" s="2168">
        <f t="shared" ref="L49:P49" si="15">SUM(L44:L48)</f>
        <v>0</v>
      </c>
      <c r="M49" s="2168">
        <f t="shared" si="15"/>
        <v>0</v>
      </c>
      <c r="N49" s="2168">
        <f t="shared" si="15"/>
        <v>0</v>
      </c>
      <c r="O49" s="2168">
        <f t="shared" si="15"/>
        <v>0</v>
      </c>
      <c r="P49" s="2168">
        <f t="shared" si="15"/>
        <v>0</v>
      </c>
      <c r="Q49" s="2168">
        <f t="shared" si="12"/>
        <v>0</v>
      </c>
      <c r="R49" s="2168">
        <f t="shared" si="14"/>
        <v>0</v>
      </c>
      <c r="S49" s="2168">
        <f t="shared" si="14"/>
        <v>0</v>
      </c>
      <c r="T49" s="2168">
        <f t="shared" si="14"/>
        <v>0</v>
      </c>
      <c r="U49" s="2168">
        <f t="shared" si="14"/>
        <v>0</v>
      </c>
    </row>
    <row r="50" spans="1:21" ht="14">
      <c r="A50" s="3504" t="s">
        <v>1606</v>
      </c>
      <c r="B50" s="305"/>
      <c r="C50" s="1106"/>
      <c r="D50" s="1106"/>
      <c r="E50" s="1106"/>
      <c r="F50" s="1106"/>
      <c r="G50" s="1106"/>
      <c r="H50" s="1106"/>
      <c r="I50" s="1106"/>
      <c r="J50" s="1106"/>
      <c r="K50" s="1106"/>
      <c r="L50" s="1106"/>
      <c r="M50" s="1106"/>
      <c r="N50" s="1106"/>
      <c r="O50" s="1106"/>
      <c r="P50" s="1106"/>
      <c r="Q50" s="1460"/>
      <c r="R50" s="1106"/>
      <c r="S50" s="1306"/>
      <c r="T50" s="1459"/>
      <c r="U50" s="1311"/>
    </row>
    <row r="51" spans="1:21" ht="14">
      <c r="A51" s="3486" t="s">
        <v>2361</v>
      </c>
      <c r="B51" s="305"/>
      <c r="C51" s="553"/>
      <c r="D51" s="553"/>
      <c r="E51" s="553"/>
      <c r="F51" s="553"/>
      <c r="G51" s="553"/>
      <c r="H51" s="553"/>
      <c r="I51" s="553"/>
      <c r="J51" s="553"/>
      <c r="K51" s="553"/>
      <c r="L51" s="553"/>
      <c r="M51" s="553"/>
      <c r="N51" s="553"/>
      <c r="O51" s="553"/>
      <c r="P51" s="553"/>
      <c r="Q51" s="4864">
        <f t="shared" ref="Q51:Q57" si="16">SUM(C51:P51)</f>
        <v>0</v>
      </c>
      <c r="R51" s="553"/>
      <c r="S51" s="553"/>
      <c r="T51" s="571">
        <f>SUM(Q51:S51)</f>
        <v>0</v>
      </c>
      <c r="U51" s="751"/>
    </row>
    <row r="52" spans="1:21" ht="14">
      <c r="A52" s="3486" t="s">
        <v>2379</v>
      </c>
      <c r="B52" s="3493"/>
      <c r="C52" s="554"/>
      <c r="D52" s="554"/>
      <c r="E52" s="554"/>
      <c r="F52" s="554"/>
      <c r="G52" s="554"/>
      <c r="H52" s="554"/>
      <c r="I52" s="554"/>
      <c r="J52" s="554"/>
      <c r="K52" s="554"/>
      <c r="L52" s="554"/>
      <c r="M52" s="554"/>
      <c r="N52" s="554"/>
      <c r="O52" s="554"/>
      <c r="P52" s="554"/>
      <c r="Q52" s="4865">
        <f t="shared" si="16"/>
        <v>0</v>
      </c>
      <c r="R52" s="554"/>
      <c r="S52" s="554"/>
      <c r="T52" s="571">
        <f>SUM(Q52:S52)</f>
        <v>0</v>
      </c>
      <c r="U52" s="563"/>
    </row>
    <row r="53" spans="1:21" ht="14">
      <c r="A53" s="594" t="s">
        <v>2381</v>
      </c>
      <c r="B53" s="3493"/>
      <c r="C53" s="553"/>
      <c r="D53" s="553"/>
      <c r="E53" s="553"/>
      <c r="F53" s="553"/>
      <c r="G53" s="553"/>
      <c r="H53" s="553"/>
      <c r="I53" s="553"/>
      <c r="J53" s="553"/>
      <c r="K53" s="553"/>
      <c r="L53" s="553"/>
      <c r="M53" s="553"/>
      <c r="N53" s="553"/>
      <c r="O53" s="553"/>
      <c r="P53" s="553"/>
      <c r="Q53" s="4864">
        <f t="shared" si="16"/>
        <v>0</v>
      </c>
      <c r="R53" s="553"/>
      <c r="S53" s="553"/>
      <c r="T53" s="571">
        <f t="shared" ref="T53:T57" si="17">SUM(Q53:S53)</f>
        <v>0</v>
      </c>
      <c r="U53" s="751"/>
    </row>
    <row r="54" spans="1:21" ht="14">
      <c r="A54" s="3499" t="s">
        <v>2380</v>
      </c>
      <c r="B54" s="1433"/>
      <c r="C54" s="554"/>
      <c r="D54" s="554"/>
      <c r="E54" s="554"/>
      <c r="F54" s="554"/>
      <c r="G54" s="554"/>
      <c r="H54" s="554"/>
      <c r="I54" s="554"/>
      <c r="J54" s="554"/>
      <c r="K54" s="554"/>
      <c r="L54" s="554"/>
      <c r="M54" s="554"/>
      <c r="N54" s="554"/>
      <c r="O54" s="554"/>
      <c r="P54" s="554"/>
      <c r="Q54" s="4865">
        <f t="shared" si="16"/>
        <v>0</v>
      </c>
      <c r="R54" s="554"/>
      <c r="S54" s="554"/>
      <c r="T54" s="1305">
        <f t="shared" si="17"/>
        <v>0</v>
      </c>
      <c r="U54" s="563"/>
    </row>
    <row r="55" spans="1:21" ht="14">
      <c r="A55" s="3505" t="s">
        <v>2387</v>
      </c>
      <c r="B55" s="3506"/>
      <c r="C55" s="3501"/>
      <c r="D55" s="3501"/>
      <c r="E55" s="3501"/>
      <c r="F55" s="3501"/>
      <c r="G55" s="3501"/>
      <c r="H55" s="3501"/>
      <c r="I55" s="3501"/>
      <c r="J55" s="3501"/>
      <c r="K55" s="3501"/>
      <c r="L55" s="3501"/>
      <c r="M55" s="3501"/>
      <c r="N55" s="3501"/>
      <c r="O55" s="3501"/>
      <c r="P55" s="3501"/>
      <c r="Q55" s="4864">
        <f t="shared" si="16"/>
        <v>0</v>
      </c>
      <c r="R55" s="3501"/>
      <c r="S55" s="3501"/>
      <c r="T55" s="571">
        <f t="shared" si="17"/>
        <v>0</v>
      </c>
      <c r="U55" s="3502"/>
    </row>
    <row r="56" spans="1:21" ht="14">
      <c r="A56" s="3507" t="s">
        <v>1607</v>
      </c>
      <c r="B56" s="1461"/>
      <c r="C56" s="128"/>
      <c r="D56" s="128"/>
      <c r="E56" s="128"/>
      <c r="F56" s="128"/>
      <c r="G56" s="128"/>
      <c r="H56" s="128"/>
      <c r="I56" s="128"/>
      <c r="J56" s="128"/>
      <c r="K56" s="128"/>
      <c r="L56" s="128"/>
      <c r="M56" s="128"/>
      <c r="N56" s="128"/>
      <c r="O56" s="128"/>
      <c r="P56" s="128"/>
      <c r="Q56" s="4864">
        <f t="shared" si="16"/>
        <v>0</v>
      </c>
      <c r="R56" s="128"/>
      <c r="S56" s="128"/>
      <c r="T56" s="571">
        <f t="shared" si="17"/>
        <v>0</v>
      </c>
      <c r="U56" s="326"/>
    </row>
    <row r="57" spans="1:21" ht="14">
      <c r="A57" s="3508" t="s">
        <v>2388</v>
      </c>
      <c r="B57" s="3509"/>
      <c r="C57" s="2165"/>
      <c r="D57" s="2165"/>
      <c r="E57" s="2165"/>
      <c r="F57" s="2165"/>
      <c r="G57" s="2165"/>
      <c r="H57" s="2165"/>
      <c r="I57" s="2165"/>
      <c r="J57" s="2165"/>
      <c r="K57" s="2165"/>
      <c r="L57" s="2165"/>
      <c r="M57" s="2165"/>
      <c r="N57" s="2165"/>
      <c r="O57" s="2165"/>
      <c r="P57" s="2165"/>
      <c r="Q57" s="4864">
        <f t="shared" si="16"/>
        <v>0</v>
      </c>
      <c r="R57" s="2165"/>
      <c r="S57" s="2165"/>
      <c r="T57" s="571">
        <f t="shared" si="17"/>
        <v>0</v>
      </c>
      <c r="U57" s="3510"/>
    </row>
    <row r="58" spans="1:21" ht="14">
      <c r="A58" s="3503" t="s">
        <v>1608</v>
      </c>
      <c r="B58" s="3464"/>
      <c r="C58" s="2168">
        <f>+C49-SUM(C51:C57)</f>
        <v>0</v>
      </c>
      <c r="D58" s="2168">
        <f t="shared" ref="D58:U58" si="18">+D49-SUM(D51:D57)</f>
        <v>0</v>
      </c>
      <c r="E58" s="2168">
        <f t="shared" si="18"/>
        <v>0</v>
      </c>
      <c r="F58" s="2168">
        <f t="shared" si="18"/>
        <v>0</v>
      </c>
      <c r="G58" s="2168">
        <f t="shared" si="18"/>
        <v>0</v>
      </c>
      <c r="H58" s="2168">
        <f t="shared" si="18"/>
        <v>0</v>
      </c>
      <c r="I58" s="2168">
        <f t="shared" si="18"/>
        <v>0</v>
      </c>
      <c r="J58" s="2168">
        <f t="shared" si="18"/>
        <v>0</v>
      </c>
      <c r="K58" s="2168">
        <f t="shared" si="18"/>
        <v>0</v>
      </c>
      <c r="L58" s="2168">
        <f t="shared" si="18"/>
        <v>0</v>
      </c>
      <c r="M58" s="2168">
        <f t="shared" si="18"/>
        <v>0</v>
      </c>
      <c r="N58" s="2168">
        <f t="shared" si="18"/>
        <v>0</v>
      </c>
      <c r="O58" s="2168">
        <f t="shared" si="18"/>
        <v>0</v>
      </c>
      <c r="P58" s="2168">
        <f t="shared" si="18"/>
        <v>0</v>
      </c>
      <c r="Q58" s="2168">
        <f>+Q49-SUM(Q51:Q57)</f>
        <v>0</v>
      </c>
      <c r="R58" s="2168">
        <f t="shared" si="18"/>
        <v>0</v>
      </c>
      <c r="S58" s="2168">
        <f t="shared" si="18"/>
        <v>0</v>
      </c>
      <c r="T58" s="2168">
        <f>+T49-SUM(T51:T57)</f>
        <v>0</v>
      </c>
      <c r="U58" s="2168">
        <f t="shared" si="18"/>
        <v>0</v>
      </c>
    </row>
    <row r="59" spans="1:21" ht="14">
      <c r="A59" s="3511" t="s">
        <v>2389</v>
      </c>
      <c r="B59" s="4283" t="s">
        <v>109</v>
      </c>
      <c r="C59" s="724">
        <f>+'45.020'!C52</f>
        <v>0</v>
      </c>
      <c r="D59" s="724">
        <f>+'45.020'!D52</f>
        <v>0</v>
      </c>
      <c r="E59" s="724">
        <f>+'45.020'!E52</f>
        <v>0</v>
      </c>
      <c r="F59" s="724">
        <f>+'45.020'!F52</f>
        <v>0</v>
      </c>
      <c r="G59" s="724">
        <f>+'45.020'!G52</f>
        <v>0</v>
      </c>
      <c r="H59" s="724">
        <f>+'45.020'!H52</f>
        <v>0</v>
      </c>
      <c r="I59" s="724">
        <f>+'45.020'!I52</f>
        <v>0</v>
      </c>
      <c r="J59" s="724">
        <f>+'45.020'!J52</f>
        <v>0</v>
      </c>
      <c r="K59" s="724">
        <f>+'45.020'!K52</f>
        <v>0</v>
      </c>
      <c r="L59" s="724">
        <f>+'45.020'!L52</f>
        <v>0</v>
      </c>
      <c r="M59" s="724">
        <f>+'45.020'!M52</f>
        <v>0</v>
      </c>
      <c r="N59" s="724">
        <f>+'45.020'!N52</f>
        <v>0</v>
      </c>
      <c r="O59" s="724">
        <f>+'45.020'!O52</f>
        <v>0</v>
      </c>
      <c r="P59" s="724">
        <f>+'45.020'!P52</f>
        <v>0</v>
      </c>
      <c r="Q59" s="4864">
        <f>SUM(C59:P59)</f>
        <v>0</v>
      </c>
      <c r="R59" s="724">
        <f>+'45.020'!R52</f>
        <v>0</v>
      </c>
      <c r="S59" s="495">
        <f>+'45.020'!S52</f>
        <v>0</v>
      </c>
      <c r="T59" s="571">
        <f>SUM(Q59:S59)</f>
        <v>0</v>
      </c>
      <c r="U59" s="725">
        <f>+'45.020'!U52</f>
        <v>0</v>
      </c>
    </row>
    <row r="60" spans="1:21" ht="14">
      <c r="A60" s="2159" t="s">
        <v>2362</v>
      </c>
      <c r="B60" s="3493"/>
      <c r="C60" s="3501"/>
      <c r="D60" s="3501"/>
      <c r="E60" s="3501"/>
      <c r="F60" s="3501"/>
      <c r="G60" s="3501"/>
      <c r="H60" s="3501"/>
      <c r="I60" s="3501"/>
      <c r="J60" s="3501"/>
      <c r="K60" s="3501"/>
      <c r="L60" s="3501"/>
      <c r="M60" s="3501"/>
      <c r="N60" s="3501"/>
      <c r="O60" s="3501"/>
      <c r="P60" s="3501"/>
      <c r="Q60" s="4864">
        <f>SUM(C60:P60)</f>
        <v>0</v>
      </c>
      <c r="R60" s="3501"/>
      <c r="S60" s="420"/>
      <c r="T60" s="571">
        <f t="shared" ref="T60:T62" si="19">SUM(Q60:S60)</f>
        <v>0</v>
      </c>
      <c r="U60" s="3502"/>
    </row>
    <row r="61" spans="1:21" ht="14">
      <c r="A61" s="2159" t="s">
        <v>962</v>
      </c>
      <c r="B61" s="3493"/>
      <c r="C61" s="3501"/>
      <c r="D61" s="3501"/>
      <c r="E61" s="3501"/>
      <c r="F61" s="3501"/>
      <c r="G61" s="3501"/>
      <c r="H61" s="3501"/>
      <c r="I61" s="3501"/>
      <c r="J61" s="3501"/>
      <c r="K61" s="3501"/>
      <c r="L61" s="3501"/>
      <c r="M61" s="3501"/>
      <c r="N61" s="3501"/>
      <c r="O61" s="3501"/>
      <c r="P61" s="3501"/>
      <c r="Q61" s="4864">
        <f>SUM(C61:P61)</f>
        <v>0</v>
      </c>
      <c r="R61" s="3501"/>
      <c r="S61" s="420"/>
      <c r="T61" s="571">
        <f t="shared" si="19"/>
        <v>0</v>
      </c>
      <c r="U61" s="3502"/>
    </row>
    <row r="62" spans="1:21" ht="15.5">
      <c r="A62" s="2159" t="s">
        <v>963</v>
      </c>
      <c r="B62" s="3493" t="s">
        <v>125</v>
      </c>
      <c r="C62" s="3501"/>
      <c r="D62" s="943"/>
      <c r="E62" s="3501"/>
      <c r="F62" s="3501"/>
      <c r="G62" s="3501"/>
      <c r="H62" s="3501"/>
      <c r="I62" s="3501"/>
      <c r="J62" s="3501"/>
      <c r="K62" s="3501"/>
      <c r="L62" s="3501"/>
      <c r="M62" s="3501"/>
      <c r="N62" s="3501"/>
      <c r="O62" s="3501"/>
      <c r="P62" s="3501"/>
      <c r="Q62" s="4864">
        <f>SUM(C62:P62)</f>
        <v>0</v>
      </c>
      <c r="R62" s="3501"/>
      <c r="S62" s="420"/>
      <c r="T62" s="571">
        <f t="shared" si="19"/>
        <v>0</v>
      </c>
      <c r="U62" s="3502"/>
    </row>
    <row r="63" spans="1:21" ht="14">
      <c r="A63" s="3513" t="s">
        <v>2363</v>
      </c>
      <c r="B63" s="3512"/>
      <c r="C63" s="2426">
        <f>SUM(C64:C66)</f>
        <v>0</v>
      </c>
      <c r="D63" s="2426">
        <f t="shared" ref="D63:U63" si="20">SUM(D64:D66)</f>
        <v>0</v>
      </c>
      <c r="E63" s="2426">
        <f t="shared" si="20"/>
        <v>0</v>
      </c>
      <c r="F63" s="2426">
        <f t="shared" si="20"/>
        <v>0</v>
      </c>
      <c r="G63" s="2426">
        <f t="shared" si="20"/>
        <v>0</v>
      </c>
      <c r="H63" s="2426">
        <f t="shared" si="20"/>
        <v>0</v>
      </c>
      <c r="I63" s="2426">
        <f t="shared" si="20"/>
        <v>0</v>
      </c>
      <c r="J63" s="2426">
        <f t="shared" si="20"/>
        <v>0</v>
      </c>
      <c r="K63" s="2426">
        <f t="shared" si="20"/>
        <v>0</v>
      </c>
      <c r="L63" s="2426">
        <f t="shared" si="20"/>
        <v>0</v>
      </c>
      <c r="M63" s="2426">
        <f t="shared" si="20"/>
        <v>0</v>
      </c>
      <c r="N63" s="2426">
        <f t="shared" si="20"/>
        <v>0</v>
      </c>
      <c r="O63" s="2426">
        <f t="shared" si="20"/>
        <v>0</v>
      </c>
      <c r="P63" s="2426">
        <f t="shared" si="20"/>
        <v>0</v>
      </c>
      <c r="Q63" s="1927">
        <f>SUM(Q64:Q66)</f>
        <v>0</v>
      </c>
      <c r="R63" s="2426">
        <f>SUM(R64:R66)</f>
        <v>0</v>
      </c>
      <c r="S63" s="2426">
        <f>SUM(S64:S66)</f>
        <v>0</v>
      </c>
      <c r="T63" s="2426">
        <f t="shared" si="20"/>
        <v>0</v>
      </c>
      <c r="U63" s="2427">
        <f t="shared" si="20"/>
        <v>0</v>
      </c>
    </row>
    <row r="64" spans="1:21" ht="14">
      <c r="A64" s="2159" t="s">
        <v>2364</v>
      </c>
      <c r="B64" s="3514"/>
      <c r="C64" s="2180"/>
      <c r="D64" s="2180"/>
      <c r="E64" s="2180"/>
      <c r="F64" s="2180"/>
      <c r="G64" s="2180"/>
      <c r="H64" s="2180"/>
      <c r="I64" s="2180"/>
      <c r="J64" s="2180"/>
      <c r="K64" s="2180"/>
      <c r="L64" s="2180"/>
      <c r="M64" s="2180"/>
      <c r="N64" s="2180"/>
      <c r="O64" s="2180"/>
      <c r="P64" s="2180"/>
      <c r="Q64" s="4864">
        <f>SUM(C64:P64)</f>
        <v>0</v>
      </c>
      <c r="R64" s="2180"/>
      <c r="S64" s="420"/>
      <c r="T64" s="571">
        <f>SUM(Q64:S64)</f>
        <v>0</v>
      </c>
      <c r="U64" s="3515"/>
    </row>
    <row r="65" spans="1:21" ht="14">
      <c r="A65" s="2159" t="s">
        <v>2365</v>
      </c>
      <c r="B65" s="3514"/>
      <c r="C65" s="128"/>
      <c r="D65" s="128"/>
      <c r="E65" s="128"/>
      <c r="F65" s="128"/>
      <c r="G65" s="128"/>
      <c r="H65" s="128"/>
      <c r="I65" s="128"/>
      <c r="J65" s="128"/>
      <c r="K65" s="128"/>
      <c r="L65" s="128"/>
      <c r="M65" s="128"/>
      <c r="N65" s="128"/>
      <c r="O65" s="128"/>
      <c r="P65" s="128"/>
      <c r="Q65" s="4864">
        <f>SUM(C65:P65)</f>
        <v>0</v>
      </c>
      <c r="R65" s="128"/>
      <c r="S65" s="420"/>
      <c r="T65" s="571">
        <f>SUM(Q65:S65)</f>
        <v>0</v>
      </c>
      <c r="U65" s="326"/>
    </row>
    <row r="66" spans="1:21" ht="14">
      <c r="A66" s="2163" t="s">
        <v>2390</v>
      </c>
      <c r="B66" s="3514"/>
      <c r="C66" s="2165"/>
      <c r="D66" s="2165"/>
      <c r="E66" s="2165"/>
      <c r="F66" s="2165"/>
      <c r="G66" s="2165"/>
      <c r="H66" s="2165"/>
      <c r="I66" s="2165"/>
      <c r="J66" s="2165"/>
      <c r="K66" s="2165"/>
      <c r="L66" s="2165"/>
      <c r="M66" s="2165"/>
      <c r="N66" s="2165"/>
      <c r="O66" s="2165"/>
      <c r="P66" s="2165"/>
      <c r="Q66" s="4864">
        <f>SUM(C66:P66)</f>
        <v>0</v>
      </c>
      <c r="R66" s="2165"/>
      <c r="S66" s="420"/>
      <c r="T66" s="571">
        <f>SUM(Q66:S66)</f>
        <v>0</v>
      </c>
      <c r="U66" s="3510"/>
    </row>
    <row r="67" spans="1:21" ht="14">
      <c r="A67" s="3503" t="s">
        <v>965</v>
      </c>
      <c r="B67" s="3516"/>
      <c r="C67" s="2576">
        <f t="shared" ref="C67:U67" si="21">C42+C58+SUM(C59:C63)</f>
        <v>0</v>
      </c>
      <c r="D67" s="2576">
        <f t="shared" si="21"/>
        <v>0</v>
      </c>
      <c r="E67" s="2576">
        <f t="shared" si="21"/>
        <v>0</v>
      </c>
      <c r="F67" s="2576">
        <f t="shared" si="21"/>
        <v>0</v>
      </c>
      <c r="G67" s="2576">
        <f t="shared" si="21"/>
        <v>0</v>
      </c>
      <c r="H67" s="2576">
        <f t="shared" si="21"/>
        <v>0</v>
      </c>
      <c r="I67" s="2576">
        <f t="shared" si="21"/>
        <v>0</v>
      </c>
      <c r="J67" s="2576">
        <f t="shared" si="21"/>
        <v>0</v>
      </c>
      <c r="K67" s="2576">
        <f t="shared" si="21"/>
        <v>0</v>
      </c>
      <c r="L67" s="2576">
        <f t="shared" si="21"/>
        <v>0</v>
      </c>
      <c r="M67" s="2576">
        <f t="shared" si="21"/>
        <v>0</v>
      </c>
      <c r="N67" s="2576">
        <f t="shared" si="21"/>
        <v>0</v>
      </c>
      <c r="O67" s="2576">
        <f t="shared" si="21"/>
        <v>0</v>
      </c>
      <c r="P67" s="2576">
        <f t="shared" si="21"/>
        <v>0</v>
      </c>
      <c r="Q67" s="2576">
        <f t="shared" si="21"/>
        <v>0</v>
      </c>
      <c r="R67" s="2576">
        <f t="shared" si="21"/>
        <v>0</v>
      </c>
      <c r="S67" s="2576">
        <f t="shared" si="21"/>
        <v>0</v>
      </c>
      <c r="T67" s="2576">
        <f t="shared" si="21"/>
        <v>0</v>
      </c>
      <c r="U67" s="2576">
        <f t="shared" si="21"/>
        <v>0</v>
      </c>
    </row>
    <row r="68" spans="1:21" ht="14">
      <c r="A68" s="3503"/>
      <c r="B68" s="3517"/>
      <c r="C68" s="556"/>
      <c r="D68" s="556"/>
      <c r="E68" s="556"/>
      <c r="F68" s="556"/>
      <c r="G68" s="556"/>
      <c r="H68" s="556"/>
      <c r="I68" s="556"/>
      <c r="J68" s="556"/>
      <c r="K68" s="556"/>
      <c r="L68" s="556"/>
      <c r="M68" s="556"/>
      <c r="N68" s="556"/>
      <c r="O68" s="556"/>
      <c r="P68" s="556"/>
      <c r="Q68" s="1112"/>
      <c r="R68" s="556"/>
      <c r="S68" s="1112"/>
      <c r="T68" s="1112"/>
      <c r="U68" s="1124"/>
    </row>
    <row r="69" spans="1:21" ht="14.5" thickBot="1">
      <c r="A69" s="3518" t="s">
        <v>2366</v>
      </c>
      <c r="B69" s="3519"/>
      <c r="C69" s="2106">
        <f t="shared" ref="C69:P69" si="22">C32-C67</f>
        <v>0</v>
      </c>
      <c r="D69" s="2106">
        <f t="shared" si="22"/>
        <v>0</v>
      </c>
      <c r="E69" s="2106">
        <f t="shared" si="22"/>
        <v>0</v>
      </c>
      <c r="F69" s="2106">
        <f t="shared" si="22"/>
        <v>0</v>
      </c>
      <c r="G69" s="2106">
        <f t="shared" si="22"/>
        <v>0</v>
      </c>
      <c r="H69" s="2106">
        <f t="shared" si="22"/>
        <v>0</v>
      </c>
      <c r="I69" s="2106">
        <f t="shared" si="22"/>
        <v>0</v>
      </c>
      <c r="J69" s="2106">
        <f t="shared" si="22"/>
        <v>0</v>
      </c>
      <c r="K69" s="2106">
        <f t="shared" si="22"/>
        <v>0</v>
      </c>
      <c r="L69" s="2106">
        <f t="shared" si="22"/>
        <v>0</v>
      </c>
      <c r="M69" s="2106">
        <f t="shared" si="22"/>
        <v>0</v>
      </c>
      <c r="N69" s="2106">
        <f t="shared" si="22"/>
        <v>0</v>
      </c>
      <c r="O69" s="2106">
        <f t="shared" si="22"/>
        <v>0</v>
      </c>
      <c r="P69" s="2106">
        <f t="shared" si="22"/>
        <v>0</v>
      </c>
      <c r="Q69" s="2106">
        <f>Q32-Q67</f>
        <v>0</v>
      </c>
      <c r="R69" s="2106">
        <f>R32-R67</f>
        <v>0</v>
      </c>
      <c r="S69" s="2106">
        <f t="shared" ref="S69:U69" si="23">S32-S67</f>
        <v>0</v>
      </c>
      <c r="T69" s="2106">
        <f t="shared" si="23"/>
        <v>0</v>
      </c>
      <c r="U69" s="2107">
        <f t="shared" si="23"/>
        <v>0</v>
      </c>
    </row>
    <row r="70" spans="1:21" ht="16" thickTop="1">
      <c r="A70" s="32"/>
      <c r="B70" s="32"/>
      <c r="C70" s="61"/>
      <c r="D70" s="61"/>
      <c r="E70" s="61"/>
      <c r="F70" s="61"/>
      <c r="G70" s="61"/>
      <c r="H70" s="61"/>
      <c r="I70" s="61"/>
      <c r="J70" s="61"/>
      <c r="K70" s="61"/>
      <c r="L70" s="61"/>
      <c r="M70" s="61"/>
      <c r="N70" s="61"/>
      <c r="O70" s="61"/>
      <c r="P70" s="61"/>
      <c r="Q70" s="61"/>
      <c r="R70" s="61"/>
      <c r="S70" s="61"/>
      <c r="T70" s="61"/>
      <c r="U70" s="61"/>
    </row>
    <row r="71" spans="1:21" ht="15.5">
      <c r="A71" s="288" t="s">
        <v>1609</v>
      </c>
      <c r="B71" s="32"/>
      <c r="C71" s="32"/>
      <c r="D71" s="32"/>
      <c r="E71" s="32"/>
      <c r="F71" s="32"/>
      <c r="G71" s="32"/>
      <c r="H71" s="32"/>
      <c r="I71" s="32"/>
      <c r="J71" s="32"/>
      <c r="K71" s="32"/>
      <c r="L71" s="32"/>
      <c r="M71" s="32"/>
      <c r="N71" s="32"/>
      <c r="O71" s="32"/>
      <c r="P71" s="32"/>
      <c r="Q71" s="32"/>
      <c r="R71" s="32"/>
      <c r="S71" s="46"/>
      <c r="T71" s="645" t="str">
        <f>+ToC!E115</f>
        <v xml:space="preserve">LONG-TERM Annual Return </v>
      </c>
      <c r="U71" s="32"/>
    </row>
    <row r="72" spans="1:21" ht="15.5">
      <c r="A72" s="1436" t="s">
        <v>1610</v>
      </c>
      <c r="B72" s="32"/>
      <c r="C72" s="32"/>
      <c r="D72" s="32"/>
      <c r="E72" s="32"/>
      <c r="F72" s="32"/>
      <c r="G72" s="32"/>
      <c r="H72" s="32"/>
      <c r="I72" s="32"/>
      <c r="J72" s="32"/>
      <c r="K72" s="32"/>
      <c r="L72" s="32"/>
      <c r="M72" s="32"/>
      <c r="N72" s="32"/>
      <c r="O72" s="32"/>
      <c r="P72" s="32"/>
      <c r="Q72" s="32"/>
      <c r="R72" s="32"/>
      <c r="S72" s="32"/>
      <c r="T72" s="733" t="s">
        <v>1611</v>
      </c>
      <c r="U72" s="32"/>
    </row>
  </sheetData>
  <sheetProtection password="DF61" sheet="1" objects="1" scenarios="1"/>
  <mergeCells count="16">
    <mergeCell ref="R10:S10"/>
    <mergeCell ref="T11:U11"/>
    <mergeCell ref="A1:U1"/>
    <mergeCell ref="O10:P10"/>
    <mergeCell ref="O11:O12"/>
    <mergeCell ref="P11:P12"/>
    <mergeCell ref="R11:R12"/>
    <mergeCell ref="S11:S12"/>
    <mergeCell ref="C11:E11"/>
    <mergeCell ref="F11:H11"/>
    <mergeCell ref="I11:K11"/>
    <mergeCell ref="C10:N10"/>
    <mergeCell ref="L11:L12"/>
    <mergeCell ref="M11:M12"/>
    <mergeCell ref="N11:N12"/>
    <mergeCell ref="Q10:Q12"/>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T14:U15 E62:R62 S23:S24 Q27:Q30 T18:U24 T26:U26 U34:U39 S63 S42 R36:R39 C69:U69 T59:U66 S36 C26:R26 S16:U16 U31:U32 Q34:R35 C18:R24 C34:P39 T27:T32 C31:S32 R41:R49 T34:T49 U41:U49 D58:XFD58 S51:S57 S44:S49 D50:H57 C14:R16 D67:XFD67 Q50:R57 T50:U57 Q36:Q49 D59:R61 D63:R66 C41:H49 C50:C67 I41:P57">
      <formula1>50000000000</formula1>
    </dataValidation>
    <dataValidation type="whole" operator="lessThanOrEqual" allowBlank="1" showInputMessage="1" showErrorMessage="1" errorTitle="Numbers Only" error="You can only enter whole  numbers" sqref="D25:U25 D17:U17">
      <formula1>50000000000</formula1>
    </dataValidation>
  </dataValidations>
  <hyperlinks>
    <hyperlink ref="A1:U1" location="ToC!A1" display="45.010"/>
    <hyperlink ref="A30" location="'60.010'!A1" display="4.5 Other Revenue (particulars to be specified)"/>
  </hyperlinks>
  <pageMargins left="0.5" right="0" top="0.5" bottom="0.5" header="0.3" footer="0.3"/>
  <pageSetup paperSize="5" scale="41" fitToHeight="0" orientation="landscape"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3">
    <tabColor rgb="FF92D050"/>
    <pageSetUpPr fitToPage="1"/>
  </sheetPr>
  <dimension ref="A1:V90"/>
  <sheetViews>
    <sheetView zoomScale="115" zoomScaleNormal="115" workbookViewId="0">
      <selection activeCell="C53" sqref="C53:P53"/>
    </sheetView>
  </sheetViews>
  <sheetFormatPr defaultColWidth="0" defaultRowHeight="12.5" zeroHeight="1"/>
  <cols>
    <col min="1" max="1" width="45" style="4221" customWidth="1"/>
    <col min="2" max="2" width="5.4609375" style="4264" customWidth="1"/>
    <col min="3" max="20" width="15.765625" style="4221" customWidth="1"/>
    <col min="21" max="21" width="10.765625" style="4221" customWidth="1"/>
    <col min="22" max="22" width="10.765625" style="4221" hidden="1" customWidth="1"/>
    <col min="23" max="16384" width="0" style="4221" hidden="1"/>
  </cols>
  <sheetData>
    <row r="1" spans="1:21" ht="13">
      <c r="A1" s="5065">
        <v>45.012</v>
      </c>
      <c r="B1" s="5768"/>
      <c r="C1" s="5768"/>
      <c r="D1" s="5768"/>
      <c r="E1" s="5768"/>
      <c r="F1" s="5768"/>
      <c r="G1" s="5768"/>
      <c r="H1" s="5768"/>
      <c r="I1" s="5768"/>
      <c r="J1" s="5768"/>
      <c r="K1" s="5768"/>
      <c r="L1" s="5768"/>
      <c r="M1" s="5768"/>
      <c r="N1" s="5768"/>
      <c r="O1" s="5768"/>
      <c r="P1" s="5768"/>
      <c r="Q1" s="5768"/>
      <c r="R1" s="5768"/>
      <c r="S1" s="5768"/>
      <c r="T1" s="5768"/>
      <c r="U1" s="5768"/>
    </row>
    <row r="2" spans="1:21" ht="13">
      <c r="A2" s="1762"/>
      <c r="B2" s="4253"/>
      <c r="C2" s="1762"/>
      <c r="D2" s="1762"/>
      <c r="E2" s="1762"/>
      <c r="F2" s="1762"/>
      <c r="G2" s="1762"/>
      <c r="H2" s="1762"/>
      <c r="I2" s="1762"/>
      <c r="J2" s="1762"/>
      <c r="K2" s="1762"/>
      <c r="L2" s="1762"/>
      <c r="M2" s="1762"/>
      <c r="N2" s="1762"/>
      <c r="O2" s="1762"/>
      <c r="P2" s="1762"/>
      <c r="Q2" s="1762"/>
      <c r="R2" s="1762"/>
      <c r="S2" s="1762"/>
      <c r="T2" s="1762"/>
      <c r="U2" s="1762"/>
    </row>
    <row r="3" spans="1:21" ht="15.5">
      <c r="A3" s="566" t="str">
        <f>+Cover!A14</f>
        <v>Select Name of Insurer/ Financial Holding Company</v>
      </c>
      <c r="B3" s="4254"/>
      <c r="C3" s="565"/>
      <c r="D3" s="565"/>
      <c r="E3" s="565"/>
      <c r="F3" s="565"/>
      <c r="G3" s="565"/>
      <c r="H3" s="565"/>
      <c r="I3" s="566"/>
      <c r="J3" s="567"/>
      <c r="K3" s="567"/>
      <c r="L3" s="567"/>
      <c r="M3" s="567"/>
      <c r="N3" s="567"/>
      <c r="O3" s="567"/>
      <c r="P3" s="567"/>
      <c r="Q3" s="567"/>
      <c r="R3" s="567"/>
      <c r="S3" s="32"/>
      <c r="T3" s="23" t="s">
        <v>1752</v>
      </c>
      <c r="U3" s="567"/>
    </row>
    <row r="4" spans="1:21" ht="15.5">
      <c r="A4" s="3520" t="str">
        <f>+ToC!A3</f>
        <v>Insurer/Financial Holding Company</v>
      </c>
      <c r="B4" s="4255"/>
      <c r="C4" s="15"/>
      <c r="D4" s="15"/>
      <c r="E4" s="15"/>
      <c r="F4" s="15"/>
      <c r="G4" s="15"/>
      <c r="H4" s="15"/>
      <c r="I4" s="15"/>
      <c r="J4" s="10"/>
      <c r="K4" s="7"/>
      <c r="L4" s="7"/>
      <c r="M4" s="7"/>
      <c r="N4" s="7"/>
      <c r="O4" s="7"/>
      <c r="P4" s="7"/>
      <c r="Q4" s="7"/>
      <c r="R4" s="7"/>
      <c r="S4" s="32"/>
      <c r="T4" s="7"/>
      <c r="U4" s="7"/>
    </row>
    <row r="5" spans="1:21" ht="15.5">
      <c r="A5" s="15"/>
      <c r="B5" s="4255"/>
      <c r="C5" s="15"/>
      <c r="D5" s="15"/>
      <c r="E5" s="15"/>
      <c r="F5" s="15"/>
      <c r="G5" s="15"/>
      <c r="H5" s="15"/>
      <c r="I5" s="15"/>
      <c r="J5" s="10"/>
      <c r="K5" s="7"/>
      <c r="L5" s="7"/>
      <c r="M5" s="7"/>
      <c r="N5" s="7"/>
      <c r="O5" s="7"/>
      <c r="P5" s="7"/>
      <c r="Q5" s="7"/>
      <c r="R5" s="7"/>
      <c r="S5" s="32"/>
      <c r="T5" s="7"/>
      <c r="U5" s="7"/>
    </row>
    <row r="6" spans="1:21" ht="15.5">
      <c r="A6" s="15" t="str">
        <f>+ToC!A5</f>
        <v>LONG-TERM INSURERS ANNUAL RETURN</v>
      </c>
      <c r="B6" s="4255"/>
      <c r="C6" s="15"/>
      <c r="D6" s="15"/>
      <c r="E6" s="15"/>
      <c r="F6" s="15"/>
      <c r="G6" s="15"/>
      <c r="H6" s="15"/>
      <c r="I6" s="15"/>
      <c r="J6" s="10"/>
      <c r="K6" s="7"/>
      <c r="L6" s="7"/>
      <c r="M6" s="7"/>
      <c r="N6" s="23"/>
      <c r="O6" s="7"/>
      <c r="P6" s="7"/>
      <c r="Q6" s="7"/>
      <c r="R6" s="7"/>
      <c r="S6" s="32"/>
      <c r="T6" s="7"/>
      <c r="U6" s="7"/>
    </row>
    <row r="7" spans="1:21" ht="15.5">
      <c r="A7" s="21" t="str">
        <f>+ToC!A6</f>
        <v>FOR THE YEAR ENDED:</v>
      </c>
      <c r="B7" s="4256"/>
      <c r="C7" s="22"/>
      <c r="D7" s="7"/>
      <c r="E7" s="16"/>
      <c r="F7" s="7"/>
      <c r="G7" s="7"/>
      <c r="H7" s="7"/>
      <c r="I7" s="16"/>
      <c r="J7" s="7"/>
      <c r="K7" s="7"/>
      <c r="L7" s="7"/>
      <c r="M7" s="7"/>
      <c r="N7" s="7"/>
      <c r="O7" s="7"/>
      <c r="P7" s="7"/>
      <c r="Q7" s="7"/>
      <c r="R7" s="7"/>
      <c r="S7" s="32"/>
      <c r="T7" s="3521">
        <f>+Cover!A23</f>
        <v>0</v>
      </c>
      <c r="U7" s="7"/>
    </row>
    <row r="8" spans="1:21" ht="16" thickBot="1">
      <c r="A8" s="21"/>
      <c r="B8" s="4256"/>
      <c r="C8" s="22"/>
      <c r="D8" s="7"/>
      <c r="E8" s="16" t="s">
        <v>2386</v>
      </c>
      <c r="F8" s="7"/>
      <c r="G8" s="7"/>
      <c r="H8" s="7"/>
      <c r="I8" s="16"/>
      <c r="J8" s="7"/>
      <c r="K8" s="7"/>
      <c r="L8" s="7"/>
      <c r="M8" s="7"/>
      <c r="N8" s="7"/>
      <c r="O8" s="7"/>
      <c r="P8" s="7"/>
      <c r="Q8" s="7"/>
      <c r="R8" s="7"/>
      <c r="S8" s="32"/>
      <c r="T8" s="7"/>
      <c r="U8" s="7"/>
    </row>
    <row r="9" spans="1:21" ht="20.25" customHeight="1" thickTop="1">
      <c r="A9" s="3522" t="s">
        <v>1612</v>
      </c>
      <c r="B9" s="4257"/>
      <c r="C9" s="5769" t="s">
        <v>1563</v>
      </c>
      <c r="D9" s="5770"/>
      <c r="E9" s="5770"/>
      <c r="F9" s="5770"/>
      <c r="G9" s="5770"/>
      <c r="H9" s="5770"/>
      <c r="I9" s="5770"/>
      <c r="J9" s="5770"/>
      <c r="K9" s="5770"/>
      <c r="L9" s="5770"/>
      <c r="M9" s="5770"/>
      <c r="N9" s="5771"/>
      <c r="O9" s="5769" t="s">
        <v>1564</v>
      </c>
      <c r="P9" s="5780"/>
      <c r="Q9" s="5763" t="s">
        <v>1565</v>
      </c>
      <c r="R9" s="5591" t="s">
        <v>1566</v>
      </c>
      <c r="S9" s="5786"/>
      <c r="T9" s="5766" t="s">
        <v>440</v>
      </c>
      <c r="U9" s="5767"/>
    </row>
    <row r="10" spans="1:21" ht="18">
      <c r="A10" s="1108"/>
      <c r="B10" s="4258"/>
      <c r="C10" s="5772" t="s">
        <v>1567</v>
      </c>
      <c r="D10" s="5773"/>
      <c r="E10" s="5774"/>
      <c r="F10" s="5772" t="s">
        <v>1568</v>
      </c>
      <c r="G10" s="5775"/>
      <c r="H10" s="5776"/>
      <c r="I10" s="5777" t="s">
        <v>1569</v>
      </c>
      <c r="J10" s="5778"/>
      <c r="K10" s="5779"/>
      <c r="L10" s="5331" t="s">
        <v>1570</v>
      </c>
      <c r="M10" s="5785" t="s">
        <v>1571</v>
      </c>
      <c r="N10" s="5785" t="s">
        <v>1572</v>
      </c>
      <c r="O10" s="5789" t="s">
        <v>1573</v>
      </c>
      <c r="P10" s="5787" t="s">
        <v>1574</v>
      </c>
      <c r="Q10" s="5764"/>
      <c r="R10" s="5787" t="s">
        <v>1575</v>
      </c>
      <c r="S10" s="5787" t="s">
        <v>1576</v>
      </c>
      <c r="T10" s="5781">
        <f>YEAR($T$7)</f>
        <v>1900</v>
      </c>
      <c r="U10" s="5782">
        <f>T10-1</f>
        <v>1899</v>
      </c>
    </row>
    <row r="11" spans="1:21" ht="34">
      <c r="A11" s="2669" t="s">
        <v>1613</v>
      </c>
      <c r="B11" s="2894" t="s">
        <v>133</v>
      </c>
      <c r="C11" s="3447" t="s">
        <v>1578</v>
      </c>
      <c r="D11" s="3448" t="s">
        <v>1579</v>
      </c>
      <c r="E11" s="3447" t="s">
        <v>1092</v>
      </c>
      <c r="F11" s="3447" t="s">
        <v>1580</v>
      </c>
      <c r="G11" s="3448" t="s">
        <v>1579</v>
      </c>
      <c r="H11" s="3449" t="s">
        <v>1092</v>
      </c>
      <c r="I11" s="3450" t="s">
        <v>1581</v>
      </c>
      <c r="J11" s="3451" t="s">
        <v>1582</v>
      </c>
      <c r="K11" s="3449" t="s">
        <v>1583</v>
      </c>
      <c r="L11" s="5784"/>
      <c r="M11" s="5784"/>
      <c r="N11" s="5784"/>
      <c r="O11" s="5790"/>
      <c r="P11" s="5765"/>
      <c r="Q11" s="5765"/>
      <c r="R11" s="5765"/>
      <c r="S11" s="5788"/>
      <c r="T11" s="5765"/>
      <c r="U11" s="5783"/>
    </row>
    <row r="12" spans="1:21" ht="14">
      <c r="A12" s="586" t="s">
        <v>1577</v>
      </c>
      <c r="B12" s="4259"/>
      <c r="C12" s="2565" t="s">
        <v>281</v>
      </c>
      <c r="D12" s="2565" t="s">
        <v>281</v>
      </c>
      <c r="E12" s="2565" t="s">
        <v>281</v>
      </c>
      <c r="F12" s="2565" t="s">
        <v>281</v>
      </c>
      <c r="G12" s="2565" t="s">
        <v>281</v>
      </c>
      <c r="H12" s="2565" t="s">
        <v>281</v>
      </c>
      <c r="I12" s="2565" t="s">
        <v>281</v>
      </c>
      <c r="J12" s="2565" t="s">
        <v>281</v>
      </c>
      <c r="K12" s="2565" t="s">
        <v>281</v>
      </c>
      <c r="L12" s="2565" t="s">
        <v>281</v>
      </c>
      <c r="M12" s="2565" t="s">
        <v>281</v>
      </c>
      <c r="N12" s="2565" t="s">
        <v>281</v>
      </c>
      <c r="O12" s="2565" t="s">
        <v>281</v>
      </c>
      <c r="P12" s="2565" t="s">
        <v>281</v>
      </c>
      <c r="Q12" s="2565" t="s">
        <v>281</v>
      </c>
      <c r="R12" s="2565" t="s">
        <v>281</v>
      </c>
      <c r="S12" s="2563" t="s">
        <v>281</v>
      </c>
      <c r="T12" s="3523" t="s">
        <v>281</v>
      </c>
      <c r="U12" s="3455" t="s">
        <v>281</v>
      </c>
    </row>
    <row r="13" spans="1:21" ht="15.5">
      <c r="A13" s="2160" t="s">
        <v>2367</v>
      </c>
      <c r="B13" s="4265" t="s">
        <v>110</v>
      </c>
      <c r="C13" s="3457">
        <f>+'45.022'!C28</f>
        <v>0</v>
      </c>
      <c r="D13" s="3457">
        <f>+'45.022'!D28</f>
        <v>0</v>
      </c>
      <c r="E13" s="3457">
        <f>+'45.022'!E28</f>
        <v>0</v>
      </c>
      <c r="F13" s="3457">
        <f>+'45.022'!F28</f>
        <v>0</v>
      </c>
      <c r="G13" s="3457">
        <f>+'45.022'!G28</f>
        <v>0</v>
      </c>
      <c r="H13" s="3457">
        <f>+'45.022'!H28</f>
        <v>0</v>
      </c>
      <c r="I13" s="3457">
        <f>+'45.022'!I28</f>
        <v>0</v>
      </c>
      <c r="J13" s="3457">
        <f>+'45.022'!J28</f>
        <v>0</v>
      </c>
      <c r="K13" s="3457">
        <f>+'45.022'!K28</f>
        <v>0</v>
      </c>
      <c r="L13" s="3457">
        <f>+'45.022'!L28</f>
        <v>0</v>
      </c>
      <c r="M13" s="3457">
        <f>+'45.022'!M28</f>
        <v>0</v>
      </c>
      <c r="N13" s="3457">
        <f>+'45.022'!N28</f>
        <v>0</v>
      </c>
      <c r="O13" s="3457">
        <f>+'45.022'!O28</f>
        <v>0</v>
      </c>
      <c r="P13" s="3457">
        <f>+'45.022'!P28</f>
        <v>0</v>
      </c>
      <c r="Q13" s="3524">
        <f>SUM(C13:P13)</f>
        <v>0</v>
      </c>
      <c r="R13" s="2186">
        <f>+'45.022'!R28</f>
        <v>0</v>
      </c>
      <c r="S13" s="3525">
        <f>+'45.022'!S28</f>
        <v>0</v>
      </c>
      <c r="T13" s="3458">
        <f>SUM(Q13:S13)</f>
        <v>0</v>
      </c>
      <c r="U13" s="2187">
        <f>+'45.022'!U28</f>
        <v>0</v>
      </c>
    </row>
    <row r="14" spans="1:21" ht="14">
      <c r="A14" s="3460" t="s">
        <v>2368</v>
      </c>
      <c r="B14" s="4265" t="s">
        <v>110</v>
      </c>
      <c r="C14" s="3461">
        <f>-'45.022'!C39</f>
        <v>0</v>
      </c>
      <c r="D14" s="3461">
        <f>-'45.022'!D39</f>
        <v>0</v>
      </c>
      <c r="E14" s="3461">
        <f>-'45.022'!E39</f>
        <v>0</v>
      </c>
      <c r="F14" s="3461">
        <f>-'45.022'!F39</f>
        <v>0</v>
      </c>
      <c r="G14" s="3461">
        <f>-'45.022'!G39</f>
        <v>0</v>
      </c>
      <c r="H14" s="3461">
        <f>-'45.022'!H39</f>
        <v>0</v>
      </c>
      <c r="I14" s="3461">
        <f>-'45.022'!I39</f>
        <v>0</v>
      </c>
      <c r="J14" s="3461">
        <f>-'45.022'!J39</f>
        <v>0</v>
      </c>
      <c r="K14" s="3461">
        <f>-'45.022'!K39</f>
        <v>0</v>
      </c>
      <c r="L14" s="3461">
        <f>-'45.022'!L39</f>
        <v>0</v>
      </c>
      <c r="M14" s="3461">
        <f>-'45.022'!M39</f>
        <v>0</v>
      </c>
      <c r="N14" s="3461">
        <f>-'45.022'!N39</f>
        <v>0</v>
      </c>
      <c r="O14" s="3461">
        <f>-'45.022'!O39</f>
        <v>0</v>
      </c>
      <c r="P14" s="3461">
        <f>-'45.022'!P39</f>
        <v>0</v>
      </c>
      <c r="Q14" s="3524">
        <f>SUM(C14:P14)</f>
        <v>0</v>
      </c>
      <c r="R14" s="3461">
        <f>-'45.022'!R39</f>
        <v>0</v>
      </c>
      <c r="S14" s="3461">
        <f>-'45.022'!S39</f>
        <v>0</v>
      </c>
      <c r="T14" s="3458">
        <f>SUM(Q14:S14)</f>
        <v>0</v>
      </c>
      <c r="U14" s="3461">
        <f>-'45.022'!U39</f>
        <v>0</v>
      </c>
    </row>
    <row r="15" spans="1:21" ht="14">
      <c r="A15" s="3463" t="s">
        <v>1614</v>
      </c>
      <c r="B15" s="3526"/>
      <c r="C15" s="2168">
        <f>SUM(C13:C14)</f>
        <v>0</v>
      </c>
      <c r="D15" s="2168">
        <f t="shared" ref="D15:U15" si="0">SUM(D13:D14)</f>
        <v>0</v>
      </c>
      <c r="E15" s="2168">
        <f t="shared" si="0"/>
        <v>0</v>
      </c>
      <c r="F15" s="2168">
        <f t="shared" si="0"/>
        <v>0</v>
      </c>
      <c r="G15" s="2168">
        <f t="shared" si="0"/>
        <v>0</v>
      </c>
      <c r="H15" s="2168">
        <f t="shared" si="0"/>
        <v>0</v>
      </c>
      <c r="I15" s="2168">
        <f t="shared" si="0"/>
        <v>0</v>
      </c>
      <c r="J15" s="2168">
        <f t="shared" si="0"/>
        <v>0</v>
      </c>
      <c r="K15" s="2168">
        <f t="shared" si="0"/>
        <v>0</v>
      </c>
      <c r="L15" s="2168">
        <f t="shared" si="0"/>
        <v>0</v>
      </c>
      <c r="M15" s="2168">
        <f t="shared" si="0"/>
        <v>0</v>
      </c>
      <c r="N15" s="2168">
        <f t="shared" si="0"/>
        <v>0</v>
      </c>
      <c r="O15" s="2168">
        <f t="shared" si="0"/>
        <v>0</v>
      </c>
      <c r="P15" s="2168">
        <f t="shared" si="0"/>
        <v>0</v>
      </c>
      <c r="Q15" s="2341">
        <f>SUM(Q13:Q14)</f>
        <v>0</v>
      </c>
      <c r="R15" s="2168">
        <f>SUM(R13:R14)</f>
        <v>0</v>
      </c>
      <c r="S15" s="2341">
        <f t="shared" si="0"/>
        <v>0</v>
      </c>
      <c r="T15" s="2341">
        <f t="shared" si="0"/>
        <v>0</v>
      </c>
      <c r="U15" s="3527">
        <f t="shared" si="0"/>
        <v>0</v>
      </c>
    </row>
    <row r="16" spans="1:21" ht="14">
      <c r="A16" s="588" t="s">
        <v>1586</v>
      </c>
      <c r="B16" s="3526"/>
      <c r="C16" s="3528"/>
      <c r="D16" s="3528"/>
      <c r="E16" s="3528"/>
      <c r="F16" s="3528"/>
      <c r="G16" s="3528"/>
      <c r="H16" s="3528"/>
      <c r="I16" s="3528"/>
      <c r="J16" s="3528"/>
      <c r="K16" s="3528"/>
      <c r="L16" s="3528"/>
      <c r="M16" s="3528"/>
      <c r="N16" s="3528"/>
      <c r="O16" s="3528"/>
      <c r="P16" s="3528"/>
      <c r="Q16" s="3467"/>
      <c r="R16" s="3528"/>
      <c r="S16" s="3529"/>
      <c r="T16" s="3471"/>
      <c r="U16" s="3530"/>
    </row>
    <row r="17" spans="1:21" ht="14">
      <c r="A17" s="3531" t="s">
        <v>1615</v>
      </c>
      <c r="B17" s="303"/>
      <c r="C17" s="547"/>
      <c r="D17" s="547"/>
      <c r="E17" s="547"/>
      <c r="F17" s="547"/>
      <c r="G17" s="547"/>
      <c r="H17" s="547"/>
      <c r="I17" s="547"/>
      <c r="J17" s="547"/>
      <c r="K17" s="547"/>
      <c r="L17" s="547"/>
      <c r="M17" s="547"/>
      <c r="N17" s="547"/>
      <c r="O17" s="547"/>
      <c r="P17" s="547"/>
      <c r="Q17" s="3524">
        <f>SUM(C17:P17)</f>
        <v>0</v>
      </c>
      <c r="R17" s="547"/>
      <c r="S17" s="547"/>
      <c r="T17" s="571">
        <f>SUM(Q17:S17)</f>
        <v>0</v>
      </c>
      <c r="U17" s="547"/>
    </row>
    <row r="18" spans="1:21" ht="28">
      <c r="A18" s="2175" t="s">
        <v>2354</v>
      </c>
      <c r="B18" s="1233"/>
      <c r="C18" s="547"/>
      <c r="D18" s="547"/>
      <c r="E18" s="547"/>
      <c r="F18" s="547"/>
      <c r="G18" s="547"/>
      <c r="H18" s="547"/>
      <c r="I18" s="547"/>
      <c r="J18" s="547"/>
      <c r="K18" s="547"/>
      <c r="L18" s="547"/>
      <c r="M18" s="547"/>
      <c r="N18" s="547"/>
      <c r="O18" s="547"/>
      <c r="P18" s="547"/>
      <c r="Q18" s="1125">
        <f t="shared" ref="Q18:Q23" si="1">SUM(C18:P18)</f>
        <v>0</v>
      </c>
      <c r="R18" s="547"/>
      <c r="S18" s="547"/>
      <c r="T18" s="571">
        <f t="shared" ref="T18:T23" si="2">SUM(Q18:S18)</f>
        <v>0</v>
      </c>
      <c r="U18" s="547"/>
    </row>
    <row r="19" spans="1:21" ht="14">
      <c r="A19" s="2175" t="s">
        <v>2288</v>
      </c>
      <c r="B19" s="1233"/>
      <c r="C19" s="547"/>
      <c r="D19" s="547"/>
      <c r="E19" s="547"/>
      <c r="F19" s="547"/>
      <c r="G19" s="547"/>
      <c r="H19" s="547"/>
      <c r="I19" s="547"/>
      <c r="J19" s="547"/>
      <c r="K19" s="547"/>
      <c r="L19" s="547"/>
      <c r="M19" s="547"/>
      <c r="N19" s="547"/>
      <c r="O19" s="547"/>
      <c r="P19" s="547"/>
      <c r="Q19" s="1125">
        <f t="shared" si="1"/>
        <v>0</v>
      </c>
      <c r="R19" s="547"/>
      <c r="S19" s="547"/>
      <c r="T19" s="571">
        <f>SUM(Q19:S19)</f>
        <v>0</v>
      </c>
      <c r="U19" s="547"/>
    </row>
    <row r="20" spans="1:21" ht="14">
      <c r="A20" s="2175" t="s">
        <v>939</v>
      </c>
      <c r="B20" s="1233"/>
      <c r="C20" s="547"/>
      <c r="D20" s="547"/>
      <c r="E20" s="547"/>
      <c r="F20" s="547"/>
      <c r="G20" s="547"/>
      <c r="H20" s="547"/>
      <c r="I20" s="547"/>
      <c r="J20" s="547"/>
      <c r="K20" s="547"/>
      <c r="L20" s="547"/>
      <c r="M20" s="547"/>
      <c r="N20" s="547"/>
      <c r="O20" s="547"/>
      <c r="P20" s="547"/>
      <c r="Q20" s="1125">
        <f t="shared" si="1"/>
        <v>0</v>
      </c>
      <c r="R20" s="547"/>
      <c r="S20" s="547"/>
      <c r="T20" s="571">
        <f t="shared" si="2"/>
        <v>0</v>
      </c>
      <c r="U20" s="547"/>
    </row>
    <row r="21" spans="1:21" ht="14">
      <c r="A21" s="3508" t="s">
        <v>1616</v>
      </c>
      <c r="B21" s="4260" t="s">
        <v>1617</v>
      </c>
      <c r="C21" s="547"/>
      <c r="D21" s="547"/>
      <c r="E21" s="547"/>
      <c r="F21" s="547"/>
      <c r="G21" s="547"/>
      <c r="H21" s="547"/>
      <c r="I21" s="547"/>
      <c r="J21" s="547"/>
      <c r="K21" s="547"/>
      <c r="L21" s="547"/>
      <c r="M21" s="547"/>
      <c r="N21" s="547"/>
      <c r="O21" s="547"/>
      <c r="P21" s="547"/>
      <c r="Q21" s="3532">
        <f t="shared" si="1"/>
        <v>0</v>
      </c>
      <c r="R21" s="547"/>
      <c r="S21" s="547"/>
      <c r="T21" s="571">
        <f t="shared" si="2"/>
        <v>0</v>
      </c>
      <c r="U21" s="547"/>
    </row>
    <row r="22" spans="1:21" ht="14">
      <c r="A22" s="3503" t="s">
        <v>726</v>
      </c>
      <c r="B22" s="3526"/>
      <c r="C22" s="2168">
        <f>SUM(C17:C21)</f>
        <v>0</v>
      </c>
      <c r="D22" s="2168">
        <f t="shared" ref="D22:P22" si="3">SUM(D17:D21)</f>
        <v>0</v>
      </c>
      <c r="E22" s="2168">
        <f t="shared" si="3"/>
        <v>0</v>
      </c>
      <c r="F22" s="2168">
        <f t="shared" si="3"/>
        <v>0</v>
      </c>
      <c r="G22" s="2168">
        <f t="shared" si="3"/>
        <v>0</v>
      </c>
      <c r="H22" s="2168">
        <f t="shared" si="3"/>
        <v>0</v>
      </c>
      <c r="I22" s="2168">
        <f t="shared" si="3"/>
        <v>0</v>
      </c>
      <c r="J22" s="2168">
        <f t="shared" si="3"/>
        <v>0</v>
      </c>
      <c r="K22" s="2168">
        <f t="shared" si="3"/>
        <v>0</v>
      </c>
      <c r="L22" s="2168">
        <f t="shared" si="3"/>
        <v>0</v>
      </c>
      <c r="M22" s="2168">
        <f t="shared" si="3"/>
        <v>0</v>
      </c>
      <c r="N22" s="2168">
        <f t="shared" si="3"/>
        <v>0</v>
      </c>
      <c r="O22" s="2168">
        <f t="shared" si="3"/>
        <v>0</v>
      </c>
      <c r="P22" s="2168">
        <f t="shared" si="3"/>
        <v>0</v>
      </c>
      <c r="Q22" s="2341">
        <f>SUM(Q17:Q21)</f>
        <v>0</v>
      </c>
      <c r="R22" s="2168">
        <f>SUM(R17:R21)</f>
        <v>0</v>
      </c>
      <c r="S22" s="2168">
        <f>SUM(S17:S21)</f>
        <v>0</v>
      </c>
      <c r="T22" s="2172">
        <f>SUM(T17:T21)</f>
        <v>0</v>
      </c>
      <c r="U22" s="2169">
        <f>SUM(U17:U21)</f>
        <v>0</v>
      </c>
    </row>
    <row r="23" spans="1:21" ht="28">
      <c r="A23" s="3475" t="s">
        <v>942</v>
      </c>
      <c r="B23" s="1233"/>
      <c r="C23" s="3478"/>
      <c r="D23" s="3478"/>
      <c r="E23" s="3478"/>
      <c r="F23" s="3479"/>
      <c r="G23" s="3479"/>
      <c r="H23" s="3479"/>
      <c r="I23" s="3479"/>
      <c r="J23" s="3478"/>
      <c r="K23" s="3478"/>
      <c r="L23" s="3478"/>
      <c r="M23" s="3478"/>
      <c r="N23" s="3478"/>
      <c r="O23" s="3478"/>
      <c r="P23" s="3479"/>
      <c r="Q23" s="3524">
        <f t="shared" si="1"/>
        <v>0</v>
      </c>
      <c r="R23" s="3478"/>
      <c r="S23" s="3478"/>
      <c r="T23" s="571">
        <f t="shared" si="2"/>
        <v>0</v>
      </c>
      <c r="U23" s="1434"/>
    </row>
    <row r="24" spans="1:21" ht="14">
      <c r="A24" s="588" t="s">
        <v>1589</v>
      </c>
      <c r="B24" s="1233"/>
      <c r="C24" s="548"/>
      <c r="D24" s="548"/>
      <c r="E24" s="548"/>
      <c r="F24" s="3533"/>
      <c r="G24" s="3533"/>
      <c r="H24" s="3533"/>
      <c r="I24" s="3533"/>
      <c r="J24" s="548"/>
      <c r="K24" s="548"/>
      <c r="L24" s="548"/>
      <c r="M24" s="548"/>
      <c r="N24" s="548"/>
      <c r="O24" s="548"/>
      <c r="P24" s="3533"/>
      <c r="Q24" s="1435"/>
      <c r="R24" s="548"/>
      <c r="S24" s="548"/>
      <c r="T24" s="548"/>
      <c r="U24" s="568" t="s">
        <v>1008</v>
      </c>
    </row>
    <row r="25" spans="1:21" ht="14">
      <c r="A25" s="3486" t="s">
        <v>1618</v>
      </c>
      <c r="B25" s="1233"/>
      <c r="C25" s="547"/>
      <c r="D25" s="547"/>
      <c r="E25" s="547"/>
      <c r="F25" s="547"/>
      <c r="G25" s="547"/>
      <c r="H25" s="547"/>
      <c r="I25" s="547"/>
      <c r="J25" s="547"/>
      <c r="K25" s="547"/>
      <c r="L25" s="547"/>
      <c r="M25" s="547"/>
      <c r="N25" s="547"/>
      <c r="O25" s="547"/>
      <c r="P25" s="547"/>
      <c r="Q25" s="1125">
        <f t="shared" ref="Q25:Q29" si="4">SUM(C25:P25)</f>
        <v>0</v>
      </c>
      <c r="R25" s="547"/>
      <c r="S25" s="547"/>
      <c r="T25" s="571">
        <f t="shared" ref="T25:T28" si="5">SUM(Q25:S25)</f>
        <v>0</v>
      </c>
      <c r="U25" s="3534"/>
    </row>
    <row r="26" spans="1:21" ht="28">
      <c r="A26" s="3487" t="s">
        <v>2369</v>
      </c>
      <c r="B26" s="1233"/>
      <c r="C26" s="547"/>
      <c r="D26" s="547"/>
      <c r="E26" s="547"/>
      <c r="F26" s="547"/>
      <c r="G26" s="547"/>
      <c r="H26" s="547"/>
      <c r="I26" s="547"/>
      <c r="J26" s="547"/>
      <c r="K26" s="547"/>
      <c r="L26" s="547"/>
      <c r="M26" s="547"/>
      <c r="N26" s="547"/>
      <c r="O26" s="547"/>
      <c r="P26" s="547"/>
      <c r="Q26" s="1125">
        <f t="shared" si="4"/>
        <v>0</v>
      </c>
      <c r="R26" s="547"/>
      <c r="S26" s="547"/>
      <c r="T26" s="571">
        <f>SUM(Q26:S26)</f>
        <v>0</v>
      </c>
      <c r="U26" s="3534"/>
    </row>
    <row r="27" spans="1:21" ht="14">
      <c r="A27" s="2159" t="s">
        <v>1591</v>
      </c>
      <c r="B27" s="1233"/>
      <c r="C27" s="547"/>
      <c r="D27" s="547"/>
      <c r="E27" s="547"/>
      <c r="F27" s="547"/>
      <c r="G27" s="547"/>
      <c r="H27" s="547"/>
      <c r="I27" s="547"/>
      <c r="J27" s="547"/>
      <c r="K27" s="547"/>
      <c r="L27" s="547"/>
      <c r="M27" s="547"/>
      <c r="N27" s="547"/>
      <c r="O27" s="547"/>
      <c r="P27" s="547"/>
      <c r="Q27" s="1125">
        <f t="shared" si="4"/>
        <v>0</v>
      </c>
      <c r="R27" s="547"/>
      <c r="S27" s="547"/>
      <c r="T27" s="571">
        <f t="shared" si="5"/>
        <v>0</v>
      </c>
      <c r="U27" s="3534"/>
    </row>
    <row r="28" spans="1:21" ht="14">
      <c r="A28" s="3486" t="s">
        <v>1592</v>
      </c>
      <c r="B28" s="1233"/>
      <c r="C28" s="547"/>
      <c r="D28" s="547"/>
      <c r="E28" s="547"/>
      <c r="F28" s="547"/>
      <c r="G28" s="547"/>
      <c r="H28" s="547"/>
      <c r="I28" s="547"/>
      <c r="J28" s="547"/>
      <c r="K28" s="547"/>
      <c r="L28" s="547"/>
      <c r="M28" s="547"/>
      <c r="N28" s="547"/>
      <c r="O28" s="547"/>
      <c r="P28" s="547"/>
      <c r="Q28" s="1125">
        <f t="shared" si="4"/>
        <v>0</v>
      </c>
      <c r="R28" s="547"/>
      <c r="S28" s="547"/>
      <c r="T28" s="571">
        <f t="shared" si="5"/>
        <v>0</v>
      </c>
      <c r="U28" s="3534"/>
    </row>
    <row r="29" spans="1:21" ht="14">
      <c r="A29" s="4227" t="s">
        <v>1619</v>
      </c>
      <c r="B29" s="4266" t="s">
        <v>122</v>
      </c>
      <c r="C29" s="1107">
        <f>'60.010'!C59</f>
        <v>0</v>
      </c>
      <c r="D29" s="1107">
        <f>'60.010'!D59</f>
        <v>0</v>
      </c>
      <c r="E29" s="1107">
        <f>'60.010'!E59</f>
        <v>0</v>
      </c>
      <c r="F29" s="1107">
        <f>'60.010'!F59</f>
        <v>0</v>
      </c>
      <c r="G29" s="1107">
        <f>'60.010'!G59</f>
        <v>0</v>
      </c>
      <c r="H29" s="1107">
        <f>'60.010'!H59</f>
        <v>0</v>
      </c>
      <c r="I29" s="1107">
        <f>'60.010'!I59</f>
        <v>0</v>
      </c>
      <c r="J29" s="1107">
        <f>'60.010'!J59</f>
        <v>0</v>
      </c>
      <c r="K29" s="1107">
        <f>'60.010'!K59</f>
        <v>0</v>
      </c>
      <c r="L29" s="1107">
        <f>'60.010'!L59</f>
        <v>0</v>
      </c>
      <c r="M29" s="1107">
        <f>'60.010'!M59</f>
        <v>0</v>
      </c>
      <c r="N29" s="1107">
        <f>'60.010'!N59</f>
        <v>0</v>
      </c>
      <c r="O29" s="1107">
        <f>'60.010'!O59</f>
        <v>0</v>
      </c>
      <c r="P29" s="1107">
        <f>'60.010'!P59</f>
        <v>0</v>
      </c>
      <c r="Q29" s="1125">
        <f t="shared" si="4"/>
        <v>0</v>
      </c>
      <c r="R29" s="1107">
        <f>'60.010'!Q59</f>
        <v>0</v>
      </c>
      <c r="S29" s="3535">
        <f>+'60.010'!R59</f>
        <v>0</v>
      </c>
      <c r="T29" s="571">
        <f>SUM(Q29:S29)</f>
        <v>0</v>
      </c>
      <c r="U29" s="1312">
        <f>+'60.010'!T59</f>
        <v>0</v>
      </c>
    </row>
    <row r="30" spans="1:21" ht="14">
      <c r="A30" s="3536" t="s">
        <v>1620</v>
      </c>
      <c r="B30" s="4267"/>
      <c r="C30" s="2168">
        <f>SUM(C25:C29)</f>
        <v>0</v>
      </c>
      <c r="D30" s="2168">
        <f t="shared" ref="D30:P30" si="6">SUM(D25:D29)</f>
        <v>0</v>
      </c>
      <c r="E30" s="2168">
        <f t="shared" si="6"/>
        <v>0</v>
      </c>
      <c r="F30" s="2168">
        <f t="shared" si="6"/>
        <v>0</v>
      </c>
      <c r="G30" s="2168">
        <f t="shared" si="6"/>
        <v>0</v>
      </c>
      <c r="H30" s="2168">
        <f t="shared" si="6"/>
        <v>0</v>
      </c>
      <c r="I30" s="2168">
        <f t="shared" si="6"/>
        <v>0</v>
      </c>
      <c r="J30" s="2168">
        <f t="shared" si="6"/>
        <v>0</v>
      </c>
      <c r="K30" s="2168">
        <f t="shared" si="6"/>
        <v>0</v>
      </c>
      <c r="L30" s="2168">
        <f t="shared" si="6"/>
        <v>0</v>
      </c>
      <c r="M30" s="2168">
        <f t="shared" si="6"/>
        <v>0</v>
      </c>
      <c r="N30" s="2168">
        <f t="shared" si="6"/>
        <v>0</v>
      </c>
      <c r="O30" s="2168">
        <f t="shared" si="6"/>
        <v>0</v>
      </c>
      <c r="P30" s="2168">
        <f t="shared" si="6"/>
        <v>0</v>
      </c>
      <c r="Q30" s="2341">
        <f>SUM(Q25:Q29)</f>
        <v>0</v>
      </c>
      <c r="R30" s="2168">
        <f>SUM(R25:R29)</f>
        <v>0</v>
      </c>
      <c r="S30" s="2168">
        <f>SUM(S25:S29)</f>
        <v>0</v>
      </c>
      <c r="T30" s="2172">
        <f>SUM(T25:T29)</f>
        <v>0</v>
      </c>
      <c r="U30" s="2169">
        <f>SUM(U25:U29)</f>
        <v>0</v>
      </c>
    </row>
    <row r="31" spans="1:21" ht="14">
      <c r="A31" s="3491" t="s">
        <v>1621</v>
      </c>
      <c r="B31" s="3526"/>
      <c r="C31" s="3492">
        <f>C15+C22+C23+C30</f>
        <v>0</v>
      </c>
      <c r="D31" s="3492">
        <f t="shared" ref="D31:U31" si="7">D15+D22+D23+D30</f>
        <v>0</v>
      </c>
      <c r="E31" s="3492">
        <f t="shared" si="7"/>
        <v>0</v>
      </c>
      <c r="F31" s="3492">
        <f t="shared" si="7"/>
        <v>0</v>
      </c>
      <c r="G31" s="3492">
        <f t="shared" si="7"/>
        <v>0</v>
      </c>
      <c r="H31" s="3492">
        <f t="shared" si="7"/>
        <v>0</v>
      </c>
      <c r="I31" s="3492">
        <f t="shared" si="7"/>
        <v>0</v>
      </c>
      <c r="J31" s="3492">
        <f t="shared" si="7"/>
        <v>0</v>
      </c>
      <c r="K31" s="3492">
        <f t="shared" si="7"/>
        <v>0</v>
      </c>
      <c r="L31" s="3492">
        <f t="shared" si="7"/>
        <v>0</v>
      </c>
      <c r="M31" s="3492">
        <f t="shared" si="7"/>
        <v>0</v>
      </c>
      <c r="N31" s="3492">
        <f t="shared" si="7"/>
        <v>0</v>
      </c>
      <c r="O31" s="3492">
        <f t="shared" si="7"/>
        <v>0</v>
      </c>
      <c r="P31" s="3492">
        <f t="shared" si="7"/>
        <v>0</v>
      </c>
      <c r="Q31" s="3492">
        <f t="shared" si="7"/>
        <v>0</v>
      </c>
      <c r="R31" s="3492">
        <f t="shared" si="7"/>
        <v>0</v>
      </c>
      <c r="S31" s="3492">
        <f t="shared" si="7"/>
        <v>0</v>
      </c>
      <c r="T31" s="3492">
        <f t="shared" si="7"/>
        <v>0</v>
      </c>
      <c r="U31" s="3492">
        <f t="shared" si="7"/>
        <v>0</v>
      </c>
    </row>
    <row r="32" spans="1:21" ht="15.5">
      <c r="A32" s="586" t="s">
        <v>949</v>
      </c>
      <c r="B32" s="4261"/>
      <c r="C32" s="550"/>
      <c r="D32" s="550"/>
      <c r="E32" s="550"/>
      <c r="F32" s="550"/>
      <c r="G32" s="550"/>
      <c r="H32" s="550"/>
      <c r="I32" s="550"/>
      <c r="J32" s="550"/>
      <c r="K32" s="550"/>
      <c r="L32" s="550"/>
      <c r="M32" s="550"/>
      <c r="N32" s="550"/>
      <c r="O32" s="550"/>
      <c r="P32" s="550"/>
      <c r="Q32" s="550"/>
      <c r="R32" s="550"/>
      <c r="S32" s="3525"/>
      <c r="T32" s="551"/>
      <c r="U32" s="569"/>
    </row>
    <row r="33" spans="1:21" ht="15.5">
      <c r="A33" s="3486" t="s">
        <v>2373</v>
      </c>
      <c r="B33" s="4251" t="s">
        <v>112</v>
      </c>
      <c r="C33" s="552">
        <f>+'45.032'!C27</f>
        <v>0</v>
      </c>
      <c r="D33" s="552">
        <f>+'45.032'!D27</f>
        <v>0</v>
      </c>
      <c r="E33" s="552">
        <f>+'45.032'!E27</f>
        <v>0</v>
      </c>
      <c r="F33" s="552">
        <f>+'45.032'!F27</f>
        <v>0</v>
      </c>
      <c r="G33" s="552">
        <f>+'45.032'!G27</f>
        <v>0</v>
      </c>
      <c r="H33" s="552">
        <f>+'45.032'!H27</f>
        <v>0</v>
      </c>
      <c r="I33" s="552">
        <f>+'45.032'!I27</f>
        <v>0</v>
      </c>
      <c r="J33" s="552">
        <f>+'45.032'!J27</f>
        <v>0</v>
      </c>
      <c r="K33" s="552">
        <f>+'45.032'!K27</f>
        <v>0</v>
      </c>
      <c r="L33" s="552">
        <f>+'45.032'!L27</f>
        <v>0</v>
      </c>
      <c r="M33" s="552">
        <f>+'45.032'!M27</f>
        <v>0</v>
      </c>
      <c r="N33" s="552">
        <f>+'45.032'!N27</f>
        <v>0</v>
      </c>
      <c r="O33" s="552">
        <f>+'45.032'!O27</f>
        <v>0</v>
      </c>
      <c r="P33" s="552">
        <f>+'45.032'!P27</f>
        <v>0</v>
      </c>
      <c r="Q33" s="1125">
        <f t="shared" ref="Q33:Q40" si="8">SUM(C33:P33)</f>
        <v>0</v>
      </c>
      <c r="R33" s="552"/>
      <c r="S33" s="573"/>
      <c r="T33" s="571">
        <f t="shared" ref="T33:T65" si="9">SUM(Q33:S33)</f>
        <v>0</v>
      </c>
      <c r="U33" s="1005">
        <f>+'45.032'!R27</f>
        <v>0</v>
      </c>
    </row>
    <row r="34" spans="1:21" ht="15.5">
      <c r="A34" s="3486" t="s">
        <v>2370</v>
      </c>
      <c r="B34" s="4251" t="s">
        <v>112</v>
      </c>
      <c r="C34" s="1106">
        <f>+'45.032'!C40</f>
        <v>0</v>
      </c>
      <c r="D34" s="1106">
        <f>+'45.032'!D40</f>
        <v>0</v>
      </c>
      <c r="E34" s="1106">
        <f>+'45.032'!E40</f>
        <v>0</v>
      </c>
      <c r="F34" s="1106">
        <f>+'45.032'!F40</f>
        <v>0</v>
      </c>
      <c r="G34" s="1106">
        <f>+'45.032'!G40</f>
        <v>0</v>
      </c>
      <c r="H34" s="1106">
        <f>+'45.032'!H40</f>
        <v>0</v>
      </c>
      <c r="I34" s="1106">
        <f>+'45.032'!I40</f>
        <v>0</v>
      </c>
      <c r="J34" s="1106">
        <f>+'45.032'!J40</f>
        <v>0</v>
      </c>
      <c r="K34" s="1106">
        <f>+'45.032'!K40</f>
        <v>0</v>
      </c>
      <c r="L34" s="1106">
        <f>+'45.032'!L40</f>
        <v>0</v>
      </c>
      <c r="M34" s="1106">
        <f>+'45.032'!M40</f>
        <v>0</v>
      </c>
      <c r="N34" s="1106">
        <f>+'45.032'!N40</f>
        <v>0</v>
      </c>
      <c r="O34" s="1106">
        <f>+'45.032'!O40</f>
        <v>0</v>
      </c>
      <c r="P34" s="1106">
        <f>+'45.032'!P40</f>
        <v>0</v>
      </c>
      <c r="Q34" s="1309">
        <f t="shared" si="8"/>
        <v>0</v>
      </c>
      <c r="R34" s="1106"/>
      <c r="S34" s="1313"/>
      <c r="T34" s="1305">
        <f t="shared" si="9"/>
        <v>0</v>
      </c>
      <c r="U34" s="1314">
        <f>+'45.032'!R40</f>
        <v>0</v>
      </c>
    </row>
    <row r="35" spans="1:21" ht="28.5">
      <c r="A35" s="4270" t="s">
        <v>2372</v>
      </c>
      <c r="B35" s="4252"/>
      <c r="C35" s="552"/>
      <c r="D35" s="552"/>
      <c r="E35" s="552"/>
      <c r="F35" s="552"/>
      <c r="G35" s="552"/>
      <c r="H35" s="552"/>
      <c r="I35" s="552"/>
      <c r="J35" s="552"/>
      <c r="K35" s="552"/>
      <c r="L35" s="552"/>
      <c r="M35" s="552"/>
      <c r="N35" s="552"/>
      <c r="O35" s="552"/>
      <c r="P35" s="552"/>
      <c r="Q35" s="1459"/>
      <c r="R35" s="552"/>
      <c r="S35" s="573"/>
      <c r="T35" s="1459"/>
      <c r="U35" s="1005"/>
    </row>
    <row r="36" spans="1:21" ht="15.5">
      <c r="A36" s="3486" t="s">
        <v>2376</v>
      </c>
      <c r="B36" s="4251" t="s">
        <v>112</v>
      </c>
      <c r="C36" s="552">
        <f>+'45.032'!C66</f>
        <v>0</v>
      </c>
      <c r="D36" s="552">
        <f>+'45.032'!D66</f>
        <v>0</v>
      </c>
      <c r="E36" s="552">
        <f>+'45.032'!E66</f>
        <v>0</v>
      </c>
      <c r="F36" s="552">
        <f>+'45.032'!F66</f>
        <v>0</v>
      </c>
      <c r="G36" s="552">
        <f>+'45.032'!G66</f>
        <v>0</v>
      </c>
      <c r="H36" s="552">
        <f>+'45.032'!H66</f>
        <v>0</v>
      </c>
      <c r="I36" s="552">
        <f>+'45.032'!I66</f>
        <v>0</v>
      </c>
      <c r="J36" s="552">
        <f>+'45.032'!J66</f>
        <v>0</v>
      </c>
      <c r="K36" s="552">
        <f>+'45.032'!K66</f>
        <v>0</v>
      </c>
      <c r="L36" s="552">
        <f>+'45.032'!L66</f>
        <v>0</v>
      </c>
      <c r="M36" s="552">
        <f>+'45.032'!M66</f>
        <v>0</v>
      </c>
      <c r="N36" s="552">
        <f>+'45.032'!N66</f>
        <v>0</v>
      </c>
      <c r="O36" s="552">
        <f>+'45.032'!O66</f>
        <v>0</v>
      </c>
      <c r="P36" s="552">
        <f>+'45.032'!P66</f>
        <v>0</v>
      </c>
      <c r="Q36" s="1125">
        <f t="shared" si="8"/>
        <v>0</v>
      </c>
      <c r="R36" s="552"/>
      <c r="S36" s="573"/>
      <c r="T36" s="571">
        <f t="shared" si="9"/>
        <v>0</v>
      </c>
      <c r="U36" s="1005">
        <f>+'45.032'!R66</f>
        <v>0</v>
      </c>
    </row>
    <row r="37" spans="1:21" ht="15.5">
      <c r="A37" s="3486" t="s">
        <v>2377</v>
      </c>
      <c r="B37" s="4251" t="s">
        <v>112</v>
      </c>
      <c r="C37" s="552">
        <f>+'45.032'!C67</f>
        <v>0</v>
      </c>
      <c r="D37" s="552">
        <f>+'45.032'!D67</f>
        <v>0</v>
      </c>
      <c r="E37" s="552">
        <f>+'45.032'!E67</f>
        <v>0</v>
      </c>
      <c r="F37" s="552">
        <f>+'45.032'!F67</f>
        <v>0</v>
      </c>
      <c r="G37" s="552">
        <f>+'45.032'!G67</f>
        <v>0</v>
      </c>
      <c r="H37" s="552">
        <f>+'45.032'!H67</f>
        <v>0</v>
      </c>
      <c r="I37" s="552">
        <f>+'45.032'!I67</f>
        <v>0</v>
      </c>
      <c r="J37" s="552">
        <f>+'45.032'!J67</f>
        <v>0</v>
      </c>
      <c r="K37" s="552">
        <f>+'45.032'!K67</f>
        <v>0</v>
      </c>
      <c r="L37" s="552">
        <f>+'45.032'!L67</f>
        <v>0</v>
      </c>
      <c r="M37" s="552">
        <f>+'45.032'!M67</f>
        <v>0</v>
      </c>
      <c r="N37" s="552">
        <f>+'45.032'!N67</f>
        <v>0</v>
      </c>
      <c r="O37" s="552">
        <f>+'45.032'!O67</f>
        <v>0</v>
      </c>
      <c r="P37" s="552">
        <f>+'45.032'!P67</f>
        <v>0</v>
      </c>
      <c r="Q37" s="1125">
        <f t="shared" si="8"/>
        <v>0</v>
      </c>
      <c r="R37" s="552"/>
      <c r="S37" s="573"/>
      <c r="T37" s="571">
        <f t="shared" si="9"/>
        <v>0</v>
      </c>
      <c r="U37" s="1005">
        <f>+'45.032'!R67</f>
        <v>0</v>
      </c>
    </row>
    <row r="38" spans="1:21" ht="15.5">
      <c r="A38" s="3486" t="s">
        <v>2371</v>
      </c>
      <c r="B38" s="305"/>
      <c r="C38" s="553"/>
      <c r="D38" s="553"/>
      <c r="E38" s="553"/>
      <c r="F38" s="553"/>
      <c r="G38" s="553"/>
      <c r="H38" s="553"/>
      <c r="I38" s="553"/>
      <c r="J38" s="553"/>
      <c r="K38" s="553"/>
      <c r="L38" s="553"/>
      <c r="M38" s="553"/>
      <c r="N38" s="553"/>
      <c r="O38" s="553"/>
      <c r="P38" s="553"/>
      <c r="Q38" s="1125">
        <f t="shared" si="8"/>
        <v>0</v>
      </c>
      <c r="R38" s="553"/>
      <c r="S38" s="572"/>
      <c r="T38" s="571">
        <f>SUM(Q38:S38)</f>
        <v>0</v>
      </c>
      <c r="U38" s="1004"/>
    </row>
    <row r="39" spans="1:21" ht="15.5">
      <c r="A39" s="3486" t="s">
        <v>1598</v>
      </c>
      <c r="B39" s="305"/>
      <c r="C39" s="553"/>
      <c r="D39" s="553"/>
      <c r="E39" s="553"/>
      <c r="F39" s="553"/>
      <c r="G39" s="553"/>
      <c r="H39" s="553"/>
      <c r="I39" s="553"/>
      <c r="J39" s="553"/>
      <c r="K39" s="553"/>
      <c r="L39" s="553"/>
      <c r="M39" s="553"/>
      <c r="N39" s="553"/>
      <c r="O39" s="553"/>
      <c r="P39" s="553"/>
      <c r="Q39" s="1125">
        <f t="shared" si="8"/>
        <v>0</v>
      </c>
      <c r="R39" s="553"/>
      <c r="S39" s="572"/>
      <c r="T39" s="571">
        <f>SUM(Q39:S39)</f>
        <v>0</v>
      </c>
      <c r="U39" s="1004"/>
    </row>
    <row r="40" spans="1:21" ht="15.5">
      <c r="A40" s="3508" t="s">
        <v>1599</v>
      </c>
      <c r="B40" s="3514"/>
      <c r="C40" s="553"/>
      <c r="D40" s="553"/>
      <c r="E40" s="553"/>
      <c r="F40" s="553"/>
      <c r="G40" s="553"/>
      <c r="H40" s="553"/>
      <c r="I40" s="553"/>
      <c r="J40" s="553"/>
      <c r="K40" s="553"/>
      <c r="L40" s="553"/>
      <c r="M40" s="553"/>
      <c r="N40" s="553"/>
      <c r="O40" s="553"/>
      <c r="P40" s="553"/>
      <c r="Q40" s="1125">
        <f t="shared" si="8"/>
        <v>0</v>
      </c>
      <c r="R40" s="553"/>
      <c r="S40" s="572"/>
      <c r="T40" s="571">
        <f t="shared" si="9"/>
        <v>0</v>
      </c>
      <c r="U40" s="1004"/>
    </row>
    <row r="41" spans="1:21" ht="14">
      <c r="A41" s="3496" t="s">
        <v>2375</v>
      </c>
      <c r="B41" s="3526"/>
      <c r="C41" s="2168">
        <f>SUM(C33:C40)</f>
        <v>0</v>
      </c>
      <c r="D41" s="2168">
        <f t="shared" ref="D41:O41" si="10">SUM(D33:D40)</f>
        <v>0</v>
      </c>
      <c r="E41" s="2168">
        <f t="shared" si="10"/>
        <v>0</v>
      </c>
      <c r="F41" s="2168">
        <f t="shared" si="10"/>
        <v>0</v>
      </c>
      <c r="G41" s="2168">
        <f t="shared" si="10"/>
        <v>0</v>
      </c>
      <c r="H41" s="2168">
        <f t="shared" si="10"/>
        <v>0</v>
      </c>
      <c r="I41" s="2168">
        <f t="shared" si="10"/>
        <v>0</v>
      </c>
      <c r="J41" s="2168">
        <f t="shared" si="10"/>
        <v>0</v>
      </c>
      <c r="K41" s="2168">
        <f t="shared" si="10"/>
        <v>0</v>
      </c>
      <c r="L41" s="2168">
        <f t="shared" si="10"/>
        <v>0</v>
      </c>
      <c r="M41" s="2168">
        <f t="shared" si="10"/>
        <v>0</v>
      </c>
      <c r="N41" s="2168">
        <f t="shared" si="10"/>
        <v>0</v>
      </c>
      <c r="O41" s="2168">
        <f t="shared" si="10"/>
        <v>0</v>
      </c>
      <c r="P41" s="2168">
        <f t="shared" ref="P41:U41" si="11">SUM(P33:P40)</f>
        <v>0</v>
      </c>
      <c r="Q41" s="2341">
        <f t="shared" si="11"/>
        <v>0</v>
      </c>
      <c r="R41" s="2168">
        <f t="shared" si="11"/>
        <v>0</v>
      </c>
      <c r="S41" s="2168">
        <f t="shared" si="11"/>
        <v>0</v>
      </c>
      <c r="T41" s="2172">
        <f t="shared" si="11"/>
        <v>0</v>
      </c>
      <c r="U41" s="2169">
        <f t="shared" si="11"/>
        <v>0</v>
      </c>
    </row>
    <row r="42" spans="1:21" ht="14">
      <c r="A42" s="3497" t="s">
        <v>2374</v>
      </c>
      <c r="B42" s="305"/>
      <c r="C42" s="552"/>
      <c r="D42" s="552"/>
      <c r="E42" s="552"/>
      <c r="F42" s="552"/>
      <c r="G42" s="552"/>
      <c r="H42" s="552"/>
      <c r="I42" s="552"/>
      <c r="J42" s="552"/>
      <c r="K42" s="552"/>
      <c r="L42" s="552"/>
      <c r="M42" s="552"/>
      <c r="N42" s="552"/>
      <c r="O42" s="552"/>
      <c r="P42" s="552"/>
      <c r="Q42" s="1459"/>
      <c r="R42" s="552"/>
      <c r="S42" s="552"/>
      <c r="T42" s="1459"/>
      <c r="U42" s="411"/>
    </row>
    <row r="43" spans="1:21" ht="14">
      <c r="A43" s="3486" t="s">
        <v>1600</v>
      </c>
      <c r="B43" s="305"/>
      <c r="C43" s="553"/>
      <c r="D43" s="553"/>
      <c r="E43" s="553"/>
      <c r="F43" s="553"/>
      <c r="G43" s="553"/>
      <c r="H43" s="553"/>
      <c r="I43" s="553"/>
      <c r="J43" s="553"/>
      <c r="K43" s="553"/>
      <c r="L43" s="553"/>
      <c r="M43" s="553"/>
      <c r="N43" s="553"/>
      <c r="O43" s="553"/>
      <c r="P43" s="553"/>
      <c r="Q43" s="1125">
        <f t="shared" ref="Q43:Q48" si="12">SUM(C43:P43)</f>
        <v>0</v>
      </c>
      <c r="R43" s="553"/>
      <c r="S43" s="553"/>
      <c r="T43" s="571">
        <f t="shared" si="9"/>
        <v>0</v>
      </c>
      <c r="U43" s="751"/>
    </row>
    <row r="44" spans="1:21" ht="14">
      <c r="A44" s="594" t="s">
        <v>1601</v>
      </c>
      <c r="B44" s="3493"/>
      <c r="C44" s="1462"/>
      <c r="D44" s="1462"/>
      <c r="E44" s="1462"/>
      <c r="F44" s="1462"/>
      <c r="G44" s="1462"/>
      <c r="H44" s="1462"/>
      <c r="I44" s="1462"/>
      <c r="J44" s="1462"/>
      <c r="K44" s="1462"/>
      <c r="L44" s="1462"/>
      <c r="M44" s="1462"/>
      <c r="N44" s="1462"/>
      <c r="O44" s="1462"/>
      <c r="P44" s="1462"/>
      <c r="Q44" s="1309">
        <f t="shared" si="12"/>
        <v>0</v>
      </c>
      <c r="R44" s="1462"/>
      <c r="S44" s="562"/>
      <c r="T44" s="1305">
        <f t="shared" si="9"/>
        <v>0</v>
      </c>
      <c r="U44" s="765"/>
    </row>
    <row r="45" spans="1:21" ht="14">
      <c r="A45" s="589" t="s">
        <v>1602</v>
      </c>
      <c r="B45" s="3495"/>
      <c r="C45" s="562"/>
      <c r="D45" s="562"/>
      <c r="E45" s="562"/>
      <c r="F45" s="562"/>
      <c r="G45" s="562"/>
      <c r="H45" s="562"/>
      <c r="I45" s="562"/>
      <c r="J45" s="562"/>
      <c r="K45" s="562"/>
      <c r="L45" s="562"/>
      <c r="M45" s="562"/>
      <c r="N45" s="562"/>
      <c r="O45" s="562"/>
      <c r="P45" s="562"/>
      <c r="Q45" s="1125">
        <f t="shared" si="12"/>
        <v>0</v>
      </c>
      <c r="R45" s="562"/>
      <c r="S45" s="562"/>
      <c r="T45" s="571">
        <f t="shared" si="9"/>
        <v>0</v>
      </c>
      <c r="U45" s="326"/>
    </row>
    <row r="46" spans="1:21" ht="14">
      <c r="A46" s="3499" t="s">
        <v>1622</v>
      </c>
      <c r="B46" s="3514"/>
      <c r="C46" s="1462"/>
      <c r="D46" s="1462"/>
      <c r="E46" s="1462"/>
      <c r="F46" s="1462"/>
      <c r="G46" s="1462"/>
      <c r="H46" s="1462"/>
      <c r="I46" s="1462"/>
      <c r="J46" s="1462"/>
      <c r="K46" s="1462"/>
      <c r="L46" s="1462"/>
      <c r="M46" s="1462"/>
      <c r="N46" s="1462"/>
      <c r="O46" s="1462"/>
      <c r="P46" s="1462"/>
      <c r="Q46" s="1125">
        <f t="shared" si="12"/>
        <v>0</v>
      </c>
      <c r="R46" s="1462"/>
      <c r="S46" s="1462"/>
      <c r="T46" s="1305">
        <f t="shared" si="9"/>
        <v>0</v>
      </c>
      <c r="U46" s="765"/>
    </row>
    <row r="47" spans="1:21" ht="14">
      <c r="A47" s="3500" t="s">
        <v>1623</v>
      </c>
      <c r="B47" s="3514"/>
      <c r="C47" s="2102"/>
      <c r="D47" s="2102"/>
      <c r="E47" s="2102"/>
      <c r="F47" s="2102"/>
      <c r="G47" s="2102"/>
      <c r="H47" s="2102"/>
      <c r="I47" s="2102"/>
      <c r="J47" s="2102"/>
      <c r="K47" s="2102"/>
      <c r="L47" s="2102"/>
      <c r="M47" s="2102"/>
      <c r="N47" s="2102"/>
      <c r="O47" s="2102"/>
      <c r="P47" s="2102"/>
      <c r="Q47" s="1125">
        <f t="shared" si="12"/>
        <v>0</v>
      </c>
      <c r="R47" s="2102"/>
      <c r="S47" s="2102"/>
      <c r="T47" s="571">
        <f t="shared" si="9"/>
        <v>0</v>
      </c>
      <c r="U47" s="3510"/>
    </row>
    <row r="48" spans="1:21" ht="14">
      <c r="A48" s="3503" t="s">
        <v>1605</v>
      </c>
      <c r="B48" s="3526"/>
      <c r="C48" s="2168">
        <f t="shared" ref="C48:H48" si="13">SUM(C43:C47)</f>
        <v>0</v>
      </c>
      <c r="D48" s="2168">
        <f t="shared" si="13"/>
        <v>0</v>
      </c>
      <c r="E48" s="2168">
        <f t="shared" si="13"/>
        <v>0</v>
      </c>
      <c r="F48" s="2168">
        <f t="shared" si="13"/>
        <v>0</v>
      </c>
      <c r="G48" s="2168">
        <f t="shared" si="13"/>
        <v>0</v>
      </c>
      <c r="H48" s="2168">
        <f t="shared" si="13"/>
        <v>0</v>
      </c>
      <c r="I48" s="2168">
        <f t="shared" ref="I48:U48" si="14">SUM(I43:I47)</f>
        <v>0</v>
      </c>
      <c r="J48" s="2168">
        <f>SUM(J43:J47)</f>
        <v>0</v>
      </c>
      <c r="K48" s="2168">
        <f t="shared" si="14"/>
        <v>0</v>
      </c>
      <c r="L48" s="4863">
        <f t="shared" si="14"/>
        <v>0</v>
      </c>
      <c r="M48" s="4863">
        <f t="shared" ref="M48:P48" si="15">SUM(M43:M47)</f>
        <v>0</v>
      </c>
      <c r="N48" s="4863">
        <f t="shared" si="15"/>
        <v>0</v>
      </c>
      <c r="O48" s="4863">
        <f t="shared" si="15"/>
        <v>0</v>
      </c>
      <c r="P48" s="4863">
        <f t="shared" si="15"/>
        <v>0</v>
      </c>
      <c r="Q48" s="2168">
        <f t="shared" si="12"/>
        <v>0</v>
      </c>
      <c r="R48" s="2168">
        <f t="shared" si="14"/>
        <v>0</v>
      </c>
      <c r="S48" s="2168">
        <f t="shared" si="14"/>
        <v>0</v>
      </c>
      <c r="T48" s="2168">
        <f t="shared" si="14"/>
        <v>0</v>
      </c>
      <c r="U48" s="2168">
        <f t="shared" si="14"/>
        <v>0</v>
      </c>
    </row>
    <row r="49" spans="1:21" ht="14">
      <c r="A49" s="3504" t="s">
        <v>1624</v>
      </c>
      <c r="B49" s="305"/>
      <c r="C49" s="1106"/>
      <c r="D49" s="1106"/>
      <c r="E49" s="1106"/>
      <c r="F49" s="1106"/>
      <c r="G49" s="1106"/>
      <c r="H49" s="1106"/>
      <c r="I49" s="1106"/>
      <c r="J49" s="1106"/>
      <c r="K49" s="1106"/>
      <c r="L49" s="1106"/>
      <c r="M49" s="1106"/>
      <c r="N49" s="1106"/>
      <c r="O49" s="1106"/>
      <c r="P49" s="1106"/>
      <c r="Q49" s="1459"/>
      <c r="R49" s="1106"/>
      <c r="S49" s="1106"/>
      <c r="T49" s="1459"/>
      <c r="U49" s="1311"/>
    </row>
    <row r="50" spans="1:21" ht="14">
      <c r="A50" s="3486" t="s">
        <v>2382</v>
      </c>
      <c r="B50" s="305"/>
      <c r="C50" s="554"/>
      <c r="D50" s="554"/>
      <c r="E50" s="554"/>
      <c r="F50" s="554"/>
      <c r="G50" s="554"/>
      <c r="H50" s="554"/>
      <c r="I50" s="554"/>
      <c r="J50" s="554"/>
      <c r="K50" s="554"/>
      <c r="L50" s="554"/>
      <c r="M50" s="554"/>
      <c r="N50" s="554"/>
      <c r="O50" s="554"/>
      <c r="P50" s="554"/>
      <c r="Q50" s="1125">
        <f t="shared" ref="Q50" si="16">SUM(C50:P50)</f>
        <v>0</v>
      </c>
      <c r="R50" s="553"/>
      <c r="S50" s="554"/>
      <c r="T50" s="571">
        <f t="shared" si="9"/>
        <v>0</v>
      </c>
      <c r="U50" s="563"/>
    </row>
    <row r="51" spans="1:21" ht="14">
      <c r="A51" s="3486" t="s">
        <v>2379</v>
      </c>
      <c r="B51" s="3493"/>
      <c r="C51" s="1462"/>
      <c r="D51" s="1462"/>
      <c r="E51" s="1462"/>
      <c r="F51" s="1462"/>
      <c r="G51" s="1462"/>
      <c r="H51" s="1462"/>
      <c r="I51" s="1462"/>
      <c r="J51" s="1462"/>
      <c r="K51" s="1462"/>
      <c r="L51" s="1462"/>
      <c r="M51" s="1462"/>
      <c r="N51" s="1462"/>
      <c r="O51" s="1462"/>
      <c r="P51" s="1462"/>
      <c r="Q51" s="1309">
        <f t="shared" ref="Q51:Q56" si="17">SUM(C51:P51)</f>
        <v>0</v>
      </c>
      <c r="R51" s="1462"/>
      <c r="S51" s="1462"/>
      <c r="T51" s="1305">
        <f t="shared" si="9"/>
        <v>0</v>
      </c>
      <c r="U51" s="765"/>
    </row>
    <row r="52" spans="1:21" ht="14">
      <c r="A52" s="594" t="s">
        <v>2381</v>
      </c>
      <c r="B52" s="3493"/>
      <c r="C52" s="1462"/>
      <c r="D52" s="1462"/>
      <c r="E52" s="1462"/>
      <c r="F52" s="1462"/>
      <c r="G52" s="1462"/>
      <c r="H52" s="1462"/>
      <c r="I52" s="1462"/>
      <c r="J52" s="1462"/>
      <c r="K52" s="1462"/>
      <c r="L52" s="1462"/>
      <c r="M52" s="1462"/>
      <c r="N52" s="1462"/>
      <c r="O52" s="1462"/>
      <c r="P52" s="1462"/>
      <c r="Q52" s="1125">
        <f t="shared" si="17"/>
        <v>0</v>
      </c>
      <c r="R52" s="562"/>
      <c r="S52" s="1462"/>
      <c r="T52" s="571">
        <f>SUM(Q52:S52)</f>
        <v>0</v>
      </c>
      <c r="U52" s="765"/>
    </row>
    <row r="53" spans="1:21" ht="14">
      <c r="A53" s="3499" t="s">
        <v>2380</v>
      </c>
      <c r="B53" s="3514"/>
      <c r="C53" s="1462"/>
      <c r="D53" s="1462"/>
      <c r="E53" s="1462"/>
      <c r="F53" s="1462"/>
      <c r="G53" s="1462"/>
      <c r="H53" s="1462"/>
      <c r="I53" s="1462"/>
      <c r="J53" s="1462"/>
      <c r="K53" s="1462"/>
      <c r="L53" s="1462"/>
      <c r="M53" s="1462"/>
      <c r="N53" s="1462"/>
      <c r="O53" s="1462"/>
      <c r="P53" s="1462"/>
      <c r="Q53" s="1125">
        <f t="shared" si="17"/>
        <v>0</v>
      </c>
      <c r="R53" s="1462"/>
      <c r="S53" s="1462"/>
      <c r="T53" s="571">
        <f>SUM(Q53:S53)</f>
        <v>0</v>
      </c>
      <c r="U53" s="765"/>
    </row>
    <row r="54" spans="1:21" ht="14">
      <c r="A54" s="3500" t="s">
        <v>2383</v>
      </c>
      <c r="B54" s="3514"/>
      <c r="C54" s="562"/>
      <c r="D54" s="562"/>
      <c r="E54" s="562"/>
      <c r="F54" s="562"/>
      <c r="G54" s="562"/>
      <c r="H54" s="562"/>
      <c r="I54" s="562"/>
      <c r="J54" s="562"/>
      <c r="K54" s="562"/>
      <c r="L54" s="562"/>
      <c r="M54" s="562"/>
      <c r="N54" s="562"/>
      <c r="O54" s="562"/>
      <c r="P54" s="562"/>
      <c r="Q54" s="1125">
        <f t="shared" si="17"/>
        <v>0</v>
      </c>
      <c r="R54" s="562"/>
      <c r="S54" s="562"/>
      <c r="T54" s="571">
        <f t="shared" ref="T54:T56" si="18">SUM(Q54:S54)</f>
        <v>0</v>
      </c>
      <c r="U54" s="326"/>
    </row>
    <row r="55" spans="1:21" ht="14">
      <c r="A55" s="3507" t="s">
        <v>1607</v>
      </c>
      <c r="B55" s="3514"/>
      <c r="C55" s="562"/>
      <c r="D55" s="562"/>
      <c r="E55" s="562"/>
      <c r="F55" s="562"/>
      <c r="G55" s="562"/>
      <c r="H55" s="562"/>
      <c r="I55" s="562"/>
      <c r="J55" s="562"/>
      <c r="K55" s="562"/>
      <c r="L55" s="562"/>
      <c r="M55" s="562"/>
      <c r="N55" s="562"/>
      <c r="O55" s="562"/>
      <c r="P55" s="562"/>
      <c r="Q55" s="1125">
        <f t="shared" si="17"/>
        <v>0</v>
      </c>
      <c r="R55" s="128"/>
      <c r="S55" s="562"/>
      <c r="T55" s="571">
        <f t="shared" si="18"/>
        <v>0</v>
      </c>
      <c r="U55" s="326"/>
    </row>
    <row r="56" spans="1:21" ht="14">
      <c r="A56" s="594" t="s">
        <v>2378</v>
      </c>
      <c r="B56" s="3495"/>
      <c r="C56" s="3537"/>
      <c r="D56" s="3537"/>
      <c r="E56" s="3537"/>
      <c r="F56" s="3537"/>
      <c r="G56" s="3537"/>
      <c r="H56" s="3537"/>
      <c r="I56" s="3537"/>
      <c r="J56" s="3537"/>
      <c r="K56" s="3537"/>
      <c r="L56" s="3537"/>
      <c r="M56" s="3537"/>
      <c r="N56" s="3537"/>
      <c r="O56" s="3537"/>
      <c r="P56" s="3537"/>
      <c r="Q56" s="1309">
        <f t="shared" si="17"/>
        <v>0</v>
      </c>
      <c r="R56" s="3538"/>
      <c r="S56" s="3537"/>
      <c r="T56" s="1305">
        <f t="shared" si="18"/>
        <v>0</v>
      </c>
      <c r="U56" s="3539"/>
    </row>
    <row r="57" spans="1:21" ht="14">
      <c r="A57" s="3503" t="s">
        <v>1625</v>
      </c>
      <c r="B57" s="3526"/>
      <c r="C57" s="2168">
        <f>C48-SUM(C50:C56)</f>
        <v>0</v>
      </c>
      <c r="D57" s="2168">
        <f t="shared" ref="D57:U57" si="19">D48-SUM(D50:D56)</f>
        <v>0</v>
      </c>
      <c r="E57" s="2168">
        <f t="shared" si="19"/>
        <v>0</v>
      </c>
      <c r="F57" s="2168">
        <f t="shared" si="19"/>
        <v>0</v>
      </c>
      <c r="G57" s="2168">
        <f t="shared" si="19"/>
        <v>0</v>
      </c>
      <c r="H57" s="2168">
        <f t="shared" si="19"/>
        <v>0</v>
      </c>
      <c r="I57" s="2168">
        <f t="shared" si="19"/>
        <v>0</v>
      </c>
      <c r="J57" s="2168">
        <f t="shared" si="19"/>
        <v>0</v>
      </c>
      <c r="K57" s="2168">
        <f t="shared" si="19"/>
        <v>0</v>
      </c>
      <c r="L57" s="2168">
        <f t="shared" si="19"/>
        <v>0</v>
      </c>
      <c r="M57" s="2168">
        <f t="shared" si="19"/>
        <v>0</v>
      </c>
      <c r="N57" s="2168">
        <f t="shared" si="19"/>
        <v>0</v>
      </c>
      <c r="O57" s="2168">
        <f t="shared" si="19"/>
        <v>0</v>
      </c>
      <c r="P57" s="2168">
        <f t="shared" si="19"/>
        <v>0</v>
      </c>
      <c r="Q57" s="2168">
        <f>Q48-SUM(Q50:Q56)</f>
        <v>0</v>
      </c>
      <c r="R57" s="2168">
        <f>R48-SUM(R50:R56)</f>
        <v>0</v>
      </c>
      <c r="S57" s="2168">
        <f t="shared" si="19"/>
        <v>0</v>
      </c>
      <c r="T57" s="2168">
        <f>T48-SUM(T50:T56)</f>
        <v>0</v>
      </c>
      <c r="U57" s="2168">
        <f t="shared" si="19"/>
        <v>0</v>
      </c>
    </row>
    <row r="58" spans="1:21" ht="15.5">
      <c r="A58" s="3511" t="s">
        <v>1626</v>
      </c>
      <c r="B58" s="4268" t="s">
        <v>110</v>
      </c>
      <c r="C58" s="724">
        <f>+'45.022'!C52</f>
        <v>0</v>
      </c>
      <c r="D58" s="724">
        <f>+'45.022'!D52</f>
        <v>0</v>
      </c>
      <c r="E58" s="724">
        <f>+'45.022'!E52</f>
        <v>0</v>
      </c>
      <c r="F58" s="724">
        <f>+'45.022'!F52</f>
        <v>0</v>
      </c>
      <c r="G58" s="724">
        <f>+'45.022'!G52</f>
        <v>0</v>
      </c>
      <c r="H58" s="724">
        <f>+'45.022'!H52</f>
        <v>0</v>
      </c>
      <c r="I58" s="724">
        <f>+'45.022'!I52</f>
        <v>0</v>
      </c>
      <c r="J58" s="724">
        <f>+'45.022'!J52</f>
        <v>0</v>
      </c>
      <c r="K58" s="724">
        <f>+'45.022'!K52</f>
        <v>0</v>
      </c>
      <c r="L58" s="724">
        <f>+'45.022'!L52</f>
        <v>0</v>
      </c>
      <c r="M58" s="724">
        <f>+'45.022'!M52</f>
        <v>0</v>
      </c>
      <c r="N58" s="724">
        <f>+'45.022'!N52</f>
        <v>0</v>
      </c>
      <c r="O58" s="724">
        <f>+'45.022'!O52</f>
        <v>0</v>
      </c>
      <c r="P58" s="724">
        <f>+'45.022'!P52</f>
        <v>0</v>
      </c>
      <c r="Q58" s="1125">
        <f t="shared" ref="Q58:Q61" si="20">SUM(C58:P58)</f>
        <v>0</v>
      </c>
      <c r="R58" s="724">
        <f>+'45.022'!R52</f>
        <v>0</v>
      </c>
      <c r="S58" s="3540">
        <f>+'45.022'!S52</f>
        <v>0</v>
      </c>
      <c r="T58" s="571">
        <f t="shared" si="9"/>
        <v>0</v>
      </c>
      <c r="U58" s="1312">
        <f>+'45.022'!U52</f>
        <v>0</v>
      </c>
    </row>
    <row r="59" spans="1:21" ht="14">
      <c r="A59" s="2159" t="s">
        <v>2384</v>
      </c>
      <c r="B59" s="3493"/>
      <c r="C59" s="3501"/>
      <c r="D59" s="3501"/>
      <c r="E59" s="3501"/>
      <c r="F59" s="3501"/>
      <c r="G59" s="3501"/>
      <c r="H59" s="3501"/>
      <c r="I59" s="3501"/>
      <c r="J59" s="3501"/>
      <c r="K59" s="3501"/>
      <c r="L59" s="3501"/>
      <c r="M59" s="3501"/>
      <c r="N59" s="3501"/>
      <c r="O59" s="3501"/>
      <c r="P59" s="3501"/>
      <c r="Q59" s="1125">
        <f t="shared" si="20"/>
        <v>0</v>
      </c>
      <c r="R59" s="3501"/>
      <c r="S59" s="3501"/>
      <c r="T59" s="571">
        <f t="shared" si="9"/>
        <v>0</v>
      </c>
      <c r="U59" s="3502"/>
    </row>
    <row r="60" spans="1:21" ht="14">
      <c r="A60" s="2159" t="s">
        <v>1627</v>
      </c>
      <c r="B60" s="3493"/>
      <c r="C60" s="3501"/>
      <c r="D60" s="3501"/>
      <c r="E60" s="3501"/>
      <c r="F60" s="3501"/>
      <c r="G60" s="3501"/>
      <c r="H60" s="3501"/>
      <c r="I60" s="3501"/>
      <c r="J60" s="3501"/>
      <c r="K60" s="3501"/>
      <c r="L60" s="3501"/>
      <c r="M60" s="3501"/>
      <c r="N60" s="3501"/>
      <c r="O60" s="3501"/>
      <c r="P60" s="3501"/>
      <c r="Q60" s="1125">
        <f t="shared" si="20"/>
        <v>0</v>
      </c>
      <c r="R60" s="3501"/>
      <c r="S60" s="3501"/>
      <c r="T60" s="571">
        <f t="shared" si="9"/>
        <v>0</v>
      </c>
      <c r="U60" s="3502"/>
    </row>
    <row r="61" spans="1:21" ht="15.5">
      <c r="A61" s="2159" t="s">
        <v>1628</v>
      </c>
      <c r="B61" s="3541" t="s">
        <v>126</v>
      </c>
      <c r="C61" s="74"/>
      <c r="D61" s="74"/>
      <c r="E61" s="74"/>
      <c r="F61" s="74"/>
      <c r="G61" s="3501"/>
      <c r="H61" s="74"/>
      <c r="I61" s="74"/>
      <c r="J61" s="74"/>
      <c r="K61" s="3501"/>
      <c r="L61" s="3501"/>
      <c r="M61" s="74"/>
      <c r="N61" s="74"/>
      <c r="O61" s="74"/>
      <c r="P61" s="3501"/>
      <c r="Q61" s="1125">
        <f t="shared" si="20"/>
        <v>0</v>
      </c>
      <c r="R61" s="3501"/>
      <c r="S61" s="3501"/>
      <c r="T61" s="571">
        <f t="shared" si="9"/>
        <v>0</v>
      </c>
      <c r="U61" s="3502"/>
    </row>
    <row r="62" spans="1:21" ht="14">
      <c r="A62" s="3513" t="s">
        <v>2363</v>
      </c>
      <c r="B62" s="3493"/>
      <c r="C62" s="1927">
        <f>SUM(C63:C65)</f>
        <v>0</v>
      </c>
      <c r="D62" s="1927">
        <f t="shared" ref="D62:P62" si="21">SUM(D63:D65)</f>
        <v>0</v>
      </c>
      <c r="E62" s="1927">
        <f t="shared" si="21"/>
        <v>0</v>
      </c>
      <c r="F62" s="1927">
        <f t="shared" si="21"/>
        <v>0</v>
      </c>
      <c r="G62" s="1927">
        <f t="shared" si="21"/>
        <v>0</v>
      </c>
      <c r="H62" s="1927">
        <f t="shared" si="21"/>
        <v>0</v>
      </c>
      <c r="I62" s="1927">
        <f t="shared" si="21"/>
        <v>0</v>
      </c>
      <c r="J62" s="1927">
        <f t="shared" si="21"/>
        <v>0</v>
      </c>
      <c r="K62" s="1927">
        <f t="shared" si="21"/>
        <v>0</v>
      </c>
      <c r="L62" s="1927">
        <f t="shared" si="21"/>
        <v>0</v>
      </c>
      <c r="M62" s="1927">
        <f t="shared" si="21"/>
        <v>0</v>
      </c>
      <c r="N62" s="1927">
        <f t="shared" si="21"/>
        <v>0</v>
      </c>
      <c r="O62" s="1927">
        <f t="shared" si="21"/>
        <v>0</v>
      </c>
      <c r="P62" s="1927">
        <f t="shared" si="21"/>
        <v>0</v>
      </c>
      <c r="Q62" s="1927">
        <f>SUM(Q63:Q65)</f>
        <v>0</v>
      </c>
      <c r="R62" s="1927">
        <f>SUM(R63:R65)</f>
        <v>0</v>
      </c>
      <c r="S62" s="1927">
        <f>SUM(S63:S65)</f>
        <v>0</v>
      </c>
      <c r="T62" s="3474">
        <f>SUM(T63:T65)</f>
        <v>0</v>
      </c>
      <c r="U62" s="2098">
        <f>SUM(U63:U65)</f>
        <v>0</v>
      </c>
    </row>
    <row r="63" spans="1:21" ht="14">
      <c r="A63" s="2159" t="s">
        <v>2364</v>
      </c>
      <c r="B63" s="3493"/>
      <c r="C63" s="2180"/>
      <c r="D63" s="2180"/>
      <c r="E63" s="2180"/>
      <c r="F63" s="2180"/>
      <c r="G63" s="2180"/>
      <c r="H63" s="2180"/>
      <c r="I63" s="2180"/>
      <c r="J63" s="2180"/>
      <c r="K63" s="2180"/>
      <c r="L63" s="2180"/>
      <c r="M63" s="2180"/>
      <c r="N63" s="2180"/>
      <c r="O63" s="2180"/>
      <c r="P63" s="2180"/>
      <c r="Q63" s="1125">
        <f t="shared" ref="Q63:Q65" si="22">SUM(C63:P63)</f>
        <v>0</v>
      </c>
      <c r="R63" s="2180"/>
      <c r="S63" s="2180"/>
      <c r="T63" s="571">
        <f t="shared" si="9"/>
        <v>0</v>
      </c>
      <c r="U63" s="3515"/>
    </row>
    <row r="64" spans="1:21" ht="14">
      <c r="A64" s="2159" t="s">
        <v>2365</v>
      </c>
      <c r="B64" s="3493"/>
      <c r="C64" s="1471"/>
      <c r="D64" s="128"/>
      <c r="E64" s="128"/>
      <c r="F64" s="128"/>
      <c r="G64" s="3501">
        <f>'60.020'!C37</f>
        <v>0</v>
      </c>
      <c r="H64" s="128"/>
      <c r="I64" s="128"/>
      <c r="J64" s="128"/>
      <c r="K64" s="128"/>
      <c r="L64" s="128"/>
      <c r="M64" s="128"/>
      <c r="N64" s="128"/>
      <c r="O64" s="128"/>
      <c r="P64" s="128"/>
      <c r="Q64" s="1125">
        <f>SUM(D64:P64)</f>
        <v>0</v>
      </c>
      <c r="R64" s="128"/>
      <c r="S64" s="128"/>
      <c r="T64" s="571">
        <f t="shared" si="9"/>
        <v>0</v>
      </c>
      <c r="U64" s="326"/>
    </row>
    <row r="65" spans="1:21" ht="14">
      <c r="A65" s="2163" t="s">
        <v>1629</v>
      </c>
      <c r="B65" s="3542"/>
      <c r="C65" s="2165"/>
      <c r="D65" s="2165"/>
      <c r="E65" s="2165"/>
      <c r="F65" s="2165"/>
      <c r="G65" s="2165"/>
      <c r="H65" s="2165"/>
      <c r="I65" s="2165"/>
      <c r="J65" s="2165"/>
      <c r="K65" s="2165"/>
      <c r="L65" s="2165"/>
      <c r="M65" s="2165"/>
      <c r="N65" s="2165"/>
      <c r="O65" s="2165"/>
      <c r="P65" s="2165"/>
      <c r="Q65" s="1125">
        <f t="shared" si="22"/>
        <v>0</v>
      </c>
      <c r="R65" s="2165"/>
      <c r="S65" s="2165"/>
      <c r="T65" s="571">
        <f t="shared" si="9"/>
        <v>0</v>
      </c>
      <c r="U65" s="3510"/>
    </row>
    <row r="66" spans="1:21" ht="14">
      <c r="A66" s="3503" t="s">
        <v>723</v>
      </c>
      <c r="B66" s="4262"/>
      <c r="C66" s="2576">
        <f t="shared" ref="C66:U66" si="23">C41+C57+SUM(C58:C62)</f>
        <v>0</v>
      </c>
      <c r="D66" s="2576">
        <f t="shared" si="23"/>
        <v>0</v>
      </c>
      <c r="E66" s="2576">
        <f t="shared" si="23"/>
        <v>0</v>
      </c>
      <c r="F66" s="2576">
        <f t="shared" si="23"/>
        <v>0</v>
      </c>
      <c r="G66" s="2576">
        <f t="shared" si="23"/>
        <v>0</v>
      </c>
      <c r="H66" s="2576">
        <f t="shared" si="23"/>
        <v>0</v>
      </c>
      <c r="I66" s="2576">
        <f t="shared" si="23"/>
        <v>0</v>
      </c>
      <c r="J66" s="2576">
        <f t="shared" si="23"/>
        <v>0</v>
      </c>
      <c r="K66" s="2576">
        <f t="shared" si="23"/>
        <v>0</v>
      </c>
      <c r="L66" s="2576">
        <f t="shared" si="23"/>
        <v>0</v>
      </c>
      <c r="M66" s="2576">
        <f t="shared" si="23"/>
        <v>0</v>
      </c>
      <c r="N66" s="2576">
        <f t="shared" si="23"/>
        <v>0</v>
      </c>
      <c r="O66" s="2576">
        <f t="shared" si="23"/>
        <v>0</v>
      </c>
      <c r="P66" s="2576">
        <f t="shared" si="23"/>
        <v>0</v>
      </c>
      <c r="Q66" s="2576">
        <f t="shared" si="23"/>
        <v>0</v>
      </c>
      <c r="R66" s="2576">
        <f t="shared" si="23"/>
        <v>0</v>
      </c>
      <c r="S66" s="2576">
        <f t="shared" si="23"/>
        <v>0</v>
      </c>
      <c r="T66" s="2576">
        <f t="shared" si="23"/>
        <v>0</v>
      </c>
      <c r="U66" s="3543">
        <f t="shared" si="23"/>
        <v>0</v>
      </c>
    </row>
    <row r="67" spans="1:21" ht="14">
      <c r="A67" s="3503"/>
      <c r="B67" s="4262"/>
      <c r="C67" s="556"/>
      <c r="D67" s="556"/>
      <c r="E67" s="556"/>
      <c r="F67" s="556"/>
      <c r="G67" s="556"/>
      <c r="H67" s="556"/>
      <c r="I67" s="556"/>
      <c r="J67" s="556"/>
      <c r="K67" s="556"/>
      <c r="L67" s="556"/>
      <c r="M67" s="556"/>
      <c r="N67" s="556"/>
      <c r="O67" s="556"/>
      <c r="P67" s="556"/>
      <c r="Q67" s="556"/>
      <c r="R67" s="556"/>
      <c r="S67" s="556"/>
      <c r="T67" s="556"/>
      <c r="U67" s="561"/>
    </row>
    <row r="68" spans="1:21" ht="14.5" thickBot="1">
      <c r="A68" s="3518" t="s">
        <v>2385</v>
      </c>
      <c r="B68" s="4263"/>
      <c r="C68" s="2106">
        <f t="shared" ref="C68:U68" si="24">C31-C66</f>
        <v>0</v>
      </c>
      <c r="D68" s="2106">
        <f t="shared" si="24"/>
        <v>0</v>
      </c>
      <c r="E68" s="2106">
        <f t="shared" si="24"/>
        <v>0</v>
      </c>
      <c r="F68" s="2106">
        <f t="shared" si="24"/>
        <v>0</v>
      </c>
      <c r="G68" s="2106">
        <f t="shared" si="24"/>
        <v>0</v>
      </c>
      <c r="H68" s="2106">
        <f t="shared" si="24"/>
        <v>0</v>
      </c>
      <c r="I68" s="2106">
        <f t="shared" si="24"/>
        <v>0</v>
      </c>
      <c r="J68" s="2106">
        <f t="shared" si="24"/>
        <v>0</v>
      </c>
      <c r="K68" s="2106">
        <f t="shared" si="24"/>
        <v>0</v>
      </c>
      <c r="L68" s="2106">
        <f t="shared" si="24"/>
        <v>0</v>
      </c>
      <c r="M68" s="2106">
        <f t="shared" si="24"/>
        <v>0</v>
      </c>
      <c r="N68" s="2106">
        <f t="shared" si="24"/>
        <v>0</v>
      </c>
      <c r="O68" s="2106">
        <f t="shared" si="24"/>
        <v>0</v>
      </c>
      <c r="P68" s="2106">
        <f t="shared" si="24"/>
        <v>0</v>
      </c>
      <c r="Q68" s="2106">
        <f t="shared" si="24"/>
        <v>0</v>
      </c>
      <c r="R68" s="2106">
        <f t="shared" si="24"/>
        <v>0</v>
      </c>
      <c r="S68" s="2106">
        <f t="shared" si="24"/>
        <v>0</v>
      </c>
      <c r="T68" s="2106">
        <f t="shared" si="24"/>
        <v>0</v>
      </c>
      <c r="U68" s="2106">
        <f t="shared" si="24"/>
        <v>0</v>
      </c>
    </row>
    <row r="69" spans="1:21" ht="16" thickTop="1">
      <c r="A69" s="32"/>
      <c r="B69" s="4269"/>
      <c r="C69" s="32"/>
      <c r="D69" s="32"/>
      <c r="E69" s="32"/>
      <c r="F69" s="32"/>
      <c r="G69" s="32"/>
      <c r="H69" s="32"/>
      <c r="I69" s="32"/>
      <c r="J69" s="32"/>
      <c r="K69" s="32"/>
      <c r="L69" s="32"/>
      <c r="M69" s="32"/>
      <c r="N69" s="32"/>
      <c r="O69" s="32"/>
      <c r="P69" s="32"/>
      <c r="Q69" s="32"/>
      <c r="R69" s="32"/>
      <c r="S69" s="32"/>
      <c r="T69" s="32"/>
      <c r="U69" s="32"/>
    </row>
    <row r="70" spans="1:21" ht="15.5">
      <c r="A70" s="288" t="s">
        <v>1630</v>
      </c>
      <c r="B70" s="278"/>
      <c r="C70" s="91"/>
      <c r="D70" s="91"/>
      <c r="E70" s="91"/>
      <c r="F70" s="32"/>
      <c r="G70" s="32"/>
      <c r="H70" s="32"/>
      <c r="I70" s="32"/>
      <c r="J70" s="32"/>
      <c r="K70" s="32"/>
      <c r="L70" s="32"/>
      <c r="M70" s="32"/>
      <c r="N70" s="32"/>
      <c r="O70" s="32"/>
      <c r="P70" s="32"/>
      <c r="Q70" s="32"/>
      <c r="R70" s="32"/>
      <c r="S70" s="32"/>
      <c r="T70" s="32"/>
      <c r="U70" s="32"/>
    </row>
    <row r="71" spans="1:21" ht="15.5">
      <c r="A71" s="4609" t="s">
        <v>1631</v>
      </c>
      <c r="B71" s="4269"/>
      <c r="C71" s="32"/>
      <c r="D71" s="32"/>
      <c r="E71" s="32"/>
      <c r="F71" s="32"/>
      <c r="G71" s="32"/>
      <c r="H71" s="32"/>
      <c r="I71" s="32"/>
      <c r="J71" s="32"/>
      <c r="K71" s="32"/>
      <c r="L71" s="32"/>
      <c r="M71" s="32"/>
      <c r="N71" s="32"/>
      <c r="O71" s="32"/>
      <c r="P71" s="32"/>
      <c r="Q71" s="32"/>
      <c r="R71" s="32"/>
      <c r="S71" s="32"/>
      <c r="T71" s="32"/>
      <c r="U71" s="417" t="str">
        <f>+ToC!E115</f>
        <v xml:space="preserve">LONG-TERM Annual Return </v>
      </c>
    </row>
    <row r="72" spans="1:21" ht="15.5">
      <c r="A72" s="32"/>
      <c r="B72" s="4269"/>
      <c r="C72" s="32"/>
      <c r="D72" s="32"/>
      <c r="E72" s="32"/>
      <c r="F72" s="32"/>
      <c r="G72" s="32"/>
      <c r="H72" s="32"/>
      <c r="I72" s="32"/>
      <c r="J72" s="32"/>
      <c r="K72" s="32"/>
      <c r="L72" s="32"/>
      <c r="M72" s="32"/>
      <c r="N72" s="32"/>
      <c r="O72" s="32"/>
      <c r="P72" s="32"/>
      <c r="Q72" s="32"/>
      <c r="R72" s="32"/>
      <c r="S72" s="32"/>
      <c r="T72" s="32"/>
      <c r="U72" s="417" t="s">
        <v>1632</v>
      </c>
    </row>
    <row r="73" spans="1:21" hidden="1"/>
    <row r="74" spans="1:21" hidden="1"/>
    <row r="75" spans="1:21" hidden="1"/>
    <row r="76" spans="1:21" hidden="1"/>
    <row r="77" spans="1:21" hidden="1"/>
    <row r="78" spans="1:21" hidden="1"/>
    <row r="79" spans="1:21" hidden="1"/>
    <row r="80" spans="1:21" hidden="1"/>
    <row r="81" hidden="1"/>
    <row r="82" hidden="1"/>
    <row r="83" hidden="1"/>
    <row r="84" hidden="1"/>
    <row r="85" hidden="1"/>
    <row r="86" hidden="1"/>
    <row r="87" hidden="1"/>
    <row r="88" hidden="1"/>
    <row r="89" hidden="1"/>
    <row r="90" hidden="1"/>
  </sheetData>
  <sheetProtection password="DF61" sheet="1" objects="1" scenarios="1"/>
  <mergeCells count="18">
    <mergeCell ref="O10:O11"/>
    <mergeCell ref="P10:P11"/>
    <mergeCell ref="Q9:Q11"/>
    <mergeCell ref="T9:U9"/>
    <mergeCell ref="A1:U1"/>
    <mergeCell ref="C9:N9"/>
    <mergeCell ref="C10:E10"/>
    <mergeCell ref="F10:H10"/>
    <mergeCell ref="I10:K10"/>
    <mergeCell ref="O9:P9"/>
    <mergeCell ref="T10:T11"/>
    <mergeCell ref="U10:U11"/>
    <mergeCell ref="L10:L11"/>
    <mergeCell ref="M10:M11"/>
    <mergeCell ref="N10:N11"/>
    <mergeCell ref="R9:S9"/>
    <mergeCell ref="R10:R11"/>
    <mergeCell ref="S10:S1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U25:U28 T25:T31 C68:U68 Q15:U15 C17:U23 R25:S28 S59:S66 D64:G64 Q25:Q29 C25:P28 U30:U31 C30:S31 T58:U66 U41:U56 T57:XFD57 S41:S57 T33:T56 Q14:XFD14 C65:G66 C13:P15 Q13:R13 T13:U13 H33:R66 C33:G63">
      <formula1>50000000000</formula1>
    </dataValidation>
    <dataValidation type="whole" operator="lessThanOrEqual" allowBlank="1" showInputMessage="1" showErrorMessage="1" errorTitle="Numbers Only" error="You can only enter whole  numbers" sqref="T16 C24:U24">
      <formula1>50000000000</formula1>
    </dataValidation>
  </dataValidations>
  <hyperlinks>
    <hyperlink ref="A1:U1" location="ToC!A1" display="ToC!A1"/>
    <hyperlink ref="A29" location="'60.010'!A1" display=" 4.5 Other Revenue (particulars to be specified)"/>
  </hyperlinks>
  <pageMargins left="0.5" right="0" top="0.5" bottom="0.5" header="0.3" footer="0.3"/>
  <pageSetup paperSize="5" scale="41" fitToHeight="0" orientation="landscape" r:id="rId1"/>
  <ignoredErrors>
    <ignoredError sqref="B29 B33:B34 B58 B61 B13:B14" numberStoredAsText="1"/>
    <ignoredError sqref="Q41 T41 Q62 T62" formula="1"/>
  </ignoredErrors>
  <legacy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92D050"/>
    <pageSetUpPr fitToPage="1"/>
  </sheetPr>
  <dimension ref="A1:V62"/>
  <sheetViews>
    <sheetView zoomScale="115" zoomScaleNormal="115" workbookViewId="0">
      <selection activeCell="R11" sqref="R11"/>
    </sheetView>
  </sheetViews>
  <sheetFormatPr defaultColWidth="0" defaultRowHeight="12.5" zeroHeight="1"/>
  <cols>
    <col min="1" max="1" width="30" style="4221" customWidth="1"/>
    <col min="2" max="2" width="5.765625" style="4221" customWidth="1"/>
    <col min="3" max="21" width="15.765625" style="4221" customWidth="1"/>
    <col min="22" max="22" width="7.421875E-2" style="4221" customWidth="1"/>
    <col min="23" max="16384" width="8.84375" style="4221" hidden="1"/>
  </cols>
  <sheetData>
    <row r="1" spans="1:22" ht="15.5">
      <c r="A1" s="5422" t="s">
        <v>109</v>
      </c>
      <c r="B1" s="5065"/>
      <c r="C1" s="5065"/>
      <c r="D1" s="5065"/>
      <c r="E1" s="5065"/>
      <c r="F1" s="5065"/>
      <c r="G1" s="5065"/>
      <c r="H1" s="5065"/>
      <c r="I1" s="5065"/>
      <c r="J1" s="5065"/>
      <c r="K1" s="5065"/>
      <c r="L1" s="5065"/>
      <c r="M1" s="5065"/>
      <c r="N1" s="5065"/>
      <c r="O1" s="5065"/>
      <c r="P1" s="5065"/>
      <c r="Q1" s="5065"/>
      <c r="R1" s="5065"/>
      <c r="S1" s="5065"/>
      <c r="T1" s="5065"/>
      <c r="U1" s="32"/>
      <c r="V1" s="32"/>
    </row>
    <row r="2" spans="1:22" ht="15.5">
      <c r="A2" s="265"/>
      <c r="B2" s="1810"/>
      <c r="C2" s="1810"/>
      <c r="D2" s="1810"/>
      <c r="E2" s="1810"/>
      <c r="F2" s="1810"/>
      <c r="G2" s="1810"/>
      <c r="H2" s="1810"/>
      <c r="I2" s="1810"/>
      <c r="J2" s="1811"/>
      <c r="K2" s="1811"/>
      <c r="L2" s="1811"/>
      <c r="M2" s="1811"/>
      <c r="N2" s="1811"/>
      <c r="O2" s="1811"/>
      <c r="P2" s="1811"/>
      <c r="Q2" s="265"/>
      <c r="R2" s="265"/>
      <c r="S2" s="265"/>
      <c r="T2" s="265"/>
      <c r="U2" s="32"/>
      <c r="V2" s="32"/>
    </row>
    <row r="3" spans="1:22" ht="15.5">
      <c r="A3" s="1234" t="str">
        <f>+Cover!A14</f>
        <v>Select Name of Insurer/ Financial Holding Company</v>
      </c>
      <c r="B3" s="1235"/>
      <c r="C3" s="91"/>
      <c r="D3" s="283"/>
      <c r="E3" s="283"/>
      <c r="F3" s="283"/>
      <c r="G3" s="283"/>
      <c r="H3" s="283"/>
      <c r="I3" s="283"/>
      <c r="J3" s="283"/>
      <c r="K3" s="283"/>
      <c r="L3" s="283"/>
      <c r="M3" s="283"/>
      <c r="N3" s="283"/>
      <c r="O3" s="283"/>
      <c r="P3" s="283"/>
      <c r="Q3" s="91"/>
      <c r="R3" s="91"/>
      <c r="S3" s="283"/>
      <c r="T3" s="283"/>
      <c r="U3" s="32"/>
      <c r="V3" s="32"/>
    </row>
    <row r="4" spans="1:22" ht="15.5">
      <c r="A4" s="179" t="str">
        <f>+ToC!A3</f>
        <v>Insurer/Financial Holding Company</v>
      </c>
      <c r="B4" s="283"/>
      <c r="C4" s="91"/>
      <c r="D4" s="283"/>
      <c r="E4" s="283"/>
      <c r="F4" s="283"/>
      <c r="G4" s="283"/>
      <c r="H4" s="283"/>
      <c r="I4" s="283"/>
      <c r="J4" s="283"/>
      <c r="K4" s="283"/>
      <c r="L4" s="283"/>
      <c r="M4" s="283"/>
      <c r="N4" s="283"/>
      <c r="O4" s="283"/>
      <c r="P4" s="68"/>
      <c r="Q4" s="91"/>
      <c r="R4" s="91"/>
      <c r="S4" s="283"/>
      <c r="T4" s="68" t="s">
        <v>1752</v>
      </c>
      <c r="U4" s="32"/>
      <c r="V4" s="32"/>
    </row>
    <row r="5" spans="1:22" ht="15.5">
      <c r="A5" s="179"/>
      <c r="B5" s="283"/>
      <c r="C5" s="91"/>
      <c r="D5" s="283"/>
      <c r="E5" s="283"/>
      <c r="F5" s="283"/>
      <c r="G5" s="283"/>
      <c r="H5" s="283"/>
      <c r="I5" s="283"/>
      <c r="J5" s="283"/>
      <c r="K5" s="283"/>
      <c r="L5" s="283"/>
      <c r="M5" s="283"/>
      <c r="N5" s="283"/>
      <c r="O5" s="283"/>
      <c r="P5" s="283"/>
      <c r="Q5" s="285"/>
      <c r="R5" s="285"/>
      <c r="S5" s="283"/>
      <c r="T5" s="283"/>
      <c r="U5" s="32"/>
      <c r="V5" s="32"/>
    </row>
    <row r="6" spans="1:22" ht="15.5">
      <c r="A6" s="99" t="str">
        <f>+ToC!A5</f>
        <v>LONG-TERM INSURERS ANNUAL RETURN</v>
      </c>
      <c r="B6" s="1789"/>
      <c r="C6" s="1789"/>
      <c r="D6" s="89"/>
      <c r="E6" s="89"/>
      <c r="F6" s="89"/>
      <c r="G6" s="89"/>
      <c r="H6" s="89"/>
      <c r="I6" s="265"/>
      <c r="J6" s="283"/>
      <c r="K6" s="283"/>
      <c r="L6" s="283"/>
      <c r="M6" s="283"/>
      <c r="N6" s="283"/>
      <c r="O6" s="283"/>
      <c r="P6" s="283"/>
      <c r="Q6" s="265"/>
      <c r="R6" s="265"/>
      <c r="S6" s="283"/>
      <c r="T6" s="265"/>
      <c r="U6" s="32"/>
      <c r="V6" s="32"/>
    </row>
    <row r="7" spans="1:22" ht="15.5">
      <c r="A7" s="99" t="str">
        <f>+ToC!A6</f>
        <v>FOR THE YEAR ENDED:</v>
      </c>
      <c r="B7" s="1789"/>
      <c r="C7" s="1789"/>
      <c r="D7" s="89"/>
      <c r="E7" s="89"/>
      <c r="F7" s="89"/>
      <c r="G7" s="89"/>
      <c r="H7" s="89"/>
      <c r="I7" s="265"/>
      <c r="J7" s="283"/>
      <c r="K7" s="283"/>
      <c r="L7" s="283"/>
      <c r="M7" s="283"/>
      <c r="N7" s="283"/>
      <c r="O7" s="283"/>
      <c r="P7" s="283"/>
      <c r="Q7" s="265"/>
      <c r="R7" s="2478">
        <f>+Cover!$A$23</f>
        <v>0</v>
      </c>
      <c r="S7" s="283"/>
      <c r="T7" s="265"/>
      <c r="U7" s="32"/>
      <c r="V7" s="32"/>
    </row>
    <row r="8" spans="1:22" ht="15.5">
      <c r="A8" s="32"/>
      <c r="B8" s="32"/>
      <c r="C8" s="32"/>
      <c r="D8" s="32"/>
      <c r="E8" s="32"/>
      <c r="F8" s="32"/>
      <c r="G8" s="32"/>
      <c r="H8" s="32"/>
      <c r="I8" s="32"/>
      <c r="J8" s="32"/>
      <c r="K8" s="32"/>
      <c r="L8" s="32"/>
      <c r="M8" s="32"/>
      <c r="N8" s="32"/>
      <c r="O8" s="32"/>
      <c r="P8" s="32"/>
      <c r="Q8" s="32"/>
      <c r="R8" s="32"/>
      <c r="S8" s="32"/>
      <c r="T8" s="32"/>
      <c r="U8" s="32"/>
      <c r="V8" s="32"/>
    </row>
    <row r="9" spans="1:22" ht="15" customHeight="1">
      <c r="A9" s="5800" t="s">
        <v>912</v>
      </c>
      <c r="B9" s="5042"/>
      <c r="C9" s="5042"/>
      <c r="D9" s="5042"/>
      <c r="E9" s="5042"/>
      <c r="F9" s="5042"/>
      <c r="G9" s="5042"/>
      <c r="H9" s="5042"/>
      <c r="I9" s="5042"/>
      <c r="J9" s="5042"/>
      <c r="K9" s="5042"/>
      <c r="L9" s="5042"/>
      <c r="M9" s="5042"/>
      <c r="N9" s="5042"/>
      <c r="O9" s="5042"/>
      <c r="P9" s="5042"/>
      <c r="Q9" s="5042"/>
      <c r="R9" s="5042"/>
      <c r="S9" s="5042"/>
      <c r="T9" s="5042"/>
      <c r="U9" s="32"/>
      <c r="V9" s="32"/>
    </row>
    <row r="10" spans="1:22" ht="15" customHeight="1">
      <c r="A10" s="5801" t="s">
        <v>1633</v>
      </c>
      <c r="B10" s="5589"/>
      <c r="C10" s="5589"/>
      <c r="D10" s="5589"/>
      <c r="E10" s="5589"/>
      <c r="F10" s="5589"/>
      <c r="G10" s="5589"/>
      <c r="H10" s="5589"/>
      <c r="I10" s="5589"/>
      <c r="J10" s="5589"/>
      <c r="K10" s="5589"/>
      <c r="L10" s="5589"/>
      <c r="M10" s="5589"/>
      <c r="N10" s="5589"/>
      <c r="O10" s="5589"/>
      <c r="P10" s="5589"/>
      <c r="Q10" s="5589"/>
      <c r="R10" s="5589"/>
      <c r="S10" s="5589"/>
      <c r="T10" s="5589"/>
      <c r="U10" s="32"/>
      <c r="V10" s="32"/>
    </row>
    <row r="11" spans="1:22" ht="15" customHeight="1" thickBot="1">
      <c r="A11" s="1827"/>
      <c r="B11" s="1827"/>
      <c r="C11" s="1827"/>
      <c r="D11" s="1827"/>
      <c r="E11" s="1827"/>
      <c r="F11" s="1827"/>
      <c r="G11" s="1827"/>
      <c r="H11" s="1827"/>
      <c r="I11" s="1827"/>
      <c r="J11" s="1827"/>
      <c r="K11" s="1827"/>
      <c r="L11" s="1827"/>
      <c r="M11" s="1827"/>
      <c r="N11" s="1827"/>
      <c r="O11" s="1827"/>
      <c r="P11" s="1827"/>
      <c r="Q11" s="543"/>
      <c r="R11" s="1465"/>
      <c r="S11" s="1466"/>
      <c r="T11" s="1466">
        <f>R11+S11</f>
        <v>0</v>
      </c>
      <c r="U11" s="32"/>
      <c r="V11" s="32"/>
    </row>
    <row r="12" spans="1:22" ht="31.5" thickTop="1">
      <c r="A12" s="1269" t="s">
        <v>1562</v>
      </c>
      <c r="B12" s="3445"/>
      <c r="C12" s="5769" t="s">
        <v>1563</v>
      </c>
      <c r="D12" s="5802"/>
      <c r="E12" s="5802"/>
      <c r="F12" s="5802"/>
      <c r="G12" s="5802"/>
      <c r="H12" s="5802"/>
      <c r="I12" s="5802"/>
      <c r="J12" s="5802"/>
      <c r="K12" s="5802"/>
      <c r="L12" s="5802"/>
      <c r="M12" s="5802"/>
      <c r="N12" s="5803"/>
      <c r="O12" s="5769" t="s">
        <v>1564</v>
      </c>
      <c r="P12" s="5804"/>
      <c r="Q12" s="5805" t="s">
        <v>1565</v>
      </c>
      <c r="R12" s="5808" t="s">
        <v>1566</v>
      </c>
      <c r="S12" s="5809"/>
      <c r="T12" s="1109"/>
      <c r="U12" s="3171"/>
      <c r="V12" s="32"/>
    </row>
    <row r="13" spans="1:22" ht="19.5" customHeight="1">
      <c r="A13" s="1108"/>
      <c r="B13" s="3446"/>
      <c r="C13" s="5772" t="s">
        <v>1567</v>
      </c>
      <c r="D13" s="5816"/>
      <c r="E13" s="5817"/>
      <c r="F13" s="5772" t="s">
        <v>1568</v>
      </c>
      <c r="G13" s="5791"/>
      <c r="H13" s="5792"/>
      <c r="I13" s="5793" t="s">
        <v>1569</v>
      </c>
      <c r="J13" s="5794"/>
      <c r="K13" s="5795"/>
      <c r="L13" s="5796" t="s">
        <v>1570</v>
      </c>
      <c r="M13" s="5798" t="s">
        <v>1571</v>
      </c>
      <c r="N13" s="5814" t="s">
        <v>1572</v>
      </c>
      <c r="O13" s="5798" t="s">
        <v>1573</v>
      </c>
      <c r="P13" s="5798" t="s">
        <v>1574</v>
      </c>
      <c r="Q13" s="5806"/>
      <c r="R13" s="5812" t="s">
        <v>1575</v>
      </c>
      <c r="S13" s="5814" t="s">
        <v>1576</v>
      </c>
      <c r="T13" s="5810" t="s">
        <v>440</v>
      </c>
      <c r="U13" s="5811"/>
      <c r="V13" s="32"/>
    </row>
    <row r="14" spans="1:22" ht="36.75" customHeight="1">
      <c r="A14" s="1111"/>
      <c r="B14" s="3582" t="s">
        <v>133</v>
      </c>
      <c r="C14" s="3544" t="s">
        <v>1578</v>
      </c>
      <c r="D14" s="3545" t="s">
        <v>1579</v>
      </c>
      <c r="E14" s="3544" t="s">
        <v>891</v>
      </c>
      <c r="F14" s="3544" t="s">
        <v>1580</v>
      </c>
      <c r="G14" s="3545" t="s">
        <v>1579</v>
      </c>
      <c r="H14" s="3546" t="s">
        <v>1092</v>
      </c>
      <c r="I14" s="3547" t="s">
        <v>1581</v>
      </c>
      <c r="J14" s="3547" t="s">
        <v>1582</v>
      </c>
      <c r="K14" s="3546" t="s">
        <v>1583</v>
      </c>
      <c r="L14" s="5797"/>
      <c r="M14" s="5799"/>
      <c r="N14" s="5815"/>
      <c r="O14" s="5799"/>
      <c r="P14" s="5799"/>
      <c r="Q14" s="5807"/>
      <c r="R14" s="5813"/>
      <c r="S14" s="5815"/>
      <c r="T14" s="3548">
        <f>YEAR($R$7)</f>
        <v>1900</v>
      </c>
      <c r="U14" s="3549">
        <f>T14-1</f>
        <v>1899</v>
      </c>
      <c r="V14" s="32"/>
    </row>
    <row r="15" spans="1:22" ht="15" customHeight="1">
      <c r="A15" s="1113" t="s">
        <v>1634</v>
      </c>
      <c r="B15" s="2702"/>
      <c r="C15" s="2565" t="s">
        <v>281</v>
      </c>
      <c r="D15" s="2565" t="s">
        <v>281</v>
      </c>
      <c r="E15" s="2565" t="s">
        <v>281</v>
      </c>
      <c r="F15" s="2565" t="s">
        <v>281</v>
      </c>
      <c r="G15" s="2565" t="s">
        <v>281</v>
      </c>
      <c r="H15" s="2565" t="s">
        <v>281</v>
      </c>
      <c r="I15" s="2565" t="s">
        <v>281</v>
      </c>
      <c r="J15" s="2565" t="s">
        <v>281</v>
      </c>
      <c r="K15" s="2565" t="s">
        <v>281</v>
      </c>
      <c r="L15" s="2565" t="s">
        <v>281</v>
      </c>
      <c r="M15" s="2565" t="s">
        <v>281</v>
      </c>
      <c r="N15" s="2565" t="s">
        <v>281</v>
      </c>
      <c r="O15" s="2565" t="s">
        <v>281</v>
      </c>
      <c r="P15" s="2565" t="s">
        <v>281</v>
      </c>
      <c r="Q15" s="2565" t="s">
        <v>281</v>
      </c>
      <c r="R15" s="2565" t="s">
        <v>281</v>
      </c>
      <c r="S15" s="3523" t="s">
        <v>281</v>
      </c>
      <c r="T15" s="3550" t="s">
        <v>281</v>
      </c>
      <c r="U15" s="2836" t="s">
        <v>281</v>
      </c>
      <c r="V15" s="32"/>
    </row>
    <row r="16" spans="1:22" ht="15" customHeight="1">
      <c r="A16" s="1113" t="s">
        <v>1635</v>
      </c>
      <c r="B16" s="544"/>
      <c r="C16" s="2702"/>
      <c r="D16" s="2702"/>
      <c r="E16" s="2702"/>
      <c r="F16" s="2702"/>
      <c r="G16" s="2702"/>
      <c r="H16" s="2702"/>
      <c r="I16" s="2702"/>
      <c r="J16" s="2702"/>
      <c r="K16" s="2702"/>
      <c r="L16" s="2702"/>
      <c r="M16" s="2702"/>
      <c r="N16" s="2702"/>
      <c r="O16" s="2702"/>
      <c r="P16" s="2702"/>
      <c r="Q16" s="2702"/>
      <c r="R16" s="2702"/>
      <c r="S16" s="2702"/>
      <c r="T16" s="2894"/>
      <c r="U16" s="3551"/>
      <c r="V16" s="32"/>
    </row>
    <row r="17" spans="1:22" ht="15" customHeight="1">
      <c r="A17" s="4610" t="s">
        <v>1636</v>
      </c>
      <c r="B17" s="574"/>
      <c r="C17" s="3552"/>
      <c r="D17" s="3552"/>
      <c r="E17" s="3552"/>
      <c r="F17" s="1363"/>
      <c r="G17" s="3552"/>
      <c r="H17" s="3552"/>
      <c r="I17" s="3552"/>
      <c r="J17" s="3552"/>
      <c r="K17" s="3552"/>
      <c r="L17" s="3552"/>
      <c r="M17" s="3552"/>
      <c r="N17" s="3552"/>
      <c r="O17" s="3552"/>
      <c r="P17" s="3552"/>
      <c r="Q17" s="2341">
        <f>SUM(C17:P17)</f>
        <v>0</v>
      </c>
      <c r="R17" s="1993"/>
      <c r="S17" s="2974"/>
      <c r="T17" s="3553">
        <f>SUM(Q17:S17)</f>
        <v>0</v>
      </c>
      <c r="U17" s="3554"/>
      <c r="V17" s="32"/>
    </row>
    <row r="18" spans="1:22" ht="15" customHeight="1">
      <c r="A18" s="4611" t="s">
        <v>1637</v>
      </c>
      <c r="B18" s="575"/>
      <c r="C18" s="3552"/>
      <c r="D18" s="3552"/>
      <c r="E18" s="3552"/>
      <c r="F18" s="3552"/>
      <c r="G18" s="3552"/>
      <c r="H18" s="3552"/>
      <c r="I18" s="3552"/>
      <c r="J18" s="3552"/>
      <c r="K18" s="3552"/>
      <c r="L18" s="3552"/>
      <c r="M18" s="3552"/>
      <c r="N18" s="3552"/>
      <c r="O18" s="3552"/>
      <c r="P18" s="3552"/>
      <c r="Q18" s="2341">
        <f t="shared" ref="Q18:Q19" si="0">SUM(C18:P18)</f>
        <v>0</v>
      </c>
      <c r="R18" s="1993"/>
      <c r="S18" s="2974"/>
      <c r="T18" s="3553">
        <f>SUM(Q18:S18)</f>
        <v>0</v>
      </c>
      <c r="U18" s="3554"/>
      <c r="V18" s="32"/>
    </row>
    <row r="19" spans="1:22" ht="15" customHeight="1">
      <c r="A19" s="4612" t="s">
        <v>1638</v>
      </c>
      <c r="B19" s="576"/>
      <c r="C19" s="3555"/>
      <c r="D19" s="3555"/>
      <c r="E19" s="3555"/>
      <c r="F19" s="3555"/>
      <c r="G19" s="3555"/>
      <c r="H19" s="3555"/>
      <c r="I19" s="3555"/>
      <c r="J19" s="3555"/>
      <c r="K19" s="3555"/>
      <c r="L19" s="3555"/>
      <c r="M19" s="3555"/>
      <c r="N19" s="3555"/>
      <c r="O19" s="3555"/>
      <c r="P19" s="3555"/>
      <c r="Q19" s="2341">
        <f t="shared" si="0"/>
        <v>0</v>
      </c>
      <c r="R19" s="1918"/>
      <c r="S19" s="2974"/>
      <c r="T19" s="3553">
        <f t="shared" ref="T19" si="1">SUM(Q19:S19)</f>
        <v>0</v>
      </c>
      <c r="U19" s="3554"/>
      <c r="V19" s="32"/>
    </row>
    <row r="20" spans="1:22" ht="15" customHeight="1">
      <c r="A20" s="4613" t="s">
        <v>1639</v>
      </c>
      <c r="B20" s="3556"/>
      <c r="C20" s="2168">
        <f>SUM(C17:C19)</f>
        <v>0</v>
      </c>
      <c r="D20" s="2168">
        <f t="shared" ref="D20:P20" si="2">SUM(D17:D19)</f>
        <v>0</v>
      </c>
      <c r="E20" s="2168">
        <f t="shared" si="2"/>
        <v>0</v>
      </c>
      <c r="F20" s="2168">
        <f t="shared" si="2"/>
        <v>0</v>
      </c>
      <c r="G20" s="2168">
        <f t="shared" si="2"/>
        <v>0</v>
      </c>
      <c r="H20" s="2168">
        <f t="shared" si="2"/>
        <v>0</v>
      </c>
      <c r="I20" s="2168">
        <f t="shared" si="2"/>
        <v>0</v>
      </c>
      <c r="J20" s="2168">
        <f t="shared" si="2"/>
        <v>0</v>
      </c>
      <c r="K20" s="2168">
        <f t="shared" si="2"/>
        <v>0</v>
      </c>
      <c r="L20" s="2168">
        <f t="shared" si="2"/>
        <v>0</v>
      </c>
      <c r="M20" s="2168">
        <f t="shared" si="2"/>
        <v>0</v>
      </c>
      <c r="N20" s="2168">
        <f t="shared" si="2"/>
        <v>0</v>
      </c>
      <c r="O20" s="2168">
        <f t="shared" si="2"/>
        <v>0</v>
      </c>
      <c r="P20" s="2168">
        <f t="shared" si="2"/>
        <v>0</v>
      </c>
      <c r="Q20" s="2168">
        <f>SUM(Q17:Q19)</f>
        <v>0</v>
      </c>
      <c r="R20" s="2168">
        <f t="shared" ref="R20:T20" si="3">SUM(R17:R19)</f>
        <v>0</v>
      </c>
      <c r="S20" s="2168">
        <f t="shared" si="3"/>
        <v>0</v>
      </c>
      <c r="T20" s="2168">
        <f t="shared" si="3"/>
        <v>0</v>
      </c>
      <c r="U20" s="2168">
        <f>SUM(U17:U19)</f>
        <v>0</v>
      </c>
      <c r="V20" s="32"/>
    </row>
    <row r="21" spans="1:22" ht="15" customHeight="1">
      <c r="A21" s="4614" t="s">
        <v>1640</v>
      </c>
      <c r="B21" s="3557"/>
      <c r="C21" s="2760"/>
      <c r="D21" s="2760"/>
      <c r="E21" s="2760"/>
      <c r="F21" s="2760"/>
      <c r="G21" s="2760"/>
      <c r="H21" s="2760"/>
      <c r="I21" s="2760"/>
      <c r="J21" s="2760"/>
      <c r="K21" s="2760"/>
      <c r="L21" s="2760"/>
      <c r="M21" s="2760"/>
      <c r="N21" s="2760"/>
      <c r="O21" s="2760"/>
      <c r="P21" s="2760"/>
      <c r="Q21" s="2760"/>
      <c r="R21" s="2760"/>
      <c r="S21" s="2760"/>
      <c r="T21" s="3558"/>
      <c r="U21" s="2673"/>
      <c r="V21" s="32"/>
    </row>
    <row r="22" spans="1:22" ht="15" customHeight="1">
      <c r="A22" s="4611" t="s">
        <v>1641</v>
      </c>
      <c r="B22" s="575"/>
      <c r="C22" s="2293"/>
      <c r="D22" s="2293"/>
      <c r="E22" s="2293"/>
      <c r="F22" s="2293"/>
      <c r="G22" s="2293"/>
      <c r="H22" s="2293"/>
      <c r="I22" s="2855"/>
      <c r="J22" s="2855"/>
      <c r="K22" s="2855"/>
      <c r="L22" s="2293"/>
      <c r="M22" s="2293"/>
      <c r="N22" s="2293"/>
      <c r="O22" s="2293"/>
      <c r="P22" s="2293"/>
      <c r="Q22" s="2341">
        <f>SUM(C22:P22)</f>
        <v>0</v>
      </c>
      <c r="R22" s="2855"/>
      <c r="S22" s="2974"/>
      <c r="T22" s="3553">
        <f>SUM(Q22:S22)</f>
        <v>0</v>
      </c>
      <c r="U22" s="3554"/>
      <c r="V22" s="32"/>
    </row>
    <row r="23" spans="1:22" ht="15" customHeight="1">
      <c r="A23" s="4611" t="s">
        <v>1642</v>
      </c>
      <c r="B23" s="575"/>
      <c r="C23" s="2293"/>
      <c r="D23" s="2293"/>
      <c r="E23" s="2293"/>
      <c r="F23" s="2293"/>
      <c r="G23" s="2293"/>
      <c r="H23" s="2293"/>
      <c r="I23" s="2855"/>
      <c r="J23" s="2855"/>
      <c r="K23" s="2855"/>
      <c r="L23" s="2293"/>
      <c r="M23" s="2293"/>
      <c r="N23" s="2293"/>
      <c r="O23" s="2293"/>
      <c r="P23" s="2293"/>
      <c r="Q23" s="2341">
        <f t="shared" ref="Q23:Q25" si="4">SUM(C23:P23)</f>
        <v>0</v>
      </c>
      <c r="R23" s="2855"/>
      <c r="S23" s="2974"/>
      <c r="T23" s="3553">
        <f t="shared" ref="T23:T24" si="5">SUM(Q23:S23)</f>
        <v>0</v>
      </c>
      <c r="U23" s="3554"/>
      <c r="V23" s="32"/>
    </row>
    <row r="24" spans="1:22" ht="15" customHeight="1">
      <c r="A24" s="4615" t="s">
        <v>2011</v>
      </c>
      <c r="B24" s="575"/>
      <c r="C24" s="2293"/>
      <c r="D24" s="2293"/>
      <c r="E24" s="2293"/>
      <c r="F24" s="2293"/>
      <c r="G24" s="2293"/>
      <c r="H24" s="2293"/>
      <c r="I24" s="2855"/>
      <c r="J24" s="2855"/>
      <c r="K24" s="2855"/>
      <c r="L24" s="2293"/>
      <c r="M24" s="2293"/>
      <c r="N24" s="2293"/>
      <c r="O24" s="2293"/>
      <c r="P24" s="2293"/>
      <c r="Q24" s="2341">
        <f t="shared" si="4"/>
        <v>0</v>
      </c>
      <c r="R24" s="2855"/>
      <c r="S24" s="2974"/>
      <c r="T24" s="3553">
        <f t="shared" si="5"/>
        <v>0</v>
      </c>
      <c r="U24" s="3554"/>
      <c r="V24" s="32"/>
    </row>
    <row r="25" spans="1:22" ht="15" customHeight="1">
      <c r="A25" s="4616" t="s">
        <v>1643</v>
      </c>
      <c r="B25" s="577"/>
      <c r="C25" s="3559"/>
      <c r="D25" s="3559"/>
      <c r="E25" s="3559"/>
      <c r="F25" s="3559"/>
      <c r="G25" s="3559"/>
      <c r="H25" s="3559"/>
      <c r="I25" s="4531"/>
      <c r="J25" s="4531"/>
      <c r="K25" s="4531"/>
      <c r="L25" s="3559"/>
      <c r="M25" s="3559"/>
      <c r="N25" s="3559"/>
      <c r="O25" s="3559"/>
      <c r="P25" s="3559"/>
      <c r="Q25" s="2341">
        <f t="shared" si="4"/>
        <v>0</v>
      </c>
      <c r="R25" s="4531"/>
      <c r="S25" s="4541"/>
      <c r="T25" s="3553">
        <f>SUM(Q25:S25)</f>
        <v>0</v>
      </c>
      <c r="U25" s="4542"/>
      <c r="V25" s="32"/>
    </row>
    <row r="26" spans="1:22" ht="15" customHeight="1">
      <c r="A26" s="4613" t="s">
        <v>1644</v>
      </c>
      <c r="B26" s="3556"/>
      <c r="C26" s="2659"/>
      <c r="D26" s="2659"/>
      <c r="E26" s="2659"/>
      <c r="F26" s="2659"/>
      <c r="G26" s="2659"/>
      <c r="H26" s="2659"/>
      <c r="I26" s="2168">
        <f>SUM(I22:I24)-I25</f>
        <v>0</v>
      </c>
      <c r="J26" s="2168">
        <f t="shared" ref="J26:K26" si="6">SUM(J22:J24)-J25</f>
        <v>0</v>
      </c>
      <c r="K26" s="2168">
        <f t="shared" si="6"/>
        <v>0</v>
      </c>
      <c r="L26" s="2659"/>
      <c r="M26" s="2659"/>
      <c r="N26" s="2659"/>
      <c r="O26" s="2659"/>
      <c r="P26" s="2659"/>
      <c r="Q26" s="2168">
        <f>SUM(Q22:Q24)-Q25</f>
        <v>0</v>
      </c>
      <c r="R26" s="2168">
        <f t="shared" ref="R26:U26" si="7">SUM(R22:R24)-R25</f>
        <v>0</v>
      </c>
      <c r="S26" s="2168">
        <f t="shared" si="7"/>
        <v>0</v>
      </c>
      <c r="T26" s="3563">
        <f t="shared" si="7"/>
        <v>0</v>
      </c>
      <c r="U26" s="2169">
        <f t="shared" si="7"/>
        <v>0</v>
      </c>
      <c r="V26" s="32"/>
    </row>
    <row r="27" spans="1:22" ht="15" customHeight="1">
      <c r="A27" s="4617"/>
      <c r="B27" s="578"/>
      <c r="C27" s="2760"/>
      <c r="D27" s="2760"/>
      <c r="E27" s="2760"/>
      <c r="F27" s="2760"/>
      <c r="G27" s="2760"/>
      <c r="H27" s="2760"/>
      <c r="I27" s="2760"/>
      <c r="J27" s="2760"/>
      <c r="K27" s="2760"/>
      <c r="L27" s="2760"/>
      <c r="M27" s="2760"/>
      <c r="N27" s="2760"/>
      <c r="O27" s="2760"/>
      <c r="P27" s="2760"/>
      <c r="Q27" s="2685"/>
      <c r="R27" s="2760"/>
      <c r="S27" s="2685"/>
      <c r="T27" s="3558"/>
      <c r="U27" s="2673"/>
      <c r="V27" s="32"/>
    </row>
    <row r="28" spans="1:22" ht="15.5">
      <c r="A28" s="4618" t="s">
        <v>1645</v>
      </c>
      <c r="B28" s="3564"/>
      <c r="C28" s="2576">
        <f>+C20</f>
        <v>0</v>
      </c>
      <c r="D28" s="2576">
        <f t="shared" ref="D28:H28" si="8">+D20</f>
        <v>0</v>
      </c>
      <c r="E28" s="2576">
        <f t="shared" si="8"/>
        <v>0</v>
      </c>
      <c r="F28" s="2576">
        <f t="shared" si="8"/>
        <v>0</v>
      </c>
      <c r="G28" s="2576">
        <f t="shared" si="8"/>
        <v>0</v>
      </c>
      <c r="H28" s="2576">
        <f t="shared" si="8"/>
        <v>0</v>
      </c>
      <c r="I28" s="2576">
        <f t="shared" ref="I28:U28" si="9">I20+I26</f>
        <v>0</v>
      </c>
      <c r="J28" s="2576">
        <f t="shared" si="9"/>
        <v>0</v>
      </c>
      <c r="K28" s="2576">
        <f t="shared" si="9"/>
        <v>0</v>
      </c>
      <c r="L28" s="2576">
        <f>+L20</f>
        <v>0</v>
      </c>
      <c r="M28" s="2576">
        <f t="shared" ref="M28:P28" si="10">+M20</f>
        <v>0</v>
      </c>
      <c r="N28" s="2576">
        <f t="shared" si="10"/>
        <v>0</v>
      </c>
      <c r="O28" s="2576">
        <f t="shared" si="10"/>
        <v>0</v>
      </c>
      <c r="P28" s="2576">
        <f t="shared" si="10"/>
        <v>0</v>
      </c>
      <c r="Q28" s="2576">
        <f>Q20+Q26</f>
        <v>0</v>
      </c>
      <c r="R28" s="2576">
        <f t="shared" si="9"/>
        <v>0</v>
      </c>
      <c r="S28" s="2576">
        <f t="shared" si="9"/>
        <v>0</v>
      </c>
      <c r="T28" s="2576">
        <f t="shared" si="9"/>
        <v>0</v>
      </c>
      <c r="U28" s="3543">
        <f t="shared" si="9"/>
        <v>0</v>
      </c>
      <c r="V28" s="32"/>
    </row>
    <row r="29" spans="1:22" ht="15" customHeight="1">
      <c r="A29" s="4619" t="s">
        <v>1646</v>
      </c>
      <c r="B29" s="3557"/>
      <c r="C29" s="2757"/>
      <c r="D29" s="2757"/>
      <c r="E29" s="2757"/>
      <c r="F29" s="2757"/>
      <c r="G29" s="2757"/>
      <c r="H29" s="2757"/>
      <c r="I29" s="2757"/>
      <c r="J29" s="2757"/>
      <c r="K29" s="2757"/>
      <c r="L29" s="2757"/>
      <c r="M29" s="2757"/>
      <c r="N29" s="2757"/>
      <c r="O29" s="2757"/>
      <c r="P29" s="2757"/>
      <c r="Q29" s="3566"/>
      <c r="R29" s="2757"/>
      <c r="S29" s="3566"/>
      <c r="T29" s="2894"/>
      <c r="U29" s="3551"/>
      <c r="V29" s="32"/>
    </row>
    <row r="30" spans="1:22" ht="15" customHeight="1">
      <c r="A30" s="4610" t="s">
        <v>1647</v>
      </c>
      <c r="B30" s="577"/>
      <c r="C30" s="2855"/>
      <c r="D30" s="2855"/>
      <c r="E30" s="2855"/>
      <c r="F30" s="2855"/>
      <c r="G30" s="2855"/>
      <c r="H30" s="2855"/>
      <c r="I30" s="2855"/>
      <c r="J30" s="2855"/>
      <c r="K30" s="2855"/>
      <c r="L30" s="2855"/>
      <c r="M30" s="2855"/>
      <c r="N30" s="2855"/>
      <c r="O30" s="2855"/>
      <c r="P30" s="2855"/>
      <c r="Q30" s="2341">
        <f t="shared" ref="Q30:Q32" si="11">SUM(C30:P30)</f>
        <v>0</v>
      </c>
      <c r="R30" s="2855"/>
      <c r="S30" s="2974"/>
      <c r="T30" s="3553">
        <f>SUM(Q30:S30)</f>
        <v>0</v>
      </c>
      <c r="U30" s="3554"/>
      <c r="V30" s="32"/>
    </row>
    <row r="31" spans="1:22" ht="15" customHeight="1">
      <c r="A31" s="4611" t="s">
        <v>1648</v>
      </c>
      <c r="B31" s="574"/>
      <c r="C31" s="3552"/>
      <c r="D31" s="3552"/>
      <c r="E31" s="3552"/>
      <c r="F31" s="3552"/>
      <c r="G31" s="3552"/>
      <c r="H31" s="3552"/>
      <c r="I31" s="3552"/>
      <c r="J31" s="3552"/>
      <c r="K31" s="3552"/>
      <c r="L31" s="3552"/>
      <c r="M31" s="3552"/>
      <c r="N31" s="3552"/>
      <c r="O31" s="3552"/>
      <c r="P31" s="3552"/>
      <c r="Q31" s="2341">
        <f t="shared" si="11"/>
        <v>0</v>
      </c>
      <c r="R31" s="3552"/>
      <c r="S31" s="2974"/>
      <c r="T31" s="3553">
        <f>SUM(Q31:S31)</f>
        <v>0</v>
      </c>
      <c r="U31" s="3554"/>
      <c r="V31" s="32"/>
    </row>
    <row r="32" spans="1:22" ht="15" customHeight="1">
      <c r="A32" s="4611" t="s">
        <v>1649</v>
      </c>
      <c r="B32" s="576"/>
      <c r="C32" s="3552"/>
      <c r="D32" s="3552"/>
      <c r="E32" s="3552"/>
      <c r="F32" s="3552"/>
      <c r="G32" s="3552"/>
      <c r="H32" s="3552"/>
      <c r="I32" s="3552"/>
      <c r="J32" s="3552"/>
      <c r="K32" s="3552"/>
      <c r="L32" s="3552"/>
      <c r="M32" s="3552"/>
      <c r="N32" s="3552"/>
      <c r="O32" s="3552"/>
      <c r="P32" s="3552"/>
      <c r="Q32" s="2341">
        <f t="shared" si="11"/>
        <v>0</v>
      </c>
      <c r="R32" s="3552"/>
      <c r="S32" s="2974"/>
      <c r="T32" s="3553">
        <f t="shared" ref="T32" si="12">SUM(Q32:S32)</f>
        <v>0</v>
      </c>
      <c r="U32" s="3554"/>
      <c r="V32" s="32"/>
    </row>
    <row r="33" spans="1:22" ht="15" customHeight="1">
      <c r="A33" s="4620" t="s">
        <v>2393</v>
      </c>
      <c r="B33" s="3567"/>
      <c r="C33" s="2168">
        <f>SUM(C30:C32)</f>
        <v>0</v>
      </c>
      <c r="D33" s="2168">
        <f t="shared" ref="D33:U33" si="13">SUM(D30:D32)</f>
        <v>0</v>
      </c>
      <c r="E33" s="2168">
        <f t="shared" si="13"/>
        <v>0</v>
      </c>
      <c r="F33" s="2168">
        <f t="shared" si="13"/>
        <v>0</v>
      </c>
      <c r="G33" s="2168">
        <f t="shared" si="13"/>
        <v>0</v>
      </c>
      <c r="H33" s="2168">
        <f t="shared" si="13"/>
        <v>0</v>
      </c>
      <c r="I33" s="2168">
        <f t="shared" si="13"/>
        <v>0</v>
      </c>
      <c r="J33" s="2168">
        <f t="shared" si="13"/>
        <v>0</v>
      </c>
      <c r="K33" s="2168">
        <f t="shared" si="13"/>
        <v>0</v>
      </c>
      <c r="L33" s="2168">
        <f t="shared" si="13"/>
        <v>0</v>
      </c>
      <c r="M33" s="2168">
        <f t="shared" si="13"/>
        <v>0</v>
      </c>
      <c r="N33" s="2168">
        <f t="shared" si="13"/>
        <v>0</v>
      </c>
      <c r="O33" s="2168">
        <f t="shared" si="13"/>
        <v>0</v>
      </c>
      <c r="P33" s="2168">
        <f t="shared" si="13"/>
        <v>0</v>
      </c>
      <c r="Q33" s="2168">
        <f t="shared" si="13"/>
        <v>0</v>
      </c>
      <c r="R33" s="2168">
        <f>SUM(R30:R32)</f>
        <v>0</v>
      </c>
      <c r="S33" s="2168">
        <f>SUM(S30:S32)</f>
        <v>0</v>
      </c>
      <c r="T33" s="2168">
        <f t="shared" si="13"/>
        <v>0</v>
      </c>
      <c r="U33" s="2169">
        <f t="shared" si="13"/>
        <v>0</v>
      </c>
      <c r="V33" s="32"/>
    </row>
    <row r="34" spans="1:22" ht="15" customHeight="1">
      <c r="A34" s="4619" t="s">
        <v>2394</v>
      </c>
      <c r="B34" s="3568"/>
      <c r="C34" s="3569"/>
      <c r="D34" s="2332"/>
      <c r="E34" s="2332"/>
      <c r="F34" s="2332"/>
      <c r="G34" s="2332"/>
      <c r="H34" s="2332"/>
      <c r="I34" s="2332"/>
      <c r="J34" s="2332"/>
      <c r="K34" s="2332"/>
      <c r="L34" s="2332"/>
      <c r="M34" s="2332"/>
      <c r="N34" s="2332"/>
      <c r="O34" s="2332"/>
      <c r="P34" s="2332"/>
      <c r="Q34" s="2237"/>
      <c r="R34" s="2332"/>
      <c r="S34" s="2237"/>
      <c r="T34" s="3570"/>
      <c r="U34" s="2087"/>
      <c r="V34" s="32"/>
    </row>
    <row r="35" spans="1:22" ht="15" customHeight="1">
      <c r="A35" s="4611" t="s">
        <v>1650</v>
      </c>
      <c r="B35" s="577"/>
      <c r="C35" s="3571"/>
      <c r="D35" s="3571"/>
      <c r="E35" s="3571"/>
      <c r="F35" s="3571"/>
      <c r="G35" s="3571"/>
      <c r="H35" s="3571"/>
      <c r="I35" s="3552"/>
      <c r="J35" s="3552"/>
      <c r="K35" s="3552"/>
      <c r="L35" s="3571"/>
      <c r="M35" s="3571"/>
      <c r="N35" s="3571"/>
      <c r="O35" s="3571"/>
      <c r="P35" s="3571"/>
      <c r="Q35" s="2341">
        <f t="shared" ref="Q35:Q38" si="14">SUM(C35:P35)</f>
        <v>0</v>
      </c>
      <c r="R35" s="3552"/>
      <c r="S35" s="2974"/>
      <c r="T35" s="3553">
        <f t="shared" ref="T35:T36" si="15">SUM(Q35:S35)</f>
        <v>0</v>
      </c>
      <c r="U35" s="3554"/>
      <c r="V35" s="32"/>
    </row>
    <row r="36" spans="1:22" ht="15" customHeight="1">
      <c r="A36" s="4611" t="s">
        <v>1651</v>
      </c>
      <c r="B36" s="576"/>
      <c r="C36" s="3571"/>
      <c r="D36" s="3571"/>
      <c r="E36" s="3571"/>
      <c r="F36" s="3571"/>
      <c r="G36" s="3571"/>
      <c r="H36" s="3571"/>
      <c r="I36" s="3552"/>
      <c r="J36" s="3552"/>
      <c r="K36" s="3552"/>
      <c r="L36" s="3571"/>
      <c r="M36" s="3571"/>
      <c r="N36" s="3571"/>
      <c r="O36" s="3571"/>
      <c r="P36" s="3571"/>
      <c r="Q36" s="2341">
        <f t="shared" si="14"/>
        <v>0</v>
      </c>
      <c r="R36" s="3552"/>
      <c r="S36" s="2974"/>
      <c r="T36" s="3553">
        <f t="shared" si="15"/>
        <v>0</v>
      </c>
      <c r="U36" s="3554"/>
      <c r="V36" s="32"/>
    </row>
    <row r="37" spans="1:22" ht="15" customHeight="1">
      <c r="A37" s="4621" t="s">
        <v>2395</v>
      </c>
      <c r="B37" s="576"/>
      <c r="C37" s="3571"/>
      <c r="D37" s="3571"/>
      <c r="E37" s="3571"/>
      <c r="F37" s="3571"/>
      <c r="G37" s="3571"/>
      <c r="H37" s="3571"/>
      <c r="I37" s="3552"/>
      <c r="J37" s="3552"/>
      <c r="K37" s="3552"/>
      <c r="L37" s="3571"/>
      <c r="M37" s="3571"/>
      <c r="N37" s="3571"/>
      <c r="O37" s="3571"/>
      <c r="P37" s="3571"/>
      <c r="Q37" s="2341">
        <f t="shared" si="14"/>
        <v>0</v>
      </c>
      <c r="R37" s="3552"/>
      <c r="S37" s="2974"/>
      <c r="T37" s="3553">
        <f>SUM(Q37:S37)</f>
        <v>0</v>
      </c>
      <c r="U37" s="3554"/>
      <c r="V37" s="32"/>
    </row>
    <row r="38" spans="1:22" ht="15" customHeight="1">
      <c r="A38" s="4622" t="s">
        <v>2396</v>
      </c>
      <c r="B38" s="576"/>
      <c r="C38" s="3572"/>
      <c r="D38" s="3572"/>
      <c r="E38" s="3572"/>
      <c r="F38" s="3572"/>
      <c r="G38" s="3572"/>
      <c r="H38" s="3572"/>
      <c r="I38" s="3573"/>
      <c r="J38" s="3573"/>
      <c r="K38" s="3573"/>
      <c r="L38" s="3572"/>
      <c r="M38" s="3572"/>
      <c r="N38" s="3572"/>
      <c r="O38" s="3572"/>
      <c r="P38" s="3572"/>
      <c r="Q38" s="3560">
        <f t="shared" si="14"/>
        <v>0</v>
      </c>
      <c r="R38" s="3573"/>
      <c r="S38" s="3574"/>
      <c r="T38" s="3561">
        <f>SUM(Q38:S38)</f>
        <v>0</v>
      </c>
      <c r="U38" s="3562"/>
      <c r="V38" s="32"/>
    </row>
    <row r="39" spans="1:22" ht="15" customHeight="1">
      <c r="A39" s="4623" t="s">
        <v>2397</v>
      </c>
      <c r="B39" s="3575"/>
      <c r="C39" s="3474">
        <f>+C33</f>
        <v>0</v>
      </c>
      <c r="D39" s="3474">
        <f t="shared" ref="D39:H39" si="16">+D33</f>
        <v>0</v>
      </c>
      <c r="E39" s="3474">
        <f t="shared" si="16"/>
        <v>0</v>
      </c>
      <c r="F39" s="3474">
        <f t="shared" si="16"/>
        <v>0</v>
      </c>
      <c r="G39" s="3474">
        <f t="shared" si="16"/>
        <v>0</v>
      </c>
      <c r="H39" s="3474">
        <f t="shared" si="16"/>
        <v>0</v>
      </c>
      <c r="I39" s="3474">
        <f>+I33+SUM(I35:I38)</f>
        <v>0</v>
      </c>
      <c r="J39" s="3474">
        <f>+J33+SUM(J35:J38)</f>
        <v>0</v>
      </c>
      <c r="K39" s="3474">
        <f>+K33+SUM(K35:K38)</f>
        <v>0</v>
      </c>
      <c r="L39" s="3474">
        <f>+L33</f>
        <v>0</v>
      </c>
      <c r="M39" s="3474">
        <f>+M33</f>
        <v>0</v>
      </c>
      <c r="N39" s="3474">
        <f>+N33</f>
        <v>0</v>
      </c>
      <c r="O39" s="3474">
        <f>+O33</f>
        <v>0</v>
      </c>
      <c r="P39" s="3474">
        <f>+P33</f>
        <v>0</v>
      </c>
      <c r="Q39" s="3474">
        <f>+Q33+SUM(Q35:Q38)</f>
        <v>0</v>
      </c>
      <c r="R39" s="3474">
        <f>+R33+SUM(R35:R38)</f>
        <v>0</v>
      </c>
      <c r="S39" s="3474">
        <f>+S33+SUM(S35:S38)</f>
        <v>0</v>
      </c>
      <c r="T39" s="3474">
        <f>+T33+SUM(T35:T38)</f>
        <v>0</v>
      </c>
      <c r="U39" s="3474">
        <f>+U33+SUM(U35:U38)</f>
        <v>0</v>
      </c>
      <c r="V39" s="32"/>
    </row>
    <row r="40" spans="1:22" ht="15" customHeight="1">
      <c r="A40" s="4624"/>
      <c r="B40" s="3576"/>
      <c r="C40" s="3577"/>
      <c r="D40" s="3577"/>
      <c r="E40" s="3577"/>
      <c r="F40" s="3577"/>
      <c r="G40" s="3577"/>
      <c r="H40" s="3577"/>
      <c r="I40" s="3577"/>
      <c r="J40" s="3577"/>
      <c r="K40" s="3577"/>
      <c r="L40" s="3577"/>
      <c r="M40" s="3577"/>
      <c r="N40" s="3577"/>
      <c r="O40" s="3577"/>
      <c r="P40" s="3577"/>
      <c r="Q40" s="3577"/>
      <c r="R40" s="3577"/>
      <c r="S40" s="3577"/>
      <c r="T40" s="3578"/>
      <c r="U40" s="3579"/>
      <c r="V40" s="32"/>
    </row>
    <row r="41" spans="1:22" ht="15" customHeight="1" thickBot="1">
      <c r="A41" s="4625" t="s">
        <v>1652</v>
      </c>
      <c r="B41" s="3580"/>
      <c r="C41" s="2125">
        <f>C28-C33</f>
        <v>0</v>
      </c>
      <c r="D41" s="2125">
        <f t="shared" ref="D41:V41" si="17">D28-D33</f>
        <v>0</v>
      </c>
      <c r="E41" s="2125">
        <f t="shared" si="17"/>
        <v>0</v>
      </c>
      <c r="F41" s="2125">
        <f t="shared" si="17"/>
        <v>0</v>
      </c>
      <c r="G41" s="2125">
        <f t="shared" si="17"/>
        <v>0</v>
      </c>
      <c r="H41" s="2125">
        <f t="shared" si="17"/>
        <v>0</v>
      </c>
      <c r="I41" s="2125">
        <f>I28-I33</f>
        <v>0</v>
      </c>
      <c r="J41" s="2125">
        <f t="shared" si="17"/>
        <v>0</v>
      </c>
      <c r="K41" s="2125">
        <f t="shared" si="17"/>
        <v>0</v>
      </c>
      <c r="L41" s="2125">
        <f t="shared" si="17"/>
        <v>0</v>
      </c>
      <c r="M41" s="2125">
        <f t="shared" si="17"/>
        <v>0</v>
      </c>
      <c r="N41" s="2125">
        <f t="shared" si="17"/>
        <v>0</v>
      </c>
      <c r="O41" s="2125">
        <f t="shared" si="17"/>
        <v>0</v>
      </c>
      <c r="P41" s="2125">
        <f t="shared" si="17"/>
        <v>0</v>
      </c>
      <c r="Q41" s="2125">
        <f t="shared" si="17"/>
        <v>0</v>
      </c>
      <c r="R41" s="2125">
        <f t="shared" si="17"/>
        <v>0</v>
      </c>
      <c r="S41" s="2125">
        <f t="shared" si="17"/>
        <v>0</v>
      </c>
      <c r="T41" s="2125">
        <f t="shared" si="17"/>
        <v>0</v>
      </c>
      <c r="U41" s="2125">
        <f t="shared" si="17"/>
        <v>0</v>
      </c>
      <c r="V41" s="2125">
        <f t="shared" si="17"/>
        <v>0</v>
      </c>
    </row>
    <row r="42" spans="1:22" ht="15" customHeight="1">
      <c r="A42" s="4626"/>
      <c r="B42" s="579"/>
      <c r="C42" s="3581"/>
      <c r="D42" s="3581"/>
      <c r="E42" s="3581"/>
      <c r="F42" s="3581"/>
      <c r="G42" s="3581"/>
      <c r="H42" s="3581"/>
      <c r="I42" s="3581"/>
      <c r="J42" s="3581"/>
      <c r="K42" s="3581"/>
      <c r="L42" s="3581"/>
      <c r="M42" s="3581"/>
      <c r="N42" s="3581"/>
      <c r="O42" s="3581"/>
      <c r="P42" s="3581"/>
      <c r="Q42" s="3581"/>
      <c r="R42" s="3581"/>
      <c r="S42" s="3581"/>
      <c r="T42" s="3582"/>
      <c r="U42" s="3583"/>
      <c r="V42" s="32"/>
    </row>
    <row r="43" spans="1:22" ht="15" customHeight="1">
      <c r="A43" s="4626" t="s">
        <v>1653</v>
      </c>
      <c r="B43" s="579"/>
      <c r="C43" s="2757"/>
      <c r="D43" s="2757"/>
      <c r="E43" s="2757"/>
      <c r="F43" s="2757"/>
      <c r="G43" s="2757"/>
      <c r="H43" s="2757"/>
      <c r="I43" s="2757"/>
      <c r="J43" s="2757"/>
      <c r="K43" s="2757"/>
      <c r="L43" s="2757"/>
      <c r="M43" s="2757"/>
      <c r="N43" s="2757"/>
      <c r="O43" s="2757"/>
      <c r="P43" s="2757"/>
      <c r="Q43" s="2757"/>
      <c r="R43" s="2757"/>
      <c r="S43" s="2757"/>
      <c r="T43" s="2894"/>
      <c r="U43" s="3551"/>
      <c r="V43" s="32"/>
    </row>
    <row r="44" spans="1:22" ht="15" customHeight="1">
      <c r="A44" s="4610" t="s">
        <v>1654</v>
      </c>
      <c r="B44" s="580"/>
      <c r="C44" s="1918"/>
      <c r="D44" s="1918"/>
      <c r="E44" s="1918"/>
      <c r="F44" s="1918"/>
      <c r="G44" s="1918"/>
      <c r="H44" s="1918"/>
      <c r="I44" s="1918"/>
      <c r="J44" s="1918"/>
      <c r="K44" s="1918"/>
      <c r="L44" s="1918"/>
      <c r="M44" s="1918"/>
      <c r="N44" s="1363"/>
      <c r="O44" s="1918"/>
      <c r="P44" s="1918"/>
      <c r="Q44" s="2341">
        <f t="shared" ref="Q44:Q46" si="18">SUM(C44:P44)</f>
        <v>0</v>
      </c>
      <c r="R44" s="1918"/>
      <c r="S44" s="1918"/>
      <c r="T44" s="3553">
        <f>SUM(Q44:S44)</f>
        <v>0</v>
      </c>
      <c r="U44" s="3554"/>
      <c r="V44" s="32"/>
    </row>
    <row r="45" spans="1:22" ht="15" customHeight="1">
      <c r="A45" s="4611" t="s">
        <v>1655</v>
      </c>
      <c r="B45" s="581"/>
      <c r="C45" s="1918"/>
      <c r="D45" s="1918"/>
      <c r="E45" s="1918"/>
      <c r="F45" s="1918"/>
      <c r="G45" s="1918"/>
      <c r="H45" s="1918"/>
      <c r="I45" s="1918"/>
      <c r="J45" s="1918"/>
      <c r="K45" s="1918"/>
      <c r="L45" s="1918"/>
      <c r="M45" s="1918"/>
      <c r="N45" s="1918"/>
      <c r="O45" s="1918"/>
      <c r="P45" s="1918"/>
      <c r="Q45" s="2341">
        <f t="shared" si="18"/>
        <v>0</v>
      </c>
      <c r="R45" s="1918"/>
      <c r="S45" s="2974"/>
      <c r="T45" s="3553">
        <f t="shared" ref="T45:T46" si="19">SUM(Q45:S45)</f>
        <v>0</v>
      </c>
      <c r="U45" s="3554"/>
      <c r="V45" s="32"/>
    </row>
    <row r="46" spans="1:22" ht="15" customHeight="1">
      <c r="A46" s="4612" t="s">
        <v>1656</v>
      </c>
      <c r="B46" s="582"/>
      <c r="C46" s="3584"/>
      <c r="D46" s="3584"/>
      <c r="E46" s="3584"/>
      <c r="F46" s="3584"/>
      <c r="G46" s="1918"/>
      <c r="H46" s="1918"/>
      <c r="I46" s="1918"/>
      <c r="J46" s="3584"/>
      <c r="K46" s="3584"/>
      <c r="L46" s="3584"/>
      <c r="M46" s="3584"/>
      <c r="N46" s="3584"/>
      <c r="O46" s="3584"/>
      <c r="P46" s="3584"/>
      <c r="Q46" s="2341">
        <f t="shared" si="18"/>
        <v>0</v>
      </c>
      <c r="R46" s="3584"/>
      <c r="S46" s="2974"/>
      <c r="T46" s="3553">
        <f t="shared" si="19"/>
        <v>0</v>
      </c>
      <c r="U46" s="3554"/>
      <c r="V46" s="32"/>
    </row>
    <row r="47" spans="1:22" ht="15" customHeight="1">
      <c r="A47" s="4627" t="s">
        <v>2398</v>
      </c>
      <c r="B47" s="3585"/>
      <c r="C47" s="2744">
        <f>SUM(C44:C46)</f>
        <v>0</v>
      </c>
      <c r="D47" s="2744">
        <f t="shared" ref="D47:V47" si="20">SUM(D44:D46)</f>
        <v>0</v>
      </c>
      <c r="E47" s="2744">
        <f t="shared" si="20"/>
        <v>0</v>
      </c>
      <c r="F47" s="2744">
        <f t="shared" si="20"/>
        <v>0</v>
      </c>
      <c r="G47" s="2744">
        <f t="shared" si="20"/>
        <v>0</v>
      </c>
      <c r="H47" s="2744">
        <f t="shared" si="20"/>
        <v>0</v>
      </c>
      <c r="I47" s="2744">
        <f t="shared" si="20"/>
        <v>0</v>
      </c>
      <c r="J47" s="2744">
        <f t="shared" si="20"/>
        <v>0</v>
      </c>
      <c r="K47" s="2744">
        <f t="shared" si="20"/>
        <v>0</v>
      </c>
      <c r="L47" s="2744">
        <f t="shared" si="20"/>
        <v>0</v>
      </c>
      <c r="M47" s="2744">
        <f t="shared" si="20"/>
        <v>0</v>
      </c>
      <c r="N47" s="2744">
        <f t="shared" si="20"/>
        <v>0</v>
      </c>
      <c r="O47" s="2744">
        <f t="shared" si="20"/>
        <v>0</v>
      </c>
      <c r="P47" s="2744">
        <f t="shared" si="20"/>
        <v>0</v>
      </c>
      <c r="Q47" s="2744">
        <f t="shared" si="20"/>
        <v>0</v>
      </c>
      <c r="R47" s="2744">
        <f t="shared" si="20"/>
        <v>0</v>
      </c>
      <c r="S47" s="2744">
        <f>SUM(S44:S46)</f>
        <v>0</v>
      </c>
      <c r="T47" s="2744">
        <f t="shared" si="20"/>
        <v>0</v>
      </c>
      <c r="U47" s="2744">
        <f t="shared" si="20"/>
        <v>0</v>
      </c>
      <c r="V47" s="2744">
        <f t="shared" si="20"/>
        <v>0</v>
      </c>
    </row>
    <row r="48" spans="1:22" ht="15" customHeight="1">
      <c r="A48" s="4626"/>
      <c r="B48" s="583"/>
      <c r="C48" s="2750"/>
      <c r="D48" s="2750"/>
      <c r="E48" s="2750"/>
      <c r="F48" s="2750"/>
      <c r="G48" s="2750"/>
      <c r="H48" s="2750"/>
      <c r="I48" s="2750"/>
      <c r="J48" s="2750"/>
      <c r="K48" s="2750"/>
      <c r="L48" s="2750"/>
      <c r="M48" s="2750"/>
      <c r="N48" s="2750"/>
      <c r="O48" s="2750"/>
      <c r="P48" s="2750"/>
      <c r="Q48" s="3586"/>
      <c r="R48" s="2750"/>
      <c r="S48" s="3586"/>
      <c r="T48" s="3587"/>
      <c r="U48" s="3588"/>
      <c r="V48" s="32"/>
    </row>
    <row r="49" spans="1:22" ht="15" customHeight="1">
      <c r="A49" s="4626" t="s">
        <v>1657</v>
      </c>
      <c r="B49" s="579"/>
      <c r="C49" s="2757"/>
      <c r="D49" s="2757"/>
      <c r="E49" s="2757"/>
      <c r="F49" s="2757"/>
      <c r="G49" s="2757"/>
      <c r="H49" s="2757"/>
      <c r="I49" s="2757"/>
      <c r="J49" s="2757"/>
      <c r="K49" s="2757"/>
      <c r="L49" s="2757"/>
      <c r="M49" s="2757"/>
      <c r="N49" s="2757"/>
      <c r="O49" s="2757"/>
      <c r="P49" s="2757"/>
      <c r="Q49" s="2757"/>
      <c r="R49" s="2757"/>
      <c r="S49" s="2757"/>
      <c r="T49" s="2894"/>
      <c r="U49" s="3551"/>
      <c r="V49" s="32"/>
    </row>
    <row r="50" spans="1:22" ht="15" customHeight="1">
      <c r="A50" s="4628" t="s">
        <v>1658</v>
      </c>
      <c r="B50" s="580"/>
      <c r="C50" s="2742"/>
      <c r="D50" s="2742"/>
      <c r="E50" s="2742"/>
      <c r="F50" s="2742"/>
      <c r="G50" s="2742"/>
      <c r="H50" s="2742"/>
      <c r="I50" s="2742"/>
      <c r="J50" s="2742"/>
      <c r="K50" s="2742"/>
      <c r="L50" s="2742"/>
      <c r="M50" s="2742"/>
      <c r="N50" s="2742"/>
      <c r="O50" s="2742"/>
      <c r="P50" s="2742"/>
      <c r="Q50" s="3560">
        <f t="shared" ref="Q50:Q51" si="21">SUM(C50:P50)</f>
        <v>0</v>
      </c>
      <c r="R50" s="2742"/>
      <c r="S50" s="2974"/>
      <c r="T50" s="3561">
        <f t="shared" ref="T50:T51" si="22">SUM(Q50:S50)</f>
        <v>0</v>
      </c>
      <c r="U50" s="3554"/>
      <c r="V50" s="32"/>
    </row>
    <row r="51" spans="1:22" ht="15" customHeight="1" thickBot="1">
      <c r="A51" s="4629" t="s">
        <v>1659</v>
      </c>
      <c r="B51" s="584"/>
      <c r="C51" s="3589"/>
      <c r="D51" s="3589"/>
      <c r="E51" s="3589"/>
      <c r="F51" s="3589"/>
      <c r="G51" s="3589"/>
      <c r="H51" s="3589"/>
      <c r="I51" s="3589"/>
      <c r="J51" s="3589"/>
      <c r="K51" s="3589"/>
      <c r="L51" s="3589"/>
      <c r="M51" s="3589"/>
      <c r="N51" s="3589"/>
      <c r="O51" s="3589"/>
      <c r="P51" s="3589"/>
      <c r="Q51" s="3560">
        <f t="shared" si="21"/>
        <v>0</v>
      </c>
      <c r="R51" s="3589"/>
      <c r="S51" s="2974"/>
      <c r="T51" s="3561">
        <f t="shared" si="22"/>
        <v>0</v>
      </c>
      <c r="U51" s="3554"/>
      <c r="V51" s="32"/>
    </row>
    <row r="52" spans="1:22" ht="15" customHeight="1" thickTop="1" thickBot="1">
      <c r="A52" s="4630" t="s">
        <v>1660</v>
      </c>
      <c r="B52" s="585"/>
      <c r="C52" s="3590">
        <f>C47+SUM(C50:C51)</f>
        <v>0</v>
      </c>
      <c r="D52" s="3590">
        <f t="shared" ref="D52:U52" si="23">D47+SUM(D50:D51)</f>
        <v>0</v>
      </c>
      <c r="E52" s="3590">
        <f t="shared" si="23"/>
        <v>0</v>
      </c>
      <c r="F52" s="3590">
        <f t="shared" si="23"/>
        <v>0</v>
      </c>
      <c r="G52" s="3590">
        <f t="shared" si="23"/>
        <v>0</v>
      </c>
      <c r="H52" s="3590">
        <f t="shared" si="23"/>
        <v>0</v>
      </c>
      <c r="I52" s="3590">
        <f t="shared" si="23"/>
        <v>0</v>
      </c>
      <c r="J52" s="3590">
        <f t="shared" si="23"/>
        <v>0</v>
      </c>
      <c r="K52" s="3590">
        <f t="shared" si="23"/>
        <v>0</v>
      </c>
      <c r="L52" s="3590">
        <f t="shared" si="23"/>
        <v>0</v>
      </c>
      <c r="M52" s="3590">
        <f t="shared" si="23"/>
        <v>0</v>
      </c>
      <c r="N52" s="3590">
        <f t="shared" si="23"/>
        <v>0</v>
      </c>
      <c r="O52" s="3590">
        <f t="shared" si="23"/>
        <v>0</v>
      </c>
      <c r="P52" s="3590">
        <f>P47+SUM(P50:P51)</f>
        <v>0</v>
      </c>
      <c r="Q52" s="3590">
        <f>Q47+SUM(Q50:Q51)</f>
        <v>0</v>
      </c>
      <c r="R52" s="3590">
        <f>R47+SUM(R50:R51)</f>
        <v>0</v>
      </c>
      <c r="S52" s="3590">
        <f t="shared" ref="S52:T52" si="24">S47+SUM(S50:S51)</f>
        <v>0</v>
      </c>
      <c r="T52" s="3590">
        <f t="shared" si="24"/>
        <v>0</v>
      </c>
      <c r="U52" s="3591">
        <f t="shared" si="23"/>
        <v>0</v>
      </c>
      <c r="V52" s="32"/>
    </row>
    <row r="53" spans="1:22" ht="16" thickTop="1">
      <c r="A53" s="32"/>
      <c r="B53" s="32"/>
      <c r="C53" s="32"/>
      <c r="D53" s="32"/>
      <c r="E53" s="32"/>
      <c r="F53" s="32"/>
      <c r="G53" s="32"/>
      <c r="H53" s="32"/>
      <c r="I53" s="32"/>
      <c r="J53" s="32"/>
      <c r="K53" s="32"/>
      <c r="L53" s="32"/>
      <c r="M53" s="32"/>
      <c r="N53" s="32"/>
      <c r="O53" s="32"/>
      <c r="P53" s="32"/>
      <c r="Q53" s="32"/>
      <c r="R53" s="32"/>
      <c r="S53" s="32"/>
      <c r="T53" s="32"/>
      <c r="U53" s="32"/>
      <c r="V53" s="32"/>
    </row>
    <row r="54" spans="1:22" ht="15.5">
      <c r="A54" s="32"/>
      <c r="B54" s="32"/>
      <c r="C54" s="32"/>
      <c r="D54" s="32"/>
      <c r="E54" s="32"/>
      <c r="F54" s="32"/>
      <c r="G54" s="32"/>
      <c r="H54" s="32"/>
      <c r="I54" s="32"/>
      <c r="J54" s="32"/>
      <c r="K54" s="32"/>
      <c r="L54" s="32"/>
      <c r="M54" s="32"/>
      <c r="N54" s="32"/>
      <c r="O54" s="32"/>
      <c r="P54" s="32"/>
      <c r="Q54" s="32"/>
      <c r="R54" s="32"/>
      <c r="S54" s="32"/>
      <c r="T54" s="126" t="str">
        <f>+ToC!E115</f>
        <v xml:space="preserve">LONG-TERM Annual Return </v>
      </c>
      <c r="U54" s="32"/>
      <c r="V54" s="32"/>
    </row>
    <row r="55" spans="1:22" ht="15.5">
      <c r="A55" s="32"/>
      <c r="B55" s="32"/>
      <c r="C55" s="32"/>
      <c r="D55" s="32"/>
      <c r="E55" s="32"/>
      <c r="F55" s="32"/>
      <c r="G55" s="32"/>
      <c r="H55" s="32"/>
      <c r="I55" s="32"/>
      <c r="J55" s="32"/>
      <c r="K55" s="32"/>
      <c r="L55" s="32"/>
      <c r="M55" s="32"/>
      <c r="N55" s="32"/>
      <c r="O55" s="32"/>
      <c r="P55" s="32"/>
      <c r="Q55" s="32"/>
      <c r="R55" s="32"/>
      <c r="S55" s="32"/>
      <c r="T55" s="126" t="s">
        <v>1661</v>
      </c>
      <c r="U55" s="32"/>
      <c r="V55" s="32"/>
    </row>
    <row r="56" spans="1:22" ht="15.5">
      <c r="A56" s="32"/>
      <c r="B56" s="32"/>
      <c r="C56" s="32"/>
      <c r="D56" s="32"/>
      <c r="E56" s="32"/>
      <c r="F56" s="32"/>
      <c r="G56" s="32"/>
      <c r="H56" s="32"/>
      <c r="I56" s="32"/>
      <c r="J56" s="32"/>
      <c r="K56" s="32"/>
      <c r="L56" s="32"/>
      <c r="M56" s="32"/>
      <c r="N56" s="32"/>
      <c r="O56" s="32"/>
      <c r="P56" s="32"/>
      <c r="Q56" s="32"/>
      <c r="R56" s="32"/>
      <c r="S56" s="32"/>
      <c r="T56" s="32"/>
      <c r="U56" s="32"/>
      <c r="V56" s="32"/>
    </row>
    <row r="57" spans="1:22" ht="15.5">
      <c r="A57" s="32"/>
      <c r="B57" s="32"/>
      <c r="C57" s="32"/>
      <c r="D57" s="32"/>
      <c r="E57" s="32"/>
      <c r="F57" s="32"/>
      <c r="G57" s="32"/>
      <c r="H57" s="32"/>
      <c r="I57" s="32"/>
      <c r="J57" s="32"/>
      <c r="K57" s="32"/>
      <c r="L57" s="32"/>
      <c r="M57" s="32"/>
      <c r="N57" s="32"/>
      <c r="O57" s="32"/>
      <c r="P57" s="32"/>
      <c r="Q57" s="32"/>
      <c r="R57" s="32"/>
      <c r="S57" s="32"/>
      <c r="T57" s="32"/>
      <c r="U57" s="32"/>
      <c r="V57" s="32"/>
    </row>
    <row r="58" spans="1:22" ht="15.5">
      <c r="A58" s="32"/>
      <c r="B58" s="32"/>
      <c r="C58" s="32"/>
      <c r="D58" s="32"/>
      <c r="E58" s="32"/>
      <c r="F58" s="32"/>
      <c r="G58" s="32"/>
      <c r="H58" s="32"/>
      <c r="I58" s="32"/>
      <c r="J58" s="32"/>
      <c r="K58" s="32"/>
      <c r="L58" s="32"/>
      <c r="M58" s="32"/>
      <c r="N58" s="32"/>
      <c r="O58" s="32"/>
      <c r="P58" s="32"/>
      <c r="Q58" s="32"/>
      <c r="R58" s="32"/>
      <c r="S58" s="32"/>
      <c r="T58" s="32"/>
      <c r="U58" s="32"/>
      <c r="V58" s="32"/>
    </row>
    <row r="59" spans="1:22" hidden="1"/>
    <row r="60" spans="1:22" hidden="1"/>
    <row r="61" spans="1:22" hidden="1"/>
    <row r="62" spans="1:22" hidden="1"/>
  </sheetData>
  <sheetProtection password="DF61" sheet="1" objects="1" scenarios="1"/>
  <mergeCells count="18">
    <mergeCell ref="N13:N14"/>
    <mergeCell ref="C13:E13"/>
    <mergeCell ref="F13:H13"/>
    <mergeCell ref="I13:K13"/>
    <mergeCell ref="L13:L14"/>
    <mergeCell ref="M13:M14"/>
    <mergeCell ref="A1:T1"/>
    <mergeCell ref="A9:T9"/>
    <mergeCell ref="A10:T10"/>
    <mergeCell ref="C12:N12"/>
    <mergeCell ref="O12:P12"/>
    <mergeCell ref="Q12:Q14"/>
    <mergeCell ref="R12:S12"/>
    <mergeCell ref="T13:U13"/>
    <mergeCell ref="O13:O14"/>
    <mergeCell ref="P13:P14"/>
    <mergeCell ref="R13:R14"/>
    <mergeCell ref="S13:S14"/>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Q17:Q20 Q30:Q32 S34 R48:U48 C28:U28 C52:U52 C33:U33 Q34:Q39 R20:U20 C26:P26 Q50:Q51 C20:P20 C41:XFD41 R26:U26 R39:U39 C39:P39 Q22:Q26 Q44:Q46 C47:Q48 R47:XFD47">
      <formula1>50000000000</formula1>
    </dataValidation>
    <dataValidation errorStyle="warning" allowBlank="1" showInputMessage="1" showErrorMessage="1" errorTitle="Enter negative values only" sqref="C25:H25"/>
  </dataValidations>
  <hyperlinks>
    <hyperlink ref="A1:T1" location="ToC!A1" display="45.020"/>
  </hyperlinks>
  <pageMargins left="0.5" right="0" top="0.5" bottom="0.5" header="0.3" footer="0.3"/>
  <pageSetup paperSize="17" scale="32" fitToHeight="0" orientation="landscape" r:id="rId1"/>
  <ignoredErrors>
    <ignoredError sqref="A1" numberStoredAsText="1"/>
  </ignoredError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92D050"/>
    <pageSetUpPr fitToPage="1"/>
  </sheetPr>
  <dimension ref="A1:V59"/>
  <sheetViews>
    <sheetView zoomScale="115" zoomScaleNormal="115" workbookViewId="0">
      <selection activeCell="T12" sqref="T12:T13"/>
    </sheetView>
  </sheetViews>
  <sheetFormatPr defaultColWidth="0" defaultRowHeight="12.5" zeroHeight="1"/>
  <cols>
    <col min="1" max="1" width="31.765625" style="4221" customWidth="1"/>
    <col min="2" max="2" width="5.765625" style="4221" customWidth="1"/>
    <col min="3" max="21" width="15.765625" style="4221" customWidth="1"/>
    <col min="22" max="22" width="0.4609375" style="4221" customWidth="1"/>
    <col min="23" max="16384" width="8.84375" style="4221" hidden="1"/>
  </cols>
  <sheetData>
    <row r="1" spans="1:22" ht="15.5">
      <c r="A1" s="5833" t="s">
        <v>110</v>
      </c>
      <c r="B1" s="5422"/>
      <c r="C1" s="5422"/>
      <c r="D1" s="5422"/>
      <c r="E1" s="5422"/>
      <c r="F1" s="5422"/>
      <c r="G1" s="5422"/>
      <c r="H1" s="5422"/>
      <c r="I1" s="5422"/>
      <c r="J1" s="5422"/>
      <c r="K1" s="5422"/>
      <c r="L1" s="5422"/>
      <c r="M1" s="5422"/>
      <c r="N1" s="5422"/>
      <c r="O1" s="5422"/>
      <c r="P1" s="5422"/>
      <c r="Q1" s="5422"/>
      <c r="R1" s="1796"/>
      <c r="S1" s="32"/>
      <c r="T1" s="32"/>
      <c r="U1" s="32"/>
      <c r="V1" s="32"/>
    </row>
    <row r="2" spans="1:22" ht="15.5">
      <c r="A2" s="1799"/>
      <c r="B2" s="1799"/>
      <c r="C2" s="1799"/>
      <c r="D2" s="1799"/>
      <c r="E2" s="1799"/>
      <c r="F2" s="1799"/>
      <c r="G2" s="1799"/>
      <c r="H2" s="1799"/>
      <c r="I2" s="1799"/>
      <c r="J2" s="1799"/>
      <c r="K2" s="1799"/>
      <c r="L2" s="1799"/>
      <c r="M2" s="1799"/>
      <c r="N2" s="1799"/>
      <c r="O2" s="1799"/>
      <c r="P2" s="1799"/>
      <c r="Q2" s="1799"/>
      <c r="R2" s="1799"/>
      <c r="S2" s="32"/>
      <c r="T2" s="32"/>
      <c r="U2" s="32"/>
      <c r="V2" s="32"/>
    </row>
    <row r="3" spans="1:22" ht="15.5">
      <c r="A3" s="1234" t="str">
        <f>+Cover!A14</f>
        <v>Select Name of Insurer/ Financial Holding Company</v>
      </c>
      <c r="B3" s="1235"/>
      <c r="C3" s="91"/>
      <c r="D3" s="283"/>
      <c r="E3" s="283"/>
      <c r="F3" s="283"/>
      <c r="G3" s="283"/>
      <c r="H3" s="283"/>
      <c r="I3" s="283"/>
      <c r="J3" s="283"/>
      <c r="K3" s="283"/>
      <c r="L3" s="283"/>
      <c r="M3" s="283"/>
      <c r="N3" s="283"/>
      <c r="O3" s="283"/>
      <c r="P3" s="283"/>
      <c r="Q3" s="91"/>
      <c r="R3" s="91"/>
      <c r="S3" s="32"/>
      <c r="T3" s="68" t="s">
        <v>1752</v>
      </c>
      <c r="U3" s="32"/>
      <c r="V3" s="32"/>
    </row>
    <row r="4" spans="1:22" ht="15.5">
      <c r="A4" s="179" t="str">
        <f>+ToC!A3</f>
        <v>Insurer/Financial Holding Company</v>
      </c>
      <c r="B4" s="283"/>
      <c r="C4" s="91"/>
      <c r="D4" s="283"/>
      <c r="E4" s="283"/>
      <c r="F4" s="283"/>
      <c r="G4" s="283"/>
      <c r="H4" s="283"/>
      <c r="I4" s="283"/>
      <c r="J4" s="283"/>
      <c r="K4" s="283"/>
      <c r="L4" s="283"/>
      <c r="M4" s="283"/>
      <c r="N4" s="68"/>
      <c r="O4" s="283"/>
      <c r="P4" s="283"/>
      <c r="Q4" s="91"/>
      <c r="R4" s="91"/>
      <c r="S4" s="32"/>
      <c r="T4" s="32"/>
      <c r="U4" s="32"/>
      <c r="V4" s="32"/>
    </row>
    <row r="5" spans="1:22" ht="15.5">
      <c r="A5" s="179"/>
      <c r="B5" s="283"/>
      <c r="C5" s="91"/>
      <c r="D5" s="283"/>
      <c r="E5" s="283"/>
      <c r="F5" s="283"/>
      <c r="G5" s="283"/>
      <c r="H5" s="283"/>
      <c r="I5" s="283"/>
      <c r="J5" s="283"/>
      <c r="K5" s="283"/>
      <c r="L5" s="283"/>
      <c r="M5" s="283"/>
      <c r="N5" s="283"/>
      <c r="O5" s="283"/>
      <c r="P5" s="283"/>
      <c r="Q5" s="285"/>
      <c r="R5" s="285"/>
      <c r="S5" s="32"/>
      <c r="T5" s="32"/>
      <c r="U5" s="32"/>
      <c r="V5" s="32"/>
    </row>
    <row r="6" spans="1:22" ht="15.5">
      <c r="A6" s="99" t="str">
        <f>+ToC!A5</f>
        <v>LONG-TERM INSURERS ANNUAL RETURN</v>
      </c>
      <c r="B6" s="1789"/>
      <c r="C6" s="1789"/>
      <c r="D6" s="89"/>
      <c r="E6" s="89"/>
      <c r="F6" s="89"/>
      <c r="G6" s="89"/>
      <c r="H6" s="89"/>
      <c r="I6" s="287"/>
      <c r="J6" s="283"/>
      <c r="K6" s="91"/>
      <c r="L6" s="91"/>
      <c r="M6" s="283"/>
      <c r="N6" s="283"/>
      <c r="O6" s="283"/>
      <c r="P6" s="283"/>
      <c r="Q6" s="91"/>
      <c r="R6" s="91"/>
      <c r="S6" s="32"/>
      <c r="T6" s="32"/>
      <c r="U6" s="32"/>
      <c r="V6" s="32"/>
    </row>
    <row r="7" spans="1:22" ht="15.5">
      <c r="A7" s="179" t="str">
        <f>+ToC!A6</f>
        <v>FOR THE YEAR ENDED:</v>
      </c>
      <c r="B7" s="266"/>
      <c r="C7" s="284"/>
      <c r="D7" s="283"/>
      <c r="E7" s="283"/>
      <c r="F7" s="283"/>
      <c r="G7" s="283"/>
      <c r="H7" s="283"/>
      <c r="I7" s="283"/>
      <c r="J7" s="283"/>
      <c r="K7" s="283"/>
      <c r="L7" s="283"/>
      <c r="M7" s="283"/>
      <c r="N7" s="283"/>
      <c r="O7" s="283"/>
      <c r="P7" s="283"/>
      <c r="Q7" s="4681">
        <f>+Cover!$A$23</f>
        <v>0</v>
      </c>
      <c r="R7" s="298"/>
      <c r="S7" s="32"/>
      <c r="T7" s="32"/>
      <c r="U7" s="32"/>
      <c r="V7" s="32"/>
    </row>
    <row r="8" spans="1:22" ht="15.5">
      <c r="A8" s="32"/>
      <c r="B8" s="32"/>
      <c r="C8" s="32"/>
      <c r="D8" s="32"/>
      <c r="E8" s="32"/>
      <c r="F8" s="32"/>
      <c r="G8" s="32"/>
      <c r="H8" s="32"/>
      <c r="I8" s="32"/>
      <c r="J8" s="32"/>
      <c r="K8" s="32"/>
      <c r="L8" s="32"/>
      <c r="M8" s="32"/>
      <c r="N8" s="32"/>
      <c r="O8" s="32"/>
      <c r="P8" s="32"/>
      <c r="Q8" s="32"/>
      <c r="R8" s="32"/>
      <c r="S8" s="32"/>
      <c r="T8" s="32"/>
      <c r="U8" s="32"/>
      <c r="V8" s="32"/>
    </row>
    <row r="9" spans="1:22" ht="15.5">
      <c r="A9" s="5834" t="s">
        <v>912</v>
      </c>
      <c r="B9" s="5834"/>
      <c r="C9" s="5834"/>
      <c r="D9" s="5834"/>
      <c r="E9" s="5834"/>
      <c r="F9" s="5834"/>
      <c r="G9" s="5834"/>
      <c r="H9" s="5834"/>
      <c r="I9" s="5834"/>
      <c r="J9" s="5834"/>
      <c r="K9" s="5834"/>
      <c r="L9" s="5834"/>
      <c r="M9" s="5834"/>
      <c r="N9" s="5834"/>
      <c r="O9" s="5834"/>
      <c r="P9" s="5834"/>
      <c r="Q9" s="5834"/>
      <c r="R9" s="1828"/>
      <c r="S9" s="91"/>
      <c r="T9" s="91"/>
      <c r="U9" s="32"/>
      <c r="V9" s="32"/>
    </row>
    <row r="10" spans="1:22" ht="16" thickBot="1">
      <c r="A10" s="5835" t="s">
        <v>1662</v>
      </c>
      <c r="B10" s="5042"/>
      <c r="C10" s="5042"/>
      <c r="D10" s="5042"/>
      <c r="E10" s="5042"/>
      <c r="F10" s="5042"/>
      <c r="G10" s="5042"/>
      <c r="H10" s="5042"/>
      <c r="I10" s="5042"/>
      <c r="J10" s="5042"/>
      <c r="K10" s="5042"/>
      <c r="L10" s="5042"/>
      <c r="M10" s="5042"/>
      <c r="N10" s="5042"/>
      <c r="O10" s="5042"/>
      <c r="P10" s="5042"/>
      <c r="Q10" s="5042"/>
      <c r="R10" s="1810"/>
      <c r="S10" s="91"/>
      <c r="T10" s="91"/>
      <c r="U10" s="32"/>
      <c r="V10" s="32"/>
    </row>
    <row r="11" spans="1:22" s="4264" customFormat="1" ht="16" thickTop="1">
      <c r="A11" s="3522" t="s">
        <v>1663</v>
      </c>
      <c r="B11" s="3445"/>
      <c r="C11" s="5742" t="s">
        <v>1563</v>
      </c>
      <c r="D11" s="5758"/>
      <c r="E11" s="5758"/>
      <c r="F11" s="5758"/>
      <c r="G11" s="5758"/>
      <c r="H11" s="5758"/>
      <c r="I11" s="5758"/>
      <c r="J11" s="5758"/>
      <c r="K11" s="5758"/>
      <c r="L11" s="5758"/>
      <c r="M11" s="5758"/>
      <c r="N11" s="5743"/>
      <c r="O11" s="5742" t="s">
        <v>1564</v>
      </c>
      <c r="P11" s="5748"/>
      <c r="Q11" s="5820" t="s">
        <v>1565</v>
      </c>
      <c r="R11" s="5821" t="s">
        <v>1664</v>
      </c>
      <c r="S11" s="5822"/>
      <c r="T11" s="5818" t="s">
        <v>440</v>
      </c>
      <c r="U11" s="5819"/>
      <c r="V11" s="601"/>
    </row>
    <row r="12" spans="1:22" s="4264" customFormat="1" ht="19.5" customHeight="1">
      <c r="A12" s="1108"/>
      <c r="B12" s="3446"/>
      <c r="C12" s="5753" t="s">
        <v>1567</v>
      </c>
      <c r="D12" s="5828"/>
      <c r="E12" s="5829"/>
      <c r="F12" s="5753" t="s">
        <v>1568</v>
      </c>
      <c r="G12" s="5830"/>
      <c r="H12" s="5831"/>
      <c r="I12" s="5836" t="s">
        <v>1569</v>
      </c>
      <c r="J12" s="5837"/>
      <c r="K12" s="5838"/>
      <c r="L12" s="5697" t="s">
        <v>1570</v>
      </c>
      <c r="M12" s="5840" t="s">
        <v>1571</v>
      </c>
      <c r="N12" s="5840" t="s">
        <v>1572</v>
      </c>
      <c r="O12" s="5841" t="s">
        <v>1573</v>
      </c>
      <c r="P12" s="5832" t="s">
        <v>1574</v>
      </c>
      <c r="Q12" s="5806"/>
      <c r="R12" s="5823" t="s">
        <v>1575</v>
      </c>
      <c r="S12" s="5823" t="s">
        <v>1665</v>
      </c>
      <c r="T12" s="5825">
        <f>YEAR($Q$7)</f>
        <v>1900</v>
      </c>
      <c r="U12" s="5826">
        <f>T12-1</f>
        <v>1899</v>
      </c>
      <c r="V12" s="4269"/>
    </row>
    <row r="13" spans="1:22" s="4264" customFormat="1" ht="13">
      <c r="A13" s="3592"/>
      <c r="B13" s="2894" t="s">
        <v>133</v>
      </c>
      <c r="C13" s="4631" t="s">
        <v>1578</v>
      </c>
      <c r="D13" s="4604" t="s">
        <v>1579</v>
      </c>
      <c r="E13" s="4631" t="s">
        <v>1092</v>
      </c>
      <c r="F13" s="4631" t="s">
        <v>1580</v>
      </c>
      <c r="G13" s="4604" t="s">
        <v>1579</v>
      </c>
      <c r="H13" s="4632" t="s">
        <v>1092</v>
      </c>
      <c r="I13" s="4633" t="s">
        <v>1581</v>
      </c>
      <c r="J13" s="4634" t="s">
        <v>1582</v>
      </c>
      <c r="K13" s="4632" t="s">
        <v>1583</v>
      </c>
      <c r="L13" s="5839"/>
      <c r="M13" s="5839"/>
      <c r="N13" s="5839"/>
      <c r="O13" s="5842"/>
      <c r="P13" s="5807"/>
      <c r="Q13" s="5807"/>
      <c r="R13" s="5824"/>
      <c r="S13" s="5824"/>
      <c r="T13" s="5807"/>
      <c r="U13" s="5827"/>
      <c r="V13" s="4269"/>
    </row>
    <row r="14" spans="1:22" s="4264" customFormat="1" ht="13">
      <c r="A14" s="4635" t="s">
        <v>1577</v>
      </c>
      <c r="B14" s="3454"/>
      <c r="C14" s="2565" t="s">
        <v>281</v>
      </c>
      <c r="D14" s="2565" t="s">
        <v>281</v>
      </c>
      <c r="E14" s="2565" t="s">
        <v>281</v>
      </c>
      <c r="F14" s="2565" t="s">
        <v>281</v>
      </c>
      <c r="G14" s="2565" t="s">
        <v>281</v>
      </c>
      <c r="H14" s="2565" t="s">
        <v>281</v>
      </c>
      <c r="I14" s="2565" t="s">
        <v>281</v>
      </c>
      <c r="J14" s="2565" t="s">
        <v>281</v>
      </c>
      <c r="K14" s="2565" t="s">
        <v>281</v>
      </c>
      <c r="L14" s="2565" t="s">
        <v>281</v>
      </c>
      <c r="M14" s="2565" t="s">
        <v>281</v>
      </c>
      <c r="N14" s="2565" t="s">
        <v>281</v>
      </c>
      <c r="O14" s="2565" t="s">
        <v>281</v>
      </c>
      <c r="P14" s="2565" t="s">
        <v>281</v>
      </c>
      <c r="Q14" s="2565" t="s">
        <v>281</v>
      </c>
      <c r="R14" s="2565" t="s">
        <v>281</v>
      </c>
      <c r="S14" s="2563" t="s">
        <v>281</v>
      </c>
      <c r="T14" s="3523" t="s">
        <v>281</v>
      </c>
      <c r="U14" s="3455" t="s">
        <v>281</v>
      </c>
      <c r="V14" s="4269"/>
    </row>
    <row r="15" spans="1:22" s="4264" customFormat="1" ht="13">
      <c r="A15" s="1113" t="s">
        <v>1634</v>
      </c>
      <c r="B15" s="3593"/>
      <c r="C15" s="3593"/>
      <c r="D15" s="3593"/>
      <c r="E15" s="3593"/>
      <c r="F15" s="3593"/>
      <c r="G15" s="3593"/>
      <c r="H15" s="3593"/>
      <c r="I15" s="3593"/>
      <c r="J15" s="3593"/>
      <c r="K15" s="3593"/>
      <c r="L15" s="3593"/>
      <c r="M15" s="3593"/>
      <c r="N15" s="3593"/>
      <c r="O15" s="3593"/>
      <c r="P15" s="3593"/>
      <c r="Q15" s="3593"/>
      <c r="R15" s="3593"/>
      <c r="S15" s="3593"/>
      <c r="T15" s="3593"/>
      <c r="U15" s="3594"/>
      <c r="V15" s="4269"/>
    </row>
    <row r="16" spans="1:22" s="4264" customFormat="1" ht="13">
      <c r="A16" s="1113" t="s">
        <v>1635</v>
      </c>
      <c r="B16" s="3593"/>
      <c r="C16" s="3593"/>
      <c r="D16" s="3593"/>
      <c r="E16" s="3593"/>
      <c r="F16" s="3593"/>
      <c r="G16" s="3593"/>
      <c r="H16" s="3593"/>
      <c r="I16" s="3593"/>
      <c r="J16" s="3593"/>
      <c r="K16" s="3593"/>
      <c r="L16" s="3593"/>
      <c r="M16" s="3593"/>
      <c r="N16" s="3593"/>
      <c r="O16" s="3593"/>
      <c r="P16" s="3593"/>
      <c r="Q16" s="3593"/>
      <c r="R16" s="3593"/>
      <c r="S16" s="3593"/>
      <c r="T16" s="3593"/>
      <c r="U16" s="3594"/>
      <c r="V16" s="4269"/>
    </row>
    <row r="17" spans="1:22" s="4264" customFormat="1" ht="13">
      <c r="A17" s="4636" t="s">
        <v>1636</v>
      </c>
      <c r="B17" s="4637"/>
      <c r="C17" s="4638"/>
      <c r="D17" s="4638"/>
      <c r="E17" s="4638"/>
      <c r="F17" s="4638"/>
      <c r="G17" s="4638"/>
      <c r="H17" s="4638"/>
      <c r="I17" s="4638"/>
      <c r="J17" s="4638"/>
      <c r="K17" s="4638"/>
      <c r="L17" s="4638"/>
      <c r="M17" s="4638"/>
      <c r="N17" s="4638"/>
      <c r="O17" s="4638"/>
      <c r="P17" s="4638"/>
      <c r="Q17" s="3595">
        <f>SUM(C17:P17)</f>
        <v>0</v>
      </c>
      <c r="R17" s="4638"/>
      <c r="S17" s="3370"/>
      <c r="T17" s="4639">
        <f>SUM(Q17:S17)</f>
        <v>0</v>
      </c>
      <c r="U17" s="4640"/>
      <c r="V17" s="4269"/>
    </row>
    <row r="18" spans="1:22" s="4264" customFormat="1" ht="13">
      <c r="A18" s="4641" t="s">
        <v>1637</v>
      </c>
      <c r="B18" s="4642"/>
      <c r="C18" s="4638"/>
      <c r="D18" s="4638"/>
      <c r="E18" s="4638"/>
      <c r="F18" s="4638"/>
      <c r="G18" s="4638"/>
      <c r="H18" s="4638"/>
      <c r="I18" s="4638"/>
      <c r="J18" s="4638"/>
      <c r="K18" s="4638"/>
      <c r="L18" s="4638"/>
      <c r="M18" s="4638"/>
      <c r="N18" s="4638"/>
      <c r="O18" s="4638"/>
      <c r="P18" s="4638"/>
      <c r="Q18" s="3595">
        <f t="shared" ref="Q18:Q19" si="0">SUM(C18:P18)</f>
        <v>0</v>
      </c>
      <c r="R18" s="4638">
        <v>0</v>
      </c>
      <c r="S18" s="3370"/>
      <c r="T18" s="4639">
        <f>SUM(Q18:S18)</f>
        <v>0</v>
      </c>
      <c r="U18" s="4640"/>
      <c r="V18" s="4269"/>
    </row>
    <row r="19" spans="1:22" s="4264" customFormat="1" ht="13">
      <c r="A19" s="4643" t="s">
        <v>1638</v>
      </c>
      <c r="B19" s="4644"/>
      <c r="C19" s="4638"/>
      <c r="D19" s="4638"/>
      <c r="E19" s="4638"/>
      <c r="F19" s="4638"/>
      <c r="G19" s="4638"/>
      <c r="H19" s="4638"/>
      <c r="I19" s="4638"/>
      <c r="J19" s="4638"/>
      <c r="K19" s="4638"/>
      <c r="L19" s="4638"/>
      <c r="M19" s="4638"/>
      <c r="N19" s="4638"/>
      <c r="O19" s="4638"/>
      <c r="P19" s="4638"/>
      <c r="Q19" s="3595">
        <f t="shared" si="0"/>
        <v>0</v>
      </c>
      <c r="R19" s="4638"/>
      <c r="S19" s="3370"/>
      <c r="T19" s="4639">
        <f t="shared" ref="T19" si="1">SUM(Q19:S19)</f>
        <v>0</v>
      </c>
      <c r="U19" s="4640"/>
      <c r="V19" s="4269"/>
    </row>
    <row r="20" spans="1:22" s="4264" customFormat="1" ht="13">
      <c r="A20" s="4613" t="s">
        <v>1639</v>
      </c>
      <c r="B20" s="3596"/>
      <c r="C20" s="3029">
        <f>SUM(C17:C19)</f>
        <v>0</v>
      </c>
      <c r="D20" s="3029">
        <f t="shared" ref="D20:P20" si="2">SUM(D17:D19)</f>
        <v>0</v>
      </c>
      <c r="E20" s="3029">
        <f t="shared" si="2"/>
        <v>0</v>
      </c>
      <c r="F20" s="3029">
        <f t="shared" si="2"/>
        <v>0</v>
      </c>
      <c r="G20" s="3029">
        <f t="shared" si="2"/>
        <v>0</v>
      </c>
      <c r="H20" s="3029">
        <f t="shared" si="2"/>
        <v>0</v>
      </c>
      <c r="I20" s="3029">
        <f t="shared" si="2"/>
        <v>0</v>
      </c>
      <c r="J20" s="3029">
        <f t="shared" si="2"/>
        <v>0</v>
      </c>
      <c r="K20" s="3029">
        <f t="shared" si="2"/>
        <v>0</v>
      </c>
      <c r="L20" s="3029">
        <f t="shared" si="2"/>
        <v>0</v>
      </c>
      <c r="M20" s="3029">
        <f t="shared" si="2"/>
        <v>0</v>
      </c>
      <c r="N20" s="3029">
        <f t="shared" si="2"/>
        <v>0</v>
      </c>
      <c r="O20" s="3029">
        <f t="shared" si="2"/>
        <v>0</v>
      </c>
      <c r="P20" s="3029">
        <f t="shared" si="2"/>
        <v>0</v>
      </c>
      <c r="Q20" s="3595">
        <f>SUM(Q17:Q19)</f>
        <v>0</v>
      </c>
      <c r="R20" s="3029">
        <f>SUM(R17:R19)</f>
        <v>0</v>
      </c>
      <c r="S20" s="3595">
        <f>SUM(S17:S19)</f>
        <v>0</v>
      </c>
      <c r="T20" s="3595">
        <f t="shared" ref="T20:U20" si="3">SUM(T17:T19)</f>
        <v>0</v>
      </c>
      <c r="U20" s="4645">
        <f t="shared" si="3"/>
        <v>0</v>
      </c>
      <c r="V20" s="4269"/>
    </row>
    <row r="21" spans="1:22" s="4264" customFormat="1" ht="13">
      <c r="A21" s="4614" t="s">
        <v>1640</v>
      </c>
      <c r="B21" s="3597"/>
      <c r="C21" s="3593"/>
      <c r="D21" s="3593"/>
      <c r="E21" s="3593"/>
      <c r="F21" s="3593"/>
      <c r="G21" s="3593"/>
      <c r="H21" s="3593"/>
      <c r="I21" s="3593"/>
      <c r="J21" s="3593"/>
      <c r="K21" s="3593"/>
      <c r="L21" s="3593"/>
      <c r="M21" s="3593"/>
      <c r="N21" s="3593"/>
      <c r="O21" s="3593"/>
      <c r="P21" s="3593"/>
      <c r="Q21" s="3598"/>
      <c r="R21" s="3593"/>
      <c r="S21" s="3593"/>
      <c r="T21" s="3598"/>
      <c r="U21" s="3599"/>
      <c r="V21" s="4269"/>
    </row>
    <row r="22" spans="1:22" s="4264" customFormat="1" ht="13">
      <c r="A22" s="4646" t="s">
        <v>1641</v>
      </c>
      <c r="B22" s="4637"/>
      <c r="C22" s="3277"/>
      <c r="D22" s="3277"/>
      <c r="E22" s="3277"/>
      <c r="F22" s="3277"/>
      <c r="G22" s="3277"/>
      <c r="H22" s="3277"/>
      <c r="I22" s="3600"/>
      <c r="J22" s="3600"/>
      <c r="K22" s="3600"/>
      <c r="L22" s="3600"/>
      <c r="M22" s="3277"/>
      <c r="N22" s="3277"/>
      <c r="O22" s="3277"/>
      <c r="P22" s="3277"/>
      <c r="Q22" s="3595">
        <f t="shared" ref="Q22:Q25" si="4">SUM(C22:P22)</f>
        <v>0</v>
      </c>
      <c r="R22" s="3601"/>
      <c r="S22" s="3370"/>
      <c r="T22" s="4639">
        <f t="shared" ref="T22:T25" si="5">SUM(Q22:S22)</f>
        <v>0</v>
      </c>
      <c r="U22" s="4640"/>
      <c r="V22" s="4269"/>
    </row>
    <row r="23" spans="1:22" s="4264" customFormat="1" ht="13">
      <c r="A23" s="4647" t="s">
        <v>1642</v>
      </c>
      <c r="B23" s="4642"/>
      <c r="C23" s="3165"/>
      <c r="D23" s="3165"/>
      <c r="E23" s="3165"/>
      <c r="F23" s="3165"/>
      <c r="G23" s="3165"/>
      <c r="H23" s="3165"/>
      <c r="I23" s="4648"/>
      <c r="J23" s="4648"/>
      <c r="K23" s="4648"/>
      <c r="L23" s="4648"/>
      <c r="M23" s="3123"/>
      <c r="N23" s="3123"/>
      <c r="O23" s="3123"/>
      <c r="P23" s="3123"/>
      <c r="Q23" s="3595">
        <f t="shared" si="4"/>
        <v>0</v>
      </c>
      <c r="R23" s="4649"/>
      <c r="S23" s="3370"/>
      <c r="T23" s="4639">
        <f t="shared" si="5"/>
        <v>0</v>
      </c>
      <c r="U23" s="4640"/>
      <c r="V23" s="4269"/>
    </row>
    <row r="24" spans="1:22" s="4264" customFormat="1" ht="15" customHeight="1">
      <c r="A24" s="4621" t="s">
        <v>2401</v>
      </c>
      <c r="B24" s="4642"/>
      <c r="C24" s="3165"/>
      <c r="D24" s="3165"/>
      <c r="E24" s="3165"/>
      <c r="F24" s="3165"/>
      <c r="G24" s="3165"/>
      <c r="H24" s="3165"/>
      <c r="I24" s="4650"/>
      <c r="J24" s="4650"/>
      <c r="K24" s="4650"/>
      <c r="L24" s="4650"/>
      <c r="M24" s="3123"/>
      <c r="N24" s="3123"/>
      <c r="O24" s="3123"/>
      <c r="P24" s="3123"/>
      <c r="Q24" s="3603">
        <f t="shared" si="4"/>
        <v>0</v>
      </c>
      <c r="R24" s="4651"/>
      <c r="S24" s="4652"/>
      <c r="T24" s="4653">
        <f t="shared" si="5"/>
        <v>0</v>
      </c>
      <c r="U24" s="4654"/>
      <c r="V24" s="4269"/>
    </row>
    <row r="25" spans="1:22" s="4264" customFormat="1" ht="13">
      <c r="A25" s="4655" t="s">
        <v>1643</v>
      </c>
      <c r="B25" s="4644"/>
      <c r="C25" s="4656"/>
      <c r="D25" s="4656"/>
      <c r="E25" s="4656"/>
      <c r="F25" s="4656"/>
      <c r="G25" s="4656"/>
      <c r="H25" s="4656"/>
      <c r="I25" s="4651"/>
      <c r="J25" s="4650"/>
      <c r="K25" s="4650"/>
      <c r="L25" s="4651"/>
      <c r="M25" s="4656"/>
      <c r="N25" s="4656"/>
      <c r="O25" s="4656"/>
      <c r="P25" s="4656"/>
      <c r="Q25" s="3603">
        <f t="shared" si="4"/>
        <v>0</v>
      </c>
      <c r="R25" s="4651"/>
      <c r="S25" s="3370"/>
      <c r="T25" s="4639">
        <f t="shared" si="5"/>
        <v>0</v>
      </c>
      <c r="U25" s="4640"/>
      <c r="V25" s="4269"/>
    </row>
    <row r="26" spans="1:22" s="4264" customFormat="1" ht="13">
      <c r="A26" s="4613" t="s">
        <v>2402</v>
      </c>
      <c r="B26" s="3596"/>
      <c r="C26" s="3329"/>
      <c r="D26" s="3329"/>
      <c r="E26" s="3329"/>
      <c r="F26" s="3329"/>
      <c r="G26" s="3329"/>
      <c r="H26" s="3329"/>
      <c r="I26" s="3029">
        <f>SUM(I22:I24)-I25</f>
        <v>0</v>
      </c>
      <c r="J26" s="3029">
        <f t="shared" ref="J26:L26" si="6">SUM(J22:J24)-J25</f>
        <v>0</v>
      </c>
      <c r="K26" s="3029">
        <f t="shared" si="6"/>
        <v>0</v>
      </c>
      <c r="L26" s="3029">
        <f t="shared" si="6"/>
        <v>0</v>
      </c>
      <c r="M26" s="3329"/>
      <c r="N26" s="3329"/>
      <c r="O26" s="3329"/>
      <c r="P26" s="3329"/>
      <c r="Q26" s="3595">
        <f t="shared" ref="Q26:U26" si="7">SUM(Q22:Q24)-Q25</f>
        <v>0</v>
      </c>
      <c r="R26" s="3029">
        <f t="shared" si="7"/>
        <v>0</v>
      </c>
      <c r="S26" s="3595">
        <f t="shared" si="7"/>
        <v>0</v>
      </c>
      <c r="T26" s="3595">
        <f t="shared" si="7"/>
        <v>0</v>
      </c>
      <c r="U26" s="4645">
        <f t="shared" si="7"/>
        <v>0</v>
      </c>
      <c r="V26" s="4269"/>
    </row>
    <row r="27" spans="1:22" s="4264" customFormat="1" ht="13">
      <c r="A27" s="4657"/>
      <c r="B27" s="3597"/>
      <c r="C27" s="3593"/>
      <c r="D27" s="3593"/>
      <c r="E27" s="3593"/>
      <c r="F27" s="3593"/>
      <c r="G27" s="3593"/>
      <c r="H27" s="3593"/>
      <c r="I27" s="3593"/>
      <c r="J27" s="3593"/>
      <c r="K27" s="3593"/>
      <c r="L27" s="3593"/>
      <c r="M27" s="3593"/>
      <c r="N27" s="3593"/>
      <c r="O27" s="3593"/>
      <c r="P27" s="3593"/>
      <c r="Q27" s="3598"/>
      <c r="R27" s="3593"/>
      <c r="S27" s="3593"/>
      <c r="T27" s="3598"/>
      <c r="U27" s="3599"/>
      <c r="V27" s="4269"/>
    </row>
    <row r="28" spans="1:22" s="4264" customFormat="1" ht="13">
      <c r="A28" s="4658" t="s">
        <v>1666</v>
      </c>
      <c r="B28" s="3605"/>
      <c r="C28" s="3226">
        <f>C20+C26</f>
        <v>0</v>
      </c>
      <c r="D28" s="3226">
        <f t="shared" ref="D28:U28" si="8">D20+D26</f>
        <v>0</v>
      </c>
      <c r="E28" s="3226">
        <f t="shared" si="8"/>
        <v>0</v>
      </c>
      <c r="F28" s="3226">
        <f t="shared" si="8"/>
        <v>0</v>
      </c>
      <c r="G28" s="3226">
        <f t="shared" si="8"/>
        <v>0</v>
      </c>
      <c r="H28" s="3226">
        <f t="shared" si="8"/>
        <v>0</v>
      </c>
      <c r="I28" s="3226">
        <f t="shared" si="8"/>
        <v>0</v>
      </c>
      <c r="J28" s="3226">
        <f t="shared" si="8"/>
        <v>0</v>
      </c>
      <c r="K28" s="3226">
        <f t="shared" si="8"/>
        <v>0</v>
      </c>
      <c r="L28" s="3226">
        <f t="shared" si="8"/>
        <v>0</v>
      </c>
      <c r="M28" s="3226">
        <f t="shared" si="8"/>
        <v>0</v>
      </c>
      <c r="N28" s="3226">
        <f t="shared" si="8"/>
        <v>0</v>
      </c>
      <c r="O28" s="3226">
        <f t="shared" si="8"/>
        <v>0</v>
      </c>
      <c r="P28" s="3226">
        <f t="shared" si="8"/>
        <v>0</v>
      </c>
      <c r="Q28" s="3226">
        <f>Q20+Q26</f>
        <v>0</v>
      </c>
      <c r="R28" s="3226">
        <f>R20+R26</f>
        <v>0</v>
      </c>
      <c r="S28" s="3226">
        <f>S20+S26</f>
        <v>0</v>
      </c>
      <c r="T28" s="3226">
        <f t="shared" si="8"/>
        <v>0</v>
      </c>
      <c r="U28" s="4659">
        <f t="shared" si="8"/>
        <v>0</v>
      </c>
      <c r="V28" s="4269"/>
    </row>
    <row r="29" spans="1:22" s="4264" customFormat="1" ht="13">
      <c r="A29" s="4619" t="s">
        <v>1646</v>
      </c>
      <c r="B29" s="3597"/>
      <c r="C29" s="3593"/>
      <c r="D29" s="3593"/>
      <c r="E29" s="3593"/>
      <c r="F29" s="3593"/>
      <c r="G29" s="3593"/>
      <c r="H29" s="3593"/>
      <c r="I29" s="3593"/>
      <c r="J29" s="3593"/>
      <c r="K29" s="3593"/>
      <c r="L29" s="3593"/>
      <c r="M29" s="3593"/>
      <c r="N29" s="3593"/>
      <c r="O29" s="3593"/>
      <c r="P29" s="3593"/>
      <c r="Q29" s="3598"/>
      <c r="R29" s="3593"/>
      <c r="S29" s="3593"/>
      <c r="T29" s="3598"/>
      <c r="U29" s="3599"/>
      <c r="V29" s="4269"/>
    </row>
    <row r="30" spans="1:22" s="4264" customFormat="1" ht="13">
      <c r="A30" s="4646" t="s">
        <v>1647</v>
      </c>
      <c r="B30" s="4637"/>
      <c r="C30" s="4660"/>
      <c r="D30" s="4660"/>
      <c r="E30" s="4660"/>
      <c r="F30" s="4660"/>
      <c r="G30" s="4660"/>
      <c r="H30" s="4660"/>
      <c r="I30" s="4660"/>
      <c r="J30" s="4660"/>
      <c r="K30" s="4660"/>
      <c r="L30" s="4660"/>
      <c r="M30" s="4660"/>
      <c r="N30" s="4660"/>
      <c r="O30" s="4660"/>
      <c r="P30" s="4660"/>
      <c r="Q30" s="3595">
        <f t="shared" ref="Q30:Q32" si="9">SUM(C30:P30)</f>
        <v>0</v>
      </c>
      <c r="R30" s="3073"/>
      <c r="S30" s="3370"/>
      <c r="T30" s="4639">
        <f t="shared" ref="T30:T32" si="10">SUM(Q30:S30)</f>
        <v>0</v>
      </c>
      <c r="U30" s="4640"/>
      <c r="V30" s="4269"/>
    </row>
    <row r="31" spans="1:22" s="4264" customFormat="1" ht="13">
      <c r="A31" s="4647" t="s">
        <v>1648</v>
      </c>
      <c r="B31" s="4642"/>
      <c r="C31" s="4638"/>
      <c r="D31" s="4638"/>
      <c r="E31" s="4638"/>
      <c r="F31" s="4638"/>
      <c r="G31" s="4638"/>
      <c r="H31" s="4638"/>
      <c r="I31" s="4638"/>
      <c r="J31" s="4638"/>
      <c r="K31" s="4638"/>
      <c r="L31" s="4638"/>
      <c r="M31" s="4638"/>
      <c r="N31" s="4638"/>
      <c r="O31" s="4638"/>
      <c r="P31" s="4638"/>
      <c r="Q31" s="3595">
        <f t="shared" si="9"/>
        <v>0</v>
      </c>
      <c r="R31" s="3073"/>
      <c r="S31" s="3370"/>
      <c r="T31" s="4639">
        <f t="shared" si="10"/>
        <v>0</v>
      </c>
      <c r="U31" s="4640"/>
      <c r="V31" s="4269"/>
    </row>
    <row r="32" spans="1:22" s="4264" customFormat="1" ht="13">
      <c r="A32" s="4661" t="s">
        <v>1649</v>
      </c>
      <c r="B32" s="4644"/>
      <c r="C32" s="4638"/>
      <c r="D32" s="4638"/>
      <c r="E32" s="4638"/>
      <c r="F32" s="4638"/>
      <c r="G32" s="4638"/>
      <c r="H32" s="4638"/>
      <c r="I32" s="4638"/>
      <c r="J32" s="4638"/>
      <c r="K32" s="4638"/>
      <c r="L32" s="4638"/>
      <c r="M32" s="4638"/>
      <c r="N32" s="4638"/>
      <c r="O32" s="4638"/>
      <c r="P32" s="4638"/>
      <c r="Q32" s="3595">
        <f t="shared" si="9"/>
        <v>0</v>
      </c>
      <c r="R32" s="3073"/>
      <c r="S32" s="3370"/>
      <c r="T32" s="4639">
        <f t="shared" si="10"/>
        <v>0</v>
      </c>
      <c r="U32" s="4640"/>
      <c r="V32" s="4269"/>
    </row>
    <row r="33" spans="1:22" s="4264" customFormat="1" ht="15" customHeight="1">
      <c r="A33" s="4662" t="s">
        <v>2403</v>
      </c>
      <c r="B33" s="3596"/>
      <c r="C33" s="3029">
        <f>SUM(C30:C32)</f>
        <v>0</v>
      </c>
      <c r="D33" s="3029">
        <f t="shared" ref="D33:P33" si="11">SUM(D30:D32)</f>
        <v>0</v>
      </c>
      <c r="E33" s="3029">
        <f t="shared" si="11"/>
        <v>0</v>
      </c>
      <c r="F33" s="3029">
        <f t="shared" si="11"/>
        <v>0</v>
      </c>
      <c r="G33" s="3029">
        <f t="shared" si="11"/>
        <v>0</v>
      </c>
      <c r="H33" s="3029">
        <f t="shared" si="11"/>
        <v>0</v>
      </c>
      <c r="I33" s="3029">
        <f t="shared" si="11"/>
        <v>0</v>
      </c>
      <c r="J33" s="3029">
        <f t="shared" si="11"/>
        <v>0</v>
      </c>
      <c r="K33" s="3029">
        <f t="shared" si="11"/>
        <v>0</v>
      </c>
      <c r="L33" s="3029">
        <f t="shared" si="11"/>
        <v>0</v>
      </c>
      <c r="M33" s="3029">
        <f t="shared" si="11"/>
        <v>0</v>
      </c>
      <c r="N33" s="3029">
        <f t="shared" si="11"/>
        <v>0</v>
      </c>
      <c r="O33" s="3029">
        <f t="shared" si="11"/>
        <v>0</v>
      </c>
      <c r="P33" s="3029">
        <f t="shared" si="11"/>
        <v>0</v>
      </c>
      <c r="Q33" s="3029">
        <f>SUM(Q30:Q32)</f>
        <v>0</v>
      </c>
      <c r="R33" s="3029">
        <f>SUM(R30:R32)</f>
        <v>0</v>
      </c>
      <c r="S33" s="3029">
        <f t="shared" ref="S33:U33" si="12">SUM(S30:S32)</f>
        <v>0</v>
      </c>
      <c r="T33" s="3029">
        <f>SUM(T30:T32)</f>
        <v>0</v>
      </c>
      <c r="U33" s="3082">
        <f t="shared" si="12"/>
        <v>0</v>
      </c>
      <c r="V33" s="4269"/>
    </row>
    <row r="34" spans="1:22" s="4264" customFormat="1" ht="13">
      <c r="A34" s="4614" t="s">
        <v>1667</v>
      </c>
      <c r="B34" s="3597"/>
      <c r="C34" s="3593"/>
      <c r="D34" s="3593"/>
      <c r="E34" s="3593"/>
      <c r="F34" s="3593"/>
      <c r="G34" s="3593"/>
      <c r="H34" s="3593"/>
      <c r="I34" s="3593"/>
      <c r="J34" s="3593"/>
      <c r="K34" s="3593"/>
      <c r="L34" s="3593"/>
      <c r="M34" s="3593"/>
      <c r="N34" s="3593"/>
      <c r="O34" s="3593"/>
      <c r="P34" s="3593"/>
      <c r="Q34" s="3598"/>
      <c r="R34" s="3593"/>
      <c r="S34" s="3593"/>
      <c r="T34" s="3598"/>
      <c r="U34" s="3599"/>
      <c r="V34" s="4269"/>
    </row>
    <row r="35" spans="1:22" s="4264" customFormat="1" ht="13">
      <c r="A35" s="4646" t="s">
        <v>1650</v>
      </c>
      <c r="B35" s="4637"/>
      <c r="C35" s="4663"/>
      <c r="D35" s="4663"/>
      <c r="E35" s="4663"/>
      <c r="F35" s="4663"/>
      <c r="G35" s="4663"/>
      <c r="H35" s="4663"/>
      <c r="I35" s="4660"/>
      <c r="J35" s="4660"/>
      <c r="K35" s="4660"/>
      <c r="L35" s="4660"/>
      <c r="M35" s="4663"/>
      <c r="N35" s="4663"/>
      <c r="O35" s="4663"/>
      <c r="P35" s="4663"/>
      <c r="Q35" s="3595">
        <f t="shared" ref="Q35:Q38" si="13">SUM(C35:P35)</f>
        <v>0</v>
      </c>
      <c r="R35" s="3073"/>
      <c r="S35" s="3370"/>
      <c r="T35" s="4639">
        <f t="shared" ref="T35:T38" si="14">SUM(Q35:S35)</f>
        <v>0</v>
      </c>
      <c r="U35" s="4640"/>
      <c r="V35" s="4269"/>
    </row>
    <row r="36" spans="1:22" s="4264" customFormat="1" ht="13">
      <c r="A36" s="4647" t="s">
        <v>1651</v>
      </c>
      <c r="B36" s="4642"/>
      <c r="C36" s="4663"/>
      <c r="D36" s="4663"/>
      <c r="E36" s="4663"/>
      <c r="F36" s="4663"/>
      <c r="G36" s="4663"/>
      <c r="H36" s="4663"/>
      <c r="I36" s="4660"/>
      <c r="J36" s="4660"/>
      <c r="K36" s="4660"/>
      <c r="L36" s="4660"/>
      <c r="M36" s="4663"/>
      <c r="N36" s="4663"/>
      <c r="O36" s="4663"/>
      <c r="P36" s="4663"/>
      <c r="Q36" s="3595">
        <f t="shared" si="13"/>
        <v>0</v>
      </c>
      <c r="R36" s="3073"/>
      <c r="S36" s="3370"/>
      <c r="T36" s="4639">
        <f t="shared" si="14"/>
        <v>0</v>
      </c>
      <c r="U36" s="4640"/>
      <c r="V36" s="4269"/>
    </row>
    <row r="37" spans="1:22" s="4264" customFormat="1" ht="13">
      <c r="A37" s="4621" t="s">
        <v>2395</v>
      </c>
      <c r="B37" s="4642"/>
      <c r="C37" s="4663"/>
      <c r="D37" s="4663"/>
      <c r="E37" s="4663"/>
      <c r="F37" s="4663"/>
      <c r="G37" s="4663"/>
      <c r="H37" s="4663"/>
      <c r="I37" s="4660"/>
      <c r="J37" s="4660"/>
      <c r="K37" s="4660"/>
      <c r="L37" s="4660"/>
      <c r="M37" s="4663"/>
      <c r="N37" s="4663"/>
      <c r="O37" s="4663"/>
      <c r="P37" s="4663"/>
      <c r="Q37" s="3595">
        <f t="shared" si="13"/>
        <v>0</v>
      </c>
      <c r="R37" s="3073"/>
      <c r="S37" s="3370"/>
      <c r="T37" s="4639">
        <f t="shared" si="14"/>
        <v>0</v>
      </c>
      <c r="U37" s="4640"/>
      <c r="V37" s="4269"/>
    </row>
    <row r="38" spans="1:22" s="4264" customFormat="1" ht="13">
      <c r="A38" s="4682" t="s">
        <v>2396</v>
      </c>
      <c r="B38" s="4644"/>
      <c r="C38" s="4663"/>
      <c r="D38" s="4663"/>
      <c r="E38" s="4663"/>
      <c r="F38" s="4663"/>
      <c r="G38" s="4663"/>
      <c r="H38" s="4663"/>
      <c r="I38" s="4660"/>
      <c r="J38" s="4660"/>
      <c r="K38" s="4660"/>
      <c r="L38" s="4660"/>
      <c r="M38" s="4663"/>
      <c r="N38" s="4663"/>
      <c r="O38" s="4663"/>
      <c r="P38" s="4663"/>
      <c r="Q38" s="3595">
        <f t="shared" si="13"/>
        <v>0</v>
      </c>
      <c r="R38" s="3073"/>
      <c r="S38" s="3370"/>
      <c r="T38" s="4639">
        <f t="shared" si="14"/>
        <v>0</v>
      </c>
      <c r="U38" s="4640"/>
      <c r="V38" s="4269"/>
    </row>
    <row r="39" spans="1:22" s="4264" customFormat="1" ht="13">
      <c r="A39" s="4664" t="s">
        <v>2397</v>
      </c>
      <c r="B39" s="3605"/>
      <c r="C39" s="3606">
        <f>+C33</f>
        <v>0</v>
      </c>
      <c r="D39" s="3606">
        <f t="shared" ref="D39:Q39" si="15">+D33</f>
        <v>0</v>
      </c>
      <c r="E39" s="3606">
        <f t="shared" si="15"/>
        <v>0</v>
      </c>
      <c r="F39" s="3606">
        <f t="shared" si="15"/>
        <v>0</v>
      </c>
      <c r="G39" s="3606">
        <f t="shared" si="15"/>
        <v>0</v>
      </c>
      <c r="H39" s="3606">
        <f t="shared" si="15"/>
        <v>0</v>
      </c>
      <c r="I39" s="3606">
        <f>+I33+SUM(I35:I38)</f>
        <v>0</v>
      </c>
      <c r="J39" s="3606">
        <f>+J33+SUM(J35:J38)</f>
        <v>0</v>
      </c>
      <c r="K39" s="3606">
        <f t="shared" ref="K39:L39" si="16">+K33+SUM(K35:K38)</f>
        <v>0</v>
      </c>
      <c r="L39" s="3606">
        <f t="shared" si="16"/>
        <v>0</v>
      </c>
      <c r="M39" s="3606">
        <f>+M33</f>
        <v>0</v>
      </c>
      <c r="N39" s="3606">
        <f t="shared" si="15"/>
        <v>0</v>
      </c>
      <c r="O39" s="3606">
        <f t="shared" si="15"/>
        <v>0</v>
      </c>
      <c r="P39" s="3606">
        <f t="shared" si="15"/>
        <v>0</v>
      </c>
      <c r="Q39" s="3606">
        <f t="shared" si="15"/>
        <v>0</v>
      </c>
      <c r="R39" s="3606">
        <f>+R33+SUM(R35:R38)</f>
        <v>0</v>
      </c>
      <c r="S39" s="3606">
        <f>+S33+SUM(S35:S38)</f>
        <v>0</v>
      </c>
      <c r="T39" s="3606">
        <f>+T33+SUM(T35:T38)</f>
        <v>0</v>
      </c>
      <c r="U39" s="3606">
        <f>+U33+SUM(U35:U38)</f>
        <v>0</v>
      </c>
      <c r="V39" s="3606">
        <f>+V33+SUM(V35:V38)</f>
        <v>0</v>
      </c>
    </row>
    <row r="40" spans="1:22" s="4264" customFormat="1" ht="13">
      <c r="A40" s="4665"/>
      <c r="B40" s="3597"/>
      <c r="C40" s="4666"/>
      <c r="D40" s="4666"/>
      <c r="E40" s="4666"/>
      <c r="F40" s="4666"/>
      <c r="G40" s="4666"/>
      <c r="H40" s="4666"/>
      <c r="I40" s="4666"/>
      <c r="J40" s="4666"/>
      <c r="K40" s="4666"/>
      <c r="L40" s="4666"/>
      <c r="M40" s="4666"/>
      <c r="N40" s="4666"/>
      <c r="O40" s="4666"/>
      <c r="P40" s="4666"/>
      <c r="Q40" s="4667"/>
      <c r="R40" s="4666"/>
      <c r="S40" s="4666"/>
      <c r="T40" s="4667"/>
      <c r="U40" s="4668"/>
      <c r="V40" s="4269"/>
    </row>
    <row r="41" spans="1:22" s="4264" customFormat="1" ht="13.5" thickBot="1">
      <c r="A41" s="4669" t="s">
        <v>1652</v>
      </c>
      <c r="B41" s="3607"/>
      <c r="C41" s="3682">
        <f>C28-C39</f>
        <v>0</v>
      </c>
      <c r="D41" s="3682">
        <f t="shared" ref="D41:V41" si="17">D28-D39</f>
        <v>0</v>
      </c>
      <c r="E41" s="3682">
        <f t="shared" si="17"/>
        <v>0</v>
      </c>
      <c r="F41" s="3682">
        <f t="shared" si="17"/>
        <v>0</v>
      </c>
      <c r="G41" s="3682">
        <f t="shared" si="17"/>
        <v>0</v>
      </c>
      <c r="H41" s="3682">
        <f t="shared" si="17"/>
        <v>0</v>
      </c>
      <c r="I41" s="3682">
        <f t="shared" si="17"/>
        <v>0</v>
      </c>
      <c r="J41" s="3682">
        <f>J28-J39</f>
        <v>0</v>
      </c>
      <c r="K41" s="3682">
        <f t="shared" si="17"/>
        <v>0</v>
      </c>
      <c r="L41" s="3682">
        <f t="shared" si="17"/>
        <v>0</v>
      </c>
      <c r="M41" s="3682">
        <f t="shared" si="17"/>
        <v>0</v>
      </c>
      <c r="N41" s="3682">
        <f t="shared" si="17"/>
        <v>0</v>
      </c>
      <c r="O41" s="3682">
        <f t="shared" si="17"/>
        <v>0</v>
      </c>
      <c r="P41" s="3682">
        <f t="shared" si="17"/>
        <v>0</v>
      </c>
      <c r="Q41" s="3682">
        <f t="shared" si="17"/>
        <v>0</v>
      </c>
      <c r="R41" s="3682">
        <f t="shared" si="17"/>
        <v>0</v>
      </c>
      <c r="S41" s="3682">
        <f t="shared" si="17"/>
        <v>0</v>
      </c>
      <c r="T41" s="3682">
        <f t="shared" si="17"/>
        <v>0</v>
      </c>
      <c r="U41" s="3682">
        <f t="shared" si="17"/>
        <v>0</v>
      </c>
      <c r="V41" s="3682">
        <f t="shared" si="17"/>
        <v>0</v>
      </c>
    </row>
    <row r="42" spans="1:22" s="4264" customFormat="1" ht="13">
      <c r="A42" s="4670"/>
      <c r="B42" s="3608"/>
      <c r="C42" s="3609"/>
      <c r="D42" s="3609"/>
      <c r="E42" s="3609"/>
      <c r="F42" s="3609"/>
      <c r="G42" s="3609"/>
      <c r="H42" s="3609"/>
      <c r="I42" s="3609"/>
      <c r="J42" s="3609"/>
      <c r="K42" s="3609"/>
      <c r="L42" s="3609"/>
      <c r="M42" s="3609"/>
      <c r="N42" s="3609"/>
      <c r="O42" s="3609"/>
      <c r="P42" s="3609"/>
      <c r="Q42" s="3610"/>
      <c r="R42" s="3609"/>
      <c r="S42" s="3609"/>
      <c r="T42" s="3610"/>
      <c r="U42" s="3611"/>
      <c r="V42" s="4269"/>
    </row>
    <row r="43" spans="1:22" s="4264" customFormat="1" ht="13">
      <c r="A43" s="4626" t="s">
        <v>1653</v>
      </c>
      <c r="B43" s="3597"/>
      <c r="C43" s="3593"/>
      <c r="D43" s="3593"/>
      <c r="E43" s="3593"/>
      <c r="F43" s="3593"/>
      <c r="G43" s="3593"/>
      <c r="H43" s="3593"/>
      <c r="I43" s="3593"/>
      <c r="J43" s="3593"/>
      <c r="K43" s="3593"/>
      <c r="L43" s="3593"/>
      <c r="M43" s="3593"/>
      <c r="N43" s="3593"/>
      <c r="O43" s="3593"/>
      <c r="P43" s="3593"/>
      <c r="Q43" s="3598"/>
      <c r="R43" s="3593"/>
      <c r="S43" s="3593"/>
      <c r="T43" s="3598"/>
      <c r="U43" s="3599"/>
      <c r="V43" s="4269"/>
    </row>
    <row r="44" spans="1:22" s="4264" customFormat="1" ht="13">
      <c r="A44" s="4646" t="s">
        <v>1654</v>
      </c>
      <c r="B44" s="4671"/>
      <c r="C44" s="3176"/>
      <c r="D44" s="3176"/>
      <c r="E44" s="3176"/>
      <c r="F44" s="3176"/>
      <c r="G44" s="3176"/>
      <c r="H44" s="3176"/>
      <c r="I44" s="3176"/>
      <c r="J44" s="3176"/>
      <c r="K44" s="3176"/>
      <c r="L44" s="3176"/>
      <c r="M44" s="3176"/>
      <c r="N44" s="3176"/>
      <c r="O44" s="3176"/>
      <c r="P44" s="3176"/>
      <c r="Q44" s="3595">
        <f t="shared" ref="Q44:Q46" si="18">SUM(C44:P44)</f>
        <v>0</v>
      </c>
      <c r="R44" s="3176"/>
      <c r="S44" s="3370"/>
      <c r="T44" s="4639">
        <f t="shared" ref="T44:T46" si="19">SUM(Q44:S44)</f>
        <v>0</v>
      </c>
      <c r="U44" s="4640"/>
      <c r="V44" s="4269"/>
    </row>
    <row r="45" spans="1:22" s="4264" customFormat="1" ht="13">
      <c r="A45" s="4647" t="s">
        <v>1655</v>
      </c>
      <c r="B45" s="4672"/>
      <c r="C45" s="3176"/>
      <c r="D45" s="3176"/>
      <c r="E45" s="3176"/>
      <c r="F45" s="3176"/>
      <c r="G45" s="3176"/>
      <c r="H45" s="3176"/>
      <c r="I45" s="3176"/>
      <c r="J45" s="3176"/>
      <c r="K45" s="3176"/>
      <c r="L45" s="3176"/>
      <c r="M45" s="3176"/>
      <c r="N45" s="3176"/>
      <c r="O45" s="3176"/>
      <c r="P45" s="3176"/>
      <c r="Q45" s="3595">
        <f t="shared" si="18"/>
        <v>0</v>
      </c>
      <c r="R45" s="3176"/>
      <c r="S45" s="3370"/>
      <c r="T45" s="4639">
        <f t="shared" si="19"/>
        <v>0</v>
      </c>
      <c r="U45" s="4640"/>
      <c r="V45" s="4269"/>
    </row>
    <row r="46" spans="1:22" s="4264" customFormat="1" ht="13">
      <c r="A46" s="4661" t="s">
        <v>1656</v>
      </c>
      <c r="B46" s="4673"/>
      <c r="C46" s="3360"/>
      <c r="D46" s="3360"/>
      <c r="E46" s="3360"/>
      <c r="F46" s="3360"/>
      <c r="G46" s="3360"/>
      <c r="H46" s="3360"/>
      <c r="I46" s="3360"/>
      <c r="J46" s="3360"/>
      <c r="K46" s="3360"/>
      <c r="L46" s="3360"/>
      <c r="M46" s="3360"/>
      <c r="N46" s="3360"/>
      <c r="O46" s="3360"/>
      <c r="P46" s="3360"/>
      <c r="Q46" s="3595">
        <f t="shared" si="18"/>
        <v>0</v>
      </c>
      <c r="R46" s="3360"/>
      <c r="S46" s="3370"/>
      <c r="T46" s="4639">
        <f t="shared" si="19"/>
        <v>0</v>
      </c>
      <c r="U46" s="4640"/>
      <c r="V46" s="4269"/>
    </row>
    <row r="47" spans="1:22" s="4264" customFormat="1" ht="13">
      <c r="A47" s="4618" t="s">
        <v>1668</v>
      </c>
      <c r="B47" s="3605"/>
      <c r="C47" s="3226">
        <f>SUM(C44:C46)</f>
        <v>0</v>
      </c>
      <c r="D47" s="3226">
        <f t="shared" ref="D47:U47" si="20">SUM(D44:D46)</f>
        <v>0</v>
      </c>
      <c r="E47" s="3226">
        <f t="shared" si="20"/>
        <v>0</v>
      </c>
      <c r="F47" s="3226">
        <f t="shared" si="20"/>
        <v>0</v>
      </c>
      <c r="G47" s="3226">
        <f t="shared" si="20"/>
        <v>0</v>
      </c>
      <c r="H47" s="3226">
        <f t="shared" si="20"/>
        <v>0</v>
      </c>
      <c r="I47" s="3226">
        <f t="shared" si="20"/>
        <v>0</v>
      </c>
      <c r="J47" s="3226">
        <f t="shared" si="20"/>
        <v>0</v>
      </c>
      <c r="K47" s="3226">
        <f t="shared" si="20"/>
        <v>0</v>
      </c>
      <c r="L47" s="3226">
        <f t="shared" si="20"/>
        <v>0</v>
      </c>
      <c r="M47" s="3226">
        <f t="shared" si="20"/>
        <v>0</v>
      </c>
      <c r="N47" s="3226">
        <f t="shared" si="20"/>
        <v>0</v>
      </c>
      <c r="O47" s="3226">
        <f t="shared" si="20"/>
        <v>0</v>
      </c>
      <c r="P47" s="3226">
        <f t="shared" si="20"/>
        <v>0</v>
      </c>
      <c r="Q47" s="3226">
        <f>SUM(Q44:Q46)</f>
        <v>0</v>
      </c>
      <c r="R47" s="3226">
        <f>SUM(R44:R46)</f>
        <v>0</v>
      </c>
      <c r="S47" s="3226">
        <f t="shared" si="20"/>
        <v>0</v>
      </c>
      <c r="T47" s="3226">
        <f t="shared" si="20"/>
        <v>0</v>
      </c>
      <c r="U47" s="4659">
        <f t="shared" si="20"/>
        <v>0</v>
      </c>
      <c r="V47" s="4269"/>
    </row>
    <row r="48" spans="1:22" s="4264" customFormat="1" ht="13">
      <c r="A48" s="4674"/>
      <c r="B48" s="1236"/>
      <c r="C48" s="3165"/>
      <c r="D48" s="3165"/>
      <c r="E48" s="3165"/>
      <c r="F48" s="3165"/>
      <c r="G48" s="3165"/>
      <c r="H48" s="3165"/>
      <c r="I48" s="3165"/>
      <c r="J48" s="3165"/>
      <c r="K48" s="3165"/>
      <c r="L48" s="3165"/>
      <c r="M48" s="3165"/>
      <c r="N48" s="3165"/>
      <c r="O48" s="3165"/>
      <c r="P48" s="3165"/>
      <c r="Q48" s="3165"/>
      <c r="R48" s="3165"/>
      <c r="S48" s="3165"/>
      <c r="T48" s="3165"/>
      <c r="U48" s="3166"/>
      <c r="V48" s="4269"/>
    </row>
    <row r="49" spans="1:22" s="4264" customFormat="1" ht="13">
      <c r="A49" s="4626" t="s">
        <v>1657</v>
      </c>
      <c r="B49" s="3597"/>
      <c r="C49" s="3593"/>
      <c r="D49" s="3593"/>
      <c r="E49" s="3593"/>
      <c r="F49" s="3593"/>
      <c r="G49" s="3593"/>
      <c r="H49" s="3593"/>
      <c r="I49" s="3593"/>
      <c r="J49" s="3593"/>
      <c r="K49" s="3593"/>
      <c r="L49" s="3593"/>
      <c r="M49" s="3593"/>
      <c r="N49" s="3593"/>
      <c r="O49" s="3593"/>
      <c r="P49" s="3593"/>
      <c r="Q49" s="3598"/>
      <c r="R49" s="3593"/>
      <c r="S49" s="3593"/>
      <c r="T49" s="3598"/>
      <c r="U49" s="3599"/>
      <c r="V49" s="4269"/>
    </row>
    <row r="50" spans="1:22" s="4264" customFormat="1" ht="25.5">
      <c r="A50" s="4675" t="s">
        <v>1658</v>
      </c>
      <c r="B50" s="4671"/>
      <c r="C50" s="3073"/>
      <c r="D50" s="3073"/>
      <c r="E50" s="3073"/>
      <c r="F50" s="3073"/>
      <c r="G50" s="3073"/>
      <c r="H50" s="3073"/>
      <c r="I50" s="3073"/>
      <c r="J50" s="3073"/>
      <c r="K50" s="3073"/>
      <c r="L50" s="3073"/>
      <c r="M50" s="3073"/>
      <c r="N50" s="3073"/>
      <c r="O50" s="3073"/>
      <c r="P50" s="3073"/>
      <c r="Q50" s="3595">
        <f t="shared" ref="Q50:Q51" si="21">SUM(C50:P50)</f>
        <v>0</v>
      </c>
      <c r="R50" s="3073"/>
      <c r="S50" s="3370"/>
      <c r="T50" s="4639">
        <f>SUM(Q50:S50)</f>
        <v>0</v>
      </c>
      <c r="U50" s="4640"/>
      <c r="V50" s="4269"/>
    </row>
    <row r="51" spans="1:22" s="4264" customFormat="1" ht="25.5">
      <c r="A51" s="4676" t="s">
        <v>1659</v>
      </c>
      <c r="B51" s="4673"/>
      <c r="C51" s="4677"/>
      <c r="D51" s="4677"/>
      <c r="E51" s="4677"/>
      <c r="F51" s="4677"/>
      <c r="G51" s="4677"/>
      <c r="H51" s="4677"/>
      <c r="I51" s="4677"/>
      <c r="J51" s="4677"/>
      <c r="K51" s="4677"/>
      <c r="L51" s="4677"/>
      <c r="M51" s="4677"/>
      <c r="N51" s="4677"/>
      <c r="O51" s="4677"/>
      <c r="P51" s="4677"/>
      <c r="Q51" s="3595">
        <f t="shared" si="21"/>
        <v>0</v>
      </c>
      <c r="R51" s="4677"/>
      <c r="S51" s="3370"/>
      <c r="T51" s="4639">
        <f t="shared" ref="T51" si="22">SUM(Q51:S51)</f>
        <v>0</v>
      </c>
      <c r="U51" s="4640"/>
      <c r="V51" s="4269"/>
    </row>
    <row r="52" spans="1:22" s="4264" customFormat="1" ht="13.5" thickBot="1">
      <c r="A52" s="4678" t="s">
        <v>1660</v>
      </c>
      <c r="B52" s="3612"/>
      <c r="C52" s="3633">
        <f>C47+SUM(C50:C51)</f>
        <v>0</v>
      </c>
      <c r="D52" s="3633">
        <f t="shared" ref="D52:U52" si="23">D47+SUM(D50:D51)</f>
        <v>0</v>
      </c>
      <c r="E52" s="3633">
        <f t="shared" si="23"/>
        <v>0</v>
      </c>
      <c r="F52" s="3633">
        <f t="shared" si="23"/>
        <v>0</v>
      </c>
      <c r="G52" s="3633">
        <f t="shared" si="23"/>
        <v>0</v>
      </c>
      <c r="H52" s="3633">
        <f t="shared" si="23"/>
        <v>0</v>
      </c>
      <c r="I52" s="3633">
        <f t="shared" si="23"/>
        <v>0</v>
      </c>
      <c r="J52" s="3633">
        <f t="shared" si="23"/>
        <v>0</v>
      </c>
      <c r="K52" s="3633">
        <f t="shared" si="23"/>
        <v>0</v>
      </c>
      <c r="L52" s="3633">
        <f t="shared" si="23"/>
        <v>0</v>
      </c>
      <c r="M52" s="3633">
        <f t="shared" si="23"/>
        <v>0</v>
      </c>
      <c r="N52" s="3633">
        <f t="shared" si="23"/>
        <v>0</v>
      </c>
      <c r="O52" s="3633">
        <f t="shared" si="23"/>
        <v>0</v>
      </c>
      <c r="P52" s="3633">
        <f t="shared" si="23"/>
        <v>0</v>
      </c>
      <c r="Q52" s="3633">
        <f t="shared" si="23"/>
        <v>0</v>
      </c>
      <c r="R52" s="3633">
        <f>R47+SUM(R50:R51)</f>
        <v>0</v>
      </c>
      <c r="S52" s="3633">
        <f t="shared" si="23"/>
        <v>0</v>
      </c>
      <c r="T52" s="3132">
        <f t="shared" si="23"/>
        <v>0</v>
      </c>
      <c r="U52" s="4679">
        <f t="shared" si="23"/>
        <v>0</v>
      </c>
      <c r="V52" s="4269"/>
    </row>
    <row r="53" spans="1:22" ht="16" thickTop="1">
      <c r="A53" s="32"/>
      <c r="B53" s="32"/>
      <c r="C53" s="32"/>
      <c r="D53" s="32"/>
      <c r="E53" s="32"/>
      <c r="F53" s="32"/>
      <c r="G53" s="32"/>
      <c r="H53" s="32"/>
      <c r="I53" s="32"/>
      <c r="J53" s="32"/>
      <c r="K53" s="32"/>
      <c r="L53" s="32"/>
      <c r="M53" s="32"/>
      <c r="N53" s="32"/>
      <c r="O53" s="32"/>
      <c r="P53" s="32"/>
      <c r="Q53" s="32"/>
      <c r="R53" s="32"/>
      <c r="S53" s="32"/>
      <c r="T53" s="32"/>
      <c r="U53" s="32"/>
      <c r="V53" s="4"/>
    </row>
    <row r="54" spans="1:22" ht="15.5">
      <c r="A54" s="32"/>
      <c r="B54" s="32"/>
      <c r="C54" s="32"/>
      <c r="D54" s="32"/>
      <c r="E54" s="32"/>
      <c r="F54" s="32"/>
      <c r="G54" s="32"/>
      <c r="H54" s="32"/>
      <c r="I54" s="32"/>
      <c r="J54" s="32"/>
      <c r="K54" s="32"/>
      <c r="L54" s="32"/>
      <c r="M54" s="32"/>
      <c r="N54" s="32"/>
      <c r="O54" s="32"/>
      <c r="P54" s="32"/>
      <c r="Q54" s="32"/>
      <c r="R54" s="32"/>
      <c r="S54" s="32"/>
      <c r="T54" s="32"/>
      <c r="U54" s="32"/>
      <c r="V54" s="4"/>
    </row>
    <row r="55" spans="1:22" ht="15.5">
      <c r="A55" s="32"/>
      <c r="B55" s="32"/>
      <c r="C55" s="32"/>
      <c r="D55" s="32"/>
      <c r="E55" s="32"/>
      <c r="F55" s="32"/>
      <c r="G55" s="32"/>
      <c r="H55" s="32"/>
      <c r="I55" s="32"/>
      <c r="J55" s="32"/>
      <c r="K55" s="32"/>
      <c r="L55" s="32"/>
      <c r="M55" s="32"/>
      <c r="N55" s="32"/>
      <c r="O55" s="32"/>
      <c r="P55" s="32"/>
      <c r="Q55" s="32"/>
      <c r="R55" s="32"/>
      <c r="S55" s="32"/>
      <c r="T55" s="32"/>
      <c r="U55" s="32"/>
      <c r="V55" s="4"/>
    </row>
    <row r="56" spans="1:22" ht="15.5">
      <c r="A56" s="32"/>
      <c r="B56" s="32"/>
      <c r="C56" s="32"/>
      <c r="D56" s="32"/>
      <c r="E56" s="32"/>
      <c r="F56" s="32"/>
      <c r="G56" s="32"/>
      <c r="H56" s="32"/>
      <c r="I56" s="32"/>
      <c r="J56" s="32"/>
      <c r="K56" s="32"/>
      <c r="L56" s="32"/>
      <c r="M56" s="32"/>
      <c r="N56" s="32"/>
      <c r="O56" s="32"/>
      <c r="P56" s="32"/>
      <c r="Q56" s="32"/>
      <c r="R56" s="32"/>
      <c r="S56" s="32"/>
      <c r="T56" s="32"/>
      <c r="U56" s="32"/>
      <c r="V56" s="4"/>
    </row>
    <row r="57" spans="1:22" ht="15.5">
      <c r="A57" s="32"/>
      <c r="B57" s="32"/>
      <c r="C57" s="32"/>
      <c r="D57" s="32"/>
      <c r="E57" s="32"/>
      <c r="F57" s="32"/>
      <c r="G57" s="32"/>
      <c r="H57" s="32"/>
      <c r="I57" s="32"/>
      <c r="J57" s="32"/>
      <c r="K57" s="32"/>
      <c r="L57" s="32"/>
      <c r="M57" s="32"/>
      <c r="N57" s="32"/>
      <c r="O57" s="32"/>
      <c r="P57" s="32"/>
      <c r="Q57" s="32"/>
      <c r="R57" s="32"/>
      <c r="S57" s="32"/>
      <c r="T57" s="417" t="str">
        <f>+ToC!E115</f>
        <v xml:space="preserve">LONG-TERM Annual Return </v>
      </c>
      <c r="U57" s="32"/>
      <c r="V57" s="4"/>
    </row>
    <row r="58" spans="1:22" ht="15.5">
      <c r="A58" s="32"/>
      <c r="B58" s="32"/>
      <c r="C58" s="32"/>
      <c r="D58" s="32"/>
      <c r="E58" s="32"/>
      <c r="F58" s="32"/>
      <c r="G58" s="32"/>
      <c r="H58" s="32"/>
      <c r="I58" s="32"/>
      <c r="J58" s="32"/>
      <c r="K58" s="32"/>
      <c r="L58" s="32"/>
      <c r="M58" s="32"/>
      <c r="N58" s="32"/>
      <c r="O58" s="32"/>
      <c r="P58" s="32"/>
      <c r="Q58" s="32"/>
      <c r="R58" s="32"/>
      <c r="S58" s="32"/>
      <c r="T58" s="417" t="s">
        <v>1669</v>
      </c>
      <c r="U58" s="32"/>
      <c r="V58" s="4"/>
    </row>
    <row r="59" spans="1:22" ht="15.5">
      <c r="A59" s="32"/>
      <c r="B59" s="32"/>
      <c r="C59" s="32"/>
      <c r="D59" s="32"/>
      <c r="E59" s="32"/>
      <c r="F59" s="32"/>
      <c r="G59" s="32"/>
      <c r="H59" s="32"/>
      <c r="I59" s="32"/>
      <c r="J59" s="32"/>
      <c r="K59" s="32"/>
      <c r="L59" s="32"/>
      <c r="M59" s="32"/>
      <c r="N59" s="32"/>
      <c r="O59" s="32"/>
      <c r="P59" s="32"/>
      <c r="Q59" s="32"/>
      <c r="R59" s="32"/>
      <c r="S59" s="32"/>
      <c r="T59" s="32"/>
      <c r="U59" s="32"/>
      <c r="V59" s="4"/>
    </row>
  </sheetData>
  <sheetProtection password="DF61" sheet="1" objects="1" scenarios="1"/>
  <dataConsolidate/>
  <mergeCells count="20">
    <mergeCell ref="C12:E12"/>
    <mergeCell ref="F12:H12"/>
    <mergeCell ref="P12:P13"/>
    <mergeCell ref="A1:Q1"/>
    <mergeCell ref="A9:Q9"/>
    <mergeCell ref="A10:Q10"/>
    <mergeCell ref="C11:N11"/>
    <mergeCell ref="O11:P11"/>
    <mergeCell ref="I12:K12"/>
    <mergeCell ref="L12:L13"/>
    <mergeCell ref="M12:M13"/>
    <mergeCell ref="N12:N13"/>
    <mergeCell ref="O12:O13"/>
    <mergeCell ref="T11:U11"/>
    <mergeCell ref="Q11:Q13"/>
    <mergeCell ref="R11:S11"/>
    <mergeCell ref="R12:R13"/>
    <mergeCell ref="S12:S13"/>
    <mergeCell ref="T12:T13"/>
    <mergeCell ref="U12:U13"/>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26:O26 Q22:Q26 C20:P20 D23:H25 L23:O25 S26:U26 Q17:Q20 C41:XFD41 Q44:Q46 Q30:Q32 Q35:Q38 Q50:Q52 C28:U28 C33:U33 C47:U48 R20:U20 R52:U52 C52:P52 R23:R26 P23:P26 C23:C24 C26">
      <formula1>50000000000</formula1>
    </dataValidation>
  </dataValidations>
  <hyperlinks>
    <hyperlink ref="A1:Q1" location="ToC!A1" display="45.022"/>
  </hyperlinks>
  <pageMargins left="0.5" right="0" top="0.5" bottom="0.5" header="0.3" footer="0.3"/>
  <pageSetup paperSize="17" scale="32"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92D050"/>
    <pageSetUpPr fitToPage="1"/>
  </sheetPr>
  <dimension ref="A1:U68"/>
  <sheetViews>
    <sheetView zoomScale="115" zoomScaleNormal="115" workbookViewId="0">
      <selection activeCell="A27" sqref="A27"/>
    </sheetView>
  </sheetViews>
  <sheetFormatPr defaultColWidth="0" defaultRowHeight="12.5" zeroHeight="1"/>
  <cols>
    <col min="1" max="1" width="31.765625" style="1363" customWidth="1"/>
    <col min="2" max="2" width="5.765625" style="1363" customWidth="1"/>
    <col min="3" max="18" width="15.765625" style="1363" customWidth="1"/>
    <col min="19" max="21" width="0" style="1363" hidden="1" customWidth="1"/>
    <col min="22" max="16384" width="8.84375" style="1363" hidden="1"/>
  </cols>
  <sheetData>
    <row r="1" spans="1:18" ht="13">
      <c r="A1" s="5422" t="s">
        <v>111</v>
      </c>
      <c r="B1" s="5422"/>
      <c r="C1" s="5422"/>
      <c r="D1" s="5422"/>
      <c r="E1" s="5422"/>
      <c r="F1" s="5422"/>
      <c r="G1" s="5422"/>
      <c r="H1" s="5422"/>
      <c r="I1" s="5422"/>
      <c r="J1" s="5422"/>
      <c r="K1" s="5422"/>
      <c r="L1" s="5422"/>
      <c r="M1" s="5422"/>
      <c r="N1" s="5422"/>
      <c r="O1" s="5422"/>
      <c r="P1" s="5422"/>
      <c r="Q1" s="5422"/>
      <c r="R1" s="5422"/>
    </row>
    <row r="2" spans="1:18" ht="15.5">
      <c r="A2" s="5423"/>
      <c r="B2" s="5423"/>
      <c r="C2" s="5423"/>
      <c r="D2" s="5423"/>
      <c r="E2" s="5423"/>
      <c r="F2" s="5423"/>
      <c r="G2" s="5423"/>
      <c r="H2" s="5423"/>
      <c r="I2" s="5423"/>
      <c r="J2" s="5423"/>
      <c r="K2" s="5423"/>
      <c r="L2" s="5423"/>
      <c r="M2" s="5423"/>
      <c r="N2" s="5423"/>
      <c r="O2" s="5423"/>
      <c r="P2" s="5423"/>
      <c r="Q2" s="5423"/>
      <c r="R2" s="5423"/>
    </row>
    <row r="3" spans="1:18" ht="14">
      <c r="A3" s="1234" t="str">
        <f>+Cover!A14</f>
        <v>Select Name of Insurer/ Financial Holding Company</v>
      </c>
      <c r="B3" s="1235"/>
      <c r="C3" s="283"/>
      <c r="D3" s="283"/>
      <c r="E3" s="283"/>
      <c r="F3" s="283"/>
      <c r="G3" s="283"/>
      <c r="H3" s="283"/>
      <c r="I3" s="283"/>
      <c r="J3" s="283"/>
      <c r="K3" s="283"/>
      <c r="L3" s="283"/>
      <c r="M3" s="283"/>
      <c r="N3" s="283"/>
      <c r="O3" s="283"/>
      <c r="P3" s="283"/>
      <c r="Q3" s="68" t="s">
        <v>1752</v>
      </c>
      <c r="R3" s="265"/>
    </row>
    <row r="4" spans="1:18" ht="14">
      <c r="A4" s="179" t="str">
        <f>+ToC!A3</f>
        <v>Insurer/Financial Holding Company</v>
      </c>
      <c r="B4" s="265"/>
      <c r="C4" s="284"/>
      <c r="D4" s="283"/>
      <c r="E4" s="283"/>
      <c r="F4" s="283"/>
      <c r="G4" s="283"/>
      <c r="H4" s="283"/>
      <c r="I4" s="283"/>
      <c r="J4" s="283"/>
      <c r="K4" s="283"/>
      <c r="L4" s="283"/>
      <c r="M4" s="283"/>
      <c r="N4" s="283"/>
      <c r="O4" s="283"/>
      <c r="P4" s="283"/>
      <c r="Q4" s="283"/>
      <c r="R4" s="265"/>
    </row>
    <row r="5" spans="1:18" ht="15.5">
      <c r="A5" s="265"/>
      <c r="B5" s="266"/>
      <c r="C5" s="284"/>
      <c r="D5" s="283"/>
      <c r="E5" s="283"/>
      <c r="F5" s="283"/>
      <c r="G5" s="283"/>
      <c r="H5" s="283"/>
      <c r="I5" s="283"/>
      <c r="J5" s="283"/>
      <c r="K5" s="283"/>
      <c r="L5" s="283"/>
      <c r="M5" s="283"/>
      <c r="N5" s="283"/>
      <c r="O5" s="283"/>
      <c r="P5" s="283"/>
      <c r="Q5" s="283"/>
      <c r="R5" s="265"/>
    </row>
    <row r="6" spans="1:18" ht="15.5">
      <c r="A6" s="99" t="str">
        <f>+ToC!A5</f>
        <v>LONG-TERM INSURERS ANNUAL RETURN</v>
      </c>
      <c r="B6" s="1789"/>
      <c r="C6" s="89"/>
      <c r="D6" s="89"/>
      <c r="E6" s="89"/>
      <c r="F6" s="89"/>
      <c r="G6" s="89"/>
      <c r="H6" s="89"/>
      <c r="I6" s="265"/>
      <c r="J6" s="283"/>
      <c r="K6" s="283"/>
      <c r="L6" s="283"/>
      <c r="M6" s="283"/>
      <c r="N6" s="283"/>
      <c r="O6" s="283"/>
      <c r="P6" s="283"/>
      <c r="Q6" s="283"/>
      <c r="R6" s="265"/>
    </row>
    <row r="7" spans="1:18" ht="14">
      <c r="A7" s="286" t="str">
        <f>+ToC!A6</f>
        <v>FOR THE YEAR ENDED:</v>
      </c>
      <c r="B7" s="286"/>
      <c r="C7" s="1464"/>
      <c r="D7" s="1464"/>
      <c r="E7" s="286"/>
      <c r="F7" s="286"/>
      <c r="G7" s="286"/>
      <c r="H7" s="286"/>
      <c r="I7" s="286"/>
      <c r="J7" s="286"/>
      <c r="K7" s="286"/>
      <c r="L7" s="286"/>
      <c r="M7" s="286"/>
      <c r="N7" s="286"/>
      <c r="O7" s="1464"/>
      <c r="P7" s="286"/>
      <c r="Q7" s="2478">
        <f>+Cover!$A$23</f>
        <v>0</v>
      </c>
      <c r="R7" s="265"/>
    </row>
    <row r="8" spans="1:18" ht="14">
      <c r="A8" s="283"/>
      <c r="B8" s="283"/>
      <c r="C8" s="283"/>
      <c r="D8" s="283"/>
      <c r="E8" s="283"/>
      <c r="F8" s="283"/>
      <c r="G8" s="283"/>
      <c r="H8" s="283"/>
      <c r="I8" s="283"/>
      <c r="J8" s="283"/>
      <c r="K8" s="283"/>
      <c r="L8" s="283"/>
      <c r="M8" s="283"/>
      <c r="N8" s="283"/>
      <c r="O8" s="283"/>
      <c r="P8" s="283"/>
      <c r="Q8" s="283"/>
      <c r="R8" s="283"/>
    </row>
    <row r="9" spans="1:18" ht="14.5" thickBot="1">
      <c r="A9" s="5835" t="s">
        <v>2404</v>
      </c>
      <c r="B9" s="5042"/>
      <c r="C9" s="5042"/>
      <c r="D9" s="5042"/>
      <c r="E9" s="5042"/>
      <c r="F9" s="5042"/>
      <c r="G9" s="5042"/>
      <c r="H9" s="5042"/>
      <c r="I9" s="5042"/>
      <c r="J9" s="5042"/>
      <c r="K9" s="5042"/>
      <c r="L9" s="5042"/>
      <c r="M9" s="5042"/>
      <c r="N9" s="5042"/>
      <c r="O9" s="5042"/>
      <c r="P9" s="5042"/>
      <c r="Q9" s="5042"/>
      <c r="R9" s="5042"/>
    </row>
    <row r="10" spans="1:18" ht="18.75" customHeight="1" thickTop="1">
      <c r="A10" s="1110" t="s">
        <v>1670</v>
      </c>
      <c r="B10" s="3445"/>
      <c r="C10" s="5769" t="s">
        <v>1563</v>
      </c>
      <c r="D10" s="5847"/>
      <c r="E10" s="5847"/>
      <c r="F10" s="5847"/>
      <c r="G10" s="5847"/>
      <c r="H10" s="5847"/>
      <c r="I10" s="5847"/>
      <c r="J10" s="5847"/>
      <c r="K10" s="5847"/>
      <c r="L10" s="5847"/>
      <c r="M10" s="5847"/>
      <c r="N10" s="5848"/>
      <c r="O10" s="5769" t="s">
        <v>1564</v>
      </c>
      <c r="P10" s="5848"/>
      <c r="Q10" s="5845" t="s">
        <v>440</v>
      </c>
      <c r="R10" s="5846"/>
    </row>
    <row r="11" spans="1:18" ht="19.5" customHeight="1">
      <c r="A11" s="1108"/>
      <c r="B11" s="3446"/>
      <c r="C11" s="5772" t="s">
        <v>1567</v>
      </c>
      <c r="D11" s="5850"/>
      <c r="E11" s="5851"/>
      <c r="F11" s="5772" t="s">
        <v>1568</v>
      </c>
      <c r="G11" s="5850"/>
      <c r="H11" s="5851"/>
      <c r="I11" s="5793" t="s">
        <v>1569</v>
      </c>
      <c r="J11" s="5852"/>
      <c r="K11" s="5853"/>
      <c r="L11" s="5688" t="s">
        <v>1570</v>
      </c>
      <c r="M11" s="5832" t="s">
        <v>1571</v>
      </c>
      <c r="N11" s="5832" t="s">
        <v>1572</v>
      </c>
      <c r="O11" s="5832" t="s">
        <v>1573</v>
      </c>
      <c r="P11" s="5832" t="s">
        <v>1574</v>
      </c>
      <c r="Q11" s="5825">
        <f>YEAR($Q$7)</f>
        <v>1900</v>
      </c>
      <c r="R11" s="5849">
        <f>+Q11-1</f>
        <v>1899</v>
      </c>
    </row>
    <row r="12" spans="1:18" ht="13">
      <c r="A12" s="1111"/>
      <c r="B12" s="3582" t="s">
        <v>133</v>
      </c>
      <c r="C12" s="4631" t="s">
        <v>1578</v>
      </c>
      <c r="D12" s="4604" t="s">
        <v>1579</v>
      </c>
      <c r="E12" s="4631" t="s">
        <v>1092</v>
      </c>
      <c r="F12" s="4631" t="s">
        <v>1580</v>
      </c>
      <c r="G12" s="4604" t="s">
        <v>1579</v>
      </c>
      <c r="H12" s="4632" t="s">
        <v>1092</v>
      </c>
      <c r="I12" s="4633" t="s">
        <v>1581</v>
      </c>
      <c r="J12" s="4634" t="s">
        <v>1582</v>
      </c>
      <c r="K12" s="4632" t="s">
        <v>1583</v>
      </c>
      <c r="L12" s="5689"/>
      <c r="M12" s="5843"/>
      <c r="N12" s="5843"/>
      <c r="O12" s="5843"/>
      <c r="P12" s="5843"/>
      <c r="Q12" s="5844"/>
      <c r="R12" s="5827"/>
    </row>
    <row r="13" spans="1:18" ht="15.5">
      <c r="A13" s="19" t="s">
        <v>2407</v>
      </c>
      <c r="B13" s="3614"/>
      <c r="C13" s="2760"/>
      <c r="D13" s="2760"/>
      <c r="E13" s="2760"/>
      <c r="F13" s="2760"/>
      <c r="G13" s="2760"/>
      <c r="H13" s="2760"/>
      <c r="I13" s="2760"/>
      <c r="J13" s="2760"/>
      <c r="K13" s="2760"/>
      <c r="L13" s="2760"/>
      <c r="M13" s="2760"/>
      <c r="N13" s="2760"/>
      <c r="O13" s="2760"/>
      <c r="P13" s="2760"/>
      <c r="Q13" s="2760"/>
      <c r="R13" s="1114"/>
    </row>
    <row r="14" spans="1:18" ht="15.5">
      <c r="A14" s="590" t="s">
        <v>1671</v>
      </c>
      <c r="B14" s="309"/>
      <c r="C14" s="3615"/>
      <c r="D14" s="3615"/>
      <c r="E14" s="3615"/>
      <c r="F14" s="3615"/>
      <c r="G14" s="3615"/>
      <c r="H14" s="3615"/>
      <c r="I14" s="3615"/>
      <c r="J14" s="3615"/>
      <c r="K14" s="3615"/>
      <c r="L14" s="3615"/>
      <c r="M14" s="3615"/>
      <c r="N14" s="3615"/>
      <c r="O14" s="3615"/>
      <c r="P14" s="3615"/>
      <c r="Q14" s="3616">
        <f>SUM(C14:P14)</f>
        <v>0</v>
      </c>
      <c r="R14" s="1898"/>
    </row>
    <row r="15" spans="1:18" ht="15.5">
      <c r="A15" s="591" t="s">
        <v>1672</v>
      </c>
      <c r="B15" s="310"/>
      <c r="C15" s="3615"/>
      <c r="D15" s="3615"/>
      <c r="E15" s="3615"/>
      <c r="F15" s="3615"/>
      <c r="G15" s="3615"/>
      <c r="H15" s="3615"/>
      <c r="I15" s="3615"/>
      <c r="J15" s="3615"/>
      <c r="K15" s="3615"/>
      <c r="L15" s="3615"/>
      <c r="M15" s="3615"/>
      <c r="N15" s="3615"/>
      <c r="O15" s="3615"/>
      <c r="P15" s="3615"/>
      <c r="Q15" s="3616">
        <f t="shared" ref="Q15:Q24" si="0">SUM(C15:P15)</f>
        <v>0</v>
      </c>
      <c r="R15" s="1898"/>
    </row>
    <row r="16" spans="1:18" ht="15.5">
      <c r="A16" s="591" t="s">
        <v>1673</v>
      </c>
      <c r="B16" s="310"/>
      <c r="C16" s="3615"/>
      <c r="D16" s="3615"/>
      <c r="E16" s="3615"/>
      <c r="F16" s="3615"/>
      <c r="G16" s="3615"/>
      <c r="H16" s="3615"/>
      <c r="I16" s="3615"/>
      <c r="J16" s="3615"/>
      <c r="K16" s="3615"/>
      <c r="L16" s="3615"/>
      <c r="M16" s="3615"/>
      <c r="N16" s="3615"/>
      <c r="O16" s="3615"/>
      <c r="P16" s="3615"/>
      <c r="Q16" s="3616">
        <f t="shared" si="0"/>
        <v>0</v>
      </c>
      <c r="R16" s="1898"/>
    </row>
    <row r="17" spans="1:18" ht="15.5">
      <c r="A17" s="591" t="s">
        <v>1674</v>
      </c>
      <c r="B17" s="310"/>
      <c r="C17" s="3615"/>
      <c r="D17" s="3615"/>
      <c r="E17" s="3615"/>
      <c r="F17" s="3615"/>
      <c r="G17" s="3615"/>
      <c r="H17" s="3615"/>
      <c r="I17" s="3615"/>
      <c r="J17" s="3615"/>
      <c r="K17" s="3615"/>
      <c r="L17" s="3615"/>
      <c r="M17" s="3615"/>
      <c r="N17" s="3615"/>
      <c r="O17" s="3615"/>
      <c r="P17" s="3615"/>
      <c r="Q17" s="3616">
        <f t="shared" si="0"/>
        <v>0</v>
      </c>
      <c r="R17" s="1898"/>
    </row>
    <row r="18" spans="1:18" ht="15.5">
      <c r="A18" s="591" t="s">
        <v>1675</v>
      </c>
      <c r="B18" s="310"/>
      <c r="C18" s="3615"/>
      <c r="D18" s="3615"/>
      <c r="E18" s="3615"/>
      <c r="F18" s="3615"/>
      <c r="G18" s="3615"/>
      <c r="H18" s="3615"/>
      <c r="I18" s="3615"/>
      <c r="J18" s="3615"/>
      <c r="K18" s="3615"/>
      <c r="L18" s="3615"/>
      <c r="M18" s="3615"/>
      <c r="N18" s="3615"/>
      <c r="O18" s="3615"/>
      <c r="P18" s="3615"/>
      <c r="Q18" s="3616">
        <f t="shared" si="0"/>
        <v>0</v>
      </c>
      <c r="R18" s="1898"/>
    </row>
    <row r="19" spans="1:18" ht="15.5">
      <c r="A19" s="591" t="s">
        <v>1676</v>
      </c>
      <c r="B19" s="310"/>
      <c r="C19" s="3615"/>
      <c r="D19" s="3615"/>
      <c r="E19" s="3615"/>
      <c r="F19" s="3615"/>
      <c r="G19" s="3615"/>
      <c r="H19" s="3615"/>
      <c r="I19" s="3615"/>
      <c r="J19" s="3615"/>
      <c r="K19" s="3615"/>
      <c r="L19" s="3615"/>
      <c r="M19" s="3615"/>
      <c r="N19" s="3615"/>
      <c r="O19" s="3615"/>
      <c r="P19" s="3615"/>
      <c r="Q19" s="3616">
        <f t="shared" si="0"/>
        <v>0</v>
      </c>
      <c r="R19" s="1898"/>
    </row>
    <row r="20" spans="1:18" ht="15.5">
      <c r="A20" s="591" t="s">
        <v>1677</v>
      </c>
      <c r="B20" s="310"/>
      <c r="C20" s="3615"/>
      <c r="D20" s="3615"/>
      <c r="E20" s="3615"/>
      <c r="F20" s="3615"/>
      <c r="G20" s="3615"/>
      <c r="H20" s="3615"/>
      <c r="I20" s="3615"/>
      <c r="J20" s="3615"/>
      <c r="K20" s="3615"/>
      <c r="L20" s="3615"/>
      <c r="M20" s="3615"/>
      <c r="N20" s="3615"/>
      <c r="O20" s="3615"/>
      <c r="P20" s="3615"/>
      <c r="Q20" s="3616">
        <f t="shared" si="0"/>
        <v>0</v>
      </c>
      <c r="R20" s="1898"/>
    </row>
    <row r="21" spans="1:18" ht="15.5">
      <c r="A21" s="591" t="s">
        <v>1678</v>
      </c>
      <c r="B21" s="310"/>
      <c r="C21" s="3615"/>
      <c r="D21" s="3615"/>
      <c r="E21" s="3615"/>
      <c r="F21" s="3615"/>
      <c r="G21" s="3615"/>
      <c r="H21" s="3615"/>
      <c r="I21" s="3615"/>
      <c r="J21" s="3615"/>
      <c r="K21" s="3615"/>
      <c r="L21" s="3615"/>
      <c r="M21" s="3615"/>
      <c r="N21" s="3615"/>
      <c r="O21" s="3615"/>
      <c r="P21" s="3615"/>
      <c r="Q21" s="3616">
        <f t="shared" si="0"/>
        <v>0</v>
      </c>
      <c r="R21" s="1898"/>
    </row>
    <row r="22" spans="1:18" ht="15.5">
      <c r="A22" s="591" t="s">
        <v>1569</v>
      </c>
      <c r="B22" s="310"/>
      <c r="C22" s="3615"/>
      <c r="D22" s="3615"/>
      <c r="E22" s="3615"/>
      <c r="F22" s="3615"/>
      <c r="G22" s="3615"/>
      <c r="H22" s="3615"/>
      <c r="I22" s="3615"/>
      <c r="J22" s="3615"/>
      <c r="K22" s="3615"/>
      <c r="L22" s="3615"/>
      <c r="M22" s="3615"/>
      <c r="N22" s="3615"/>
      <c r="O22" s="3615"/>
      <c r="P22" s="3615"/>
      <c r="Q22" s="3616">
        <f t="shared" si="0"/>
        <v>0</v>
      </c>
      <c r="R22" s="1898"/>
    </row>
    <row r="23" spans="1:18" ht="15.5">
      <c r="A23" s="591" t="s">
        <v>1679</v>
      </c>
      <c r="B23" s="310"/>
      <c r="C23" s="3615"/>
      <c r="D23" s="3615"/>
      <c r="E23" s="3615"/>
      <c r="F23" s="3615"/>
      <c r="G23" s="3615"/>
      <c r="H23" s="3615"/>
      <c r="I23" s="3615"/>
      <c r="J23" s="3615"/>
      <c r="K23" s="3615"/>
      <c r="L23" s="3615"/>
      <c r="M23" s="3615"/>
      <c r="N23" s="3615"/>
      <c r="O23" s="3615"/>
      <c r="P23" s="3615"/>
      <c r="Q23" s="3616">
        <f t="shared" si="0"/>
        <v>0</v>
      </c>
      <c r="R23" s="1898"/>
    </row>
    <row r="24" spans="1:18" ht="15.5">
      <c r="A24" s="4683" t="s">
        <v>1680</v>
      </c>
      <c r="B24" s="311"/>
      <c r="C24" s="3615"/>
      <c r="D24" s="3615"/>
      <c r="E24" s="3615"/>
      <c r="F24" s="3615"/>
      <c r="G24" s="3615"/>
      <c r="H24" s="3615"/>
      <c r="I24" s="3615"/>
      <c r="J24" s="3615"/>
      <c r="K24" s="3615"/>
      <c r="L24" s="3615"/>
      <c r="M24" s="3615"/>
      <c r="N24" s="3615"/>
      <c r="O24" s="3615"/>
      <c r="P24" s="3615"/>
      <c r="Q24" s="3616">
        <f t="shared" si="0"/>
        <v>0</v>
      </c>
      <c r="R24" s="1898"/>
    </row>
    <row r="25" spans="1:18" ht="14">
      <c r="A25" s="3565" t="s">
        <v>1681</v>
      </c>
      <c r="B25" s="3617"/>
      <c r="C25" s="2576">
        <f>SUM(C14:C24)</f>
        <v>0</v>
      </c>
      <c r="D25" s="2576">
        <f t="shared" ref="D25:R25" si="1">SUM(D14:D24)</f>
        <v>0</v>
      </c>
      <c r="E25" s="2576">
        <f t="shared" si="1"/>
        <v>0</v>
      </c>
      <c r="F25" s="2576">
        <f t="shared" si="1"/>
        <v>0</v>
      </c>
      <c r="G25" s="2576">
        <f t="shared" si="1"/>
        <v>0</v>
      </c>
      <c r="H25" s="2576">
        <f t="shared" si="1"/>
        <v>0</v>
      </c>
      <c r="I25" s="2576">
        <f t="shared" si="1"/>
        <v>0</v>
      </c>
      <c r="J25" s="2576">
        <f t="shared" si="1"/>
        <v>0</v>
      </c>
      <c r="K25" s="2576">
        <f t="shared" si="1"/>
        <v>0</v>
      </c>
      <c r="L25" s="2576">
        <f t="shared" si="1"/>
        <v>0</v>
      </c>
      <c r="M25" s="2576">
        <f t="shared" si="1"/>
        <v>0</v>
      </c>
      <c r="N25" s="2576">
        <f t="shared" si="1"/>
        <v>0</v>
      </c>
      <c r="O25" s="2576">
        <f t="shared" si="1"/>
        <v>0</v>
      </c>
      <c r="P25" s="2576">
        <f t="shared" si="1"/>
        <v>0</v>
      </c>
      <c r="Q25" s="2576">
        <f>SUM(Q14:Q24)</f>
        <v>0</v>
      </c>
      <c r="R25" s="1115">
        <f t="shared" si="1"/>
        <v>0</v>
      </c>
    </row>
    <row r="26" spans="1:18" ht="28.5">
      <c r="A26" s="4546" t="s">
        <v>2408</v>
      </c>
      <c r="B26" s="3618"/>
      <c r="C26" s="2685"/>
      <c r="D26" s="2685"/>
      <c r="E26" s="2685"/>
      <c r="F26" s="2685"/>
      <c r="G26" s="2685"/>
      <c r="H26" s="2685"/>
      <c r="I26" s="2685"/>
      <c r="J26" s="2685"/>
      <c r="K26" s="2685"/>
      <c r="L26" s="2685"/>
      <c r="M26" s="2685"/>
      <c r="N26" s="2685"/>
      <c r="O26" s="2685"/>
      <c r="P26" s="2685"/>
      <c r="Q26" s="2685"/>
      <c r="R26" s="2690"/>
    </row>
    <row r="27" spans="1:18" ht="15.5">
      <c r="A27" s="590" t="s">
        <v>1671</v>
      </c>
      <c r="B27" s="309"/>
      <c r="C27" s="3573"/>
      <c r="D27" s="3573"/>
      <c r="E27" s="3573"/>
      <c r="F27" s="3573"/>
      <c r="G27" s="3573"/>
      <c r="H27" s="3573"/>
      <c r="I27" s="3573"/>
      <c r="J27" s="3573"/>
      <c r="K27" s="3573"/>
      <c r="L27" s="3573"/>
      <c r="M27" s="3573"/>
      <c r="N27" s="3573"/>
      <c r="O27" s="3573"/>
      <c r="P27" s="3573"/>
      <c r="Q27" s="3619">
        <f t="shared" ref="Q27:Q37" si="2">SUM(C27:P27)</f>
        <v>0</v>
      </c>
      <c r="R27" s="3573"/>
    </row>
    <row r="28" spans="1:18" ht="15.5">
      <c r="A28" s="591" t="s">
        <v>1672</v>
      </c>
      <c r="B28" s="310"/>
      <c r="C28" s="3573"/>
      <c r="D28" s="3573"/>
      <c r="E28" s="3573"/>
      <c r="F28" s="3573"/>
      <c r="G28" s="3573"/>
      <c r="H28" s="3573"/>
      <c r="I28" s="3573"/>
      <c r="J28" s="3573"/>
      <c r="K28" s="3573"/>
      <c r="L28" s="3573"/>
      <c r="M28" s="3573"/>
      <c r="N28" s="3573"/>
      <c r="O28" s="3573"/>
      <c r="P28" s="3573"/>
      <c r="Q28" s="3619">
        <f t="shared" si="2"/>
        <v>0</v>
      </c>
      <c r="R28" s="3573"/>
    </row>
    <row r="29" spans="1:18" ht="15.5">
      <c r="A29" s="591" t="s">
        <v>1673</v>
      </c>
      <c r="B29" s="310"/>
      <c r="C29" s="3573"/>
      <c r="D29" s="3573"/>
      <c r="E29" s="3573"/>
      <c r="F29" s="3573"/>
      <c r="G29" s="3573"/>
      <c r="H29" s="3573"/>
      <c r="I29" s="3573"/>
      <c r="J29" s="3573"/>
      <c r="K29" s="3573"/>
      <c r="L29" s="3573"/>
      <c r="M29" s="3573"/>
      <c r="N29" s="3573"/>
      <c r="O29" s="3573"/>
      <c r="P29" s="3573"/>
      <c r="Q29" s="3619">
        <f t="shared" si="2"/>
        <v>0</v>
      </c>
      <c r="R29" s="3573"/>
    </row>
    <row r="30" spans="1:18" ht="15.5">
      <c r="A30" s="591" t="s">
        <v>1674</v>
      </c>
      <c r="B30" s="310"/>
      <c r="C30" s="3573"/>
      <c r="D30" s="3573"/>
      <c r="E30" s="3573"/>
      <c r="F30" s="3573"/>
      <c r="G30" s="3573"/>
      <c r="H30" s="3573"/>
      <c r="I30" s="3573"/>
      <c r="J30" s="3573"/>
      <c r="K30" s="3573"/>
      <c r="L30" s="3573"/>
      <c r="M30" s="3573"/>
      <c r="N30" s="3573"/>
      <c r="O30" s="3573"/>
      <c r="P30" s="3573"/>
      <c r="Q30" s="3619">
        <f t="shared" si="2"/>
        <v>0</v>
      </c>
      <c r="R30" s="3573"/>
    </row>
    <row r="31" spans="1:18" ht="15.5">
      <c r="A31" s="591" t="s">
        <v>1675</v>
      </c>
      <c r="B31" s="310"/>
      <c r="C31" s="3573"/>
      <c r="D31" s="3573"/>
      <c r="E31" s="3573"/>
      <c r="F31" s="3573"/>
      <c r="G31" s="3573"/>
      <c r="H31" s="3573"/>
      <c r="I31" s="3573"/>
      <c r="J31" s="3573"/>
      <c r="K31" s="3573"/>
      <c r="L31" s="3573"/>
      <c r="M31" s="3573"/>
      <c r="N31" s="3573"/>
      <c r="O31" s="3573"/>
      <c r="P31" s="3573"/>
      <c r="Q31" s="3619">
        <f t="shared" si="2"/>
        <v>0</v>
      </c>
      <c r="R31" s="3573"/>
    </row>
    <row r="32" spans="1:18" ht="15.5">
      <c r="A32" s="591" t="s">
        <v>1676</v>
      </c>
      <c r="B32" s="310"/>
      <c r="C32" s="3573"/>
      <c r="D32" s="3573"/>
      <c r="E32" s="3573"/>
      <c r="F32" s="3573"/>
      <c r="G32" s="3573"/>
      <c r="H32" s="3573"/>
      <c r="I32" s="3573"/>
      <c r="J32" s="3573"/>
      <c r="K32" s="3573"/>
      <c r="L32" s="3573"/>
      <c r="M32" s="3573"/>
      <c r="N32" s="3573"/>
      <c r="O32" s="3573"/>
      <c r="P32" s="3573"/>
      <c r="Q32" s="3619">
        <f t="shared" si="2"/>
        <v>0</v>
      </c>
      <c r="R32" s="3573"/>
    </row>
    <row r="33" spans="1:18" ht="15.5">
      <c r="A33" s="591" t="s">
        <v>1677</v>
      </c>
      <c r="B33" s="310"/>
      <c r="C33" s="3573"/>
      <c r="D33" s="3573"/>
      <c r="E33" s="3573"/>
      <c r="F33" s="3573"/>
      <c r="G33" s="3573"/>
      <c r="H33" s="3573"/>
      <c r="I33" s="3573"/>
      <c r="J33" s="3573"/>
      <c r="K33" s="3573"/>
      <c r="L33" s="3573"/>
      <c r="M33" s="3573"/>
      <c r="N33" s="3573"/>
      <c r="O33" s="3573"/>
      <c r="P33" s="3573"/>
      <c r="Q33" s="3619">
        <f t="shared" si="2"/>
        <v>0</v>
      </c>
      <c r="R33" s="3573"/>
    </row>
    <row r="34" spans="1:18" ht="15.5">
      <c r="A34" s="591" t="s">
        <v>1678</v>
      </c>
      <c r="B34" s="310"/>
      <c r="C34" s="3573"/>
      <c r="D34" s="3573"/>
      <c r="E34" s="3573"/>
      <c r="F34" s="3573"/>
      <c r="G34" s="3573"/>
      <c r="H34" s="3573"/>
      <c r="I34" s="3573"/>
      <c r="J34" s="3573"/>
      <c r="K34" s="3573"/>
      <c r="L34" s="3573"/>
      <c r="M34" s="3573"/>
      <c r="N34" s="3573"/>
      <c r="O34" s="3573"/>
      <c r="P34" s="3573"/>
      <c r="Q34" s="3619">
        <f t="shared" si="2"/>
        <v>0</v>
      </c>
      <c r="R34" s="3573"/>
    </row>
    <row r="35" spans="1:18" ht="15.5">
      <c r="A35" s="591" t="s">
        <v>1569</v>
      </c>
      <c r="B35" s="310"/>
      <c r="C35" s="3573"/>
      <c r="D35" s="3573"/>
      <c r="E35" s="3573"/>
      <c r="F35" s="3573"/>
      <c r="G35" s="3573"/>
      <c r="H35" s="3573"/>
      <c r="I35" s="3573"/>
      <c r="J35" s="3573"/>
      <c r="K35" s="3573"/>
      <c r="L35" s="3573"/>
      <c r="M35" s="3573"/>
      <c r="N35" s="3573"/>
      <c r="O35" s="3573"/>
      <c r="P35" s="3573"/>
      <c r="Q35" s="3619">
        <f t="shared" si="2"/>
        <v>0</v>
      </c>
      <c r="R35" s="3573"/>
    </row>
    <row r="36" spans="1:18" ht="15.5">
      <c r="A36" s="591" t="s">
        <v>1679</v>
      </c>
      <c r="B36" s="310"/>
      <c r="C36" s="3573"/>
      <c r="D36" s="3573"/>
      <c r="E36" s="3573"/>
      <c r="F36" s="3573"/>
      <c r="G36" s="3573"/>
      <c r="H36" s="3573"/>
      <c r="I36" s="3573"/>
      <c r="J36" s="3573"/>
      <c r="K36" s="3573"/>
      <c r="L36" s="3573"/>
      <c r="M36" s="3573"/>
      <c r="N36" s="3573"/>
      <c r="O36" s="3573"/>
      <c r="P36" s="3573"/>
      <c r="Q36" s="3619">
        <f t="shared" si="2"/>
        <v>0</v>
      </c>
      <c r="R36" s="3573"/>
    </row>
    <row r="37" spans="1:18" ht="15.5">
      <c r="A37" s="592" t="s">
        <v>1122</v>
      </c>
      <c r="B37" s="311"/>
      <c r="C37" s="3573"/>
      <c r="D37" s="3573"/>
      <c r="E37" s="3573"/>
      <c r="F37" s="3573"/>
      <c r="G37" s="3573"/>
      <c r="H37" s="3573"/>
      <c r="I37" s="3573"/>
      <c r="J37" s="3573"/>
      <c r="K37" s="3573"/>
      <c r="L37" s="3573"/>
      <c r="M37" s="3573"/>
      <c r="N37" s="3573"/>
      <c r="O37" s="3573"/>
      <c r="P37" s="3573"/>
      <c r="Q37" s="3619">
        <f t="shared" si="2"/>
        <v>0</v>
      </c>
      <c r="R37" s="3573"/>
    </row>
    <row r="38" spans="1:18" ht="14">
      <c r="A38" s="3565" t="s">
        <v>1682</v>
      </c>
      <c r="B38" s="3617"/>
      <c r="C38" s="2712">
        <f>SUM(C27:C37)</f>
        <v>0</v>
      </c>
      <c r="D38" s="2712">
        <f t="shared" ref="D38:R38" si="3">SUM(D27:D37)</f>
        <v>0</v>
      </c>
      <c r="E38" s="2712">
        <f t="shared" si="3"/>
        <v>0</v>
      </c>
      <c r="F38" s="2712">
        <f t="shared" si="3"/>
        <v>0</v>
      </c>
      <c r="G38" s="2712">
        <f t="shared" si="3"/>
        <v>0</v>
      </c>
      <c r="H38" s="2712">
        <f t="shared" si="3"/>
        <v>0</v>
      </c>
      <c r="I38" s="2712">
        <f t="shared" si="3"/>
        <v>0</v>
      </c>
      <c r="J38" s="2712">
        <f t="shared" si="3"/>
        <v>0</v>
      </c>
      <c r="K38" s="2712">
        <f t="shared" si="3"/>
        <v>0</v>
      </c>
      <c r="L38" s="2712">
        <f t="shared" si="3"/>
        <v>0</v>
      </c>
      <c r="M38" s="2712">
        <f t="shared" si="3"/>
        <v>0</v>
      </c>
      <c r="N38" s="2712">
        <f t="shared" si="3"/>
        <v>0</v>
      </c>
      <c r="O38" s="2712">
        <f t="shared" si="3"/>
        <v>0</v>
      </c>
      <c r="P38" s="2712">
        <f t="shared" si="3"/>
        <v>0</v>
      </c>
      <c r="Q38" s="2712">
        <f t="shared" si="3"/>
        <v>0</v>
      </c>
      <c r="R38" s="2712">
        <f t="shared" si="3"/>
        <v>0</v>
      </c>
    </row>
    <row r="39" spans="1:18" ht="15.5">
      <c r="A39" s="590" t="s">
        <v>1671</v>
      </c>
      <c r="B39" s="3620"/>
      <c r="C39" s="2659">
        <f t="shared" ref="C39:C46" si="4">C14+C27</f>
        <v>0</v>
      </c>
      <c r="D39" s="2659">
        <f t="shared" ref="D39:R46" si="5">D14+D27</f>
        <v>0</v>
      </c>
      <c r="E39" s="2659">
        <f t="shared" si="5"/>
        <v>0</v>
      </c>
      <c r="F39" s="2659">
        <f t="shared" si="5"/>
        <v>0</v>
      </c>
      <c r="G39" s="2659">
        <f t="shared" si="5"/>
        <v>0</v>
      </c>
      <c r="H39" s="2659">
        <f t="shared" si="5"/>
        <v>0</v>
      </c>
      <c r="I39" s="2659">
        <f t="shared" si="5"/>
        <v>0</v>
      </c>
      <c r="J39" s="2659">
        <f t="shared" si="5"/>
        <v>0</v>
      </c>
      <c r="K39" s="2659">
        <f t="shared" si="5"/>
        <v>0</v>
      </c>
      <c r="L39" s="2659">
        <f t="shared" si="5"/>
        <v>0</v>
      </c>
      <c r="M39" s="2659">
        <f t="shared" si="5"/>
        <v>0</v>
      </c>
      <c r="N39" s="2659">
        <f t="shared" si="5"/>
        <v>0</v>
      </c>
      <c r="O39" s="2659">
        <f t="shared" si="5"/>
        <v>0</v>
      </c>
      <c r="P39" s="2659">
        <f t="shared" si="5"/>
        <v>0</v>
      </c>
      <c r="Q39" s="3616">
        <f t="shared" ref="Q39:Q49" si="6">SUM(C39:P39)</f>
        <v>0</v>
      </c>
      <c r="R39" s="2661">
        <f t="shared" si="5"/>
        <v>0</v>
      </c>
    </row>
    <row r="40" spans="1:18" ht="15.5">
      <c r="A40" s="591" t="s">
        <v>1672</v>
      </c>
      <c r="B40" s="3620"/>
      <c r="C40" s="2659">
        <f t="shared" si="4"/>
        <v>0</v>
      </c>
      <c r="D40" s="2659">
        <f t="shared" si="5"/>
        <v>0</v>
      </c>
      <c r="E40" s="2659">
        <f t="shared" si="5"/>
        <v>0</v>
      </c>
      <c r="F40" s="2659">
        <f t="shared" si="5"/>
        <v>0</v>
      </c>
      <c r="G40" s="2659">
        <f t="shared" si="5"/>
        <v>0</v>
      </c>
      <c r="H40" s="2659">
        <f t="shared" si="5"/>
        <v>0</v>
      </c>
      <c r="I40" s="2659">
        <f t="shared" si="5"/>
        <v>0</v>
      </c>
      <c r="J40" s="2659">
        <f t="shared" si="5"/>
        <v>0</v>
      </c>
      <c r="K40" s="2659">
        <f t="shared" si="5"/>
        <v>0</v>
      </c>
      <c r="L40" s="2659">
        <f t="shared" si="5"/>
        <v>0</v>
      </c>
      <c r="M40" s="2659">
        <f t="shared" si="5"/>
        <v>0</v>
      </c>
      <c r="N40" s="2659">
        <f t="shared" si="5"/>
        <v>0</v>
      </c>
      <c r="O40" s="2659">
        <f t="shared" si="5"/>
        <v>0</v>
      </c>
      <c r="P40" s="2659">
        <f t="shared" si="5"/>
        <v>0</v>
      </c>
      <c r="Q40" s="3616">
        <f t="shared" si="6"/>
        <v>0</v>
      </c>
      <c r="R40" s="2661">
        <f t="shared" si="5"/>
        <v>0</v>
      </c>
    </row>
    <row r="41" spans="1:18" ht="15.5">
      <c r="A41" s="591" t="s">
        <v>1673</v>
      </c>
      <c r="B41" s="3620"/>
      <c r="C41" s="2659">
        <f t="shared" si="4"/>
        <v>0</v>
      </c>
      <c r="D41" s="2659">
        <f t="shared" si="5"/>
        <v>0</v>
      </c>
      <c r="E41" s="2659">
        <f t="shared" si="5"/>
        <v>0</v>
      </c>
      <c r="F41" s="2659">
        <f t="shared" si="5"/>
        <v>0</v>
      </c>
      <c r="G41" s="2659">
        <f t="shared" si="5"/>
        <v>0</v>
      </c>
      <c r="H41" s="2659">
        <f t="shared" si="5"/>
        <v>0</v>
      </c>
      <c r="I41" s="2659">
        <f t="shared" si="5"/>
        <v>0</v>
      </c>
      <c r="J41" s="2659">
        <f t="shared" si="5"/>
        <v>0</v>
      </c>
      <c r="K41" s="2659">
        <f t="shared" si="5"/>
        <v>0</v>
      </c>
      <c r="L41" s="2659">
        <f t="shared" si="5"/>
        <v>0</v>
      </c>
      <c r="M41" s="2659">
        <f t="shared" si="5"/>
        <v>0</v>
      </c>
      <c r="N41" s="2659">
        <f t="shared" si="5"/>
        <v>0</v>
      </c>
      <c r="O41" s="2659">
        <f t="shared" si="5"/>
        <v>0</v>
      </c>
      <c r="P41" s="2659">
        <f t="shared" si="5"/>
        <v>0</v>
      </c>
      <c r="Q41" s="3616">
        <f t="shared" si="6"/>
        <v>0</v>
      </c>
      <c r="R41" s="2661">
        <f t="shared" si="5"/>
        <v>0</v>
      </c>
    </row>
    <row r="42" spans="1:18" ht="15.5">
      <c r="A42" s="591" t="s">
        <v>1674</v>
      </c>
      <c r="B42" s="3620"/>
      <c r="C42" s="2659">
        <f t="shared" si="4"/>
        <v>0</v>
      </c>
      <c r="D42" s="2659">
        <f t="shared" si="5"/>
        <v>0</v>
      </c>
      <c r="E42" s="2659">
        <f t="shared" si="5"/>
        <v>0</v>
      </c>
      <c r="F42" s="2659">
        <f t="shared" si="5"/>
        <v>0</v>
      </c>
      <c r="G42" s="2659">
        <f t="shared" si="5"/>
        <v>0</v>
      </c>
      <c r="H42" s="2659">
        <f t="shared" si="5"/>
        <v>0</v>
      </c>
      <c r="I42" s="2659">
        <f t="shared" si="5"/>
        <v>0</v>
      </c>
      <c r="J42" s="2659">
        <f t="shared" si="5"/>
        <v>0</v>
      </c>
      <c r="K42" s="2659">
        <f t="shared" si="5"/>
        <v>0</v>
      </c>
      <c r="L42" s="2659">
        <f t="shared" si="5"/>
        <v>0</v>
      </c>
      <c r="M42" s="2659">
        <f t="shared" si="5"/>
        <v>0</v>
      </c>
      <c r="N42" s="2659">
        <f t="shared" si="5"/>
        <v>0</v>
      </c>
      <c r="O42" s="2659">
        <f t="shared" si="5"/>
        <v>0</v>
      </c>
      <c r="P42" s="2659">
        <f t="shared" si="5"/>
        <v>0</v>
      </c>
      <c r="Q42" s="3616">
        <f t="shared" si="6"/>
        <v>0</v>
      </c>
      <c r="R42" s="2661">
        <f t="shared" si="5"/>
        <v>0</v>
      </c>
    </row>
    <row r="43" spans="1:18" ht="15.5">
      <c r="A43" s="591" t="s">
        <v>1675</v>
      </c>
      <c r="B43" s="3620"/>
      <c r="C43" s="3817">
        <f t="shared" si="4"/>
        <v>0</v>
      </c>
      <c r="D43" s="2659">
        <f t="shared" si="5"/>
        <v>0</v>
      </c>
      <c r="E43" s="2659">
        <f t="shared" si="5"/>
        <v>0</v>
      </c>
      <c r="F43" s="2659">
        <f t="shared" si="5"/>
        <v>0</v>
      </c>
      <c r="G43" s="2659">
        <f t="shared" si="5"/>
        <v>0</v>
      </c>
      <c r="H43" s="2659">
        <f t="shared" si="5"/>
        <v>0</v>
      </c>
      <c r="I43" s="2659">
        <f t="shared" si="5"/>
        <v>0</v>
      </c>
      <c r="J43" s="2659">
        <f t="shared" si="5"/>
        <v>0</v>
      </c>
      <c r="K43" s="2659">
        <f t="shared" si="5"/>
        <v>0</v>
      </c>
      <c r="L43" s="2659">
        <f t="shared" si="5"/>
        <v>0</v>
      </c>
      <c r="M43" s="2659">
        <f t="shared" si="5"/>
        <v>0</v>
      </c>
      <c r="N43" s="2659">
        <f t="shared" si="5"/>
        <v>0</v>
      </c>
      <c r="O43" s="2659">
        <f t="shared" si="5"/>
        <v>0</v>
      </c>
      <c r="P43" s="2659">
        <f t="shared" si="5"/>
        <v>0</v>
      </c>
      <c r="Q43" s="3616">
        <f t="shared" si="6"/>
        <v>0</v>
      </c>
      <c r="R43" s="2661">
        <f t="shared" si="5"/>
        <v>0</v>
      </c>
    </row>
    <row r="44" spans="1:18" ht="15.5">
      <c r="A44" s="591" t="s">
        <v>1676</v>
      </c>
      <c r="B44" s="3620"/>
      <c r="C44" s="2659">
        <f t="shared" si="4"/>
        <v>0</v>
      </c>
      <c r="D44" s="2659">
        <f t="shared" si="5"/>
        <v>0</v>
      </c>
      <c r="E44" s="2659">
        <f t="shared" si="5"/>
        <v>0</v>
      </c>
      <c r="F44" s="2659">
        <f t="shared" si="5"/>
        <v>0</v>
      </c>
      <c r="G44" s="2659">
        <f t="shared" si="5"/>
        <v>0</v>
      </c>
      <c r="H44" s="2659">
        <f t="shared" si="5"/>
        <v>0</v>
      </c>
      <c r="I44" s="2659">
        <f t="shared" si="5"/>
        <v>0</v>
      </c>
      <c r="J44" s="2659">
        <f t="shared" si="5"/>
        <v>0</v>
      </c>
      <c r="K44" s="2659">
        <f t="shared" si="5"/>
        <v>0</v>
      </c>
      <c r="L44" s="2659">
        <f t="shared" si="5"/>
        <v>0</v>
      </c>
      <c r="M44" s="2659">
        <f t="shared" si="5"/>
        <v>0</v>
      </c>
      <c r="N44" s="2659">
        <f t="shared" si="5"/>
        <v>0</v>
      </c>
      <c r="O44" s="2659">
        <f t="shared" si="5"/>
        <v>0</v>
      </c>
      <c r="P44" s="2659">
        <f t="shared" si="5"/>
        <v>0</v>
      </c>
      <c r="Q44" s="3616">
        <f t="shared" si="6"/>
        <v>0</v>
      </c>
      <c r="R44" s="2661">
        <f t="shared" si="5"/>
        <v>0</v>
      </c>
    </row>
    <row r="45" spans="1:18" ht="15.5">
      <c r="A45" s="591" t="s">
        <v>1677</v>
      </c>
      <c r="B45" s="3620"/>
      <c r="C45" s="2659">
        <f t="shared" si="4"/>
        <v>0</v>
      </c>
      <c r="D45" s="2659">
        <f t="shared" si="5"/>
        <v>0</v>
      </c>
      <c r="E45" s="2659">
        <f t="shared" si="5"/>
        <v>0</v>
      </c>
      <c r="F45" s="2659">
        <f t="shared" si="5"/>
        <v>0</v>
      </c>
      <c r="G45" s="2659">
        <f t="shared" si="5"/>
        <v>0</v>
      </c>
      <c r="H45" s="2659">
        <f t="shared" si="5"/>
        <v>0</v>
      </c>
      <c r="I45" s="2659">
        <f t="shared" si="5"/>
        <v>0</v>
      </c>
      <c r="J45" s="2659">
        <f t="shared" si="5"/>
        <v>0</v>
      </c>
      <c r="K45" s="2659">
        <f t="shared" si="5"/>
        <v>0</v>
      </c>
      <c r="L45" s="2659">
        <f t="shared" si="5"/>
        <v>0</v>
      </c>
      <c r="M45" s="2659">
        <f t="shared" si="5"/>
        <v>0</v>
      </c>
      <c r="N45" s="2659">
        <f t="shared" si="5"/>
        <v>0</v>
      </c>
      <c r="O45" s="2659">
        <f t="shared" si="5"/>
        <v>0</v>
      </c>
      <c r="P45" s="2659">
        <f t="shared" si="5"/>
        <v>0</v>
      </c>
      <c r="Q45" s="3616">
        <f t="shared" si="6"/>
        <v>0</v>
      </c>
      <c r="R45" s="2661">
        <f t="shared" si="5"/>
        <v>0</v>
      </c>
    </row>
    <row r="46" spans="1:18" ht="15.5">
      <c r="A46" s="591" t="s">
        <v>1683</v>
      </c>
      <c r="B46" s="3620"/>
      <c r="C46" s="2659">
        <f t="shared" si="4"/>
        <v>0</v>
      </c>
      <c r="D46" s="2659">
        <f t="shared" si="5"/>
        <v>0</v>
      </c>
      <c r="E46" s="2659">
        <f t="shared" si="5"/>
        <v>0</v>
      </c>
      <c r="F46" s="2659">
        <f t="shared" si="5"/>
        <v>0</v>
      </c>
      <c r="G46" s="2659">
        <f t="shared" si="5"/>
        <v>0</v>
      </c>
      <c r="H46" s="2659">
        <f t="shared" si="5"/>
        <v>0</v>
      </c>
      <c r="I46" s="2659">
        <f t="shared" si="5"/>
        <v>0</v>
      </c>
      <c r="J46" s="2659">
        <f t="shared" si="5"/>
        <v>0</v>
      </c>
      <c r="K46" s="2659">
        <f t="shared" si="5"/>
        <v>0</v>
      </c>
      <c r="L46" s="2659">
        <f t="shared" si="5"/>
        <v>0</v>
      </c>
      <c r="M46" s="2659">
        <f t="shared" si="5"/>
        <v>0</v>
      </c>
      <c r="N46" s="2659">
        <f t="shared" si="5"/>
        <v>0</v>
      </c>
      <c r="O46" s="2659">
        <f t="shared" si="5"/>
        <v>0</v>
      </c>
      <c r="P46" s="2659">
        <f t="shared" si="5"/>
        <v>0</v>
      </c>
      <c r="Q46" s="3616">
        <f t="shared" si="6"/>
        <v>0</v>
      </c>
      <c r="R46" s="2661">
        <f t="shared" si="5"/>
        <v>0</v>
      </c>
    </row>
    <row r="47" spans="1:18" ht="15.5">
      <c r="A47" s="591" t="s">
        <v>1569</v>
      </c>
      <c r="B47" s="3620"/>
      <c r="C47" s="2659">
        <f>+C22+C35</f>
        <v>0</v>
      </c>
      <c r="D47" s="2659">
        <f t="shared" ref="D47:R47" si="7">+D22+D35</f>
        <v>0</v>
      </c>
      <c r="E47" s="2659">
        <f t="shared" si="7"/>
        <v>0</v>
      </c>
      <c r="F47" s="2659">
        <f t="shared" si="7"/>
        <v>0</v>
      </c>
      <c r="G47" s="2659">
        <f t="shared" si="7"/>
        <v>0</v>
      </c>
      <c r="H47" s="2659">
        <f t="shared" si="7"/>
        <v>0</v>
      </c>
      <c r="I47" s="2659">
        <f t="shared" si="7"/>
        <v>0</v>
      </c>
      <c r="J47" s="2659">
        <f t="shared" si="7"/>
        <v>0</v>
      </c>
      <c r="K47" s="2659">
        <f t="shared" si="7"/>
        <v>0</v>
      </c>
      <c r="L47" s="2659">
        <f t="shared" si="7"/>
        <v>0</v>
      </c>
      <c r="M47" s="2659">
        <f t="shared" si="7"/>
        <v>0</v>
      </c>
      <c r="N47" s="2659">
        <f t="shared" si="7"/>
        <v>0</v>
      </c>
      <c r="O47" s="2659">
        <f t="shared" si="7"/>
        <v>0</v>
      </c>
      <c r="P47" s="2659">
        <f t="shared" si="7"/>
        <v>0</v>
      </c>
      <c r="Q47" s="3616">
        <f t="shared" si="6"/>
        <v>0</v>
      </c>
      <c r="R47" s="2661">
        <f t="shared" si="7"/>
        <v>0</v>
      </c>
    </row>
    <row r="48" spans="1:18" ht="15.5">
      <c r="A48" s="591" t="s">
        <v>1679</v>
      </c>
      <c r="B48" s="3620"/>
      <c r="C48" s="2659">
        <f>C23+C36</f>
        <v>0</v>
      </c>
      <c r="D48" s="2659">
        <f t="shared" ref="D48:R49" si="8">D23+D36</f>
        <v>0</v>
      </c>
      <c r="E48" s="2659">
        <f t="shared" si="8"/>
        <v>0</v>
      </c>
      <c r="F48" s="2659">
        <f t="shared" si="8"/>
        <v>0</v>
      </c>
      <c r="G48" s="2659">
        <f t="shared" si="8"/>
        <v>0</v>
      </c>
      <c r="H48" s="2659">
        <f t="shared" si="8"/>
        <v>0</v>
      </c>
      <c r="I48" s="2659">
        <f t="shared" si="8"/>
        <v>0</v>
      </c>
      <c r="J48" s="2659">
        <f t="shared" si="8"/>
        <v>0</v>
      </c>
      <c r="K48" s="2659">
        <f t="shared" si="8"/>
        <v>0</v>
      </c>
      <c r="L48" s="2659">
        <f t="shared" si="8"/>
        <v>0</v>
      </c>
      <c r="M48" s="2659">
        <f t="shared" si="8"/>
        <v>0</v>
      </c>
      <c r="N48" s="2659">
        <f t="shared" si="8"/>
        <v>0</v>
      </c>
      <c r="O48" s="2659">
        <f t="shared" si="8"/>
        <v>0</v>
      </c>
      <c r="P48" s="2659">
        <f t="shared" si="8"/>
        <v>0</v>
      </c>
      <c r="Q48" s="3616">
        <f t="shared" si="6"/>
        <v>0</v>
      </c>
      <c r="R48" s="2661">
        <f t="shared" si="8"/>
        <v>0</v>
      </c>
    </row>
    <row r="49" spans="1:18" ht="15.5">
      <c r="A49" s="592" t="s">
        <v>1122</v>
      </c>
      <c r="B49" s="3620"/>
      <c r="C49" s="2900">
        <f>C24+C37</f>
        <v>0</v>
      </c>
      <c r="D49" s="2900">
        <f t="shared" si="8"/>
        <v>0</v>
      </c>
      <c r="E49" s="2900">
        <f t="shared" si="8"/>
        <v>0</v>
      </c>
      <c r="F49" s="2900">
        <f t="shared" si="8"/>
        <v>0</v>
      </c>
      <c r="G49" s="2900">
        <f t="shared" si="8"/>
        <v>0</v>
      </c>
      <c r="H49" s="2900">
        <f t="shared" si="8"/>
        <v>0</v>
      </c>
      <c r="I49" s="2900">
        <f t="shared" si="8"/>
        <v>0</v>
      </c>
      <c r="J49" s="2900">
        <f t="shared" si="8"/>
        <v>0</v>
      </c>
      <c r="K49" s="2900">
        <f t="shared" si="8"/>
        <v>0</v>
      </c>
      <c r="L49" s="2900">
        <f t="shared" si="8"/>
        <v>0</v>
      </c>
      <c r="M49" s="2900">
        <f t="shared" si="8"/>
        <v>0</v>
      </c>
      <c r="N49" s="2900">
        <f t="shared" si="8"/>
        <v>0</v>
      </c>
      <c r="O49" s="2900">
        <f t="shared" si="8"/>
        <v>0</v>
      </c>
      <c r="P49" s="2900">
        <f t="shared" si="8"/>
        <v>0</v>
      </c>
      <c r="Q49" s="3616">
        <f t="shared" si="6"/>
        <v>0</v>
      </c>
      <c r="R49" s="2661">
        <f t="shared" si="8"/>
        <v>0</v>
      </c>
    </row>
    <row r="50" spans="1:18" ht="14.5" thickBot="1">
      <c r="A50" s="2979" t="s">
        <v>2409</v>
      </c>
      <c r="B50" s="3621"/>
      <c r="C50" s="3622">
        <f>SUM(C39:C49)</f>
        <v>0</v>
      </c>
      <c r="D50" s="3622">
        <f t="shared" ref="D50:R50" si="9">SUM(D39:D49)</f>
        <v>0</v>
      </c>
      <c r="E50" s="3622">
        <f t="shared" si="9"/>
        <v>0</v>
      </c>
      <c r="F50" s="3622">
        <f t="shared" si="9"/>
        <v>0</v>
      </c>
      <c r="G50" s="3622">
        <f t="shared" si="9"/>
        <v>0</v>
      </c>
      <c r="H50" s="3622">
        <f t="shared" si="9"/>
        <v>0</v>
      </c>
      <c r="I50" s="3622">
        <f t="shared" si="9"/>
        <v>0</v>
      </c>
      <c r="J50" s="3622">
        <f t="shared" si="9"/>
        <v>0</v>
      </c>
      <c r="K50" s="3622">
        <f t="shared" si="9"/>
        <v>0</v>
      </c>
      <c r="L50" s="3622">
        <f t="shared" si="9"/>
        <v>0</v>
      </c>
      <c r="M50" s="3622">
        <f t="shared" si="9"/>
        <v>0</v>
      </c>
      <c r="N50" s="3622">
        <f t="shared" si="9"/>
        <v>0</v>
      </c>
      <c r="O50" s="3622">
        <f t="shared" si="9"/>
        <v>0</v>
      </c>
      <c r="P50" s="3622">
        <f t="shared" si="9"/>
        <v>0</v>
      </c>
      <c r="Q50" s="3622">
        <f t="shared" si="9"/>
        <v>0</v>
      </c>
      <c r="R50" s="3622">
        <f t="shared" si="9"/>
        <v>0</v>
      </c>
    </row>
    <row r="51" spans="1:18" ht="15" thickTop="1" thickBot="1">
      <c r="A51" s="593"/>
      <c r="B51" s="482"/>
      <c r="C51" s="595"/>
      <c r="D51" s="1270"/>
      <c r="E51" s="1270"/>
      <c r="F51" s="1270"/>
      <c r="G51" s="1270"/>
      <c r="H51" s="1270"/>
      <c r="I51" s="1270"/>
      <c r="J51" s="1270"/>
      <c r="K51" s="1270"/>
      <c r="L51" s="1270"/>
      <c r="M51" s="1270"/>
      <c r="N51" s="1270"/>
      <c r="O51" s="1270"/>
      <c r="P51" s="1270"/>
      <c r="Q51" s="1270"/>
      <c r="R51" s="1117"/>
    </row>
    <row r="52" spans="1:18" ht="28.5" thickTop="1">
      <c r="A52" s="770" t="s">
        <v>1684</v>
      </c>
      <c r="B52" s="3623"/>
      <c r="C52" s="2670"/>
      <c r="D52" s="2670"/>
      <c r="E52" s="2670"/>
      <c r="F52" s="2670"/>
      <c r="G52" s="2670"/>
      <c r="H52" s="2670"/>
      <c r="I52" s="2670"/>
      <c r="J52" s="2670"/>
      <c r="K52" s="2670"/>
      <c r="L52" s="2670"/>
      <c r="M52" s="2670"/>
      <c r="N52" s="2670"/>
      <c r="O52" s="2670"/>
      <c r="P52" s="2670"/>
      <c r="Q52" s="2670"/>
      <c r="R52" s="2673"/>
    </row>
    <row r="53" spans="1:18" ht="28.5">
      <c r="A53" s="4543" t="s">
        <v>1685</v>
      </c>
      <c r="B53" s="308"/>
      <c r="C53" s="2670"/>
      <c r="D53" s="2670"/>
      <c r="E53" s="2670"/>
      <c r="F53" s="2670"/>
      <c r="G53" s="2670"/>
      <c r="H53" s="2670"/>
      <c r="I53" s="2670"/>
      <c r="J53" s="2670"/>
      <c r="K53" s="2670"/>
      <c r="L53" s="2670"/>
      <c r="M53" s="2670"/>
      <c r="N53" s="2670"/>
      <c r="O53" s="2670"/>
      <c r="P53" s="2670"/>
      <c r="Q53" s="2670"/>
      <c r="R53" s="2673"/>
    </row>
    <row r="54" spans="1:18" ht="15.5">
      <c r="A54" s="4270" t="s">
        <v>1686</v>
      </c>
      <c r="B54" s="312"/>
      <c r="C54" s="1993"/>
      <c r="D54" s="1993"/>
      <c r="E54" s="1993"/>
      <c r="F54" s="1993"/>
      <c r="G54" s="1993"/>
      <c r="H54" s="1993"/>
      <c r="I54" s="1993"/>
      <c r="J54" s="1993"/>
      <c r="K54" s="1993"/>
      <c r="L54" s="1993"/>
      <c r="M54" s="1993"/>
      <c r="N54" s="1993"/>
      <c r="O54" s="1993"/>
      <c r="P54" s="1993"/>
      <c r="Q54" s="3616">
        <f t="shared" ref="Q54:Q55" si="10">SUM(C54:P54)</f>
        <v>0</v>
      </c>
      <c r="R54" s="3624"/>
    </row>
    <row r="55" spans="1:18" ht="15.5">
      <c r="A55" s="4544" t="s">
        <v>1687</v>
      </c>
      <c r="B55" s="312"/>
      <c r="C55" s="1993"/>
      <c r="D55" s="1993"/>
      <c r="E55" s="1993"/>
      <c r="F55" s="1993"/>
      <c r="G55" s="1993"/>
      <c r="H55" s="1993"/>
      <c r="I55" s="1993"/>
      <c r="J55" s="1993"/>
      <c r="K55" s="1993"/>
      <c r="L55" s="1993"/>
      <c r="M55" s="1993"/>
      <c r="N55" s="1993"/>
      <c r="O55" s="1993"/>
      <c r="P55" s="1993"/>
      <c r="Q55" s="3616">
        <f t="shared" si="10"/>
        <v>0</v>
      </c>
      <c r="R55" s="3624"/>
    </row>
    <row r="56" spans="1:18" ht="28.5">
      <c r="A56" s="4543" t="s">
        <v>1688</v>
      </c>
      <c r="B56" s="312"/>
      <c r="C56" s="2332"/>
      <c r="D56" s="2332"/>
      <c r="E56" s="2332"/>
      <c r="F56" s="2332"/>
      <c r="G56" s="2332"/>
      <c r="H56" s="2332"/>
      <c r="I56" s="2332"/>
      <c r="J56" s="2332"/>
      <c r="K56" s="2332"/>
      <c r="L56" s="2332"/>
      <c r="M56" s="2332"/>
      <c r="N56" s="2332"/>
      <c r="O56" s="2332"/>
      <c r="P56" s="2332"/>
      <c r="Q56" s="2332"/>
      <c r="R56" s="1116"/>
    </row>
    <row r="57" spans="1:18" ht="15.5">
      <c r="A57" s="4270" t="s">
        <v>1689</v>
      </c>
      <c r="B57" s="312"/>
      <c r="C57" s="1993"/>
      <c r="D57" s="1993"/>
      <c r="E57" s="1993"/>
      <c r="F57" s="1993"/>
      <c r="G57" s="1993"/>
      <c r="H57" s="1993"/>
      <c r="I57" s="1993"/>
      <c r="J57" s="1993"/>
      <c r="K57" s="1993"/>
      <c r="L57" s="1993"/>
      <c r="M57" s="1993"/>
      <c r="N57" s="1993"/>
      <c r="O57" s="1993"/>
      <c r="P57" s="1993"/>
      <c r="Q57" s="3616">
        <f t="shared" ref="Q57:Q58" si="11">SUM(C57:P57)</f>
        <v>0</v>
      </c>
      <c r="R57" s="3624"/>
    </row>
    <row r="58" spans="1:18" ht="15.5">
      <c r="A58" s="4544" t="s">
        <v>1690</v>
      </c>
      <c r="B58" s="312"/>
      <c r="C58" s="1373"/>
      <c r="D58" s="1373"/>
      <c r="E58" s="1373"/>
      <c r="F58" s="1373"/>
      <c r="G58" s="1373"/>
      <c r="H58" s="1373"/>
      <c r="I58" s="1373"/>
      <c r="J58" s="1373"/>
      <c r="K58" s="1373"/>
      <c r="L58" s="1373"/>
      <c r="M58" s="1373"/>
      <c r="N58" s="1373"/>
      <c r="O58" s="1373"/>
      <c r="P58" s="1373"/>
      <c r="Q58" s="3616">
        <f t="shared" si="11"/>
        <v>0</v>
      </c>
      <c r="R58" s="3624"/>
    </row>
    <row r="59" spans="1:18" ht="28.5">
      <c r="A59" s="2112" t="s">
        <v>2413</v>
      </c>
      <c r="B59" s="3625"/>
      <c r="C59" s="2576">
        <f>C54+C55+C57+C58</f>
        <v>0</v>
      </c>
      <c r="D59" s="2576">
        <f>D54+D55+D57+D58</f>
        <v>0</v>
      </c>
      <c r="E59" s="2576">
        <f t="shared" ref="E59:P59" si="12">E54+E55+E57+E58</f>
        <v>0</v>
      </c>
      <c r="F59" s="2576">
        <f t="shared" si="12"/>
        <v>0</v>
      </c>
      <c r="G59" s="2576">
        <f t="shared" si="12"/>
        <v>0</v>
      </c>
      <c r="H59" s="2576">
        <f t="shared" si="12"/>
        <v>0</v>
      </c>
      <c r="I59" s="2576">
        <f t="shared" si="12"/>
        <v>0</v>
      </c>
      <c r="J59" s="2576">
        <f t="shared" si="12"/>
        <v>0</v>
      </c>
      <c r="K59" s="2576">
        <f t="shared" si="12"/>
        <v>0</v>
      </c>
      <c r="L59" s="2576">
        <f t="shared" si="12"/>
        <v>0</v>
      </c>
      <c r="M59" s="2576">
        <f t="shared" si="12"/>
        <v>0</v>
      </c>
      <c r="N59" s="2576">
        <f t="shared" si="12"/>
        <v>0</v>
      </c>
      <c r="O59" s="2576">
        <f t="shared" si="12"/>
        <v>0</v>
      </c>
      <c r="P59" s="2576">
        <f t="shared" si="12"/>
        <v>0</v>
      </c>
      <c r="Q59" s="2576">
        <f>Q54+Q55+Q57+Q58</f>
        <v>0</v>
      </c>
      <c r="R59" s="3626">
        <f>R54+R55+R57+R58</f>
        <v>0</v>
      </c>
    </row>
    <row r="60" spans="1:18" ht="28">
      <c r="A60" s="4545" t="s">
        <v>2410</v>
      </c>
      <c r="B60" s="483"/>
      <c r="C60" s="3627"/>
      <c r="D60" s="3627"/>
      <c r="E60" s="3627"/>
      <c r="F60" s="3627"/>
      <c r="G60" s="3627"/>
      <c r="H60" s="3627"/>
      <c r="I60" s="3627"/>
      <c r="J60" s="3627"/>
      <c r="K60" s="3627"/>
      <c r="L60" s="3627"/>
      <c r="M60" s="3627"/>
      <c r="N60" s="3627"/>
      <c r="O60" s="3627"/>
      <c r="P60" s="3627"/>
      <c r="Q60" s="3627"/>
      <c r="R60" s="3627"/>
    </row>
    <row r="61" spans="1:18" ht="15.5">
      <c r="A61" s="4270" t="s">
        <v>1691</v>
      </c>
      <c r="B61" s="312"/>
      <c r="C61" s="3604"/>
      <c r="D61" s="3604"/>
      <c r="E61" s="3604"/>
      <c r="F61" s="3604"/>
      <c r="G61" s="3604"/>
      <c r="H61" s="3604"/>
      <c r="I61" s="3604"/>
      <c r="J61" s="3604"/>
      <c r="K61" s="3604"/>
      <c r="L61" s="3604"/>
      <c r="M61" s="3604"/>
      <c r="N61" s="3604"/>
      <c r="O61" s="3604"/>
      <c r="P61" s="3604"/>
      <c r="Q61" s="3619">
        <f>SUM(C61:P61)</f>
        <v>0</v>
      </c>
      <c r="R61" s="3604"/>
    </row>
    <row r="62" spans="1:18" ht="15.5">
      <c r="A62" s="4544" t="s">
        <v>1692</v>
      </c>
      <c r="B62" s="312"/>
      <c r="C62" s="3628"/>
      <c r="D62" s="3628"/>
      <c r="E62" s="3628"/>
      <c r="F62" s="3628"/>
      <c r="G62" s="3628"/>
      <c r="H62" s="3604"/>
      <c r="I62" s="3604"/>
      <c r="J62" s="3604"/>
      <c r="K62" s="3604"/>
      <c r="L62" s="3604"/>
      <c r="M62" s="3604"/>
      <c r="N62" s="3604"/>
      <c r="O62" s="3604"/>
      <c r="P62" s="3628"/>
      <c r="Q62" s="3619">
        <f>SUM(C62:P62)</f>
        <v>0</v>
      </c>
      <c r="R62" s="3628"/>
    </row>
    <row r="63" spans="1:18" ht="28.5">
      <c r="A63" s="2112" t="s">
        <v>2411</v>
      </c>
      <c r="B63" s="3625"/>
      <c r="C63" s="2712">
        <f>SUM(C61:C62)</f>
        <v>0</v>
      </c>
      <c r="D63" s="2712">
        <f>SUM(D61:D62)</f>
        <v>0</v>
      </c>
      <c r="E63" s="2712">
        <f t="shared" ref="E63:R63" si="13">SUM(E61:E62)</f>
        <v>0</v>
      </c>
      <c r="F63" s="2712">
        <f t="shared" si="13"/>
        <v>0</v>
      </c>
      <c r="G63" s="2712">
        <f t="shared" si="13"/>
        <v>0</v>
      </c>
      <c r="H63" s="2712">
        <f t="shared" si="13"/>
        <v>0</v>
      </c>
      <c r="I63" s="2712">
        <f t="shared" si="13"/>
        <v>0</v>
      </c>
      <c r="J63" s="2712">
        <f t="shared" si="13"/>
        <v>0</v>
      </c>
      <c r="K63" s="2712">
        <f t="shared" si="13"/>
        <v>0</v>
      </c>
      <c r="L63" s="2712">
        <f t="shared" si="13"/>
        <v>0</v>
      </c>
      <c r="M63" s="2712">
        <f t="shared" si="13"/>
        <v>0</v>
      </c>
      <c r="N63" s="2712">
        <f t="shared" si="13"/>
        <v>0</v>
      </c>
      <c r="O63" s="2712">
        <f t="shared" si="13"/>
        <v>0</v>
      </c>
      <c r="P63" s="2712">
        <f>SUM(P61:P62)</f>
        <v>0</v>
      </c>
      <c r="Q63" s="2712">
        <f>SUM(Q61:Q62)</f>
        <v>0</v>
      </c>
      <c r="R63" s="2712">
        <f t="shared" si="13"/>
        <v>0</v>
      </c>
    </row>
    <row r="64" spans="1:18" ht="15.5">
      <c r="A64" s="4543" t="s">
        <v>1693</v>
      </c>
      <c r="B64" s="3629"/>
      <c r="C64" s="2659">
        <f>+C54+C57+C61</f>
        <v>0</v>
      </c>
      <c r="D64" s="2659">
        <f t="shared" ref="D64:P64" si="14">+D54+D57+D61</f>
        <v>0</v>
      </c>
      <c r="E64" s="2659">
        <f t="shared" si="14"/>
        <v>0</v>
      </c>
      <c r="F64" s="2659">
        <f t="shared" si="14"/>
        <v>0</v>
      </c>
      <c r="G64" s="2659">
        <f t="shared" si="14"/>
        <v>0</v>
      </c>
      <c r="H64" s="2659">
        <f t="shared" si="14"/>
        <v>0</v>
      </c>
      <c r="I64" s="2659">
        <f t="shared" si="14"/>
        <v>0</v>
      </c>
      <c r="J64" s="2659">
        <f t="shared" si="14"/>
        <v>0</v>
      </c>
      <c r="K64" s="2659">
        <f t="shared" si="14"/>
        <v>0</v>
      </c>
      <c r="L64" s="2659">
        <f t="shared" si="14"/>
        <v>0</v>
      </c>
      <c r="M64" s="2659">
        <f t="shared" si="14"/>
        <v>0</v>
      </c>
      <c r="N64" s="2659">
        <f t="shared" si="14"/>
        <v>0</v>
      </c>
      <c r="O64" s="2659">
        <f t="shared" si="14"/>
        <v>0</v>
      </c>
      <c r="P64" s="2659">
        <f t="shared" si="14"/>
        <v>0</v>
      </c>
      <c r="Q64" s="3616">
        <f>SUM(C64:P64)</f>
        <v>0</v>
      </c>
      <c r="R64" s="2659">
        <f t="shared" ref="R64" si="15">+R54+R57+R61</f>
        <v>0</v>
      </c>
    </row>
    <row r="65" spans="1:18" ht="15.5">
      <c r="A65" s="4544" t="s">
        <v>1694</v>
      </c>
      <c r="B65" s="3630"/>
      <c r="C65" s="2659">
        <f>+C55+C58+C62</f>
        <v>0</v>
      </c>
      <c r="D65" s="2659">
        <f t="shared" ref="D65:P65" si="16">+D55+D58-D62</f>
        <v>0</v>
      </c>
      <c r="E65" s="2659">
        <f t="shared" si="16"/>
        <v>0</v>
      </c>
      <c r="F65" s="2659">
        <f t="shared" si="16"/>
        <v>0</v>
      </c>
      <c r="G65" s="2659">
        <f t="shared" si="16"/>
        <v>0</v>
      </c>
      <c r="H65" s="2659">
        <f t="shared" si="16"/>
        <v>0</v>
      </c>
      <c r="I65" s="2659">
        <f t="shared" si="16"/>
        <v>0</v>
      </c>
      <c r="J65" s="2659">
        <f t="shared" si="16"/>
        <v>0</v>
      </c>
      <c r="K65" s="2659">
        <f t="shared" si="16"/>
        <v>0</v>
      </c>
      <c r="L65" s="2659">
        <f t="shared" si="16"/>
        <v>0</v>
      </c>
      <c r="M65" s="2659">
        <f t="shared" si="16"/>
        <v>0</v>
      </c>
      <c r="N65" s="2659">
        <f t="shared" si="16"/>
        <v>0</v>
      </c>
      <c r="O65" s="2659">
        <f t="shared" si="16"/>
        <v>0</v>
      </c>
      <c r="P65" s="2659">
        <f t="shared" si="16"/>
        <v>0</v>
      </c>
      <c r="Q65" s="3616">
        <f>SUM(C65:P65)</f>
        <v>0</v>
      </c>
      <c r="R65" s="2659">
        <f t="shared" ref="R65" si="17">+R55+R58+R62</f>
        <v>0</v>
      </c>
    </row>
    <row r="66" spans="1:18" ht="28.5" thickBot="1">
      <c r="A66" s="3631" t="s">
        <v>2412</v>
      </c>
      <c r="B66" s="3632"/>
      <c r="C66" s="3633">
        <f>SUM(C64:C65)</f>
        <v>0</v>
      </c>
      <c r="D66" s="3633">
        <f t="shared" ref="D66:R66" si="18">SUM(D64:D65)</f>
        <v>0</v>
      </c>
      <c r="E66" s="3633">
        <f t="shared" si="18"/>
        <v>0</v>
      </c>
      <c r="F66" s="3633">
        <f t="shared" si="18"/>
        <v>0</v>
      </c>
      <c r="G66" s="3633">
        <f t="shared" si="18"/>
        <v>0</v>
      </c>
      <c r="H66" s="3633">
        <f t="shared" si="18"/>
        <v>0</v>
      </c>
      <c r="I66" s="3633">
        <f t="shared" si="18"/>
        <v>0</v>
      </c>
      <c r="J66" s="3633">
        <f t="shared" si="18"/>
        <v>0</v>
      </c>
      <c r="K66" s="3633">
        <f>SUM(K64:K65)</f>
        <v>0</v>
      </c>
      <c r="L66" s="3633">
        <f t="shared" si="18"/>
        <v>0</v>
      </c>
      <c r="M66" s="3633">
        <f t="shared" si="18"/>
        <v>0</v>
      </c>
      <c r="N66" s="3633">
        <f t="shared" si="18"/>
        <v>0</v>
      </c>
      <c r="O66" s="3633">
        <f t="shared" si="18"/>
        <v>0</v>
      </c>
      <c r="P66" s="3633">
        <f>SUM(P64:P65)</f>
        <v>0</v>
      </c>
      <c r="Q66" s="3633">
        <f t="shared" si="18"/>
        <v>0</v>
      </c>
      <c r="R66" s="3633">
        <f t="shared" si="18"/>
        <v>0</v>
      </c>
    </row>
    <row r="67" spans="1:18" ht="16" thickTop="1">
      <c r="A67" s="32"/>
      <c r="B67" s="32"/>
      <c r="C67" s="32"/>
      <c r="D67" s="32"/>
      <c r="E67" s="32"/>
      <c r="F67" s="32"/>
      <c r="G67" s="32"/>
      <c r="H67" s="32"/>
      <c r="I67" s="32"/>
      <c r="J67" s="32"/>
      <c r="K67" s="32"/>
      <c r="L67" s="32"/>
      <c r="M67" s="32"/>
      <c r="N67" s="32"/>
      <c r="O67" s="32"/>
      <c r="P67" s="32"/>
      <c r="Q67" s="32"/>
      <c r="R67" s="417" t="str">
        <f>+ToC!E115</f>
        <v xml:space="preserve">LONG-TERM Annual Return </v>
      </c>
    </row>
    <row r="68" spans="1:18" ht="15.5">
      <c r="A68" s="32"/>
      <c r="B68" s="32"/>
      <c r="C68" s="32"/>
      <c r="D68" s="32"/>
      <c r="E68" s="32"/>
      <c r="F68" s="32"/>
      <c r="G68" s="32"/>
      <c r="H68" s="32"/>
      <c r="I68" s="32"/>
      <c r="J68" s="32"/>
      <c r="K68" s="32"/>
      <c r="L68" s="32"/>
      <c r="M68" s="32"/>
      <c r="N68" s="32"/>
      <c r="O68" s="32"/>
      <c r="P68" s="32"/>
      <c r="Q68" s="32"/>
      <c r="R68" s="417" t="s">
        <v>1695</v>
      </c>
    </row>
  </sheetData>
  <sheetProtection password="DF61" sheet="1" objects="1" scenarios="1"/>
  <mergeCells count="16">
    <mergeCell ref="M11:M12"/>
    <mergeCell ref="Q11:Q12"/>
    <mergeCell ref="Q10:R10"/>
    <mergeCell ref="A1:R1"/>
    <mergeCell ref="A2:R2"/>
    <mergeCell ref="A9:R9"/>
    <mergeCell ref="C10:N10"/>
    <mergeCell ref="O10:P10"/>
    <mergeCell ref="N11:N12"/>
    <mergeCell ref="O11:O12"/>
    <mergeCell ref="P11:P12"/>
    <mergeCell ref="R11:R12"/>
    <mergeCell ref="C11:E11"/>
    <mergeCell ref="F11:H11"/>
    <mergeCell ref="I11:K11"/>
    <mergeCell ref="L11:L12"/>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61 Q27:Q50 Q14:Q25 C25:P25 C63:P66 Q61:Q66 Q54:R55 Q57:R59 C38:P50 C59:P59 R25 R38:R50 R63:R66">
      <formula1>50000000000</formula1>
    </dataValidation>
  </dataValidations>
  <hyperlinks>
    <hyperlink ref="A1:R1" location="ToC!A1" display="45.030"/>
  </hyperlinks>
  <pageMargins left="0.7" right="0.7" top="0.75" bottom="0.75" header="0.3" footer="0.3"/>
  <pageSetup paperSize="17" scale="35"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92D050"/>
  </sheetPr>
  <dimension ref="A1:V73"/>
  <sheetViews>
    <sheetView topLeftCell="J7" zoomScale="115" zoomScaleNormal="115" workbookViewId="0">
      <selection activeCell="A12" sqref="A12"/>
    </sheetView>
  </sheetViews>
  <sheetFormatPr defaultColWidth="0" defaultRowHeight="15.5" zeroHeight="1"/>
  <cols>
    <col min="1" max="1" width="31.765625" customWidth="1"/>
    <col min="2" max="2" width="5.765625" customWidth="1"/>
    <col min="3" max="16" width="15.765625" customWidth="1"/>
    <col min="17" max="17" width="15.765625" style="4" customWidth="1"/>
    <col min="18" max="18" width="15.765625" customWidth="1"/>
    <col min="19" max="19" width="0.3046875" customWidth="1"/>
    <col min="20" max="22" width="0" hidden="1" customWidth="1"/>
    <col min="23" max="16384" width="8.84375" hidden="1"/>
  </cols>
  <sheetData>
    <row r="1" spans="1:18">
      <c r="A1" s="5422" t="s">
        <v>112</v>
      </c>
      <c r="B1" s="5422"/>
      <c r="C1" s="5422"/>
      <c r="D1" s="5422"/>
      <c r="E1" s="5422"/>
      <c r="F1" s="5422"/>
      <c r="G1" s="5422"/>
      <c r="H1" s="5422"/>
      <c r="I1" s="5422"/>
      <c r="J1" s="5422"/>
      <c r="K1" s="5422"/>
      <c r="L1" s="5422"/>
      <c r="M1" s="5422"/>
      <c r="N1" s="5422"/>
      <c r="O1" s="5422"/>
      <c r="P1" s="5422"/>
      <c r="Q1" s="5422"/>
      <c r="R1" s="32"/>
    </row>
    <row r="2" spans="1:18">
      <c r="A2" s="5423"/>
      <c r="B2" s="5423"/>
      <c r="C2" s="5423"/>
      <c r="D2" s="5423"/>
      <c r="E2" s="5423"/>
      <c r="F2" s="5423"/>
      <c r="G2" s="5423"/>
      <c r="H2" s="5423"/>
      <c r="I2" s="5423"/>
      <c r="J2" s="5423"/>
      <c r="K2" s="5423"/>
      <c r="L2" s="5423"/>
      <c r="M2" s="5423"/>
      <c r="N2" s="5423"/>
      <c r="O2" s="5423"/>
      <c r="P2" s="5423"/>
      <c r="Q2" s="5423"/>
      <c r="R2" s="32"/>
    </row>
    <row r="3" spans="1:18">
      <c r="A3" s="596" t="str">
        <f>+Cover!A14</f>
        <v>Select Name of Insurer/ Financial Holding Company</v>
      </c>
      <c r="B3" s="282"/>
      <c r="C3" s="597"/>
      <c r="D3" s="283"/>
      <c r="E3" s="283"/>
      <c r="F3" s="283"/>
      <c r="G3" s="283"/>
      <c r="H3" s="283"/>
      <c r="I3" s="283"/>
      <c r="J3" s="283"/>
      <c r="K3" s="283"/>
      <c r="L3" s="283"/>
      <c r="M3" s="283"/>
      <c r="N3" s="283"/>
      <c r="O3" s="283"/>
      <c r="P3" s="283"/>
      <c r="Q3" s="68" t="s">
        <v>1752</v>
      </c>
      <c r="R3" s="32"/>
    </row>
    <row r="4" spans="1:18">
      <c r="A4" s="179" t="str">
        <f>+ToC!A3</f>
        <v>Insurer/Financial Holding Company</v>
      </c>
      <c r="B4" s="179"/>
      <c r="C4" s="284"/>
      <c r="D4" s="283"/>
      <c r="E4" s="283"/>
      <c r="F4" s="283"/>
      <c r="G4" s="283"/>
      <c r="H4" s="283"/>
      <c r="I4" s="283"/>
      <c r="J4" s="283"/>
      <c r="K4" s="283"/>
      <c r="L4" s="283"/>
      <c r="M4" s="283"/>
      <c r="N4" s="283"/>
      <c r="O4" s="283"/>
      <c r="P4" s="283"/>
      <c r="Q4" s="283"/>
      <c r="R4" s="32"/>
    </row>
    <row r="5" spans="1:18">
      <c r="A5" s="265"/>
      <c r="B5" s="265"/>
      <c r="C5" s="284"/>
      <c r="D5" s="283"/>
      <c r="E5" s="283"/>
      <c r="F5" s="283"/>
      <c r="G5" s="283"/>
      <c r="H5" s="283"/>
      <c r="I5" s="283"/>
      <c r="J5" s="283"/>
      <c r="K5" s="283"/>
      <c r="L5" s="283"/>
      <c r="M5" s="283"/>
      <c r="N5" s="283"/>
      <c r="O5" s="283"/>
      <c r="P5" s="283"/>
      <c r="Q5" s="283"/>
      <c r="R5" s="32"/>
    </row>
    <row r="6" spans="1:18">
      <c r="A6" s="99" t="str">
        <f>+ToC!A5</f>
        <v>LONG-TERM INSURERS ANNUAL RETURN</v>
      </c>
      <c r="B6" s="139"/>
      <c r="C6" s="102"/>
      <c r="D6" s="102"/>
      <c r="E6" s="102"/>
      <c r="F6" s="102"/>
      <c r="G6" s="102"/>
      <c r="H6" s="102"/>
      <c r="I6" s="265"/>
      <c r="J6" s="283"/>
      <c r="K6" s="283"/>
      <c r="L6" s="283"/>
      <c r="M6" s="283"/>
      <c r="N6" s="283"/>
      <c r="O6" s="283"/>
      <c r="P6" s="283"/>
      <c r="Q6" s="283"/>
      <c r="R6" s="32"/>
    </row>
    <row r="7" spans="1:18">
      <c r="A7" s="286" t="str">
        <f>+ToC!A6</f>
        <v>FOR THE YEAR ENDED:</v>
      </c>
      <c r="B7" s="286"/>
      <c r="C7" s="286"/>
      <c r="D7" s="286"/>
      <c r="E7" s="286"/>
      <c r="F7" s="286"/>
      <c r="G7" s="286"/>
      <c r="H7" s="286"/>
      <c r="I7" s="286"/>
      <c r="J7" s="286"/>
      <c r="K7" s="286"/>
      <c r="L7" s="286"/>
      <c r="M7" s="286"/>
      <c r="N7" s="286"/>
      <c r="O7" s="286"/>
      <c r="P7" s="286"/>
      <c r="Q7" s="286"/>
      <c r="R7" s="32"/>
    </row>
    <row r="8" spans="1:18">
      <c r="A8" s="46"/>
      <c r="B8" s="46"/>
      <c r="C8" s="46"/>
      <c r="D8" s="46"/>
      <c r="E8" s="46"/>
      <c r="F8" s="46"/>
      <c r="G8" s="46"/>
      <c r="H8" s="46"/>
      <c r="I8" s="46"/>
      <c r="J8" s="46"/>
      <c r="K8" s="46"/>
      <c r="L8" s="46"/>
      <c r="M8" s="46"/>
      <c r="N8" s="46"/>
      <c r="O8" s="46"/>
      <c r="P8" s="46"/>
      <c r="Q8" s="2398">
        <f>+Cover!$A$23</f>
        <v>0</v>
      </c>
      <c r="R8" s="32"/>
    </row>
    <row r="9" spans="1:18">
      <c r="A9" s="5800" t="s">
        <v>912</v>
      </c>
      <c r="B9" s="5042"/>
      <c r="C9" s="5042"/>
      <c r="D9" s="5042"/>
      <c r="E9" s="5042"/>
      <c r="F9" s="5042"/>
      <c r="G9" s="5042"/>
      <c r="H9" s="5042"/>
      <c r="I9" s="5042"/>
      <c r="J9" s="5042"/>
      <c r="K9" s="5042"/>
      <c r="L9" s="5042"/>
      <c r="M9" s="5042"/>
      <c r="N9" s="5042"/>
      <c r="O9" s="5042"/>
      <c r="P9" s="5042"/>
      <c r="Q9" s="5042"/>
      <c r="R9" s="32"/>
    </row>
    <row r="10" spans="1:18">
      <c r="A10" s="5835" t="s">
        <v>2404</v>
      </c>
      <c r="B10" s="5042"/>
      <c r="C10" s="5042"/>
      <c r="D10" s="5042"/>
      <c r="E10" s="5042"/>
      <c r="F10" s="5042"/>
      <c r="G10" s="5042"/>
      <c r="H10" s="5042"/>
      <c r="I10" s="5042"/>
      <c r="J10" s="5042"/>
      <c r="K10" s="5042"/>
      <c r="L10" s="5042"/>
      <c r="M10" s="5042"/>
      <c r="N10" s="5042"/>
      <c r="O10" s="5042"/>
      <c r="P10" s="5042"/>
      <c r="Q10" s="5042"/>
      <c r="R10" s="32"/>
    </row>
    <row r="11" spans="1:18" ht="16" thickBot="1">
      <c r="A11" s="598"/>
      <c r="B11" s="1764"/>
      <c r="C11" s="1764"/>
      <c r="D11" s="1764"/>
      <c r="E11" s="1764"/>
      <c r="F11" s="1764"/>
      <c r="G11" s="1764"/>
      <c r="H11" s="1764"/>
      <c r="I11" s="1764"/>
      <c r="J11" s="1764"/>
      <c r="K11" s="1764"/>
      <c r="L11" s="1764"/>
      <c r="M11" s="1764"/>
      <c r="N11" s="1764"/>
      <c r="O11" s="1764"/>
      <c r="P11" s="1764"/>
      <c r="Q11" s="1764"/>
      <c r="R11" s="32"/>
    </row>
    <row r="12" spans="1:18" s="1374" customFormat="1" ht="30.75" customHeight="1" thickTop="1">
      <c r="A12" s="3522" t="s">
        <v>1612</v>
      </c>
      <c r="B12" s="3634"/>
      <c r="C12" s="5769" t="s">
        <v>1563</v>
      </c>
      <c r="D12" s="5802"/>
      <c r="E12" s="5802"/>
      <c r="F12" s="5802"/>
      <c r="G12" s="5802"/>
      <c r="H12" s="5802"/>
      <c r="I12" s="5802"/>
      <c r="J12" s="5802"/>
      <c r="K12" s="5802"/>
      <c r="L12" s="5802"/>
      <c r="M12" s="5802"/>
      <c r="N12" s="5803"/>
      <c r="O12" s="5769" t="s">
        <v>1564</v>
      </c>
      <c r="P12" s="5804"/>
      <c r="Q12" s="5854" t="s">
        <v>440</v>
      </c>
      <c r="R12" s="5819"/>
    </row>
    <row r="13" spans="1:18" s="1374" customFormat="1" ht="20.25" customHeight="1">
      <c r="A13" s="1108"/>
      <c r="B13" s="3446"/>
      <c r="C13" s="5772" t="s">
        <v>1567</v>
      </c>
      <c r="D13" s="5816"/>
      <c r="E13" s="5817"/>
      <c r="F13" s="5772" t="s">
        <v>1568</v>
      </c>
      <c r="G13" s="5791"/>
      <c r="H13" s="5792"/>
      <c r="I13" s="5855" t="s">
        <v>1569</v>
      </c>
      <c r="J13" s="5794"/>
      <c r="K13" s="5795"/>
      <c r="L13" s="5697" t="s">
        <v>1570</v>
      </c>
      <c r="M13" s="5840" t="s">
        <v>1571</v>
      </c>
      <c r="N13" s="5840" t="s">
        <v>1572</v>
      </c>
      <c r="O13" s="5841" t="s">
        <v>1573</v>
      </c>
      <c r="P13" s="5832" t="s">
        <v>1574</v>
      </c>
      <c r="Q13" s="5825">
        <f>YEAR($Q$8)</f>
        <v>1900</v>
      </c>
      <c r="R13" s="5826">
        <f>Q13-1</f>
        <v>1899</v>
      </c>
    </row>
    <row r="14" spans="1:18" s="1374" customFormat="1" ht="13.5" thickBot="1">
      <c r="A14" s="3592"/>
      <c r="B14" s="2894" t="s">
        <v>133</v>
      </c>
      <c r="C14" s="4631" t="s">
        <v>1578</v>
      </c>
      <c r="D14" s="4605" t="s">
        <v>1579</v>
      </c>
      <c r="E14" s="4632" t="s">
        <v>1092</v>
      </c>
      <c r="F14" s="4631" t="s">
        <v>1580</v>
      </c>
      <c r="G14" s="4604" t="s">
        <v>1579</v>
      </c>
      <c r="H14" s="4632" t="s">
        <v>1092</v>
      </c>
      <c r="I14" s="4633" t="s">
        <v>1581</v>
      </c>
      <c r="J14" s="4634" t="s">
        <v>1582</v>
      </c>
      <c r="K14" s="4632" t="s">
        <v>1583</v>
      </c>
      <c r="L14" s="5839"/>
      <c r="M14" s="5839"/>
      <c r="N14" s="5839"/>
      <c r="O14" s="5842"/>
      <c r="P14" s="5807"/>
      <c r="Q14" s="5807"/>
      <c r="R14" s="5827"/>
    </row>
    <row r="15" spans="1:18" ht="16" thickTop="1">
      <c r="A15" s="4685" t="s">
        <v>2407</v>
      </c>
      <c r="B15" s="1126"/>
      <c r="C15" s="3635"/>
      <c r="D15" s="2760"/>
      <c r="E15" s="2760"/>
      <c r="F15" s="2760"/>
      <c r="G15" s="2760"/>
      <c r="H15" s="2760"/>
      <c r="I15" s="2760"/>
      <c r="J15" s="2760"/>
      <c r="K15" s="2760"/>
      <c r="L15" s="2760"/>
      <c r="M15" s="2760"/>
      <c r="N15" s="2760"/>
      <c r="O15" s="2760"/>
      <c r="P15" s="2760"/>
      <c r="Q15" s="2760"/>
      <c r="R15" s="3636"/>
    </row>
    <row r="16" spans="1:18">
      <c r="A16" s="4686" t="s">
        <v>1671</v>
      </c>
      <c r="B16" s="574"/>
      <c r="C16" s="3637"/>
      <c r="D16" s="3615"/>
      <c r="E16" s="3615"/>
      <c r="F16" s="3615"/>
      <c r="G16" s="3615"/>
      <c r="H16" s="3615"/>
      <c r="I16" s="3615"/>
      <c r="J16" s="3615"/>
      <c r="K16" s="3615"/>
      <c r="L16" s="3615"/>
      <c r="M16" s="3615"/>
      <c r="N16" s="3615"/>
      <c r="O16" s="3615"/>
      <c r="P16" s="3638"/>
      <c r="Q16" s="3616">
        <f>SUM(C16:P16)</f>
        <v>0</v>
      </c>
      <c r="R16" s="3554"/>
    </row>
    <row r="17" spans="1:18">
      <c r="A17" s="4687" t="s">
        <v>1672</v>
      </c>
      <c r="B17" s="575"/>
      <c r="C17" s="3637"/>
      <c r="D17" s="3615"/>
      <c r="E17" s="3615"/>
      <c r="F17" s="3615"/>
      <c r="G17" s="3615"/>
      <c r="H17" s="3615"/>
      <c r="I17" s="3615"/>
      <c r="J17" s="3615"/>
      <c r="K17" s="3615"/>
      <c r="L17" s="3615"/>
      <c r="M17" s="3615"/>
      <c r="N17" s="3615"/>
      <c r="O17" s="3615"/>
      <c r="P17" s="3638"/>
      <c r="Q17" s="3616">
        <f t="shared" ref="Q17:Q26" si="0">SUM(C17:P17)</f>
        <v>0</v>
      </c>
      <c r="R17" s="3554"/>
    </row>
    <row r="18" spans="1:18">
      <c r="A18" s="4687" t="s">
        <v>1673</v>
      </c>
      <c r="B18" s="575"/>
      <c r="C18" s="3637"/>
      <c r="D18" s="3615"/>
      <c r="E18" s="3615"/>
      <c r="F18" s="3615"/>
      <c r="G18" s="3615"/>
      <c r="H18" s="3615"/>
      <c r="I18" s="3615"/>
      <c r="J18" s="3615"/>
      <c r="K18" s="3615"/>
      <c r="L18" s="3615"/>
      <c r="M18" s="3615"/>
      <c r="N18" s="3615"/>
      <c r="O18" s="3615"/>
      <c r="P18" s="3638"/>
      <c r="Q18" s="3616">
        <f t="shared" si="0"/>
        <v>0</v>
      </c>
      <c r="R18" s="3554"/>
    </row>
    <row r="19" spans="1:18">
      <c r="A19" s="4687" t="s">
        <v>1674</v>
      </c>
      <c r="B19" s="575"/>
      <c r="C19" s="3637"/>
      <c r="D19" s="3615"/>
      <c r="E19" s="3615"/>
      <c r="F19" s="3615"/>
      <c r="G19" s="3615"/>
      <c r="H19" s="3615"/>
      <c r="I19" s="3615"/>
      <c r="J19" s="3615"/>
      <c r="K19" s="3615"/>
      <c r="L19" s="3615"/>
      <c r="M19" s="3615"/>
      <c r="N19" s="3615"/>
      <c r="O19" s="3615"/>
      <c r="P19" s="3638"/>
      <c r="Q19" s="3616">
        <f t="shared" si="0"/>
        <v>0</v>
      </c>
      <c r="R19" s="3554"/>
    </row>
    <row r="20" spans="1:18">
      <c r="A20" s="4687" t="s">
        <v>1675</v>
      </c>
      <c r="B20" s="575"/>
      <c r="C20" s="3637"/>
      <c r="D20" s="3615"/>
      <c r="E20" s="3615"/>
      <c r="F20" s="3615"/>
      <c r="G20" s="3615"/>
      <c r="H20" s="3615"/>
      <c r="I20" s="3615"/>
      <c r="J20" s="3615"/>
      <c r="K20" s="3615"/>
      <c r="L20" s="3615"/>
      <c r="M20" s="3615"/>
      <c r="N20" s="3615"/>
      <c r="O20" s="3615"/>
      <c r="P20" s="3638"/>
      <c r="Q20" s="3616">
        <f t="shared" si="0"/>
        <v>0</v>
      </c>
      <c r="R20" s="3554"/>
    </row>
    <row r="21" spans="1:18">
      <c r="A21" s="4687" t="s">
        <v>1676</v>
      </c>
      <c r="B21" s="575"/>
      <c r="C21" s="3637"/>
      <c r="D21" s="3615"/>
      <c r="E21" s="3615"/>
      <c r="F21" s="3615"/>
      <c r="G21" s="3615"/>
      <c r="H21" s="3615"/>
      <c r="I21" s="3615"/>
      <c r="J21" s="3615"/>
      <c r="K21" s="3615"/>
      <c r="L21" s="3615"/>
      <c r="M21" s="3615"/>
      <c r="N21" s="3615"/>
      <c r="O21" s="3615"/>
      <c r="P21" s="3638"/>
      <c r="Q21" s="3616">
        <f t="shared" si="0"/>
        <v>0</v>
      </c>
      <c r="R21" s="3554"/>
    </row>
    <row r="22" spans="1:18">
      <c r="A22" s="4687" t="s">
        <v>1677</v>
      </c>
      <c r="B22" s="575"/>
      <c r="C22" s="3637"/>
      <c r="D22" s="3615"/>
      <c r="E22" s="3615"/>
      <c r="F22" s="3615"/>
      <c r="G22" s="3615"/>
      <c r="H22" s="3615"/>
      <c r="I22" s="3615"/>
      <c r="J22" s="3615"/>
      <c r="K22" s="3615"/>
      <c r="L22" s="3615"/>
      <c r="M22" s="3615"/>
      <c r="N22" s="3615"/>
      <c r="O22" s="3615"/>
      <c r="P22" s="3638"/>
      <c r="Q22" s="3616">
        <f t="shared" si="0"/>
        <v>0</v>
      </c>
      <c r="R22" s="3554"/>
    </row>
    <row r="23" spans="1:18">
      <c r="A23" s="4687" t="s">
        <v>1678</v>
      </c>
      <c r="B23" s="575"/>
      <c r="C23" s="3637"/>
      <c r="D23" s="3615"/>
      <c r="E23" s="3615"/>
      <c r="F23" s="3615"/>
      <c r="G23" s="3615"/>
      <c r="H23" s="3615"/>
      <c r="I23" s="3615"/>
      <c r="J23" s="3615"/>
      <c r="K23" s="3615"/>
      <c r="L23" s="3615"/>
      <c r="M23" s="3615"/>
      <c r="N23" s="3615"/>
      <c r="O23" s="3615"/>
      <c r="P23" s="3638"/>
      <c r="Q23" s="3616">
        <f t="shared" si="0"/>
        <v>0</v>
      </c>
      <c r="R23" s="3554"/>
    </row>
    <row r="24" spans="1:18">
      <c r="A24" s="4687" t="s">
        <v>1569</v>
      </c>
      <c r="B24" s="575"/>
      <c r="C24" s="3637"/>
      <c r="D24" s="3615"/>
      <c r="E24" s="3615"/>
      <c r="F24" s="3615"/>
      <c r="G24" s="3615"/>
      <c r="H24" s="3615"/>
      <c r="I24" s="3615"/>
      <c r="J24" s="3615"/>
      <c r="K24" s="3615"/>
      <c r="L24" s="3615"/>
      <c r="M24" s="3615"/>
      <c r="N24" s="3615"/>
      <c r="O24" s="3615"/>
      <c r="P24" s="3638"/>
      <c r="Q24" s="3616">
        <f t="shared" si="0"/>
        <v>0</v>
      </c>
      <c r="R24" s="3554"/>
    </row>
    <row r="25" spans="1:18">
      <c r="A25" s="4687" t="s">
        <v>1679</v>
      </c>
      <c r="B25" s="575"/>
      <c r="C25" s="3637"/>
      <c r="D25" s="3615"/>
      <c r="E25" s="3615"/>
      <c r="F25" s="3615"/>
      <c r="G25" s="3615"/>
      <c r="H25" s="3615"/>
      <c r="I25" s="3615"/>
      <c r="J25" s="3615"/>
      <c r="K25" s="3615"/>
      <c r="L25" s="3615"/>
      <c r="M25" s="3615"/>
      <c r="N25" s="3615"/>
      <c r="O25" s="3615"/>
      <c r="P25" s="3638"/>
      <c r="Q25" s="3616">
        <f t="shared" si="0"/>
        <v>0</v>
      </c>
      <c r="R25" s="3554"/>
    </row>
    <row r="26" spans="1:18">
      <c r="A26" s="4688" t="s">
        <v>1696</v>
      </c>
      <c r="B26" s="576"/>
      <c r="C26" s="3637"/>
      <c r="D26" s="3615"/>
      <c r="E26" s="3615"/>
      <c r="F26" s="3615"/>
      <c r="G26" s="3615"/>
      <c r="H26" s="3615"/>
      <c r="I26" s="3615"/>
      <c r="J26" s="3615"/>
      <c r="K26" s="3615"/>
      <c r="L26" s="3615"/>
      <c r="M26" s="3615"/>
      <c r="N26" s="3615"/>
      <c r="O26" s="3615"/>
      <c r="P26" s="3638"/>
      <c r="Q26" s="3616">
        <f t="shared" si="0"/>
        <v>0</v>
      </c>
      <c r="R26" s="3554"/>
    </row>
    <row r="27" spans="1:18">
      <c r="A27" s="4619" t="s">
        <v>1681</v>
      </c>
      <c r="B27" s="3639"/>
      <c r="C27" s="3626">
        <f>SUM(C16:C26)</f>
        <v>0</v>
      </c>
      <c r="D27" s="2576">
        <f t="shared" ref="D27:R27" si="1">SUM(D16:D26)</f>
        <v>0</v>
      </c>
      <c r="E27" s="2576">
        <f t="shared" si="1"/>
        <v>0</v>
      </c>
      <c r="F27" s="2576">
        <f t="shared" si="1"/>
        <v>0</v>
      </c>
      <c r="G27" s="2576">
        <f t="shared" si="1"/>
        <v>0</v>
      </c>
      <c r="H27" s="2576">
        <f t="shared" si="1"/>
        <v>0</v>
      </c>
      <c r="I27" s="2576">
        <f t="shared" si="1"/>
        <v>0</v>
      </c>
      <c r="J27" s="2576">
        <f t="shared" si="1"/>
        <v>0</v>
      </c>
      <c r="K27" s="2576">
        <f t="shared" si="1"/>
        <v>0</v>
      </c>
      <c r="L27" s="2576">
        <f t="shared" si="1"/>
        <v>0</v>
      </c>
      <c r="M27" s="2576">
        <f t="shared" si="1"/>
        <v>0</v>
      </c>
      <c r="N27" s="2576">
        <f t="shared" si="1"/>
        <v>0</v>
      </c>
      <c r="O27" s="2576">
        <f t="shared" si="1"/>
        <v>0</v>
      </c>
      <c r="P27" s="3640">
        <f t="shared" si="1"/>
        <v>0</v>
      </c>
      <c r="Q27" s="2576">
        <f t="shared" si="1"/>
        <v>0</v>
      </c>
      <c r="R27" s="2576">
        <f t="shared" si="1"/>
        <v>0</v>
      </c>
    </row>
    <row r="28" spans="1:18" ht="26.5">
      <c r="A28" s="4689" t="s">
        <v>2414</v>
      </c>
      <c r="B28" s="1127"/>
      <c r="C28" s="3641"/>
      <c r="D28" s="2685"/>
      <c r="E28" s="2685"/>
      <c r="F28" s="2685"/>
      <c r="G28" s="2685"/>
      <c r="H28" s="2685"/>
      <c r="I28" s="2685"/>
      <c r="J28" s="2685"/>
      <c r="K28" s="2685"/>
      <c r="L28" s="2685"/>
      <c r="M28" s="2685"/>
      <c r="N28" s="2685"/>
      <c r="O28" s="2685"/>
      <c r="P28" s="2727"/>
      <c r="Q28" s="2685"/>
      <c r="R28" s="2690"/>
    </row>
    <row r="29" spans="1:18">
      <c r="A29" s="4686" t="s">
        <v>1671</v>
      </c>
      <c r="B29" s="574"/>
      <c r="C29" s="3642"/>
      <c r="D29" s="3573"/>
      <c r="E29" s="3573"/>
      <c r="F29" s="3573"/>
      <c r="G29" s="3573"/>
      <c r="H29" s="3573"/>
      <c r="I29" s="3573"/>
      <c r="J29" s="3573"/>
      <c r="K29" s="3573"/>
      <c r="L29" s="3573"/>
      <c r="M29" s="3573"/>
      <c r="N29" s="3573"/>
      <c r="O29" s="3573"/>
      <c r="P29" s="3643"/>
      <c r="Q29" s="3619">
        <f t="shared" ref="Q29:Q39" si="2">SUM(C29:P29)</f>
        <v>0</v>
      </c>
      <c r="R29" s="3554"/>
    </row>
    <row r="30" spans="1:18">
      <c r="A30" s="4687" t="s">
        <v>1672</v>
      </c>
      <c r="B30" s="575"/>
      <c r="C30" s="3642"/>
      <c r="D30" s="3573"/>
      <c r="E30" s="3573"/>
      <c r="F30" s="3573"/>
      <c r="G30" s="3573"/>
      <c r="H30" s="3573"/>
      <c r="I30" s="3573"/>
      <c r="J30" s="3573"/>
      <c r="K30" s="3573"/>
      <c r="L30" s="3573"/>
      <c r="M30" s="3573"/>
      <c r="N30" s="3573"/>
      <c r="O30" s="3573"/>
      <c r="P30" s="3643"/>
      <c r="Q30" s="3619">
        <f t="shared" si="2"/>
        <v>0</v>
      </c>
      <c r="R30" s="3554"/>
    </row>
    <row r="31" spans="1:18">
      <c r="A31" s="4687" t="s">
        <v>1673</v>
      </c>
      <c r="B31" s="575"/>
      <c r="C31" s="3642"/>
      <c r="D31" s="3573"/>
      <c r="E31" s="3573"/>
      <c r="F31" s="3573"/>
      <c r="G31" s="3573"/>
      <c r="H31" s="3573"/>
      <c r="I31" s="3573"/>
      <c r="J31" s="3573"/>
      <c r="K31" s="3573"/>
      <c r="L31" s="3573"/>
      <c r="M31" s="3573"/>
      <c r="N31" s="3573"/>
      <c r="O31" s="3573"/>
      <c r="P31" s="3643"/>
      <c r="Q31" s="3619">
        <f t="shared" si="2"/>
        <v>0</v>
      </c>
      <c r="R31" s="3554"/>
    </row>
    <row r="32" spans="1:18">
      <c r="A32" s="4687" t="s">
        <v>1674</v>
      </c>
      <c r="B32" s="575"/>
      <c r="C32" s="3642"/>
      <c r="D32" s="3573"/>
      <c r="E32" s="3573"/>
      <c r="F32" s="3573"/>
      <c r="G32" s="3573"/>
      <c r="H32" s="3573"/>
      <c r="I32" s="3573"/>
      <c r="J32" s="3573"/>
      <c r="K32" s="3573"/>
      <c r="L32" s="3573"/>
      <c r="M32" s="3573"/>
      <c r="N32" s="3573"/>
      <c r="O32" s="3573"/>
      <c r="P32" s="3643"/>
      <c r="Q32" s="3619">
        <f t="shared" si="2"/>
        <v>0</v>
      </c>
      <c r="R32" s="3554"/>
    </row>
    <row r="33" spans="1:18">
      <c r="A33" s="4687" t="s">
        <v>1675</v>
      </c>
      <c r="B33" s="575"/>
      <c r="C33" s="3642"/>
      <c r="D33" s="3573"/>
      <c r="E33" s="3573"/>
      <c r="F33" s="3573"/>
      <c r="G33" s="3573"/>
      <c r="H33" s="3573"/>
      <c r="I33" s="3573"/>
      <c r="J33" s="3573"/>
      <c r="K33" s="3573"/>
      <c r="L33" s="3573"/>
      <c r="M33" s="3573"/>
      <c r="N33" s="3573"/>
      <c r="O33" s="3573"/>
      <c r="P33" s="3643"/>
      <c r="Q33" s="3619">
        <f t="shared" si="2"/>
        <v>0</v>
      </c>
      <c r="R33" s="3554"/>
    </row>
    <row r="34" spans="1:18">
      <c r="A34" s="4687" t="s">
        <v>1676</v>
      </c>
      <c r="B34" s="575"/>
      <c r="C34" s="3642"/>
      <c r="D34" s="3573"/>
      <c r="E34" s="3573"/>
      <c r="F34" s="3573"/>
      <c r="G34" s="3573"/>
      <c r="H34" s="3573"/>
      <c r="I34" s="3573"/>
      <c r="J34" s="3573"/>
      <c r="K34" s="3573"/>
      <c r="L34" s="3573"/>
      <c r="M34" s="3573"/>
      <c r="N34" s="3573"/>
      <c r="O34" s="3573"/>
      <c r="P34" s="3643"/>
      <c r="Q34" s="3619">
        <f t="shared" si="2"/>
        <v>0</v>
      </c>
      <c r="R34" s="3554"/>
    </row>
    <row r="35" spans="1:18">
      <c r="A35" s="4687" t="s">
        <v>1677</v>
      </c>
      <c r="B35" s="575"/>
      <c r="C35" s="3642"/>
      <c r="D35" s="3573"/>
      <c r="E35" s="3573"/>
      <c r="F35" s="3573"/>
      <c r="G35" s="3573"/>
      <c r="H35" s="3573"/>
      <c r="I35" s="3573"/>
      <c r="J35" s="3573"/>
      <c r="K35" s="3573"/>
      <c r="L35" s="3573"/>
      <c r="M35" s="3573"/>
      <c r="N35" s="3573"/>
      <c r="O35" s="3573"/>
      <c r="P35" s="3643"/>
      <c r="Q35" s="3619">
        <f t="shared" si="2"/>
        <v>0</v>
      </c>
      <c r="R35" s="3554"/>
    </row>
    <row r="36" spans="1:18">
      <c r="A36" s="4687" t="s">
        <v>1678</v>
      </c>
      <c r="B36" s="575"/>
      <c r="C36" s="3642"/>
      <c r="D36" s="3573"/>
      <c r="E36" s="3573"/>
      <c r="F36" s="3573"/>
      <c r="G36" s="3573"/>
      <c r="H36" s="3573"/>
      <c r="I36" s="3573"/>
      <c r="J36" s="3573"/>
      <c r="K36" s="3573"/>
      <c r="L36" s="3573"/>
      <c r="M36" s="3573"/>
      <c r="N36" s="3573"/>
      <c r="O36" s="3573"/>
      <c r="P36" s="3643"/>
      <c r="Q36" s="3619">
        <f t="shared" si="2"/>
        <v>0</v>
      </c>
      <c r="R36" s="3554"/>
    </row>
    <row r="37" spans="1:18">
      <c r="A37" s="4687" t="s">
        <v>1569</v>
      </c>
      <c r="B37" s="575"/>
      <c r="C37" s="3642"/>
      <c r="D37" s="3573"/>
      <c r="E37" s="3573"/>
      <c r="F37" s="3573"/>
      <c r="G37" s="3573"/>
      <c r="H37" s="3573"/>
      <c r="I37" s="3573"/>
      <c r="J37" s="3573"/>
      <c r="K37" s="3573"/>
      <c r="L37" s="3573"/>
      <c r="M37" s="3573"/>
      <c r="N37" s="3573"/>
      <c r="O37" s="3573"/>
      <c r="P37" s="3643"/>
      <c r="Q37" s="3619">
        <f t="shared" si="2"/>
        <v>0</v>
      </c>
      <c r="R37" s="3554"/>
    </row>
    <row r="38" spans="1:18">
      <c r="A38" s="4687" t="s">
        <v>1679</v>
      </c>
      <c r="B38" s="575"/>
      <c r="C38" s="3642"/>
      <c r="D38" s="3573"/>
      <c r="E38" s="3573"/>
      <c r="F38" s="3573"/>
      <c r="G38" s="3573"/>
      <c r="H38" s="3573"/>
      <c r="I38" s="3573"/>
      <c r="J38" s="3573"/>
      <c r="K38" s="3573"/>
      <c r="L38" s="3573"/>
      <c r="M38" s="3573"/>
      <c r="N38" s="3573"/>
      <c r="O38" s="3573"/>
      <c r="P38" s="3643"/>
      <c r="Q38" s="3619">
        <f t="shared" si="2"/>
        <v>0</v>
      </c>
      <c r="R38" s="3554"/>
    </row>
    <row r="39" spans="1:18">
      <c r="A39" s="4688" t="s">
        <v>1122</v>
      </c>
      <c r="B39" s="576"/>
      <c r="C39" s="3642"/>
      <c r="D39" s="3573"/>
      <c r="E39" s="3573"/>
      <c r="F39" s="3573"/>
      <c r="G39" s="3573"/>
      <c r="H39" s="3573"/>
      <c r="I39" s="3573"/>
      <c r="J39" s="3573"/>
      <c r="K39" s="3573"/>
      <c r="L39" s="3573"/>
      <c r="M39" s="3573"/>
      <c r="N39" s="3573"/>
      <c r="O39" s="3573"/>
      <c r="P39" s="3643"/>
      <c r="Q39" s="3619">
        <f t="shared" si="2"/>
        <v>0</v>
      </c>
      <c r="R39" s="3554"/>
    </row>
    <row r="40" spans="1:18" ht="18.75" customHeight="1">
      <c r="A40" s="4619" t="s">
        <v>1682</v>
      </c>
      <c r="B40" s="3639"/>
      <c r="C40" s="3619">
        <f>SUM(C29:C39)</f>
        <v>0</v>
      </c>
      <c r="D40" s="2712">
        <f t="shared" ref="D40:P40" si="3">SUM(D29:D39)</f>
        <v>0</v>
      </c>
      <c r="E40" s="2712">
        <f t="shared" si="3"/>
        <v>0</v>
      </c>
      <c r="F40" s="2712">
        <f t="shared" si="3"/>
        <v>0</v>
      </c>
      <c r="G40" s="2712">
        <f t="shared" si="3"/>
        <v>0</v>
      </c>
      <c r="H40" s="2712">
        <f t="shared" si="3"/>
        <v>0</v>
      </c>
      <c r="I40" s="2712">
        <f t="shared" si="3"/>
        <v>0</v>
      </c>
      <c r="J40" s="2712">
        <f t="shared" si="3"/>
        <v>0</v>
      </c>
      <c r="K40" s="2712">
        <f t="shared" si="3"/>
        <v>0</v>
      </c>
      <c r="L40" s="2712">
        <f t="shared" si="3"/>
        <v>0</v>
      </c>
      <c r="M40" s="2712">
        <f t="shared" si="3"/>
        <v>0</v>
      </c>
      <c r="N40" s="2712">
        <f t="shared" si="3"/>
        <v>0</v>
      </c>
      <c r="O40" s="2712">
        <f t="shared" si="3"/>
        <v>0</v>
      </c>
      <c r="P40" s="2712">
        <f t="shared" si="3"/>
        <v>0</v>
      </c>
      <c r="Q40" s="2712">
        <f>SUM(Q29:Q39)</f>
        <v>0</v>
      </c>
      <c r="R40" s="2712">
        <f t="shared" ref="R40" si="4">SUM(R29:R39)</f>
        <v>0</v>
      </c>
    </row>
    <row r="41" spans="1:18">
      <c r="A41" s="4686" t="s">
        <v>1671</v>
      </c>
      <c r="B41" s="577"/>
      <c r="C41" s="3644">
        <f t="shared" ref="C41:C51" si="5">C16+C29</f>
        <v>0</v>
      </c>
      <c r="D41" s="2659">
        <f t="shared" ref="D41:P51" si="6">D16+D29</f>
        <v>0</v>
      </c>
      <c r="E41" s="2659">
        <f t="shared" si="6"/>
        <v>0</v>
      </c>
      <c r="F41" s="2659">
        <f t="shared" si="6"/>
        <v>0</v>
      </c>
      <c r="G41" s="2659">
        <f t="shared" si="6"/>
        <v>0</v>
      </c>
      <c r="H41" s="2659">
        <f t="shared" si="6"/>
        <v>0</v>
      </c>
      <c r="I41" s="2659">
        <f t="shared" si="6"/>
        <v>0</v>
      </c>
      <c r="J41" s="2659">
        <f t="shared" si="6"/>
        <v>0</v>
      </c>
      <c r="K41" s="2659">
        <f t="shared" si="6"/>
        <v>0</v>
      </c>
      <c r="L41" s="2659">
        <f t="shared" si="6"/>
        <v>0</v>
      </c>
      <c r="M41" s="2659">
        <f t="shared" si="6"/>
        <v>0</v>
      </c>
      <c r="N41" s="2659">
        <f t="shared" si="6"/>
        <v>0</v>
      </c>
      <c r="O41" s="2659">
        <f t="shared" si="6"/>
        <v>0</v>
      </c>
      <c r="P41" s="2659">
        <f t="shared" si="6"/>
        <v>0</v>
      </c>
      <c r="Q41" s="3616">
        <f t="shared" ref="Q41:Q51" si="7">SUM(C41:P41)</f>
        <v>0</v>
      </c>
      <c r="R41" s="2661">
        <f t="shared" ref="R41" si="8">R16+R29</f>
        <v>0</v>
      </c>
    </row>
    <row r="42" spans="1:18">
      <c r="A42" s="4687" t="s">
        <v>1672</v>
      </c>
      <c r="B42" s="577"/>
      <c r="C42" s="3644">
        <f t="shared" si="5"/>
        <v>0</v>
      </c>
      <c r="D42" s="2659">
        <f t="shared" si="6"/>
        <v>0</v>
      </c>
      <c r="E42" s="2659">
        <f t="shared" si="6"/>
        <v>0</v>
      </c>
      <c r="F42" s="2659">
        <f t="shared" si="6"/>
        <v>0</v>
      </c>
      <c r="G42" s="2659">
        <f t="shared" si="6"/>
        <v>0</v>
      </c>
      <c r="H42" s="2659">
        <f t="shared" si="6"/>
        <v>0</v>
      </c>
      <c r="I42" s="2659">
        <f t="shared" si="6"/>
        <v>0</v>
      </c>
      <c r="J42" s="2659">
        <f t="shared" si="6"/>
        <v>0</v>
      </c>
      <c r="K42" s="2659">
        <f t="shared" si="6"/>
        <v>0</v>
      </c>
      <c r="L42" s="2659">
        <f t="shared" si="6"/>
        <v>0</v>
      </c>
      <c r="M42" s="2659">
        <f t="shared" si="6"/>
        <v>0</v>
      </c>
      <c r="N42" s="2659">
        <f t="shared" si="6"/>
        <v>0</v>
      </c>
      <c r="O42" s="2659">
        <f t="shared" si="6"/>
        <v>0</v>
      </c>
      <c r="P42" s="2659">
        <f t="shared" si="6"/>
        <v>0</v>
      </c>
      <c r="Q42" s="3616">
        <f t="shared" si="7"/>
        <v>0</v>
      </c>
      <c r="R42" s="2661">
        <f t="shared" ref="R42" si="9">R17+R30</f>
        <v>0</v>
      </c>
    </row>
    <row r="43" spans="1:18">
      <c r="A43" s="4687" t="s">
        <v>1673</v>
      </c>
      <c r="B43" s="577"/>
      <c r="C43" s="3644">
        <f t="shared" si="5"/>
        <v>0</v>
      </c>
      <c r="D43" s="2659">
        <f t="shared" si="6"/>
        <v>0</v>
      </c>
      <c r="E43" s="2659">
        <f t="shared" si="6"/>
        <v>0</v>
      </c>
      <c r="F43" s="2659">
        <f t="shared" si="6"/>
        <v>0</v>
      </c>
      <c r="G43" s="2659">
        <f t="shared" si="6"/>
        <v>0</v>
      </c>
      <c r="H43" s="2659">
        <f t="shared" si="6"/>
        <v>0</v>
      </c>
      <c r="I43" s="2659">
        <f t="shared" si="6"/>
        <v>0</v>
      </c>
      <c r="J43" s="2659">
        <f t="shared" si="6"/>
        <v>0</v>
      </c>
      <c r="K43" s="2659">
        <f t="shared" si="6"/>
        <v>0</v>
      </c>
      <c r="L43" s="2659">
        <f t="shared" si="6"/>
        <v>0</v>
      </c>
      <c r="M43" s="2659">
        <f t="shared" si="6"/>
        <v>0</v>
      </c>
      <c r="N43" s="2659">
        <f t="shared" si="6"/>
        <v>0</v>
      </c>
      <c r="O43" s="2659">
        <f t="shared" si="6"/>
        <v>0</v>
      </c>
      <c r="P43" s="2659">
        <f t="shared" si="6"/>
        <v>0</v>
      </c>
      <c r="Q43" s="3616">
        <f t="shared" si="7"/>
        <v>0</v>
      </c>
      <c r="R43" s="2661">
        <f t="shared" ref="R43" si="10">R18+R31</f>
        <v>0</v>
      </c>
    </row>
    <row r="44" spans="1:18">
      <c r="A44" s="4687" t="s">
        <v>1674</v>
      </c>
      <c r="B44" s="577"/>
      <c r="C44" s="3644">
        <f t="shared" si="5"/>
        <v>0</v>
      </c>
      <c r="D44" s="2659">
        <f t="shared" si="6"/>
        <v>0</v>
      </c>
      <c r="E44" s="2659">
        <f t="shared" si="6"/>
        <v>0</v>
      </c>
      <c r="F44" s="2659">
        <f t="shared" si="6"/>
        <v>0</v>
      </c>
      <c r="G44" s="2659">
        <f t="shared" si="6"/>
        <v>0</v>
      </c>
      <c r="H44" s="2659">
        <f t="shared" si="6"/>
        <v>0</v>
      </c>
      <c r="I44" s="2659">
        <f t="shared" si="6"/>
        <v>0</v>
      </c>
      <c r="J44" s="2659">
        <f t="shared" si="6"/>
        <v>0</v>
      </c>
      <c r="K44" s="2659">
        <f t="shared" si="6"/>
        <v>0</v>
      </c>
      <c r="L44" s="2659">
        <f t="shared" si="6"/>
        <v>0</v>
      </c>
      <c r="M44" s="2659">
        <f t="shared" si="6"/>
        <v>0</v>
      </c>
      <c r="N44" s="2659">
        <f t="shared" si="6"/>
        <v>0</v>
      </c>
      <c r="O44" s="2659">
        <f t="shared" si="6"/>
        <v>0</v>
      </c>
      <c r="P44" s="2659">
        <f t="shared" si="6"/>
        <v>0</v>
      </c>
      <c r="Q44" s="3616">
        <f t="shared" si="7"/>
        <v>0</v>
      </c>
      <c r="R44" s="2661">
        <f t="shared" ref="R44" si="11">R19+R32</f>
        <v>0</v>
      </c>
    </row>
    <row r="45" spans="1:18">
      <c r="A45" s="4687" t="s">
        <v>1675</v>
      </c>
      <c r="B45" s="577"/>
      <c r="C45" s="3644">
        <f t="shared" si="5"/>
        <v>0</v>
      </c>
      <c r="D45" s="2659">
        <f t="shared" si="6"/>
        <v>0</v>
      </c>
      <c r="E45" s="2659">
        <f t="shared" si="6"/>
        <v>0</v>
      </c>
      <c r="F45" s="2659">
        <f t="shared" si="6"/>
        <v>0</v>
      </c>
      <c r="G45" s="2659">
        <f t="shared" si="6"/>
        <v>0</v>
      </c>
      <c r="H45" s="2659">
        <f t="shared" si="6"/>
        <v>0</v>
      </c>
      <c r="I45" s="2659">
        <f t="shared" si="6"/>
        <v>0</v>
      </c>
      <c r="J45" s="2659">
        <f t="shared" si="6"/>
        <v>0</v>
      </c>
      <c r="K45" s="2659">
        <f t="shared" si="6"/>
        <v>0</v>
      </c>
      <c r="L45" s="2659">
        <f t="shared" si="6"/>
        <v>0</v>
      </c>
      <c r="M45" s="2659">
        <f t="shared" si="6"/>
        <v>0</v>
      </c>
      <c r="N45" s="2659">
        <f t="shared" si="6"/>
        <v>0</v>
      </c>
      <c r="O45" s="2659">
        <f t="shared" si="6"/>
        <v>0</v>
      </c>
      <c r="P45" s="2659">
        <f t="shared" si="6"/>
        <v>0</v>
      </c>
      <c r="Q45" s="3616">
        <f t="shared" si="7"/>
        <v>0</v>
      </c>
      <c r="R45" s="2661">
        <f t="shared" ref="R45" si="12">R20+R33</f>
        <v>0</v>
      </c>
    </row>
    <row r="46" spans="1:18">
      <c r="A46" s="4687" t="s">
        <v>1676</v>
      </c>
      <c r="B46" s="577"/>
      <c r="C46" s="3644">
        <f t="shared" si="5"/>
        <v>0</v>
      </c>
      <c r="D46" s="2659">
        <f t="shared" si="6"/>
        <v>0</v>
      </c>
      <c r="E46" s="2659">
        <f t="shared" si="6"/>
        <v>0</v>
      </c>
      <c r="F46" s="2659">
        <f t="shared" si="6"/>
        <v>0</v>
      </c>
      <c r="G46" s="2659">
        <f t="shared" si="6"/>
        <v>0</v>
      </c>
      <c r="H46" s="2659">
        <f t="shared" si="6"/>
        <v>0</v>
      </c>
      <c r="I46" s="2659">
        <f t="shared" si="6"/>
        <v>0</v>
      </c>
      <c r="J46" s="2659">
        <f t="shared" si="6"/>
        <v>0</v>
      </c>
      <c r="K46" s="2659">
        <f t="shared" si="6"/>
        <v>0</v>
      </c>
      <c r="L46" s="2659">
        <f t="shared" si="6"/>
        <v>0</v>
      </c>
      <c r="M46" s="2659">
        <f t="shared" si="6"/>
        <v>0</v>
      </c>
      <c r="N46" s="2659">
        <f t="shared" si="6"/>
        <v>0</v>
      </c>
      <c r="O46" s="2659">
        <f t="shared" si="6"/>
        <v>0</v>
      </c>
      <c r="P46" s="2659">
        <f t="shared" si="6"/>
        <v>0</v>
      </c>
      <c r="Q46" s="3616">
        <f t="shared" si="7"/>
        <v>0</v>
      </c>
      <c r="R46" s="2661">
        <f t="shared" ref="R46" si="13">R21+R34</f>
        <v>0</v>
      </c>
    </row>
    <row r="47" spans="1:18">
      <c r="A47" s="4687" t="s">
        <v>1677</v>
      </c>
      <c r="B47" s="577"/>
      <c r="C47" s="3644">
        <f t="shared" si="5"/>
        <v>0</v>
      </c>
      <c r="D47" s="2659">
        <f t="shared" si="6"/>
        <v>0</v>
      </c>
      <c r="E47" s="2659">
        <f t="shared" si="6"/>
        <v>0</v>
      </c>
      <c r="F47" s="2659">
        <f t="shared" si="6"/>
        <v>0</v>
      </c>
      <c r="G47" s="2659">
        <f t="shared" si="6"/>
        <v>0</v>
      </c>
      <c r="H47" s="2659">
        <f t="shared" si="6"/>
        <v>0</v>
      </c>
      <c r="I47" s="2659">
        <f t="shared" si="6"/>
        <v>0</v>
      </c>
      <c r="J47" s="2659">
        <f t="shared" si="6"/>
        <v>0</v>
      </c>
      <c r="K47" s="2659">
        <f t="shared" si="6"/>
        <v>0</v>
      </c>
      <c r="L47" s="2659">
        <f t="shared" si="6"/>
        <v>0</v>
      </c>
      <c r="M47" s="2659">
        <f t="shared" si="6"/>
        <v>0</v>
      </c>
      <c r="N47" s="2659">
        <f t="shared" si="6"/>
        <v>0</v>
      </c>
      <c r="O47" s="2659">
        <f t="shared" si="6"/>
        <v>0</v>
      </c>
      <c r="P47" s="2659">
        <f t="shared" si="6"/>
        <v>0</v>
      </c>
      <c r="Q47" s="3616">
        <f t="shared" si="7"/>
        <v>0</v>
      </c>
      <c r="R47" s="2661">
        <f t="shared" ref="R47" si="14">R22+R35</f>
        <v>0</v>
      </c>
    </row>
    <row r="48" spans="1:18">
      <c r="A48" s="4687" t="s">
        <v>1678</v>
      </c>
      <c r="B48" s="577"/>
      <c r="C48" s="3644">
        <f t="shared" si="5"/>
        <v>0</v>
      </c>
      <c r="D48" s="2659">
        <f t="shared" si="6"/>
        <v>0</v>
      </c>
      <c r="E48" s="2659">
        <f t="shared" si="6"/>
        <v>0</v>
      </c>
      <c r="F48" s="2659">
        <f t="shared" si="6"/>
        <v>0</v>
      </c>
      <c r="G48" s="2659">
        <f t="shared" si="6"/>
        <v>0</v>
      </c>
      <c r="H48" s="2659">
        <f t="shared" si="6"/>
        <v>0</v>
      </c>
      <c r="I48" s="2659">
        <f t="shared" si="6"/>
        <v>0</v>
      </c>
      <c r="J48" s="2659">
        <f t="shared" si="6"/>
        <v>0</v>
      </c>
      <c r="K48" s="2659">
        <f t="shared" si="6"/>
        <v>0</v>
      </c>
      <c r="L48" s="2659">
        <f t="shared" si="6"/>
        <v>0</v>
      </c>
      <c r="M48" s="2659">
        <f t="shared" si="6"/>
        <v>0</v>
      </c>
      <c r="N48" s="2659">
        <f t="shared" si="6"/>
        <v>0</v>
      </c>
      <c r="O48" s="2659">
        <f t="shared" si="6"/>
        <v>0</v>
      </c>
      <c r="P48" s="2659">
        <f t="shared" si="6"/>
        <v>0</v>
      </c>
      <c r="Q48" s="3616">
        <f t="shared" si="7"/>
        <v>0</v>
      </c>
      <c r="R48" s="2661">
        <f t="shared" ref="R48" si="15">R23+R36</f>
        <v>0</v>
      </c>
    </row>
    <row r="49" spans="1:18">
      <c r="A49" s="4687" t="s">
        <v>1569</v>
      </c>
      <c r="B49" s="577"/>
      <c r="C49" s="3644">
        <f t="shared" si="5"/>
        <v>0</v>
      </c>
      <c r="D49" s="2659">
        <f t="shared" si="6"/>
        <v>0</v>
      </c>
      <c r="E49" s="2659">
        <f t="shared" si="6"/>
        <v>0</v>
      </c>
      <c r="F49" s="2659">
        <f t="shared" si="6"/>
        <v>0</v>
      </c>
      <c r="G49" s="2659">
        <f t="shared" si="6"/>
        <v>0</v>
      </c>
      <c r="H49" s="2659">
        <f t="shared" si="6"/>
        <v>0</v>
      </c>
      <c r="I49" s="2659">
        <f t="shared" si="6"/>
        <v>0</v>
      </c>
      <c r="J49" s="2659">
        <f t="shared" si="6"/>
        <v>0</v>
      </c>
      <c r="K49" s="2659">
        <f t="shared" si="6"/>
        <v>0</v>
      </c>
      <c r="L49" s="2659">
        <f t="shared" si="6"/>
        <v>0</v>
      </c>
      <c r="M49" s="2659">
        <f t="shared" si="6"/>
        <v>0</v>
      </c>
      <c r="N49" s="2659">
        <f t="shared" si="6"/>
        <v>0</v>
      </c>
      <c r="O49" s="2659">
        <f t="shared" si="6"/>
        <v>0</v>
      </c>
      <c r="P49" s="2659">
        <f t="shared" si="6"/>
        <v>0</v>
      </c>
      <c r="Q49" s="3616">
        <f t="shared" si="7"/>
        <v>0</v>
      </c>
      <c r="R49" s="2661">
        <f t="shared" ref="R49" si="16">R24+R37</f>
        <v>0</v>
      </c>
    </row>
    <row r="50" spans="1:18">
      <c r="A50" s="4687" t="s">
        <v>1679</v>
      </c>
      <c r="B50" s="577"/>
      <c r="C50" s="2659">
        <f t="shared" si="5"/>
        <v>0</v>
      </c>
      <c r="D50" s="2659">
        <f t="shared" si="6"/>
        <v>0</v>
      </c>
      <c r="E50" s="2659">
        <f t="shared" si="6"/>
        <v>0</v>
      </c>
      <c r="F50" s="2659">
        <f t="shared" si="6"/>
        <v>0</v>
      </c>
      <c r="G50" s="2659">
        <f t="shared" si="6"/>
        <v>0</v>
      </c>
      <c r="H50" s="2659">
        <f t="shared" si="6"/>
        <v>0</v>
      </c>
      <c r="I50" s="2659">
        <f t="shared" si="6"/>
        <v>0</v>
      </c>
      <c r="J50" s="2659">
        <f t="shared" si="6"/>
        <v>0</v>
      </c>
      <c r="K50" s="2659">
        <f t="shared" si="6"/>
        <v>0</v>
      </c>
      <c r="L50" s="2659">
        <f t="shared" si="6"/>
        <v>0</v>
      </c>
      <c r="M50" s="2659">
        <f t="shared" si="6"/>
        <v>0</v>
      </c>
      <c r="N50" s="2659">
        <f t="shared" si="6"/>
        <v>0</v>
      </c>
      <c r="O50" s="2659">
        <f t="shared" si="6"/>
        <v>0</v>
      </c>
      <c r="P50" s="2659">
        <f t="shared" si="6"/>
        <v>0</v>
      </c>
      <c r="Q50" s="3616">
        <f t="shared" si="7"/>
        <v>0</v>
      </c>
      <c r="R50" s="2661">
        <f t="shared" ref="R50" si="17">R25+R38</f>
        <v>0</v>
      </c>
    </row>
    <row r="51" spans="1:18" ht="16" thickBot="1">
      <c r="A51" s="4688" t="s">
        <v>1122</v>
      </c>
      <c r="B51" s="577"/>
      <c r="C51" s="2659">
        <f t="shared" si="5"/>
        <v>0</v>
      </c>
      <c r="D51" s="2659">
        <f t="shared" si="6"/>
        <v>0</v>
      </c>
      <c r="E51" s="2659">
        <f t="shared" si="6"/>
        <v>0</v>
      </c>
      <c r="F51" s="2659">
        <f t="shared" si="6"/>
        <v>0</v>
      </c>
      <c r="G51" s="2659">
        <f t="shared" si="6"/>
        <v>0</v>
      </c>
      <c r="H51" s="2659">
        <f t="shared" si="6"/>
        <v>0</v>
      </c>
      <c r="I51" s="2659">
        <f t="shared" si="6"/>
        <v>0</v>
      </c>
      <c r="J51" s="2659">
        <f t="shared" si="6"/>
        <v>0</v>
      </c>
      <c r="K51" s="2659">
        <f t="shared" si="6"/>
        <v>0</v>
      </c>
      <c r="L51" s="2659">
        <f t="shared" si="6"/>
        <v>0</v>
      </c>
      <c r="M51" s="2659">
        <f t="shared" si="6"/>
        <v>0</v>
      </c>
      <c r="N51" s="2659">
        <f t="shared" si="6"/>
        <v>0</v>
      </c>
      <c r="O51" s="2659">
        <f t="shared" si="6"/>
        <v>0</v>
      </c>
      <c r="P51" s="2659">
        <f t="shared" si="6"/>
        <v>0</v>
      </c>
      <c r="Q51" s="3616">
        <f t="shared" si="7"/>
        <v>0</v>
      </c>
      <c r="R51" s="2661">
        <f t="shared" ref="R51" si="18">R26+R39</f>
        <v>0</v>
      </c>
    </row>
    <row r="52" spans="1:18" ht="16.5" thickTop="1" thickBot="1">
      <c r="A52" s="4690" t="s">
        <v>2409</v>
      </c>
      <c r="B52" s="3645"/>
      <c r="C52" s="2106">
        <f>SUM(C41:C51)</f>
        <v>0</v>
      </c>
      <c r="D52" s="3613">
        <f t="shared" ref="D52:R52" si="19">SUM(D41:D51)</f>
        <v>0</v>
      </c>
      <c r="E52" s="3613">
        <f t="shared" si="19"/>
        <v>0</v>
      </c>
      <c r="F52" s="3613">
        <f t="shared" si="19"/>
        <v>0</v>
      </c>
      <c r="G52" s="3613">
        <f t="shared" si="19"/>
        <v>0</v>
      </c>
      <c r="H52" s="3613">
        <f t="shared" si="19"/>
        <v>0</v>
      </c>
      <c r="I52" s="3613">
        <f t="shared" si="19"/>
        <v>0</v>
      </c>
      <c r="J52" s="3613">
        <f t="shared" si="19"/>
        <v>0</v>
      </c>
      <c r="K52" s="3613">
        <f t="shared" si="19"/>
        <v>0</v>
      </c>
      <c r="L52" s="3613">
        <f t="shared" si="19"/>
        <v>0</v>
      </c>
      <c r="M52" s="3613">
        <f t="shared" si="19"/>
        <v>0</v>
      </c>
      <c r="N52" s="3613">
        <f t="shared" si="19"/>
        <v>0</v>
      </c>
      <c r="O52" s="3613">
        <f t="shared" si="19"/>
        <v>0</v>
      </c>
      <c r="P52" s="3613">
        <f t="shared" si="19"/>
        <v>0</v>
      </c>
      <c r="Q52" s="3613">
        <f>SUM(Q41:Q51)</f>
        <v>0</v>
      </c>
      <c r="R52" s="3613">
        <f t="shared" si="19"/>
        <v>0</v>
      </c>
    </row>
    <row r="53" spans="1:18" ht="16.5" thickTop="1" thickBot="1">
      <c r="A53" s="4691"/>
      <c r="B53" s="3646"/>
      <c r="C53" s="1273"/>
      <c r="D53" s="1273"/>
      <c r="E53" s="1273"/>
      <c r="F53" s="1273"/>
      <c r="G53" s="1273"/>
      <c r="H53" s="1273"/>
      <c r="I53" s="1273"/>
      <c r="J53" s="1273"/>
      <c r="K53" s="1273"/>
      <c r="L53" s="1273"/>
      <c r="M53" s="1273"/>
      <c r="N53" s="1273"/>
      <c r="O53" s="1273"/>
      <c r="P53" s="1273"/>
      <c r="Q53" s="1273"/>
      <c r="R53" s="3647"/>
    </row>
    <row r="54" spans="1:18" ht="14.25" customHeight="1" thickTop="1">
      <c r="A54" s="4684" t="s">
        <v>1697</v>
      </c>
      <c r="B54" s="1128"/>
      <c r="C54" s="2685"/>
      <c r="D54" s="2685"/>
      <c r="E54" s="2685"/>
      <c r="F54" s="2685"/>
      <c r="G54" s="2685"/>
      <c r="H54" s="2685"/>
      <c r="I54" s="2685"/>
      <c r="J54" s="2685"/>
      <c r="K54" s="2685"/>
      <c r="L54" s="2685"/>
      <c r="M54" s="2685"/>
      <c r="N54" s="2685"/>
      <c r="O54" s="2685"/>
      <c r="P54" s="2685"/>
      <c r="Q54" s="2685"/>
      <c r="R54" s="2690"/>
    </row>
    <row r="55" spans="1:18">
      <c r="A55" s="4692" t="s">
        <v>1685</v>
      </c>
      <c r="B55" s="577"/>
      <c r="C55" s="2685"/>
      <c r="D55" s="2685"/>
      <c r="E55" s="2685"/>
      <c r="F55" s="2685"/>
      <c r="G55" s="2685"/>
      <c r="H55" s="2685"/>
      <c r="I55" s="2685"/>
      <c r="J55" s="2685"/>
      <c r="K55" s="2685"/>
      <c r="L55" s="2685"/>
      <c r="M55" s="2685"/>
      <c r="N55" s="2685"/>
      <c r="O55" s="2685"/>
      <c r="P55" s="2685"/>
      <c r="Q55" s="2685"/>
      <c r="R55" s="2690"/>
    </row>
    <row r="56" spans="1:18">
      <c r="A56" s="4693" t="s">
        <v>1686</v>
      </c>
      <c r="B56" s="599"/>
      <c r="C56" s="1993"/>
      <c r="D56" s="1993"/>
      <c r="E56" s="1993"/>
      <c r="F56" s="1993"/>
      <c r="G56" s="1993"/>
      <c r="H56" s="1993"/>
      <c r="I56" s="1993"/>
      <c r="J56" s="1993"/>
      <c r="K56" s="1993"/>
      <c r="L56" s="1993"/>
      <c r="M56" s="1993"/>
      <c r="N56" s="1993"/>
      <c r="O56" s="1993"/>
      <c r="P56" s="1993"/>
      <c r="Q56" s="3616">
        <f t="shared" ref="Q56:Q60" si="20">SUM(C56:P56)</f>
        <v>0</v>
      </c>
      <c r="R56" s="3554"/>
    </row>
    <row r="57" spans="1:18">
      <c r="A57" s="4694" t="s">
        <v>1687</v>
      </c>
      <c r="B57" s="599"/>
      <c r="C57" s="1993"/>
      <c r="D57" s="1993"/>
      <c r="E57" s="1993"/>
      <c r="F57" s="1993"/>
      <c r="G57" s="1993"/>
      <c r="H57" s="1993"/>
      <c r="I57" s="1993"/>
      <c r="J57" s="1993"/>
      <c r="K57" s="1993"/>
      <c r="L57" s="1993"/>
      <c r="M57" s="1993"/>
      <c r="N57" s="1993"/>
      <c r="O57" s="1993"/>
      <c r="P57" s="1993"/>
      <c r="Q57" s="3616">
        <f t="shared" si="20"/>
        <v>0</v>
      </c>
      <c r="R57" s="3554"/>
    </row>
    <row r="58" spans="1:18" ht="26">
      <c r="A58" s="4692" t="s">
        <v>1688</v>
      </c>
      <c r="B58" s="599"/>
      <c r="C58" s="2332"/>
      <c r="D58" s="2332"/>
      <c r="E58" s="2332"/>
      <c r="F58" s="2332"/>
      <c r="G58" s="2332"/>
      <c r="H58" s="2332"/>
      <c r="I58" s="2332"/>
      <c r="J58" s="2332"/>
      <c r="K58" s="2332"/>
      <c r="L58" s="2332"/>
      <c r="M58" s="2332"/>
      <c r="N58" s="2332"/>
      <c r="O58" s="2332"/>
      <c r="P58" s="2332"/>
      <c r="Q58" s="2332"/>
      <c r="R58" s="2087"/>
    </row>
    <row r="59" spans="1:18">
      <c r="A59" s="4693" t="s">
        <v>1689</v>
      </c>
      <c r="B59" s="599"/>
      <c r="C59" s="1993"/>
      <c r="D59" s="1993"/>
      <c r="E59" s="1993"/>
      <c r="F59" s="1993"/>
      <c r="G59" s="1993"/>
      <c r="H59" s="1993"/>
      <c r="I59" s="1993"/>
      <c r="J59" s="1993"/>
      <c r="K59" s="1993"/>
      <c r="L59" s="1993"/>
      <c r="M59" s="1993"/>
      <c r="N59" s="1993"/>
      <c r="O59" s="1993"/>
      <c r="P59" s="1993"/>
      <c r="Q59" s="3616">
        <f t="shared" si="20"/>
        <v>0</v>
      </c>
      <c r="R59" s="3554"/>
    </row>
    <row r="60" spans="1:18">
      <c r="A60" s="4694" t="s">
        <v>1690</v>
      </c>
      <c r="B60" s="599"/>
      <c r="C60" s="1373"/>
      <c r="D60" s="1993"/>
      <c r="E60" s="1993"/>
      <c r="F60" s="1993"/>
      <c r="G60" s="1993"/>
      <c r="H60" s="1993"/>
      <c r="I60" s="1993"/>
      <c r="J60" s="1993"/>
      <c r="K60" s="1993"/>
      <c r="L60" s="1993"/>
      <c r="M60" s="1993"/>
      <c r="N60" s="1993"/>
      <c r="O60" s="1993"/>
      <c r="P60" s="1993"/>
      <c r="Q60" s="3616">
        <f t="shared" si="20"/>
        <v>0</v>
      </c>
      <c r="R60" s="3554"/>
    </row>
    <row r="61" spans="1:18" ht="26.5">
      <c r="A61" s="4695" t="s">
        <v>1698</v>
      </c>
      <c r="B61" s="3648"/>
      <c r="C61" s="2576">
        <f>C56+C57+C59+C60</f>
        <v>0</v>
      </c>
      <c r="D61" s="2576">
        <f t="shared" ref="D61:R61" si="21">D56+D57+D59+D60</f>
        <v>0</v>
      </c>
      <c r="E61" s="2576">
        <f t="shared" si="21"/>
        <v>0</v>
      </c>
      <c r="F61" s="2576">
        <f t="shared" si="21"/>
        <v>0</v>
      </c>
      <c r="G61" s="2576">
        <f t="shared" si="21"/>
        <v>0</v>
      </c>
      <c r="H61" s="2576">
        <f t="shared" si="21"/>
        <v>0</v>
      </c>
      <c r="I61" s="2576">
        <f t="shared" si="21"/>
        <v>0</v>
      </c>
      <c r="J61" s="2576">
        <f t="shared" si="21"/>
        <v>0</v>
      </c>
      <c r="K61" s="2576">
        <f t="shared" si="21"/>
        <v>0</v>
      </c>
      <c r="L61" s="2576">
        <f t="shared" si="21"/>
        <v>0</v>
      </c>
      <c r="M61" s="2576">
        <f t="shared" si="21"/>
        <v>0</v>
      </c>
      <c r="N61" s="2576">
        <f t="shared" si="21"/>
        <v>0</v>
      </c>
      <c r="O61" s="2576">
        <f t="shared" si="21"/>
        <v>0</v>
      </c>
      <c r="P61" s="2576">
        <f t="shared" si="21"/>
        <v>0</v>
      </c>
      <c r="Q61" s="2576">
        <f>Q56+Q57+Q59+Q60</f>
        <v>0</v>
      </c>
      <c r="R61" s="3543">
        <f t="shared" si="21"/>
        <v>0</v>
      </c>
    </row>
    <row r="62" spans="1:18" ht="26.5">
      <c r="A62" s="4696" t="s">
        <v>2415</v>
      </c>
      <c r="B62" s="600"/>
      <c r="C62" s="2685"/>
      <c r="D62" s="2685"/>
      <c r="E62" s="2685"/>
      <c r="F62" s="2685"/>
      <c r="G62" s="2685"/>
      <c r="H62" s="2685"/>
      <c r="I62" s="2685"/>
      <c r="J62" s="2685"/>
      <c r="K62" s="2685"/>
      <c r="L62" s="2685"/>
      <c r="M62" s="2685"/>
      <c r="N62" s="2685"/>
      <c r="O62" s="2685"/>
      <c r="P62" s="2685"/>
      <c r="Q62" s="2685"/>
      <c r="R62" s="2690"/>
    </row>
    <row r="63" spans="1:18">
      <c r="A63" s="4697" t="s">
        <v>1691</v>
      </c>
      <c r="B63" s="599"/>
      <c r="C63" s="3604"/>
      <c r="D63" s="3604"/>
      <c r="E63" s="3604"/>
      <c r="F63" s="3604"/>
      <c r="G63" s="3604"/>
      <c r="H63" s="3604"/>
      <c r="I63" s="3604"/>
      <c r="J63" s="3604"/>
      <c r="K63" s="3604"/>
      <c r="L63" s="3604"/>
      <c r="M63" s="3604"/>
      <c r="N63" s="3604"/>
      <c r="O63" s="3604"/>
      <c r="P63" s="3604"/>
      <c r="Q63" s="3619">
        <f t="shared" ref="Q63:Q64" si="22">SUM(C63:P63)</f>
        <v>0</v>
      </c>
      <c r="R63" s="3554"/>
    </row>
    <row r="64" spans="1:18">
      <c r="A64" s="4698" t="s">
        <v>1692</v>
      </c>
      <c r="B64" s="599"/>
      <c r="C64" s="3628"/>
      <c r="D64" s="3602"/>
      <c r="E64" s="3602"/>
      <c r="F64" s="3602"/>
      <c r="G64" s="3602"/>
      <c r="H64" s="3602"/>
      <c r="I64" s="3602"/>
      <c r="J64" s="3602"/>
      <c r="K64" s="3602"/>
      <c r="L64" s="3602"/>
      <c r="M64" s="3602"/>
      <c r="N64" s="3602"/>
      <c r="O64" s="3602"/>
      <c r="P64" s="3602"/>
      <c r="Q64" s="3619">
        <f t="shared" si="22"/>
        <v>0</v>
      </c>
      <c r="R64" s="3554"/>
    </row>
    <row r="65" spans="1:18" ht="26.5">
      <c r="A65" s="4695" t="s">
        <v>2416</v>
      </c>
      <c r="B65" s="3648"/>
      <c r="C65" s="2712">
        <f>SUM(C63:C64)</f>
        <v>0</v>
      </c>
      <c r="D65" s="2712">
        <f t="shared" ref="D65:R65" si="23">SUM(D63:D64)</f>
        <v>0</v>
      </c>
      <c r="E65" s="2712">
        <f t="shared" si="23"/>
        <v>0</v>
      </c>
      <c r="F65" s="2712">
        <f t="shared" si="23"/>
        <v>0</v>
      </c>
      <c r="G65" s="2712">
        <f t="shared" si="23"/>
        <v>0</v>
      </c>
      <c r="H65" s="2712">
        <f t="shared" si="23"/>
        <v>0</v>
      </c>
      <c r="I65" s="2712">
        <f t="shared" si="23"/>
        <v>0</v>
      </c>
      <c r="J65" s="2712">
        <f t="shared" si="23"/>
        <v>0</v>
      </c>
      <c r="K65" s="2712">
        <f t="shared" si="23"/>
        <v>0</v>
      </c>
      <c r="L65" s="2712">
        <f t="shared" si="23"/>
        <v>0</v>
      </c>
      <c r="M65" s="2712">
        <f t="shared" si="23"/>
        <v>0</v>
      </c>
      <c r="N65" s="2712">
        <f t="shared" si="23"/>
        <v>0</v>
      </c>
      <c r="O65" s="2712">
        <f t="shared" si="23"/>
        <v>0</v>
      </c>
      <c r="P65" s="2712">
        <f t="shared" si="23"/>
        <v>0</v>
      </c>
      <c r="Q65" s="2712">
        <f>SUM(Q63:Q64)</f>
        <v>0</v>
      </c>
      <c r="R65" s="2712">
        <f t="shared" si="23"/>
        <v>0</v>
      </c>
    </row>
    <row r="66" spans="1:18">
      <c r="A66" s="4692" t="s">
        <v>1693</v>
      </c>
      <c r="B66" s="599"/>
      <c r="C66" s="2168">
        <f>+C56+C59+C63</f>
        <v>0</v>
      </c>
      <c r="D66" s="2168">
        <f t="shared" ref="D66:P67" si="24">+D56+D59+D63</f>
        <v>0</v>
      </c>
      <c r="E66" s="2168">
        <f t="shared" si="24"/>
        <v>0</v>
      </c>
      <c r="F66" s="2168">
        <f t="shared" si="24"/>
        <v>0</v>
      </c>
      <c r="G66" s="2168">
        <f t="shared" si="24"/>
        <v>0</v>
      </c>
      <c r="H66" s="2168">
        <f t="shared" si="24"/>
        <v>0</v>
      </c>
      <c r="I66" s="2168">
        <f t="shared" si="24"/>
        <v>0</v>
      </c>
      <c r="J66" s="2168">
        <f t="shared" si="24"/>
        <v>0</v>
      </c>
      <c r="K66" s="2168">
        <f t="shared" si="24"/>
        <v>0</v>
      </c>
      <c r="L66" s="2168">
        <f t="shared" si="24"/>
        <v>0</v>
      </c>
      <c r="M66" s="2168">
        <f t="shared" si="24"/>
        <v>0</v>
      </c>
      <c r="N66" s="2168">
        <f t="shared" si="24"/>
        <v>0</v>
      </c>
      <c r="O66" s="2168">
        <f t="shared" si="24"/>
        <v>0</v>
      </c>
      <c r="P66" s="2341">
        <f t="shared" si="24"/>
        <v>0</v>
      </c>
      <c r="Q66" s="3474">
        <f>+Q56+Q59+Q63</f>
        <v>0</v>
      </c>
      <c r="R66" s="2169">
        <f>+R56+R59+R63</f>
        <v>0</v>
      </c>
    </row>
    <row r="67" spans="1:18" ht="16" thickBot="1">
      <c r="A67" s="4694" t="s">
        <v>1694</v>
      </c>
      <c r="B67" s="599"/>
      <c r="C67" s="2168">
        <f>+C57+C60+C64</f>
        <v>0</v>
      </c>
      <c r="D67" s="2168">
        <f t="shared" si="24"/>
        <v>0</v>
      </c>
      <c r="E67" s="2168">
        <f t="shared" si="24"/>
        <v>0</v>
      </c>
      <c r="F67" s="2168">
        <f t="shared" si="24"/>
        <v>0</v>
      </c>
      <c r="G67" s="2168">
        <f t="shared" si="24"/>
        <v>0</v>
      </c>
      <c r="H67" s="2168">
        <f t="shared" si="24"/>
        <v>0</v>
      </c>
      <c r="I67" s="2168">
        <f t="shared" si="24"/>
        <v>0</v>
      </c>
      <c r="J67" s="2168">
        <f t="shared" si="24"/>
        <v>0</v>
      </c>
      <c r="K67" s="2168">
        <f t="shared" si="24"/>
        <v>0</v>
      </c>
      <c r="L67" s="2168">
        <f t="shared" si="24"/>
        <v>0</v>
      </c>
      <c r="M67" s="2168">
        <f t="shared" si="24"/>
        <v>0</v>
      </c>
      <c r="N67" s="2168">
        <f t="shared" si="24"/>
        <v>0</v>
      </c>
      <c r="O67" s="2168">
        <f t="shared" si="24"/>
        <v>0</v>
      </c>
      <c r="P67" s="2341">
        <f t="shared" si="24"/>
        <v>0</v>
      </c>
      <c r="Q67" s="3474">
        <f>+Q57+Q60+Q64</f>
        <v>0</v>
      </c>
      <c r="R67" s="2169">
        <f t="shared" ref="R67" si="25">+R57+R60+R64</f>
        <v>0</v>
      </c>
    </row>
    <row r="68" spans="1:18" ht="27" thickTop="1" thickBot="1">
      <c r="A68" s="4699" t="s">
        <v>2412</v>
      </c>
      <c r="B68" s="3649"/>
      <c r="C68" s="3650">
        <f>SUM(C66:C67)</f>
        <v>0</v>
      </c>
      <c r="D68" s="3613">
        <f t="shared" ref="D68:O68" si="26">SUM(D66:D67)</f>
        <v>0</v>
      </c>
      <c r="E68" s="3613">
        <f t="shared" si="26"/>
        <v>0</v>
      </c>
      <c r="F68" s="3613">
        <f t="shared" si="26"/>
        <v>0</v>
      </c>
      <c r="G68" s="3613">
        <f t="shared" si="26"/>
        <v>0</v>
      </c>
      <c r="H68" s="3613">
        <f t="shared" si="26"/>
        <v>0</v>
      </c>
      <c r="I68" s="3613">
        <f t="shared" si="26"/>
        <v>0</v>
      </c>
      <c r="J68" s="3613">
        <f t="shared" si="26"/>
        <v>0</v>
      </c>
      <c r="K68" s="3613">
        <f t="shared" si="26"/>
        <v>0</v>
      </c>
      <c r="L68" s="3613">
        <f t="shared" si="26"/>
        <v>0</v>
      </c>
      <c r="M68" s="3613">
        <f t="shared" si="26"/>
        <v>0</v>
      </c>
      <c r="N68" s="3613">
        <f t="shared" si="26"/>
        <v>0</v>
      </c>
      <c r="O68" s="3613">
        <f t="shared" si="26"/>
        <v>0</v>
      </c>
      <c r="P68" s="3613">
        <f>SUM(P66:P67)</f>
        <v>0</v>
      </c>
      <c r="Q68" s="3613">
        <f>SUM(Q66:Q67)</f>
        <v>0</v>
      </c>
      <c r="R68" s="3613">
        <f t="shared" ref="R68" si="27">SUM(R66:R67)</f>
        <v>0</v>
      </c>
    </row>
    <row r="69" spans="1:18" ht="16" thickTop="1">
      <c r="A69" s="601"/>
      <c r="B69" s="601"/>
      <c r="C69" s="601"/>
      <c r="D69" s="601"/>
      <c r="E69" s="601"/>
      <c r="F69" s="601"/>
      <c r="G69" s="601"/>
      <c r="H69" s="601"/>
      <c r="I69" s="601"/>
      <c r="J69" s="601"/>
      <c r="K69" s="601"/>
      <c r="L69" s="601"/>
      <c r="M69" s="601"/>
      <c r="N69" s="601"/>
      <c r="O69" s="601"/>
      <c r="P69" s="601"/>
      <c r="Q69" s="601"/>
      <c r="R69" s="32"/>
    </row>
    <row r="70" spans="1:18">
      <c r="A70" s="32"/>
      <c r="B70" s="32"/>
      <c r="C70" s="32"/>
      <c r="D70" s="32"/>
      <c r="E70" s="32"/>
      <c r="F70" s="32"/>
      <c r="G70" s="32"/>
      <c r="H70" s="32"/>
      <c r="I70" s="32"/>
      <c r="J70" s="32"/>
      <c r="K70" s="32"/>
      <c r="L70" s="32"/>
      <c r="M70" s="32"/>
      <c r="N70" s="32"/>
      <c r="O70" s="32"/>
      <c r="P70" s="32"/>
      <c r="Q70" s="32"/>
      <c r="R70" s="417" t="str">
        <f>+ToC!E115</f>
        <v xml:space="preserve">LONG-TERM Annual Return </v>
      </c>
    </row>
    <row r="71" spans="1:18">
      <c r="A71" s="32"/>
      <c r="B71" s="32"/>
      <c r="C71" s="32"/>
      <c r="D71" s="32"/>
      <c r="E71" s="32"/>
      <c r="F71" s="32"/>
      <c r="G71" s="32"/>
      <c r="H71" s="32"/>
      <c r="I71" s="32"/>
      <c r="J71" s="32"/>
      <c r="K71" s="32"/>
      <c r="L71" s="32"/>
      <c r="M71" s="32"/>
      <c r="N71" s="32"/>
      <c r="O71" s="32"/>
      <c r="P71" s="32"/>
      <c r="Q71" s="32"/>
      <c r="R71" s="417" t="s">
        <v>2417</v>
      </c>
    </row>
    <row r="72" spans="1:18" hidden="1">
      <c r="A72" s="32"/>
      <c r="B72" s="32"/>
      <c r="C72" s="32"/>
      <c r="D72" s="32"/>
      <c r="E72" s="32"/>
      <c r="F72" s="32"/>
      <c r="G72" s="32"/>
      <c r="H72" s="32"/>
      <c r="I72" s="32"/>
      <c r="J72" s="32"/>
      <c r="K72" s="32"/>
      <c r="L72" s="32"/>
      <c r="M72" s="32"/>
      <c r="N72" s="32"/>
      <c r="O72" s="32"/>
      <c r="P72" s="32"/>
      <c r="Q72" s="32"/>
      <c r="R72" s="32"/>
    </row>
    <row r="73" spans="1:18" hidden="1">
      <c r="A73" s="4"/>
      <c r="B73" s="4"/>
      <c r="C73" s="4"/>
      <c r="D73" s="4"/>
      <c r="E73" s="32"/>
      <c r="F73" s="32"/>
      <c r="G73" s="32"/>
      <c r="H73" s="32"/>
      <c r="I73" s="32"/>
      <c r="J73" s="32"/>
      <c r="K73" s="32"/>
      <c r="L73" s="32"/>
      <c r="M73" s="32"/>
      <c r="N73" s="32"/>
      <c r="O73" s="32"/>
      <c r="P73" s="32"/>
      <c r="Q73" s="32"/>
      <c r="R73" s="4"/>
    </row>
  </sheetData>
  <sheetProtection password="DF61" sheet="1" objects="1" scenarios="1"/>
  <mergeCells count="17">
    <mergeCell ref="A1:Q1"/>
    <mergeCell ref="A2:Q2"/>
    <mergeCell ref="A9:Q9"/>
    <mergeCell ref="A10:Q10"/>
    <mergeCell ref="C12:N12"/>
    <mergeCell ref="O12:P12"/>
    <mergeCell ref="L13:L14"/>
    <mergeCell ref="M13:M14"/>
    <mergeCell ref="N13:N14"/>
    <mergeCell ref="C13:E13"/>
    <mergeCell ref="Q12:R12"/>
    <mergeCell ref="O13:O14"/>
    <mergeCell ref="P13:P14"/>
    <mergeCell ref="Q13:Q14"/>
    <mergeCell ref="R13:R14"/>
    <mergeCell ref="F13:H13"/>
    <mergeCell ref="I13:K13"/>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61:R61 Q16:Q27 R40:R52 Q59:Q60 Q63:Q68 R65:R68 C27:P27 C40:P52 Q29:Q52 Q56:Q57 C65:P68 R27 C63">
      <formula1>50000000000</formula1>
    </dataValidation>
  </dataValidations>
  <hyperlinks>
    <hyperlink ref="A1:Q1" location="ToC!A1" display="45.032"/>
  </hyperlinks>
  <pageMargins left="0.5" right="0" top="0.5" bottom="0.5" header="0.3" footer="0.3"/>
  <pageSetup paperSize="5"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C00000"/>
    <pageSetUpPr fitToPage="1"/>
  </sheetPr>
  <dimension ref="A1:J74"/>
  <sheetViews>
    <sheetView zoomScaleNormal="100" workbookViewId="0">
      <selection activeCell="G3" sqref="G3"/>
    </sheetView>
  </sheetViews>
  <sheetFormatPr defaultColWidth="0" defaultRowHeight="15.5" zeroHeight="1"/>
  <cols>
    <col min="1" max="1" width="3.84375" style="90" customWidth="1"/>
    <col min="2" max="2" width="42.69140625" style="90" customWidth="1"/>
    <col min="3" max="3" width="5.765625" style="90" customWidth="1"/>
    <col min="4" max="5" width="12.765625" style="90" customWidth="1"/>
    <col min="6" max="7" width="12.69140625" style="90" customWidth="1"/>
    <col min="8" max="16384" width="8.84375" style="90" hidden="1"/>
  </cols>
  <sheetData>
    <row r="1" spans="1:10" ht="15.75" customHeight="1">
      <c r="A1" s="5635" t="s">
        <v>115</v>
      </c>
      <c r="B1" s="5635"/>
      <c r="C1" s="5635"/>
      <c r="D1" s="5635"/>
      <c r="E1" s="5635"/>
      <c r="F1" s="5635"/>
      <c r="G1" s="5635"/>
    </row>
    <row r="2" spans="1:10" ht="15.75" customHeight="1">
      <c r="A2" s="1829"/>
      <c r="B2" s="1829"/>
      <c r="C2" s="1829"/>
      <c r="D2" s="1829"/>
      <c r="E2" s="1829"/>
      <c r="F2" s="1829"/>
      <c r="G2" s="1829"/>
    </row>
    <row r="3" spans="1:10">
      <c r="A3" s="596" t="str">
        <f>+Cover!A14</f>
        <v>Select Name of Insurer/ Financial Holding Company</v>
      </c>
      <c r="B3" s="866"/>
      <c r="C3" s="89"/>
      <c r="D3" s="89"/>
      <c r="E3" s="89"/>
      <c r="F3" s="89"/>
      <c r="G3" s="4228" t="s">
        <v>2418</v>
      </c>
    </row>
    <row r="4" spans="1:10">
      <c r="A4" s="179" t="str">
        <f>+ToC!A3</f>
        <v>Insurer/Financial Holding Company</v>
      </c>
      <c r="B4" s="265"/>
      <c r="C4" s="89"/>
      <c r="D4" s="89"/>
      <c r="E4" s="89"/>
      <c r="F4" s="89"/>
      <c r="G4" s="89"/>
    </row>
    <row r="5" spans="1:10">
      <c r="A5" s="179"/>
      <c r="B5" s="265"/>
      <c r="C5" s="266"/>
      <c r="D5" s="266"/>
      <c r="E5" s="266"/>
      <c r="F5" s="89"/>
      <c r="G5" s="89"/>
    </row>
    <row r="6" spans="1:10">
      <c r="A6" s="99" t="str">
        <f>+ToC!A5</f>
        <v>LONG-TERM INSURERS ANNUAL RETURN</v>
      </c>
      <c r="B6" s="89"/>
      <c r="C6" s="266"/>
      <c r="D6" s="266"/>
      <c r="E6" s="266"/>
      <c r="F6" s="89"/>
      <c r="G6" s="89"/>
      <c r="H6" s="269"/>
      <c r="I6" s="269"/>
      <c r="J6" s="269"/>
    </row>
    <row r="7" spans="1:10">
      <c r="A7" s="179" t="str">
        <f>+ToC!A6</f>
        <v>FOR THE YEAR ENDED:</v>
      </c>
      <c r="B7" s="265"/>
      <c r="C7" s="266"/>
      <c r="D7" s="266"/>
      <c r="E7" s="266"/>
      <c r="F7" s="89"/>
      <c r="G7" s="2398">
        <f>+Cover!$A$23</f>
        <v>0</v>
      </c>
    </row>
    <row r="8" spans="1:10">
      <c r="A8" s="179"/>
      <c r="B8" s="265"/>
      <c r="C8" s="266"/>
      <c r="D8" s="266"/>
      <c r="E8" s="266"/>
      <c r="F8" s="89"/>
      <c r="G8" s="89"/>
    </row>
    <row r="9" spans="1:10" s="93" customFormat="1" ht="21" customHeight="1">
      <c r="A9" s="5863" t="s">
        <v>912</v>
      </c>
      <c r="B9" s="5863"/>
      <c r="C9" s="5863"/>
      <c r="D9" s="5863"/>
      <c r="E9" s="5863"/>
      <c r="F9" s="5863"/>
      <c r="G9" s="5863"/>
    </row>
    <row r="10" spans="1:10" s="93" customFormat="1">
      <c r="A10" s="270"/>
      <c r="B10" s="1830"/>
      <c r="C10" s="1830"/>
      <c r="D10" s="1830"/>
      <c r="E10" s="1830"/>
      <c r="F10" s="1830"/>
      <c r="G10" s="1830"/>
    </row>
    <row r="11" spans="1:10" s="93" customFormat="1">
      <c r="A11" s="5106" t="s">
        <v>1699</v>
      </c>
      <c r="B11" s="5106"/>
      <c r="C11" s="5106"/>
      <c r="D11" s="5106"/>
      <c r="E11" s="5106"/>
      <c r="F11" s="5106"/>
      <c r="G11" s="5106"/>
    </row>
    <row r="12" spans="1:10" s="93" customFormat="1">
      <c r="A12" s="5106" t="s">
        <v>1700</v>
      </c>
      <c r="B12" s="5106"/>
      <c r="C12" s="5106"/>
      <c r="D12" s="5106"/>
      <c r="E12" s="5106"/>
      <c r="F12" s="5106"/>
      <c r="G12" s="5106"/>
    </row>
    <row r="13" spans="1:10" s="93" customFormat="1" ht="15" customHeight="1">
      <c r="A13" s="5862"/>
      <c r="B13" s="5862"/>
      <c r="C13" s="5862"/>
      <c r="D13" s="5862"/>
      <c r="E13" s="5862"/>
      <c r="F13" s="5862"/>
      <c r="G13" s="5862"/>
    </row>
    <row r="14" spans="1:10" ht="16" thickBot="1">
      <c r="A14" s="213"/>
      <c r="B14" s="213"/>
      <c r="C14" s="213"/>
      <c r="D14" s="213"/>
      <c r="E14" s="213"/>
      <c r="F14" s="213"/>
      <c r="G14" s="213"/>
    </row>
    <row r="15" spans="1:10" ht="52.5" thickTop="1">
      <c r="A15" s="3651"/>
      <c r="B15" s="3652"/>
      <c r="C15" s="20" t="s">
        <v>133</v>
      </c>
      <c r="D15" s="2644" t="str">
        <f>"Business in Trinidad &amp; Tobago "&amp;YEAR($G$7)</f>
        <v>Business in Trinidad &amp; Tobago 1900</v>
      </c>
      <c r="E15" s="271" t="str">
        <f>"Business Outside Trinidad &amp; Tobago "&amp;YEAR($G$7)</f>
        <v>Business Outside Trinidad &amp; Tobago 1900</v>
      </c>
      <c r="F15" s="11">
        <f>YEAR($G$7)</f>
        <v>1900</v>
      </c>
      <c r="G15" s="72">
        <f>F15-1</f>
        <v>1899</v>
      </c>
    </row>
    <row r="16" spans="1:10">
      <c r="A16" s="3558"/>
      <c r="B16" s="2701"/>
      <c r="C16" s="2702"/>
      <c r="D16" s="3653"/>
      <c r="E16" s="3653"/>
      <c r="F16" s="2563" t="s">
        <v>640</v>
      </c>
      <c r="G16" s="2648" t="s">
        <v>640</v>
      </c>
    </row>
    <row r="17" spans="1:7">
      <c r="A17" s="5856" t="s">
        <v>915</v>
      </c>
      <c r="B17" s="5857"/>
      <c r="C17" s="3654"/>
      <c r="D17" s="3655"/>
      <c r="E17" s="3655"/>
      <c r="F17" s="1237"/>
      <c r="G17" s="3656"/>
    </row>
    <row r="18" spans="1:7">
      <c r="A18" s="4720"/>
      <c r="B18" s="4721" t="s">
        <v>871</v>
      </c>
      <c r="C18" s="313"/>
      <c r="D18" s="3657"/>
      <c r="E18" s="3657"/>
      <c r="F18" s="2209">
        <f>SUM(D18:E18)</f>
        <v>0</v>
      </c>
      <c r="G18" s="3657"/>
    </row>
    <row r="19" spans="1:7">
      <c r="A19" s="4715"/>
      <c r="B19" s="4722" t="s">
        <v>872</v>
      </c>
      <c r="C19" s="314"/>
      <c r="D19" s="2855"/>
      <c r="E19" s="2855"/>
      <c r="F19" s="2209">
        <f t="shared" ref="F19:F30" si="0">SUM(D19:E19)</f>
        <v>0</v>
      </c>
      <c r="G19" s="2855"/>
    </row>
    <row r="20" spans="1:7">
      <c r="A20" s="4715"/>
      <c r="B20" s="4722" t="s">
        <v>1701</v>
      </c>
      <c r="C20" s="314"/>
      <c r="D20" s="2855"/>
      <c r="E20" s="2855"/>
      <c r="F20" s="2209">
        <f t="shared" si="0"/>
        <v>0</v>
      </c>
      <c r="G20" s="2855"/>
    </row>
    <row r="21" spans="1:7">
      <c r="A21" s="4715"/>
      <c r="B21" s="4722" t="s">
        <v>1702</v>
      </c>
      <c r="C21" s="314"/>
      <c r="D21" s="2855"/>
      <c r="E21" s="2855"/>
      <c r="F21" s="2209">
        <f>SUM(D21:E21)</f>
        <v>0</v>
      </c>
      <c r="G21" s="2855"/>
    </row>
    <row r="22" spans="1:7">
      <c r="A22" s="4715"/>
      <c r="B22" s="4722" t="s">
        <v>851</v>
      </c>
      <c r="C22" s="314"/>
      <c r="D22" s="2855"/>
      <c r="E22" s="2855"/>
      <c r="F22" s="2209">
        <f t="shared" si="0"/>
        <v>0</v>
      </c>
      <c r="G22" s="2855"/>
    </row>
    <row r="23" spans="1:7">
      <c r="A23" s="4714"/>
      <c r="B23" s="4703" t="s">
        <v>1703</v>
      </c>
      <c r="C23" s="314"/>
      <c r="D23" s="2855"/>
      <c r="E23" s="2855"/>
      <c r="F23" s="2209">
        <f t="shared" si="0"/>
        <v>0</v>
      </c>
      <c r="G23" s="2855"/>
    </row>
    <row r="24" spans="1:7">
      <c r="A24" s="4715"/>
      <c r="B24" s="4722" t="s">
        <v>1007</v>
      </c>
      <c r="C24" s="314"/>
      <c r="D24" s="2855"/>
      <c r="E24" s="2855"/>
      <c r="F24" s="2209">
        <f t="shared" si="0"/>
        <v>0</v>
      </c>
      <c r="G24" s="2855"/>
    </row>
    <row r="25" spans="1:7">
      <c r="A25" s="4715"/>
      <c r="B25" s="4722" t="s">
        <v>1704</v>
      </c>
      <c r="C25" s="314"/>
      <c r="D25" s="2855"/>
      <c r="E25" s="2855"/>
      <c r="F25" s="2209">
        <f t="shared" si="0"/>
        <v>0</v>
      </c>
      <c r="G25" s="2855"/>
    </row>
    <row r="26" spans="1:7">
      <c r="A26" s="4723"/>
      <c r="B26" s="4706" t="s">
        <v>1705</v>
      </c>
      <c r="C26" s="315"/>
      <c r="D26" s="2855"/>
      <c r="E26" s="2855"/>
      <c r="F26" s="2209">
        <f t="shared" si="0"/>
        <v>0</v>
      </c>
      <c r="G26" s="2855"/>
    </row>
    <row r="27" spans="1:7">
      <c r="A27" s="4724"/>
      <c r="B27" s="4725" t="s">
        <v>1706</v>
      </c>
      <c r="C27" s="3658"/>
      <c r="D27" s="2168">
        <f>SUM(D28:D31)</f>
        <v>0</v>
      </c>
      <c r="E27" s="2168">
        <f>SUM(E28:E31)</f>
        <v>0</v>
      </c>
      <c r="F27" s="2168">
        <f>SUM(F28:F31)</f>
        <v>0</v>
      </c>
      <c r="G27" s="2169">
        <f>SUM(G28:G31)</f>
        <v>0</v>
      </c>
    </row>
    <row r="28" spans="1:7">
      <c r="A28" s="4726"/>
      <c r="B28" s="4727"/>
      <c r="C28" s="922"/>
      <c r="D28" s="2855"/>
      <c r="E28" s="2855"/>
      <c r="F28" s="2209">
        <f t="shared" si="0"/>
        <v>0</v>
      </c>
      <c r="G28" s="2855"/>
    </row>
    <row r="29" spans="1:7">
      <c r="A29" s="4726"/>
      <c r="B29" s="4727"/>
      <c r="C29" s="922"/>
      <c r="D29" s="1322"/>
      <c r="E29" s="1322"/>
      <c r="F29" s="2209">
        <f t="shared" si="0"/>
        <v>0</v>
      </c>
      <c r="G29" s="1322"/>
    </row>
    <row r="30" spans="1:7">
      <c r="A30" s="4717"/>
      <c r="B30" s="4728"/>
      <c r="C30" s="315"/>
      <c r="D30" s="2855"/>
      <c r="E30" s="2855"/>
      <c r="F30" s="2209">
        <f t="shared" si="0"/>
        <v>0</v>
      </c>
      <c r="G30" s="2855"/>
    </row>
    <row r="31" spans="1:7">
      <c r="A31" s="4717"/>
      <c r="B31" s="4728"/>
      <c r="C31" s="315"/>
      <c r="D31" s="1322"/>
      <c r="E31" s="1322"/>
      <c r="F31" s="2209">
        <f>SUM(D31:E31)</f>
        <v>0</v>
      </c>
      <c r="G31" s="3659"/>
    </row>
    <row r="32" spans="1:7" ht="16" thickBot="1">
      <c r="A32" s="5864" t="s">
        <v>1707</v>
      </c>
      <c r="B32" s="5865"/>
      <c r="C32" s="3660"/>
      <c r="D32" s="2125">
        <f>SUM(D18:D27)</f>
        <v>0</v>
      </c>
      <c r="E32" s="2125">
        <f>SUM(E18:E27)</f>
        <v>0</v>
      </c>
      <c r="F32" s="2125">
        <f>SUM(F18:F27)</f>
        <v>0</v>
      </c>
      <c r="G32" s="2144">
        <f>SUM(G18:G27)</f>
        <v>0</v>
      </c>
    </row>
    <row r="33" spans="1:7">
      <c r="A33" s="272"/>
      <c r="B33" s="272"/>
      <c r="C33" s="273"/>
      <c r="D33" s="273"/>
      <c r="E33" s="273"/>
      <c r="F33" s="274"/>
      <c r="G33" s="274"/>
    </row>
    <row r="34" spans="1:7">
      <c r="A34" s="272"/>
      <c r="B34" s="272"/>
      <c r="C34" s="273"/>
      <c r="D34" s="273"/>
      <c r="E34" s="273"/>
      <c r="F34" s="274"/>
      <c r="G34" s="274"/>
    </row>
    <row r="35" spans="1:7">
      <c r="A35" s="272"/>
      <c r="B35" s="272"/>
      <c r="C35" s="273"/>
      <c r="D35" s="273"/>
      <c r="E35" s="273"/>
      <c r="F35" s="274"/>
      <c r="G35" s="274"/>
    </row>
    <row r="36" spans="1:7">
      <c r="A36" s="272"/>
      <c r="B36" s="272"/>
      <c r="C36" s="273"/>
      <c r="D36" s="273"/>
      <c r="E36" s="273"/>
      <c r="F36" s="274"/>
      <c r="G36" s="274"/>
    </row>
    <row r="37" spans="1:7">
      <c r="A37" s="272"/>
      <c r="B37" s="272"/>
      <c r="C37" s="273"/>
      <c r="D37" s="273"/>
      <c r="E37" s="273"/>
      <c r="F37" s="274"/>
      <c r="G37" s="274"/>
    </row>
    <row r="38" spans="1:7">
      <c r="A38" s="272"/>
      <c r="B38" s="272"/>
      <c r="C38" s="273"/>
      <c r="D38" s="273"/>
      <c r="E38" s="273"/>
      <c r="F38" s="274"/>
      <c r="G38" s="274"/>
    </row>
    <row r="39" spans="1:7">
      <c r="A39" s="211"/>
      <c r="B39" s="213"/>
      <c r="C39" s="275"/>
      <c r="D39" s="275"/>
      <c r="E39" s="275"/>
      <c r="F39" s="245"/>
      <c r="G39" s="245"/>
    </row>
    <row r="40" spans="1:7">
      <c r="A40" s="5862" t="s">
        <v>1708</v>
      </c>
      <c r="B40" s="5862"/>
      <c r="C40" s="5862"/>
      <c r="D40" s="5862"/>
      <c r="E40" s="5862"/>
      <c r="F40" s="5862"/>
      <c r="G40" s="5862"/>
    </row>
    <row r="41" spans="1:7">
      <c r="A41" s="5861"/>
      <c r="B41" s="5861"/>
      <c r="C41" s="5861"/>
      <c r="D41" s="5861"/>
      <c r="E41" s="5861"/>
      <c r="F41" s="5861"/>
      <c r="G41" s="5861"/>
    </row>
    <row r="42" spans="1:7" ht="16" thickBot="1">
      <c r="A42" s="211"/>
      <c r="B42" s="213"/>
      <c r="C42" s="275"/>
      <c r="D42" s="275"/>
      <c r="E42" s="275"/>
      <c r="F42" s="245"/>
      <c r="G42" s="245"/>
    </row>
    <row r="43" spans="1:7" ht="52.5" thickTop="1">
      <c r="A43" s="3651"/>
      <c r="B43" s="3652"/>
      <c r="C43" s="20" t="s">
        <v>133</v>
      </c>
      <c r="D43" s="2644" t="str">
        <f>"Business in Trinidad &amp; Tobago"&amp;YEAR($G$7)</f>
        <v>Business in Trinidad &amp; Tobago1900</v>
      </c>
      <c r="E43" s="271" t="str">
        <f>"Business Outside Trinidad &amp; Tobago"&amp;YEAR($G$7)</f>
        <v>Business Outside Trinidad &amp; Tobago1900</v>
      </c>
      <c r="F43" s="2562">
        <f>YEAR($G$7)</f>
        <v>1900</v>
      </c>
      <c r="G43" s="3661">
        <f>F43-1</f>
        <v>1899</v>
      </c>
    </row>
    <row r="44" spans="1:7">
      <c r="A44" s="3558"/>
      <c r="B44" s="2700"/>
      <c r="C44" s="2702"/>
      <c r="D44" s="3653"/>
      <c r="E44" s="3653"/>
      <c r="F44" s="2564" t="s">
        <v>640</v>
      </c>
      <c r="G44" s="2564" t="s">
        <v>640</v>
      </c>
    </row>
    <row r="45" spans="1:7">
      <c r="A45" s="5856" t="s">
        <v>1709</v>
      </c>
      <c r="B45" s="5857"/>
      <c r="C45" s="3662"/>
      <c r="D45" s="3663"/>
      <c r="E45" s="3663"/>
      <c r="F45" s="3664">
        <f>SUM(D45:E45)</f>
        <v>0</v>
      </c>
      <c r="G45" s="3665">
        <f>+G32</f>
        <v>0</v>
      </c>
    </row>
    <row r="46" spans="1:7">
      <c r="A46" s="5858" t="s">
        <v>1710</v>
      </c>
      <c r="B46" s="5859"/>
      <c r="C46" s="484"/>
      <c r="D46" s="3666"/>
      <c r="E46" s="3666"/>
      <c r="F46" s="3667"/>
      <c r="G46" s="3667"/>
    </row>
    <row r="47" spans="1:7">
      <c r="A47" s="4700"/>
      <c r="B47" s="4701" t="s">
        <v>2012</v>
      </c>
      <c r="C47" s="313"/>
      <c r="D47" s="3668"/>
      <c r="E47" s="3668"/>
      <c r="F47" s="276">
        <f>SUM(D47:E47)</f>
        <v>0</v>
      </c>
      <c r="G47" s="3668"/>
    </row>
    <row r="48" spans="1:7">
      <c r="A48" s="4702"/>
      <c r="B48" s="4703" t="s">
        <v>1711</v>
      </c>
      <c r="C48" s="314"/>
      <c r="D48" s="3669"/>
      <c r="E48" s="3669"/>
      <c r="F48" s="2651">
        <f t="shared" ref="F48:F56" si="1">SUM(D48:E48)</f>
        <v>0</v>
      </c>
      <c r="G48" s="3669"/>
    </row>
    <row r="49" spans="1:7">
      <c r="A49" s="4702"/>
      <c r="B49" s="4703" t="s">
        <v>1712</v>
      </c>
      <c r="C49" s="314"/>
      <c r="D49" s="3669"/>
      <c r="E49" s="3669"/>
      <c r="F49" s="2651">
        <f t="shared" si="1"/>
        <v>0</v>
      </c>
      <c r="G49" s="3669"/>
    </row>
    <row r="50" spans="1:7" ht="32.5" customHeight="1">
      <c r="A50" s="4700"/>
      <c r="B50" s="4704" t="s">
        <v>1713</v>
      </c>
      <c r="C50" s="313"/>
      <c r="D50" s="3669"/>
      <c r="E50" s="3669"/>
      <c r="F50" s="2651">
        <f t="shared" si="1"/>
        <v>0</v>
      </c>
      <c r="G50" s="3669"/>
    </row>
    <row r="51" spans="1:7">
      <c r="A51" s="4705"/>
      <c r="B51" s="4706" t="s">
        <v>1714</v>
      </c>
      <c r="C51" s="314"/>
      <c r="D51" s="3670"/>
      <c r="E51" s="3668"/>
      <c r="F51" s="3671">
        <f t="shared" si="1"/>
        <v>0</v>
      </c>
      <c r="G51" s="3668"/>
    </row>
    <row r="52" spans="1:7">
      <c r="A52" s="4707"/>
      <c r="B52" s="4708" t="s">
        <v>750</v>
      </c>
      <c r="C52" s="314"/>
      <c r="D52" s="3239">
        <f>SUM(D53:D56)</f>
        <v>0</v>
      </c>
      <c r="E52" s="3239">
        <f t="shared" ref="E52:G52" si="2">SUM(E53:E56)</f>
        <v>0</v>
      </c>
      <c r="F52" s="3239">
        <f t="shared" si="2"/>
        <v>0</v>
      </c>
      <c r="G52" s="3239">
        <f t="shared" si="2"/>
        <v>0</v>
      </c>
    </row>
    <row r="53" spans="1:7">
      <c r="A53" s="4709"/>
      <c r="B53" s="4710"/>
      <c r="C53" s="315"/>
      <c r="D53" s="3669"/>
      <c r="E53" s="3669"/>
      <c r="F53" s="2651"/>
      <c r="G53" s="3669"/>
    </row>
    <row r="54" spans="1:7">
      <c r="A54" s="4711"/>
      <c r="B54" s="4712"/>
      <c r="C54" s="315"/>
      <c r="D54" s="3669"/>
      <c r="E54" s="3669"/>
      <c r="F54" s="2651"/>
      <c r="G54" s="3669"/>
    </row>
    <row r="55" spans="1:7">
      <c r="A55" s="4711"/>
      <c r="B55" s="4712"/>
      <c r="C55" s="315"/>
      <c r="D55" s="3669"/>
      <c r="E55" s="3669"/>
      <c r="F55" s="2651"/>
      <c r="G55" s="3669"/>
    </row>
    <row r="56" spans="1:7">
      <c r="A56" s="4711"/>
      <c r="B56" s="4712"/>
      <c r="C56" s="315"/>
      <c r="D56" s="3669"/>
      <c r="E56" s="3669"/>
      <c r="F56" s="2651">
        <f t="shared" si="1"/>
        <v>0</v>
      </c>
      <c r="G56" s="3672"/>
    </row>
    <row r="57" spans="1:7">
      <c r="A57" s="5860" t="s">
        <v>1716</v>
      </c>
      <c r="B57" s="5860"/>
      <c r="C57" s="3673"/>
      <c r="D57" s="2168">
        <f>SUM(D47:D52)</f>
        <v>0</v>
      </c>
      <c r="E57" s="2168">
        <f t="shared" ref="E57:G57" si="3">SUM(E47:E52)</f>
        <v>0</v>
      </c>
      <c r="F57" s="2168">
        <f t="shared" si="3"/>
        <v>0</v>
      </c>
      <c r="G57" s="2168">
        <f t="shared" si="3"/>
        <v>0</v>
      </c>
    </row>
    <row r="58" spans="1:7">
      <c r="A58" s="5856" t="s">
        <v>1717</v>
      </c>
      <c r="B58" s="5857"/>
      <c r="C58" s="3674"/>
      <c r="D58" s="3675"/>
      <c r="E58" s="3675"/>
      <c r="F58" s="3675"/>
      <c r="G58" s="3675"/>
    </row>
    <row r="59" spans="1:7">
      <c r="A59" s="4713"/>
      <c r="B59" s="4701" t="s">
        <v>2013</v>
      </c>
      <c r="C59" s="313"/>
      <c r="D59" s="3669"/>
      <c r="E59" s="3669"/>
      <c r="F59" s="2651">
        <f>SUM(D59:E59)</f>
        <v>0</v>
      </c>
      <c r="G59" s="3669"/>
    </row>
    <row r="60" spans="1:7">
      <c r="A60" s="4714"/>
      <c r="B60" s="4703" t="s">
        <v>1718</v>
      </c>
      <c r="C60" s="314"/>
      <c r="D60" s="3669"/>
      <c r="E60" s="3669"/>
      <c r="F60" s="2651">
        <f t="shared" ref="F60" si="4">SUM(D60:E60)</f>
        <v>0</v>
      </c>
      <c r="G60" s="3669"/>
    </row>
    <row r="61" spans="1:7">
      <c r="A61" s="4715"/>
      <c r="B61" s="4716" t="s">
        <v>1715</v>
      </c>
      <c r="C61" s="314"/>
      <c r="D61" s="3239">
        <f>SUM(D62:D65)</f>
        <v>0</v>
      </c>
      <c r="E61" s="3239">
        <f t="shared" ref="E61:G61" si="5">SUM(E62:E65)</f>
        <v>0</v>
      </c>
      <c r="F61" s="3239">
        <f t="shared" si="5"/>
        <v>0</v>
      </c>
      <c r="G61" s="3239">
        <f t="shared" si="5"/>
        <v>0</v>
      </c>
    </row>
    <row r="62" spans="1:7">
      <c r="A62" s="4717"/>
      <c r="B62" s="4718"/>
      <c r="C62" s="315"/>
      <c r="D62" s="3669"/>
      <c r="E62" s="3669"/>
      <c r="F62" s="2651"/>
      <c r="G62" s="3669"/>
    </row>
    <row r="63" spans="1:7">
      <c r="A63" s="4717"/>
      <c r="B63" s="4718"/>
      <c r="C63" s="315"/>
      <c r="D63" s="3669"/>
      <c r="E63" s="3669"/>
      <c r="F63" s="2651"/>
      <c r="G63" s="3669"/>
    </row>
    <row r="64" spans="1:7">
      <c r="A64" s="4717"/>
      <c r="B64" s="4718"/>
      <c r="C64" s="315"/>
      <c r="D64" s="3669"/>
      <c r="E64" s="3669"/>
      <c r="F64" s="2651"/>
      <c r="G64" s="3672"/>
    </row>
    <row r="65" spans="1:7">
      <c r="A65" s="4717"/>
      <c r="B65" s="4718"/>
      <c r="C65" s="315"/>
      <c r="D65" s="3669"/>
      <c r="E65" s="3669"/>
      <c r="F65" s="2651"/>
      <c r="G65" s="3672"/>
    </row>
    <row r="66" spans="1:7">
      <c r="A66" s="5860" t="s">
        <v>1230</v>
      </c>
      <c r="B66" s="5860"/>
      <c r="C66" s="3673"/>
      <c r="D66" s="2168">
        <f>SUM(D59:D61)</f>
        <v>0</v>
      </c>
      <c r="E66" s="2168">
        <f t="shared" ref="E66" si="6">SUM(E59:E61)</f>
        <v>0</v>
      </c>
      <c r="F66" s="2168">
        <f>SUM(F59:F61)</f>
        <v>0</v>
      </c>
      <c r="G66" s="2168">
        <f>SUM(G59:G61)</f>
        <v>0</v>
      </c>
    </row>
    <row r="67" spans="1:7">
      <c r="A67" s="2759"/>
      <c r="B67" s="2759"/>
      <c r="C67" s="922"/>
      <c r="D67" s="3627"/>
      <c r="E67" s="3627"/>
      <c r="F67" s="2651"/>
      <c r="G67" s="3627"/>
    </row>
    <row r="68" spans="1:7">
      <c r="A68" s="2756"/>
      <c r="B68" s="4719" t="s">
        <v>1719</v>
      </c>
      <c r="C68" s="3676"/>
      <c r="D68" s="3226">
        <f>D45+D57-D66</f>
        <v>0</v>
      </c>
      <c r="E68" s="3226">
        <f>E45+E57-E66</f>
        <v>0</v>
      </c>
      <c r="F68" s="3226">
        <f>F45+F57-F66</f>
        <v>0</v>
      </c>
      <c r="G68" s="3226">
        <f>G45+G57-G66</f>
        <v>0</v>
      </c>
    </row>
    <row r="69" spans="1:7">
      <c r="A69" s="213"/>
      <c r="B69" s="213"/>
      <c r="C69" s="213"/>
      <c r="D69" s="213"/>
      <c r="E69" s="213"/>
      <c r="F69" s="213"/>
      <c r="G69" s="213"/>
    </row>
    <row r="70" spans="1:7">
      <c r="A70" s="213"/>
      <c r="B70" s="213"/>
      <c r="C70" s="89"/>
      <c r="D70" s="89"/>
      <c r="E70" s="89"/>
      <c r="F70" s="89"/>
      <c r="G70" s="213"/>
    </row>
    <row r="71" spans="1:7">
      <c r="A71" s="213"/>
      <c r="B71" s="213"/>
      <c r="C71" s="89"/>
      <c r="D71" s="89"/>
      <c r="E71" s="89"/>
      <c r="F71" s="89"/>
      <c r="G71" s="213"/>
    </row>
    <row r="72" spans="1:7">
      <c r="A72" s="213"/>
      <c r="B72" s="213"/>
      <c r="C72" s="89"/>
      <c r="D72" s="89"/>
      <c r="E72" s="89"/>
      <c r="F72" s="89"/>
      <c r="G72" s="213"/>
    </row>
    <row r="73" spans="1:7">
      <c r="A73" s="213"/>
      <c r="B73" s="213"/>
      <c r="C73" s="213"/>
      <c r="D73" s="213"/>
      <c r="E73" s="213"/>
      <c r="F73" s="89"/>
      <c r="G73" s="178" t="str">
        <f>+ToC!E115</f>
        <v xml:space="preserve">LONG-TERM Annual Return </v>
      </c>
    </row>
    <row r="74" spans="1:7">
      <c r="A74" s="89"/>
      <c r="B74" s="89"/>
      <c r="C74" s="89"/>
      <c r="D74" s="89"/>
      <c r="E74" s="89"/>
      <c r="F74" s="270"/>
      <c r="G74" s="268" t="s">
        <v>1720</v>
      </c>
    </row>
  </sheetData>
  <sheetProtection password="DF61" sheet="1" objects="1" scenarios="1"/>
  <mergeCells count="14">
    <mergeCell ref="A41:G41"/>
    <mergeCell ref="A40:G40"/>
    <mergeCell ref="A13:G13"/>
    <mergeCell ref="A1:G1"/>
    <mergeCell ref="A9:G9"/>
    <mergeCell ref="A11:G11"/>
    <mergeCell ref="A12:G12"/>
    <mergeCell ref="A17:B17"/>
    <mergeCell ref="A32:B32"/>
    <mergeCell ref="A45:B45"/>
    <mergeCell ref="A46:B46"/>
    <mergeCell ref="A57:B57"/>
    <mergeCell ref="A58:B58"/>
    <mergeCell ref="A66:B66"/>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8:G68 D27:G27 F62:F67 D32:G32 F18:F26 G66 F47:F51 D45:G45 F53:F57 G57 D57:E57 F59:F60 D66:E66 F28:F31">
      <formula1>50000000000</formula1>
    </dataValidation>
  </dataValidations>
  <hyperlinks>
    <hyperlink ref="A1:G1" location="ToC!A1" display="50.010"/>
  </hyperlinks>
  <printOptions horizontalCentered="1"/>
  <pageMargins left="0.39370078740157483" right="0.39370078740157483" top="0.39370078740157483" bottom="0.39370078740157483" header="0.39370078740157483" footer="0.39370078740157483"/>
  <pageSetup paperSize="5" scale="7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0000"/>
  </sheetPr>
  <dimension ref="A1:EU79"/>
  <sheetViews>
    <sheetView zoomScaleNormal="100" workbookViewId="0">
      <selection sqref="A1:I1"/>
    </sheetView>
  </sheetViews>
  <sheetFormatPr defaultColWidth="0" defaultRowHeight="15.5" zeroHeight="1"/>
  <cols>
    <col min="1" max="1" width="39.23046875" customWidth="1"/>
    <col min="2" max="2" width="5.765625" customWidth="1"/>
    <col min="3" max="6" width="15.765625" style="4" customWidth="1"/>
    <col min="7" max="7" width="15.765625" customWidth="1"/>
    <col min="8" max="10" width="15.765625" style="4" customWidth="1"/>
    <col min="11" max="11" width="4.765625" customWidth="1"/>
    <col min="12" max="12" width="8.84375" hidden="1" customWidth="1"/>
    <col min="13" max="13" width="16.53515625" style="896" hidden="1" customWidth="1"/>
    <col min="14" max="151" width="0" hidden="1" customWidth="1"/>
    <col min="152" max="16384" width="8.84375" hidden="1"/>
  </cols>
  <sheetData>
    <row r="1" spans="1:151">
      <c r="A1" s="5635" t="s">
        <v>117</v>
      </c>
      <c r="B1" s="5635"/>
      <c r="C1" s="5635"/>
      <c r="D1" s="5635"/>
      <c r="E1" s="5635"/>
      <c r="F1" s="5635"/>
      <c r="G1" s="5635"/>
      <c r="H1" s="5635"/>
      <c r="I1" s="5635"/>
      <c r="J1" s="32"/>
      <c r="K1" s="32"/>
      <c r="L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row>
    <row r="2" spans="1:151">
      <c r="A2" s="1829"/>
      <c r="B2" s="1829"/>
      <c r="C2" s="1829"/>
      <c r="D2" s="1829"/>
      <c r="E2" s="1829"/>
      <c r="F2" s="1829"/>
      <c r="G2" s="1829"/>
      <c r="H2" s="1829"/>
      <c r="I2" s="1829"/>
      <c r="J2" s="32"/>
      <c r="K2" s="32"/>
      <c r="L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row>
    <row r="3" spans="1:151">
      <c r="A3" s="596" t="str">
        <f>+Cover!A14</f>
        <v>Select Name of Insurer/ Financial Holding Company</v>
      </c>
      <c r="B3" s="865"/>
      <c r="C3" s="245"/>
      <c r="D3" s="245"/>
      <c r="E3" s="245"/>
      <c r="F3" s="264"/>
      <c r="G3" s="213"/>
      <c r="H3" s="213"/>
      <c r="I3" s="89"/>
      <c r="J3" s="4228" t="s">
        <v>2418</v>
      </c>
      <c r="K3" s="32"/>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row>
    <row r="4" spans="1:151">
      <c r="A4" s="179" t="str">
        <f>+ToC!A3</f>
        <v>Insurer/Financial Holding Company</v>
      </c>
      <c r="B4" s="265"/>
      <c r="C4" s="213"/>
      <c r="D4" s="213"/>
      <c r="E4" s="213"/>
      <c r="F4" s="213"/>
      <c r="G4" s="213"/>
      <c r="H4" s="213"/>
      <c r="I4" s="89"/>
      <c r="J4" s="32"/>
      <c r="K4" s="32"/>
      <c r="L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row>
    <row r="5" spans="1:151">
      <c r="A5" s="179"/>
      <c r="B5" s="265"/>
      <c r="C5" s="213"/>
      <c r="D5" s="213"/>
      <c r="E5" s="213"/>
      <c r="F5" s="213"/>
      <c r="G5" s="213"/>
      <c r="H5" s="213"/>
      <c r="I5" s="89"/>
      <c r="J5" s="32"/>
      <c r="K5" s="32"/>
      <c r="L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row>
    <row r="6" spans="1:151">
      <c r="A6" s="99" t="str">
        <f>+ToC!A5</f>
        <v>LONG-TERM INSURERS ANNUAL RETURN</v>
      </c>
      <c r="B6" s="89"/>
      <c r="C6" s="266"/>
      <c r="D6" s="89"/>
      <c r="E6" s="89"/>
      <c r="F6" s="213"/>
      <c r="G6" s="213"/>
      <c r="H6" s="213"/>
      <c r="I6" s="89"/>
      <c r="J6" s="32"/>
      <c r="K6" s="32"/>
      <c r="L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row>
    <row r="7" spans="1:151">
      <c r="A7" s="267" t="str">
        <f>+ToC!A6</f>
        <v>FOR THE YEAR ENDED:</v>
      </c>
      <c r="B7" s="211"/>
      <c r="C7" s="213"/>
      <c r="D7" s="213"/>
      <c r="E7" s="213"/>
      <c r="F7" s="213"/>
      <c r="G7" s="213"/>
      <c r="H7" s="213"/>
      <c r="I7" s="2398">
        <f>+Cover!$A$23</f>
        <v>0</v>
      </c>
      <c r="J7" s="32"/>
      <c r="K7" s="32"/>
      <c r="L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row>
    <row r="8" spans="1:151">
      <c r="A8" s="267"/>
      <c r="B8" s="211"/>
      <c r="C8" s="213"/>
      <c r="D8" s="213"/>
      <c r="E8" s="213"/>
      <c r="F8" s="213"/>
      <c r="G8" s="213"/>
      <c r="H8" s="213"/>
      <c r="I8" s="89"/>
      <c r="J8" s="32"/>
      <c r="K8" s="32"/>
      <c r="L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row>
    <row r="9" spans="1:151">
      <c r="A9" s="5863" t="s">
        <v>999</v>
      </c>
      <c r="B9" s="5863"/>
      <c r="C9" s="5863"/>
      <c r="D9" s="5863"/>
      <c r="E9" s="5863"/>
      <c r="F9" s="5863"/>
      <c r="G9" s="5863"/>
      <c r="H9" s="5863"/>
      <c r="I9" s="5863"/>
      <c r="J9" s="5863"/>
      <c r="K9" s="32"/>
      <c r="L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row>
    <row r="10" spans="1:151">
      <c r="A10" s="1831"/>
      <c r="B10" s="1831"/>
      <c r="C10" s="1831"/>
      <c r="D10" s="1831"/>
      <c r="E10" s="1831"/>
      <c r="F10" s="1831"/>
      <c r="G10" s="1831"/>
      <c r="H10" s="1831"/>
      <c r="I10" s="1831"/>
      <c r="J10" s="32"/>
      <c r="K10" s="32"/>
      <c r="L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row>
    <row r="11" spans="1:151">
      <c r="A11" s="5075" t="s">
        <v>1721</v>
      </c>
      <c r="B11" s="5075"/>
      <c r="C11" s="5075"/>
      <c r="D11" s="5075"/>
      <c r="E11" s="5075"/>
      <c r="F11" s="5075"/>
      <c r="G11" s="5075"/>
      <c r="H11" s="5075"/>
      <c r="I11" s="5075"/>
      <c r="J11" s="5075"/>
      <c r="K11" s="32"/>
      <c r="L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row>
    <row r="12" spans="1:151">
      <c r="A12" s="32"/>
      <c r="B12" s="32"/>
      <c r="C12" s="32"/>
      <c r="D12" s="32"/>
      <c r="E12" s="32"/>
      <c r="F12" s="32"/>
      <c r="G12" s="32"/>
      <c r="H12" s="32"/>
      <c r="I12" s="32"/>
      <c r="J12" s="32"/>
      <c r="K12" s="32"/>
      <c r="L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row>
    <row r="13" spans="1:151" ht="26">
      <c r="A13" s="4729" t="s">
        <v>1722</v>
      </c>
      <c r="B13" s="3677" t="s">
        <v>133</v>
      </c>
      <c r="C13" s="3678" t="str">
        <f>"Equity Beginning of Year"&amp;YEAR($I$7)</f>
        <v>Equity Beginning of Year1900</v>
      </c>
      <c r="D13" s="3678" t="s">
        <v>1723</v>
      </c>
      <c r="E13" s="3678" t="s">
        <v>1724</v>
      </c>
      <c r="F13" s="3678" t="s">
        <v>1725</v>
      </c>
      <c r="G13" s="3678" t="s">
        <v>1726</v>
      </c>
      <c r="H13" s="3678" t="s">
        <v>1727</v>
      </c>
      <c r="I13" s="3678" t="s">
        <v>324</v>
      </c>
      <c r="J13" s="3678" t="str">
        <f>"Equity
End of Year"&amp;YEAR($I$7)</f>
        <v>Equity
End of Year1900</v>
      </c>
      <c r="K13" s="32"/>
      <c r="L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row>
    <row r="14" spans="1:151" s="4" customFormat="1">
      <c r="A14" s="4730" t="s">
        <v>1728</v>
      </c>
      <c r="B14" s="2702"/>
      <c r="C14" s="2564" t="s">
        <v>640</v>
      </c>
      <c r="D14" s="2564" t="s">
        <v>640</v>
      </c>
      <c r="E14" s="2564" t="s">
        <v>640</v>
      </c>
      <c r="F14" s="2564" t="s">
        <v>640</v>
      </c>
      <c r="G14" s="2564" t="s">
        <v>640</v>
      </c>
      <c r="H14" s="2564" t="s">
        <v>640</v>
      </c>
      <c r="I14" s="2564" t="s">
        <v>640</v>
      </c>
      <c r="J14" s="2564" t="s">
        <v>640</v>
      </c>
      <c r="K14" s="32"/>
      <c r="M14" s="896"/>
    </row>
    <row r="15" spans="1:151">
      <c r="A15" s="4027"/>
      <c r="B15" s="4028"/>
      <c r="C15" s="3183"/>
      <c r="D15" s="3183"/>
      <c r="E15" s="3679"/>
      <c r="F15" s="3183"/>
      <c r="G15" s="3680">
        <f>SUM(D15:F15)</f>
        <v>0</v>
      </c>
      <c r="H15" s="3183"/>
      <c r="I15" s="3183"/>
      <c r="J15" s="3680">
        <f>C15+SUM(G15:I15)</f>
        <v>0</v>
      </c>
      <c r="K15" s="32"/>
      <c r="L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row>
    <row r="16" spans="1:151" s="4" customFormat="1">
      <c r="A16" s="4030"/>
      <c r="B16" s="4029"/>
      <c r="C16" s="3183"/>
      <c r="D16" s="3183"/>
      <c r="E16" s="3679"/>
      <c r="F16" s="3183"/>
      <c r="G16" s="3680">
        <f>SUM(D16:F16)</f>
        <v>0</v>
      </c>
      <c r="H16" s="3183"/>
      <c r="I16" s="3183"/>
      <c r="J16" s="3680">
        <f t="shared" ref="J16:J25" si="0">C16+SUM(G16:I16)</f>
        <v>0</v>
      </c>
      <c r="K16" s="32"/>
      <c r="M16" s="896"/>
    </row>
    <row r="17" spans="1:151" s="4" customFormat="1" ht="15" customHeight="1">
      <c r="A17" s="4030"/>
      <c r="B17" s="4029"/>
      <c r="C17" s="3183"/>
      <c r="D17" s="3183"/>
      <c r="E17" s="3679"/>
      <c r="F17" s="3183"/>
      <c r="G17" s="3680">
        <f t="shared" ref="G17:G24" si="1">SUM(D17:F17)</f>
        <v>0</v>
      </c>
      <c r="H17" s="3183"/>
      <c r="I17" s="3183"/>
      <c r="J17" s="3680">
        <f t="shared" si="0"/>
        <v>0</v>
      </c>
      <c r="K17" s="32"/>
      <c r="M17" s="896"/>
    </row>
    <row r="18" spans="1:151" s="4" customFormat="1">
      <c r="A18" s="4030"/>
      <c r="B18" s="4029"/>
      <c r="C18" s="3183"/>
      <c r="D18" s="3183"/>
      <c r="E18" s="3679"/>
      <c r="F18" s="3183"/>
      <c r="G18" s="3680">
        <f t="shared" si="1"/>
        <v>0</v>
      </c>
      <c r="H18" s="3183"/>
      <c r="I18" s="3183"/>
      <c r="J18" s="3680">
        <f t="shared" si="0"/>
        <v>0</v>
      </c>
      <c r="K18" s="32"/>
      <c r="M18" s="896"/>
    </row>
    <row r="19" spans="1:151" s="4" customFormat="1">
      <c r="A19" s="4030"/>
      <c r="B19" s="4029"/>
      <c r="C19" s="3183"/>
      <c r="D19" s="3183"/>
      <c r="E19" s="3679"/>
      <c r="F19" s="3183"/>
      <c r="G19" s="3680">
        <f t="shared" si="1"/>
        <v>0</v>
      </c>
      <c r="H19" s="3183"/>
      <c r="I19" s="3183"/>
      <c r="J19" s="3680">
        <f t="shared" si="0"/>
        <v>0</v>
      </c>
      <c r="K19" s="32"/>
      <c r="M19" s="896"/>
    </row>
    <row r="20" spans="1:151" s="4" customFormat="1">
      <c r="A20" s="4030"/>
      <c r="B20" s="4029"/>
      <c r="C20" s="3183"/>
      <c r="D20" s="3183"/>
      <c r="E20" s="3679"/>
      <c r="F20" s="3183"/>
      <c r="G20" s="3680">
        <f t="shared" si="1"/>
        <v>0</v>
      </c>
      <c r="H20" s="3183"/>
      <c r="I20" s="3183"/>
      <c r="J20" s="3680"/>
      <c r="K20" s="32"/>
      <c r="M20" s="896"/>
    </row>
    <row r="21" spans="1:151" s="4" customFormat="1">
      <c r="A21" s="4030"/>
      <c r="B21" s="4029"/>
      <c r="C21" s="3183"/>
      <c r="D21" s="3183"/>
      <c r="E21" s="3679"/>
      <c r="F21" s="3183"/>
      <c r="G21" s="3680">
        <f t="shared" si="1"/>
        <v>0</v>
      </c>
      <c r="H21" s="3183"/>
      <c r="I21" s="3183"/>
      <c r="J21" s="3680"/>
      <c r="K21" s="32"/>
      <c r="M21" s="896"/>
    </row>
    <row r="22" spans="1:151" s="4" customFormat="1">
      <c r="A22" s="4030"/>
      <c r="B22" s="4029"/>
      <c r="C22" s="3183"/>
      <c r="D22" s="3183"/>
      <c r="E22" s="3679"/>
      <c r="F22" s="3183"/>
      <c r="G22" s="3680">
        <f t="shared" si="1"/>
        <v>0</v>
      </c>
      <c r="H22" s="3183"/>
      <c r="I22" s="3183"/>
      <c r="J22" s="3680">
        <f t="shared" si="0"/>
        <v>0</v>
      </c>
      <c r="K22" s="32"/>
      <c r="M22" s="896"/>
    </row>
    <row r="23" spans="1:151" s="4" customFormat="1">
      <c r="A23" s="4030"/>
      <c r="B23" s="4029"/>
      <c r="C23" s="3183"/>
      <c r="D23" s="3183"/>
      <c r="E23" s="3679"/>
      <c r="F23" s="3183"/>
      <c r="G23" s="3680">
        <f t="shared" si="1"/>
        <v>0</v>
      </c>
      <c r="H23" s="3183"/>
      <c r="I23" s="3183"/>
      <c r="J23" s="3680">
        <f t="shared" si="0"/>
        <v>0</v>
      </c>
      <c r="K23" s="32"/>
      <c r="M23" s="896"/>
    </row>
    <row r="24" spans="1:151" s="4" customFormat="1">
      <c r="A24" s="4031"/>
      <c r="B24" s="4032"/>
      <c r="C24" s="926"/>
      <c r="D24" s="926"/>
      <c r="E24" s="1238"/>
      <c r="F24" s="926"/>
      <c r="G24" s="3680">
        <f t="shared" si="1"/>
        <v>0</v>
      </c>
      <c r="H24" s="926"/>
      <c r="I24" s="926"/>
      <c r="J24" s="3680">
        <f t="shared" si="0"/>
        <v>0</v>
      </c>
      <c r="K24" s="32"/>
      <c r="M24" s="896"/>
    </row>
    <row r="25" spans="1:151" s="4" customFormat="1" ht="16" thickBot="1">
      <c r="A25" s="4732" t="s">
        <v>440</v>
      </c>
      <c r="B25" s="3681"/>
      <c r="C25" s="3682">
        <f t="shared" ref="C25:F25" si="2">SUM(C15:C24)</f>
        <v>0</v>
      </c>
      <c r="D25" s="3682">
        <f t="shared" si="2"/>
        <v>0</v>
      </c>
      <c r="E25" s="3682">
        <f t="shared" si="2"/>
        <v>0</v>
      </c>
      <c r="F25" s="3682">
        <f t="shared" si="2"/>
        <v>0</v>
      </c>
      <c r="G25" s="3682">
        <f>SUM(G15:G24)</f>
        <v>0</v>
      </c>
      <c r="H25" s="3682">
        <f>SUM(H15:H24)</f>
        <v>0</v>
      </c>
      <c r="I25" s="3682">
        <f>SUM(I15:I24)</f>
        <v>0</v>
      </c>
      <c r="J25" s="3680">
        <f t="shared" si="0"/>
        <v>0</v>
      </c>
      <c r="K25" s="32"/>
      <c r="M25" s="896"/>
    </row>
    <row r="26" spans="1:151" s="4" customFormat="1">
      <c r="A26" s="861"/>
      <c r="B26" s="861"/>
      <c r="C26" s="862"/>
      <c r="D26" s="863"/>
      <c r="E26" s="863"/>
      <c r="F26" s="863"/>
      <c r="G26" s="863"/>
      <c r="H26" s="863"/>
      <c r="I26" s="863"/>
      <c r="J26" s="863"/>
      <c r="K26" s="32"/>
      <c r="M26" s="896"/>
    </row>
    <row r="27" spans="1:151" s="4" customFormat="1">
      <c r="A27" s="213"/>
      <c r="B27" s="213"/>
      <c r="C27" s="213"/>
      <c r="D27" s="259"/>
      <c r="E27" s="213"/>
      <c r="F27" s="213"/>
      <c r="G27" s="213"/>
      <c r="H27" s="213"/>
      <c r="I27" s="213"/>
      <c r="J27" s="864"/>
      <c r="K27" s="32"/>
      <c r="M27" s="896"/>
    </row>
    <row r="28" spans="1:151" s="32" customFormat="1" ht="13.5" customHeight="1">
      <c r="A28" s="252"/>
      <c r="B28" s="252"/>
      <c r="C28" s="264"/>
      <c r="D28" s="264"/>
      <c r="E28" s="264"/>
      <c r="F28" s="264"/>
      <c r="G28" s="264"/>
      <c r="H28" s="89"/>
      <c r="I28" s="89"/>
      <c r="J28" s="178"/>
      <c r="L28" s="4"/>
      <c r="M28" s="896"/>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row>
    <row r="29" spans="1:151">
      <c r="A29" s="89"/>
      <c r="B29" s="89"/>
      <c r="C29" s="89"/>
      <c r="D29" s="89"/>
      <c r="E29" s="89"/>
      <c r="F29" s="89"/>
      <c r="G29" s="89"/>
      <c r="H29" s="89"/>
      <c r="I29" s="89"/>
      <c r="J29" s="268"/>
      <c r="K29" s="32"/>
      <c r="L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row>
    <row r="30" spans="1:151">
      <c r="A30" s="32"/>
      <c r="B30" s="32"/>
      <c r="C30" s="32"/>
      <c r="D30" s="32"/>
      <c r="E30" s="32"/>
      <c r="F30" s="32"/>
      <c r="G30" s="32"/>
      <c r="H30" s="32"/>
      <c r="I30" s="32"/>
      <c r="J30" s="32"/>
      <c r="K30" s="32"/>
      <c r="L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row>
    <row r="31" spans="1:151">
      <c r="A31" s="32"/>
      <c r="B31" s="32"/>
      <c r="C31" s="32"/>
      <c r="D31" s="32"/>
      <c r="E31" s="32"/>
      <c r="F31" s="32"/>
      <c r="G31" s="32"/>
      <c r="H31" s="32"/>
      <c r="I31" s="32"/>
      <c r="J31" s="32"/>
      <c r="K31" s="32"/>
      <c r="L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row>
    <row r="32" spans="1:151">
      <c r="A32" s="32"/>
      <c r="B32" s="32"/>
      <c r="C32" s="32"/>
      <c r="D32" s="32"/>
      <c r="E32" s="32"/>
      <c r="F32" s="32"/>
      <c r="G32" s="32"/>
      <c r="H32" s="32"/>
      <c r="I32" s="32"/>
      <c r="J32" s="32"/>
      <c r="K32" s="32"/>
      <c r="L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row>
    <row r="33" spans="1:11">
      <c r="A33" s="32"/>
      <c r="B33" s="32"/>
      <c r="C33" s="32"/>
      <c r="D33" s="32"/>
      <c r="E33" s="32"/>
      <c r="F33" s="32"/>
      <c r="G33" s="32"/>
      <c r="H33" s="32"/>
      <c r="I33" s="32"/>
      <c r="J33" s="32"/>
      <c r="K33" s="32"/>
    </row>
    <row r="34" spans="1:11">
      <c r="A34" s="32"/>
      <c r="B34" s="32"/>
      <c r="C34" s="32"/>
      <c r="D34" s="32"/>
      <c r="E34" s="32"/>
      <c r="F34" s="32"/>
      <c r="G34" s="32"/>
      <c r="H34" s="32"/>
      <c r="I34" s="32"/>
      <c r="J34" s="32"/>
      <c r="K34" s="32"/>
    </row>
    <row r="35" spans="1:11">
      <c r="A35" s="32"/>
      <c r="B35" s="32"/>
      <c r="C35" s="32"/>
      <c r="D35" s="32"/>
      <c r="E35" s="32"/>
      <c r="F35" s="32"/>
      <c r="G35" s="32"/>
      <c r="H35" s="32"/>
      <c r="I35" s="32"/>
      <c r="J35" s="32"/>
      <c r="K35" s="32"/>
    </row>
    <row r="36" spans="1:11">
      <c r="A36" s="32"/>
      <c r="B36" s="32"/>
      <c r="C36" s="32"/>
      <c r="D36" s="32"/>
      <c r="E36" s="32"/>
      <c r="F36" s="32"/>
      <c r="G36" s="32"/>
      <c r="H36" s="32"/>
      <c r="I36" s="32"/>
      <c r="J36" s="32"/>
      <c r="K36" s="32"/>
    </row>
    <row r="37" spans="1:11">
      <c r="A37" s="596"/>
      <c r="B37" s="32"/>
      <c r="C37" s="32"/>
      <c r="D37" s="32"/>
      <c r="E37" s="32"/>
      <c r="F37" s="32"/>
      <c r="G37" s="32"/>
      <c r="H37" s="32"/>
      <c r="I37" s="32"/>
      <c r="J37" s="32"/>
      <c r="K37" s="32"/>
    </row>
    <row r="38" spans="1:11">
      <c r="A38" s="99" t="str">
        <f>+ToC!A5</f>
        <v>LONG-TERM INSURERS ANNUAL RETURN</v>
      </c>
      <c r="B38" s="89"/>
      <c r="C38" s="266"/>
      <c r="D38" s="89"/>
      <c r="E38" s="89"/>
      <c r="F38" s="213"/>
      <c r="G38" s="213"/>
      <c r="H38" s="213"/>
      <c r="I38" s="89"/>
      <c r="J38" s="32"/>
      <c r="K38" s="32"/>
    </row>
    <row r="39" spans="1:11">
      <c r="A39" s="267" t="str">
        <f>+ToC!A6</f>
        <v>FOR THE YEAR ENDED:</v>
      </c>
      <c r="B39" s="211"/>
      <c r="C39" s="213"/>
      <c r="D39" s="213"/>
      <c r="E39" s="213"/>
      <c r="F39" s="213"/>
      <c r="G39" s="213"/>
      <c r="H39" s="213"/>
      <c r="I39" s="2398">
        <f>+Cover!$A$23</f>
        <v>0</v>
      </c>
      <c r="J39" s="32"/>
      <c r="K39" s="32"/>
    </row>
    <row r="40" spans="1:11">
      <c r="A40" s="267"/>
      <c r="B40" s="211"/>
      <c r="C40" s="213"/>
      <c r="D40" s="213"/>
      <c r="E40" s="213"/>
      <c r="F40" s="213"/>
      <c r="G40" s="213"/>
      <c r="H40" s="213"/>
      <c r="I40" s="89"/>
      <c r="J40" s="32"/>
      <c r="K40" s="32"/>
    </row>
    <row r="41" spans="1:11">
      <c r="A41" s="5863" t="s">
        <v>999</v>
      </c>
      <c r="B41" s="5863"/>
      <c r="C41" s="5863"/>
      <c r="D41" s="5863"/>
      <c r="E41" s="5863"/>
      <c r="F41" s="5863"/>
      <c r="G41" s="5863"/>
      <c r="H41" s="5863"/>
      <c r="I41" s="5863"/>
      <c r="J41" s="5863"/>
      <c r="K41" s="32"/>
    </row>
    <row r="42" spans="1:11">
      <c r="A42" s="1831"/>
      <c r="B42" s="1831"/>
      <c r="C42" s="1831"/>
      <c r="D42" s="1831"/>
      <c r="E42" s="1831"/>
      <c r="F42" s="1831"/>
      <c r="G42" s="1831"/>
      <c r="H42" s="1831"/>
      <c r="I42" s="1831"/>
      <c r="J42" s="32"/>
      <c r="K42" s="32"/>
    </row>
    <row r="43" spans="1:11">
      <c r="A43" s="5075" t="s">
        <v>1721</v>
      </c>
      <c r="B43" s="5075"/>
      <c r="C43" s="5075"/>
      <c r="D43" s="5075"/>
      <c r="E43" s="5075"/>
      <c r="F43" s="5075"/>
      <c r="G43" s="5075"/>
      <c r="H43" s="5075"/>
      <c r="I43" s="5075"/>
      <c r="J43" s="5075"/>
      <c r="K43" s="32"/>
    </row>
    <row r="44" spans="1:11">
      <c r="A44" s="32"/>
      <c r="B44" s="32"/>
      <c r="C44" s="32"/>
      <c r="D44" s="32"/>
      <c r="E44" s="32"/>
      <c r="F44" s="32"/>
      <c r="G44" s="32"/>
      <c r="H44" s="32"/>
      <c r="I44" s="32"/>
      <c r="J44" s="32"/>
      <c r="K44" s="32"/>
    </row>
    <row r="45" spans="1:11" ht="26">
      <c r="A45" s="4729" t="s">
        <v>1729</v>
      </c>
      <c r="B45" s="3677" t="s">
        <v>133</v>
      </c>
      <c r="C45" s="3678" t="str">
        <f>"Equity Beginning of Year"&amp;YEAR($I$7)</f>
        <v>Equity Beginning of Year1900</v>
      </c>
      <c r="D45" s="3678" t="s">
        <v>1723</v>
      </c>
      <c r="E45" s="3678" t="s">
        <v>1724</v>
      </c>
      <c r="F45" s="3678" t="s">
        <v>1725</v>
      </c>
      <c r="G45" s="3678" t="s">
        <v>1726</v>
      </c>
      <c r="H45" s="3678" t="s">
        <v>1727</v>
      </c>
      <c r="I45" s="3678" t="s">
        <v>324</v>
      </c>
      <c r="J45" s="3678" t="str">
        <f>"Equity
End of Year"&amp;YEAR($I$7)</f>
        <v>Equity
End of Year1900</v>
      </c>
      <c r="K45" s="32"/>
    </row>
    <row r="46" spans="1:11">
      <c r="A46" s="4730" t="s">
        <v>1728</v>
      </c>
      <c r="B46" s="2702"/>
      <c r="C46" s="2564" t="s">
        <v>640</v>
      </c>
      <c r="D46" s="2564" t="s">
        <v>640</v>
      </c>
      <c r="E46" s="2564" t="s">
        <v>640</v>
      </c>
      <c r="F46" s="2564" t="s">
        <v>640</v>
      </c>
      <c r="G46" s="2564" t="s">
        <v>640</v>
      </c>
      <c r="H46" s="2564" t="s">
        <v>640</v>
      </c>
      <c r="I46" s="2564" t="s">
        <v>640</v>
      </c>
      <c r="J46" s="2564" t="s">
        <v>640</v>
      </c>
      <c r="K46" s="32"/>
    </row>
    <row r="47" spans="1:11">
      <c r="A47" s="4731"/>
      <c r="B47" s="4033"/>
      <c r="C47" s="3183"/>
      <c r="D47" s="3183"/>
      <c r="E47" s="3679"/>
      <c r="F47" s="3183"/>
      <c r="G47" s="3680">
        <f>SUM(D47:F47)</f>
        <v>0</v>
      </c>
      <c r="H47" s="3183"/>
      <c r="I47" s="3183"/>
      <c r="J47" s="3680">
        <f>C47+SUM(G47:I47)</f>
        <v>0</v>
      </c>
      <c r="K47" s="32"/>
    </row>
    <row r="48" spans="1:11">
      <c r="A48" s="4030"/>
      <c r="B48" s="4029"/>
      <c r="C48" s="3183"/>
      <c r="D48" s="3183"/>
      <c r="E48" s="3679"/>
      <c r="F48" s="3183"/>
      <c r="G48" s="3680">
        <f t="shared" ref="G48:G56" si="3">SUM(D48:F48)</f>
        <v>0</v>
      </c>
      <c r="H48" s="3183"/>
      <c r="I48" s="3183"/>
      <c r="J48" s="3680">
        <f t="shared" ref="J48:J51" si="4">C48+SUM(G48:I48)</f>
        <v>0</v>
      </c>
      <c r="K48" s="32"/>
    </row>
    <row r="49" spans="1:13">
      <c r="A49" s="4030"/>
      <c r="B49" s="4029"/>
      <c r="C49" s="3183"/>
      <c r="D49" s="3183"/>
      <c r="E49" s="3679"/>
      <c r="F49" s="3183"/>
      <c r="G49" s="3680">
        <f t="shared" si="3"/>
        <v>0</v>
      </c>
      <c r="H49" s="3183"/>
      <c r="I49" s="3183"/>
      <c r="J49" s="3680">
        <f t="shared" si="4"/>
        <v>0</v>
      </c>
      <c r="K49" s="32"/>
      <c r="L49" s="4"/>
    </row>
    <row r="50" spans="1:13">
      <c r="A50" s="4030"/>
      <c r="B50" s="4029"/>
      <c r="C50" s="3183"/>
      <c r="D50" s="3183"/>
      <c r="E50" s="3679"/>
      <c r="F50" s="3183"/>
      <c r="G50" s="3680">
        <f t="shared" si="3"/>
        <v>0</v>
      </c>
      <c r="H50" s="3183"/>
      <c r="I50" s="3183"/>
      <c r="J50" s="3680">
        <f t="shared" si="4"/>
        <v>0</v>
      </c>
      <c r="K50" s="32"/>
      <c r="L50" s="4"/>
    </row>
    <row r="51" spans="1:13">
      <c r="A51" s="4030"/>
      <c r="B51" s="4029"/>
      <c r="C51" s="3183"/>
      <c r="D51" s="3183"/>
      <c r="E51" s="3679"/>
      <c r="F51" s="3183"/>
      <c r="G51" s="3680">
        <f t="shared" si="3"/>
        <v>0</v>
      </c>
      <c r="H51" s="3183"/>
      <c r="I51" s="3183"/>
      <c r="J51" s="3680">
        <f t="shared" si="4"/>
        <v>0</v>
      </c>
      <c r="K51" s="32"/>
      <c r="L51" s="4"/>
    </row>
    <row r="52" spans="1:13">
      <c r="A52" s="4030"/>
      <c r="B52" s="4029"/>
      <c r="C52" s="3183"/>
      <c r="D52" s="3183"/>
      <c r="E52" s="3679"/>
      <c r="F52" s="3183"/>
      <c r="G52" s="3680">
        <f t="shared" si="3"/>
        <v>0</v>
      </c>
      <c r="H52" s="3183"/>
      <c r="I52" s="3183"/>
      <c r="J52" s="3680"/>
      <c r="K52" s="32"/>
      <c r="L52" s="4"/>
    </row>
    <row r="53" spans="1:13">
      <c r="A53" s="4030"/>
      <c r="B53" s="4029"/>
      <c r="C53" s="3183"/>
      <c r="D53" s="3183"/>
      <c r="E53" s="3679"/>
      <c r="F53" s="3183"/>
      <c r="G53" s="3680">
        <f t="shared" si="3"/>
        <v>0</v>
      </c>
      <c r="H53" s="3183"/>
      <c r="I53" s="3183"/>
      <c r="J53" s="3680"/>
      <c r="K53" s="32"/>
      <c r="L53" s="4"/>
    </row>
    <row r="54" spans="1:13">
      <c r="A54" s="4030"/>
      <c r="B54" s="4029"/>
      <c r="C54" s="3183"/>
      <c r="D54" s="3183"/>
      <c r="E54" s="3679"/>
      <c r="F54" s="3183"/>
      <c r="G54" s="3680">
        <f t="shared" si="3"/>
        <v>0</v>
      </c>
      <c r="H54" s="3183"/>
      <c r="I54" s="3183"/>
      <c r="J54" s="3680">
        <f t="shared" ref="J54:J57" si="5">C54+SUM(G54:I54)</f>
        <v>0</v>
      </c>
      <c r="K54" s="32"/>
      <c r="L54" s="4"/>
    </row>
    <row r="55" spans="1:13">
      <c r="A55" s="4030"/>
      <c r="B55" s="4029"/>
      <c r="C55" s="3183"/>
      <c r="D55" s="3183"/>
      <c r="E55" s="3679"/>
      <c r="F55" s="3183"/>
      <c r="G55" s="3680">
        <f t="shared" si="3"/>
        <v>0</v>
      </c>
      <c r="H55" s="3183"/>
      <c r="I55" s="3183"/>
      <c r="J55" s="3680">
        <f t="shared" si="5"/>
        <v>0</v>
      </c>
      <c r="K55" s="32"/>
      <c r="L55" s="4"/>
    </row>
    <row r="56" spans="1:13">
      <c r="A56" s="4031"/>
      <c r="B56" s="4032"/>
      <c r="C56" s="926"/>
      <c r="D56" s="926"/>
      <c r="E56" s="1238"/>
      <c r="F56" s="926"/>
      <c r="G56" s="3680">
        <f t="shared" si="3"/>
        <v>0</v>
      </c>
      <c r="H56" s="926"/>
      <c r="I56" s="926"/>
      <c r="J56" s="3680">
        <f t="shared" si="5"/>
        <v>0</v>
      </c>
      <c r="K56" s="32"/>
      <c r="L56" s="4"/>
    </row>
    <row r="57" spans="1:13" ht="16" thickBot="1">
      <c r="A57" s="4732" t="s">
        <v>440</v>
      </c>
      <c r="B57" s="3681"/>
      <c r="C57" s="3682">
        <f t="shared" ref="C57:F57" si="6">SUM(C47:C56)</f>
        <v>0</v>
      </c>
      <c r="D57" s="3682">
        <f t="shared" si="6"/>
        <v>0</v>
      </c>
      <c r="E57" s="3683">
        <f t="shared" si="6"/>
        <v>0</v>
      </c>
      <c r="F57" s="3682">
        <f t="shared" si="6"/>
        <v>0</v>
      </c>
      <c r="G57" s="3682">
        <f>SUM(G47:G56)</f>
        <v>0</v>
      </c>
      <c r="H57" s="3682">
        <f>SUM(H47:H56)</f>
        <v>0</v>
      </c>
      <c r="I57" s="3682">
        <f>SUM(I47:I56)</f>
        <v>0</v>
      </c>
      <c r="J57" s="3680">
        <f t="shared" si="5"/>
        <v>0</v>
      </c>
      <c r="K57" s="32"/>
      <c r="L57" s="4"/>
    </row>
    <row r="58" spans="1:13">
      <c r="A58" s="861"/>
      <c r="B58" s="861"/>
      <c r="C58" s="862"/>
      <c r="D58" s="863"/>
      <c r="E58" s="863"/>
      <c r="F58" s="863"/>
      <c r="G58" s="863"/>
      <c r="H58" s="863"/>
      <c r="I58" s="863"/>
      <c r="J58" s="863"/>
      <c r="K58" s="32"/>
      <c r="L58" s="4"/>
    </row>
    <row r="59" spans="1:13" s="4" customFormat="1">
      <c r="A59" s="32"/>
      <c r="B59" s="32"/>
      <c r="C59" s="32"/>
      <c r="D59" s="32"/>
      <c r="E59" s="32"/>
      <c r="F59" s="32"/>
      <c r="G59" s="32"/>
      <c r="H59" s="32"/>
      <c r="I59" s="32"/>
      <c r="J59" s="32"/>
      <c r="K59" s="32"/>
      <c r="M59" s="896"/>
    </row>
    <row r="60" spans="1:13" s="4" customFormat="1">
      <c r="A60" s="32"/>
      <c r="B60" s="32"/>
      <c r="C60" s="32"/>
      <c r="D60" s="32"/>
      <c r="E60" s="32"/>
      <c r="F60" s="32"/>
      <c r="G60" s="32"/>
      <c r="H60" s="32"/>
      <c r="I60" s="32"/>
      <c r="J60" s="32"/>
      <c r="K60" s="32"/>
      <c r="M60" s="896"/>
    </row>
    <row r="61" spans="1:13" s="4" customFormat="1">
      <c r="A61" s="32"/>
      <c r="B61" s="32"/>
      <c r="C61" s="32"/>
      <c r="D61" s="32"/>
      <c r="E61" s="32"/>
      <c r="F61" s="32"/>
      <c r="G61" s="32"/>
      <c r="H61" s="32"/>
      <c r="I61" s="32"/>
      <c r="J61" s="32"/>
      <c r="K61" s="32"/>
      <c r="M61" s="896"/>
    </row>
    <row r="62" spans="1:13" s="4" customFormat="1">
      <c r="A62" s="32"/>
      <c r="B62" s="32"/>
      <c r="C62" s="32"/>
      <c r="D62" s="32"/>
      <c r="E62" s="32"/>
      <c r="F62" s="32"/>
      <c r="G62" s="32"/>
      <c r="H62" s="32"/>
      <c r="I62" s="32"/>
      <c r="J62" s="32"/>
      <c r="K62" s="32"/>
      <c r="M62" s="896"/>
    </row>
    <row r="63" spans="1:13">
      <c r="A63" s="32"/>
      <c r="B63" s="32"/>
      <c r="C63" s="32"/>
      <c r="D63" s="32"/>
      <c r="E63" s="32"/>
      <c r="F63" s="32"/>
      <c r="G63" s="32"/>
      <c r="H63" s="32"/>
      <c r="I63" s="32"/>
      <c r="J63" s="32"/>
      <c r="K63" s="32"/>
      <c r="L63" s="4"/>
    </row>
    <row r="64" spans="1:13">
      <c r="A64" s="32"/>
      <c r="B64" s="32"/>
      <c r="C64" s="32"/>
      <c r="D64" s="32"/>
      <c r="E64" s="32"/>
      <c r="F64" s="32"/>
      <c r="G64" s="32"/>
      <c r="H64" s="32"/>
      <c r="I64" s="32"/>
      <c r="J64" s="32"/>
      <c r="K64" s="32"/>
      <c r="L64" s="4"/>
    </row>
    <row r="65" spans="1:11">
      <c r="A65" s="32"/>
      <c r="B65" s="32"/>
      <c r="C65" s="32"/>
      <c r="D65" s="32"/>
      <c r="E65" s="32"/>
      <c r="F65" s="32"/>
      <c r="G65" s="32"/>
      <c r="H65" s="32"/>
      <c r="I65" s="32"/>
      <c r="J65" s="32"/>
      <c r="K65" s="32"/>
    </row>
    <row r="66" spans="1:11">
      <c r="A66" s="32"/>
      <c r="B66" s="32"/>
      <c r="C66" s="32"/>
      <c r="D66" s="32"/>
      <c r="E66" s="32"/>
      <c r="F66" s="32"/>
      <c r="G66" s="32"/>
      <c r="H66" s="32"/>
      <c r="I66" s="32"/>
      <c r="J66" s="32"/>
      <c r="K66" s="32"/>
    </row>
    <row r="67" spans="1:11">
      <c r="A67" s="32"/>
      <c r="B67" s="32"/>
      <c r="C67" s="32"/>
      <c r="D67" s="32"/>
      <c r="E67" s="32"/>
      <c r="F67" s="32"/>
      <c r="G67" s="32"/>
      <c r="H67" s="32"/>
      <c r="I67" s="32"/>
      <c r="J67" s="32"/>
      <c r="K67" s="32"/>
    </row>
    <row r="68" spans="1:11">
      <c r="A68" s="32"/>
      <c r="B68" s="32"/>
      <c r="C68" s="32"/>
      <c r="D68" s="32"/>
      <c r="E68" s="32"/>
      <c r="F68" s="32"/>
      <c r="G68" s="32"/>
      <c r="H68" s="32"/>
      <c r="I68" s="32"/>
      <c r="J68" s="32"/>
      <c r="K68" s="32"/>
    </row>
    <row r="69" spans="1:11">
      <c r="A69" s="32"/>
      <c r="B69" s="32"/>
      <c r="C69" s="32"/>
      <c r="D69" s="32"/>
      <c r="E69" s="32"/>
      <c r="F69" s="32"/>
      <c r="G69" s="32"/>
      <c r="H69" s="32"/>
      <c r="I69" s="32"/>
      <c r="J69" s="32"/>
      <c r="K69" s="32"/>
    </row>
    <row r="70" spans="1:11">
      <c r="A70" s="32"/>
      <c r="B70" s="32"/>
      <c r="C70" s="32"/>
      <c r="D70" s="32"/>
      <c r="E70" s="32"/>
      <c r="F70" s="32"/>
      <c r="G70" s="32"/>
      <c r="H70" s="32"/>
      <c r="I70" s="32"/>
      <c r="J70" s="32"/>
      <c r="K70" s="32"/>
    </row>
    <row r="71" spans="1:11">
      <c r="A71" s="32"/>
      <c r="B71" s="32"/>
      <c r="C71" s="32"/>
      <c r="D71" s="32"/>
      <c r="E71" s="32"/>
      <c r="F71" s="32"/>
      <c r="G71" s="32"/>
      <c r="H71" s="32"/>
      <c r="I71" s="32"/>
      <c r="J71" s="32"/>
      <c r="K71" s="32"/>
    </row>
    <row r="72" spans="1:11">
      <c r="A72" s="32"/>
      <c r="B72" s="32"/>
      <c r="C72" s="32"/>
      <c r="D72" s="32"/>
      <c r="E72" s="32"/>
      <c r="F72" s="32"/>
      <c r="G72" s="32"/>
      <c r="H72" s="32"/>
      <c r="I72" s="32"/>
      <c r="J72" s="32"/>
      <c r="K72" s="32"/>
    </row>
    <row r="73" spans="1:11">
      <c r="A73" s="32"/>
      <c r="B73" s="32"/>
      <c r="C73" s="32"/>
      <c r="D73" s="32"/>
      <c r="E73" s="32"/>
      <c r="F73" s="32"/>
      <c r="G73" s="32"/>
      <c r="H73" s="32"/>
      <c r="I73" s="32"/>
      <c r="J73" s="32"/>
      <c r="K73" s="32"/>
    </row>
    <row r="74" spans="1:11">
      <c r="A74" s="32"/>
      <c r="B74" s="32"/>
      <c r="C74" s="32"/>
      <c r="D74" s="32"/>
      <c r="E74" s="32"/>
      <c r="F74" s="32"/>
      <c r="G74" s="32"/>
      <c r="H74" s="32"/>
      <c r="I74" s="32"/>
      <c r="J74" s="32"/>
      <c r="K74" s="32"/>
    </row>
    <row r="75" spans="1:11">
      <c r="A75" s="32"/>
      <c r="B75" s="32"/>
      <c r="C75" s="32"/>
      <c r="D75" s="32"/>
      <c r="E75" s="32"/>
      <c r="F75" s="32"/>
      <c r="G75" s="32"/>
      <c r="H75" s="32"/>
      <c r="I75" s="32"/>
      <c r="J75" s="930" t="str">
        <f>+ToC!E115</f>
        <v xml:space="preserve">LONG-TERM Annual Return </v>
      </c>
      <c r="K75" s="32"/>
    </row>
    <row r="76" spans="1:11">
      <c r="A76" s="32"/>
      <c r="B76" s="32"/>
      <c r="C76" s="32"/>
      <c r="D76" s="32"/>
      <c r="E76" s="32"/>
      <c r="F76" s="32"/>
      <c r="G76" s="32"/>
      <c r="H76" s="32"/>
      <c r="I76" s="32"/>
      <c r="J76" s="268" t="s">
        <v>1730</v>
      </c>
      <c r="K76" s="32"/>
    </row>
    <row r="77" spans="1:11">
      <c r="A77" s="32"/>
      <c r="B77" s="32"/>
      <c r="C77" s="32"/>
      <c r="D77" s="32"/>
      <c r="E77" s="32"/>
      <c r="F77" s="32"/>
      <c r="G77" s="32"/>
      <c r="H77" s="32"/>
      <c r="I77" s="32"/>
      <c r="J77" s="32"/>
      <c r="K77" s="32"/>
    </row>
    <row r="78" spans="1:11">
      <c r="A78" s="32"/>
      <c r="B78" s="32"/>
      <c r="C78" s="32"/>
      <c r="D78" s="32"/>
      <c r="E78" s="32"/>
      <c r="F78" s="32"/>
      <c r="G78" s="32"/>
      <c r="H78" s="32"/>
      <c r="I78" s="32"/>
      <c r="J78" s="32"/>
      <c r="K78" s="32"/>
    </row>
    <row r="79" spans="1:11" hidden="1">
      <c r="A79" s="32"/>
      <c r="B79" s="32"/>
      <c r="C79" s="32"/>
      <c r="D79" s="32"/>
      <c r="E79" s="32"/>
      <c r="F79" s="32"/>
      <c r="G79" s="32"/>
      <c r="H79" s="32"/>
      <c r="I79" s="32"/>
      <c r="J79" s="32"/>
      <c r="K79" s="32"/>
    </row>
  </sheetData>
  <sheetProtection password="DF61" sheet="1" objects="1" scenarios="1"/>
  <mergeCells count="5">
    <mergeCell ref="A9:J9"/>
    <mergeCell ref="A1:I1"/>
    <mergeCell ref="A41:J41"/>
    <mergeCell ref="A43:J43"/>
    <mergeCell ref="A11:J1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25:J25 J47:J56 J15:J24 C57:J57 G15:G24 G47:G56">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C48">
      <formula1>90000000000</formula1>
    </dataValidation>
  </dataValidations>
  <hyperlinks>
    <hyperlink ref="A1:I1" location="ToC!A1" display="50.020"/>
  </hyperlinks>
  <pageMargins left="0.5" right="0" top="0.5" bottom="0.5" header="0.5" footer="0.5"/>
  <pageSetup paperSize="5" scale="65" orientation="landscape" r:id="rId1"/>
  <headerFooter>
    <oddFooter>&amp;CPage &amp;P of &amp;N</oddFooter>
  </headerFooter>
  <rowBreaks count="1" manualBreakCount="1">
    <brk id="36"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0000"/>
    <pageSetUpPr fitToPage="1"/>
  </sheetPr>
  <dimension ref="A1:S31"/>
  <sheetViews>
    <sheetView zoomScaleNormal="100" workbookViewId="0">
      <selection sqref="A1:F1"/>
    </sheetView>
  </sheetViews>
  <sheetFormatPr defaultColWidth="0" defaultRowHeight="15.5" zeroHeight="1"/>
  <cols>
    <col min="1" max="1" width="4.23046875" style="90" customWidth="1"/>
    <col min="2" max="2" width="4.3046875" style="90" customWidth="1"/>
    <col min="3" max="3" width="35.69140625" style="90" customWidth="1"/>
    <col min="4" max="4" width="7.23046875" style="90" customWidth="1"/>
    <col min="5" max="5" width="13.765625" style="90" customWidth="1"/>
    <col min="6" max="6" width="10.69140625" style="90" customWidth="1"/>
    <col min="7" max="19" width="0" style="90" hidden="1" customWidth="1"/>
    <col min="20" max="20" width="8.84375" style="90" hidden="1" customWidth="1"/>
    <col min="21" max="16384" width="8.84375" style="90" hidden="1"/>
  </cols>
  <sheetData>
    <row r="1" spans="1:19">
      <c r="A1" s="5635" t="s">
        <v>1731</v>
      </c>
      <c r="B1" s="5635"/>
      <c r="C1" s="5635"/>
      <c r="D1" s="5635"/>
      <c r="E1" s="5635"/>
      <c r="F1" s="5635"/>
    </row>
    <row r="2" spans="1:19">
      <c r="A2" s="1829"/>
      <c r="B2" s="1829"/>
      <c r="C2" s="1829"/>
      <c r="D2" s="1829"/>
      <c r="E2" s="1829"/>
      <c r="F2" s="1829"/>
    </row>
    <row r="3" spans="1:19">
      <c r="A3" s="596" t="str">
        <f>+Cover!A14</f>
        <v>Select Name of Insurer/ Financial Holding Company</v>
      </c>
      <c r="B3" s="859"/>
      <c r="C3" s="860"/>
      <c r="D3" s="211"/>
      <c r="E3" s="211"/>
      <c r="F3" s="4228" t="s">
        <v>2418</v>
      </c>
    </row>
    <row r="4" spans="1:19">
      <c r="A4" s="179" t="str">
        <f>+ToC!A3</f>
        <v>Insurer/Financial Holding Company</v>
      </c>
      <c r="B4" s="211"/>
      <c r="C4" s="212"/>
      <c r="D4" s="211"/>
      <c r="E4" s="211"/>
      <c r="F4" s="436"/>
    </row>
    <row r="5" spans="1:19">
      <c r="A5" s="179"/>
      <c r="B5" s="211"/>
      <c r="C5" s="212"/>
      <c r="D5" s="211"/>
      <c r="E5" s="211"/>
      <c r="F5" s="436"/>
    </row>
    <row r="6" spans="1:19">
      <c r="A6" s="99" t="str">
        <f>+ToC!A5</f>
        <v>LONG-TERM INSURERS ANNUAL RETURN</v>
      </c>
      <c r="B6" s="211"/>
      <c r="C6" s="212"/>
      <c r="D6" s="211"/>
      <c r="E6" s="211"/>
      <c r="F6" s="436"/>
    </row>
    <row r="7" spans="1:19">
      <c r="A7" s="267" t="str">
        <f>+ToC!A6</f>
        <v>FOR THE YEAR ENDED:</v>
      </c>
      <c r="B7" s="211"/>
      <c r="C7" s="212"/>
      <c r="D7" s="211"/>
      <c r="E7" s="211"/>
      <c r="F7" s="2478">
        <f>+Cover!$A$23</f>
        <v>0</v>
      </c>
    </row>
    <row r="8" spans="1:19">
      <c r="A8" s="241"/>
      <c r="B8" s="211"/>
      <c r="C8" s="212"/>
      <c r="D8" s="213"/>
      <c r="E8" s="213"/>
      <c r="F8" s="91"/>
    </row>
    <row r="9" spans="1:19">
      <c r="A9" s="5863" t="s">
        <v>999</v>
      </c>
      <c r="B9" s="5863"/>
      <c r="C9" s="5863"/>
      <c r="D9" s="5863"/>
      <c r="E9" s="5863"/>
      <c r="F9" s="5863"/>
      <c r="S9" s="256" t="s">
        <v>395</v>
      </c>
    </row>
    <row r="10" spans="1:19">
      <c r="A10" s="4606"/>
      <c r="B10" s="4606"/>
      <c r="C10" s="4606"/>
      <c r="D10" s="4606"/>
      <c r="E10" s="4606"/>
      <c r="F10" s="4606"/>
      <c r="S10" s="256" t="s">
        <v>398</v>
      </c>
    </row>
    <row r="11" spans="1:19">
      <c r="A11" s="5106" t="s">
        <v>1732</v>
      </c>
      <c r="B11" s="5106"/>
      <c r="C11" s="5106"/>
      <c r="D11" s="5106"/>
      <c r="E11" s="5106"/>
      <c r="F11" s="5106"/>
      <c r="S11" s="256" t="s">
        <v>401</v>
      </c>
    </row>
    <row r="12" spans="1:19">
      <c r="A12" s="213"/>
      <c r="B12" s="245"/>
      <c r="C12" s="245"/>
      <c r="D12" s="213"/>
      <c r="E12" s="245"/>
      <c r="F12" s="257"/>
    </row>
    <row r="13" spans="1:19" ht="32.5" customHeight="1">
      <c r="A13" s="244" t="s">
        <v>386</v>
      </c>
      <c r="B13" s="258" t="s">
        <v>475</v>
      </c>
      <c r="C13" s="5869" t="s">
        <v>2014</v>
      </c>
      <c r="D13" s="5869"/>
      <c r="E13" s="5869"/>
      <c r="F13" s="5869"/>
    </row>
    <row r="14" spans="1:19">
      <c r="A14" s="213"/>
      <c r="B14" s="213"/>
      <c r="C14" s="259"/>
      <c r="D14" s="213"/>
      <c r="E14" s="213"/>
      <c r="F14" s="243"/>
    </row>
    <row r="15" spans="1:19">
      <c r="A15" s="213"/>
      <c r="B15" s="213"/>
      <c r="C15" s="213"/>
      <c r="D15" s="246"/>
      <c r="E15" s="247"/>
      <c r="F15" s="3684" t="s">
        <v>395</v>
      </c>
    </row>
    <row r="16" spans="1:19">
      <c r="A16" s="213"/>
      <c r="B16" s="213"/>
      <c r="C16" s="251"/>
      <c r="D16" s="213"/>
      <c r="E16" s="213"/>
      <c r="F16" s="213"/>
    </row>
    <row r="17" spans="1:6">
      <c r="A17" s="213"/>
      <c r="B17" s="213"/>
      <c r="C17" s="5871" t="s">
        <v>2015</v>
      </c>
      <c r="D17" s="5872"/>
      <c r="E17" s="5872"/>
      <c r="F17" s="5872"/>
    </row>
    <row r="18" spans="1:6" ht="100.15" customHeight="1">
      <c r="A18" s="248"/>
      <c r="B18" s="248"/>
      <c r="C18" s="5866"/>
      <c r="D18" s="5867"/>
      <c r="E18" s="5867"/>
      <c r="F18" s="5868"/>
    </row>
    <row r="19" spans="1:6">
      <c r="A19" s="213"/>
      <c r="B19" s="213"/>
      <c r="C19" s="213"/>
      <c r="D19" s="213"/>
      <c r="E19" s="213"/>
      <c r="F19" s="213"/>
    </row>
    <row r="20" spans="1:6" ht="30.65" customHeight="1">
      <c r="A20" s="213"/>
      <c r="B20" s="258" t="s">
        <v>476</v>
      </c>
      <c r="C20" s="5869" t="s">
        <v>1733</v>
      </c>
      <c r="D20" s="5869"/>
      <c r="E20" s="5869"/>
      <c r="F20" s="5869"/>
    </row>
    <row r="21" spans="1:6">
      <c r="A21" s="213"/>
      <c r="B21" s="260"/>
      <c r="C21" s="259"/>
      <c r="D21" s="213"/>
      <c r="E21" s="213"/>
      <c r="F21" s="243"/>
    </row>
    <row r="22" spans="1:6">
      <c r="A22" s="213"/>
      <c r="B22" s="213"/>
      <c r="C22" s="259"/>
      <c r="D22" s="246"/>
      <c r="E22" s="247"/>
      <c r="F22" s="3684" t="s">
        <v>395</v>
      </c>
    </row>
    <row r="23" spans="1:6">
      <c r="A23" s="213"/>
      <c r="B23" s="213"/>
      <c r="C23" s="251"/>
      <c r="D23" s="213"/>
      <c r="E23" s="247"/>
      <c r="F23" s="245"/>
    </row>
    <row r="24" spans="1:6" ht="32.5" customHeight="1">
      <c r="A24" s="250"/>
      <c r="B24" s="250"/>
      <c r="C24" s="5869" t="s">
        <v>1734</v>
      </c>
      <c r="D24" s="5869"/>
      <c r="E24" s="5869"/>
      <c r="F24" s="5869"/>
    </row>
    <row r="25" spans="1:6" ht="100.15" customHeight="1">
      <c r="A25" s="213"/>
      <c r="B25" s="248"/>
      <c r="C25" s="5866"/>
      <c r="D25" s="5867"/>
      <c r="E25" s="5867"/>
      <c r="F25" s="5868"/>
    </row>
    <row r="26" spans="1:6">
      <c r="A26" s="213"/>
      <c r="B26" s="213"/>
      <c r="C26" s="245"/>
      <c r="D26" s="245"/>
      <c r="E26" s="245"/>
      <c r="F26" s="245"/>
    </row>
    <row r="27" spans="1:6">
      <c r="A27" s="213"/>
      <c r="B27" s="260"/>
      <c r="C27" s="5870" t="s">
        <v>1735</v>
      </c>
      <c r="D27" s="5870"/>
      <c r="E27" s="5870"/>
      <c r="F27" s="5870"/>
    </row>
    <row r="28" spans="1:6" ht="100.15" customHeight="1">
      <c r="A28" s="249"/>
      <c r="B28" s="250"/>
      <c r="C28" s="5866"/>
      <c r="D28" s="5867"/>
      <c r="E28" s="5867"/>
      <c r="F28" s="5868"/>
    </row>
    <row r="29" spans="1:6">
      <c r="A29" s="213"/>
      <c r="B29" s="260"/>
      <c r="C29" s="245"/>
      <c r="D29" s="245"/>
      <c r="E29" s="245"/>
      <c r="F29" s="245"/>
    </row>
    <row r="30" spans="1:6">
      <c r="A30" s="252"/>
      <c r="B30" s="252"/>
      <c r="C30" s="261"/>
      <c r="D30" s="213"/>
      <c r="E30" s="213"/>
      <c r="F30" s="178" t="str">
        <f>+ToC!E115</f>
        <v xml:space="preserve">LONG-TERM Annual Return </v>
      </c>
    </row>
    <row r="31" spans="1:6">
      <c r="A31" s="213"/>
      <c r="B31" s="260"/>
      <c r="C31" s="245"/>
      <c r="D31" s="262"/>
      <c r="E31" s="245"/>
      <c r="F31" s="263" t="s">
        <v>1736</v>
      </c>
    </row>
  </sheetData>
  <sheetProtection password="DF61" sheet="1" objects="1" scenarios="1"/>
  <mergeCells count="11">
    <mergeCell ref="A9:F9"/>
    <mergeCell ref="A11:F11"/>
    <mergeCell ref="A1:F1"/>
    <mergeCell ref="C13:F13"/>
    <mergeCell ref="C17:F17"/>
    <mergeCell ref="C28:F28"/>
    <mergeCell ref="C18:F18"/>
    <mergeCell ref="C20:F20"/>
    <mergeCell ref="C24:F24"/>
    <mergeCell ref="C25:F25"/>
    <mergeCell ref="C27:F27"/>
  </mergeCells>
  <dataValidations count="1">
    <dataValidation type="list" allowBlank="1" showInputMessage="1" showErrorMessage="1" sqref="F15 F22">
      <formula1>$S$9:$S$11</formula1>
    </dataValidation>
  </dataValidations>
  <hyperlinks>
    <hyperlink ref="A1:F1" location="ToC!A1" display="50.030"/>
  </hyperlink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H95"/>
  <sheetViews>
    <sheetView zoomScaleNormal="100" workbookViewId="0">
      <selection activeCell="D2" sqref="D2"/>
    </sheetView>
  </sheetViews>
  <sheetFormatPr defaultColWidth="0" defaultRowHeight="15.5" zeroHeight="1"/>
  <cols>
    <col min="1" max="1" width="5.765625" customWidth="1"/>
    <col min="2" max="2" width="26.07421875" customWidth="1"/>
    <col min="3" max="3" width="24.53515625" customWidth="1"/>
    <col min="4" max="4" width="13.84375" customWidth="1"/>
    <col min="5" max="5" width="17.4609375" customWidth="1"/>
    <col min="6" max="6" width="10.69140625" style="4" customWidth="1"/>
    <col min="7" max="7" width="20.53515625" customWidth="1"/>
    <col min="8" max="8" width="18" customWidth="1"/>
    <col min="9" max="16384" width="8.84375" hidden="1"/>
  </cols>
  <sheetData>
    <row r="1" spans="1:8">
      <c r="A1" s="5065">
        <v>10.005000000000001</v>
      </c>
      <c r="B1" s="5065"/>
      <c r="C1" s="5065"/>
      <c r="D1" s="5065"/>
      <c r="E1" s="5065"/>
      <c r="F1" s="5065"/>
      <c r="G1" s="5065"/>
      <c r="H1" s="5065"/>
    </row>
    <row r="2" spans="1:8">
      <c r="A2" s="636"/>
      <c r="B2" s="636"/>
      <c r="C2" s="636"/>
      <c r="D2" s="1742" t="s">
        <v>2583</v>
      </c>
      <c r="E2" s="1742"/>
      <c r="F2" s="1744"/>
      <c r="G2" s="1743"/>
      <c r="H2" s="636"/>
    </row>
    <row r="3" spans="1:8" s="1690" customFormat="1" ht="20.149999999999999" customHeight="1">
      <c r="A3" s="1688" t="str">
        <f>+Cover!A14</f>
        <v>Select Name of Insurer/ Financial Holding Company</v>
      </c>
      <c r="B3" s="1689"/>
      <c r="C3" s="1689"/>
      <c r="D3" s="1689"/>
      <c r="E3" s="631"/>
      <c r="F3" s="631"/>
      <c r="G3" s="631"/>
      <c r="H3" s="631"/>
    </row>
    <row r="4" spans="1:8" s="1690" customFormat="1" ht="20.149999999999999" customHeight="1">
      <c r="A4" s="5132" t="str">
        <f>+ToC!A3</f>
        <v>Insurer/Financial Holding Company</v>
      </c>
      <c r="B4" s="5132"/>
      <c r="C4" s="5132"/>
      <c r="D4" s="1691"/>
      <c r="E4" s="1691"/>
      <c r="F4" s="1691"/>
      <c r="G4" s="1691"/>
      <c r="H4" s="1691"/>
    </row>
    <row r="5" spans="1:8" s="1690" customFormat="1" ht="20.149999999999999" customHeight="1">
      <c r="A5" s="633"/>
      <c r="B5" s="1692"/>
      <c r="C5" s="633"/>
      <c r="D5" s="631"/>
      <c r="E5" s="631"/>
      <c r="F5" s="631"/>
      <c r="G5" s="631"/>
      <c r="H5" s="633"/>
    </row>
    <row r="6" spans="1:8" s="1690" customFormat="1" ht="20.149999999999999" customHeight="1">
      <c r="A6" s="1693" t="str">
        <f>+ToC!A5</f>
        <v>LONG-TERM INSURERS ANNUAL RETURN</v>
      </c>
      <c r="B6" s="633"/>
      <c r="C6" s="633"/>
      <c r="D6" s="631"/>
      <c r="E6" s="631"/>
      <c r="F6" s="631"/>
      <c r="G6" s="631"/>
      <c r="H6" s="633"/>
    </row>
    <row r="7" spans="1:8" s="1690" customFormat="1" ht="20.149999999999999" customHeight="1">
      <c r="A7" s="1781" t="str">
        <f>+ToC!A6</f>
        <v>FOR THE YEAR ENDED:</v>
      </c>
      <c r="B7" s="1694"/>
      <c r="C7" s="1694"/>
      <c r="D7" s="631"/>
      <c r="E7" s="631"/>
      <c r="F7" s="631"/>
      <c r="G7" s="5136">
        <f>+Cover!A23</f>
        <v>0</v>
      </c>
      <c r="H7" s="5137"/>
    </row>
    <row r="8" spans="1:8" s="1778" customFormat="1" ht="20.149999999999999" customHeight="1">
      <c r="A8" s="4562"/>
      <c r="B8" s="1694"/>
      <c r="C8" s="1694"/>
      <c r="D8" s="631"/>
      <c r="E8" s="631"/>
      <c r="F8" s="631"/>
      <c r="G8" s="4561"/>
      <c r="H8" s="4570"/>
    </row>
    <row r="9" spans="1:8" s="1690" customFormat="1" ht="20.149999999999999" customHeight="1">
      <c r="A9" s="5106" t="s">
        <v>2149</v>
      </c>
      <c r="B9" s="5106"/>
      <c r="C9" s="5106"/>
      <c r="D9" s="5106"/>
      <c r="E9" s="5106"/>
      <c r="F9" s="5106"/>
      <c r="G9" s="5106"/>
      <c r="H9" s="5106"/>
    </row>
    <row r="10" spans="1:8" s="1690" customFormat="1" ht="20.149999999999999" customHeight="1">
      <c r="A10" s="5133" t="s">
        <v>2153</v>
      </c>
      <c r="B10" s="5133"/>
      <c r="C10" s="5133"/>
      <c r="D10" s="5133"/>
      <c r="E10" s="5133"/>
      <c r="F10" s="5133"/>
      <c r="G10" s="5133"/>
      <c r="H10" s="5133"/>
    </row>
    <row r="11" spans="1:8" s="1690" customFormat="1" ht="20.149999999999999" customHeight="1">
      <c r="A11" s="631"/>
      <c r="B11" s="631"/>
      <c r="C11" s="631"/>
      <c r="D11" s="631"/>
      <c r="E11" s="631"/>
      <c r="F11" s="631"/>
      <c r="G11" s="631"/>
      <c r="H11" s="631"/>
    </row>
    <row r="12" spans="1:8" s="1690" customFormat="1" ht="20.149999999999999" customHeight="1">
      <c r="A12" s="631"/>
      <c r="B12" s="631"/>
      <c r="C12" s="1785"/>
      <c r="D12" s="1785"/>
      <c r="E12" s="631"/>
      <c r="F12" s="631"/>
      <c r="G12" s="631"/>
      <c r="H12" s="631"/>
    </row>
    <row r="13" spans="1:8" s="1698" customFormat="1" ht="20.149999999999999" customHeight="1">
      <c r="A13" s="1760" t="s">
        <v>192</v>
      </c>
      <c r="B13" s="1870"/>
      <c r="C13" s="1684" t="s">
        <v>203</v>
      </c>
      <c r="D13" s="1676" t="s">
        <v>204</v>
      </c>
      <c r="E13" s="1871" t="str">
        <f>+A3</f>
        <v>Select Name of Insurer/ Financial Holding Company</v>
      </c>
      <c r="F13" s="1871"/>
      <c r="G13" s="1872"/>
      <c r="H13" s="1873"/>
    </row>
    <row r="14" spans="1:8" s="1698" customFormat="1" ht="20.149999999999999" customHeight="1">
      <c r="A14" s="1760"/>
      <c r="B14" s="1784"/>
      <c r="C14" s="1784"/>
      <c r="D14" s="1784"/>
      <c r="E14" s="1784"/>
      <c r="F14" s="1784"/>
      <c r="G14" s="1784"/>
      <c r="H14" s="1784"/>
    </row>
    <row r="15" spans="1:8" s="1698" customFormat="1" ht="20.149999999999999" customHeight="1">
      <c r="A15" s="1760" t="s">
        <v>141</v>
      </c>
      <c r="B15" s="5134" t="str">
        <f>+Cover!A15</f>
        <v>Please Enter the Address of the Financial Institution</v>
      </c>
      <c r="C15" s="5134"/>
      <c r="D15" s="1760" t="s">
        <v>142</v>
      </c>
      <c r="E15" s="5134" t="str">
        <f>+Cover!A16</f>
        <v>Please Enter the City in which the Financial Institution resides</v>
      </c>
      <c r="F15" s="5135"/>
      <c r="G15" s="1682" t="s">
        <v>143</v>
      </c>
      <c r="H15" s="1874">
        <f>+Cover!F16</f>
        <v>0</v>
      </c>
    </row>
    <row r="16" spans="1:8" s="1698" customFormat="1" ht="20.149999999999999" customHeight="1">
      <c r="A16" s="1760"/>
      <c r="B16" s="1760"/>
      <c r="C16" s="1760"/>
      <c r="D16" s="1699"/>
      <c r="E16" s="1699"/>
      <c r="F16" s="1699"/>
      <c r="G16" s="1699"/>
      <c r="H16" s="1699"/>
    </row>
    <row r="17" spans="1:8" s="1698" customFormat="1" ht="20.149999999999999" customHeight="1">
      <c r="A17" s="1760"/>
      <c r="B17" s="1760"/>
      <c r="C17" s="1760"/>
      <c r="D17" s="1760"/>
      <c r="E17" s="1760"/>
      <c r="F17" s="1760"/>
      <c r="G17" s="1760"/>
      <c r="H17" s="1784"/>
    </row>
    <row r="18" spans="1:8" s="1698" customFormat="1" ht="20.149999999999999" customHeight="1">
      <c r="A18" s="1760" t="s">
        <v>195</v>
      </c>
      <c r="B18" s="1760"/>
      <c r="C18" s="1760"/>
      <c r="D18" s="1760"/>
      <c r="E18" s="1760"/>
      <c r="F18" s="1760"/>
      <c r="G18" s="1760"/>
      <c r="H18" s="1760"/>
    </row>
    <row r="19" spans="1:8" s="1698" customFormat="1" ht="20.149999999999999" customHeight="1">
      <c r="A19" s="1760"/>
      <c r="B19" s="1760"/>
      <c r="C19" s="1760"/>
      <c r="D19" s="1760"/>
      <c r="E19" s="1760"/>
      <c r="F19" s="1760"/>
      <c r="G19" s="1760"/>
      <c r="H19" s="1760"/>
    </row>
    <row r="20" spans="1:8" s="1698" customFormat="1" ht="20.149999999999999" customHeight="1">
      <c r="A20" s="1696" t="s">
        <v>205</v>
      </c>
      <c r="B20" s="1696"/>
      <c r="C20" s="1696"/>
      <c r="D20" s="1696"/>
      <c r="E20" s="1700" t="str">
        <f>+A3</f>
        <v>Select Name of Insurer/ Financial Holding Company</v>
      </c>
      <c r="F20" s="1700"/>
      <c r="G20" s="1701"/>
      <c r="H20" s="1696"/>
    </row>
    <row r="21" spans="1:8" s="1698" customFormat="1" ht="20.149999999999999" customHeight="1">
      <c r="A21" s="1696" t="s">
        <v>206</v>
      </c>
      <c r="B21" s="1875">
        <f>+G7</f>
        <v>0</v>
      </c>
      <c r="C21" s="1696" t="s">
        <v>207</v>
      </c>
      <c r="D21" s="1696"/>
      <c r="E21" s="1696"/>
      <c r="F21" s="1696"/>
      <c r="G21" s="1696"/>
      <c r="H21" s="1696"/>
    </row>
    <row r="22" spans="1:8" s="1698" customFormat="1" ht="20.149999999999999" customHeight="1">
      <c r="A22" s="1696" t="s">
        <v>2584</v>
      </c>
      <c r="B22" s="1696"/>
      <c r="C22" s="1696"/>
      <c r="D22" s="1696"/>
      <c r="E22" s="1696"/>
      <c r="F22" s="1696"/>
      <c r="G22" s="1696"/>
      <c r="H22" s="1696"/>
    </row>
    <row r="23" spans="1:8" s="1698" customFormat="1" ht="20.149999999999999" customHeight="1">
      <c r="A23" s="1702"/>
      <c r="B23" s="1696"/>
      <c r="C23" s="1696"/>
      <c r="D23" s="1696"/>
      <c r="E23" s="1696"/>
      <c r="F23" s="1696"/>
      <c r="G23" s="1696"/>
      <c r="H23" s="1696"/>
    </row>
    <row r="24" spans="1:8" s="1698" customFormat="1" ht="20.149999999999999" customHeight="1">
      <c r="A24" s="1696"/>
      <c r="B24" s="1696"/>
      <c r="C24" s="1696"/>
      <c r="D24" s="1696"/>
      <c r="E24" s="1696"/>
      <c r="F24" s="1696"/>
      <c r="G24" s="1696"/>
      <c r="H24" s="1696"/>
    </row>
    <row r="25" spans="1:8" s="1698" customFormat="1" ht="20.149999999999999" customHeight="1">
      <c r="A25" s="1696"/>
      <c r="B25" s="1696"/>
      <c r="C25" s="1696"/>
      <c r="D25" s="1696"/>
      <c r="E25" s="1696"/>
      <c r="F25" s="1696"/>
      <c r="G25" s="1696"/>
      <c r="H25" s="1696"/>
    </row>
    <row r="26" spans="1:8" s="1698" customFormat="1" ht="20.149999999999999" customHeight="1">
      <c r="A26" s="1696"/>
      <c r="B26" s="1696"/>
      <c r="C26" s="1696"/>
      <c r="D26" s="1696"/>
      <c r="E26" s="1696"/>
      <c r="F26" s="1696"/>
      <c r="G26" s="1696"/>
      <c r="H26" s="1696"/>
    </row>
    <row r="27" spans="1:8" s="1698" customFormat="1" ht="20.149999999999999" customHeight="1">
      <c r="A27" s="1702"/>
      <c r="B27" s="1702"/>
      <c r="C27" s="1702"/>
      <c r="D27" s="1702"/>
      <c r="E27" s="1702"/>
      <c r="F27" s="1702"/>
      <c r="G27" s="1702"/>
      <c r="H27" s="1702"/>
    </row>
    <row r="28" spans="1:8" s="1698" customFormat="1" ht="20.149999999999999" customHeight="1">
      <c r="A28" s="1702"/>
      <c r="B28" s="1702"/>
      <c r="C28" s="1702"/>
      <c r="D28" s="1702"/>
      <c r="E28" s="1702"/>
      <c r="F28" s="1702"/>
      <c r="G28" s="1702"/>
      <c r="H28" s="1702"/>
    </row>
    <row r="29" spans="1:8" s="1698" customFormat="1" ht="20.149999999999999" customHeight="1">
      <c r="A29" s="5128"/>
      <c r="B29" s="5129"/>
      <c r="C29" s="1702"/>
      <c r="D29" s="1702"/>
      <c r="E29" s="1855"/>
      <c r="F29" s="1703"/>
      <c r="G29" s="1702"/>
      <c r="H29" s="1702"/>
    </row>
    <row r="30" spans="1:8" s="1698" customFormat="1" ht="20.149999999999999" customHeight="1">
      <c r="A30" s="5138" t="s">
        <v>151</v>
      </c>
      <c r="B30" s="5139"/>
      <c r="C30" s="1702"/>
      <c r="D30" s="1702"/>
      <c r="E30" s="1876" t="s">
        <v>152</v>
      </c>
      <c r="F30" s="1704"/>
      <c r="G30" s="1702"/>
      <c r="H30" s="1702"/>
    </row>
    <row r="31" spans="1:8" s="1698" customFormat="1" ht="20.149999999999999" customHeight="1">
      <c r="A31" s="5130" t="s">
        <v>2113</v>
      </c>
      <c r="B31" s="5131"/>
      <c r="C31" s="1702"/>
      <c r="D31" s="1702"/>
      <c r="E31" s="1702"/>
      <c r="F31" s="1702"/>
      <c r="G31" s="1702"/>
      <c r="H31" s="1702"/>
    </row>
    <row r="32" spans="1:8" s="1698" customFormat="1" ht="20.149999999999999" customHeight="1">
      <c r="A32" s="1702"/>
      <c r="B32" s="1702"/>
      <c r="C32" s="1702"/>
      <c r="D32" s="1702"/>
      <c r="E32" s="1702"/>
      <c r="F32" s="1702"/>
      <c r="G32" s="1702"/>
      <c r="H32" s="1702"/>
    </row>
    <row r="33" spans="1:8" s="1690" customFormat="1" ht="20.149999999999999" customHeight="1">
      <c r="A33" s="1695" t="s">
        <v>2114</v>
      </c>
      <c r="B33" s="1695"/>
      <c r="C33" s="1695"/>
      <c r="D33" s="1695"/>
      <c r="E33" s="1695"/>
      <c r="F33" s="1695"/>
      <c r="G33" s="1695"/>
      <c r="H33" s="1695"/>
    </row>
    <row r="34" spans="1:8" s="1690" customFormat="1" ht="20.149999999999999" customHeight="1">
      <c r="A34" s="1695"/>
      <c r="B34" s="1695"/>
      <c r="C34" s="1695"/>
      <c r="D34" s="1695"/>
      <c r="E34" s="1695"/>
      <c r="F34" s="1695"/>
      <c r="G34" s="1695"/>
      <c r="H34" s="1695"/>
    </row>
    <row r="35" spans="1:8" s="1690" customFormat="1" ht="20.149999999999999" customHeight="1">
      <c r="A35" s="1695"/>
      <c r="B35" s="1695"/>
      <c r="C35" s="1695"/>
      <c r="D35" s="1695"/>
      <c r="E35" s="1695"/>
      <c r="F35" s="1695"/>
      <c r="G35" s="1695"/>
      <c r="H35" s="1695"/>
    </row>
    <row r="36" spans="1:8" s="1690" customFormat="1" ht="20.149999999999999" customHeight="1">
      <c r="A36" s="1695"/>
      <c r="B36" s="1695"/>
      <c r="C36" s="1695"/>
      <c r="D36" s="1695"/>
      <c r="E36" s="1695"/>
      <c r="F36" s="1695"/>
      <c r="G36" s="1697" t="str">
        <f>+ToC!E115</f>
        <v xml:space="preserve">LONG-TERM Annual Return </v>
      </c>
      <c r="H36" s="1695"/>
    </row>
    <row r="37" spans="1:8" s="1690" customFormat="1" ht="20.149999999999999" customHeight="1">
      <c r="A37" s="1695"/>
      <c r="B37" s="1695"/>
      <c r="C37" s="1695"/>
      <c r="D37" s="1695"/>
      <c r="E37" s="1695"/>
      <c r="F37" s="1695"/>
      <c r="G37" s="1697" t="s">
        <v>208</v>
      </c>
      <c r="H37" s="1695"/>
    </row>
    <row r="38" spans="1:8" hidden="1">
      <c r="A38" s="4"/>
      <c r="B38" s="4"/>
      <c r="C38" s="4"/>
      <c r="D38" s="4"/>
      <c r="E38" s="4"/>
      <c r="G38" s="4"/>
      <c r="H38" s="4"/>
    </row>
    <row r="39" spans="1:8" hidden="1">
      <c r="A39" s="4"/>
      <c r="B39" s="4"/>
      <c r="C39" s="4"/>
      <c r="D39" s="4"/>
      <c r="E39" s="4"/>
      <c r="G39" s="4"/>
      <c r="H39" s="4"/>
    </row>
    <row r="40" spans="1:8" hidden="1">
      <c r="A40" s="4"/>
      <c r="B40" s="4"/>
      <c r="C40" s="4"/>
      <c r="D40" s="4"/>
      <c r="E40" s="4"/>
      <c r="G40" s="4"/>
      <c r="H40" s="4"/>
    </row>
    <row r="41" spans="1:8" hidden="1">
      <c r="A41" s="4"/>
      <c r="B41" s="4"/>
      <c r="C41" s="4"/>
      <c r="D41" s="4"/>
      <c r="E41" s="4"/>
      <c r="G41" s="4"/>
      <c r="H41" s="4"/>
    </row>
    <row r="42" spans="1:8" hidden="1">
      <c r="A42" s="4"/>
      <c r="B42" s="4"/>
      <c r="C42" s="4"/>
      <c r="D42" s="4"/>
      <c r="E42" s="4"/>
      <c r="G42" s="4"/>
      <c r="H42" s="4"/>
    </row>
    <row r="43" spans="1:8" hidden="1">
      <c r="A43" s="4"/>
      <c r="B43" s="4"/>
      <c r="C43" s="4"/>
      <c r="D43" s="4"/>
      <c r="E43" s="4"/>
      <c r="G43" s="4"/>
      <c r="H43" s="4"/>
    </row>
    <row r="44" spans="1:8" hidden="1">
      <c r="A44" s="4"/>
      <c r="B44" s="4"/>
      <c r="C44" s="4"/>
      <c r="D44" s="4"/>
      <c r="E44" s="4"/>
      <c r="G44" s="4"/>
      <c r="H44" s="4"/>
    </row>
    <row r="45" spans="1:8" hidden="1">
      <c r="A45" s="4"/>
      <c r="B45" s="4"/>
      <c r="C45" s="4"/>
      <c r="D45" s="4"/>
      <c r="E45" s="4"/>
      <c r="G45" s="4"/>
      <c r="H45" s="4"/>
    </row>
    <row r="46" spans="1:8" hidden="1">
      <c r="A46" s="4"/>
      <c r="B46" s="4"/>
      <c r="C46" s="4"/>
      <c r="D46" s="4"/>
      <c r="E46" s="4"/>
      <c r="G46" s="4"/>
      <c r="H46" s="4"/>
    </row>
    <row r="47" spans="1:8" hidden="1">
      <c r="A47" s="4"/>
      <c r="B47" s="4"/>
      <c r="C47" s="4"/>
      <c r="D47" s="4"/>
      <c r="E47" s="4"/>
      <c r="G47" s="4"/>
      <c r="H47" s="4"/>
    </row>
    <row r="48" spans="1:8" hidden="1">
      <c r="A48" s="4"/>
      <c r="B48" s="4"/>
      <c r="C48" s="4"/>
      <c r="D48" s="4"/>
      <c r="E48" s="4"/>
      <c r="G48" s="4"/>
      <c r="H48" s="4"/>
    </row>
    <row r="49" spans="1:8" hidden="1">
      <c r="A49" s="4"/>
      <c r="B49" s="4"/>
      <c r="C49" s="4"/>
      <c r="D49" s="4"/>
      <c r="E49" s="4"/>
      <c r="G49" s="4"/>
      <c r="H49" s="4"/>
    </row>
    <row r="50" spans="1:8" hidden="1"/>
    <row r="51" spans="1:8" hidden="1"/>
    <row r="52" spans="1:8" hidden="1"/>
    <row r="53" spans="1:8" hidden="1"/>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sheetData>
  <sheetProtection password="DF61" sheet="1" objects="1" scenarios="1"/>
  <mergeCells count="10">
    <mergeCell ref="A29:B29"/>
    <mergeCell ref="A31:B31"/>
    <mergeCell ref="A1:H1"/>
    <mergeCell ref="A4:C4"/>
    <mergeCell ref="A9:H9"/>
    <mergeCell ref="A10:H10"/>
    <mergeCell ref="B15:C15"/>
    <mergeCell ref="E15:F15"/>
    <mergeCell ref="G7:H7"/>
    <mergeCell ref="A30:B30"/>
  </mergeCells>
  <hyperlinks>
    <hyperlink ref="A1:H1" location="ToC!A1" display="ToC!A1"/>
  </hyperlinks>
  <pageMargins left="0.7" right="0.7" top="0.75" bottom="0.75" header="0.3" footer="0.3"/>
  <pageSetup paperSize="5" scale="55"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0000"/>
    <pageSetUpPr fitToPage="1"/>
  </sheetPr>
  <dimension ref="A1:S40"/>
  <sheetViews>
    <sheetView zoomScaleNormal="100" workbookViewId="0">
      <selection activeCell="F8" sqref="F8"/>
    </sheetView>
  </sheetViews>
  <sheetFormatPr defaultColWidth="0" defaultRowHeight="15.5" zeroHeight="1"/>
  <cols>
    <col min="1" max="2" width="4.23046875" style="639" customWidth="1"/>
    <col min="3" max="3" width="34" style="639" customWidth="1"/>
    <col min="4" max="4" width="8.84375" style="639" customWidth="1"/>
    <col min="5" max="5" width="15.69140625" style="639" customWidth="1"/>
    <col min="6" max="6" width="10.69140625" style="639" customWidth="1"/>
    <col min="7" max="19" width="0" style="90" hidden="1" customWidth="1"/>
    <col min="20" max="16384" width="8.84375" style="90" hidden="1"/>
  </cols>
  <sheetData>
    <row r="1" spans="1:19">
      <c r="A1" s="5613" t="s">
        <v>1737</v>
      </c>
      <c r="B1" s="5613"/>
      <c r="C1" s="5613"/>
      <c r="D1" s="5613"/>
      <c r="E1" s="5613"/>
      <c r="F1" s="5613"/>
    </row>
    <row r="2" spans="1:19">
      <c r="A2" s="5879" t="s">
        <v>1738</v>
      </c>
      <c r="B2" s="5879"/>
      <c r="C2" s="5879"/>
      <c r="D2" s="5879"/>
      <c r="E2" s="5879"/>
      <c r="F2" s="5879"/>
    </row>
    <row r="3" spans="1:19">
      <c r="A3" s="1833"/>
      <c r="B3" s="1833"/>
      <c r="C3" s="1833"/>
      <c r="D3" s="1833"/>
      <c r="E3" s="1833"/>
      <c r="F3" s="4228" t="s">
        <v>2419</v>
      </c>
    </row>
    <row r="4" spans="1:19">
      <c r="A4" s="596" t="str">
        <f>+Cover!A14</f>
        <v>Select Name of Insurer/ Financial Holding Company</v>
      </c>
      <c r="B4" s="917"/>
      <c r="C4" s="918"/>
      <c r="D4" s="867"/>
      <c r="E4" s="867"/>
      <c r="F4" s="102"/>
    </row>
    <row r="5" spans="1:19">
      <c r="A5" s="179" t="str">
        <f>+ToC!A3</f>
        <v>Insurer/Financial Holding Company</v>
      </c>
      <c r="B5" s="642"/>
      <c r="C5" s="643"/>
      <c r="D5" s="867"/>
      <c r="E5" s="867"/>
      <c r="F5" s="102"/>
    </row>
    <row r="6" spans="1:19">
      <c r="A6" s="179"/>
      <c r="B6" s="642"/>
      <c r="C6" s="643"/>
      <c r="D6" s="867"/>
      <c r="E6" s="867"/>
      <c r="F6" s="102"/>
    </row>
    <row r="7" spans="1:19">
      <c r="A7" s="99" t="str">
        <f>+ToC!A5</f>
        <v>LONG-TERM INSURERS ANNUAL RETURN</v>
      </c>
      <c r="B7" s="642"/>
      <c r="C7" s="643"/>
      <c r="D7" s="867"/>
      <c r="E7" s="867"/>
      <c r="F7" s="102"/>
    </row>
    <row r="8" spans="1:19" ht="12" customHeight="1">
      <c r="A8" s="267" t="str">
        <f>+ToC!A6</f>
        <v>FOR THE YEAR ENDED:</v>
      </c>
      <c r="B8" s="642"/>
      <c r="C8" s="643"/>
      <c r="D8" s="867"/>
      <c r="E8" s="867"/>
      <c r="F8" s="2398">
        <f>+Cover!$A$23</f>
        <v>0</v>
      </c>
    </row>
    <row r="9" spans="1:19" ht="12" customHeight="1">
      <c r="A9" s="267"/>
      <c r="B9" s="642"/>
      <c r="C9" s="643"/>
      <c r="D9" s="867"/>
      <c r="E9" s="867"/>
      <c r="F9" s="867"/>
    </row>
    <row r="10" spans="1:19">
      <c r="A10" s="5863" t="s">
        <v>999</v>
      </c>
      <c r="B10" s="5863"/>
      <c r="C10" s="5863"/>
      <c r="D10" s="5863"/>
      <c r="E10" s="5863"/>
      <c r="F10" s="5863"/>
      <c r="S10" s="242" t="s">
        <v>395</v>
      </c>
    </row>
    <row r="11" spans="1:19">
      <c r="A11" s="4606"/>
      <c r="B11" s="4606"/>
      <c r="C11" s="4606"/>
      <c r="D11" s="4606"/>
      <c r="E11" s="4606"/>
      <c r="F11" s="4606"/>
      <c r="S11" s="242" t="s">
        <v>398</v>
      </c>
    </row>
    <row r="12" spans="1:19">
      <c r="A12" s="5106" t="s">
        <v>1739</v>
      </c>
      <c r="B12" s="5106"/>
      <c r="C12" s="5106"/>
      <c r="D12" s="5106"/>
      <c r="E12" s="5106"/>
      <c r="F12" s="5106"/>
      <c r="S12" s="242" t="s">
        <v>401</v>
      </c>
    </row>
    <row r="13" spans="1:19">
      <c r="A13" s="867"/>
      <c r="B13" s="867"/>
      <c r="C13" s="642"/>
      <c r="D13" s="867"/>
      <c r="E13" s="867"/>
      <c r="F13" s="243"/>
    </row>
    <row r="14" spans="1:19" ht="36.65" customHeight="1">
      <c r="A14" s="868" t="s">
        <v>390</v>
      </c>
      <c r="B14" s="5877" t="s">
        <v>1740</v>
      </c>
      <c r="C14" s="5877"/>
      <c r="D14" s="5877"/>
      <c r="E14" s="5877"/>
      <c r="F14" s="5877"/>
    </row>
    <row r="15" spans="1:19">
      <c r="A15" s="867"/>
      <c r="B15" s="867"/>
      <c r="C15" s="869"/>
      <c r="D15" s="867"/>
      <c r="E15" s="867"/>
      <c r="F15" s="243"/>
    </row>
    <row r="16" spans="1:19">
      <c r="A16" s="867"/>
      <c r="B16" s="867"/>
      <c r="C16" s="869"/>
      <c r="D16" s="870"/>
      <c r="E16" s="871"/>
      <c r="F16" s="3685" t="s">
        <v>395</v>
      </c>
    </row>
    <row r="17" spans="1:6">
      <c r="A17" s="867"/>
      <c r="B17" s="867"/>
      <c r="C17" s="872"/>
      <c r="D17" s="867"/>
      <c r="E17" s="867"/>
      <c r="F17" s="867"/>
    </row>
    <row r="18" spans="1:6" ht="65.5" customHeight="1">
      <c r="A18" s="867"/>
      <c r="B18" s="867"/>
      <c r="C18" s="5878" t="s">
        <v>1741</v>
      </c>
      <c r="D18" s="5878"/>
      <c r="E18" s="5878"/>
      <c r="F18" s="5878"/>
    </row>
    <row r="19" spans="1:6" ht="75" customHeight="1">
      <c r="A19" s="102"/>
      <c r="B19" s="873"/>
      <c r="C19" s="5873"/>
      <c r="D19" s="5874"/>
      <c r="E19" s="5874"/>
      <c r="F19" s="5875"/>
    </row>
    <row r="20" spans="1:6">
      <c r="A20" s="867"/>
      <c r="B20" s="867"/>
      <c r="C20" s="869"/>
      <c r="D20" s="867"/>
      <c r="E20" s="867"/>
      <c r="F20" s="867"/>
    </row>
    <row r="21" spans="1:6" ht="31.9" customHeight="1">
      <c r="A21" s="868" t="s">
        <v>391</v>
      </c>
      <c r="B21" s="874" t="s">
        <v>475</v>
      </c>
      <c r="C21" s="5877" t="s">
        <v>1742</v>
      </c>
      <c r="D21" s="5877"/>
      <c r="E21" s="5877"/>
      <c r="F21" s="5877"/>
    </row>
    <row r="22" spans="1:6">
      <c r="A22" s="867"/>
      <c r="B22" s="867"/>
      <c r="C22" s="869"/>
      <c r="D22" s="870"/>
      <c r="E22" s="871"/>
      <c r="F22" s="3686" t="s">
        <v>395</v>
      </c>
    </row>
    <row r="23" spans="1:6">
      <c r="A23" s="867"/>
      <c r="B23" s="867"/>
      <c r="C23" s="872"/>
      <c r="D23" s="867"/>
      <c r="E23" s="867"/>
      <c r="F23" s="867"/>
    </row>
    <row r="24" spans="1:6" ht="32.5" customHeight="1">
      <c r="A24" s="875"/>
      <c r="B24" s="867"/>
      <c r="C24" s="5878" t="s">
        <v>1743</v>
      </c>
      <c r="D24" s="5878"/>
      <c r="E24" s="5878"/>
      <c r="F24" s="5878"/>
    </row>
    <row r="25" spans="1:6" ht="75" customHeight="1">
      <c r="A25" s="102"/>
      <c r="B25" s="876"/>
      <c r="C25" s="5873"/>
      <c r="D25" s="5874"/>
      <c r="E25" s="5874"/>
      <c r="F25" s="5875"/>
    </row>
    <row r="26" spans="1:6">
      <c r="A26" s="867"/>
      <c r="B26" s="867"/>
      <c r="C26" s="869"/>
      <c r="D26" s="867"/>
      <c r="E26" s="867"/>
      <c r="F26" s="867"/>
    </row>
    <row r="27" spans="1:6" ht="33.65" customHeight="1">
      <c r="A27" s="867"/>
      <c r="B27" s="874" t="s">
        <v>476</v>
      </c>
      <c r="C27" s="5877" t="s">
        <v>2016</v>
      </c>
      <c r="D27" s="5877"/>
      <c r="E27" s="5877"/>
      <c r="F27" s="5877"/>
    </row>
    <row r="28" spans="1:6">
      <c r="A28" s="867"/>
      <c r="B28" s="867"/>
      <c r="C28" s="869" t="s">
        <v>1008</v>
      </c>
      <c r="D28" s="870"/>
      <c r="E28" s="871"/>
      <c r="F28" s="3686" t="s">
        <v>395</v>
      </c>
    </row>
    <row r="29" spans="1:6">
      <c r="A29" s="867"/>
      <c r="B29" s="867"/>
      <c r="C29" s="869"/>
      <c r="D29" s="867"/>
      <c r="E29" s="867"/>
      <c r="F29" s="867"/>
    </row>
    <row r="30" spans="1:6" ht="33.65" customHeight="1">
      <c r="A30" s="867"/>
      <c r="B30" s="874" t="s">
        <v>1744</v>
      </c>
      <c r="C30" s="5877" t="s">
        <v>2017</v>
      </c>
      <c r="D30" s="5877"/>
      <c r="E30" s="5877"/>
      <c r="F30" s="5877"/>
    </row>
    <row r="31" spans="1:6">
      <c r="A31" s="867"/>
      <c r="B31" s="867"/>
      <c r="C31" s="869"/>
      <c r="D31" s="870"/>
      <c r="E31" s="871"/>
      <c r="F31" s="3686" t="s">
        <v>395</v>
      </c>
    </row>
    <row r="32" spans="1:6">
      <c r="A32" s="867"/>
      <c r="B32" s="867"/>
      <c r="C32" s="867"/>
      <c r="D32" s="867"/>
      <c r="E32" s="867"/>
      <c r="F32" s="867"/>
    </row>
    <row r="33" spans="1:6" ht="39.65" customHeight="1">
      <c r="A33" s="868" t="s">
        <v>393</v>
      </c>
      <c r="B33" s="5876" t="s">
        <v>2018</v>
      </c>
      <c r="C33" s="5876"/>
      <c r="D33" s="5876"/>
      <c r="E33" s="5876"/>
      <c r="F33" s="5876"/>
    </row>
    <row r="34" spans="1:6">
      <c r="A34" s="867"/>
      <c r="B34" s="877"/>
      <c r="C34" s="867"/>
      <c r="D34" s="870"/>
      <c r="E34" s="871"/>
      <c r="F34" s="3686" t="s">
        <v>395</v>
      </c>
    </row>
    <row r="35" spans="1:6">
      <c r="A35" s="867"/>
      <c r="B35" s="877"/>
      <c r="C35" s="867"/>
      <c r="D35" s="870"/>
      <c r="E35" s="871"/>
      <c r="F35" s="869"/>
    </row>
    <row r="36" spans="1:6" ht="75" customHeight="1">
      <c r="A36" s="102"/>
      <c r="B36" s="876"/>
      <c r="C36" s="5873"/>
      <c r="D36" s="5874"/>
      <c r="E36" s="5874"/>
      <c r="F36" s="5875"/>
    </row>
    <row r="37" spans="1:6">
      <c r="A37" s="867"/>
      <c r="B37" s="867"/>
      <c r="C37" s="867"/>
      <c r="D37" s="867"/>
      <c r="E37" s="867"/>
      <c r="F37" s="867"/>
    </row>
    <row r="38" spans="1:6">
      <c r="A38" s="878"/>
      <c r="B38" s="878"/>
      <c r="C38" s="878"/>
      <c r="D38" s="867"/>
      <c r="E38" s="867"/>
      <c r="F38" s="645" t="str">
        <f>+ToC!E115</f>
        <v xml:space="preserve">LONG-TERM Annual Return </v>
      </c>
    </row>
    <row r="39" spans="1:6">
      <c r="A39" s="867"/>
      <c r="B39" s="867"/>
      <c r="C39" s="867"/>
      <c r="D39" s="642"/>
      <c r="E39" s="867"/>
      <c r="F39" s="875" t="s">
        <v>1745</v>
      </c>
    </row>
    <row r="40" spans="1:6" hidden="1">
      <c r="A40" s="102"/>
      <c r="B40" s="102"/>
      <c r="C40" s="102"/>
      <c r="D40" s="102"/>
      <c r="E40" s="102"/>
      <c r="F40" s="102"/>
    </row>
  </sheetData>
  <sheetProtection password="DF61" sheet="1" objects="1" scenarios="1"/>
  <mergeCells count="14">
    <mergeCell ref="A12:F12"/>
    <mergeCell ref="A10:F10"/>
    <mergeCell ref="A1:F1"/>
    <mergeCell ref="B14:F14"/>
    <mergeCell ref="C19:F19"/>
    <mergeCell ref="C18:F18"/>
    <mergeCell ref="A2:F2"/>
    <mergeCell ref="C36:F36"/>
    <mergeCell ref="B33:F33"/>
    <mergeCell ref="C21:F21"/>
    <mergeCell ref="C25:F25"/>
    <mergeCell ref="C27:F27"/>
    <mergeCell ref="C24:F24"/>
    <mergeCell ref="C30:F30"/>
  </mergeCells>
  <dataValidations count="1">
    <dataValidation type="list" allowBlank="1" showInputMessage="1" showErrorMessage="1" sqref="F16 F22 F28 F31 F34">
      <formula1>$S$10:$S$12</formula1>
    </dataValidation>
  </dataValidations>
  <hyperlinks>
    <hyperlink ref="A1:F1" location="ToC!A1" display="50.032"/>
  </hyperlinks>
  <printOptions horizontalCentered="1"/>
  <pageMargins left="0.39370078740157483" right="0.39370078740157483" top="0.39370078740157483" bottom="0.39370078740157483" header="0.39370078740157483" footer="0.39370078740157483"/>
  <pageSetup scale="7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92D050"/>
    <pageSetUpPr fitToPage="1"/>
  </sheetPr>
  <dimension ref="A1:T70"/>
  <sheetViews>
    <sheetView zoomScaleNormal="100" workbookViewId="0">
      <selection sqref="A1:T1"/>
    </sheetView>
  </sheetViews>
  <sheetFormatPr defaultColWidth="0" defaultRowHeight="0" customHeight="1" zeroHeight="1"/>
  <cols>
    <col min="1" max="1" width="37.3046875" style="90" customWidth="1"/>
    <col min="2" max="2" width="5.765625" style="90" customWidth="1"/>
    <col min="3" max="3" width="12" style="90" customWidth="1"/>
    <col min="4" max="4" width="16.53515625" style="90" customWidth="1"/>
    <col min="5" max="6" width="12" style="90" customWidth="1"/>
    <col min="7" max="7" width="16.53515625" style="90" customWidth="1"/>
    <col min="8" max="9" width="12" style="90" customWidth="1"/>
    <col min="10" max="10" width="16.07421875" style="90" customWidth="1"/>
    <col min="11" max="11" width="14" style="90" customWidth="1"/>
    <col min="12" max="12" width="14.84375" style="90" customWidth="1"/>
    <col min="13" max="13" width="15.765625" style="90" customWidth="1"/>
    <col min="14" max="14" width="12.84375" style="90" customWidth="1"/>
    <col min="15" max="15" width="18.84375" style="90" customWidth="1"/>
    <col min="16" max="16" width="14.765625" style="90" customWidth="1"/>
    <col min="17" max="18" width="12" style="90" customWidth="1"/>
    <col min="19" max="19" width="14.4609375" style="90" customWidth="1"/>
    <col min="20" max="20" width="13" style="90" customWidth="1"/>
    <col min="21" max="16384" width="8.84375" style="1363" hidden="1"/>
  </cols>
  <sheetData>
    <row r="1" spans="1:20" ht="15" customHeight="1">
      <c r="A1" s="5178" t="s">
        <v>122</v>
      </c>
      <c r="B1" s="5178"/>
      <c r="C1" s="5178"/>
      <c r="D1" s="5178"/>
      <c r="E1" s="5178"/>
      <c r="F1" s="5178"/>
      <c r="G1" s="5178"/>
      <c r="H1" s="5178"/>
      <c r="I1" s="5178"/>
      <c r="J1" s="5178"/>
      <c r="K1" s="5178"/>
      <c r="L1" s="5178"/>
      <c r="M1" s="5178"/>
      <c r="N1" s="5178"/>
      <c r="O1" s="5178"/>
      <c r="P1" s="5178"/>
      <c r="Q1" s="5178"/>
      <c r="R1" s="5178"/>
      <c r="S1" s="5178"/>
      <c r="T1" s="5178"/>
    </row>
    <row r="2" spans="1:20" ht="15" customHeight="1">
      <c r="A2" s="102"/>
      <c r="B2" s="102"/>
      <c r="C2" s="102"/>
      <c r="D2" s="102"/>
      <c r="E2" s="102"/>
      <c r="F2" s="102"/>
      <c r="G2" s="102"/>
      <c r="H2" s="102"/>
      <c r="I2" s="102"/>
      <c r="J2" s="102"/>
      <c r="K2" s="102"/>
      <c r="L2" s="102"/>
      <c r="M2" s="102"/>
      <c r="N2" s="102"/>
      <c r="O2" s="102"/>
      <c r="P2" s="102"/>
      <c r="Q2" s="102"/>
      <c r="R2" s="102"/>
      <c r="S2" s="102"/>
      <c r="T2" s="1764"/>
    </row>
    <row r="3" spans="1:20" ht="15" customHeight="1">
      <c r="A3" s="596" t="str">
        <f>+Cover!A14</f>
        <v>Select Name of Insurer/ Financial Holding Company</v>
      </c>
      <c r="B3" s="641"/>
      <c r="C3" s="102"/>
      <c r="D3" s="102"/>
      <c r="E3" s="102"/>
      <c r="F3" s="102"/>
      <c r="G3" s="102"/>
      <c r="H3" s="102"/>
      <c r="I3" s="102"/>
      <c r="J3" s="102"/>
      <c r="K3" s="102"/>
      <c r="L3" s="102"/>
      <c r="M3" s="102"/>
      <c r="N3" s="102"/>
      <c r="O3" s="102"/>
      <c r="P3" s="102"/>
      <c r="Q3" s="102"/>
      <c r="R3" s="102"/>
      <c r="S3" s="69" t="s">
        <v>1752</v>
      </c>
      <c r="T3" s="102"/>
    </row>
    <row r="4" spans="1:20" ht="15" customHeight="1">
      <c r="A4" s="833" t="str">
        <f>+ToC!A3</f>
        <v>Insurer/Financial Holding Company</v>
      </c>
      <c r="B4" s="879"/>
      <c r="C4" s="879"/>
      <c r="D4" s="879"/>
      <c r="E4" s="879"/>
      <c r="F4" s="879"/>
      <c r="G4" s="879"/>
      <c r="H4" s="879"/>
      <c r="I4" s="879"/>
      <c r="J4" s="879"/>
      <c r="K4" s="879"/>
      <c r="L4" s="879"/>
      <c r="M4" s="879"/>
      <c r="N4" s="879"/>
      <c r="O4" s="879"/>
      <c r="P4" s="879"/>
      <c r="Q4" s="879"/>
      <c r="R4" s="879"/>
      <c r="S4" s="879"/>
      <c r="T4" s="102"/>
    </row>
    <row r="5" spans="1:20" ht="15" customHeight="1">
      <c r="A5" s="833"/>
      <c r="B5" s="879"/>
      <c r="C5" s="879"/>
      <c r="D5" s="879"/>
      <c r="E5" s="879"/>
      <c r="F5" s="879"/>
      <c r="G5" s="879"/>
      <c r="H5" s="879"/>
      <c r="I5" s="879"/>
      <c r="J5" s="879"/>
      <c r="K5" s="879"/>
      <c r="L5" s="879"/>
      <c r="M5" s="879"/>
      <c r="N5" s="879"/>
      <c r="O5" s="879"/>
      <c r="P5" s="879"/>
      <c r="Q5" s="879"/>
      <c r="R5" s="879"/>
      <c r="S5" s="879"/>
      <c r="T5" s="102"/>
    </row>
    <row r="6" spans="1:20" ht="15" customHeight="1">
      <c r="A6" s="99" t="str">
        <f>+ToC!A5</f>
        <v>LONG-TERM INSURERS ANNUAL RETURN</v>
      </c>
      <c r="B6" s="642"/>
      <c r="C6" s="642"/>
      <c r="D6" s="642"/>
      <c r="E6" s="642"/>
      <c r="F6" s="642"/>
      <c r="G6" s="642"/>
      <c r="H6" s="642"/>
      <c r="I6" s="642"/>
      <c r="J6" s="642"/>
      <c r="K6" s="642"/>
      <c r="L6" s="642"/>
      <c r="M6" s="642"/>
      <c r="N6" s="642"/>
      <c r="O6" s="642"/>
      <c r="P6" s="642"/>
      <c r="Q6" s="642"/>
      <c r="R6" s="643"/>
      <c r="S6" s="867"/>
      <c r="T6" s="102"/>
    </row>
    <row r="7" spans="1:20" ht="15" customHeight="1">
      <c r="A7" s="833" t="str">
        <f>+ToC!A6</f>
        <v>FOR THE YEAR ENDED:</v>
      </c>
      <c r="B7" s="879"/>
      <c r="C7" s="879"/>
      <c r="D7" s="879"/>
      <c r="E7" s="879"/>
      <c r="F7" s="879"/>
      <c r="G7" s="879"/>
      <c r="H7" s="879"/>
      <c r="I7" s="879"/>
      <c r="J7" s="879"/>
      <c r="K7" s="879"/>
      <c r="L7" s="879"/>
      <c r="M7" s="879"/>
      <c r="N7" s="879"/>
      <c r="O7" s="879"/>
      <c r="P7" s="879"/>
      <c r="Q7" s="879"/>
      <c r="R7" s="879"/>
      <c r="S7" s="879"/>
      <c r="T7" s="2398">
        <f>+Cover!A23</f>
        <v>0</v>
      </c>
    </row>
    <row r="8" spans="1:20" ht="15" customHeight="1">
      <c r="A8" s="833"/>
      <c r="B8" s="879"/>
      <c r="C8" s="879"/>
      <c r="D8" s="879"/>
      <c r="E8" s="879"/>
      <c r="F8" s="879"/>
      <c r="G8" s="879"/>
      <c r="H8" s="879"/>
      <c r="I8" s="879"/>
      <c r="J8" s="879"/>
      <c r="K8" s="879"/>
      <c r="L8" s="879"/>
      <c r="M8" s="879"/>
      <c r="N8" s="879"/>
      <c r="O8" s="879"/>
      <c r="P8" s="879"/>
      <c r="Q8" s="879"/>
      <c r="R8" s="879"/>
      <c r="S8" s="879"/>
      <c r="T8" s="102"/>
    </row>
    <row r="9" spans="1:20" ht="15" customHeight="1">
      <c r="A9" s="5891" t="s">
        <v>999</v>
      </c>
      <c r="B9" s="5891"/>
      <c r="C9" s="5891"/>
      <c r="D9" s="5891"/>
      <c r="E9" s="5891"/>
      <c r="F9" s="5891"/>
      <c r="G9" s="5891"/>
      <c r="H9" s="5891"/>
      <c r="I9" s="5891"/>
      <c r="J9" s="5891"/>
      <c r="K9" s="5891"/>
      <c r="L9" s="5891"/>
      <c r="M9" s="5891"/>
      <c r="N9" s="5891"/>
      <c r="O9" s="5891"/>
      <c r="P9" s="5891"/>
      <c r="Q9" s="5891"/>
      <c r="R9" s="5891"/>
      <c r="S9" s="5891"/>
      <c r="T9" s="5891"/>
    </row>
    <row r="10" spans="1:20" ht="15" customHeight="1">
      <c r="A10" s="1834"/>
      <c r="B10" s="1834"/>
      <c r="C10" s="1834"/>
      <c r="D10" s="1834"/>
      <c r="E10" s="1834"/>
      <c r="F10" s="1834"/>
      <c r="G10" s="1834"/>
      <c r="H10" s="1834"/>
      <c r="I10" s="1834"/>
      <c r="J10" s="1834"/>
      <c r="K10" s="1834"/>
      <c r="L10" s="1834"/>
      <c r="M10" s="1834"/>
      <c r="N10" s="1834"/>
      <c r="O10" s="1834"/>
      <c r="P10" s="1834"/>
      <c r="Q10" s="1834"/>
      <c r="R10" s="1834"/>
      <c r="S10" s="1834"/>
      <c r="T10" s="1834"/>
    </row>
    <row r="11" spans="1:20" ht="15" customHeight="1">
      <c r="A11" s="5892" t="s">
        <v>1746</v>
      </c>
      <c r="B11" s="5892"/>
      <c r="C11" s="5892"/>
      <c r="D11" s="5892"/>
      <c r="E11" s="5892"/>
      <c r="F11" s="5892"/>
      <c r="G11" s="5892"/>
      <c r="H11" s="5892"/>
      <c r="I11" s="5892"/>
      <c r="J11" s="5892"/>
      <c r="K11" s="5892"/>
      <c r="L11" s="5892"/>
      <c r="M11" s="5892"/>
      <c r="N11" s="5892"/>
      <c r="O11" s="5892"/>
      <c r="P11" s="5892"/>
      <c r="Q11" s="5892"/>
      <c r="R11" s="5892"/>
      <c r="S11" s="5892"/>
      <c r="T11" s="5892"/>
    </row>
    <row r="12" spans="1:20" ht="15" customHeight="1" thickBot="1">
      <c r="A12" s="5892"/>
      <c r="B12" s="5892"/>
      <c r="C12" s="5892"/>
      <c r="D12" s="5892"/>
      <c r="E12" s="5892"/>
      <c r="F12" s="5892"/>
      <c r="G12" s="5892"/>
      <c r="H12" s="5892"/>
      <c r="I12" s="5892"/>
      <c r="J12" s="5892"/>
      <c r="K12" s="5892"/>
      <c r="L12" s="5892"/>
      <c r="M12" s="5892"/>
      <c r="N12" s="5892"/>
      <c r="O12" s="5892"/>
      <c r="P12" s="5892"/>
      <c r="Q12" s="5892"/>
      <c r="R12" s="5892"/>
      <c r="S12" s="5892"/>
      <c r="T12" s="5892"/>
    </row>
    <row r="13" spans="1:20" ht="18.5" thickTop="1">
      <c r="A13" s="4733" t="s">
        <v>1079</v>
      </c>
      <c r="B13" s="1129"/>
      <c r="C13" s="5769" t="s">
        <v>1563</v>
      </c>
      <c r="D13" s="5770"/>
      <c r="E13" s="5770"/>
      <c r="F13" s="5770"/>
      <c r="G13" s="5770"/>
      <c r="H13" s="5770"/>
      <c r="I13" s="5770"/>
      <c r="J13" s="5770"/>
      <c r="K13" s="5770"/>
      <c r="L13" s="5770"/>
      <c r="M13" s="5770"/>
      <c r="N13" s="5771"/>
      <c r="O13" s="5769" t="s">
        <v>1564</v>
      </c>
      <c r="P13" s="5780"/>
      <c r="Q13" s="5769" t="s">
        <v>1566</v>
      </c>
      <c r="R13" s="5771"/>
      <c r="S13" s="5901" t="s">
        <v>909</v>
      </c>
      <c r="T13" s="5902"/>
    </row>
    <row r="14" spans="1:20" ht="15" customHeight="1">
      <c r="A14" s="3687"/>
      <c r="B14" s="3688"/>
      <c r="C14" s="5772" t="s">
        <v>1567</v>
      </c>
      <c r="D14" s="5816"/>
      <c r="E14" s="5817"/>
      <c r="F14" s="5895" t="s">
        <v>1568</v>
      </c>
      <c r="G14" s="5896"/>
      <c r="H14" s="5897"/>
      <c r="I14" s="5898" t="s">
        <v>1569</v>
      </c>
      <c r="J14" s="5899"/>
      <c r="K14" s="5900"/>
      <c r="L14" s="5885" t="s">
        <v>1570</v>
      </c>
      <c r="M14" s="5887" t="s">
        <v>1571</v>
      </c>
      <c r="N14" s="5823" t="s">
        <v>1572</v>
      </c>
      <c r="O14" s="5841" t="s">
        <v>1573</v>
      </c>
      <c r="P14" s="5841" t="s">
        <v>1574</v>
      </c>
      <c r="Q14" s="5832" t="s">
        <v>1575</v>
      </c>
      <c r="R14" s="5841" t="s">
        <v>324</v>
      </c>
      <c r="S14" s="5903"/>
      <c r="T14" s="5904"/>
    </row>
    <row r="15" spans="1:20" ht="43.5" customHeight="1">
      <c r="A15" s="438"/>
      <c r="B15" s="3689" t="s">
        <v>133</v>
      </c>
      <c r="C15" s="4631" t="s">
        <v>1578</v>
      </c>
      <c r="D15" s="4604" t="s">
        <v>1579</v>
      </c>
      <c r="E15" s="4631" t="s">
        <v>1092</v>
      </c>
      <c r="F15" s="4631" t="s">
        <v>1580</v>
      </c>
      <c r="G15" s="4604" t="s">
        <v>1579</v>
      </c>
      <c r="H15" s="4632" t="s">
        <v>1092</v>
      </c>
      <c r="I15" s="4633" t="s">
        <v>1581</v>
      </c>
      <c r="J15" s="4634" t="s">
        <v>1582</v>
      </c>
      <c r="K15" s="4632" t="s">
        <v>1583</v>
      </c>
      <c r="L15" s="5886"/>
      <c r="M15" s="5842"/>
      <c r="N15" s="5807"/>
      <c r="O15" s="5842"/>
      <c r="P15" s="5842"/>
      <c r="Q15" s="5807"/>
      <c r="R15" s="5842"/>
      <c r="S15" s="3689">
        <f>YEAR($T$7)</f>
        <v>1900</v>
      </c>
      <c r="T15" s="3690">
        <f>S15-1</f>
        <v>1899</v>
      </c>
    </row>
    <row r="16" spans="1:20" ht="15" customHeight="1">
      <c r="A16" s="3222"/>
      <c r="B16" s="2562"/>
      <c r="C16" s="2564" t="s">
        <v>640</v>
      </c>
      <c r="D16" s="2564" t="s">
        <v>640</v>
      </c>
      <c r="E16" s="2564" t="s">
        <v>640</v>
      </c>
      <c r="F16" s="2564" t="s">
        <v>640</v>
      </c>
      <c r="G16" s="2564" t="s">
        <v>640</v>
      </c>
      <c r="H16" s="2564" t="s">
        <v>640</v>
      </c>
      <c r="I16" s="2564" t="s">
        <v>640</v>
      </c>
      <c r="J16" s="2564" t="s">
        <v>640</v>
      </c>
      <c r="K16" s="2564" t="s">
        <v>640</v>
      </c>
      <c r="L16" s="2564" t="s">
        <v>640</v>
      </c>
      <c r="M16" s="2564" t="s">
        <v>640</v>
      </c>
      <c r="N16" s="2564" t="s">
        <v>640</v>
      </c>
      <c r="O16" s="2564" t="s">
        <v>640</v>
      </c>
      <c r="P16" s="2564" t="s">
        <v>640</v>
      </c>
      <c r="Q16" s="2564" t="s">
        <v>640</v>
      </c>
      <c r="R16" s="2564" t="s">
        <v>640</v>
      </c>
      <c r="S16" s="2564" t="s">
        <v>640</v>
      </c>
      <c r="T16" s="2865" t="s">
        <v>640</v>
      </c>
    </row>
    <row r="17" spans="1:20" ht="29.25" customHeight="1">
      <c r="A17" s="3691" t="s">
        <v>2422</v>
      </c>
      <c r="B17" s="316"/>
      <c r="C17" s="3692"/>
      <c r="D17" s="3692"/>
      <c r="E17" s="3692"/>
      <c r="F17" s="3692"/>
      <c r="G17" s="3692"/>
      <c r="H17" s="3692"/>
      <c r="I17" s="3692"/>
      <c r="J17" s="3692"/>
      <c r="K17" s="3692"/>
      <c r="L17" s="3692"/>
      <c r="M17" s="3692"/>
      <c r="N17" s="3692"/>
      <c r="O17" s="3692"/>
      <c r="P17" s="3692"/>
      <c r="Q17" s="3692"/>
      <c r="R17" s="3692"/>
      <c r="S17" s="3693">
        <f>SUM(C17:R17)</f>
        <v>0</v>
      </c>
      <c r="T17" s="1452"/>
    </row>
    <row r="18" spans="1:20" ht="31.5" customHeight="1">
      <c r="A18" s="3694" t="s">
        <v>2423</v>
      </c>
      <c r="B18" s="1132"/>
      <c r="C18" s="3692"/>
      <c r="D18" s="3692"/>
      <c r="E18" s="3692"/>
      <c r="F18" s="3692"/>
      <c r="G18" s="3692"/>
      <c r="H18" s="3692"/>
      <c r="I18" s="3692"/>
      <c r="J18" s="3692"/>
      <c r="K18" s="3692"/>
      <c r="L18" s="3692"/>
      <c r="M18" s="3692"/>
      <c r="N18" s="3692"/>
      <c r="O18" s="3692"/>
      <c r="P18" s="3692"/>
      <c r="Q18" s="3692"/>
      <c r="R18" s="3692"/>
      <c r="S18" s="3693">
        <f t="shared" ref="S18:S31" si="0">SUM(C18:R18)</f>
        <v>0</v>
      </c>
      <c r="T18" s="1452"/>
    </row>
    <row r="19" spans="1:20" ht="25.5" customHeight="1">
      <c r="A19" s="3694" t="s">
        <v>2425</v>
      </c>
      <c r="B19" s="1132"/>
      <c r="C19" s="3692"/>
      <c r="D19" s="3692"/>
      <c r="E19" s="3692"/>
      <c r="F19" s="3692"/>
      <c r="G19" s="3692"/>
      <c r="H19" s="3692"/>
      <c r="I19" s="3692"/>
      <c r="J19" s="3692"/>
      <c r="K19" s="3692"/>
      <c r="L19" s="3692"/>
      <c r="M19" s="3692"/>
      <c r="N19" s="3692"/>
      <c r="O19" s="3692"/>
      <c r="P19" s="3692"/>
      <c r="Q19" s="3692"/>
      <c r="R19" s="3692"/>
      <c r="S19" s="3693">
        <f t="shared" si="0"/>
        <v>0</v>
      </c>
      <c r="T19" s="1452"/>
    </row>
    <row r="20" spans="1:20" ht="29.25" customHeight="1">
      <c r="A20" s="1451" t="s">
        <v>2426</v>
      </c>
      <c r="B20" s="1132"/>
      <c r="C20" s="3692"/>
      <c r="D20" s="3692"/>
      <c r="E20" s="3692"/>
      <c r="F20" s="3692"/>
      <c r="G20" s="3692"/>
      <c r="H20" s="3692"/>
      <c r="I20" s="3692"/>
      <c r="J20" s="3692"/>
      <c r="K20" s="3692"/>
      <c r="L20" s="3692"/>
      <c r="M20" s="3692"/>
      <c r="N20" s="3692"/>
      <c r="O20" s="3692"/>
      <c r="P20" s="3692"/>
      <c r="Q20" s="3692"/>
      <c r="R20" s="3692"/>
      <c r="S20" s="3693">
        <f t="shared" si="0"/>
        <v>0</v>
      </c>
      <c r="T20" s="1452"/>
    </row>
    <row r="21" spans="1:20" ht="15.5">
      <c r="A21" s="1451"/>
      <c r="B21" s="1132"/>
      <c r="C21" s="3692"/>
      <c r="D21" s="3692"/>
      <c r="E21" s="3692"/>
      <c r="F21" s="3692"/>
      <c r="G21" s="3692"/>
      <c r="H21" s="3692"/>
      <c r="I21" s="3692"/>
      <c r="J21" s="3692"/>
      <c r="K21" s="3692"/>
      <c r="L21" s="3692"/>
      <c r="M21" s="3692"/>
      <c r="N21" s="3692"/>
      <c r="O21" s="3692"/>
      <c r="P21" s="3692"/>
      <c r="Q21" s="3692"/>
      <c r="R21" s="3692"/>
      <c r="S21" s="3693">
        <f t="shared" si="0"/>
        <v>0</v>
      </c>
      <c r="T21" s="1452"/>
    </row>
    <row r="22" spans="1:20" ht="15.5">
      <c r="A22" s="319"/>
      <c r="B22" s="316"/>
      <c r="C22" s="3692"/>
      <c r="D22" s="3692"/>
      <c r="E22" s="3692"/>
      <c r="F22" s="3692"/>
      <c r="G22" s="3692"/>
      <c r="H22" s="3692"/>
      <c r="I22" s="3692"/>
      <c r="J22" s="3692"/>
      <c r="K22" s="3692"/>
      <c r="L22" s="3692"/>
      <c r="M22" s="3692"/>
      <c r="N22" s="3692"/>
      <c r="O22" s="3692"/>
      <c r="P22" s="3692"/>
      <c r="Q22" s="3692"/>
      <c r="R22" s="3692"/>
      <c r="S22" s="3693">
        <f>SUM(C22:R22)</f>
        <v>0</v>
      </c>
      <c r="T22" s="1452"/>
    </row>
    <row r="23" spans="1:20" ht="15.5">
      <c r="A23" s="319"/>
      <c r="B23" s="317"/>
      <c r="C23" s="3695"/>
      <c r="D23" s="3695"/>
      <c r="E23" s="3695"/>
      <c r="F23" s="3695"/>
      <c r="G23" s="3695"/>
      <c r="H23" s="3695"/>
      <c r="I23" s="3695"/>
      <c r="J23" s="3695"/>
      <c r="K23" s="3695"/>
      <c r="L23" s="3695"/>
      <c r="M23" s="3695"/>
      <c r="N23" s="3695"/>
      <c r="O23" s="3695"/>
      <c r="P23" s="3695"/>
      <c r="Q23" s="3695"/>
      <c r="R23" s="3695"/>
      <c r="S23" s="3693">
        <f t="shared" si="0"/>
        <v>0</v>
      </c>
      <c r="T23" s="3696"/>
    </row>
    <row r="24" spans="1:20" ht="15.5">
      <c r="A24" s="320"/>
      <c r="B24" s="3697"/>
      <c r="C24" s="3692"/>
      <c r="D24" s="3692"/>
      <c r="E24" s="3692"/>
      <c r="F24" s="3692"/>
      <c r="G24" s="3692"/>
      <c r="H24" s="3692"/>
      <c r="I24" s="3692"/>
      <c r="J24" s="3692"/>
      <c r="K24" s="3692"/>
      <c r="L24" s="3692"/>
      <c r="M24" s="3692"/>
      <c r="N24" s="3692"/>
      <c r="O24" s="3692"/>
      <c r="P24" s="3692"/>
      <c r="Q24" s="3692"/>
      <c r="R24" s="3692"/>
      <c r="S24" s="3693">
        <f t="shared" si="0"/>
        <v>0</v>
      </c>
      <c r="T24" s="3698"/>
    </row>
    <row r="25" spans="1:20" ht="15" customHeight="1">
      <c r="A25" s="3699" t="s">
        <v>1749</v>
      </c>
      <c r="B25" s="1134"/>
      <c r="C25" s="3700">
        <f>SUM(C26:C31)</f>
        <v>0</v>
      </c>
      <c r="D25" s="3700">
        <f t="shared" ref="D25:T25" si="1">SUM(D26:D31)</f>
        <v>0</v>
      </c>
      <c r="E25" s="3700">
        <f t="shared" si="1"/>
        <v>0</v>
      </c>
      <c r="F25" s="3700">
        <f t="shared" si="1"/>
        <v>0</v>
      </c>
      <c r="G25" s="3700">
        <f t="shared" si="1"/>
        <v>0</v>
      </c>
      <c r="H25" s="3700">
        <f t="shared" si="1"/>
        <v>0</v>
      </c>
      <c r="I25" s="3700">
        <f t="shared" si="1"/>
        <v>0</v>
      </c>
      <c r="J25" s="3700">
        <f t="shared" si="1"/>
        <v>0</v>
      </c>
      <c r="K25" s="3700">
        <f t="shared" si="1"/>
        <v>0</v>
      </c>
      <c r="L25" s="3700">
        <f t="shared" si="1"/>
        <v>0</v>
      </c>
      <c r="M25" s="3700">
        <f t="shared" si="1"/>
        <v>0</v>
      </c>
      <c r="N25" s="3700">
        <f t="shared" si="1"/>
        <v>0</v>
      </c>
      <c r="O25" s="3700">
        <f t="shared" si="1"/>
        <v>0</v>
      </c>
      <c r="P25" s="3700">
        <f t="shared" si="1"/>
        <v>0</v>
      </c>
      <c r="Q25" s="3700">
        <f t="shared" si="1"/>
        <v>0</v>
      </c>
      <c r="R25" s="3700">
        <f>SUM(R26:R31)</f>
        <v>0</v>
      </c>
      <c r="S25" s="3693">
        <f>SUM(S26:S31)</f>
        <v>0</v>
      </c>
      <c r="T25" s="3701">
        <f t="shared" si="1"/>
        <v>0</v>
      </c>
    </row>
    <row r="26" spans="1:20" ht="15" customHeight="1">
      <c r="A26" s="3702"/>
      <c r="B26" s="1132"/>
      <c r="C26" s="3692"/>
      <c r="D26" s="3692"/>
      <c r="E26" s="3692"/>
      <c r="F26" s="3692"/>
      <c r="G26" s="3692"/>
      <c r="H26" s="3692"/>
      <c r="I26" s="3692"/>
      <c r="J26" s="3692"/>
      <c r="K26" s="3692"/>
      <c r="L26" s="3692"/>
      <c r="M26" s="3692"/>
      <c r="N26" s="3692"/>
      <c r="O26" s="3692"/>
      <c r="P26" s="3692"/>
      <c r="Q26" s="3692"/>
      <c r="R26" s="3692"/>
      <c r="S26" s="3693">
        <f t="shared" si="0"/>
        <v>0</v>
      </c>
      <c r="T26" s="3703"/>
    </row>
    <row r="27" spans="1:20" ht="15" customHeight="1">
      <c r="A27" s="3702"/>
      <c r="B27" s="1132"/>
      <c r="C27" s="3692"/>
      <c r="D27" s="3692"/>
      <c r="E27" s="3692"/>
      <c r="F27" s="3692"/>
      <c r="G27" s="3692"/>
      <c r="H27" s="3692"/>
      <c r="I27" s="3692"/>
      <c r="J27" s="3692"/>
      <c r="K27" s="3692"/>
      <c r="L27" s="3692"/>
      <c r="M27" s="3692"/>
      <c r="N27" s="3692"/>
      <c r="O27" s="3692"/>
      <c r="P27" s="3692"/>
      <c r="Q27" s="3692"/>
      <c r="R27" s="3692"/>
      <c r="S27" s="3693">
        <f t="shared" si="0"/>
        <v>0</v>
      </c>
      <c r="T27" s="3704"/>
    </row>
    <row r="28" spans="1:20" ht="15.5">
      <c r="A28" s="1131"/>
      <c r="B28" s="1132"/>
      <c r="C28" s="3692"/>
      <c r="D28" s="3692"/>
      <c r="E28" s="3692"/>
      <c r="F28" s="3692"/>
      <c r="G28" s="3692"/>
      <c r="H28" s="3692"/>
      <c r="I28" s="3692"/>
      <c r="J28" s="3692"/>
      <c r="K28" s="3692"/>
      <c r="L28" s="3692"/>
      <c r="M28" s="3692"/>
      <c r="N28" s="3692"/>
      <c r="O28" s="3692"/>
      <c r="P28" s="3692"/>
      <c r="Q28" s="3692"/>
      <c r="R28" s="3692"/>
      <c r="S28" s="3693">
        <f t="shared" si="0"/>
        <v>0</v>
      </c>
      <c r="T28" s="3704"/>
    </row>
    <row r="29" spans="1:20" ht="15.5">
      <c r="A29" s="1131"/>
      <c r="B29" s="1132"/>
      <c r="C29" s="3692"/>
      <c r="D29" s="3692"/>
      <c r="E29" s="3692"/>
      <c r="F29" s="3692"/>
      <c r="G29" s="3692"/>
      <c r="H29" s="3692"/>
      <c r="I29" s="3692"/>
      <c r="J29" s="3692"/>
      <c r="K29" s="3692"/>
      <c r="L29" s="3692"/>
      <c r="M29" s="3692"/>
      <c r="N29" s="3692"/>
      <c r="O29" s="3692"/>
      <c r="P29" s="3692"/>
      <c r="Q29" s="3692"/>
      <c r="R29" s="3692"/>
      <c r="S29" s="3693">
        <f t="shared" si="0"/>
        <v>0</v>
      </c>
      <c r="T29" s="3704"/>
    </row>
    <row r="30" spans="1:20" ht="15.5">
      <c r="A30" s="321"/>
      <c r="B30" s="318"/>
      <c r="C30" s="3692"/>
      <c r="D30" s="3692"/>
      <c r="E30" s="3692"/>
      <c r="F30" s="3692"/>
      <c r="G30" s="3692"/>
      <c r="H30" s="3692"/>
      <c r="I30" s="3692"/>
      <c r="J30" s="3692"/>
      <c r="K30" s="3692"/>
      <c r="L30" s="3692"/>
      <c r="M30" s="3692"/>
      <c r="N30" s="3692"/>
      <c r="O30" s="3692"/>
      <c r="P30" s="3692"/>
      <c r="Q30" s="3692"/>
      <c r="R30" s="1998"/>
      <c r="S30" s="3705">
        <f t="shared" si="0"/>
        <v>0</v>
      </c>
      <c r="T30" s="3706"/>
    </row>
    <row r="31" spans="1:20" ht="15.5">
      <c r="A31" s="322"/>
      <c r="B31" s="1132"/>
      <c r="C31" s="3692"/>
      <c r="D31" s="3692"/>
      <c r="E31" s="3692"/>
      <c r="F31" s="3692"/>
      <c r="G31" s="3692"/>
      <c r="H31" s="3692"/>
      <c r="I31" s="3692"/>
      <c r="J31" s="3692"/>
      <c r="K31" s="3692"/>
      <c r="L31" s="3692"/>
      <c r="M31" s="3692"/>
      <c r="N31" s="3692"/>
      <c r="O31" s="3692"/>
      <c r="P31" s="3692"/>
      <c r="Q31" s="3692"/>
      <c r="R31" s="1133"/>
      <c r="S31" s="3705">
        <f t="shared" si="0"/>
        <v>0</v>
      </c>
      <c r="T31" s="546"/>
    </row>
    <row r="32" spans="1:20" ht="15.75" customHeight="1" thickBot="1">
      <c r="A32" s="4734" t="s">
        <v>440</v>
      </c>
      <c r="B32" s="3242"/>
      <c r="C32" s="3707">
        <f>SUM(C17:C25)</f>
        <v>0</v>
      </c>
      <c r="D32" s="3707">
        <f t="shared" ref="D32:T32" si="2">SUM(D17:D25)</f>
        <v>0</v>
      </c>
      <c r="E32" s="3707">
        <f t="shared" si="2"/>
        <v>0</v>
      </c>
      <c r="F32" s="3707">
        <f t="shared" si="2"/>
        <v>0</v>
      </c>
      <c r="G32" s="3707">
        <f t="shared" si="2"/>
        <v>0</v>
      </c>
      <c r="H32" s="3707">
        <f t="shared" si="2"/>
        <v>0</v>
      </c>
      <c r="I32" s="3707">
        <f t="shared" si="2"/>
        <v>0</v>
      </c>
      <c r="J32" s="3707">
        <f t="shared" si="2"/>
        <v>0</v>
      </c>
      <c r="K32" s="3707">
        <f t="shared" si="2"/>
        <v>0</v>
      </c>
      <c r="L32" s="3707">
        <f t="shared" si="2"/>
        <v>0</v>
      </c>
      <c r="M32" s="3707">
        <f t="shared" si="2"/>
        <v>0</v>
      </c>
      <c r="N32" s="3707">
        <f t="shared" si="2"/>
        <v>0</v>
      </c>
      <c r="O32" s="3707">
        <f t="shared" si="2"/>
        <v>0</v>
      </c>
      <c r="P32" s="3707">
        <f t="shared" si="2"/>
        <v>0</v>
      </c>
      <c r="Q32" s="3707">
        <f t="shared" si="2"/>
        <v>0</v>
      </c>
      <c r="R32" s="3707">
        <f t="shared" si="2"/>
        <v>0</v>
      </c>
      <c r="S32" s="3707">
        <f t="shared" si="2"/>
        <v>0</v>
      </c>
      <c r="T32" s="3707">
        <f t="shared" si="2"/>
        <v>0</v>
      </c>
    </row>
    <row r="33" spans="1:20" ht="16" thickTop="1">
      <c r="A33" s="234"/>
      <c r="B33" s="235"/>
      <c r="C33" s="235"/>
      <c r="D33" s="235"/>
      <c r="E33" s="235"/>
      <c r="F33" s="235"/>
      <c r="G33" s="235"/>
      <c r="H33" s="235"/>
      <c r="I33" s="235"/>
      <c r="J33" s="235"/>
      <c r="K33" s="235"/>
      <c r="L33" s="235"/>
      <c r="M33" s="235"/>
      <c r="N33" s="235"/>
      <c r="O33" s="235"/>
      <c r="P33" s="235"/>
      <c r="Q33" s="235"/>
      <c r="R33" s="236"/>
      <c r="S33" s="237"/>
      <c r="T33" s="237"/>
    </row>
    <row r="34" spans="1:20" ht="15" customHeight="1">
      <c r="A34" s="91"/>
      <c r="B34" s="91"/>
      <c r="C34" s="91"/>
      <c r="D34" s="91"/>
      <c r="E34" s="91"/>
      <c r="F34" s="289"/>
      <c r="G34" s="91"/>
      <c r="H34" s="91"/>
      <c r="I34" s="91"/>
      <c r="J34" s="91"/>
      <c r="K34" s="91"/>
      <c r="L34" s="91"/>
      <c r="M34" s="91"/>
      <c r="N34" s="91"/>
      <c r="O34" s="91"/>
      <c r="P34" s="91"/>
      <c r="Q34" s="91"/>
      <c r="R34" s="91"/>
      <c r="S34" s="91"/>
      <c r="T34" s="91"/>
    </row>
    <row r="35" spans="1:20" ht="15" customHeight="1">
      <c r="A35" s="91"/>
      <c r="B35" s="91"/>
      <c r="C35" s="91"/>
      <c r="D35" s="91"/>
      <c r="E35" s="91"/>
      <c r="F35" s="289"/>
      <c r="G35" s="91"/>
      <c r="H35" s="91"/>
      <c r="I35" s="91"/>
      <c r="J35" s="91"/>
      <c r="K35" s="91"/>
      <c r="L35" s="91"/>
      <c r="M35" s="91"/>
      <c r="N35" s="91"/>
      <c r="O35" s="91"/>
      <c r="P35" s="91"/>
      <c r="Q35" s="91"/>
      <c r="R35" s="91"/>
      <c r="S35" s="91"/>
      <c r="T35" s="91"/>
    </row>
    <row r="36" spans="1:20" ht="15" customHeight="1">
      <c r="A36" s="5893" t="s">
        <v>999</v>
      </c>
      <c r="B36" s="5893"/>
      <c r="C36" s="5893"/>
      <c r="D36" s="5893"/>
      <c r="E36" s="5893"/>
      <c r="F36" s="5893"/>
      <c r="G36" s="5893"/>
      <c r="H36" s="5893"/>
      <c r="I36" s="5893"/>
      <c r="J36" s="5893"/>
      <c r="K36" s="5893"/>
      <c r="L36" s="5893"/>
      <c r="M36" s="5893"/>
      <c r="N36" s="5893"/>
      <c r="O36" s="5893"/>
      <c r="P36" s="5893"/>
      <c r="Q36" s="5893"/>
      <c r="R36" s="5893"/>
      <c r="S36" s="5893"/>
      <c r="T36" s="5893"/>
    </row>
    <row r="37" spans="1:20" ht="15" customHeight="1">
      <c r="A37" s="1835"/>
      <c r="B37" s="1835"/>
      <c r="C37" s="1835"/>
      <c r="D37" s="1835"/>
      <c r="E37" s="1835"/>
      <c r="F37" s="1835"/>
      <c r="G37" s="1835"/>
      <c r="H37" s="1835"/>
      <c r="I37" s="1835"/>
      <c r="J37" s="1835"/>
      <c r="K37" s="1835"/>
      <c r="L37" s="1835"/>
      <c r="M37" s="1835"/>
      <c r="N37" s="1835"/>
      <c r="O37" s="1835"/>
      <c r="P37" s="1835"/>
      <c r="Q37" s="1835"/>
      <c r="R37" s="1835"/>
      <c r="S37" s="1835"/>
      <c r="T37" s="1835"/>
    </row>
    <row r="38" spans="1:20" ht="15" customHeight="1">
      <c r="A38" s="5894" t="s">
        <v>1746</v>
      </c>
      <c r="B38" s="5894"/>
      <c r="C38" s="5894"/>
      <c r="D38" s="5894"/>
      <c r="E38" s="5894"/>
      <c r="F38" s="5894"/>
      <c r="G38" s="5894"/>
      <c r="H38" s="5894"/>
      <c r="I38" s="5894"/>
      <c r="J38" s="5894"/>
      <c r="K38" s="5894"/>
      <c r="L38" s="5894"/>
      <c r="M38" s="5894"/>
      <c r="N38" s="5894"/>
      <c r="O38" s="5894"/>
      <c r="P38" s="5894"/>
      <c r="Q38" s="5894"/>
      <c r="R38" s="5894"/>
      <c r="S38" s="5894"/>
      <c r="T38" s="5894"/>
    </row>
    <row r="39" spans="1:20" ht="15" customHeight="1" thickBot="1">
      <c r="A39" s="232"/>
      <c r="B39" s="232"/>
      <c r="C39" s="232"/>
      <c r="D39" s="232"/>
      <c r="E39" s="232"/>
      <c r="F39" s="232"/>
      <c r="G39" s="232"/>
      <c r="H39" s="232"/>
      <c r="I39" s="232"/>
      <c r="J39" s="232"/>
      <c r="K39" s="232"/>
      <c r="L39" s="232"/>
      <c r="M39" s="232"/>
      <c r="N39" s="232"/>
      <c r="O39" s="232"/>
      <c r="P39" s="232"/>
      <c r="Q39" s="232"/>
      <c r="R39" s="232"/>
      <c r="S39" s="232"/>
      <c r="T39" s="232"/>
    </row>
    <row r="40" spans="1:20" ht="18.5" thickTop="1">
      <c r="A40" s="4735" t="s">
        <v>884</v>
      </c>
      <c r="B40" s="3708"/>
      <c r="C40" s="5769" t="s">
        <v>1563</v>
      </c>
      <c r="D40" s="5889"/>
      <c r="E40" s="5889"/>
      <c r="F40" s="5889"/>
      <c r="G40" s="5889"/>
      <c r="H40" s="5889"/>
      <c r="I40" s="5889"/>
      <c r="J40" s="5889"/>
      <c r="K40" s="5889"/>
      <c r="L40" s="5889"/>
      <c r="M40" s="5889"/>
      <c r="N40" s="5890"/>
      <c r="O40" s="5769" t="s">
        <v>1564</v>
      </c>
      <c r="P40" s="5780"/>
      <c r="Q40" s="5769" t="s">
        <v>1566</v>
      </c>
      <c r="R40" s="5771"/>
      <c r="S40" s="5742" t="s">
        <v>909</v>
      </c>
      <c r="T40" s="5880"/>
    </row>
    <row r="41" spans="1:20" ht="15" customHeight="1">
      <c r="A41" s="1130"/>
      <c r="B41" s="3709"/>
      <c r="C41" s="5772" t="s">
        <v>1567</v>
      </c>
      <c r="D41" s="5883"/>
      <c r="E41" s="5884"/>
      <c r="F41" s="5772" t="s">
        <v>1568</v>
      </c>
      <c r="G41" s="5883"/>
      <c r="H41" s="5884"/>
      <c r="I41" s="5793" t="s">
        <v>1569</v>
      </c>
      <c r="J41" s="5837"/>
      <c r="K41" s="5838"/>
      <c r="L41" s="5885" t="s">
        <v>1570</v>
      </c>
      <c r="M41" s="5887" t="s">
        <v>1571</v>
      </c>
      <c r="N41" s="5823" t="s">
        <v>1572</v>
      </c>
      <c r="O41" s="5841" t="s">
        <v>1574</v>
      </c>
      <c r="P41" s="5841" t="s">
        <v>1573</v>
      </c>
      <c r="Q41" s="5832" t="s">
        <v>1575</v>
      </c>
      <c r="R41" s="5841" t="s">
        <v>324</v>
      </c>
      <c r="S41" s="5888">
        <f>YEAR($T$7)</f>
        <v>1900</v>
      </c>
      <c r="T41" s="5881">
        <f>YEAR($T$7)-1</f>
        <v>1899</v>
      </c>
    </row>
    <row r="42" spans="1:20" ht="15.5">
      <c r="A42" s="438"/>
      <c r="B42" s="3689" t="s">
        <v>133</v>
      </c>
      <c r="C42" s="4631" t="s">
        <v>1578</v>
      </c>
      <c r="D42" s="4604" t="s">
        <v>1579</v>
      </c>
      <c r="E42" s="4631" t="s">
        <v>1092</v>
      </c>
      <c r="F42" s="4631" t="s">
        <v>1580</v>
      </c>
      <c r="G42" s="4604" t="s">
        <v>1579</v>
      </c>
      <c r="H42" s="4632" t="s">
        <v>1092</v>
      </c>
      <c r="I42" s="4633" t="s">
        <v>1581</v>
      </c>
      <c r="J42" s="4634" t="s">
        <v>1582</v>
      </c>
      <c r="K42" s="4632" t="s">
        <v>1583</v>
      </c>
      <c r="L42" s="5886"/>
      <c r="M42" s="5842"/>
      <c r="N42" s="5807"/>
      <c r="O42" s="5842"/>
      <c r="P42" s="5842"/>
      <c r="Q42" s="5807"/>
      <c r="R42" s="5842"/>
      <c r="S42" s="5827"/>
      <c r="T42" s="5882"/>
    </row>
    <row r="43" spans="1:20" ht="15" customHeight="1">
      <c r="A43" s="3222"/>
      <c r="B43" s="2562"/>
      <c r="C43" s="2564" t="s">
        <v>640</v>
      </c>
      <c r="D43" s="2564" t="s">
        <v>640</v>
      </c>
      <c r="E43" s="2564" t="s">
        <v>640</v>
      </c>
      <c r="F43" s="2564" t="s">
        <v>640</v>
      </c>
      <c r="G43" s="2564" t="s">
        <v>640</v>
      </c>
      <c r="H43" s="2564" t="s">
        <v>640</v>
      </c>
      <c r="I43" s="2564" t="s">
        <v>640</v>
      </c>
      <c r="J43" s="2564" t="s">
        <v>640</v>
      </c>
      <c r="K43" s="2564" t="s">
        <v>640</v>
      </c>
      <c r="L43" s="2564" t="s">
        <v>640</v>
      </c>
      <c r="M43" s="2564" t="s">
        <v>640</v>
      </c>
      <c r="N43" s="2564" t="s">
        <v>640</v>
      </c>
      <c r="O43" s="2564" t="s">
        <v>640</v>
      </c>
      <c r="P43" s="2564" t="s">
        <v>640</v>
      </c>
      <c r="Q43" s="2564" t="s">
        <v>640</v>
      </c>
      <c r="R43" s="2564" t="s">
        <v>640</v>
      </c>
      <c r="S43" s="2865" t="s">
        <v>640</v>
      </c>
      <c r="T43" s="2564" t="s">
        <v>640</v>
      </c>
    </row>
    <row r="44" spans="1:20" ht="27.75" customHeight="1">
      <c r="A44" s="3691" t="s">
        <v>1747</v>
      </c>
      <c r="B44" s="485"/>
      <c r="C44" s="3692"/>
      <c r="D44" s="3692"/>
      <c r="E44" s="3692"/>
      <c r="F44" s="3692"/>
      <c r="G44" s="3692"/>
      <c r="H44" s="3692"/>
      <c r="I44" s="3692"/>
      <c r="J44" s="3692"/>
      <c r="K44" s="3692"/>
      <c r="L44" s="3692"/>
      <c r="M44" s="3692"/>
      <c r="N44" s="3692"/>
      <c r="O44" s="3692"/>
      <c r="P44" s="3692"/>
      <c r="Q44" s="3692"/>
      <c r="R44" s="3692"/>
      <c r="S44" s="3710">
        <f t="shared" ref="S44:S58" si="3">SUM(C44:R44)</f>
        <v>0</v>
      </c>
      <c r="T44" s="1452"/>
    </row>
    <row r="45" spans="1:20" ht="26.25" customHeight="1">
      <c r="A45" s="3694" t="s">
        <v>1748</v>
      </c>
      <c r="B45" s="486"/>
      <c r="C45" s="3692"/>
      <c r="D45" s="3692"/>
      <c r="E45" s="3692"/>
      <c r="F45" s="3692"/>
      <c r="G45" s="3692"/>
      <c r="H45" s="3692"/>
      <c r="I45" s="3692"/>
      <c r="J45" s="3692"/>
      <c r="K45" s="3692"/>
      <c r="L45" s="3692"/>
      <c r="M45" s="3692"/>
      <c r="N45" s="3692"/>
      <c r="O45" s="3692"/>
      <c r="P45" s="3692"/>
      <c r="Q45" s="3692"/>
      <c r="R45" s="3692"/>
      <c r="S45" s="3710">
        <f t="shared" si="3"/>
        <v>0</v>
      </c>
      <c r="T45" s="1452"/>
    </row>
    <row r="46" spans="1:20" ht="27" customHeight="1">
      <c r="A46" s="3694" t="s">
        <v>2424</v>
      </c>
      <c r="B46" s="486"/>
      <c r="C46" s="3692"/>
      <c r="D46" s="3692"/>
      <c r="E46" s="3692"/>
      <c r="F46" s="3692"/>
      <c r="G46" s="3692"/>
      <c r="H46" s="3692"/>
      <c r="I46" s="3692"/>
      <c r="J46" s="3692"/>
      <c r="K46" s="3692"/>
      <c r="L46" s="3692"/>
      <c r="M46" s="3692"/>
      <c r="N46" s="3692"/>
      <c r="O46" s="3692"/>
      <c r="P46" s="3692"/>
      <c r="Q46" s="3692"/>
      <c r="R46" s="3692"/>
      <c r="S46" s="3710">
        <f t="shared" si="3"/>
        <v>0</v>
      </c>
      <c r="T46" s="1452"/>
    </row>
    <row r="47" spans="1:20" ht="26">
      <c r="A47" s="3711" t="s">
        <v>2427</v>
      </c>
      <c r="B47" s="486"/>
      <c r="C47" s="3692"/>
      <c r="D47" s="3692"/>
      <c r="E47" s="3692"/>
      <c r="F47" s="3692"/>
      <c r="G47" s="3692"/>
      <c r="H47" s="3692"/>
      <c r="I47" s="3692"/>
      <c r="J47" s="3692"/>
      <c r="K47" s="3692"/>
      <c r="L47" s="3692"/>
      <c r="M47" s="3692"/>
      <c r="N47" s="3692"/>
      <c r="O47" s="3692"/>
      <c r="P47" s="3692"/>
      <c r="Q47" s="3692"/>
      <c r="R47" s="3692"/>
      <c r="S47" s="3710">
        <f t="shared" si="3"/>
        <v>0</v>
      </c>
      <c r="T47" s="1452"/>
    </row>
    <row r="48" spans="1:20" ht="15.5">
      <c r="A48" s="1454"/>
      <c r="B48" s="486"/>
      <c r="C48" s="3692"/>
      <c r="D48" s="3692"/>
      <c r="E48" s="3692"/>
      <c r="F48" s="2879"/>
      <c r="G48" s="3692"/>
      <c r="H48" s="3692"/>
      <c r="I48" s="3692"/>
      <c r="J48" s="3692"/>
      <c r="K48" s="3692"/>
      <c r="L48" s="3692"/>
      <c r="M48" s="3692"/>
      <c r="N48" s="3692"/>
      <c r="O48" s="3692"/>
      <c r="P48" s="3692"/>
      <c r="Q48" s="3692"/>
      <c r="R48" s="3692"/>
      <c r="S48" s="3710">
        <f t="shared" si="3"/>
        <v>0</v>
      </c>
      <c r="T48" s="1452"/>
    </row>
    <row r="49" spans="1:20" ht="15.5">
      <c r="A49" s="1454"/>
      <c r="B49" s="486"/>
      <c r="C49" s="3692"/>
      <c r="D49" s="3692"/>
      <c r="E49" s="3692"/>
      <c r="F49" s="2879"/>
      <c r="G49" s="3692"/>
      <c r="H49" s="3692"/>
      <c r="I49" s="3692"/>
      <c r="J49" s="3692"/>
      <c r="K49" s="3692"/>
      <c r="L49" s="3692"/>
      <c r="M49" s="3692"/>
      <c r="N49" s="3692"/>
      <c r="O49" s="3692"/>
      <c r="P49" s="3692"/>
      <c r="Q49" s="3692"/>
      <c r="R49" s="3692"/>
      <c r="S49" s="3710">
        <f t="shared" si="3"/>
        <v>0</v>
      </c>
      <c r="T49" s="1452"/>
    </row>
    <row r="50" spans="1:20" ht="15.5">
      <c r="A50" s="1454"/>
      <c r="B50" s="485"/>
      <c r="C50" s="3695"/>
      <c r="D50" s="3695"/>
      <c r="E50" s="3695"/>
      <c r="F50" s="2879"/>
      <c r="G50" s="3695"/>
      <c r="H50" s="3695"/>
      <c r="I50" s="3695"/>
      <c r="J50" s="3695"/>
      <c r="K50" s="3695"/>
      <c r="L50" s="3695"/>
      <c r="M50" s="3695"/>
      <c r="N50" s="3695"/>
      <c r="O50" s="3695"/>
      <c r="P50" s="3695"/>
      <c r="Q50" s="3695"/>
      <c r="R50" s="3695"/>
      <c r="S50" s="3710">
        <f t="shared" si="3"/>
        <v>0</v>
      </c>
      <c r="T50" s="3696"/>
    </row>
    <row r="51" spans="1:20" ht="15.5">
      <c r="A51" s="1455"/>
      <c r="B51" s="485"/>
      <c r="C51" s="3692"/>
      <c r="D51" s="3692"/>
      <c r="E51" s="3692"/>
      <c r="F51" s="2879"/>
      <c r="G51" s="3692"/>
      <c r="H51" s="3692"/>
      <c r="I51" s="3692"/>
      <c r="J51" s="3692"/>
      <c r="K51" s="3692"/>
      <c r="L51" s="3692"/>
      <c r="M51" s="3692"/>
      <c r="N51" s="3692"/>
      <c r="O51" s="3692"/>
      <c r="P51" s="3692"/>
      <c r="Q51" s="3692"/>
      <c r="R51" s="3692"/>
      <c r="S51" s="3710">
        <f t="shared" si="3"/>
        <v>0</v>
      </c>
      <c r="T51" s="3698"/>
    </row>
    <row r="52" spans="1:20" ht="15" customHeight="1">
      <c r="A52" s="1453" t="s">
        <v>1749</v>
      </c>
      <c r="B52" s="238"/>
      <c r="C52" s="3712">
        <f>SUM(C53:C58)</f>
        <v>0</v>
      </c>
      <c r="D52" s="3712">
        <f t="shared" ref="D52:T52" si="4">SUM(D53:D58)</f>
        <v>0</v>
      </c>
      <c r="E52" s="3712">
        <f t="shared" si="4"/>
        <v>0</v>
      </c>
      <c r="F52" s="3712">
        <f t="shared" si="4"/>
        <v>0</v>
      </c>
      <c r="G52" s="3712">
        <f t="shared" si="4"/>
        <v>0</v>
      </c>
      <c r="H52" s="3712">
        <f t="shared" si="4"/>
        <v>0</v>
      </c>
      <c r="I52" s="3712">
        <f t="shared" si="4"/>
        <v>0</v>
      </c>
      <c r="J52" s="3712">
        <f t="shared" si="4"/>
        <v>0</v>
      </c>
      <c r="K52" s="3712">
        <f t="shared" si="4"/>
        <v>0</v>
      </c>
      <c r="L52" s="3712">
        <f t="shared" si="4"/>
        <v>0</v>
      </c>
      <c r="M52" s="3712">
        <f t="shared" si="4"/>
        <v>0</v>
      </c>
      <c r="N52" s="3712">
        <f t="shared" si="4"/>
        <v>0</v>
      </c>
      <c r="O52" s="3712">
        <f t="shared" si="4"/>
        <v>0</v>
      </c>
      <c r="P52" s="3712">
        <f t="shared" si="4"/>
        <v>0</v>
      </c>
      <c r="Q52" s="3712">
        <f t="shared" si="4"/>
        <v>0</v>
      </c>
      <c r="R52" s="3712">
        <f t="shared" si="4"/>
        <v>0</v>
      </c>
      <c r="S52" s="3713">
        <f>SUM(S53:S58)</f>
        <v>0</v>
      </c>
      <c r="T52" s="1239">
        <f t="shared" si="4"/>
        <v>0</v>
      </c>
    </row>
    <row r="53" spans="1:20" ht="15" customHeight="1">
      <c r="A53" s="3702"/>
      <c r="B53" s="316"/>
      <c r="C53" s="3692"/>
      <c r="D53" s="3692"/>
      <c r="E53" s="3692"/>
      <c r="F53" s="2879"/>
      <c r="G53" s="3692"/>
      <c r="H53" s="3692"/>
      <c r="I53" s="3692"/>
      <c r="J53" s="3692"/>
      <c r="K53" s="3692"/>
      <c r="L53" s="3692"/>
      <c r="M53" s="3692"/>
      <c r="N53" s="3692"/>
      <c r="O53" s="3692"/>
      <c r="P53" s="3692"/>
      <c r="Q53" s="3692"/>
      <c r="R53" s="3692"/>
      <c r="S53" s="3710">
        <f t="shared" si="3"/>
        <v>0</v>
      </c>
      <c r="T53" s="3704"/>
    </row>
    <row r="54" spans="1:20" ht="15" customHeight="1">
      <c r="A54" s="3702"/>
      <c r="B54" s="316"/>
      <c r="C54" s="3692"/>
      <c r="D54" s="3692"/>
      <c r="E54" s="3692"/>
      <c r="F54" s="2879"/>
      <c r="G54" s="3692"/>
      <c r="H54" s="3692"/>
      <c r="I54" s="3692"/>
      <c r="J54" s="3692"/>
      <c r="K54" s="3692"/>
      <c r="L54" s="3692"/>
      <c r="M54" s="3692"/>
      <c r="N54" s="3692"/>
      <c r="O54" s="3692"/>
      <c r="P54" s="3692"/>
      <c r="Q54" s="3692"/>
      <c r="R54" s="3692"/>
      <c r="S54" s="3710">
        <f t="shared" si="3"/>
        <v>0</v>
      </c>
      <c r="T54" s="3704"/>
    </row>
    <row r="55" spans="1:20" ht="15" customHeight="1">
      <c r="A55" s="3702"/>
      <c r="B55" s="316"/>
      <c r="C55" s="3692"/>
      <c r="D55" s="3692"/>
      <c r="E55" s="3692"/>
      <c r="F55" s="2879"/>
      <c r="G55" s="3692"/>
      <c r="H55" s="3692"/>
      <c r="I55" s="3692"/>
      <c r="J55" s="3692"/>
      <c r="K55" s="3692"/>
      <c r="L55" s="3692"/>
      <c r="M55" s="3692"/>
      <c r="N55" s="3692"/>
      <c r="O55" s="3692"/>
      <c r="P55" s="3692"/>
      <c r="Q55" s="3692"/>
      <c r="R55" s="3692"/>
      <c r="S55" s="3710">
        <f t="shared" si="3"/>
        <v>0</v>
      </c>
      <c r="T55" s="3704"/>
    </row>
    <row r="56" spans="1:20" ht="15" customHeight="1">
      <c r="A56" s="3702"/>
      <c r="B56" s="316"/>
      <c r="C56" s="3692"/>
      <c r="D56" s="3692"/>
      <c r="E56" s="3692"/>
      <c r="F56" s="2879"/>
      <c r="G56" s="3692"/>
      <c r="H56" s="3692"/>
      <c r="I56" s="3692"/>
      <c r="J56" s="3692"/>
      <c r="K56" s="3692"/>
      <c r="L56" s="3692"/>
      <c r="M56" s="3692"/>
      <c r="N56" s="3692"/>
      <c r="O56" s="3692"/>
      <c r="P56" s="3692"/>
      <c r="Q56" s="3692"/>
      <c r="R56" s="3692"/>
      <c r="S56" s="3710">
        <f t="shared" si="3"/>
        <v>0</v>
      </c>
      <c r="T56" s="3704"/>
    </row>
    <row r="57" spans="1:20" ht="15" customHeight="1">
      <c r="A57" s="3714"/>
      <c r="B57" s="318"/>
      <c r="C57" s="3692"/>
      <c r="D57" s="3692"/>
      <c r="E57" s="3692"/>
      <c r="F57" s="2879"/>
      <c r="G57" s="3692"/>
      <c r="H57" s="3692"/>
      <c r="I57" s="3692"/>
      <c r="J57" s="3692"/>
      <c r="K57" s="3692"/>
      <c r="L57" s="3692"/>
      <c r="M57" s="3692"/>
      <c r="N57" s="3692"/>
      <c r="O57" s="3692"/>
      <c r="P57" s="3692"/>
      <c r="Q57" s="3692"/>
      <c r="R57" s="1998"/>
      <c r="S57" s="3710">
        <f t="shared" si="3"/>
        <v>0</v>
      </c>
      <c r="T57" s="3706"/>
    </row>
    <row r="58" spans="1:20" ht="15" customHeight="1">
      <c r="A58" s="3715"/>
      <c r="B58" s="1132"/>
      <c r="C58" s="3692"/>
      <c r="D58" s="3692"/>
      <c r="E58" s="3692"/>
      <c r="F58" s="2879"/>
      <c r="G58" s="3692"/>
      <c r="H58" s="3692"/>
      <c r="I58" s="3692"/>
      <c r="J58" s="3692"/>
      <c r="K58" s="3692"/>
      <c r="L58" s="3692"/>
      <c r="M58" s="3692"/>
      <c r="N58" s="3692"/>
      <c r="O58" s="3692"/>
      <c r="P58" s="3692"/>
      <c r="Q58" s="3692"/>
      <c r="R58" s="1133"/>
      <c r="S58" s="3710">
        <f t="shared" si="3"/>
        <v>0</v>
      </c>
      <c r="T58" s="546"/>
    </row>
    <row r="59" spans="1:20" ht="15" customHeight="1" thickBot="1">
      <c r="A59" s="4734" t="s">
        <v>440</v>
      </c>
      <c r="B59" s="3242"/>
      <c r="C59" s="3716">
        <f>SUM(C44:C52)</f>
        <v>0</v>
      </c>
      <c r="D59" s="3716">
        <f t="shared" ref="D59:T59" si="5">SUM(D44:D52)</f>
        <v>0</v>
      </c>
      <c r="E59" s="3716">
        <f t="shared" si="5"/>
        <v>0</v>
      </c>
      <c r="F59" s="3716">
        <f t="shared" si="5"/>
        <v>0</v>
      </c>
      <c r="G59" s="3716">
        <f t="shared" si="5"/>
        <v>0</v>
      </c>
      <c r="H59" s="3716">
        <f t="shared" si="5"/>
        <v>0</v>
      </c>
      <c r="I59" s="3716">
        <f t="shared" si="5"/>
        <v>0</v>
      </c>
      <c r="J59" s="3716">
        <f t="shared" si="5"/>
        <v>0</v>
      </c>
      <c r="K59" s="3716">
        <f t="shared" si="5"/>
        <v>0</v>
      </c>
      <c r="L59" s="3716">
        <f t="shared" si="5"/>
        <v>0</v>
      </c>
      <c r="M59" s="3716">
        <f t="shared" si="5"/>
        <v>0</v>
      </c>
      <c r="N59" s="3716">
        <f t="shared" si="5"/>
        <v>0</v>
      </c>
      <c r="O59" s="3716">
        <f t="shared" si="5"/>
        <v>0</v>
      </c>
      <c r="P59" s="3716">
        <f t="shared" si="5"/>
        <v>0</v>
      </c>
      <c r="Q59" s="3716">
        <f t="shared" si="5"/>
        <v>0</v>
      </c>
      <c r="R59" s="3716">
        <f t="shared" si="5"/>
        <v>0</v>
      </c>
      <c r="S59" s="3717">
        <f t="shared" si="5"/>
        <v>0</v>
      </c>
      <c r="T59" s="3718">
        <f t="shared" si="5"/>
        <v>0</v>
      </c>
    </row>
    <row r="60" spans="1:20" ht="15" customHeight="1" thickTop="1">
      <c r="A60" s="232"/>
      <c r="B60" s="239"/>
      <c r="C60" s="239"/>
      <c r="D60" s="239"/>
      <c r="E60" s="239"/>
      <c r="F60" s="239"/>
      <c r="G60" s="239"/>
      <c r="H60" s="239"/>
      <c r="I60" s="239"/>
      <c r="J60" s="239"/>
      <c r="K60" s="239"/>
      <c r="L60" s="239"/>
      <c r="M60" s="239"/>
      <c r="N60" s="239"/>
      <c r="O60" s="239"/>
      <c r="P60" s="239"/>
      <c r="Q60" s="239"/>
      <c r="R60" s="239"/>
      <c r="S60" s="91"/>
      <c r="T60" s="232"/>
    </row>
    <row r="61" spans="1:20" ht="15" customHeight="1">
      <c r="A61" s="4736" t="s">
        <v>1750</v>
      </c>
      <c r="B61" s="240"/>
      <c r="C61" s="240"/>
      <c r="D61" s="240"/>
      <c r="E61" s="240"/>
      <c r="F61" s="240"/>
      <c r="G61" s="240"/>
      <c r="H61" s="240"/>
      <c r="I61" s="240"/>
      <c r="J61" s="240"/>
      <c r="K61" s="240"/>
      <c r="L61" s="240"/>
      <c r="M61" s="240"/>
      <c r="N61" s="240"/>
      <c r="O61" s="240"/>
      <c r="P61" s="240"/>
      <c r="Q61" s="240"/>
      <c r="R61" s="240"/>
      <c r="S61" s="91"/>
      <c r="T61" s="232"/>
    </row>
    <row r="62" spans="1:20" ht="15" customHeight="1">
      <c r="A62" s="232"/>
      <c r="B62" s="240"/>
      <c r="C62" s="240"/>
      <c r="D62" s="240"/>
      <c r="E62" s="240"/>
      <c r="F62" s="240"/>
      <c r="G62" s="240"/>
      <c r="H62" s="240"/>
      <c r="I62" s="240"/>
      <c r="J62" s="240"/>
      <c r="K62" s="240"/>
      <c r="L62" s="240"/>
      <c r="M62" s="240"/>
      <c r="N62" s="240"/>
      <c r="O62" s="240"/>
      <c r="P62" s="240"/>
      <c r="Q62" s="240"/>
      <c r="R62" s="240"/>
      <c r="S62" s="91"/>
      <c r="T62" s="178" t="str">
        <f>+ToC!E115</f>
        <v xml:space="preserve">LONG-TERM Annual Return </v>
      </c>
    </row>
    <row r="63" spans="1:20" ht="18.75" customHeight="1">
      <c r="A63" s="232"/>
      <c r="B63" s="239"/>
      <c r="C63" s="239"/>
      <c r="D63" s="239"/>
      <c r="E63" s="239"/>
      <c r="F63" s="239"/>
      <c r="G63" s="239"/>
      <c r="H63" s="239"/>
      <c r="I63" s="239"/>
      <c r="J63" s="239"/>
      <c r="K63" s="239"/>
      <c r="L63" s="239"/>
      <c r="M63" s="239"/>
      <c r="N63" s="239"/>
      <c r="O63" s="239"/>
      <c r="P63" s="239"/>
      <c r="Q63" s="239"/>
      <c r="R63" s="239"/>
      <c r="S63" s="232"/>
      <c r="T63" s="253" t="s">
        <v>1751</v>
      </c>
    </row>
    <row r="64" spans="1:20" customFormat="1" ht="15" hidden="1" customHeight="1">
      <c r="A64" s="4"/>
      <c r="B64" s="4"/>
      <c r="C64" s="4"/>
      <c r="D64" s="4"/>
      <c r="E64" s="4"/>
      <c r="F64" s="4"/>
      <c r="G64" s="4"/>
      <c r="H64" s="4"/>
      <c r="I64" s="4"/>
      <c r="J64" s="4"/>
      <c r="K64" s="4"/>
      <c r="L64" s="4"/>
      <c r="M64" s="4"/>
      <c r="N64" s="4"/>
      <c r="O64" s="4"/>
      <c r="P64" s="4"/>
      <c r="Q64" s="4"/>
      <c r="R64" s="4"/>
      <c r="S64" s="4"/>
      <c r="T64" s="4"/>
    </row>
    <row r="65" customFormat="1" ht="15" hidden="1" customHeight="1"/>
    <row r="66" customFormat="1" ht="15" hidden="1" customHeight="1"/>
    <row r="67" customFormat="1" ht="15" hidden="1" customHeight="1"/>
    <row r="68" customFormat="1" ht="15" hidden="1" customHeight="1"/>
    <row r="69" customFormat="1" ht="15" hidden="1" customHeight="1"/>
    <row r="70" customFormat="1" ht="15" hidden="1" customHeight="1"/>
  </sheetData>
  <sheetProtection password="DF61" sheet="1" objects="1" scenarios="1"/>
  <mergeCells count="36">
    <mergeCell ref="P14:P15"/>
    <mergeCell ref="Q14:Q15"/>
    <mergeCell ref="R14:R15"/>
    <mergeCell ref="A36:T36"/>
    <mergeCell ref="A38:T38"/>
    <mergeCell ref="C14:E14"/>
    <mergeCell ref="F14:H14"/>
    <mergeCell ref="I14:K14"/>
    <mergeCell ref="L14:L15"/>
    <mergeCell ref="M14:M15"/>
    <mergeCell ref="S13:T14"/>
    <mergeCell ref="N14:N15"/>
    <mergeCell ref="O14:O15"/>
    <mergeCell ref="A1:T1"/>
    <mergeCell ref="A9:T9"/>
    <mergeCell ref="A11:T11"/>
    <mergeCell ref="A12:T12"/>
    <mergeCell ref="C13:N13"/>
    <mergeCell ref="O13:P13"/>
    <mergeCell ref="Q13:R13"/>
    <mergeCell ref="Q40:R40"/>
    <mergeCell ref="S40:T40"/>
    <mergeCell ref="T41:T42"/>
    <mergeCell ref="C41:E41"/>
    <mergeCell ref="F41:H41"/>
    <mergeCell ref="I41:K41"/>
    <mergeCell ref="L41:L42"/>
    <mergeCell ref="M41:M42"/>
    <mergeCell ref="N41:N42"/>
    <mergeCell ref="O41:O42"/>
    <mergeCell ref="P41:P42"/>
    <mergeCell ref="Q41:Q42"/>
    <mergeCell ref="R41:R42"/>
    <mergeCell ref="S41:S42"/>
    <mergeCell ref="O40:P40"/>
    <mergeCell ref="C40:N40"/>
  </mergeCells>
  <phoneticPr fontId="14" type="noConversion"/>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T59 T25 T52 C52:R52 C59:R59 S17:S32 C25:R25 S44:S59 C32:R32 T32">
      <formula1>50000000000</formula1>
    </dataValidation>
  </dataValidations>
  <hyperlinks>
    <hyperlink ref="A1:T1" location="ToC!A1" display="60.010"/>
  </hyperlinks>
  <printOptions horizontalCentered="1"/>
  <pageMargins left="0.7" right="0.7" top="0.75" bottom="0.75" header="0.3" footer="0.3"/>
  <pageSetup paperSize="5" scale="45"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92D050"/>
  </sheetPr>
  <dimension ref="A1:F112"/>
  <sheetViews>
    <sheetView zoomScaleNormal="100" workbookViewId="0">
      <selection activeCell="A87" sqref="A87:F87"/>
    </sheetView>
  </sheetViews>
  <sheetFormatPr defaultColWidth="8.765625" defaultRowHeight="15.5"/>
  <cols>
    <col min="1" max="1" width="40.3046875" bestFit="1" customWidth="1"/>
    <col min="2" max="2" width="4.53515625" customWidth="1"/>
    <col min="3" max="6" width="15.765625" customWidth="1"/>
  </cols>
  <sheetData>
    <row r="1" spans="1:6" s="98" customFormat="1">
      <c r="A1" s="5052" t="s">
        <v>125</v>
      </c>
      <c r="B1" s="5052"/>
      <c r="C1" s="5052"/>
      <c r="D1" s="5052"/>
      <c r="E1" s="5052"/>
      <c r="F1" s="5052"/>
    </row>
    <row r="2" spans="1:6" s="98" customFormat="1">
      <c r="A2" s="227"/>
      <c r="B2" s="227"/>
      <c r="C2" s="227"/>
      <c r="D2" s="227"/>
      <c r="E2" s="640" t="s">
        <v>1752</v>
      </c>
      <c r="F2" s="227"/>
    </row>
    <row r="3" spans="1:6" s="98" customFormat="1">
      <c r="A3" s="653" t="str">
        <f>+Cover!A14</f>
        <v>Select Name of Insurer/ Financial Holding Company</v>
      </c>
      <c r="B3" s="102"/>
      <c r="C3" s="102"/>
      <c r="D3" s="102"/>
      <c r="E3" s="102"/>
      <c r="F3" s="215"/>
    </row>
    <row r="4" spans="1:6" s="98" customFormat="1">
      <c r="A4" s="229" t="str">
        <f>+ToC!A3</f>
        <v>Insurer/Financial Holding Company</v>
      </c>
      <c r="B4" s="102"/>
      <c r="C4" s="102"/>
      <c r="D4" s="102"/>
      <c r="E4" s="102"/>
      <c r="F4" s="215"/>
    </row>
    <row r="5" spans="1:6" s="98" customFormat="1">
      <c r="A5" s="229"/>
      <c r="B5" s="102"/>
      <c r="C5" s="102"/>
      <c r="D5" s="102"/>
      <c r="E5" s="102"/>
      <c r="F5" s="215"/>
    </row>
    <row r="6" spans="1:6" s="98" customFormat="1">
      <c r="A6" s="99" t="str">
        <f>+ToC!A5</f>
        <v>LONG-TERM INSURERS ANNUAL RETURN</v>
      </c>
      <c r="B6" s="230"/>
      <c r="C6" s="215"/>
      <c r="D6" s="102"/>
      <c r="E6" s="102"/>
      <c r="F6" s="215"/>
    </row>
    <row r="7" spans="1:6" s="98" customFormat="1">
      <c r="A7" s="229" t="str">
        <f>+ToC!A6</f>
        <v>FOR THE YEAR ENDED:</v>
      </c>
      <c r="B7" s="102"/>
      <c r="C7" s="102"/>
      <c r="D7" s="102"/>
      <c r="E7" s="1240">
        <f>+Cover!A23</f>
        <v>0</v>
      </c>
      <c r="F7" s="215"/>
    </row>
    <row r="8" spans="1:6" s="98" customFormat="1">
      <c r="A8" s="229"/>
      <c r="B8" s="102"/>
      <c r="C8" s="102"/>
      <c r="D8" s="102"/>
      <c r="E8" s="215"/>
      <c r="F8" s="215"/>
    </row>
    <row r="9" spans="1:6" s="98" customFormat="1">
      <c r="A9" s="5407" t="s">
        <v>999</v>
      </c>
      <c r="B9" s="5407"/>
      <c r="C9" s="5407"/>
      <c r="D9" s="5407"/>
      <c r="E9" s="5407"/>
      <c r="F9" s="5407"/>
    </row>
    <row r="10" spans="1:6" s="98" customFormat="1">
      <c r="A10" s="1770"/>
      <c r="B10" s="1770"/>
      <c r="C10" s="1770"/>
      <c r="D10" s="1770"/>
      <c r="E10" s="1770"/>
      <c r="F10" s="1770"/>
    </row>
    <row r="11" spans="1:6" s="98" customFormat="1">
      <c r="A11" s="5894" t="s">
        <v>1753</v>
      </c>
      <c r="B11" s="5894"/>
      <c r="C11" s="5894"/>
      <c r="D11" s="5894"/>
      <c r="E11" s="5894"/>
      <c r="F11" s="5894"/>
    </row>
    <row r="12" spans="1:6" s="98" customFormat="1" ht="16" thickBot="1">
      <c r="A12" s="5907"/>
      <c r="B12" s="5894"/>
      <c r="C12" s="5894"/>
      <c r="D12" s="5894"/>
      <c r="E12" s="5894"/>
      <c r="F12" s="5894"/>
    </row>
    <row r="13" spans="1:6" s="98" customFormat="1" ht="27" thickTop="1">
      <c r="A13" s="3719" t="s">
        <v>1079</v>
      </c>
      <c r="B13" s="11" t="s">
        <v>133</v>
      </c>
      <c r="C13" s="11">
        <f>YEAR($E$7)</f>
        <v>1900</v>
      </c>
      <c r="D13" s="72">
        <f>C13-1</f>
        <v>1899</v>
      </c>
      <c r="E13" s="215"/>
      <c r="F13" s="215"/>
    </row>
    <row r="14" spans="1:6" s="98" customFormat="1">
      <c r="A14" s="3222"/>
      <c r="B14" s="2562"/>
      <c r="C14" s="2564" t="s">
        <v>640</v>
      </c>
      <c r="D14" s="2648" t="s">
        <v>640</v>
      </c>
      <c r="E14" s="215"/>
      <c r="F14" s="215"/>
    </row>
    <row r="15" spans="1:6" s="98" customFormat="1">
      <c r="A15" s="3966" t="s">
        <v>1754</v>
      </c>
      <c r="B15" s="3972"/>
      <c r="C15" s="3037"/>
      <c r="D15" s="3720"/>
      <c r="E15" s="215"/>
      <c r="F15" s="215"/>
    </row>
    <row r="16" spans="1:6" s="98" customFormat="1">
      <c r="A16" s="3967" t="s">
        <v>1755</v>
      </c>
      <c r="B16" s="3973"/>
      <c r="C16" s="3037"/>
      <c r="D16" s="3721"/>
      <c r="E16" s="215"/>
      <c r="F16" s="215"/>
    </row>
    <row r="17" spans="1:6" s="98" customFormat="1">
      <c r="A17" s="3969" t="s">
        <v>1987</v>
      </c>
      <c r="B17" s="323"/>
      <c r="C17" s="3037"/>
      <c r="D17" s="3722"/>
      <c r="E17" s="215"/>
      <c r="F17" s="215"/>
    </row>
    <row r="18" spans="1:6" s="98" customFormat="1">
      <c r="A18" s="2702" t="s">
        <v>2428</v>
      </c>
      <c r="B18" s="2562"/>
      <c r="C18" s="2504">
        <f>SUM(C21:C22)</f>
        <v>0</v>
      </c>
      <c r="D18" s="2506">
        <f>SUM(D21:D22)</f>
        <v>0</v>
      </c>
      <c r="E18" s="215"/>
      <c r="F18" s="215"/>
    </row>
    <row r="19" spans="1:6" s="98" customFormat="1">
      <c r="A19" s="3968" t="s">
        <v>1986</v>
      </c>
      <c r="B19" s="3974"/>
      <c r="C19" s="3037"/>
      <c r="D19" s="3750"/>
      <c r="E19" s="215"/>
      <c r="F19" s="215"/>
    </row>
    <row r="20" spans="1:6" s="98" customFormat="1">
      <c r="A20" s="4034"/>
      <c r="B20" s="4035"/>
      <c r="C20" s="3970"/>
      <c r="D20" s="3971"/>
      <c r="E20" s="215"/>
      <c r="F20" s="215"/>
    </row>
    <row r="21" spans="1:6" s="98" customFormat="1">
      <c r="A21" s="3982"/>
      <c r="B21" s="4036"/>
      <c r="C21" s="3037"/>
      <c r="D21" s="3721"/>
      <c r="E21" s="215"/>
      <c r="F21" s="215"/>
    </row>
    <row r="22" spans="1:6" s="98" customFormat="1">
      <c r="A22" s="4037"/>
      <c r="B22" s="4038"/>
      <c r="C22" s="3037"/>
      <c r="D22" s="3723"/>
      <c r="E22" s="215"/>
      <c r="F22" s="215"/>
    </row>
    <row r="23" spans="1:6" s="98" customFormat="1" ht="16" thickBot="1">
      <c r="A23" s="3724" t="s">
        <v>1757</v>
      </c>
      <c r="B23" s="3242"/>
      <c r="C23" s="3132">
        <f>SUM(C15:C18)</f>
        <v>0</v>
      </c>
      <c r="D23" s="3133">
        <f>SUM(D15:D18)</f>
        <v>0</v>
      </c>
      <c r="E23" s="215"/>
      <c r="F23" s="215"/>
    </row>
    <row r="24" spans="1:6" s="98" customFormat="1" ht="16" thickTop="1">
      <c r="A24" s="1770"/>
      <c r="B24" s="1770"/>
      <c r="C24" s="1770"/>
      <c r="D24" s="1770"/>
      <c r="E24" s="1770"/>
      <c r="F24" s="1770"/>
    </row>
    <row r="25" spans="1:6" s="98" customFormat="1">
      <c r="A25" s="1770"/>
      <c r="B25" s="1770"/>
      <c r="C25" s="1770"/>
      <c r="D25" s="1770"/>
      <c r="E25" s="1770"/>
      <c r="F25" s="1770"/>
    </row>
    <row r="26" spans="1:6" s="98" customFormat="1">
      <c r="A26" s="5423" t="s">
        <v>1758</v>
      </c>
      <c r="B26" s="5423"/>
      <c r="C26" s="5423"/>
      <c r="D26" s="5423"/>
      <c r="E26" s="5423"/>
      <c r="F26" s="5423"/>
    </row>
    <row r="27" spans="1:6" s="98" customFormat="1" ht="16" thickBot="1">
      <c r="A27" s="102"/>
      <c r="B27" s="102"/>
      <c r="C27" s="102"/>
      <c r="D27" s="102"/>
      <c r="E27" s="102"/>
      <c r="F27" s="102"/>
    </row>
    <row r="28" spans="1:6" s="98" customFormat="1" ht="26.5" thickTop="1">
      <c r="A28" s="86"/>
      <c r="B28" s="87"/>
      <c r="C28" s="2644" t="s">
        <v>1759</v>
      </c>
      <c r="D28" s="2644" t="s">
        <v>1760</v>
      </c>
      <c r="E28" s="11">
        <f>YEAR($E$7)</f>
        <v>1900</v>
      </c>
      <c r="F28" s="72">
        <f>E28-1</f>
        <v>1899</v>
      </c>
    </row>
    <row r="29" spans="1:6" s="98" customFormat="1" ht="16.5">
      <c r="A29" s="4738" t="s">
        <v>1079</v>
      </c>
      <c r="B29" s="1241" t="s">
        <v>133</v>
      </c>
      <c r="C29" s="2564" t="s">
        <v>640</v>
      </c>
      <c r="D29" s="2564" t="s">
        <v>640</v>
      </c>
      <c r="E29" s="2564" t="s">
        <v>640</v>
      </c>
      <c r="F29" s="2648" t="s">
        <v>640</v>
      </c>
    </row>
    <row r="30" spans="1:6" s="98" customFormat="1">
      <c r="A30" s="3725" t="s">
        <v>826</v>
      </c>
      <c r="B30" s="3726"/>
      <c r="C30" s="3727" t="s">
        <v>294</v>
      </c>
      <c r="D30" s="3728" t="s">
        <v>295</v>
      </c>
      <c r="E30" s="3728" t="s">
        <v>296</v>
      </c>
      <c r="F30" s="3729" t="s">
        <v>297</v>
      </c>
    </row>
    <row r="31" spans="1:6" s="98" customFormat="1">
      <c r="A31" s="8" t="s">
        <v>1761</v>
      </c>
      <c r="B31" s="3730"/>
      <c r="C31" s="508"/>
      <c r="D31" s="521"/>
      <c r="E31" s="522">
        <f>SUM(C31:D31)</f>
        <v>0</v>
      </c>
      <c r="F31" s="3975"/>
    </row>
    <row r="32" spans="1:6" s="98" customFormat="1">
      <c r="A32" s="8" t="s">
        <v>1762</v>
      </c>
      <c r="B32" s="1242"/>
      <c r="C32" s="129"/>
      <c r="D32" s="3731"/>
      <c r="E32" s="522">
        <f>SUM(C32:D32)</f>
        <v>0</v>
      </c>
      <c r="F32" s="3732"/>
    </row>
    <row r="33" spans="1:6" s="98" customFormat="1">
      <c r="A33" s="3733" t="s">
        <v>1763</v>
      </c>
      <c r="B33" s="2000"/>
      <c r="C33" s="2651">
        <f>SUM(C31:C32)</f>
        <v>0</v>
      </c>
      <c r="D33" s="2651">
        <f>SUM(D31:D32)</f>
        <v>0</v>
      </c>
      <c r="E33" s="3249">
        <f>SUM(E31:E32)</f>
        <v>0</v>
      </c>
      <c r="F33" s="3734">
        <f>SUM(F31:F32)</f>
        <v>0</v>
      </c>
    </row>
    <row r="34" spans="1:6" s="98" customFormat="1">
      <c r="A34" s="536" t="s">
        <v>1764</v>
      </c>
      <c r="B34" s="1242"/>
      <c r="C34" s="523"/>
      <c r="D34" s="3735"/>
      <c r="E34" s="3080"/>
      <c r="F34" s="3976"/>
    </row>
    <row r="35" spans="1:6" s="98" customFormat="1">
      <c r="A35" s="8" t="s">
        <v>1765</v>
      </c>
      <c r="B35" s="1242"/>
      <c r="C35" s="129"/>
      <c r="D35" s="524"/>
      <c r="E35" s="522">
        <f>SUM(C35:D35)</f>
        <v>0</v>
      </c>
      <c r="F35" s="525"/>
    </row>
    <row r="36" spans="1:6" s="98" customFormat="1" ht="26">
      <c r="A36" s="537" t="s">
        <v>1766</v>
      </c>
      <c r="B36" s="1242"/>
      <c r="C36" s="129"/>
      <c r="D36" s="524"/>
      <c r="E36" s="522">
        <f>SUM(C36:D36)</f>
        <v>0</v>
      </c>
      <c r="F36" s="525"/>
    </row>
    <row r="37" spans="1:6" s="98" customFormat="1">
      <c r="A37" s="8" t="s">
        <v>1767</v>
      </c>
      <c r="B37" s="1242"/>
      <c r="C37" s="129"/>
      <c r="D37" s="524"/>
      <c r="E37" s="522">
        <f>SUM(C37:D37)</f>
        <v>0</v>
      </c>
      <c r="F37" s="525"/>
    </row>
    <row r="38" spans="1:6" s="98" customFormat="1">
      <c r="A38" s="8"/>
      <c r="B38" s="1243"/>
      <c r="C38" s="3736"/>
      <c r="D38" s="3737"/>
      <c r="E38" s="3738"/>
      <c r="F38" s="3739"/>
    </row>
    <row r="39" spans="1:6" s="98" customFormat="1">
      <c r="A39" s="3733" t="s">
        <v>2429</v>
      </c>
      <c r="B39" s="1970"/>
      <c r="C39" s="2651">
        <f>SUM(C35:C37)</f>
        <v>0</v>
      </c>
      <c r="D39" s="2651">
        <f t="shared" ref="D39:F39" si="0">SUM(D35:D37)</f>
        <v>0</v>
      </c>
      <c r="E39" s="3249">
        <f>SUM(E35:E37)</f>
        <v>0</v>
      </c>
      <c r="F39" s="3734">
        <f t="shared" si="0"/>
        <v>0</v>
      </c>
    </row>
    <row r="40" spans="1:6" s="98" customFormat="1">
      <c r="A40" s="536" t="s">
        <v>1769</v>
      </c>
      <c r="B40" s="1243"/>
      <c r="C40" s="523"/>
      <c r="D40" s="3735"/>
      <c r="E40" s="526"/>
      <c r="F40" s="3976"/>
    </row>
    <row r="41" spans="1:6" s="98" customFormat="1" ht="26">
      <c r="A41" s="537" t="s">
        <v>1770</v>
      </c>
      <c r="B41" s="1243"/>
      <c r="C41" s="129"/>
      <c r="D41" s="527"/>
      <c r="E41" s="522">
        <f>SUM(C41:D41)</f>
        <v>0</v>
      </c>
      <c r="F41" s="525"/>
    </row>
    <row r="42" spans="1:6" s="98" customFormat="1">
      <c r="A42" s="8" t="s">
        <v>1771</v>
      </c>
      <c r="B42" s="1243"/>
      <c r="C42" s="129"/>
      <c r="D42" s="527"/>
      <c r="E42" s="522">
        <f>SUM(C42:D42)</f>
        <v>0</v>
      </c>
      <c r="F42" s="525"/>
    </row>
    <row r="43" spans="1:6" s="98" customFormat="1">
      <c r="A43" s="8"/>
      <c r="B43" s="1243"/>
      <c r="C43" s="3736"/>
      <c r="D43" s="3737"/>
      <c r="E43" s="3738"/>
      <c r="F43" s="3739"/>
    </row>
    <row r="44" spans="1:6" s="98" customFormat="1">
      <c r="A44" s="3733" t="s">
        <v>1772</v>
      </c>
      <c r="B44" s="1970"/>
      <c r="C44" s="2651">
        <f>SUM(C41:C42)</f>
        <v>0</v>
      </c>
      <c r="D44" s="2651">
        <f t="shared" ref="D44:F44" si="1">SUM(D41:D42)</f>
        <v>0</v>
      </c>
      <c r="E44" s="3249">
        <f t="shared" si="1"/>
        <v>0</v>
      </c>
      <c r="F44" s="3734">
        <f t="shared" si="1"/>
        <v>0</v>
      </c>
    </row>
    <row r="45" spans="1:6" s="98" customFormat="1">
      <c r="A45" s="9" t="s">
        <v>1773</v>
      </c>
      <c r="B45" s="1243"/>
      <c r="C45" s="523"/>
      <c r="D45" s="3735"/>
      <c r="E45" s="3741"/>
      <c r="F45" s="3976"/>
    </row>
    <row r="46" spans="1:6" s="98" customFormat="1">
      <c r="A46" s="8" t="s">
        <v>1774</v>
      </c>
      <c r="B46" s="1243"/>
      <c r="C46" s="129"/>
      <c r="D46" s="129"/>
      <c r="E46" s="528">
        <f t="shared" ref="E46:E53" si="2">SUM(C46:D46)</f>
        <v>0</v>
      </c>
      <c r="F46" s="306"/>
    </row>
    <row r="47" spans="1:6" s="98" customFormat="1">
      <c r="A47" s="8" t="s">
        <v>1775</v>
      </c>
      <c r="B47" s="1243"/>
      <c r="C47" s="129"/>
      <c r="D47" s="129"/>
      <c r="E47" s="528">
        <f t="shared" si="2"/>
        <v>0</v>
      </c>
      <c r="F47" s="306"/>
    </row>
    <row r="48" spans="1:6" s="98" customFormat="1">
      <c r="A48" s="8" t="s">
        <v>1776</v>
      </c>
      <c r="B48" s="1243"/>
      <c r="C48" s="129"/>
      <c r="D48" s="129"/>
      <c r="E48" s="528">
        <f t="shared" si="2"/>
        <v>0</v>
      </c>
      <c r="F48" s="306"/>
    </row>
    <row r="49" spans="1:6" s="98" customFormat="1">
      <c r="A49" s="8" t="s">
        <v>2430</v>
      </c>
      <c r="B49" s="1243"/>
      <c r="C49" s="129"/>
      <c r="D49" s="129"/>
      <c r="E49" s="528">
        <f t="shared" si="2"/>
        <v>0</v>
      </c>
      <c r="F49" s="306"/>
    </row>
    <row r="50" spans="1:6" s="98" customFormat="1">
      <c r="A50" s="8" t="s">
        <v>1777</v>
      </c>
      <c r="B50" s="1243"/>
      <c r="C50" s="129"/>
      <c r="D50" s="129"/>
      <c r="E50" s="528">
        <f t="shared" si="2"/>
        <v>0</v>
      </c>
      <c r="F50" s="306"/>
    </row>
    <row r="51" spans="1:6" s="98" customFormat="1">
      <c r="A51" s="8" t="s">
        <v>1778</v>
      </c>
      <c r="B51" s="1243"/>
      <c r="C51" s="129"/>
      <c r="D51" s="129"/>
      <c r="E51" s="528">
        <f t="shared" si="2"/>
        <v>0</v>
      </c>
      <c r="F51" s="306"/>
    </row>
    <row r="52" spans="1:6" s="98" customFormat="1">
      <c r="A52" s="8" t="s">
        <v>1779</v>
      </c>
      <c r="B52" s="1243"/>
      <c r="C52" s="129"/>
      <c r="D52" s="129"/>
      <c r="E52" s="528">
        <f>SUM(C52:D52)</f>
        <v>0</v>
      </c>
      <c r="F52" s="306"/>
    </row>
    <row r="53" spans="1:6" s="98" customFormat="1">
      <c r="A53" s="8" t="s">
        <v>1780</v>
      </c>
      <c r="B53" s="1243"/>
      <c r="C53" s="129"/>
      <c r="D53" s="129"/>
      <c r="E53" s="528">
        <f t="shared" si="2"/>
        <v>0</v>
      </c>
      <c r="F53" s="306"/>
    </row>
    <row r="54" spans="1:6" s="98" customFormat="1" ht="26.5">
      <c r="A54" s="4739" t="s">
        <v>1781</v>
      </c>
      <c r="B54" s="1970"/>
      <c r="C54" s="2651">
        <f>SUM(C46:C53)</f>
        <v>0</v>
      </c>
      <c r="D54" s="2651">
        <f t="shared" ref="D54:F54" si="3">SUM(D46:D53)</f>
        <v>0</v>
      </c>
      <c r="E54" s="3249">
        <f t="shared" si="3"/>
        <v>0</v>
      </c>
      <c r="F54" s="3734">
        <f t="shared" si="3"/>
        <v>0</v>
      </c>
    </row>
    <row r="55" spans="1:6" s="98" customFormat="1">
      <c r="A55" s="4740"/>
      <c r="B55" s="1243"/>
      <c r="C55" s="523"/>
      <c r="D55" s="3735"/>
      <c r="E55" s="3741"/>
      <c r="F55" s="3976"/>
    </row>
    <row r="56" spans="1:6" s="98" customFormat="1">
      <c r="A56" s="536" t="s">
        <v>1782</v>
      </c>
      <c r="B56" s="1243"/>
      <c r="C56" s="523"/>
      <c r="D56" s="3735"/>
      <c r="E56" s="3741"/>
      <c r="F56" s="3976"/>
    </row>
    <row r="57" spans="1:6" s="98" customFormat="1">
      <c r="A57" s="8" t="s">
        <v>1783</v>
      </c>
      <c r="B57" s="1243"/>
      <c r="C57" s="129"/>
      <c r="D57" s="129"/>
      <c r="E57" s="528">
        <f>SUM(C57:D57)</f>
        <v>0</v>
      </c>
      <c r="F57" s="306"/>
    </row>
    <row r="58" spans="1:6" s="98" customFormat="1">
      <c r="A58" s="8" t="s">
        <v>1784</v>
      </c>
      <c r="B58" s="1243"/>
      <c r="C58" s="129"/>
      <c r="D58" s="129"/>
      <c r="E58" s="528">
        <f t="shared" ref="E58:E63" si="4">SUM(C58:D58)</f>
        <v>0</v>
      </c>
      <c r="F58" s="306"/>
    </row>
    <row r="59" spans="1:6" s="98" customFormat="1">
      <c r="A59" s="8" t="s">
        <v>2431</v>
      </c>
      <c r="B59" s="1243"/>
      <c r="C59" s="129"/>
      <c r="D59" s="129"/>
      <c r="E59" s="528">
        <f t="shared" si="4"/>
        <v>0</v>
      </c>
      <c r="F59" s="306"/>
    </row>
    <row r="60" spans="1:6" s="98" customFormat="1">
      <c r="A60" s="8" t="s">
        <v>1785</v>
      </c>
      <c r="B60" s="1243"/>
      <c r="C60" s="129"/>
      <c r="D60" s="129"/>
      <c r="E60" s="528">
        <f t="shared" si="4"/>
        <v>0</v>
      </c>
      <c r="F60" s="306"/>
    </row>
    <row r="61" spans="1:6" s="98" customFormat="1">
      <c r="A61" s="537" t="s">
        <v>1786</v>
      </c>
      <c r="B61" s="1243"/>
      <c r="C61" s="129"/>
      <c r="D61" s="129"/>
      <c r="E61" s="528">
        <f t="shared" si="4"/>
        <v>0</v>
      </c>
      <c r="F61" s="306"/>
    </row>
    <row r="62" spans="1:6" s="98" customFormat="1">
      <c r="A62" s="8" t="s">
        <v>1787</v>
      </c>
      <c r="B62" s="1243"/>
      <c r="C62" s="129"/>
      <c r="D62" s="129"/>
      <c r="E62" s="528">
        <f t="shared" si="4"/>
        <v>0</v>
      </c>
      <c r="F62" s="306"/>
    </row>
    <row r="63" spans="1:6" s="98" customFormat="1">
      <c r="A63" s="8" t="s">
        <v>1788</v>
      </c>
      <c r="B63" s="1243"/>
      <c r="C63" s="129"/>
      <c r="D63" s="129"/>
      <c r="E63" s="528">
        <f t="shared" si="4"/>
        <v>0</v>
      </c>
      <c r="F63" s="306"/>
    </row>
    <row r="64" spans="1:6" s="98" customFormat="1">
      <c r="A64" s="8"/>
      <c r="B64" s="1243"/>
      <c r="C64" s="523"/>
      <c r="D64" s="529"/>
      <c r="E64" s="330"/>
      <c r="F64" s="530"/>
    </row>
    <row r="65" spans="1:6" s="98" customFormat="1">
      <c r="A65" s="3733" t="s">
        <v>1789</v>
      </c>
      <c r="B65" s="1970"/>
      <c r="C65" s="509">
        <f>SUM(C66:C70)</f>
        <v>0</v>
      </c>
      <c r="D65" s="509">
        <f>SUM(D66:D70)</f>
        <v>0</v>
      </c>
      <c r="E65" s="528">
        <f>SUM(E66:E70)</f>
        <v>0</v>
      </c>
      <c r="F65" s="531">
        <f>SUM(F66:F70)</f>
        <v>0</v>
      </c>
    </row>
    <row r="66" spans="1:6" s="98" customFormat="1">
      <c r="A66" s="3965" t="s">
        <v>2432</v>
      </c>
      <c r="B66" s="1243"/>
      <c r="C66" s="3743"/>
      <c r="D66" s="3743"/>
      <c r="E66" s="3744">
        <f>SUM(C66:D66)</f>
        <v>0</v>
      </c>
      <c r="F66" s="3745"/>
    </row>
    <row r="67" spans="1:6" s="98" customFormat="1">
      <c r="A67" s="4741"/>
      <c r="B67" s="1243"/>
      <c r="C67" s="508"/>
      <c r="D67" s="508"/>
      <c r="E67" s="528">
        <f t="shared" ref="E67:E70" si="5">SUM(C67:D67)</f>
        <v>0</v>
      </c>
      <c r="F67" s="513"/>
    </row>
    <row r="68" spans="1:6" s="98" customFormat="1">
      <c r="A68" s="4742"/>
      <c r="B68" s="1243"/>
      <c r="C68" s="508"/>
      <c r="D68" s="508"/>
      <c r="E68" s="528">
        <f t="shared" si="5"/>
        <v>0</v>
      </c>
      <c r="F68" s="513"/>
    </row>
    <row r="69" spans="1:6" s="98" customFormat="1">
      <c r="A69" s="4743"/>
      <c r="B69" s="1243"/>
      <c r="C69" s="508"/>
      <c r="D69" s="508"/>
      <c r="E69" s="528">
        <f t="shared" si="5"/>
        <v>0</v>
      </c>
      <c r="F69" s="513"/>
    </row>
    <row r="70" spans="1:6" s="98" customFormat="1">
      <c r="A70" s="4744"/>
      <c r="B70" s="1243"/>
      <c r="C70" s="508"/>
      <c r="D70" s="508"/>
      <c r="E70" s="532">
        <f t="shared" si="5"/>
        <v>0</v>
      </c>
      <c r="F70" s="513"/>
    </row>
    <row r="71" spans="1:6" s="98" customFormat="1">
      <c r="A71" s="3733" t="s">
        <v>1790</v>
      </c>
      <c r="B71" s="2000"/>
      <c r="C71" s="2651">
        <f>SUM(C57:C65)</f>
        <v>0</v>
      </c>
      <c r="D71" s="2651">
        <f>SUM(D57:D65)</f>
        <v>0</v>
      </c>
      <c r="E71" s="2651">
        <f>SUM(E57:E65)</f>
        <v>0</v>
      </c>
      <c r="F71" s="3734">
        <f>SUM(F57:F65)</f>
        <v>0</v>
      </c>
    </row>
    <row r="72" spans="1:6" s="98" customFormat="1">
      <c r="A72" s="3746"/>
      <c r="B72" s="1242"/>
      <c r="C72" s="992"/>
      <c r="D72" s="992"/>
      <c r="E72" s="992"/>
      <c r="F72" s="533"/>
    </row>
    <row r="73" spans="1:6" s="98" customFormat="1">
      <c r="A73" s="536" t="s">
        <v>1791</v>
      </c>
      <c r="B73" s="1242"/>
      <c r="C73" s="523"/>
      <c r="D73" s="523"/>
      <c r="E73" s="523"/>
      <c r="F73" s="534"/>
    </row>
    <row r="74" spans="1:6" s="98" customFormat="1">
      <c r="A74" s="3747" t="s">
        <v>1792</v>
      </c>
      <c r="B74" s="1242"/>
      <c r="C74" s="129"/>
      <c r="D74" s="129"/>
      <c r="E74" s="528">
        <f>SUM(C74:D74)</f>
        <v>0</v>
      </c>
      <c r="F74" s="306"/>
    </row>
    <row r="75" spans="1:6" s="98" customFormat="1">
      <c r="A75" s="9" t="s">
        <v>1793</v>
      </c>
      <c r="B75" s="1242"/>
      <c r="C75" s="509">
        <f>SUM(C76:C82)</f>
        <v>0</v>
      </c>
      <c r="D75" s="509">
        <f>SUM(D76:D82)</f>
        <v>0</v>
      </c>
      <c r="E75" s="509">
        <f>SUM(E76:E82)</f>
        <v>0</v>
      </c>
      <c r="F75" s="531">
        <f>SUM(F76:F82)</f>
        <v>0</v>
      </c>
    </row>
    <row r="76" spans="1:6" s="98" customFormat="1">
      <c r="A76" s="4745"/>
      <c r="B76" s="1242"/>
      <c r="C76" s="3743"/>
      <c r="D76" s="3743"/>
      <c r="E76" s="3748">
        <f>SUM(C76:D76)</f>
        <v>0</v>
      </c>
      <c r="F76" s="3745"/>
    </row>
    <row r="77" spans="1:6" s="98" customFormat="1">
      <c r="A77" s="4741"/>
      <c r="B77" s="1242"/>
      <c r="C77" s="508"/>
      <c r="D77" s="508"/>
      <c r="E77" s="528">
        <f t="shared" ref="E77:E81" si="6">SUM(C77:D77)</f>
        <v>0</v>
      </c>
      <c r="F77" s="513"/>
    </row>
    <row r="78" spans="1:6" s="98" customFormat="1">
      <c r="A78" s="4746"/>
      <c r="B78" s="1242"/>
      <c r="C78" s="508"/>
      <c r="D78" s="508"/>
      <c r="E78" s="528">
        <f t="shared" si="6"/>
        <v>0</v>
      </c>
      <c r="F78" s="513"/>
    </row>
    <row r="79" spans="1:6" s="98" customFormat="1">
      <c r="A79" s="4746"/>
      <c r="B79" s="1242"/>
      <c r="C79" s="508"/>
      <c r="D79" s="508"/>
      <c r="E79" s="528">
        <f>SUM(C79:D79)</f>
        <v>0</v>
      </c>
      <c r="F79" s="513"/>
    </row>
    <row r="80" spans="1:6" s="98" customFormat="1">
      <c r="A80" s="4744"/>
      <c r="B80" s="1242"/>
      <c r="C80" s="508"/>
      <c r="D80" s="508"/>
      <c r="E80" s="528">
        <f t="shared" si="6"/>
        <v>0</v>
      </c>
      <c r="F80" s="513"/>
    </row>
    <row r="81" spans="1:6" s="98" customFormat="1">
      <c r="A81" s="4747"/>
      <c r="B81" s="1242"/>
      <c r="C81" s="508"/>
      <c r="D81" s="508"/>
      <c r="E81" s="528">
        <f t="shared" si="6"/>
        <v>0</v>
      </c>
      <c r="F81" s="513"/>
    </row>
    <row r="82" spans="1:6" s="98" customFormat="1">
      <c r="A82" s="4744"/>
      <c r="B82" s="1242"/>
      <c r="C82" s="926"/>
      <c r="D82" s="3183"/>
      <c r="E82" s="3749">
        <f>SUM(C82:D82)</f>
        <v>0</v>
      </c>
      <c r="F82" s="3750"/>
    </row>
    <row r="83" spans="1:6" s="98" customFormat="1">
      <c r="A83" s="3733" t="s">
        <v>1794</v>
      </c>
      <c r="B83" s="2000"/>
      <c r="C83" s="2651">
        <f>SUM(C74:C75)</f>
        <v>0</v>
      </c>
      <c r="D83" s="2651">
        <f>SUM(D74:D75)</f>
        <v>0</v>
      </c>
      <c r="E83" s="2651">
        <f>SUM(E74:E75)</f>
        <v>0</v>
      </c>
      <c r="F83" s="3734">
        <f>SUM(F74:F75)</f>
        <v>0</v>
      </c>
    </row>
    <row r="84" spans="1:6" s="98" customFormat="1">
      <c r="A84" s="26"/>
      <c r="B84" s="1242"/>
      <c r="C84" s="535"/>
      <c r="D84" s="3675"/>
      <c r="E84" s="3675"/>
      <c r="F84" s="3977"/>
    </row>
    <row r="85" spans="1:6" s="98" customFormat="1" ht="16" thickBot="1">
      <c r="A85" s="4737" t="s">
        <v>1795</v>
      </c>
      <c r="B85" s="3751"/>
      <c r="C85" s="2557">
        <f>C33+C39+C44+C54+C71+C83</f>
        <v>0</v>
      </c>
      <c r="D85" s="2557">
        <f>D33+D39+D44+D54+D71+D83</f>
        <v>0</v>
      </c>
      <c r="E85" s="2557">
        <f>E33+E39+E44+E54+E71+E83</f>
        <v>0</v>
      </c>
      <c r="F85" s="3752">
        <f>F33+F39+F44+F54+F71+F83</f>
        <v>0</v>
      </c>
    </row>
    <row r="86" spans="1:6" s="98" customFormat="1" ht="16" thickTop="1">
      <c r="A86" s="288" t="s">
        <v>1796</v>
      </c>
      <c r="B86" s="197"/>
      <c r="C86" s="447"/>
      <c r="D86" s="447"/>
      <c r="E86" s="447"/>
      <c r="F86" s="278"/>
    </row>
    <row r="87" spans="1:6" s="98" customFormat="1" ht="24" customHeight="1">
      <c r="A87" s="5905" t="s">
        <v>1797</v>
      </c>
      <c r="B87" s="5906"/>
      <c r="C87" s="5906"/>
      <c r="D87" s="5906"/>
      <c r="E87" s="5906"/>
      <c r="F87" s="5906"/>
    </row>
    <row r="88" spans="1:6" s="98" customFormat="1">
      <c r="A88" s="215"/>
      <c r="B88" s="215"/>
      <c r="C88" s="215"/>
      <c r="D88" s="215"/>
      <c r="E88" s="215"/>
      <c r="F88" s="126" t="str">
        <f>+ToC!E115</f>
        <v xml:space="preserve">LONG-TERM Annual Return </v>
      </c>
    </row>
    <row r="89" spans="1:6" s="98" customFormat="1">
      <c r="A89" s="91"/>
      <c r="B89" s="91"/>
      <c r="C89" s="91"/>
      <c r="D89" s="91"/>
      <c r="E89" s="91"/>
      <c r="F89" s="126" t="s">
        <v>1798</v>
      </c>
    </row>
    <row r="90" spans="1:6" s="98" customFormat="1" hidden="1">
      <c r="A90" s="91"/>
      <c r="B90" s="91"/>
      <c r="C90" s="91"/>
      <c r="D90" s="91"/>
      <c r="E90" s="91"/>
    </row>
    <row r="91" spans="1:6" s="98" customFormat="1" hidden="1">
      <c r="A91" s="91"/>
      <c r="B91" s="91"/>
      <c r="C91" s="91"/>
      <c r="D91" s="91"/>
      <c r="E91" s="91"/>
    </row>
    <row r="92" spans="1:6" s="98" customFormat="1" hidden="1">
      <c r="A92" s="91"/>
      <c r="B92" s="91"/>
      <c r="C92" s="91"/>
      <c r="D92" s="91"/>
      <c r="E92" s="91"/>
    </row>
    <row r="93" spans="1:6" s="98" customFormat="1" hidden="1">
      <c r="A93" s="91"/>
      <c r="B93" s="91"/>
      <c r="C93" s="91"/>
      <c r="D93" s="91"/>
      <c r="E93" s="91"/>
    </row>
    <row r="94" spans="1:6" s="98" customFormat="1" hidden="1">
      <c r="A94" s="91"/>
      <c r="B94" s="91"/>
      <c r="C94" s="91"/>
      <c r="D94" s="91"/>
      <c r="E94" s="91"/>
    </row>
    <row r="95" spans="1:6" s="98" customFormat="1" hidden="1">
      <c r="A95" s="91"/>
      <c r="B95" s="91"/>
      <c r="C95" s="91"/>
      <c r="D95" s="91"/>
      <c r="E95" s="91"/>
    </row>
    <row r="96" spans="1:6" s="98" customFormat="1" hidden="1">
      <c r="A96" s="91"/>
      <c r="B96" s="91"/>
      <c r="C96" s="91"/>
      <c r="D96" s="91"/>
      <c r="E96" s="91"/>
    </row>
    <row r="97" spans="1:6" s="98" customFormat="1" hidden="1">
      <c r="A97" s="91"/>
      <c r="B97" s="91"/>
      <c r="C97" s="91"/>
      <c r="D97" s="91"/>
      <c r="E97" s="91"/>
    </row>
    <row r="98" spans="1:6" s="98" customFormat="1" hidden="1">
      <c r="A98" s="337"/>
      <c r="B98" s="92"/>
      <c r="C98" s="70"/>
      <c r="D98" s="70"/>
      <c r="E98" s="70"/>
    </row>
    <row r="99" spans="1:6" s="98" customFormat="1" hidden="1">
      <c r="A99" s="337"/>
      <c r="B99" s="92"/>
      <c r="C99" s="70"/>
      <c r="D99" s="70"/>
      <c r="E99" s="70"/>
    </row>
    <row r="100" spans="1:6" s="98" customFormat="1" hidden="1">
      <c r="A100" s="337"/>
      <c r="B100" s="92"/>
      <c r="C100" s="70"/>
      <c r="D100" s="70"/>
      <c r="E100" s="70"/>
      <c r="F100" s="27"/>
    </row>
    <row r="101" spans="1:6" s="98" customFormat="1" hidden="1">
      <c r="A101" s="337"/>
      <c r="B101" s="92"/>
      <c r="C101" s="70"/>
      <c r="D101" s="70"/>
      <c r="E101" s="70"/>
      <c r="F101" s="27"/>
    </row>
    <row r="102" spans="1:6" s="98" customFormat="1" hidden="1">
      <c r="A102" s="337"/>
      <c r="B102" s="92"/>
      <c r="C102" s="70"/>
      <c r="D102" s="70"/>
      <c r="E102" s="70"/>
      <c r="F102" s="27"/>
    </row>
    <row r="103" spans="1:6" s="98" customFormat="1" hidden="1">
      <c r="A103" s="337"/>
      <c r="B103" s="92"/>
      <c r="C103" s="70"/>
      <c r="D103" s="70"/>
      <c r="E103" s="70"/>
      <c r="F103" s="27"/>
    </row>
    <row r="104" spans="1:6" s="98" customFormat="1" hidden="1">
      <c r="A104" s="337"/>
      <c r="B104" s="92"/>
      <c r="C104" s="70"/>
      <c r="D104" s="70"/>
      <c r="E104" s="70"/>
      <c r="F104" s="27"/>
    </row>
    <row r="105" spans="1:6" s="98" customFormat="1" hidden="1">
      <c r="A105" s="91"/>
      <c r="B105" s="92"/>
      <c r="C105" s="70"/>
      <c r="D105" s="70"/>
      <c r="E105" s="70"/>
      <c r="F105" s="27"/>
    </row>
    <row r="106" spans="1:6" s="98" customFormat="1" hidden="1">
      <c r="A106" s="91"/>
      <c r="B106" s="92"/>
      <c r="C106" s="92"/>
      <c r="D106" s="92"/>
      <c r="E106" s="92"/>
      <c r="F106" s="175"/>
    </row>
    <row r="107" spans="1:6" s="98" customFormat="1" hidden="1">
      <c r="A107" s="91"/>
      <c r="B107" s="91"/>
      <c r="C107" s="91"/>
      <c r="D107" s="91"/>
      <c r="E107" s="91"/>
    </row>
    <row r="108" spans="1:6" s="98" customFormat="1" hidden="1">
      <c r="A108" s="88"/>
      <c r="B108" s="88"/>
      <c r="C108" s="88"/>
      <c r="D108" s="88"/>
      <c r="E108" s="177"/>
    </row>
    <row r="109" spans="1:6" s="98" customFormat="1" hidden="1">
      <c r="A109" s="88"/>
      <c r="B109" s="88"/>
      <c r="C109" s="88"/>
      <c r="D109" s="88"/>
      <c r="E109" s="88"/>
    </row>
    <row r="110" spans="1:6" s="98" customFormat="1" hidden="1">
      <c r="A110" s="88"/>
      <c r="B110" s="88"/>
      <c r="C110" s="88"/>
      <c r="D110" s="88"/>
      <c r="E110" s="88"/>
    </row>
    <row r="111" spans="1:6" s="98" customFormat="1">
      <c r="A111" s="97"/>
      <c r="B111" s="97"/>
      <c r="C111" s="97"/>
      <c r="D111" s="97"/>
      <c r="E111" s="97"/>
      <c r="F111" s="97"/>
    </row>
    <row r="112" spans="1:6">
      <c r="A112" s="4748"/>
      <c r="B112" s="4748"/>
      <c r="C112" s="4748"/>
      <c r="D112" s="4748"/>
      <c r="E112" s="4748"/>
      <c r="F112" s="4748"/>
    </row>
  </sheetData>
  <sheetProtection password="DF61" sheet="1" objects="1" scenarios="1"/>
  <mergeCells count="6">
    <mergeCell ref="A87:F87"/>
    <mergeCell ref="A1:F1"/>
    <mergeCell ref="A9:F9"/>
    <mergeCell ref="A26:F26"/>
    <mergeCell ref="A11:F11"/>
    <mergeCell ref="A12:F12"/>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33:F34 D54:F56 D38:F40 D43:F45 C98:E105 C15:C22 C85:E86 C23:D23 F100:F105 F85 D18:D20 C31:C83 D64:F83">
      <formula1>50000000000</formula1>
    </dataValidation>
  </dataValidations>
  <hyperlinks>
    <hyperlink ref="A1:F1" location="ToC!A1" display="60.020"/>
  </hyperlinks>
  <pageMargins left="0.7" right="0.7" top="0.75" bottom="0.75" header="0.3" footer="0.3"/>
  <pageSetup paperSize="5" scale="65"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92D050"/>
  </sheetPr>
  <dimension ref="A1:F91"/>
  <sheetViews>
    <sheetView zoomScaleNormal="100" workbookViewId="0">
      <selection activeCell="E7" sqref="E7"/>
    </sheetView>
  </sheetViews>
  <sheetFormatPr defaultColWidth="8.765625" defaultRowHeight="15.5" zeroHeight="1"/>
  <cols>
    <col min="1" max="1" width="40.3046875" style="98" bestFit="1" customWidth="1"/>
    <col min="2" max="2" width="4.69140625" style="98" bestFit="1" customWidth="1"/>
    <col min="3" max="6" width="15.765625" style="98" customWidth="1"/>
    <col min="7" max="16384" width="8.765625" style="98"/>
  </cols>
  <sheetData>
    <row r="1" spans="1:6">
      <c r="A1" s="5052" t="s">
        <v>126</v>
      </c>
      <c r="B1" s="5052"/>
      <c r="C1" s="5052"/>
      <c r="D1" s="5052"/>
      <c r="E1" s="5052"/>
      <c r="F1" s="5052"/>
    </row>
    <row r="2" spans="1:6">
      <c r="A2" s="227"/>
      <c r="B2" s="227"/>
      <c r="C2" s="227"/>
      <c r="D2" s="227"/>
      <c r="E2" s="640" t="s">
        <v>1752</v>
      </c>
      <c r="F2" s="227"/>
    </row>
    <row r="3" spans="1:6">
      <c r="A3" s="653" t="str">
        <f>+Cover!A14</f>
        <v>Select Name of Insurer/ Financial Holding Company</v>
      </c>
      <c r="B3" s="102"/>
      <c r="C3" s="102"/>
      <c r="D3" s="102"/>
      <c r="E3" s="102"/>
      <c r="F3" s="215"/>
    </row>
    <row r="4" spans="1:6">
      <c r="A4" s="229" t="str">
        <f>+ToC!A3</f>
        <v>Insurer/Financial Holding Company</v>
      </c>
      <c r="B4" s="102"/>
      <c r="C4" s="102"/>
      <c r="D4" s="102"/>
      <c r="E4" s="102"/>
      <c r="F4" s="215"/>
    </row>
    <row r="5" spans="1:6">
      <c r="A5" s="229"/>
      <c r="B5" s="102"/>
      <c r="C5" s="102"/>
      <c r="D5" s="102"/>
      <c r="E5" s="102"/>
      <c r="F5" s="215"/>
    </row>
    <row r="6" spans="1:6">
      <c r="A6" s="99" t="str">
        <f>+ToC!A5</f>
        <v>LONG-TERM INSURERS ANNUAL RETURN</v>
      </c>
      <c r="B6" s="230"/>
      <c r="C6" s="215"/>
      <c r="D6" s="102"/>
      <c r="E6" s="102"/>
      <c r="F6" s="215"/>
    </row>
    <row r="7" spans="1:6">
      <c r="A7" s="229" t="str">
        <f>+ToC!A6</f>
        <v>FOR THE YEAR ENDED:</v>
      </c>
      <c r="B7" s="102"/>
      <c r="C7" s="102"/>
      <c r="D7" s="102"/>
      <c r="E7" s="3753">
        <f>+Cover!A23</f>
        <v>0</v>
      </c>
      <c r="F7" s="215"/>
    </row>
    <row r="8" spans="1:6">
      <c r="A8" s="229"/>
      <c r="B8" s="102"/>
      <c r="C8" s="102"/>
      <c r="D8" s="102"/>
      <c r="E8" s="215"/>
      <c r="F8" s="215"/>
    </row>
    <row r="9" spans="1:6">
      <c r="A9" s="5407" t="s">
        <v>999</v>
      </c>
      <c r="B9" s="5407"/>
      <c r="C9" s="5407"/>
      <c r="D9" s="5407"/>
      <c r="E9" s="5407"/>
      <c r="F9" s="5407"/>
    </row>
    <row r="10" spans="1:6">
      <c r="A10" s="1770"/>
      <c r="B10" s="1770"/>
      <c r="C10" s="1770"/>
      <c r="D10" s="1770"/>
      <c r="E10" s="1770"/>
      <c r="F10" s="1770"/>
    </row>
    <row r="11" spans="1:6" ht="16" thickBot="1">
      <c r="A11" s="5892" t="s">
        <v>1753</v>
      </c>
      <c r="B11" s="5892"/>
      <c r="C11" s="5892"/>
      <c r="D11" s="5892"/>
      <c r="E11" s="5892"/>
      <c r="F11" s="5892"/>
    </row>
    <row r="12" spans="1:6" ht="28" thickTop="1">
      <c r="A12" s="4749" t="s">
        <v>884</v>
      </c>
      <c r="B12" s="11" t="s">
        <v>133</v>
      </c>
      <c r="C12" s="11">
        <f>YEAR($E$7)</f>
        <v>1900</v>
      </c>
      <c r="D12" s="72">
        <f>C12-1</f>
        <v>1899</v>
      </c>
      <c r="E12" s="215"/>
      <c r="F12" s="215"/>
    </row>
    <row r="13" spans="1:6">
      <c r="A13" s="3222"/>
      <c r="B13" s="2562"/>
      <c r="C13" s="3754" t="s">
        <v>640</v>
      </c>
      <c r="D13" s="2648" t="s">
        <v>640</v>
      </c>
      <c r="E13" s="215"/>
      <c r="F13" s="215"/>
    </row>
    <row r="14" spans="1:6">
      <c r="A14" s="3966" t="s">
        <v>1754</v>
      </c>
      <c r="B14" s="323"/>
      <c r="C14" s="3037"/>
      <c r="D14" s="3720"/>
      <c r="E14" s="215"/>
      <c r="F14" s="215"/>
    </row>
    <row r="15" spans="1:6">
      <c r="A15" s="3967" t="s">
        <v>1755</v>
      </c>
      <c r="B15" s="324"/>
      <c r="C15" s="3037"/>
      <c r="D15" s="3721"/>
      <c r="E15" s="215"/>
      <c r="F15" s="215"/>
    </row>
    <row r="16" spans="1:6">
      <c r="A16" s="3979" t="s">
        <v>1987</v>
      </c>
      <c r="B16" s="3978"/>
      <c r="C16" s="3037"/>
      <c r="D16" s="3722"/>
      <c r="E16" s="215"/>
      <c r="F16" s="215"/>
    </row>
    <row r="17" spans="1:6">
      <c r="A17" s="2702" t="s">
        <v>1756</v>
      </c>
      <c r="B17" s="2562"/>
      <c r="C17" s="2504">
        <f>SUM(C18:C21)</f>
        <v>0</v>
      </c>
      <c r="D17" s="2506">
        <f>SUM(D18:D21)</f>
        <v>0</v>
      </c>
      <c r="E17" s="215"/>
      <c r="F17" s="215"/>
    </row>
    <row r="18" spans="1:6">
      <c r="A18" s="3968" t="s">
        <v>1986</v>
      </c>
      <c r="B18" s="1244"/>
      <c r="C18" s="3037"/>
      <c r="D18" s="3721"/>
      <c r="E18" s="215"/>
      <c r="F18" s="215"/>
    </row>
    <row r="19" spans="1:6">
      <c r="A19" s="3981"/>
      <c r="B19" s="1244"/>
      <c r="C19" s="3037"/>
      <c r="D19" s="3721"/>
      <c r="E19" s="215"/>
      <c r="F19" s="215"/>
    </row>
    <row r="20" spans="1:6">
      <c r="A20" s="3982"/>
      <c r="B20" s="324"/>
      <c r="C20" s="3037"/>
      <c r="D20" s="3721"/>
      <c r="E20" s="215"/>
      <c r="F20" s="215"/>
    </row>
    <row r="21" spans="1:6">
      <c r="A21" s="3980"/>
      <c r="B21" s="324"/>
      <c r="C21" s="3037"/>
      <c r="D21" s="3723"/>
      <c r="E21" s="215"/>
      <c r="F21" s="215"/>
    </row>
    <row r="22" spans="1:6" ht="16" thickBot="1">
      <c r="A22" s="3755" t="s">
        <v>1757</v>
      </c>
      <c r="B22" s="3242"/>
      <c r="C22" s="3132">
        <f>SUM(C14:C17)</f>
        <v>0</v>
      </c>
      <c r="D22" s="3133">
        <f>SUM(D14:D17)</f>
        <v>0</v>
      </c>
      <c r="E22" s="215"/>
      <c r="F22" s="215"/>
    </row>
    <row r="23" spans="1:6" ht="16" thickTop="1">
      <c r="A23" s="1770"/>
      <c r="B23" s="1770"/>
      <c r="C23" s="1770"/>
      <c r="D23" s="1770"/>
      <c r="E23" s="1770"/>
      <c r="F23" s="1770"/>
    </row>
    <row r="24" spans="1:6">
      <c r="A24" s="1770"/>
      <c r="B24" s="1770"/>
      <c r="C24" s="1770"/>
      <c r="D24" s="1770"/>
      <c r="E24" s="1770"/>
      <c r="F24" s="1770"/>
    </row>
    <row r="25" spans="1:6">
      <c r="A25" s="5423" t="s">
        <v>1758</v>
      </c>
      <c r="B25" s="5423"/>
      <c r="C25" s="5423"/>
      <c r="D25" s="5423"/>
      <c r="E25" s="5423"/>
      <c r="F25" s="5423"/>
    </row>
    <row r="26" spans="1:6" ht="16" thickBot="1">
      <c r="A26" s="102"/>
      <c r="B26" s="102"/>
      <c r="C26" s="102"/>
      <c r="D26" s="102"/>
      <c r="E26" s="102"/>
      <c r="F26" s="102"/>
    </row>
    <row r="27" spans="1:6" ht="27" thickTop="1" thickBot="1">
      <c r="A27" s="3756"/>
      <c r="B27" s="3757"/>
      <c r="C27" s="2644" t="s">
        <v>1759</v>
      </c>
      <c r="D27" s="2644" t="s">
        <v>1760</v>
      </c>
      <c r="E27" s="11">
        <f>YEAR($E$7)</f>
        <v>1900</v>
      </c>
      <c r="F27" s="72">
        <f>E27-1</f>
        <v>1899</v>
      </c>
    </row>
    <row r="28" spans="1:6" ht="17" thickTop="1">
      <c r="A28" s="4749" t="s">
        <v>884</v>
      </c>
      <c r="B28" s="3757" t="s">
        <v>133</v>
      </c>
      <c r="C28" s="3757"/>
      <c r="D28" s="3757"/>
      <c r="E28" s="3757"/>
      <c r="F28" s="2488"/>
    </row>
    <row r="29" spans="1:6">
      <c r="A29" s="3725" t="s">
        <v>826</v>
      </c>
      <c r="B29" s="3726"/>
      <c r="C29" s="3727" t="s">
        <v>294</v>
      </c>
      <c r="D29" s="3758" t="s">
        <v>295</v>
      </c>
      <c r="E29" s="3758" t="s">
        <v>296</v>
      </c>
      <c r="F29" s="3729" t="s">
        <v>297</v>
      </c>
    </row>
    <row r="30" spans="1:6">
      <c r="A30" s="8" t="s">
        <v>1761</v>
      </c>
      <c r="B30" s="3759"/>
      <c r="C30" s="508"/>
      <c r="D30" s="74"/>
      <c r="E30" s="487">
        <f>SUM(C30:D30)</f>
        <v>0</v>
      </c>
      <c r="F30" s="513"/>
    </row>
    <row r="31" spans="1:6">
      <c r="A31" s="8" t="s">
        <v>1762</v>
      </c>
      <c r="B31" s="1242"/>
      <c r="C31" s="74"/>
      <c r="D31" s="129"/>
      <c r="E31" s="487">
        <f>SUM(C31:D31)</f>
        <v>0</v>
      </c>
      <c r="F31" s="306"/>
    </row>
    <row r="32" spans="1:6">
      <c r="A32" s="3733" t="s">
        <v>1763</v>
      </c>
      <c r="B32" s="2000"/>
      <c r="C32" s="3760">
        <f>SUM(C30:C31)</f>
        <v>0</v>
      </c>
      <c r="D32" s="3760">
        <f>SUM(D30:D31)</f>
        <v>0</v>
      </c>
      <c r="E32" s="3760">
        <f>SUM(E30:E31)</f>
        <v>0</v>
      </c>
      <c r="F32" s="3761">
        <f>SUM(F30:F31)</f>
        <v>0</v>
      </c>
    </row>
    <row r="33" spans="1:6">
      <c r="A33" s="536" t="s">
        <v>1764</v>
      </c>
      <c r="B33" s="1242"/>
      <c r="C33" s="83"/>
      <c r="D33" s="3762"/>
      <c r="E33" s="3763"/>
      <c r="F33" s="3984"/>
    </row>
    <row r="34" spans="1:6">
      <c r="A34" s="8" t="s">
        <v>1765</v>
      </c>
      <c r="B34" s="1242"/>
      <c r="C34" s="74"/>
      <c r="D34" s="74"/>
      <c r="E34" s="487">
        <f t="shared" ref="E34:E36" si="0">SUM(C34:D34)</f>
        <v>0</v>
      </c>
      <c r="F34" s="75"/>
    </row>
    <row r="35" spans="1:6" ht="26">
      <c r="A35" s="537" t="s">
        <v>1766</v>
      </c>
      <c r="B35" s="1242"/>
      <c r="C35" s="74"/>
      <c r="D35" s="74"/>
      <c r="E35" s="487">
        <f t="shared" si="0"/>
        <v>0</v>
      </c>
      <c r="F35" s="75"/>
    </row>
    <row r="36" spans="1:6">
      <c r="A36" s="8" t="s">
        <v>1767</v>
      </c>
      <c r="B36" s="1242"/>
      <c r="C36" s="74"/>
      <c r="D36" s="74"/>
      <c r="E36" s="487">
        <f t="shared" si="0"/>
        <v>0</v>
      </c>
      <c r="F36" s="75"/>
    </row>
    <row r="37" spans="1:6">
      <c r="A37" s="538"/>
      <c r="B37" s="1243"/>
      <c r="C37" s="3762"/>
      <c r="D37" s="3764"/>
      <c r="E37" s="3764"/>
      <c r="F37" s="3765"/>
    </row>
    <row r="38" spans="1:6">
      <c r="A38" s="3740" t="s">
        <v>1768</v>
      </c>
      <c r="B38" s="1970"/>
      <c r="C38" s="3760">
        <f>SUM(C34:C36)</f>
        <v>0</v>
      </c>
      <c r="D38" s="3760">
        <f t="shared" ref="D38:F38" si="1">SUM(D34:D36)</f>
        <v>0</v>
      </c>
      <c r="E38" s="3760">
        <f>SUM(E34:E36)</f>
        <v>0</v>
      </c>
      <c r="F38" s="3761">
        <f t="shared" si="1"/>
        <v>0</v>
      </c>
    </row>
    <row r="39" spans="1:6">
      <c r="A39" s="9" t="s">
        <v>1769</v>
      </c>
      <c r="B39" s="1243"/>
      <c r="C39" s="83"/>
      <c r="D39" s="3762"/>
      <c r="E39" s="82"/>
      <c r="F39" s="3984"/>
    </row>
    <row r="40" spans="1:6" ht="26">
      <c r="A40" s="537" t="s">
        <v>1770</v>
      </c>
      <c r="B40" s="1243"/>
      <c r="C40" s="74"/>
      <c r="D40" s="74"/>
      <c r="E40" s="487">
        <f t="shared" ref="E40:E41" si="2">SUM(C40:D40)</f>
        <v>0</v>
      </c>
      <c r="F40" s="75"/>
    </row>
    <row r="41" spans="1:6">
      <c r="A41" s="8" t="s">
        <v>1771</v>
      </c>
      <c r="B41" s="1243"/>
      <c r="C41" s="74"/>
      <c r="D41" s="74"/>
      <c r="E41" s="487">
        <f t="shared" si="2"/>
        <v>0</v>
      </c>
      <c r="F41" s="75"/>
    </row>
    <row r="42" spans="1:6">
      <c r="A42" s="538"/>
      <c r="B42" s="1243"/>
      <c r="C42" s="3766"/>
      <c r="D42" s="3764"/>
      <c r="E42" s="3764"/>
      <c r="F42" s="3765"/>
    </row>
    <row r="43" spans="1:6">
      <c r="A43" s="3740" t="s">
        <v>1772</v>
      </c>
      <c r="B43" s="1970"/>
      <c r="C43" s="3760">
        <f>SUM(C40:C41)</f>
        <v>0</v>
      </c>
      <c r="D43" s="3760">
        <f t="shared" ref="D43:F43" si="3">SUM(D40:D41)</f>
        <v>0</v>
      </c>
      <c r="E43" s="3760">
        <f t="shared" si="3"/>
        <v>0</v>
      </c>
      <c r="F43" s="3761">
        <f t="shared" si="3"/>
        <v>0</v>
      </c>
    </row>
    <row r="44" spans="1:6">
      <c r="A44" s="9" t="s">
        <v>1773</v>
      </c>
      <c r="B44" s="1243"/>
      <c r="C44" s="82"/>
      <c r="D44" s="3762"/>
      <c r="E44" s="3762"/>
      <c r="F44" s="3984"/>
    </row>
    <row r="45" spans="1:6">
      <c r="A45" s="8" t="s">
        <v>1774</v>
      </c>
      <c r="B45" s="1243"/>
      <c r="C45" s="74"/>
      <c r="D45" s="74"/>
      <c r="E45" s="487">
        <f t="shared" ref="E45:E52" si="4">SUM(C45:D45)</f>
        <v>0</v>
      </c>
      <c r="F45" s="75"/>
    </row>
    <row r="46" spans="1:6">
      <c r="A46" s="8" t="s">
        <v>1775</v>
      </c>
      <c r="B46" s="1243"/>
      <c r="C46" s="74"/>
      <c r="D46" s="74"/>
      <c r="E46" s="487">
        <f t="shared" si="4"/>
        <v>0</v>
      </c>
      <c r="F46" s="75"/>
    </row>
    <row r="47" spans="1:6">
      <c r="A47" s="8" t="s">
        <v>1776</v>
      </c>
      <c r="B47" s="1243"/>
      <c r="C47" s="74"/>
      <c r="D47" s="74"/>
      <c r="E47" s="487">
        <f t="shared" si="4"/>
        <v>0</v>
      </c>
      <c r="F47" s="75"/>
    </row>
    <row r="48" spans="1:6">
      <c r="A48" s="8" t="s">
        <v>2430</v>
      </c>
      <c r="B48" s="1243"/>
      <c r="C48" s="74"/>
      <c r="D48" s="74"/>
      <c r="E48" s="487">
        <f t="shared" si="4"/>
        <v>0</v>
      </c>
      <c r="F48" s="75"/>
    </row>
    <row r="49" spans="1:6">
      <c r="A49" s="8" t="s">
        <v>1777</v>
      </c>
      <c r="B49" s="1243"/>
      <c r="C49" s="74"/>
      <c r="D49" s="74"/>
      <c r="E49" s="487">
        <f t="shared" si="4"/>
        <v>0</v>
      </c>
      <c r="F49" s="75"/>
    </row>
    <row r="50" spans="1:6">
      <c r="A50" s="8" t="s">
        <v>1778</v>
      </c>
      <c r="B50" s="1243"/>
      <c r="C50" s="74"/>
      <c r="D50" s="74"/>
      <c r="E50" s="487">
        <f t="shared" si="4"/>
        <v>0</v>
      </c>
      <c r="F50" s="75"/>
    </row>
    <row r="51" spans="1:6">
      <c r="A51" s="8" t="s">
        <v>1779</v>
      </c>
      <c r="B51" s="1243"/>
      <c r="C51" s="74"/>
      <c r="D51" s="74"/>
      <c r="E51" s="487">
        <f t="shared" si="4"/>
        <v>0</v>
      </c>
      <c r="F51" s="75"/>
    </row>
    <row r="52" spans="1:6">
      <c r="A52" s="8" t="s">
        <v>1780</v>
      </c>
      <c r="B52" s="1243"/>
      <c r="C52" s="74"/>
      <c r="D52" s="74"/>
      <c r="E52" s="487">
        <f t="shared" si="4"/>
        <v>0</v>
      </c>
      <c r="F52" s="75"/>
    </row>
    <row r="53" spans="1:6" ht="24">
      <c r="A53" s="3742" t="s">
        <v>1781</v>
      </c>
      <c r="B53" s="1970"/>
      <c r="C53" s="3760">
        <f>SUM(C45:C52)</f>
        <v>0</v>
      </c>
      <c r="D53" s="3760">
        <f t="shared" ref="D53:F53" si="5">SUM(D45:D52)</f>
        <v>0</v>
      </c>
      <c r="E53" s="3760">
        <f t="shared" si="5"/>
        <v>0</v>
      </c>
      <c r="F53" s="3761">
        <f t="shared" si="5"/>
        <v>0</v>
      </c>
    </row>
    <row r="54" spans="1:6">
      <c r="A54" s="539"/>
      <c r="B54" s="1243"/>
      <c r="C54" s="82"/>
      <c r="D54" s="3762"/>
      <c r="E54" s="3762"/>
      <c r="F54" s="3984"/>
    </row>
    <row r="55" spans="1:6">
      <c r="A55" s="9" t="s">
        <v>1782</v>
      </c>
      <c r="B55" s="1243"/>
      <c r="C55" s="82"/>
      <c r="D55" s="3762"/>
      <c r="E55" s="3762"/>
      <c r="F55" s="3984"/>
    </row>
    <row r="56" spans="1:6">
      <c r="A56" s="8" t="s">
        <v>1783</v>
      </c>
      <c r="B56" s="1243"/>
      <c r="C56" s="74"/>
      <c r="D56" s="74"/>
      <c r="E56" s="487">
        <f t="shared" ref="E56:E62" si="6">SUM(C56:D56)</f>
        <v>0</v>
      </c>
      <c r="F56" s="75"/>
    </row>
    <row r="57" spans="1:6">
      <c r="A57" s="8" t="s">
        <v>1784</v>
      </c>
      <c r="B57" s="1243"/>
      <c r="C57" s="74"/>
      <c r="D57" s="74"/>
      <c r="E57" s="487">
        <f t="shared" si="6"/>
        <v>0</v>
      </c>
      <c r="F57" s="75"/>
    </row>
    <row r="58" spans="1:6">
      <c r="A58" s="8" t="s">
        <v>1799</v>
      </c>
      <c r="B58" s="1243"/>
      <c r="C58" s="74"/>
      <c r="D58" s="74"/>
      <c r="E58" s="487">
        <f t="shared" si="6"/>
        <v>0</v>
      </c>
      <c r="F58" s="75"/>
    </row>
    <row r="59" spans="1:6">
      <c r="A59" s="8" t="s">
        <v>1785</v>
      </c>
      <c r="B59" s="1243"/>
      <c r="C59" s="74"/>
      <c r="D59" s="74"/>
      <c r="E59" s="487">
        <f t="shared" si="6"/>
        <v>0</v>
      </c>
      <c r="F59" s="75"/>
    </row>
    <row r="60" spans="1:6">
      <c r="A60" s="537" t="s">
        <v>1786</v>
      </c>
      <c r="B60" s="1243"/>
      <c r="C60" s="74"/>
      <c r="D60" s="74"/>
      <c r="E60" s="487">
        <f t="shared" si="6"/>
        <v>0</v>
      </c>
      <c r="F60" s="75"/>
    </row>
    <row r="61" spans="1:6">
      <c r="A61" s="8" t="s">
        <v>1787</v>
      </c>
      <c r="B61" s="1243"/>
      <c r="C61" s="74"/>
      <c r="D61" s="74"/>
      <c r="E61" s="487">
        <f t="shared" si="6"/>
        <v>0</v>
      </c>
      <c r="F61" s="75"/>
    </row>
    <row r="62" spans="1:6">
      <c r="A62" s="8" t="s">
        <v>1788</v>
      </c>
      <c r="B62" s="1243"/>
      <c r="C62" s="74"/>
      <c r="D62" s="74"/>
      <c r="E62" s="487">
        <f t="shared" si="6"/>
        <v>0</v>
      </c>
      <c r="F62" s="75"/>
    </row>
    <row r="63" spans="1:6">
      <c r="A63" s="3733" t="s">
        <v>2433</v>
      </c>
      <c r="B63" s="3767"/>
      <c r="C63" s="77">
        <f>SUM(C64:C71)</f>
        <v>0</v>
      </c>
      <c r="D63" s="77">
        <f>SUM(D64:D71)</f>
        <v>0</v>
      </c>
      <c r="E63" s="77">
        <f>SUM(E64:E71)</f>
        <v>0</v>
      </c>
      <c r="F63" s="84">
        <f>SUM(F64:F71)</f>
        <v>0</v>
      </c>
    </row>
    <row r="64" spans="1:6">
      <c r="A64" s="3983" t="s">
        <v>2434</v>
      </c>
      <c r="B64" s="1243"/>
      <c r="C64" s="3768"/>
      <c r="D64" s="3768"/>
      <c r="E64" s="487">
        <f t="shared" ref="E64:E71" si="7">SUM(C64:D64)</f>
        <v>0</v>
      </c>
      <c r="F64" s="3985"/>
    </row>
    <row r="65" spans="1:6">
      <c r="A65" s="540"/>
      <c r="B65" s="1243"/>
      <c r="C65" s="3769"/>
      <c r="D65" s="3769"/>
      <c r="E65" s="1439">
        <f>SUM(C65:D65)</f>
        <v>0</v>
      </c>
      <c r="F65" s="3986"/>
    </row>
    <row r="66" spans="1:6">
      <c r="A66" s="3770"/>
      <c r="B66" s="1438"/>
      <c r="C66" s="74"/>
      <c r="D66" s="74"/>
      <c r="E66" s="1439">
        <f t="shared" si="7"/>
        <v>0</v>
      </c>
      <c r="F66" s="75"/>
    </row>
    <row r="67" spans="1:6">
      <c r="A67" s="3770"/>
      <c r="B67" s="1438"/>
      <c r="C67" s="74"/>
      <c r="D67" s="74"/>
      <c r="E67" s="1439">
        <f t="shared" si="7"/>
        <v>0</v>
      </c>
      <c r="F67" s="75"/>
    </row>
    <row r="68" spans="1:6">
      <c r="A68" s="3770"/>
      <c r="B68" s="1438"/>
      <c r="C68" s="74"/>
      <c r="D68" s="74"/>
      <c r="E68" s="1439">
        <f t="shared" si="7"/>
        <v>0</v>
      </c>
      <c r="F68" s="75"/>
    </row>
    <row r="69" spans="1:6">
      <c r="A69" s="3771"/>
      <c r="B69" s="1438"/>
      <c r="C69" s="74"/>
      <c r="D69" s="74"/>
      <c r="E69" s="1439">
        <f t="shared" si="7"/>
        <v>0</v>
      </c>
      <c r="F69" s="75"/>
    </row>
    <row r="70" spans="1:6">
      <c r="A70" s="325"/>
      <c r="B70" s="1243"/>
      <c r="C70" s="78"/>
      <c r="D70" s="78"/>
      <c r="E70" s="1439">
        <f t="shared" si="7"/>
        <v>0</v>
      </c>
      <c r="F70" s="79"/>
    </row>
    <row r="71" spans="1:6">
      <c r="A71" s="325"/>
      <c r="B71" s="1243"/>
      <c r="C71" s="78"/>
      <c r="D71" s="78"/>
      <c r="E71" s="3772">
        <f t="shared" si="7"/>
        <v>0</v>
      </c>
      <c r="F71" s="79"/>
    </row>
    <row r="72" spans="1:6">
      <c r="A72" s="9" t="s">
        <v>1790</v>
      </c>
      <c r="B72" s="1242"/>
      <c r="C72" s="3760">
        <f>SUM(C56:C63)</f>
        <v>0</v>
      </c>
      <c r="D72" s="3760">
        <f>SUM(D56:D63)</f>
        <v>0</v>
      </c>
      <c r="E72" s="3760">
        <f>SUM(E56:E63)</f>
        <v>0</v>
      </c>
      <c r="F72" s="3761">
        <f>SUM(F56:F63)</f>
        <v>0</v>
      </c>
    </row>
    <row r="73" spans="1:6">
      <c r="A73" s="9" t="s">
        <v>1791</v>
      </c>
      <c r="B73" s="1242"/>
      <c r="C73" s="82"/>
      <c r="D73" s="82"/>
      <c r="E73" s="82"/>
      <c r="F73" s="85"/>
    </row>
    <row r="74" spans="1:6">
      <c r="A74" s="8" t="s">
        <v>1792</v>
      </c>
      <c r="B74" s="1242"/>
      <c r="C74" s="74"/>
      <c r="D74" s="74"/>
      <c r="E74" s="488">
        <f>SUM(C74:D74)</f>
        <v>0</v>
      </c>
      <c r="F74" s="75"/>
    </row>
    <row r="75" spans="1:6">
      <c r="A75" s="3733" t="s">
        <v>1793</v>
      </c>
      <c r="B75" s="2000"/>
      <c r="C75" s="77">
        <f>SUM(C76:C83)</f>
        <v>0</v>
      </c>
      <c r="D75" s="77">
        <f t="shared" ref="D75:F75" si="8">SUM(D76:D83)</f>
        <v>0</v>
      </c>
      <c r="E75" s="77">
        <f t="shared" si="8"/>
        <v>0</v>
      </c>
      <c r="F75" s="84">
        <f t="shared" si="8"/>
        <v>0</v>
      </c>
    </row>
    <row r="76" spans="1:6">
      <c r="A76" s="4746"/>
      <c r="B76" s="1242"/>
      <c r="C76" s="3768"/>
      <c r="D76" s="3768"/>
      <c r="E76" s="3773">
        <f>SUM(C76:D76)</f>
        <v>0</v>
      </c>
      <c r="F76" s="3985"/>
    </row>
    <row r="77" spans="1:6">
      <c r="A77" s="4741"/>
      <c r="B77" s="1242"/>
      <c r="C77" s="78"/>
      <c r="D77" s="78"/>
      <c r="E77" s="488">
        <f t="shared" ref="E77:E83" si="9">SUM(C77:D77)</f>
        <v>0</v>
      </c>
      <c r="F77" s="79"/>
    </row>
    <row r="78" spans="1:6">
      <c r="A78" s="4746"/>
      <c r="B78" s="1242"/>
      <c r="C78" s="78"/>
      <c r="D78" s="78"/>
      <c r="E78" s="488">
        <f t="shared" si="9"/>
        <v>0</v>
      </c>
      <c r="F78" s="79"/>
    </row>
    <row r="79" spans="1:6">
      <c r="A79" s="4746"/>
      <c r="B79" s="1242"/>
      <c r="C79" s="78"/>
      <c r="D79" s="78"/>
      <c r="E79" s="488">
        <f t="shared" si="9"/>
        <v>0</v>
      </c>
      <c r="F79" s="79"/>
    </row>
    <row r="80" spans="1:6">
      <c r="A80" s="4746"/>
      <c r="B80" s="1242"/>
      <c r="C80" s="78"/>
      <c r="D80" s="78"/>
      <c r="E80" s="488">
        <f t="shared" si="9"/>
        <v>0</v>
      </c>
      <c r="F80" s="79"/>
    </row>
    <row r="81" spans="1:6">
      <c r="A81" s="4744"/>
      <c r="B81" s="1242"/>
      <c r="C81" s="78"/>
      <c r="D81" s="78"/>
      <c r="E81" s="488">
        <f t="shared" si="9"/>
        <v>0</v>
      </c>
      <c r="F81" s="79"/>
    </row>
    <row r="82" spans="1:6">
      <c r="A82" s="4747"/>
      <c r="B82" s="1242"/>
      <c r="C82" s="78"/>
      <c r="D82" s="78"/>
      <c r="E82" s="488">
        <f t="shared" si="9"/>
        <v>0</v>
      </c>
      <c r="F82" s="79"/>
    </row>
    <row r="83" spans="1:6">
      <c r="A83" s="4744"/>
      <c r="B83" s="1242"/>
      <c r="C83" s="3774"/>
      <c r="D83" s="3774"/>
      <c r="E83" s="488">
        <f t="shared" si="9"/>
        <v>0</v>
      </c>
      <c r="F83" s="3775"/>
    </row>
    <row r="84" spans="1:6">
      <c r="A84" s="3733" t="s">
        <v>1794</v>
      </c>
      <c r="B84" s="2000"/>
      <c r="C84" s="3760">
        <f>SUM(C74:C75)</f>
        <v>0</v>
      </c>
      <c r="D84" s="3760">
        <f>SUM(D74:D75)</f>
        <v>0</v>
      </c>
      <c r="E84" s="3760">
        <f>SUM(E74:E75)</f>
        <v>0</v>
      </c>
      <c r="F84" s="3761">
        <f>SUM(F74:F75)</f>
        <v>0</v>
      </c>
    </row>
    <row r="85" spans="1:6">
      <c r="A85" s="9"/>
      <c r="B85" s="1242"/>
      <c r="C85" s="3776"/>
      <c r="D85" s="3777"/>
      <c r="E85" s="3777"/>
      <c r="F85" s="3987"/>
    </row>
    <row r="86" spans="1:6" ht="16" thickBot="1">
      <c r="A86" s="4737" t="s">
        <v>1795</v>
      </c>
      <c r="B86" s="3778"/>
      <c r="C86" s="3779">
        <f>C32+C38+C43+C53+C72+C84</f>
        <v>0</v>
      </c>
      <c r="D86" s="3779">
        <f>D32+D38+D43+D53+D72+D84</f>
        <v>0</v>
      </c>
      <c r="E86" s="3779">
        <f>E32+E38+E43+E53+E72+E84</f>
        <v>0</v>
      </c>
      <c r="F86" s="3780">
        <f>F32+F38+F43+F53+F72+F84</f>
        <v>0</v>
      </c>
    </row>
    <row r="87" spans="1:6" ht="16" thickTop="1">
      <c r="A87" s="288" t="s">
        <v>1800</v>
      </c>
      <c r="B87" s="197"/>
      <c r="C87" s="447"/>
      <c r="D87" s="447"/>
      <c r="E87" s="447"/>
      <c r="F87" s="278"/>
    </row>
    <row r="88" spans="1:6" ht="24" customHeight="1">
      <c r="A88" s="5905" t="s">
        <v>1797</v>
      </c>
      <c r="B88" s="5906"/>
      <c r="C88" s="5906"/>
      <c r="D88" s="5906"/>
      <c r="E88" s="5906"/>
      <c r="F88" s="5906"/>
    </row>
    <row r="89" spans="1:6">
      <c r="A89" s="91"/>
      <c r="B89" s="91"/>
      <c r="C89" s="91"/>
      <c r="D89" s="91"/>
      <c r="E89" s="91"/>
      <c r="F89" s="126" t="str">
        <f>+ToC!E115</f>
        <v xml:space="preserve">LONG-TERM Annual Return </v>
      </c>
    </row>
    <row r="90" spans="1:6">
      <c r="A90" s="91"/>
      <c r="B90" s="91"/>
      <c r="C90" s="91"/>
      <c r="D90" s="91"/>
      <c r="E90" s="91"/>
      <c r="F90" s="126" t="s">
        <v>1801</v>
      </c>
    </row>
    <row r="91" spans="1:6" hidden="1"/>
  </sheetData>
  <sheetProtection password="DF61" sheet="1" objects="1" scenarios="1"/>
  <mergeCells count="5">
    <mergeCell ref="A1:F1"/>
    <mergeCell ref="A9:F9"/>
    <mergeCell ref="A11:F11"/>
    <mergeCell ref="A25:F25"/>
    <mergeCell ref="A88:F88"/>
  </mergeCells>
  <dataValidations disablePrompts="1" count="1">
    <dataValidation type="decimal" operator="lessThanOrEqual" allowBlank="1" showInputMessage="1" showErrorMessage="1" errorTitle="Numbers Only" error="You can only enter numbers in these cells.To re input a number, press Cancel  or Retry and  delete, and then re enter a valid number_x000a_" sqref="D32:F33 D53:F55 D37:F39 D42:F44 D17 C14:C21 C86:E87 C22:D22 F86 E72:E84 E63 F63:F84 D63:D84 D51 D40 D30 D59 C30:C84">
      <formula1>50000000000</formula1>
    </dataValidation>
  </dataValidations>
  <hyperlinks>
    <hyperlink ref="A1:F1" location="ToC!A1" display="60.022"/>
  </hyperlinks>
  <pageMargins left="0.7" right="0.7" top="0.75" bottom="0.75" header="0.3" footer="0.3"/>
  <pageSetup paperSize="5" scale="65"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5">
    <tabColor theme="3" tint="0.39997558519241921"/>
  </sheetPr>
  <dimension ref="A1:L39"/>
  <sheetViews>
    <sheetView topLeftCell="C1" zoomScale="115" zoomScaleNormal="115" workbookViewId="0">
      <selection sqref="A1:I1"/>
    </sheetView>
  </sheetViews>
  <sheetFormatPr defaultColWidth="0" defaultRowHeight="15.5" zeroHeight="1"/>
  <cols>
    <col min="1" max="1" width="4.765625" style="90" customWidth="1"/>
    <col min="2" max="2" width="24" style="90" customWidth="1"/>
    <col min="3" max="3" width="4.23046875" style="90" customWidth="1"/>
    <col min="4" max="9" width="20.765625" style="90" customWidth="1"/>
    <col min="10" max="12" width="0" style="90" hidden="1" customWidth="1"/>
    <col min="13" max="16384" width="8.84375" style="90" hidden="1"/>
  </cols>
  <sheetData>
    <row r="1" spans="1:9">
      <c r="A1" s="5295" t="s">
        <v>128</v>
      </c>
      <c r="B1" s="5295"/>
      <c r="C1" s="5295"/>
      <c r="D1" s="5295"/>
      <c r="E1" s="5295"/>
      <c r="F1" s="5295"/>
      <c r="G1" s="5295"/>
      <c r="H1" s="5295"/>
      <c r="I1" s="5295"/>
    </row>
    <row r="2" spans="1:9">
      <c r="A2" s="895"/>
      <c r="B2" s="895"/>
      <c r="C2" s="895"/>
      <c r="D2" s="895"/>
      <c r="E2" s="895"/>
      <c r="F2" s="895"/>
      <c r="G2" s="895"/>
      <c r="H2" s="895"/>
      <c r="I2" s="640" t="s">
        <v>2279</v>
      </c>
    </row>
    <row r="3" spans="1:9">
      <c r="A3" s="1234" t="str">
        <f>+Cover!A14</f>
        <v>Select Name of Insurer/ Financial Holding Company</v>
      </c>
      <c r="B3" s="1245"/>
      <c r="C3" s="2109"/>
      <c r="D3" s="102"/>
      <c r="E3" s="102"/>
      <c r="F3" s="102"/>
      <c r="G3" s="102"/>
      <c r="H3" s="102"/>
      <c r="I3" s="102"/>
    </row>
    <row r="4" spans="1:9">
      <c r="A4" s="179" t="str">
        <f>+ToC!A3</f>
        <v>Insurer/Financial Holding Company</v>
      </c>
      <c r="B4" s="102"/>
      <c r="C4" s="102"/>
      <c r="D4" s="102"/>
      <c r="E4" s="102"/>
      <c r="F4" s="102"/>
      <c r="G4" s="102"/>
      <c r="H4" s="102"/>
      <c r="I4" s="102"/>
    </row>
    <row r="5" spans="1:9">
      <c r="A5" s="179"/>
      <c r="B5" s="102"/>
      <c r="C5" s="102"/>
      <c r="D5" s="102"/>
      <c r="E5" s="102"/>
      <c r="F5" s="102"/>
      <c r="G5" s="102"/>
      <c r="H5" s="102"/>
      <c r="I5" s="102"/>
    </row>
    <row r="6" spans="1:9">
      <c r="A6" s="99" t="str">
        <f>+ToC!A5</f>
        <v>LONG-TERM INSURERS ANNUAL RETURN</v>
      </c>
      <c r="B6" s="642"/>
      <c r="C6" s="643"/>
      <c r="D6" s="867"/>
      <c r="E6" s="867"/>
      <c r="F6" s="102"/>
      <c r="G6" s="102"/>
      <c r="H6" s="102"/>
      <c r="I6" s="102"/>
    </row>
    <row r="7" spans="1:9">
      <c r="A7" s="179" t="str">
        <f>+ToC!A6</f>
        <v>FOR THE YEAR ENDED:</v>
      </c>
      <c r="B7" s="102"/>
      <c r="C7" s="102"/>
      <c r="D7" s="102"/>
      <c r="E7" s="102"/>
      <c r="F7" s="102"/>
      <c r="G7" s="102"/>
      <c r="H7" s="102"/>
      <c r="I7" s="2398">
        <f>+Cover!A23</f>
        <v>0</v>
      </c>
    </row>
    <row r="8" spans="1:9">
      <c r="A8" s="179"/>
      <c r="B8" s="102"/>
      <c r="C8" s="102"/>
      <c r="D8" s="102"/>
      <c r="E8" s="102"/>
      <c r="F8" s="102"/>
      <c r="G8" s="102"/>
      <c r="H8" s="102"/>
      <c r="I8" s="102"/>
    </row>
    <row r="9" spans="1:9">
      <c r="A9" s="5286" t="s">
        <v>999</v>
      </c>
      <c r="B9" s="5286"/>
      <c r="C9" s="5286"/>
      <c r="D9" s="5286"/>
      <c r="E9" s="5286"/>
      <c r="F9" s="5286"/>
      <c r="G9" s="5286"/>
      <c r="H9" s="5286"/>
      <c r="I9" s="5286"/>
    </row>
    <row r="10" spans="1:9">
      <c r="A10" s="1783"/>
      <c r="B10" s="1783"/>
      <c r="C10" s="1783"/>
      <c r="D10" s="1783"/>
      <c r="E10" s="1783"/>
      <c r="F10" s="1783"/>
      <c r="G10" s="1783"/>
      <c r="H10" s="1783"/>
      <c r="I10" s="1783"/>
    </row>
    <row r="11" spans="1:9" ht="25.9" customHeight="1">
      <c r="A11" s="5055" t="s">
        <v>1802</v>
      </c>
      <c r="B11" s="5055"/>
      <c r="C11" s="5055"/>
      <c r="D11" s="5055"/>
      <c r="E11" s="5055"/>
      <c r="F11" s="5055"/>
      <c r="G11" s="5055"/>
      <c r="H11" s="5055"/>
      <c r="I11" s="5055"/>
    </row>
    <row r="12" spans="1:9" ht="16" thickBot="1">
      <c r="A12" s="140"/>
      <c r="B12" s="141"/>
      <c r="C12" s="141"/>
      <c r="D12" s="141"/>
      <c r="E12" s="141"/>
      <c r="F12" s="141"/>
      <c r="G12" s="141"/>
      <c r="H12" s="141"/>
      <c r="I12" s="141"/>
    </row>
    <row r="13" spans="1:9" ht="36.75" customHeight="1" thickTop="1">
      <c r="A13" s="2670"/>
      <c r="B13" s="4750" t="s">
        <v>827</v>
      </c>
      <c r="C13" s="2670"/>
      <c r="D13" s="5910" t="s">
        <v>1012</v>
      </c>
      <c r="E13" s="5911"/>
      <c r="F13" s="5912" t="s">
        <v>978</v>
      </c>
      <c r="G13" s="5911"/>
      <c r="H13" s="11">
        <f>YEAR($I$7)</f>
        <v>1900</v>
      </c>
      <c r="I13" s="72">
        <f>H13-1</f>
        <v>1899</v>
      </c>
    </row>
    <row r="14" spans="1:9" ht="24" customHeight="1">
      <c r="A14" s="2670"/>
      <c r="B14" s="2670"/>
      <c r="C14" s="3592"/>
      <c r="D14" s="3592" t="s">
        <v>885</v>
      </c>
      <c r="E14" s="3592" t="s">
        <v>891</v>
      </c>
      <c r="F14" s="3592" t="s">
        <v>885</v>
      </c>
      <c r="G14" s="3592" t="s">
        <v>891</v>
      </c>
      <c r="H14" s="2670"/>
      <c r="I14" s="2670"/>
    </row>
    <row r="15" spans="1:9" ht="24" customHeight="1">
      <c r="A15" s="2670"/>
      <c r="B15" s="2670"/>
      <c r="C15" s="2670"/>
      <c r="D15" s="2564" t="s">
        <v>640</v>
      </c>
      <c r="E15" s="2564" t="s">
        <v>640</v>
      </c>
      <c r="F15" s="2564" t="s">
        <v>640</v>
      </c>
      <c r="G15" s="2564" t="s">
        <v>640</v>
      </c>
      <c r="H15" s="2564" t="s">
        <v>640</v>
      </c>
      <c r="I15" s="2564" t="s">
        <v>640</v>
      </c>
    </row>
    <row r="16" spans="1:9" ht="24" customHeight="1">
      <c r="A16" s="5908" t="s">
        <v>1803</v>
      </c>
      <c r="B16" s="5909"/>
      <c r="C16" s="2670"/>
      <c r="D16" s="4761"/>
      <c r="E16" s="4762"/>
      <c r="F16" s="4762"/>
      <c r="G16" s="4762"/>
      <c r="H16" s="3671">
        <f>SUM(D16:G16)</f>
        <v>0</v>
      </c>
      <c r="I16" s="4763"/>
    </row>
    <row r="17" spans="1:12" ht="24" customHeight="1">
      <c r="A17" s="4751"/>
      <c r="B17" s="4752" t="s">
        <v>1804</v>
      </c>
      <c r="C17" s="165"/>
      <c r="D17" s="4764"/>
      <c r="E17" s="4765"/>
      <c r="F17" s="4765"/>
      <c r="G17" s="4765"/>
      <c r="H17" s="3671">
        <f t="shared" ref="H17:H18" si="0">SUM(D17:G17)</f>
        <v>0</v>
      </c>
      <c r="I17" s="4766"/>
    </row>
    <row r="18" spans="1:12" ht="24" customHeight="1">
      <c r="A18" s="4753"/>
      <c r="B18" s="4754" t="s">
        <v>1805</v>
      </c>
      <c r="C18" s="131"/>
      <c r="D18" s="4767"/>
      <c r="E18" s="4768"/>
      <c r="F18" s="4768"/>
      <c r="G18" s="4768"/>
      <c r="H18" s="3781">
        <f t="shared" si="0"/>
        <v>0</v>
      </c>
      <c r="I18" s="4769"/>
    </row>
    <row r="19" spans="1:12" ht="24" customHeight="1">
      <c r="A19" s="4755"/>
      <c r="B19" s="4756" t="s">
        <v>1399</v>
      </c>
      <c r="C19" s="167"/>
      <c r="D19" s="3783">
        <f>SUM(D16:D18)</f>
        <v>0</v>
      </c>
      <c r="E19" s="3783">
        <f t="shared" ref="E19:I19" si="1">SUM(E16:E18)</f>
        <v>0</v>
      </c>
      <c r="F19" s="3783">
        <f t="shared" si="1"/>
        <v>0</v>
      </c>
      <c r="G19" s="3783">
        <f t="shared" si="1"/>
        <v>0</v>
      </c>
      <c r="H19" s="3783">
        <f t="shared" si="1"/>
        <v>0</v>
      </c>
      <c r="I19" s="3783">
        <f t="shared" si="1"/>
        <v>0</v>
      </c>
    </row>
    <row r="20" spans="1:12" ht="24" customHeight="1" thickBot="1">
      <c r="A20" s="2670"/>
      <c r="B20" s="4757" t="s">
        <v>1806</v>
      </c>
      <c r="C20" s="3782"/>
      <c r="D20" s="3627"/>
      <c r="E20" s="3627"/>
      <c r="F20" s="3627"/>
      <c r="G20" s="3627"/>
      <c r="H20" s="3627"/>
      <c r="I20" s="3627"/>
    </row>
    <row r="21" spans="1:12" ht="24" customHeight="1">
      <c r="A21" s="5908" t="s">
        <v>1807</v>
      </c>
      <c r="B21" s="5909"/>
      <c r="C21" s="2670"/>
      <c r="D21" s="4761"/>
      <c r="E21" s="4762"/>
      <c r="F21" s="4762"/>
      <c r="G21" s="4770"/>
      <c r="H21" s="3671">
        <f>SUM(D21:G21)</f>
        <v>0</v>
      </c>
      <c r="I21" s="4771"/>
    </row>
    <row r="22" spans="1:12" ht="24" customHeight="1">
      <c r="A22" s="4751"/>
      <c r="B22" s="4752" t="s">
        <v>1804</v>
      </c>
      <c r="C22" s="165"/>
      <c r="D22" s="4764"/>
      <c r="E22" s="4765"/>
      <c r="F22" s="4765"/>
      <c r="G22" s="4770"/>
      <c r="H22" s="3671">
        <f t="shared" ref="H22:H23" si="2">SUM(D22:G22)</f>
        <v>0</v>
      </c>
      <c r="I22" s="4771"/>
    </row>
    <row r="23" spans="1:12" ht="24" customHeight="1">
      <c r="A23" s="4753"/>
      <c r="B23" s="4754" t="s">
        <v>1805</v>
      </c>
      <c r="C23" s="131"/>
      <c r="D23" s="4772"/>
      <c r="E23" s="4773"/>
      <c r="F23" s="4773"/>
      <c r="G23" s="4773"/>
      <c r="H23" s="3781">
        <f t="shared" si="2"/>
        <v>0</v>
      </c>
      <c r="I23" s="4774"/>
    </row>
    <row r="24" spans="1:12" ht="24" customHeight="1" thickBot="1">
      <c r="A24" s="4758"/>
      <c r="B24" s="4759" t="s">
        <v>1399</v>
      </c>
      <c r="C24" s="327"/>
      <c r="D24" s="3785">
        <f>SUM(D21:D23)</f>
        <v>0</v>
      </c>
      <c r="E24" s="3785">
        <f t="shared" ref="E24:I24" si="3">SUM(E21:E23)</f>
        <v>0</v>
      </c>
      <c r="F24" s="3785">
        <f t="shared" si="3"/>
        <v>0</v>
      </c>
      <c r="G24" s="3785">
        <f t="shared" si="3"/>
        <v>0</v>
      </c>
      <c r="H24" s="3785">
        <f>SUM(H21:H23)</f>
        <v>0</v>
      </c>
      <c r="I24" s="3785">
        <f t="shared" si="3"/>
        <v>0</v>
      </c>
    </row>
    <row r="25" spans="1:12" ht="24" customHeight="1" thickBot="1">
      <c r="A25" s="2670"/>
      <c r="B25" s="4760" t="s">
        <v>1806</v>
      </c>
      <c r="C25" s="3784"/>
    </row>
    <row r="26" spans="1:12" ht="17.149999999999999" customHeight="1">
      <c r="A26" s="89"/>
      <c r="B26" s="218"/>
      <c r="C26" s="219"/>
      <c r="D26" s="220"/>
      <c r="E26" s="220"/>
      <c r="F26" s="220"/>
      <c r="G26" s="220"/>
      <c r="H26" s="220"/>
      <c r="I26" s="220"/>
      <c r="L26" s="98"/>
    </row>
    <row r="27" spans="1:12" ht="17.149999999999999" customHeight="1">
      <c r="A27" s="91"/>
      <c r="B27" s="91"/>
      <c r="C27" s="219"/>
      <c r="D27" s="220"/>
      <c r="E27" s="220"/>
      <c r="F27" s="220"/>
      <c r="G27" s="220"/>
      <c r="H27" s="220"/>
      <c r="I27" s="126"/>
      <c r="L27" s="98"/>
    </row>
    <row r="28" spans="1:12" ht="17.149999999999999" customHeight="1">
      <c r="A28" s="89"/>
      <c r="B28" s="218"/>
      <c r="C28" s="219"/>
      <c r="D28" s="220"/>
      <c r="E28" s="220"/>
      <c r="F28" s="220"/>
      <c r="G28" s="220"/>
      <c r="H28" s="220"/>
      <c r="I28" s="178" t="str">
        <f>+ToC!E115</f>
        <v xml:space="preserve">LONG-TERM Annual Return </v>
      </c>
      <c r="L28" s="98"/>
    </row>
    <row r="29" spans="1:12" ht="17.149999999999999" customHeight="1">
      <c r="A29" s="89"/>
      <c r="B29" s="218"/>
      <c r="C29" s="219"/>
      <c r="D29" s="220"/>
      <c r="E29" s="220"/>
      <c r="F29" s="220"/>
      <c r="G29" s="221"/>
      <c r="H29" s="220"/>
      <c r="I29" s="126" t="s">
        <v>1808</v>
      </c>
      <c r="L29" s="98"/>
    </row>
    <row r="30" spans="1:12" ht="17.149999999999999" hidden="1" customHeight="1">
      <c r="B30" s="209"/>
      <c r="C30" s="222"/>
      <c r="D30" s="223"/>
      <c r="E30" s="223"/>
      <c r="F30" s="223"/>
      <c r="G30" s="223"/>
      <c r="H30" s="223"/>
      <c r="I30" s="223"/>
      <c r="L30" s="98"/>
    </row>
    <row r="31" spans="1:12" ht="17.149999999999999" hidden="1" customHeight="1">
      <c r="B31" s="209"/>
      <c r="C31" s="222"/>
      <c r="D31" s="223"/>
      <c r="E31" s="223"/>
      <c r="F31" s="223"/>
      <c r="G31" s="223"/>
      <c r="H31" s="223"/>
      <c r="I31" s="223"/>
      <c r="L31" s="98"/>
    </row>
    <row r="32" spans="1:12" ht="17.149999999999999" hidden="1" customHeight="1">
      <c r="B32" s="209"/>
      <c r="C32" s="222"/>
      <c r="D32" s="223"/>
      <c r="E32" s="223"/>
      <c r="F32" s="223"/>
      <c r="G32" s="223"/>
      <c r="H32" s="223"/>
      <c r="I32" s="223"/>
    </row>
    <row r="33" spans="1:9" ht="17.149999999999999" hidden="1" customHeight="1">
      <c r="B33" s="209"/>
      <c r="C33" s="222"/>
      <c r="D33" s="223"/>
      <c r="E33" s="223"/>
      <c r="F33" s="223"/>
      <c r="G33" s="223"/>
      <c r="H33" s="223"/>
      <c r="I33" s="223"/>
    </row>
    <row r="34" spans="1:9" ht="17.149999999999999" hidden="1" customHeight="1">
      <c r="B34" s="209"/>
      <c r="C34" s="222"/>
      <c r="D34" s="223"/>
      <c r="E34" s="223"/>
      <c r="F34" s="223"/>
      <c r="G34" s="223"/>
      <c r="H34" s="223"/>
      <c r="I34" s="223"/>
    </row>
    <row r="35" spans="1:9" ht="17.149999999999999" hidden="1" customHeight="1">
      <c r="B35" s="209"/>
      <c r="C35" s="222"/>
      <c r="D35" s="223"/>
      <c r="E35" s="223"/>
      <c r="F35" s="223"/>
      <c r="G35" s="223"/>
      <c r="H35" s="223"/>
      <c r="I35" s="223"/>
    </row>
    <row r="36" spans="1:9" ht="17.149999999999999" hidden="1" customHeight="1">
      <c r="B36" s="209"/>
      <c r="C36" s="222"/>
      <c r="D36" s="223"/>
      <c r="E36" s="223"/>
      <c r="F36" s="223"/>
    </row>
    <row r="37" spans="1:9" ht="15" hidden="1" customHeight="1">
      <c r="A37" s="224"/>
    </row>
    <row r="38" spans="1:9" ht="12.75" hidden="1" customHeight="1">
      <c r="A38" s="225"/>
      <c r="B38" s="225"/>
      <c r="C38" s="225"/>
      <c r="D38" s="225"/>
      <c r="E38" s="225"/>
      <c r="F38" s="225"/>
      <c r="G38" s="225"/>
      <c r="H38" s="225"/>
    </row>
    <row r="39" spans="1:9" hidden="1">
      <c r="B39" s="226"/>
    </row>
  </sheetData>
  <sheetProtection password="DF61" sheet="1" objects="1" scenarios="1"/>
  <mergeCells count="7">
    <mergeCell ref="A16:B16"/>
    <mergeCell ref="A21:B21"/>
    <mergeCell ref="A1:I1"/>
    <mergeCell ref="A9:I9"/>
    <mergeCell ref="A11:I11"/>
    <mergeCell ref="D13:E13"/>
    <mergeCell ref="F13:G13"/>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I24 H16:H19 I19 D19:G19 D24:G24 H21:H24">
      <formula1>50000000000</formula1>
    </dataValidation>
  </dataValidations>
  <hyperlinks>
    <hyperlink ref="A1:I1" location="ToC!A1" display="70.010"/>
  </hyperlinks>
  <printOptions horizontalCentered="1"/>
  <pageMargins left="0.39370078740157499" right="0.39370078740157499" top="0.39370078740157499" bottom="0.39370078740157499" header="0.39370078740157499" footer="0.39370078740157499"/>
  <pageSetup paperSize="5" scale="78" orientation="landscape" r:id="rId1"/>
  <headerFooter alignWithMargins="0"/>
  <ignoredErrors>
    <ignoredError sqref="A1" numberStoredAsText="1"/>
  </ignoredError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6">
    <tabColor theme="3" tint="0.39997558519241921"/>
  </sheetPr>
  <dimension ref="A1:I42"/>
  <sheetViews>
    <sheetView zoomScaleNormal="100" workbookViewId="0">
      <selection sqref="A1:I1"/>
    </sheetView>
  </sheetViews>
  <sheetFormatPr defaultColWidth="0" defaultRowHeight="15.5" zeroHeight="1"/>
  <cols>
    <col min="1" max="2" width="15.765625" style="90" customWidth="1"/>
    <col min="3" max="3" width="6.765625" style="217" customWidth="1"/>
    <col min="4" max="4" width="15.765625" style="90" customWidth="1"/>
    <col min="5" max="5" width="20.765625" style="90" customWidth="1"/>
    <col min="6" max="6" width="15.765625" style="90" customWidth="1"/>
    <col min="7" max="7" width="20.765625" style="90" customWidth="1"/>
    <col min="8" max="8" width="15.765625" style="90" customWidth="1"/>
    <col min="9" max="9" width="20.765625" style="90" customWidth="1"/>
    <col min="10" max="16384" width="8.84375" style="90" hidden="1"/>
  </cols>
  <sheetData>
    <row r="1" spans="1:9">
      <c r="A1" s="5295" t="s">
        <v>129</v>
      </c>
      <c r="B1" s="5295"/>
      <c r="C1" s="5178"/>
      <c r="D1" s="5178"/>
      <c r="E1" s="5178"/>
      <c r="F1" s="5178"/>
      <c r="G1" s="5178"/>
      <c r="H1" s="5178"/>
      <c r="I1" s="5178"/>
    </row>
    <row r="2" spans="1:9">
      <c r="A2" s="895"/>
      <c r="B2" s="895"/>
      <c r="C2" s="101"/>
      <c r="D2" s="101"/>
      <c r="E2" s="101"/>
      <c r="F2" s="101"/>
      <c r="G2" s="101"/>
      <c r="H2" s="101"/>
      <c r="I2" s="640" t="s">
        <v>2279</v>
      </c>
    </row>
    <row r="3" spans="1:9">
      <c r="A3" s="596" t="str">
        <f>+Cover!A14</f>
        <v>Select Name of Insurer/ Financial Holding Company</v>
      </c>
      <c r="B3" s="105"/>
      <c r="C3" s="105"/>
      <c r="D3" s="105"/>
      <c r="E3" s="102"/>
      <c r="F3" s="102"/>
      <c r="G3" s="102"/>
      <c r="H3" s="102"/>
      <c r="I3" s="102"/>
    </row>
    <row r="4" spans="1:9" s="93" customFormat="1">
      <c r="A4" s="179" t="str">
        <f>+ToC!A3</f>
        <v>Insurer/Financial Holding Company</v>
      </c>
      <c r="B4" s="102"/>
      <c r="C4" s="343"/>
      <c r="D4" s="102"/>
      <c r="E4" s="102"/>
      <c r="F4" s="102"/>
      <c r="G4" s="102"/>
      <c r="H4" s="102"/>
      <c r="I4" s="102"/>
    </row>
    <row r="5" spans="1:9" s="93" customFormat="1">
      <c r="A5" s="179"/>
      <c r="B5" s="102"/>
      <c r="C5" s="343"/>
      <c r="D5" s="102"/>
      <c r="E5" s="102"/>
      <c r="F5" s="102"/>
      <c r="G5" s="102"/>
      <c r="H5" s="102"/>
      <c r="I5" s="102"/>
    </row>
    <row r="6" spans="1:9" s="93" customFormat="1">
      <c r="A6" s="99" t="str">
        <f>+ToC!A5</f>
        <v>LONG-TERM INSURERS ANNUAL RETURN</v>
      </c>
      <c r="B6" s="642"/>
      <c r="C6" s="643"/>
      <c r="D6" s="867"/>
      <c r="E6" s="867"/>
      <c r="F6" s="102"/>
      <c r="G6" s="102"/>
      <c r="H6" s="102"/>
      <c r="I6" s="102"/>
    </row>
    <row r="7" spans="1:9" s="93" customFormat="1">
      <c r="A7" s="179" t="str">
        <f>+ToC!A6</f>
        <v>FOR THE YEAR ENDED:</v>
      </c>
      <c r="B7" s="102"/>
      <c r="C7" s="343"/>
      <c r="D7" s="102"/>
      <c r="E7" s="102"/>
      <c r="F7" s="102"/>
      <c r="G7" s="102"/>
      <c r="H7" s="102"/>
      <c r="I7" s="2398">
        <f>+Cover!A23</f>
        <v>0</v>
      </c>
    </row>
    <row r="8" spans="1:9" s="93" customFormat="1">
      <c r="A8" s="179"/>
      <c r="B8" s="102"/>
      <c r="C8" s="343"/>
      <c r="D8" s="102"/>
      <c r="E8" s="102"/>
      <c r="F8" s="102"/>
      <c r="G8" s="102"/>
      <c r="H8" s="102"/>
      <c r="I8" s="102"/>
    </row>
    <row r="9" spans="1:9" s="93" customFormat="1" ht="15" customHeight="1">
      <c r="A9" s="5286" t="s">
        <v>999</v>
      </c>
      <c r="B9" s="5286"/>
      <c r="C9" s="5286"/>
      <c r="D9" s="5286"/>
      <c r="E9" s="5286"/>
      <c r="F9" s="5286"/>
      <c r="G9" s="5286"/>
      <c r="H9" s="5286"/>
      <c r="I9" s="5286"/>
    </row>
    <row r="10" spans="1:9" s="93" customFormat="1" ht="18.75" customHeight="1">
      <c r="A10" s="5055" t="s">
        <v>1809</v>
      </c>
      <c r="B10" s="5055"/>
      <c r="C10" s="5055"/>
      <c r="D10" s="5055"/>
      <c r="E10" s="5055"/>
      <c r="F10" s="5055"/>
      <c r="G10" s="5055"/>
      <c r="H10" s="5055"/>
      <c r="I10" s="5055"/>
    </row>
    <row r="11" spans="1:9" ht="18.75" customHeight="1">
      <c r="A11" s="5055" t="s">
        <v>1574</v>
      </c>
      <c r="B11" s="5055"/>
      <c r="C11" s="5055"/>
      <c r="D11" s="5055"/>
      <c r="E11" s="5055"/>
      <c r="F11" s="5055"/>
      <c r="G11" s="5055"/>
      <c r="H11" s="5055"/>
      <c r="I11" s="5055"/>
    </row>
    <row r="12" spans="1:9" ht="16" thickBot="1">
      <c r="A12" s="5913"/>
      <c r="B12" s="5913"/>
      <c r="C12" s="5913"/>
      <c r="D12" s="5913"/>
      <c r="E12" s="5913"/>
      <c r="F12" s="5913"/>
      <c r="G12" s="5913"/>
      <c r="H12" s="5913"/>
      <c r="I12" s="5913"/>
    </row>
    <row r="13" spans="1:9" ht="21" customHeight="1" thickTop="1">
      <c r="A13" s="4775"/>
      <c r="B13" s="4776"/>
      <c r="C13" s="4777"/>
      <c r="D13" s="5917" t="s">
        <v>1810</v>
      </c>
      <c r="E13" s="5918"/>
      <c r="F13" s="5917" t="s">
        <v>1811</v>
      </c>
      <c r="G13" s="5919"/>
      <c r="H13" s="5920" t="s">
        <v>1812</v>
      </c>
      <c r="I13" s="5921"/>
    </row>
    <row r="14" spans="1:9" ht="15" customHeight="1">
      <c r="A14" s="4778"/>
      <c r="B14" s="2810"/>
      <c r="C14" s="2760"/>
      <c r="D14" s="4680"/>
      <c r="E14" s="4680"/>
      <c r="F14" s="5914"/>
      <c r="G14" s="5915"/>
      <c r="H14" s="5914"/>
      <c r="I14" s="5916"/>
    </row>
    <row r="15" spans="1:9" ht="15" customHeight="1">
      <c r="A15" s="4778"/>
      <c r="B15" s="2758" t="s">
        <v>1813</v>
      </c>
      <c r="C15" s="2760"/>
      <c r="D15" s="4680" t="s">
        <v>1814</v>
      </c>
      <c r="E15" s="4680" t="s">
        <v>1815</v>
      </c>
      <c r="F15" s="4680" t="s">
        <v>1814</v>
      </c>
      <c r="G15" s="4779" t="s">
        <v>1816</v>
      </c>
      <c r="H15" s="4680" t="s">
        <v>1814</v>
      </c>
      <c r="I15" s="4780" t="s">
        <v>1816</v>
      </c>
    </row>
    <row r="16" spans="1:9" ht="15" customHeight="1">
      <c r="A16" s="4778"/>
      <c r="B16" s="2810"/>
      <c r="C16" s="2760"/>
      <c r="D16" s="2760"/>
      <c r="E16" s="4779" t="s">
        <v>640</v>
      </c>
      <c r="F16" s="4779"/>
      <c r="G16" s="4779" t="s">
        <v>640</v>
      </c>
      <c r="H16" s="4779"/>
      <c r="I16" s="2115" t="s">
        <v>640</v>
      </c>
    </row>
    <row r="17" spans="1:9" ht="15" customHeight="1">
      <c r="A17" s="4778"/>
      <c r="B17" s="2810"/>
      <c r="C17" s="2760"/>
      <c r="D17" s="2760"/>
      <c r="E17" s="2760"/>
      <c r="F17" s="2760"/>
      <c r="G17" s="2760"/>
      <c r="H17" s="2760"/>
      <c r="I17" s="3636"/>
    </row>
    <row r="18" spans="1:9" ht="21" customHeight="1">
      <c r="A18" s="5922" t="s">
        <v>1817</v>
      </c>
      <c r="B18" s="5054"/>
      <c r="C18" s="4781"/>
      <c r="D18" s="3787"/>
      <c r="E18" s="3787"/>
      <c r="F18" s="3787"/>
      <c r="G18" s="3787"/>
      <c r="H18" s="3787"/>
      <c r="I18" s="3787"/>
    </row>
    <row r="19" spans="1:9" ht="21" customHeight="1">
      <c r="A19" s="5473" t="s">
        <v>1818</v>
      </c>
      <c r="B19" s="5376"/>
      <c r="C19" s="2589"/>
      <c r="D19" s="1918"/>
      <c r="E19" s="1918"/>
      <c r="F19" s="1918"/>
      <c r="G19" s="1918"/>
      <c r="H19" s="1918"/>
      <c r="I19" s="1898"/>
    </row>
    <row r="20" spans="1:9" ht="21" customHeight="1">
      <c r="A20" s="5473" t="s">
        <v>1819</v>
      </c>
      <c r="B20" s="5376"/>
      <c r="C20" s="2589"/>
      <c r="D20" s="3788"/>
      <c r="E20" s="1918"/>
      <c r="F20" s="2471"/>
      <c r="G20" s="2471"/>
      <c r="H20" s="3788"/>
      <c r="I20" s="3789"/>
    </row>
    <row r="21" spans="1:9" ht="21" customHeight="1">
      <c r="A21" s="5473" t="s">
        <v>1820</v>
      </c>
      <c r="B21" s="5376"/>
      <c r="C21" s="2589"/>
      <c r="D21" s="3790"/>
      <c r="E21" s="3790"/>
      <c r="F21" s="3790"/>
      <c r="G21" s="3790"/>
      <c r="H21" s="3790"/>
      <c r="I21" s="3790"/>
    </row>
    <row r="22" spans="1:9" ht="21" customHeight="1">
      <c r="A22" s="5923" t="s">
        <v>1821</v>
      </c>
      <c r="B22" s="5447"/>
      <c r="C22" s="4782"/>
      <c r="D22" s="3791"/>
      <c r="E22" s="3791"/>
      <c r="F22" s="3791"/>
      <c r="G22" s="3791"/>
      <c r="H22" s="3791"/>
      <c r="I22" s="3791"/>
    </row>
    <row r="23" spans="1:9" ht="21" customHeight="1">
      <c r="A23" s="5929" t="s">
        <v>1822</v>
      </c>
      <c r="B23" s="5604"/>
      <c r="C23" s="2760"/>
      <c r="D23" s="3792">
        <f>D19+D21+D22</f>
        <v>0</v>
      </c>
      <c r="E23" s="3792">
        <f>SUM(E19:E22)</f>
        <v>0</v>
      </c>
      <c r="F23" s="3792">
        <f>F19+F21+F22</f>
        <v>0</v>
      </c>
      <c r="G23" s="3792">
        <f>G19+G21+G22</f>
        <v>0</v>
      </c>
      <c r="H23" s="3792">
        <f>H19+H21+H22</f>
        <v>0</v>
      </c>
      <c r="I23" s="3793">
        <f>I19+I21+I22</f>
        <v>0</v>
      </c>
    </row>
    <row r="24" spans="1:9" ht="21" customHeight="1">
      <c r="A24" s="5930" t="s">
        <v>1823</v>
      </c>
      <c r="B24" s="5606"/>
      <c r="C24" s="4781"/>
      <c r="D24" s="1246"/>
      <c r="E24" s="1246"/>
      <c r="F24" s="1246"/>
      <c r="G24" s="1246"/>
      <c r="H24" s="1246"/>
      <c r="I24" s="897"/>
    </row>
    <row r="25" spans="1:9" ht="21" customHeight="1">
      <c r="A25" s="4603"/>
      <c r="B25" s="2421" t="s">
        <v>1824</v>
      </c>
      <c r="C25" s="2589"/>
      <c r="D25" s="1918"/>
      <c r="E25" s="1918"/>
      <c r="F25" s="1918"/>
      <c r="G25" s="1918"/>
      <c r="H25" s="1918"/>
      <c r="I25" s="1918"/>
    </row>
    <row r="26" spans="1:9" ht="21" customHeight="1">
      <c r="A26" s="1626"/>
      <c r="B26" s="2421" t="s">
        <v>1671</v>
      </c>
      <c r="C26" s="2589"/>
      <c r="D26" s="1642"/>
      <c r="E26" s="1642"/>
      <c r="F26" s="1642"/>
      <c r="G26" s="1642"/>
      <c r="H26" s="1642"/>
      <c r="I26" s="1642"/>
    </row>
    <row r="27" spans="1:9" ht="21" customHeight="1">
      <c r="A27" s="1626"/>
      <c r="B27" s="2421" t="s">
        <v>1672</v>
      </c>
      <c r="C27" s="2589"/>
      <c r="D27" s="1642"/>
      <c r="E27" s="1642"/>
      <c r="F27" s="1642"/>
      <c r="G27" s="1642"/>
      <c r="H27" s="1642"/>
      <c r="I27" s="1642"/>
    </row>
    <row r="28" spans="1:9" ht="21" customHeight="1">
      <c r="A28" s="2607"/>
      <c r="B28" s="4783" t="s">
        <v>1825</v>
      </c>
      <c r="C28" s="4782"/>
      <c r="D28" s="1247"/>
      <c r="E28" s="2769"/>
      <c r="F28" s="2769"/>
      <c r="G28" s="2769"/>
      <c r="H28" s="2769"/>
      <c r="I28" s="2769"/>
    </row>
    <row r="29" spans="1:9" ht="21" customHeight="1">
      <c r="A29" s="2602"/>
      <c r="B29" s="4784" t="s">
        <v>756</v>
      </c>
      <c r="C29" s="2592"/>
      <c r="D29" s="2168">
        <f>SUM(D30:D32)</f>
        <v>0</v>
      </c>
      <c r="E29" s="2168">
        <f>SUM(E30:E32)</f>
        <v>0</v>
      </c>
      <c r="F29" s="2168">
        <f t="shared" ref="F29:I29" si="0">SUM(F30:F32)</f>
        <v>0</v>
      </c>
      <c r="G29" s="2168">
        <f t="shared" si="0"/>
        <v>0</v>
      </c>
      <c r="H29" s="2168">
        <f t="shared" si="0"/>
        <v>0</v>
      </c>
      <c r="I29" s="2169">
        <f t="shared" si="0"/>
        <v>0</v>
      </c>
    </row>
    <row r="30" spans="1:9" ht="21" customHeight="1">
      <c r="A30" s="2605"/>
      <c r="B30" s="4785"/>
      <c r="C30" s="2587"/>
      <c r="D30" s="2766"/>
      <c r="E30" s="2766"/>
      <c r="F30" s="2766"/>
      <c r="G30" s="2766"/>
      <c r="H30" s="2766"/>
      <c r="I30" s="2766"/>
    </row>
    <row r="31" spans="1:9" ht="21" customHeight="1">
      <c r="A31" s="1626"/>
      <c r="B31" s="4786"/>
      <c r="C31" s="2589"/>
      <c r="D31" s="2766"/>
      <c r="E31" s="2766"/>
      <c r="F31" s="2766"/>
      <c r="G31" s="2766"/>
      <c r="H31" s="2766"/>
      <c r="I31" s="2766"/>
    </row>
    <row r="32" spans="1:9" ht="21" customHeight="1">
      <c r="A32" s="4787"/>
      <c r="B32" s="4788"/>
      <c r="C32" s="4789"/>
      <c r="D32" s="4040"/>
      <c r="E32" s="2766"/>
      <c r="F32" s="2766"/>
      <c r="G32" s="2766"/>
      <c r="H32" s="2766"/>
      <c r="I32" s="2766"/>
    </row>
    <row r="33" spans="1:9" ht="21" customHeight="1">
      <c r="A33" s="2602"/>
      <c r="B33" s="4790"/>
      <c r="C33" s="4791"/>
      <c r="D33" s="2237"/>
      <c r="E33" s="2237"/>
      <c r="F33" s="2237"/>
      <c r="G33" s="2237"/>
      <c r="H33" s="2237"/>
      <c r="I33" s="2121"/>
    </row>
    <row r="34" spans="1:9" ht="21" customHeight="1">
      <c r="A34" s="5931" t="s">
        <v>1826</v>
      </c>
      <c r="B34" s="5249"/>
      <c r="C34" s="4792"/>
      <c r="D34" s="4039"/>
      <c r="E34" s="3794"/>
      <c r="F34" s="3794"/>
      <c r="G34" s="3794"/>
      <c r="H34" s="3794"/>
      <c r="I34" s="3795"/>
    </row>
    <row r="35" spans="1:9" ht="21" customHeight="1">
      <c r="A35" s="5929" t="s">
        <v>1827</v>
      </c>
      <c r="B35" s="5604"/>
      <c r="C35" s="4791"/>
      <c r="D35" s="3792">
        <f t="shared" ref="D35:I35" si="1">D25+D26+D27+D28+D29+D34</f>
        <v>0</v>
      </c>
      <c r="E35" s="3792">
        <f>E25+E26+E27+E28+E29+E34</f>
        <v>0</v>
      </c>
      <c r="F35" s="3792">
        <f t="shared" si="1"/>
        <v>0</v>
      </c>
      <c r="G35" s="3792">
        <f t="shared" si="1"/>
        <v>0</v>
      </c>
      <c r="H35" s="3792">
        <f t="shared" si="1"/>
        <v>0</v>
      </c>
      <c r="I35" s="3793">
        <f t="shared" si="1"/>
        <v>0</v>
      </c>
    </row>
    <row r="36" spans="1:9" ht="21" customHeight="1">
      <c r="A36" s="5924" t="s">
        <v>1828</v>
      </c>
      <c r="B36" s="5262"/>
      <c r="C36" s="4781"/>
      <c r="D36" s="2726"/>
      <c r="E36" s="1642"/>
      <c r="F36" s="2726"/>
      <c r="G36" s="1642"/>
      <c r="H36" s="2726"/>
      <c r="I36" s="3796"/>
    </row>
    <row r="37" spans="1:9" ht="21" customHeight="1" thickBot="1">
      <c r="A37" s="5925" t="s">
        <v>1829</v>
      </c>
      <c r="B37" s="5926"/>
      <c r="C37" s="4793"/>
      <c r="D37" s="3797">
        <f>D18+D23-D35</f>
        <v>0</v>
      </c>
      <c r="E37" s="3797">
        <f>E18+E23-E35+E36</f>
        <v>0</v>
      </c>
      <c r="F37" s="3797">
        <f>F18+F23-F35</f>
        <v>0</v>
      </c>
      <c r="G37" s="3797">
        <f>G18+G23-G35+G36</f>
        <v>0</v>
      </c>
      <c r="H37" s="3797">
        <f>H18+H23-H35</f>
        <v>0</v>
      </c>
      <c r="I37" s="3797">
        <f>I18+I23-I35+I36</f>
        <v>0</v>
      </c>
    </row>
    <row r="38" spans="1:9">
      <c r="A38" s="5927" t="s">
        <v>1830</v>
      </c>
      <c r="B38" s="5928"/>
      <c r="C38" s="4781"/>
      <c r="D38" s="1246"/>
      <c r="E38" s="1246"/>
      <c r="F38" s="1246"/>
      <c r="G38" s="1246"/>
      <c r="H38" s="1246"/>
      <c r="I38" s="897"/>
    </row>
    <row r="39" spans="1:9" ht="21" customHeight="1">
      <c r="A39" s="4787"/>
      <c r="B39" s="4794" t="s">
        <v>1085</v>
      </c>
      <c r="C39" s="4789"/>
      <c r="D39" s="1246"/>
      <c r="E39" s="1642"/>
      <c r="F39" s="1642"/>
      <c r="G39" s="1642"/>
      <c r="H39" s="1642"/>
      <c r="I39" s="1642"/>
    </row>
    <row r="40" spans="1:9" ht="21" customHeight="1" thickBot="1">
      <c r="A40" s="4795"/>
      <c r="B40" s="4796" t="s">
        <v>1086</v>
      </c>
      <c r="C40" s="4797"/>
      <c r="D40" s="4041"/>
      <c r="E40" s="1905"/>
      <c r="F40" s="1905"/>
      <c r="G40" s="1905"/>
      <c r="H40" s="1905"/>
      <c r="I40" s="1905"/>
    </row>
    <row r="41" spans="1:9" ht="21" customHeight="1" thickTop="1">
      <c r="A41" s="137"/>
      <c r="B41" s="137"/>
      <c r="C41" s="214"/>
      <c r="D41" s="137"/>
      <c r="E41" s="137"/>
      <c r="F41" s="137"/>
      <c r="G41" s="137"/>
      <c r="H41" s="137"/>
      <c r="I41" s="178" t="str">
        <f>+ToC!E115</f>
        <v xml:space="preserve">LONG-TERM Annual Return </v>
      </c>
    </row>
    <row r="42" spans="1:9">
      <c r="A42" s="89"/>
      <c r="B42" s="215"/>
      <c r="C42" s="216"/>
      <c r="D42" s="89"/>
      <c r="E42" s="89"/>
      <c r="F42" s="89"/>
      <c r="G42" s="89"/>
      <c r="H42" s="89"/>
      <c r="I42" s="126" t="s">
        <v>1831</v>
      </c>
    </row>
  </sheetData>
  <sheetProtection password="DF61" sheet="1" objects="1" scenarios="1"/>
  <mergeCells count="22">
    <mergeCell ref="A36:B36"/>
    <mergeCell ref="A37:B37"/>
    <mergeCell ref="A38:B38"/>
    <mergeCell ref="A23:B23"/>
    <mergeCell ref="A24:B24"/>
    <mergeCell ref="A34:B34"/>
    <mergeCell ref="A35:B35"/>
    <mergeCell ref="A18:B18"/>
    <mergeCell ref="A19:B19"/>
    <mergeCell ref="A20:B20"/>
    <mergeCell ref="A21:B21"/>
    <mergeCell ref="A22:B22"/>
    <mergeCell ref="A1:I1"/>
    <mergeCell ref="A11:I11"/>
    <mergeCell ref="A12:I12"/>
    <mergeCell ref="A10:I10"/>
    <mergeCell ref="F14:G14"/>
    <mergeCell ref="H14:I14"/>
    <mergeCell ref="A9:I9"/>
    <mergeCell ref="D13:E13"/>
    <mergeCell ref="F13:G13"/>
    <mergeCell ref="H13:I13"/>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35:I35 D23:I23 D29:I29 D37:I37">
      <formula1>50000000000</formula1>
    </dataValidation>
  </dataValidations>
  <hyperlinks>
    <hyperlink ref="A1:I1" location="ToC!A1" display="70.020"/>
  </hyperlinks>
  <printOptions horizontalCentered="1" verticalCentered="1"/>
  <pageMargins left="0.39370078740157499" right="0.39370078740157499" top="0.39370078740157499" bottom="0.39370078740157499" header="0.39370078740157499" footer="0.39370078740157499"/>
  <pageSetup paperSize="5" scale="71" orientation="landscape" r:id="rId1"/>
  <headerFooter alignWithMargins="0"/>
  <ignoredErrors>
    <ignoredError sqref="A1" numberStoredAsText="1"/>
  </ignoredError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7">
    <tabColor theme="3" tint="0.39997558519241921"/>
    <pageSetUpPr fitToPage="1"/>
  </sheetPr>
  <dimension ref="A1:K71"/>
  <sheetViews>
    <sheetView topLeftCell="B4" zoomScaleNormal="100" workbookViewId="0">
      <selection activeCell="K15" sqref="K15"/>
    </sheetView>
  </sheetViews>
  <sheetFormatPr defaultColWidth="0" defaultRowHeight="15.5" zeroHeight="1"/>
  <cols>
    <col min="1" max="1" width="0.84375" hidden="1" customWidth="1"/>
    <col min="2" max="2" width="4.23046875" customWidth="1"/>
    <col min="3" max="3" width="32.765625" customWidth="1"/>
    <col min="4" max="4" width="4.4609375" customWidth="1"/>
    <col min="5" max="11" width="20.765625" customWidth="1"/>
    <col min="12" max="16384" width="8.765625" style="1363" hidden="1"/>
  </cols>
  <sheetData>
    <row r="1" spans="1:11">
      <c r="A1" s="205"/>
      <c r="B1" s="5295" t="s">
        <v>130</v>
      </c>
      <c r="C1" s="5295"/>
      <c r="D1" s="5295"/>
      <c r="E1" s="5295"/>
      <c r="F1" s="5295"/>
      <c r="G1" s="5295"/>
      <c r="H1" s="5295"/>
      <c r="I1" s="5295"/>
      <c r="J1" s="89"/>
      <c r="K1" s="89"/>
    </row>
    <row r="2" spans="1:11">
      <c r="A2" s="205"/>
      <c r="B2" s="895"/>
      <c r="C2" s="895"/>
      <c r="D2" s="895"/>
      <c r="E2" s="895"/>
      <c r="F2" s="895"/>
      <c r="G2" s="895"/>
      <c r="H2" s="895"/>
      <c r="I2" s="895"/>
      <c r="J2" s="89"/>
      <c r="K2" s="640" t="s">
        <v>2279</v>
      </c>
    </row>
    <row r="3" spans="1:11">
      <c r="A3" s="1248"/>
      <c r="B3" s="596" t="str">
        <f>+Cover!A14</f>
        <v>Select Name of Insurer/ Financial Holding Company</v>
      </c>
      <c r="C3" s="352"/>
      <c r="D3" s="352"/>
      <c r="E3" s="102"/>
      <c r="F3" s="102"/>
      <c r="G3" s="102"/>
      <c r="H3" s="102"/>
      <c r="I3" s="102"/>
      <c r="J3" s="89"/>
      <c r="K3" s="89"/>
    </row>
    <row r="4" spans="1:11">
      <c r="A4" s="93"/>
      <c r="B4" s="179" t="str">
        <f>+ToC!A3</f>
        <v>Insurer/Financial Holding Company</v>
      </c>
      <c r="C4" s="102"/>
      <c r="D4" s="683"/>
      <c r="E4" s="102"/>
      <c r="F4" s="102"/>
      <c r="G4" s="102"/>
      <c r="H4" s="102"/>
      <c r="I4" s="102"/>
      <c r="J4" s="89"/>
      <c r="K4" s="89"/>
    </row>
    <row r="5" spans="1:11" ht="15" customHeight="1">
      <c r="A5" s="93"/>
      <c r="B5" s="179"/>
      <c r="C5" s="102"/>
      <c r="D5" s="683"/>
      <c r="E5" s="102"/>
      <c r="F5" s="102"/>
      <c r="G5" s="102"/>
      <c r="H5" s="102"/>
      <c r="I5" s="102"/>
      <c r="J5" s="89"/>
      <c r="K5" s="89"/>
    </row>
    <row r="6" spans="1:11" ht="15" customHeight="1">
      <c r="A6" s="93"/>
      <c r="B6" s="99" t="str">
        <f>+ToC!A5</f>
        <v>LONG-TERM INSURERS ANNUAL RETURN</v>
      </c>
      <c r="C6" s="102"/>
      <c r="D6" s="683"/>
      <c r="E6" s="102"/>
      <c r="F6" s="102"/>
      <c r="G6" s="102"/>
      <c r="H6" s="102"/>
      <c r="I6" s="102"/>
      <c r="J6" s="89"/>
      <c r="K6" s="89"/>
    </row>
    <row r="7" spans="1:11" ht="15" customHeight="1">
      <c r="A7" s="93"/>
      <c r="B7" s="99" t="str">
        <f>+ToC!A6</f>
        <v>FOR THE YEAR ENDED:</v>
      </c>
      <c r="C7" s="102"/>
      <c r="D7" s="683"/>
      <c r="E7" s="102"/>
      <c r="F7" s="102"/>
      <c r="G7" s="102"/>
      <c r="H7" s="102"/>
      <c r="I7" s="2398">
        <f>+Cover!A23</f>
        <v>0</v>
      </c>
      <c r="J7" s="89"/>
      <c r="K7" s="89"/>
    </row>
    <row r="8" spans="1:11" ht="15" customHeight="1">
      <c r="A8" s="93"/>
      <c r="B8" s="99"/>
      <c r="C8" s="102"/>
      <c r="D8" s="683"/>
      <c r="E8" s="102"/>
      <c r="F8" s="102"/>
      <c r="G8" s="102"/>
      <c r="H8" s="102"/>
      <c r="I8" s="102"/>
      <c r="J8" s="89"/>
      <c r="K8" s="89"/>
    </row>
    <row r="9" spans="1:11" ht="17.25" customHeight="1">
      <c r="A9" s="206"/>
      <c r="B9" s="5286" t="s">
        <v>999</v>
      </c>
      <c r="C9" s="5286"/>
      <c r="D9" s="5286"/>
      <c r="E9" s="5286"/>
      <c r="F9" s="5286"/>
      <c r="G9" s="5286"/>
      <c r="H9" s="5286"/>
      <c r="I9" s="5286"/>
      <c r="J9" s="89"/>
      <c r="K9" s="89"/>
    </row>
    <row r="10" spans="1:11" ht="24" customHeight="1">
      <c r="A10" s="207"/>
      <c r="B10" s="5055" t="s">
        <v>1809</v>
      </c>
      <c r="C10" s="5055"/>
      <c r="D10" s="5055"/>
      <c r="E10" s="5055"/>
      <c r="F10" s="5055"/>
      <c r="G10" s="5055"/>
      <c r="H10" s="5055"/>
      <c r="I10" s="5055"/>
      <c r="J10" s="89"/>
      <c r="K10" s="89"/>
    </row>
    <row r="11" spans="1:11" ht="17.25" customHeight="1">
      <c r="A11" s="205"/>
      <c r="B11" s="5055" t="s">
        <v>2436</v>
      </c>
      <c r="C11" s="5055"/>
      <c r="D11" s="5055"/>
      <c r="E11" s="5055"/>
      <c r="F11" s="5055"/>
      <c r="G11" s="5055"/>
      <c r="H11" s="5055"/>
      <c r="I11" s="5055"/>
      <c r="J11" s="89"/>
      <c r="K11" s="89"/>
    </row>
    <row r="12" spans="1:11" ht="9" customHeight="1" thickBot="1">
      <c r="A12" s="205"/>
      <c r="B12" s="5913"/>
      <c r="C12" s="5913"/>
      <c r="D12" s="5913"/>
      <c r="E12" s="5913"/>
      <c r="F12" s="5913"/>
      <c r="G12" s="5913"/>
      <c r="H12" s="5913"/>
      <c r="I12" s="5913"/>
      <c r="J12" s="32"/>
      <c r="K12" s="32"/>
    </row>
    <row r="13" spans="1:11" ht="21" customHeight="1" thickTop="1">
      <c r="A13" s="90"/>
      <c r="B13" s="4775"/>
      <c r="C13" s="4776"/>
      <c r="D13" s="4777"/>
      <c r="E13" s="4777"/>
      <c r="F13" s="5917" t="s">
        <v>1810</v>
      </c>
      <c r="G13" s="5918"/>
      <c r="H13" s="5917" t="s">
        <v>1811</v>
      </c>
      <c r="I13" s="5932"/>
      <c r="J13" s="5933" t="s">
        <v>1832</v>
      </c>
      <c r="K13" s="5934"/>
    </row>
    <row r="14" spans="1:11" ht="51" customHeight="1">
      <c r="A14" s="90"/>
      <c r="B14" s="4778"/>
      <c r="C14" s="2758"/>
      <c r="D14" s="2760"/>
      <c r="E14" s="4680" t="s">
        <v>1833</v>
      </c>
      <c r="F14" s="4680" t="s">
        <v>1834</v>
      </c>
      <c r="G14" s="4680" t="s">
        <v>1815</v>
      </c>
      <c r="H14" s="4680" t="s">
        <v>1834</v>
      </c>
      <c r="I14" s="4818" t="s">
        <v>1816</v>
      </c>
      <c r="J14" s="4680" t="s">
        <v>1835</v>
      </c>
      <c r="K14" s="4798" t="s">
        <v>2437</v>
      </c>
    </row>
    <row r="15" spans="1:11">
      <c r="A15" s="90"/>
      <c r="B15" s="4778"/>
      <c r="C15" s="2810"/>
      <c r="D15" s="2760"/>
      <c r="E15" s="2760"/>
      <c r="F15" s="2760"/>
      <c r="G15" s="4779" t="s">
        <v>640</v>
      </c>
      <c r="H15" s="2760"/>
      <c r="I15" s="4799" t="s">
        <v>640</v>
      </c>
      <c r="J15" s="2760"/>
      <c r="K15" s="3636"/>
    </row>
    <row r="16" spans="1:11" ht="20.149999999999999" customHeight="1">
      <c r="A16" s="90"/>
      <c r="B16" s="4778"/>
      <c r="C16" s="2810"/>
      <c r="D16" s="2760"/>
      <c r="E16" s="2760"/>
      <c r="F16" s="2760"/>
      <c r="G16" s="2760"/>
      <c r="H16" s="2760"/>
      <c r="I16" s="3635"/>
      <c r="J16" s="2760"/>
      <c r="K16" s="2115" t="s">
        <v>640</v>
      </c>
    </row>
    <row r="17" spans="1:11" ht="18" customHeight="1">
      <c r="A17" s="90"/>
      <c r="B17" s="5947" t="s">
        <v>1817</v>
      </c>
      <c r="C17" s="5948"/>
      <c r="D17" s="2587"/>
      <c r="E17" s="4800"/>
      <c r="F17" s="3798"/>
      <c r="G17" s="3799"/>
      <c r="H17" s="3799"/>
      <c r="I17" s="3800"/>
      <c r="J17" s="2868"/>
      <c r="K17" s="3801"/>
    </row>
    <row r="18" spans="1:11" ht="18" customHeight="1">
      <c r="A18" s="90"/>
      <c r="B18" s="4801" t="s">
        <v>1837</v>
      </c>
      <c r="C18" s="4802"/>
      <c r="D18" s="2589"/>
      <c r="E18" s="1918"/>
      <c r="F18" s="3802"/>
      <c r="G18" s="3803"/>
      <c r="H18" s="3803"/>
      <c r="I18" s="3804"/>
      <c r="J18" s="3805"/>
      <c r="K18" s="3806"/>
    </row>
    <row r="19" spans="1:11" ht="18" customHeight="1">
      <c r="A19" s="90"/>
      <c r="B19" s="4801" t="s">
        <v>1838</v>
      </c>
      <c r="C19" s="4802"/>
      <c r="D19" s="2589"/>
      <c r="E19" s="1918"/>
      <c r="F19" s="3802"/>
      <c r="G19" s="3803"/>
      <c r="H19" s="3803"/>
      <c r="I19" s="3804"/>
      <c r="J19" s="3805"/>
      <c r="K19" s="3806"/>
    </row>
    <row r="20" spans="1:11" ht="18" customHeight="1">
      <c r="A20" s="90"/>
      <c r="B20" s="5949" t="s">
        <v>1818</v>
      </c>
      <c r="C20" s="5950"/>
      <c r="D20" s="2589"/>
      <c r="E20" s="1918"/>
      <c r="F20" s="3802"/>
      <c r="G20" s="1918"/>
      <c r="H20" s="3803"/>
      <c r="I20" s="3807"/>
      <c r="J20" s="1917"/>
      <c r="K20" s="3808"/>
    </row>
    <row r="21" spans="1:11" ht="18" customHeight="1">
      <c r="A21" s="90"/>
      <c r="B21" s="5949" t="s">
        <v>1819</v>
      </c>
      <c r="C21" s="5950"/>
      <c r="D21" s="2589"/>
      <c r="E21" s="1918"/>
      <c r="F21" s="3802"/>
      <c r="G21" s="1918"/>
      <c r="H21" s="3803"/>
      <c r="I21" s="3807"/>
      <c r="J21" s="1917"/>
      <c r="K21" s="3808"/>
    </row>
    <row r="22" spans="1:11" ht="18" customHeight="1">
      <c r="A22" s="90"/>
      <c r="B22" s="5951" t="s">
        <v>1820</v>
      </c>
      <c r="C22" s="5952"/>
      <c r="D22" s="4782"/>
      <c r="E22" s="3791"/>
      <c r="F22" s="3802"/>
      <c r="G22" s="1918"/>
      <c r="H22" s="3803"/>
      <c r="I22" s="3807"/>
      <c r="J22" s="1917"/>
      <c r="K22" s="3808"/>
    </row>
    <row r="23" spans="1:11" ht="18" customHeight="1">
      <c r="A23" s="90"/>
      <c r="B23" s="5953" t="s">
        <v>1839</v>
      </c>
      <c r="C23" s="5954"/>
      <c r="D23" s="2592"/>
      <c r="E23" s="1927">
        <f>SUM(E24:E29)</f>
        <v>0</v>
      </c>
      <c r="F23" s="1927">
        <f t="shared" ref="F23:K23" si="0">SUM(F24:F29)</f>
        <v>0</v>
      </c>
      <c r="G23" s="1927">
        <f t="shared" si="0"/>
        <v>0</v>
      </c>
      <c r="H23" s="1927">
        <f t="shared" si="0"/>
        <v>0</v>
      </c>
      <c r="I23" s="1927">
        <f t="shared" si="0"/>
        <v>0</v>
      </c>
      <c r="J23" s="1927">
        <f t="shared" si="0"/>
        <v>0</v>
      </c>
      <c r="K23" s="1927">
        <f t="shared" si="0"/>
        <v>0</v>
      </c>
    </row>
    <row r="24" spans="1:11" ht="18" customHeight="1">
      <c r="A24" s="90"/>
      <c r="B24" s="5955"/>
      <c r="C24" s="5956"/>
      <c r="D24" s="2587"/>
      <c r="E24" s="3809"/>
      <c r="F24" s="3802"/>
      <c r="G24" s="3791"/>
      <c r="H24" s="3803"/>
      <c r="I24" s="1562"/>
      <c r="J24" s="4602"/>
      <c r="K24" s="3806"/>
    </row>
    <row r="25" spans="1:11" ht="18" customHeight="1">
      <c r="A25" s="90"/>
      <c r="B25" s="5957"/>
      <c r="C25" s="5958"/>
      <c r="D25" s="2589"/>
      <c r="E25" s="1918"/>
      <c r="F25" s="1918"/>
      <c r="G25" s="3791"/>
      <c r="H25" s="3803"/>
      <c r="I25" s="1562"/>
      <c r="J25" s="3805"/>
      <c r="K25" s="3806"/>
    </row>
    <row r="26" spans="1:11" ht="18" customHeight="1">
      <c r="A26" s="90"/>
      <c r="B26" s="5957"/>
      <c r="C26" s="5958"/>
      <c r="D26" s="2589"/>
      <c r="E26" s="1918"/>
      <c r="F26" s="3802"/>
      <c r="G26" s="1918"/>
      <c r="H26" s="3803"/>
      <c r="I26" s="1562"/>
      <c r="J26" s="3805"/>
      <c r="K26" s="3806"/>
    </row>
    <row r="27" spans="1:11" ht="18" customHeight="1">
      <c r="A27" s="90"/>
      <c r="B27" s="5957"/>
      <c r="C27" s="5958"/>
      <c r="D27" s="2589"/>
      <c r="E27" s="1918"/>
      <c r="F27" s="3802"/>
      <c r="G27" s="3791"/>
      <c r="H27" s="3803"/>
      <c r="I27" s="1918"/>
      <c r="J27" s="1917"/>
      <c r="K27" s="3808"/>
    </row>
    <row r="28" spans="1:11" ht="18" customHeight="1">
      <c r="A28" s="90"/>
      <c r="B28" s="5957"/>
      <c r="C28" s="5958"/>
      <c r="D28" s="2589"/>
      <c r="E28" s="1918"/>
      <c r="F28" s="3802"/>
      <c r="G28" s="3791"/>
      <c r="H28" s="1918"/>
      <c r="I28" s="1562"/>
      <c r="J28" s="2246"/>
      <c r="K28" s="2247"/>
    </row>
    <row r="29" spans="1:11" ht="18" customHeight="1">
      <c r="A29" s="90"/>
      <c r="B29" s="5963"/>
      <c r="C29" s="5964"/>
      <c r="D29" s="4782"/>
      <c r="E29" s="1918"/>
      <c r="F29" s="3802"/>
      <c r="G29" s="3791"/>
      <c r="H29" s="3803"/>
      <c r="I29" s="1562"/>
      <c r="J29" s="3805"/>
      <c r="K29" s="3806"/>
    </row>
    <row r="30" spans="1:11" ht="18" customHeight="1">
      <c r="A30" s="90"/>
      <c r="B30" s="5941" t="s">
        <v>1822</v>
      </c>
      <c r="C30" s="5942"/>
      <c r="D30" s="2760"/>
      <c r="E30" s="3792">
        <f>SUM(E18:E23)</f>
        <v>0</v>
      </c>
      <c r="F30" s="3792">
        <f t="shared" ref="F30:K30" si="1">SUM(F18:F23)</f>
        <v>0</v>
      </c>
      <c r="G30" s="3792">
        <f t="shared" si="1"/>
        <v>0</v>
      </c>
      <c r="H30" s="3792">
        <f t="shared" si="1"/>
        <v>0</v>
      </c>
      <c r="I30" s="3792">
        <f t="shared" si="1"/>
        <v>0</v>
      </c>
      <c r="J30" s="3792">
        <f t="shared" si="1"/>
        <v>0</v>
      </c>
      <c r="K30" s="3792">
        <f t="shared" si="1"/>
        <v>0</v>
      </c>
    </row>
    <row r="31" spans="1:11" ht="18" customHeight="1">
      <c r="A31" s="90"/>
      <c r="B31" s="5943" t="s">
        <v>1823</v>
      </c>
      <c r="C31" s="5944"/>
      <c r="D31" s="4803"/>
      <c r="E31" s="2332"/>
      <c r="F31" s="3810"/>
      <c r="G31" s="3810"/>
      <c r="H31" s="3810"/>
      <c r="I31" s="3811"/>
      <c r="J31" s="2034"/>
      <c r="K31" s="2134"/>
    </row>
    <row r="32" spans="1:11" ht="18" customHeight="1">
      <c r="A32" s="208"/>
      <c r="B32" s="4804"/>
      <c r="C32" s="4805" t="s">
        <v>1824</v>
      </c>
      <c r="D32" s="2589"/>
      <c r="E32" s="1918"/>
      <c r="F32" s="3802"/>
      <c r="G32" s="3812"/>
      <c r="H32" s="3802"/>
      <c r="I32" s="3813"/>
      <c r="J32" s="3805"/>
      <c r="K32" s="3806"/>
    </row>
    <row r="33" spans="1:11" ht="18" customHeight="1">
      <c r="A33" s="208"/>
      <c r="B33" s="4804"/>
      <c r="C33" s="2421" t="s">
        <v>1671</v>
      </c>
      <c r="D33" s="2589"/>
      <c r="E33" s="1918"/>
      <c r="F33" s="3802"/>
      <c r="G33" s="3812"/>
      <c r="H33" s="3802"/>
      <c r="I33" s="3813"/>
      <c r="J33" s="3805"/>
      <c r="K33" s="3806"/>
    </row>
    <row r="34" spans="1:11" ht="18" customHeight="1">
      <c r="A34" s="208"/>
      <c r="B34" s="4804"/>
      <c r="C34" s="2421" t="s">
        <v>1672</v>
      </c>
      <c r="D34" s="2589"/>
      <c r="E34" s="1918"/>
      <c r="F34" s="3802"/>
      <c r="G34" s="3812"/>
      <c r="H34" s="3802"/>
      <c r="I34" s="3813"/>
      <c r="J34" s="3805"/>
      <c r="K34" s="3806"/>
    </row>
    <row r="35" spans="1:11" ht="18" customHeight="1">
      <c r="A35" s="90"/>
      <c r="B35" s="4804"/>
      <c r="C35" s="4805" t="s">
        <v>1825</v>
      </c>
      <c r="D35" s="2589"/>
      <c r="E35" s="1918"/>
      <c r="F35" s="3802"/>
      <c r="G35" s="3812"/>
      <c r="H35" s="3802"/>
      <c r="I35" s="3813"/>
      <c r="J35" s="3805"/>
      <c r="K35" s="3806"/>
    </row>
    <row r="36" spans="1:11" ht="18" customHeight="1">
      <c r="A36" s="90"/>
      <c r="B36" s="4804"/>
      <c r="C36" s="4805" t="s">
        <v>1840</v>
      </c>
      <c r="D36" s="2589"/>
      <c r="E36" s="1918"/>
      <c r="F36" s="3802"/>
      <c r="G36" s="3812"/>
      <c r="H36" s="3802"/>
      <c r="I36" s="3813"/>
      <c r="J36" s="3805"/>
      <c r="K36" s="3806"/>
    </row>
    <row r="37" spans="1:11" ht="18" customHeight="1">
      <c r="A37" s="90"/>
      <c r="B37" s="4804"/>
      <c r="C37" s="4806" t="s">
        <v>1841</v>
      </c>
      <c r="D37" s="2589"/>
      <c r="E37" s="1918"/>
      <c r="F37" s="3802"/>
      <c r="G37" s="3812"/>
      <c r="H37" s="3802"/>
      <c r="I37" s="3813"/>
      <c r="J37" s="3805"/>
      <c r="K37" s="3806"/>
    </row>
    <row r="38" spans="1:11" ht="18" customHeight="1">
      <c r="A38" s="90"/>
      <c r="B38" s="4804"/>
      <c r="C38" s="4806" t="s">
        <v>1842</v>
      </c>
      <c r="D38" s="2589"/>
      <c r="E38" s="1918"/>
      <c r="F38" s="3802"/>
      <c r="G38" s="3812"/>
      <c r="H38" s="3802"/>
      <c r="I38" s="3813"/>
      <c r="J38" s="3805"/>
      <c r="K38" s="3806"/>
    </row>
    <row r="39" spans="1:11" ht="18" customHeight="1">
      <c r="A39" s="90"/>
      <c r="B39" s="4804"/>
      <c r="C39" s="4806" t="s">
        <v>1843</v>
      </c>
      <c r="D39" s="2589"/>
      <c r="E39" s="1918"/>
      <c r="F39" s="3802"/>
      <c r="G39" s="3812"/>
      <c r="H39" s="3802"/>
      <c r="I39" s="3813"/>
      <c r="J39" s="3805"/>
      <c r="K39" s="3806"/>
    </row>
    <row r="40" spans="1:11" ht="18" customHeight="1">
      <c r="A40" s="90"/>
      <c r="B40" s="4804"/>
      <c r="C40" s="4807" t="s">
        <v>1844</v>
      </c>
      <c r="D40" s="2589"/>
      <c r="E40" s="1918"/>
      <c r="F40" s="3802"/>
      <c r="G40" s="3812"/>
      <c r="H40" s="3802"/>
      <c r="I40" s="3813"/>
      <c r="J40" s="3805"/>
      <c r="K40" s="3806"/>
    </row>
    <row r="41" spans="1:11" ht="18" customHeight="1">
      <c r="A41" s="90"/>
      <c r="B41" s="4804"/>
      <c r="C41" s="4807" t="s">
        <v>1845</v>
      </c>
      <c r="D41" s="2589"/>
      <c r="E41" s="1918"/>
      <c r="F41" s="3802"/>
      <c r="G41" s="3812"/>
      <c r="H41" s="3802"/>
      <c r="I41" s="3813"/>
      <c r="J41" s="3805"/>
      <c r="K41" s="3806"/>
    </row>
    <row r="42" spans="1:11" ht="18" customHeight="1">
      <c r="A42" s="209"/>
      <c r="B42" s="4808"/>
      <c r="C42" s="2437" t="s">
        <v>756</v>
      </c>
      <c r="D42" s="4809"/>
      <c r="E42" s="2168">
        <f>SUM(E43:E45)</f>
        <v>0</v>
      </c>
      <c r="F42" s="2168">
        <f t="shared" ref="F42:K42" si="2">SUM(F43:F45)</f>
        <v>0</v>
      </c>
      <c r="G42" s="2168">
        <f t="shared" si="2"/>
        <v>0</v>
      </c>
      <c r="H42" s="2168">
        <f t="shared" si="2"/>
        <v>0</v>
      </c>
      <c r="I42" s="2168">
        <f t="shared" si="2"/>
        <v>0</v>
      </c>
      <c r="J42" s="2168">
        <f t="shared" si="2"/>
        <v>0</v>
      </c>
      <c r="K42" s="2168">
        <f t="shared" si="2"/>
        <v>0</v>
      </c>
    </row>
    <row r="43" spans="1:11" ht="18" customHeight="1">
      <c r="A43" s="209"/>
      <c r="B43" s="5965"/>
      <c r="C43" s="5966"/>
      <c r="D43" s="2589"/>
      <c r="E43" s="1918"/>
      <c r="F43" s="3802"/>
      <c r="G43" s="3814"/>
      <c r="H43" s="3814"/>
      <c r="I43" s="3815"/>
      <c r="J43" s="2350"/>
      <c r="K43" s="3806"/>
    </row>
    <row r="44" spans="1:11" ht="18" customHeight="1">
      <c r="A44" s="209"/>
      <c r="B44" s="5965"/>
      <c r="C44" s="5966"/>
      <c r="D44" s="2589"/>
      <c r="E44" s="1918"/>
      <c r="F44" s="3802"/>
      <c r="G44" s="3814"/>
      <c r="H44" s="3814"/>
      <c r="I44" s="3815"/>
      <c r="J44" s="2246"/>
      <c r="K44" s="3806"/>
    </row>
    <row r="45" spans="1:11" ht="18" customHeight="1">
      <c r="A45" s="209"/>
      <c r="B45" s="5959"/>
      <c r="C45" s="5960"/>
      <c r="D45" s="4789"/>
      <c r="E45" s="4042"/>
      <c r="F45" s="3802"/>
      <c r="G45" s="3814"/>
      <c r="H45" s="3814"/>
      <c r="I45" s="3815"/>
      <c r="J45" s="3805"/>
      <c r="K45" s="3806"/>
    </row>
    <row r="46" spans="1:11" ht="18" customHeight="1">
      <c r="A46" s="209"/>
      <c r="B46" s="5961"/>
      <c r="C46" s="5962"/>
      <c r="D46" s="4810"/>
      <c r="E46" s="2237"/>
      <c r="F46" s="3816"/>
      <c r="G46" s="3817"/>
      <c r="H46" s="3817"/>
      <c r="I46" s="3818"/>
      <c r="J46" s="3817"/>
      <c r="K46" s="3819"/>
    </row>
    <row r="47" spans="1:11" ht="18" customHeight="1">
      <c r="A47" s="209"/>
      <c r="B47" s="5945" t="s">
        <v>1826</v>
      </c>
      <c r="C47" s="5946"/>
      <c r="D47" s="1295"/>
      <c r="E47" s="4043"/>
      <c r="F47" s="3820"/>
      <c r="G47" s="3821"/>
      <c r="H47" s="3821"/>
      <c r="I47" s="3822"/>
      <c r="J47" s="3823"/>
      <c r="K47" s="3824"/>
    </row>
    <row r="48" spans="1:11" ht="18" customHeight="1">
      <c r="A48" s="90"/>
      <c r="B48" s="5941" t="s">
        <v>1827</v>
      </c>
      <c r="C48" s="5942"/>
      <c r="D48" s="2760"/>
      <c r="E48" s="3792">
        <f>SUM(E32:E42)+E47</f>
        <v>0</v>
      </c>
      <c r="F48" s="3792">
        <f t="shared" ref="F48:K48" si="3">SUM(F32:F42)+F47</f>
        <v>0</v>
      </c>
      <c r="G48" s="3792">
        <f t="shared" si="3"/>
        <v>0</v>
      </c>
      <c r="H48" s="3792">
        <f t="shared" si="3"/>
        <v>0</v>
      </c>
      <c r="I48" s="3792">
        <f t="shared" si="3"/>
        <v>0</v>
      </c>
      <c r="J48" s="3792">
        <f t="shared" si="3"/>
        <v>0</v>
      </c>
      <c r="K48" s="3792">
        <f t="shared" si="3"/>
        <v>0</v>
      </c>
    </row>
    <row r="49" spans="1:11" ht="18" customHeight="1">
      <c r="A49" s="90"/>
      <c r="B49" s="5935" t="s">
        <v>1828</v>
      </c>
      <c r="C49" s="5936"/>
      <c r="D49" s="4811"/>
      <c r="E49" s="1331"/>
      <c r="F49" s="1331"/>
      <c r="G49" s="1332"/>
      <c r="H49" s="1331"/>
      <c r="I49" s="1333"/>
      <c r="J49" s="2240"/>
      <c r="K49" s="3806"/>
    </row>
    <row r="50" spans="1:11" ht="18" customHeight="1" thickBot="1">
      <c r="A50" s="90"/>
      <c r="B50" s="5937" t="s">
        <v>1829</v>
      </c>
      <c r="C50" s="5938"/>
      <c r="D50" s="4812"/>
      <c r="E50" s="3797">
        <f>+E17+E30-E48</f>
        <v>0</v>
      </c>
      <c r="F50" s="3797">
        <f>+F17+F30-F48</f>
        <v>0</v>
      </c>
      <c r="G50" s="3797">
        <f>+G17+G30-G48+G49</f>
        <v>0</v>
      </c>
      <c r="H50" s="3797">
        <f t="shared" ref="H50:J50" si="4">+H17+H30-H48</f>
        <v>0</v>
      </c>
      <c r="I50" s="3797">
        <f>+I17+I30-I48+I49</f>
        <v>0</v>
      </c>
      <c r="J50" s="3797">
        <f t="shared" si="4"/>
        <v>0</v>
      </c>
      <c r="K50" s="3797">
        <f>+K17+K30-K48+K49</f>
        <v>0</v>
      </c>
    </row>
    <row r="51" spans="1:11" ht="27" customHeight="1">
      <c r="A51" s="90"/>
      <c r="B51" s="5939" t="s">
        <v>1830</v>
      </c>
      <c r="C51" s="5940"/>
      <c r="D51" s="4813"/>
      <c r="E51" s="1334"/>
      <c r="F51" s="1335"/>
      <c r="G51" s="1335"/>
      <c r="H51" s="1335"/>
      <c r="I51" s="1336"/>
      <c r="J51" s="2372"/>
      <c r="K51" s="2090"/>
    </row>
    <row r="52" spans="1:11" ht="18" customHeight="1">
      <c r="A52" s="90"/>
      <c r="B52" s="4814"/>
      <c r="C52" s="955" t="s">
        <v>1085</v>
      </c>
      <c r="D52" s="4781"/>
      <c r="E52" s="1337"/>
      <c r="F52" s="3809"/>
      <c r="G52" s="3809"/>
      <c r="H52" s="3809"/>
      <c r="I52" s="3804"/>
      <c r="J52" s="3825"/>
      <c r="K52" s="3826"/>
    </row>
    <row r="53" spans="1:11" ht="18" customHeight="1" thickBot="1">
      <c r="A53" s="209"/>
      <c r="B53" s="4815"/>
      <c r="C53" s="4816" t="s">
        <v>1086</v>
      </c>
      <c r="D53" s="4817"/>
      <c r="E53" s="3827"/>
      <c r="F53" s="3827"/>
      <c r="G53" s="3827"/>
      <c r="H53" s="3827"/>
      <c r="I53" s="3828"/>
      <c r="J53" s="3827"/>
      <c r="K53" s="3829"/>
    </row>
    <row r="54" spans="1:11" ht="18" customHeight="1" thickTop="1">
      <c r="A54" s="209"/>
      <c r="B54" s="210"/>
      <c r="C54" s="210"/>
      <c r="D54" s="1275"/>
      <c r="E54" s="1276"/>
      <c r="F54" s="1276"/>
      <c r="G54" s="1276"/>
      <c r="H54" s="1276"/>
      <c r="I54" s="1276"/>
      <c r="J54" s="91"/>
      <c r="K54" s="91"/>
    </row>
    <row r="55" spans="1:11" ht="18" customHeight="1">
      <c r="A55" s="209"/>
      <c r="B55" s="210"/>
      <c r="C55" s="210"/>
      <c r="D55" s="1275"/>
      <c r="E55" s="1276"/>
      <c r="F55" s="1276"/>
      <c r="G55" s="1276"/>
      <c r="H55" s="1276"/>
      <c r="I55" s="1276"/>
      <c r="J55" s="91"/>
      <c r="K55" s="178" t="str">
        <f>+ToC!E115</f>
        <v xml:space="preserve">LONG-TERM Annual Return </v>
      </c>
    </row>
    <row r="56" spans="1:11" ht="18" customHeight="1">
      <c r="A56" s="209"/>
      <c r="B56" s="210"/>
      <c r="C56" s="210"/>
      <c r="D56" s="1275"/>
      <c r="E56" s="1276"/>
      <c r="F56" s="1276"/>
      <c r="G56" s="1276"/>
      <c r="H56" s="1276"/>
      <c r="I56" s="1276"/>
      <c r="J56" s="91"/>
      <c r="K56" s="126" t="s">
        <v>1846</v>
      </c>
    </row>
    <row r="57" spans="1:11" hidden="1">
      <c r="A57" s="4"/>
      <c r="B57" s="4"/>
      <c r="C57" s="4"/>
      <c r="D57" s="4"/>
      <c r="E57" s="4"/>
      <c r="F57" s="4"/>
      <c r="G57" s="4"/>
      <c r="H57" s="4"/>
      <c r="I57" s="4"/>
      <c r="J57" s="4"/>
      <c r="K57" s="4"/>
    </row>
    <row r="58" spans="1:11" hidden="1">
      <c r="A58" s="4"/>
      <c r="B58" s="4"/>
      <c r="C58" s="4"/>
      <c r="D58" s="4"/>
      <c r="E58" s="4"/>
      <c r="F58" s="4"/>
      <c r="G58" s="4"/>
      <c r="H58" s="4"/>
      <c r="I58" s="4"/>
      <c r="J58" s="4"/>
      <c r="K58" s="4"/>
    </row>
    <row r="59" spans="1:11" hidden="1">
      <c r="A59" s="4"/>
      <c r="B59" s="4"/>
      <c r="C59" s="4"/>
      <c r="D59" s="4"/>
      <c r="E59" s="4"/>
      <c r="F59" s="4"/>
      <c r="G59" s="4"/>
      <c r="H59" s="4"/>
      <c r="I59" s="4"/>
      <c r="J59" s="4"/>
      <c r="K59" s="4"/>
    </row>
    <row r="60" spans="1:11" hidden="1">
      <c r="A60" s="4"/>
      <c r="B60" s="4"/>
      <c r="C60" s="4"/>
      <c r="D60" s="4"/>
      <c r="E60" s="4"/>
      <c r="F60" s="4"/>
      <c r="G60" s="4"/>
      <c r="H60" s="4"/>
      <c r="I60" s="4"/>
      <c r="J60" s="4"/>
      <c r="K60" s="4"/>
    </row>
    <row r="61" spans="1:11" hidden="1">
      <c r="A61" s="4"/>
      <c r="B61" s="4"/>
      <c r="C61" s="4"/>
      <c r="D61" s="4"/>
      <c r="E61" s="4"/>
      <c r="F61" s="4"/>
      <c r="G61" s="4"/>
      <c r="H61" s="4"/>
      <c r="I61" s="4"/>
      <c r="J61" s="4"/>
      <c r="K61" s="4"/>
    </row>
    <row r="62" spans="1:11" hidden="1">
      <c r="A62" s="4"/>
      <c r="B62" s="4"/>
      <c r="C62" s="4"/>
      <c r="D62" s="4"/>
      <c r="E62" s="4"/>
      <c r="F62" s="4"/>
      <c r="G62" s="4"/>
      <c r="H62" s="4"/>
      <c r="I62" s="4"/>
      <c r="J62" s="4"/>
      <c r="K62" s="4"/>
    </row>
    <row r="63" spans="1:11" hidden="1">
      <c r="A63" s="4"/>
      <c r="B63" s="4"/>
      <c r="C63" s="4"/>
      <c r="D63" s="4"/>
      <c r="E63" s="4"/>
      <c r="F63" s="4"/>
      <c r="G63" s="4"/>
      <c r="H63" s="4"/>
      <c r="I63" s="4"/>
      <c r="J63" s="4"/>
      <c r="K63" s="4"/>
    </row>
    <row r="64" spans="1:11" hidden="1">
      <c r="A64" s="4"/>
      <c r="B64" s="4"/>
      <c r="C64" s="4"/>
      <c r="D64" s="4"/>
      <c r="E64" s="4"/>
      <c r="F64" s="4"/>
      <c r="G64" s="4"/>
      <c r="H64" s="4"/>
      <c r="I64" s="4"/>
      <c r="J64" s="4"/>
      <c r="K64" s="4"/>
    </row>
    <row r="65" hidden="1"/>
    <row r="66" hidden="1"/>
    <row r="67" hidden="1"/>
    <row r="68" hidden="1"/>
    <row r="69" hidden="1"/>
    <row r="70" hidden="1"/>
    <row r="71" hidden="1"/>
  </sheetData>
  <sheetProtection password="DF61" sheet="1" objects="1" scenarios="1"/>
  <mergeCells count="30">
    <mergeCell ref="B45:C45"/>
    <mergeCell ref="B46:C46"/>
    <mergeCell ref="B27:C27"/>
    <mergeCell ref="B28:C28"/>
    <mergeCell ref="B29:C29"/>
    <mergeCell ref="B43:C43"/>
    <mergeCell ref="B44:C44"/>
    <mergeCell ref="J13:K13"/>
    <mergeCell ref="B49:C49"/>
    <mergeCell ref="B50:C50"/>
    <mergeCell ref="B51:C51"/>
    <mergeCell ref="B30:C30"/>
    <mergeCell ref="B31:C31"/>
    <mergeCell ref="B47:C47"/>
    <mergeCell ref="B48:C48"/>
    <mergeCell ref="B17:C17"/>
    <mergeCell ref="B20:C20"/>
    <mergeCell ref="B21:C21"/>
    <mergeCell ref="B22:C22"/>
    <mergeCell ref="B23:C23"/>
    <mergeCell ref="B24:C24"/>
    <mergeCell ref="B25:C25"/>
    <mergeCell ref="B26:C26"/>
    <mergeCell ref="B1:I1"/>
    <mergeCell ref="B9:I9"/>
    <mergeCell ref="H13:I13"/>
    <mergeCell ref="B10:I10"/>
    <mergeCell ref="B11:I11"/>
    <mergeCell ref="B12:I12"/>
    <mergeCell ref="F13:G13"/>
  </mergeCells>
  <dataValidations disablePrompts="1" count="2">
    <dataValidation type="decimal" operator="lessThanOrEqual" allowBlank="1" showInputMessage="1" showErrorMessage="1" errorTitle="Numbers Only" error="You can only enter numbers in these cells.To re input a number, press Cancel  or Retry and  delete, and then re enter a valid number_x000a_" sqref="J43:K43 E53:I56 E42:K42 E30:K30 E50:K50 J53:K53 E48:K4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E17">
      <formula1>90000000000</formula1>
    </dataValidation>
  </dataValidations>
  <hyperlinks>
    <hyperlink ref="B1:I1" location="ToC!A1" display="70.030"/>
  </hyperlinks>
  <printOptions horizontalCentered="1" verticalCentered="1"/>
  <pageMargins left="0.39370078740157483" right="0.39370078740157483" top="0.39370078740157483" bottom="0.39370078740157483" header="0.39370078740157483" footer="0.39370078740157483"/>
  <pageSetup paperSize="5" scale="54" orientation="landscape" r:id="rId1"/>
  <headerFooter alignWithMargins="0"/>
  <ignoredErrors>
    <ignoredError sqref="G50:J50" formula="1"/>
    <ignoredError sqref="B1"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3" tint="0.39997558519241921"/>
  </sheetPr>
  <dimension ref="A1:O189"/>
  <sheetViews>
    <sheetView topLeftCell="A46" zoomScaleNormal="100" workbookViewId="0">
      <selection activeCell="H25" sqref="H25"/>
    </sheetView>
  </sheetViews>
  <sheetFormatPr defaultColWidth="0" defaultRowHeight="12.5" zeroHeight="1"/>
  <cols>
    <col min="1" max="1" width="5.765625" style="194" customWidth="1"/>
    <col min="2" max="2" width="28.84375" style="194" customWidth="1"/>
    <col min="3" max="3" width="6.765625" style="194" customWidth="1"/>
    <col min="4" max="4" width="10.765625" style="194" customWidth="1"/>
    <col min="5" max="5" width="20.765625" style="194" customWidth="1"/>
    <col min="6" max="7" width="10.765625" style="194" customWidth="1"/>
    <col min="8" max="8" width="20.765625" style="194" customWidth="1"/>
    <col min="9" max="9" width="11.23046875" style="194" hidden="1" customWidth="1"/>
    <col min="10" max="10" width="11.3046875" style="194" hidden="1" customWidth="1"/>
    <col min="11" max="15" width="0" style="194" hidden="1" customWidth="1"/>
    <col min="16" max="16384" width="8.84375" style="194" hidden="1"/>
  </cols>
  <sheetData>
    <row r="1" spans="1:13" s="98" customFormat="1" ht="15.5">
      <c r="A1" s="5336" t="s">
        <v>131</v>
      </c>
      <c r="B1" s="5225"/>
      <c r="C1" s="5225"/>
      <c r="D1" s="5225"/>
      <c r="E1" s="5225"/>
      <c r="F1" s="5225"/>
      <c r="G1" s="5225"/>
      <c r="H1" s="5225"/>
    </row>
    <row r="2" spans="1:13" s="98" customFormat="1" ht="15.5">
      <c r="A2" s="1759"/>
      <c r="B2" s="1759"/>
      <c r="C2" s="1759"/>
      <c r="D2" s="1759"/>
      <c r="E2" s="1759"/>
      <c r="F2" s="1759"/>
      <c r="G2" s="1759"/>
      <c r="H2" s="640" t="s">
        <v>2279</v>
      </c>
    </row>
    <row r="3" spans="1:13" s="98" customFormat="1" ht="15.5">
      <c r="A3" s="596" t="str">
        <f>+Cover!A14</f>
        <v>Select Name of Insurer/ Financial Holding Company</v>
      </c>
      <c r="B3" s="352"/>
      <c r="C3" s="352"/>
      <c r="D3" s="99"/>
      <c r="E3" s="99"/>
      <c r="F3" s="99"/>
      <c r="G3" s="99"/>
      <c r="H3" s="99"/>
    </row>
    <row r="4" spans="1:13" s="98" customFormat="1" ht="15.5">
      <c r="A4" s="179" t="str">
        <f>+ToC!A3</f>
        <v>Insurer/Financial Holding Company</v>
      </c>
      <c r="B4" s="99"/>
      <c r="C4" s="99"/>
      <c r="D4" s="99"/>
      <c r="E4" s="99"/>
      <c r="F4" s="99"/>
      <c r="G4" s="99"/>
      <c r="H4" s="99"/>
    </row>
    <row r="5" spans="1:13" s="98" customFormat="1" ht="15.5">
      <c r="A5" s="179"/>
      <c r="B5" s="99"/>
      <c r="C5" s="99"/>
      <c r="D5" s="99"/>
      <c r="E5" s="99"/>
      <c r="F5" s="99"/>
      <c r="G5" s="99"/>
      <c r="H5" s="99"/>
    </row>
    <row r="6" spans="1:13" s="98" customFormat="1" ht="15.5">
      <c r="A6" s="99" t="str">
        <f>+ToC!A5</f>
        <v>LONG-TERM INSURERS ANNUAL RETURN</v>
      </c>
      <c r="B6" s="99"/>
      <c r="C6" s="683"/>
      <c r="D6" s="99"/>
      <c r="E6" s="99"/>
      <c r="F6" s="99"/>
      <c r="G6" s="99"/>
      <c r="H6" s="99"/>
    </row>
    <row r="7" spans="1:13" s="98" customFormat="1" ht="15.5">
      <c r="A7" s="179" t="str">
        <f>+ToC!A6</f>
        <v>FOR THE YEAR ENDED:</v>
      </c>
      <c r="B7" s="99"/>
      <c r="C7" s="99"/>
      <c r="D7" s="99"/>
      <c r="E7" s="99"/>
      <c r="F7" s="99"/>
      <c r="G7" s="99"/>
      <c r="H7" s="2398">
        <f>+Cover!A23</f>
        <v>0</v>
      </c>
    </row>
    <row r="8" spans="1:13" s="98" customFormat="1" ht="15.5">
      <c r="A8" s="179"/>
      <c r="B8" s="99"/>
      <c r="C8" s="99"/>
      <c r="D8" s="99"/>
      <c r="E8" s="99"/>
      <c r="F8" s="99"/>
      <c r="G8" s="99"/>
      <c r="H8" s="99"/>
    </row>
    <row r="9" spans="1:13" s="189" customFormat="1" ht="21" customHeight="1">
      <c r="A9" s="5055" t="s">
        <v>999</v>
      </c>
      <c r="B9" s="5055"/>
      <c r="C9" s="5055"/>
      <c r="D9" s="5055"/>
      <c r="E9" s="5055"/>
      <c r="F9" s="5055"/>
      <c r="G9" s="5055"/>
      <c r="H9" s="5055"/>
    </row>
    <row r="10" spans="1:13" s="98" customFormat="1" ht="15.5">
      <c r="A10" s="5055" t="s">
        <v>1847</v>
      </c>
      <c r="B10" s="5055"/>
      <c r="C10" s="5055"/>
      <c r="D10" s="5055"/>
      <c r="E10" s="5055"/>
      <c r="F10" s="5055"/>
      <c r="G10" s="5055"/>
      <c r="H10" s="5055"/>
    </row>
    <row r="11" spans="1:13" s="98" customFormat="1" ht="13.15" customHeight="1">
      <c r="A11" s="1759"/>
      <c r="B11" s="1759"/>
      <c r="C11" s="1759"/>
      <c r="D11" s="1759"/>
      <c r="E11" s="1759"/>
      <c r="F11" s="1759"/>
      <c r="G11" s="1759"/>
      <c r="H11" s="1759"/>
    </row>
    <row r="12" spans="1:13" s="190" customFormat="1" ht="15.5">
      <c r="A12" s="3558"/>
      <c r="B12" s="2701"/>
      <c r="C12" s="3558"/>
      <c r="D12" s="5967" t="s">
        <v>1848</v>
      </c>
      <c r="E12" s="5977"/>
      <c r="F12" s="5977"/>
      <c r="G12" s="5977"/>
      <c r="H12" s="5978"/>
      <c r="M12" s="191"/>
    </row>
    <row r="13" spans="1:13" s="190" customFormat="1" ht="28.5" customHeight="1">
      <c r="A13" s="3558"/>
      <c r="B13" s="3786" t="s">
        <v>1813</v>
      </c>
      <c r="C13" s="3830" t="s">
        <v>133</v>
      </c>
      <c r="D13" s="5974" t="s">
        <v>1100</v>
      </c>
      <c r="E13" s="5975"/>
      <c r="F13" s="5974" t="s">
        <v>1089</v>
      </c>
      <c r="G13" s="5976"/>
      <c r="H13" s="5975"/>
      <c r="M13" s="191"/>
    </row>
    <row r="14" spans="1:13" s="192" customFormat="1" ht="26">
      <c r="A14" s="3558"/>
      <c r="B14" s="2701"/>
      <c r="C14" s="3558"/>
      <c r="D14" s="3592" t="s">
        <v>1835</v>
      </c>
      <c r="E14" s="3830" t="s">
        <v>1849</v>
      </c>
      <c r="F14" s="3592" t="s">
        <v>1835</v>
      </c>
      <c r="G14" s="3830" t="s">
        <v>1834</v>
      </c>
      <c r="H14" s="3592" t="s">
        <v>1849</v>
      </c>
    </row>
    <row r="15" spans="1:13" s="192" customFormat="1" ht="20.149999999999999" customHeight="1">
      <c r="A15" s="3558"/>
      <c r="B15" s="2701"/>
      <c r="C15" s="3558"/>
      <c r="D15" s="2670"/>
      <c r="E15" s="2564" t="s">
        <v>640</v>
      </c>
      <c r="F15" s="2670"/>
      <c r="G15" s="2700"/>
      <c r="H15" s="2563" t="s">
        <v>640</v>
      </c>
    </row>
    <row r="16" spans="1:13" s="193" customFormat="1" ht="20.149999999999999" customHeight="1">
      <c r="A16" s="3988" t="s">
        <v>1850</v>
      </c>
      <c r="B16" s="4044"/>
      <c r="C16" s="3831"/>
      <c r="D16" s="3832"/>
      <c r="E16" s="3833"/>
      <c r="F16" s="3834"/>
      <c r="G16" s="3833"/>
      <c r="H16" s="3834"/>
    </row>
    <row r="17" spans="1:13" ht="20.149999999999999" customHeight="1">
      <c r="A17" s="4045"/>
      <c r="B17" s="3878" t="s">
        <v>1837</v>
      </c>
      <c r="C17" s="3835"/>
      <c r="D17" s="3836"/>
      <c r="E17" s="3836"/>
      <c r="F17" s="3836"/>
      <c r="G17" s="3837"/>
      <c r="H17" s="3836"/>
      <c r="M17" s="195"/>
    </row>
    <row r="18" spans="1:13" ht="20.149999999999999" customHeight="1">
      <c r="A18" s="4045"/>
      <c r="B18" s="3878" t="s">
        <v>1838</v>
      </c>
      <c r="C18" s="3835"/>
      <c r="D18" s="3838"/>
      <c r="E18" s="3839"/>
      <c r="F18" s="3836"/>
      <c r="G18" s="3839"/>
      <c r="H18" s="3836"/>
      <c r="M18" s="195"/>
    </row>
    <row r="19" spans="1:13" ht="20.149999999999999" customHeight="1">
      <c r="A19" s="4045"/>
      <c r="B19" s="4046" t="s">
        <v>1851</v>
      </c>
      <c r="C19" s="3835"/>
      <c r="D19" s="2185">
        <f>SUM(D20:D22)</f>
        <v>0</v>
      </c>
      <c r="E19" s="2185">
        <f>SUM(E20:E22)</f>
        <v>0</v>
      </c>
      <c r="F19" s="2185">
        <f>SUM(F20:F22)</f>
        <v>0</v>
      </c>
      <c r="G19" s="2185">
        <f>SUM(G20:G22)</f>
        <v>0</v>
      </c>
      <c r="H19" s="2185">
        <f>SUM(H20:H22)</f>
        <v>0</v>
      </c>
      <c r="M19" s="195"/>
    </row>
    <row r="20" spans="1:13" ht="20.149999999999999" customHeight="1">
      <c r="A20" s="490"/>
      <c r="B20" s="3849"/>
      <c r="C20" s="3835"/>
      <c r="D20" s="3838"/>
      <c r="E20" s="3839"/>
      <c r="F20" s="3836"/>
      <c r="G20" s="3839"/>
      <c r="H20" s="3836"/>
      <c r="M20" s="195"/>
    </row>
    <row r="21" spans="1:13" ht="20.149999999999999" customHeight="1">
      <c r="A21" s="490"/>
      <c r="B21" s="3849"/>
      <c r="C21" s="3835"/>
      <c r="D21" s="3838"/>
      <c r="E21" s="3839"/>
      <c r="F21" s="3836"/>
      <c r="G21" s="3839"/>
      <c r="H21" s="3836"/>
      <c r="M21" s="195"/>
    </row>
    <row r="22" spans="1:13" ht="20.149999999999999" customHeight="1">
      <c r="A22" s="490"/>
      <c r="B22" s="3849"/>
      <c r="C22" s="3840"/>
      <c r="D22" s="3841"/>
      <c r="E22" s="3842"/>
      <c r="F22" s="3843"/>
      <c r="G22" s="3842"/>
      <c r="H22" s="3843"/>
      <c r="M22" s="195"/>
    </row>
    <row r="23" spans="1:13" ht="20.149999999999999" customHeight="1">
      <c r="A23" s="490"/>
      <c r="B23" s="4047"/>
      <c r="C23" s="491"/>
      <c r="D23" s="956"/>
      <c r="E23" s="957"/>
      <c r="F23" s="181"/>
      <c r="G23" s="1277"/>
      <c r="H23" s="181"/>
      <c r="M23" s="195"/>
    </row>
    <row r="24" spans="1:13" ht="20.149999999999999" customHeight="1">
      <c r="A24" s="3852"/>
      <c r="B24" s="4048" t="s">
        <v>1852</v>
      </c>
      <c r="C24" s="1249"/>
      <c r="D24" s="3844"/>
      <c r="E24" s="958"/>
      <c r="F24" s="1250"/>
      <c r="G24" s="1278"/>
      <c r="H24" s="1250"/>
      <c r="M24" s="195"/>
    </row>
    <row r="25" spans="1:13" ht="20.149999999999999" customHeight="1">
      <c r="A25" s="5970" t="s">
        <v>1822</v>
      </c>
      <c r="B25" s="5971"/>
      <c r="C25" s="3845"/>
      <c r="D25" s="3792">
        <f>D24+SUM(D17:D19)</f>
        <v>0</v>
      </c>
      <c r="E25" s="3792">
        <f>E24+SUM(E17:E19)</f>
        <v>0</v>
      </c>
      <c r="F25" s="3792">
        <f>F24+SUM(F17:F19)</f>
        <v>0</v>
      </c>
      <c r="G25" s="3792">
        <f>G24+SUM(G17:G19)</f>
        <v>0</v>
      </c>
      <c r="H25" s="3792">
        <f>H24+SUM(H17:H19)</f>
        <v>0</v>
      </c>
      <c r="M25" s="195"/>
    </row>
    <row r="26" spans="1:13" ht="20.149999999999999" customHeight="1">
      <c r="A26" s="3846" t="s">
        <v>1853</v>
      </c>
      <c r="B26" s="1360"/>
      <c r="C26" s="1249"/>
      <c r="D26" s="3844"/>
      <c r="E26" s="958"/>
      <c r="F26" s="1250"/>
      <c r="G26" s="1278"/>
      <c r="H26" s="1250"/>
      <c r="M26" s="195"/>
    </row>
    <row r="27" spans="1:13" ht="20.149999999999999" customHeight="1">
      <c r="A27" s="4049"/>
      <c r="B27" s="3878" t="s">
        <v>1671</v>
      </c>
      <c r="C27" s="3840"/>
      <c r="D27" s="3841"/>
      <c r="E27" s="3842"/>
      <c r="F27" s="3843"/>
      <c r="G27" s="3843"/>
      <c r="H27" s="3842"/>
      <c r="M27" s="195"/>
    </row>
    <row r="28" spans="1:13" ht="20.149999999999999" customHeight="1">
      <c r="A28" s="4045"/>
      <c r="B28" s="3878" t="s">
        <v>1854</v>
      </c>
      <c r="C28" s="3835"/>
      <c r="D28" s="3838"/>
      <c r="E28" s="3839"/>
      <c r="F28" s="3843"/>
      <c r="G28" s="3843"/>
      <c r="H28" s="3839"/>
      <c r="M28" s="195"/>
    </row>
    <row r="29" spans="1:13" ht="20.149999999999999" customHeight="1">
      <c r="A29" s="4045"/>
      <c r="B29" s="3878" t="s">
        <v>1825</v>
      </c>
      <c r="C29" s="3835"/>
      <c r="D29" s="3838"/>
      <c r="E29" s="3839"/>
      <c r="F29" s="3843"/>
      <c r="G29" s="3843"/>
      <c r="H29" s="3839"/>
      <c r="M29" s="195"/>
    </row>
    <row r="30" spans="1:13" ht="20.149999999999999" customHeight="1">
      <c r="A30" s="4045"/>
      <c r="B30" s="3878" t="s">
        <v>1855</v>
      </c>
      <c r="C30" s="3835"/>
      <c r="D30" s="3838">
        <v>0</v>
      </c>
      <c r="E30" s="3839">
        <v>0</v>
      </c>
      <c r="F30" s="3843"/>
      <c r="G30" s="3839"/>
      <c r="H30" s="3836"/>
      <c r="M30" s="195"/>
    </row>
    <row r="31" spans="1:13" ht="20.149999999999999" customHeight="1">
      <c r="A31" s="4045"/>
      <c r="B31" s="3878" t="s">
        <v>1841</v>
      </c>
      <c r="C31" s="3835"/>
      <c r="D31" s="3838"/>
      <c r="E31" s="3839"/>
      <c r="F31" s="3843"/>
      <c r="G31" s="3839"/>
      <c r="H31" s="3836"/>
      <c r="M31" s="195"/>
    </row>
    <row r="32" spans="1:13" ht="20.149999999999999" customHeight="1">
      <c r="A32" s="4045"/>
      <c r="B32" s="3878" t="s">
        <v>1842</v>
      </c>
      <c r="C32" s="3835"/>
      <c r="D32" s="3838"/>
      <c r="E32" s="3839"/>
      <c r="F32" s="3843"/>
      <c r="G32" s="3839"/>
      <c r="H32" s="3836"/>
      <c r="M32" s="195"/>
    </row>
    <row r="33" spans="1:13" ht="20.149999999999999" customHeight="1">
      <c r="A33" s="4045"/>
      <c r="B33" s="3878" t="s">
        <v>1843</v>
      </c>
      <c r="C33" s="3835"/>
      <c r="D33" s="3838"/>
      <c r="E33" s="3839"/>
      <c r="F33" s="3843"/>
      <c r="G33" s="3839"/>
      <c r="H33" s="3836"/>
      <c r="M33" s="195"/>
    </row>
    <row r="34" spans="1:13" ht="20.149999999999999" customHeight="1">
      <c r="A34" s="4045"/>
      <c r="B34" s="4050" t="s">
        <v>1844</v>
      </c>
      <c r="C34" s="3835"/>
      <c r="D34" s="3838"/>
      <c r="E34" s="3839"/>
      <c r="F34" s="3843"/>
      <c r="G34" s="3839"/>
      <c r="H34" s="3836"/>
      <c r="M34" s="195"/>
    </row>
    <row r="35" spans="1:13" ht="20.149999999999999" customHeight="1">
      <c r="A35" s="4045"/>
      <c r="B35" s="4050" t="s">
        <v>1845</v>
      </c>
      <c r="C35" s="3835"/>
      <c r="D35" s="3838"/>
      <c r="E35" s="3839"/>
      <c r="F35" s="3843"/>
      <c r="G35" s="3839"/>
      <c r="H35" s="3836"/>
      <c r="M35" s="195"/>
    </row>
    <row r="36" spans="1:13" ht="20.149999999999999" customHeight="1">
      <c r="A36" s="4045"/>
      <c r="B36" s="4046" t="s">
        <v>1856</v>
      </c>
      <c r="C36" s="3835"/>
      <c r="D36" s="2168">
        <f>SUM(D37:D39)</f>
        <v>0</v>
      </c>
      <c r="E36" s="3563">
        <f>SUM(E37:E39)</f>
        <v>0</v>
      </c>
      <c r="F36" s="2168">
        <f>SUM(F37:F39)</f>
        <v>0</v>
      </c>
      <c r="G36" s="2168">
        <f>SUM(G37:G39)</f>
        <v>0</v>
      </c>
      <c r="H36" s="2168">
        <f>SUM(H37:H39)</f>
        <v>0</v>
      </c>
      <c r="M36" s="195"/>
    </row>
    <row r="37" spans="1:13" ht="20.149999999999999" customHeight="1">
      <c r="A37" s="490"/>
      <c r="B37" s="4051"/>
      <c r="C37" s="1251"/>
      <c r="D37" s="3847"/>
      <c r="E37" s="3843"/>
      <c r="F37" s="3847"/>
      <c r="G37" s="3848"/>
      <c r="H37" s="3843"/>
      <c r="M37" s="195"/>
    </row>
    <row r="38" spans="1:13" ht="20.149999999999999" customHeight="1">
      <c r="A38" s="490"/>
      <c r="B38" s="3849"/>
      <c r="C38" s="1249"/>
      <c r="D38" s="3850"/>
      <c r="E38" s="3836"/>
      <c r="F38" s="3850"/>
      <c r="G38" s="3851"/>
      <c r="H38" s="3836"/>
      <c r="M38" s="195"/>
    </row>
    <row r="39" spans="1:13" ht="20.149999999999999" customHeight="1">
      <c r="A39" s="3852"/>
      <c r="B39" s="3853"/>
      <c r="C39" s="3854"/>
      <c r="D39" s="3838"/>
      <c r="E39" s="3836"/>
      <c r="F39" s="3838"/>
      <c r="G39" s="3839"/>
      <c r="H39" s="3836"/>
      <c r="M39" s="195"/>
    </row>
    <row r="40" spans="1:13" ht="20.149999999999999" customHeight="1">
      <c r="A40" s="5970" t="s">
        <v>1827</v>
      </c>
      <c r="B40" s="5971"/>
      <c r="C40" s="3558"/>
      <c r="D40" s="3855">
        <f>SUM(D27:D36)</f>
        <v>0</v>
      </c>
      <c r="E40" s="3855">
        <f>SUM(E27:E36)</f>
        <v>0</v>
      </c>
      <c r="F40" s="3855">
        <f>SUM(F27:F36)</f>
        <v>0</v>
      </c>
      <c r="G40" s="3855">
        <f>SUM(G27:G36)</f>
        <v>0</v>
      </c>
      <c r="H40" s="3855">
        <f>SUM(H27:H36)</f>
        <v>0</v>
      </c>
      <c r="M40" s="195"/>
    </row>
    <row r="41" spans="1:13" s="195" customFormat="1" ht="20.149999999999999" customHeight="1">
      <c r="A41" s="1274" t="s">
        <v>1828</v>
      </c>
      <c r="B41" s="196"/>
      <c r="C41" s="3856"/>
      <c r="D41" s="3857"/>
      <c r="E41" s="3839"/>
      <c r="F41" s="3858"/>
      <c r="G41" s="3859"/>
      <c r="H41" s="3836"/>
    </row>
    <row r="42" spans="1:13" s="195" customFormat="1" ht="20.149999999999999" customHeight="1">
      <c r="A42" s="3860"/>
      <c r="B42" s="3861"/>
      <c r="C42" s="3861"/>
      <c r="D42" s="3857"/>
      <c r="E42" s="3862"/>
      <c r="F42" s="3862"/>
      <c r="G42" s="3863"/>
      <c r="H42" s="3864"/>
    </row>
    <row r="43" spans="1:13" s="195" customFormat="1" ht="20.149999999999999" customHeight="1" thickBot="1">
      <c r="A43" s="5972" t="s">
        <v>1857</v>
      </c>
      <c r="B43" s="5973"/>
      <c r="C43" s="3865"/>
      <c r="D43" s="3785">
        <f>D16+D25-D40</f>
        <v>0</v>
      </c>
      <c r="E43" s="3785">
        <f>E16+E25-E40+E41</f>
        <v>0</v>
      </c>
      <c r="F43" s="3785">
        <f>F16+F25-F40</f>
        <v>0</v>
      </c>
      <c r="G43" s="3785">
        <f>G16+G25-G40</f>
        <v>0</v>
      </c>
      <c r="H43" s="3855">
        <f>H16+H25-H40+H41</f>
        <v>0</v>
      </c>
    </row>
    <row r="44" spans="1:13" s="98" customFormat="1" ht="20.149999999999999" customHeight="1">
      <c r="A44" s="91" t="s">
        <v>1858</v>
      </c>
      <c r="B44" s="91"/>
      <c r="C44" s="91"/>
      <c r="D44" s="91"/>
      <c r="E44" s="91"/>
      <c r="F44" s="91"/>
      <c r="G44" s="91"/>
      <c r="H44" s="91"/>
    </row>
    <row r="45" spans="1:13" s="98" customFormat="1" ht="20.149999999999999" customHeight="1">
      <c r="A45" s="197" t="s">
        <v>1859</v>
      </c>
      <c r="B45" s="91"/>
      <c r="C45" s="91"/>
      <c r="D45" s="91"/>
      <c r="E45" s="91"/>
      <c r="F45" s="91"/>
      <c r="G45" s="91"/>
      <c r="H45" s="91"/>
    </row>
    <row r="46" spans="1:13" s="98" customFormat="1" ht="20.149999999999999" customHeight="1">
      <c r="A46" s="197" t="s">
        <v>1860</v>
      </c>
      <c r="B46" s="91"/>
      <c r="C46" s="91"/>
      <c r="D46" s="91"/>
      <c r="E46" s="91"/>
      <c r="F46" s="91"/>
      <c r="G46" s="91"/>
      <c r="H46" s="91"/>
    </row>
    <row r="47" spans="1:13" s="98" customFormat="1" ht="20.149999999999999" customHeight="1">
      <c r="A47" s="91"/>
      <c r="B47" s="91"/>
      <c r="C47" s="91"/>
      <c r="D47" s="91"/>
      <c r="E47" s="91"/>
      <c r="F47" s="91"/>
      <c r="G47" s="91"/>
      <c r="H47" s="91"/>
    </row>
    <row r="48" spans="1:13" s="98" customFormat="1" ht="20.149999999999999" customHeight="1">
      <c r="A48" s="198" t="s">
        <v>1861</v>
      </c>
      <c r="B48" s="199"/>
      <c r="C48" s="199"/>
      <c r="D48" s="199"/>
      <c r="E48" s="199"/>
      <c r="F48" s="199"/>
      <c r="G48" s="199"/>
      <c r="H48" s="199"/>
    </row>
    <row r="49" spans="1:13" s="98" customFormat="1" ht="20.149999999999999" customHeight="1">
      <c r="A49" s="1799"/>
      <c r="B49" s="198" t="s">
        <v>1862</v>
      </c>
      <c r="C49" s="1799"/>
      <c r="D49" s="1799"/>
      <c r="E49" s="1799"/>
      <c r="F49" s="1799"/>
      <c r="G49" s="1799"/>
      <c r="H49" s="1799"/>
    </row>
    <row r="50" spans="1:13" s="98" customFormat="1" ht="12.75" customHeight="1">
      <c r="A50" s="91"/>
      <c r="B50" s="91"/>
      <c r="C50" s="91"/>
      <c r="D50" s="91"/>
      <c r="E50" s="91"/>
      <c r="F50" s="91"/>
      <c r="G50" s="91"/>
      <c r="H50" s="91"/>
    </row>
    <row r="51" spans="1:13" s="195" customFormat="1" ht="20.149999999999999" customHeight="1">
      <c r="A51" s="3558"/>
      <c r="B51" s="2701"/>
      <c r="C51" s="3592" t="s">
        <v>133</v>
      </c>
      <c r="D51" s="5967" t="s">
        <v>1863</v>
      </c>
      <c r="E51" s="5968"/>
      <c r="F51" s="5968"/>
      <c r="G51" s="5968"/>
      <c r="H51" s="5969"/>
      <c r="I51" s="98"/>
      <c r="J51" s="200"/>
      <c r="K51" s="200"/>
    </row>
    <row r="52" spans="1:13" s="195" customFormat="1" ht="52">
      <c r="A52" s="3558"/>
      <c r="B52" s="3786" t="s">
        <v>1813</v>
      </c>
      <c r="C52" s="2701"/>
      <c r="D52" s="3866" t="s">
        <v>1833</v>
      </c>
      <c r="E52" s="3867" t="s">
        <v>1836</v>
      </c>
      <c r="F52" s="3868"/>
      <c r="G52" s="3869" t="s">
        <v>1864</v>
      </c>
      <c r="H52" s="3870" t="s">
        <v>1865</v>
      </c>
      <c r="I52" s="98"/>
      <c r="J52" s="200"/>
      <c r="K52" s="200"/>
    </row>
    <row r="53" spans="1:13" ht="20.149999999999999" customHeight="1">
      <c r="A53" s="180"/>
      <c r="B53" s="201" t="s">
        <v>1866</v>
      </c>
      <c r="C53" s="3854"/>
      <c r="D53" s="3871"/>
      <c r="E53" s="1339"/>
      <c r="F53" s="1338"/>
      <c r="G53" s="3871"/>
      <c r="H53" s="1339"/>
      <c r="I53" s="98"/>
      <c r="J53" s="202"/>
      <c r="K53" s="202"/>
      <c r="L53" s="195"/>
      <c r="M53" s="195"/>
    </row>
    <row r="54" spans="1:13" ht="20.149999999999999" customHeight="1">
      <c r="A54" s="489"/>
      <c r="B54" s="4052" t="s">
        <v>1867</v>
      </c>
      <c r="C54" s="3840"/>
      <c r="D54" s="3805"/>
      <c r="E54" s="3805"/>
      <c r="F54" s="3872"/>
      <c r="G54" s="3805"/>
      <c r="H54" s="3805"/>
      <c r="I54" s="98"/>
      <c r="J54" s="202"/>
      <c r="K54" s="202"/>
      <c r="L54" s="195"/>
      <c r="M54" s="195"/>
    </row>
    <row r="55" spans="1:13" ht="20.149999999999999" customHeight="1">
      <c r="A55" s="490"/>
      <c r="B55" s="3878" t="s">
        <v>891</v>
      </c>
      <c r="C55" s="3840"/>
      <c r="D55" s="3805"/>
      <c r="E55" s="3805"/>
      <c r="F55" s="3872"/>
      <c r="G55" s="3805"/>
      <c r="H55" s="3805"/>
      <c r="I55" s="98"/>
      <c r="J55" s="202"/>
      <c r="K55" s="202"/>
      <c r="L55" s="195"/>
      <c r="M55" s="195"/>
    </row>
    <row r="56" spans="1:13" ht="20.149999999999999" customHeight="1">
      <c r="A56" s="4056"/>
      <c r="B56" s="4057"/>
      <c r="C56" s="3835"/>
      <c r="D56" s="3873"/>
      <c r="E56" s="3873"/>
      <c r="F56" s="3874"/>
      <c r="G56" s="3873"/>
      <c r="H56" s="3873"/>
      <c r="I56" s="98"/>
      <c r="J56" s="202"/>
      <c r="K56" s="202"/>
      <c r="L56" s="195"/>
      <c r="M56" s="195"/>
    </row>
    <row r="57" spans="1:13" ht="20.149999999999999" customHeight="1">
      <c r="A57" s="4058"/>
      <c r="B57" s="4059" t="s">
        <v>1011</v>
      </c>
      <c r="C57" s="3840"/>
      <c r="D57" s="3792">
        <f>SUM(D54:D55)</f>
        <v>0</v>
      </c>
      <c r="E57" s="3792">
        <f t="shared" ref="E57" si="0">SUM(E54:E55)</f>
        <v>0</v>
      </c>
      <c r="F57" s="3872"/>
      <c r="G57" s="3875">
        <f>SUM(G54:G55)</f>
        <v>0</v>
      </c>
      <c r="H57" s="3792">
        <f>SUM(H54:H55)</f>
        <v>0</v>
      </c>
      <c r="I57" s="98"/>
      <c r="J57" s="202"/>
      <c r="K57" s="202"/>
      <c r="L57" s="195"/>
      <c r="M57" s="195"/>
    </row>
    <row r="58" spans="1:13" ht="20.149999999999999" customHeight="1">
      <c r="A58" s="4054"/>
      <c r="B58" s="4055" t="s">
        <v>1868</v>
      </c>
      <c r="C58" s="3840"/>
      <c r="D58" s="2776"/>
      <c r="E58" s="2776"/>
      <c r="F58" s="3874"/>
      <c r="G58" s="2776"/>
      <c r="H58" s="2776"/>
      <c r="I58" s="98"/>
      <c r="J58" s="202"/>
      <c r="K58" s="202"/>
      <c r="L58" s="195"/>
      <c r="M58" s="195"/>
    </row>
    <row r="59" spans="1:13" ht="20.149999999999999" customHeight="1">
      <c r="A59" s="4053"/>
      <c r="B59" s="3878" t="s">
        <v>1867</v>
      </c>
      <c r="C59" s="3835"/>
      <c r="D59" s="3877"/>
      <c r="E59" s="3877"/>
      <c r="F59" s="3872"/>
      <c r="G59" s="3877"/>
      <c r="H59" s="3877"/>
      <c r="I59" s="98"/>
      <c r="J59" s="202"/>
      <c r="K59" s="202"/>
      <c r="L59" s="195"/>
      <c r="M59" s="195"/>
    </row>
    <row r="60" spans="1:13" ht="20.149999999999999" customHeight="1">
      <c r="A60" s="4056"/>
      <c r="B60" s="4057" t="s">
        <v>891</v>
      </c>
      <c r="C60" s="3835"/>
      <c r="D60" s="3877"/>
      <c r="E60" s="3877"/>
      <c r="F60" s="3872"/>
      <c r="G60" s="3877"/>
      <c r="H60" s="3877"/>
      <c r="I60" s="98"/>
      <c r="J60" s="202"/>
      <c r="K60" s="202"/>
      <c r="L60" s="195"/>
      <c r="M60" s="195"/>
    </row>
    <row r="61" spans="1:13" ht="20.149999999999999" customHeight="1">
      <c r="A61" s="4058"/>
      <c r="B61" s="4060" t="s">
        <v>1011</v>
      </c>
      <c r="C61" s="3835"/>
      <c r="D61" s="3792">
        <f>SUM(D59:D60)</f>
        <v>0</v>
      </c>
      <c r="E61" s="3792">
        <f t="shared" ref="E61" si="1">SUM(E59:E60)</f>
        <v>0</v>
      </c>
      <c r="F61" s="3872"/>
      <c r="G61" s="3875">
        <f>SUM(G59:G60)</f>
        <v>0</v>
      </c>
      <c r="H61" s="3792">
        <f>SUM(H59:H60)</f>
        <v>0</v>
      </c>
      <c r="I61" s="98"/>
      <c r="J61" s="202"/>
      <c r="K61" s="202"/>
      <c r="L61" s="195"/>
      <c r="M61" s="195"/>
    </row>
    <row r="62" spans="1:13" ht="20.149999999999999" customHeight="1">
      <c r="A62" s="4054"/>
      <c r="B62" s="4055" t="s">
        <v>1869</v>
      </c>
      <c r="C62" s="3835"/>
      <c r="D62" s="3873"/>
      <c r="E62" s="3873"/>
      <c r="F62" s="3874"/>
      <c r="G62" s="3873"/>
      <c r="H62" s="3873"/>
      <c r="I62" s="98"/>
      <c r="J62" s="202"/>
      <c r="K62" s="202"/>
      <c r="L62" s="195"/>
      <c r="M62" s="195"/>
    </row>
    <row r="63" spans="1:13" ht="20.149999999999999" customHeight="1">
      <c r="A63" s="490"/>
      <c r="B63" s="3878" t="s">
        <v>1867</v>
      </c>
      <c r="C63" s="3835"/>
      <c r="D63" s="3877"/>
      <c r="E63" s="3877"/>
      <c r="F63" s="3872"/>
      <c r="G63" s="3877"/>
      <c r="H63" s="3877"/>
      <c r="I63" s="98"/>
      <c r="J63" s="202"/>
      <c r="K63" s="202"/>
      <c r="L63" s="195"/>
      <c r="M63" s="195"/>
    </row>
    <row r="64" spans="1:13" ht="20.149999999999999" customHeight="1">
      <c r="A64" s="4056"/>
      <c r="B64" s="4057" t="s">
        <v>891</v>
      </c>
      <c r="C64" s="1249"/>
      <c r="D64" s="3879"/>
      <c r="E64" s="3879"/>
      <c r="F64" s="3872"/>
      <c r="G64" s="3879"/>
      <c r="H64" s="3879"/>
      <c r="I64" s="98"/>
      <c r="J64" s="202"/>
      <c r="K64" s="202"/>
      <c r="L64" s="195"/>
      <c r="M64" s="195"/>
    </row>
    <row r="65" spans="1:13" ht="20.149999999999999" customHeight="1">
      <c r="A65" s="4058"/>
      <c r="B65" s="4062" t="s">
        <v>1011</v>
      </c>
      <c r="C65" s="3840"/>
      <c r="D65" s="3792">
        <f>SUM(D63:D64)</f>
        <v>0</v>
      </c>
      <c r="E65" s="3792">
        <f t="shared" ref="E65" si="2">SUM(E63:E64)</f>
        <v>0</v>
      </c>
      <c r="F65" s="3872"/>
      <c r="G65" s="3875">
        <f>SUM(G63:G64)</f>
        <v>0</v>
      </c>
      <c r="H65" s="3792">
        <f>SUM(H63:H64)</f>
        <v>0</v>
      </c>
      <c r="I65" s="98"/>
      <c r="J65" s="202"/>
      <c r="K65" s="202"/>
      <c r="L65" s="195"/>
      <c r="M65" s="195"/>
    </row>
    <row r="66" spans="1:13" ht="20.149999999999999" customHeight="1">
      <c r="A66" s="4054"/>
      <c r="B66" s="4061" t="s">
        <v>1870</v>
      </c>
      <c r="C66" s="3840"/>
      <c r="D66" s="2168">
        <f>SUM(D67:D69)</f>
        <v>0</v>
      </c>
      <c r="E66" s="2168">
        <f t="shared" ref="E66" si="3">SUM(E67:E69)</f>
        <v>0</v>
      </c>
      <c r="F66" s="3872"/>
      <c r="G66" s="3880">
        <f>SUM(G67:G69)</f>
        <v>0</v>
      </c>
      <c r="H66" s="2168">
        <f>SUM(H67:H69)</f>
        <v>0</v>
      </c>
      <c r="I66" s="98"/>
      <c r="J66" s="202"/>
      <c r="K66" s="202"/>
      <c r="L66" s="195"/>
      <c r="M66" s="195"/>
    </row>
    <row r="67" spans="1:13" ht="20.149999999999999" customHeight="1">
      <c r="A67" s="490"/>
      <c r="B67" s="3881"/>
      <c r="C67" s="3840"/>
      <c r="D67" s="3877"/>
      <c r="E67" s="3877"/>
      <c r="F67" s="3872"/>
      <c r="G67" s="3877"/>
      <c r="H67" s="3877"/>
      <c r="I67" s="98"/>
      <c r="J67" s="202"/>
      <c r="K67" s="202"/>
      <c r="L67" s="195"/>
      <c r="M67" s="195"/>
    </row>
    <row r="68" spans="1:13" ht="20.149999999999999" customHeight="1">
      <c r="A68" s="490"/>
      <c r="B68" s="3881"/>
      <c r="C68" s="3854"/>
      <c r="D68" s="3879"/>
      <c r="E68" s="3879"/>
      <c r="F68" s="3882"/>
      <c r="G68" s="3879"/>
      <c r="H68" s="3879"/>
      <c r="I68" s="98"/>
      <c r="J68" s="202"/>
      <c r="K68" s="202"/>
      <c r="L68" s="195"/>
      <c r="M68" s="195"/>
    </row>
    <row r="69" spans="1:13" ht="20.149999999999999" customHeight="1">
      <c r="A69" s="3852"/>
      <c r="B69" s="3883"/>
      <c r="C69" s="3840"/>
      <c r="D69" s="3805"/>
      <c r="E69" s="3805"/>
      <c r="F69" s="3872"/>
      <c r="G69" s="3805"/>
      <c r="H69" s="3805"/>
      <c r="I69" s="98"/>
      <c r="J69" s="202"/>
      <c r="K69" s="202"/>
      <c r="L69" s="195"/>
      <c r="M69" s="195"/>
    </row>
    <row r="70" spans="1:13" ht="20.149999999999999" customHeight="1">
      <c r="A70" s="3884"/>
      <c r="B70" s="3885"/>
      <c r="C70" s="3886"/>
      <c r="D70" s="3857"/>
      <c r="E70" s="3857"/>
      <c r="F70" s="3857"/>
      <c r="G70" s="3857"/>
      <c r="H70" s="3857"/>
      <c r="I70" s="98"/>
      <c r="J70" s="202"/>
      <c r="K70" s="202"/>
      <c r="L70" s="195"/>
      <c r="M70" s="195"/>
    </row>
    <row r="71" spans="1:13" ht="20.149999999999999" customHeight="1">
      <c r="A71" s="203" t="s">
        <v>1871</v>
      </c>
      <c r="B71" s="182"/>
      <c r="C71" s="3887"/>
      <c r="D71" s="3887"/>
      <c r="E71" s="204"/>
      <c r="F71" s="204"/>
      <c r="G71" s="204"/>
      <c r="H71" s="204"/>
      <c r="I71" s="98"/>
      <c r="J71" s="202"/>
      <c r="K71" s="202"/>
      <c r="L71" s="195"/>
      <c r="M71" s="195"/>
    </row>
    <row r="72" spans="1:13" ht="20.149999999999999" customHeight="1">
      <c r="A72" s="203" t="s">
        <v>1872</v>
      </c>
      <c r="B72" s="183"/>
      <c r="C72" s="182"/>
      <c r="D72" s="182"/>
      <c r="E72" s="183"/>
      <c r="F72" s="183"/>
      <c r="G72" s="183"/>
      <c r="H72" s="183"/>
      <c r="I72" s="202"/>
      <c r="J72" s="202"/>
      <c r="K72" s="202"/>
      <c r="L72" s="195"/>
      <c r="M72" s="195"/>
    </row>
    <row r="73" spans="1:13" ht="20.149999999999999" customHeight="1">
      <c r="A73" s="203" t="s">
        <v>1873</v>
      </c>
      <c r="B73" s="186"/>
      <c r="C73" s="183"/>
      <c r="D73" s="183"/>
      <c r="E73" s="183"/>
      <c r="F73" s="183"/>
      <c r="G73" s="183"/>
      <c r="H73" s="126" t="str">
        <f>+ToC!E115</f>
        <v xml:space="preserve">LONG-TERM Annual Return </v>
      </c>
      <c r="I73" s="202"/>
      <c r="J73" s="202"/>
      <c r="K73" s="202"/>
      <c r="L73" s="195"/>
      <c r="M73" s="195"/>
    </row>
    <row r="74" spans="1:13">
      <c r="A74" s="183"/>
      <c r="B74" s="183"/>
      <c r="C74" s="183"/>
      <c r="D74" s="183"/>
      <c r="E74" s="183"/>
      <c r="F74" s="183"/>
      <c r="G74" s="183"/>
      <c r="H74" s="126" t="s">
        <v>1874</v>
      </c>
      <c r="I74" s="202"/>
      <c r="J74" s="202"/>
      <c r="K74" s="202"/>
      <c r="L74" s="195"/>
      <c r="M74" s="195"/>
    </row>
    <row r="75" spans="1:13">
      <c r="A75" s="183"/>
      <c r="B75" s="183"/>
      <c r="C75" s="183"/>
      <c r="D75" s="183"/>
      <c r="E75" s="183"/>
      <c r="F75" s="183"/>
      <c r="G75" s="183"/>
      <c r="H75" s="183"/>
      <c r="I75" s="202"/>
      <c r="J75" s="202"/>
      <c r="K75" s="202"/>
      <c r="L75" s="195"/>
      <c r="M75" s="195"/>
    </row>
    <row r="76" spans="1:13">
      <c r="A76" s="183"/>
      <c r="B76" s="183"/>
      <c r="C76" s="183"/>
      <c r="D76" s="183"/>
      <c r="E76" s="183"/>
      <c r="F76" s="183"/>
      <c r="G76" s="183"/>
      <c r="H76" s="183"/>
      <c r="I76" s="202"/>
      <c r="J76" s="202"/>
      <c r="K76" s="202"/>
      <c r="L76" s="195"/>
      <c r="M76" s="195"/>
    </row>
    <row r="77" spans="1:13" hidden="1">
      <c r="A77" s="195"/>
      <c r="B77" s="195"/>
      <c r="C77" s="195"/>
      <c r="D77" s="195"/>
      <c r="E77" s="195"/>
      <c r="F77" s="195"/>
      <c r="G77" s="195"/>
      <c r="H77" s="195"/>
      <c r="I77" s="202"/>
      <c r="J77" s="202"/>
      <c r="K77" s="202"/>
      <c r="L77" s="195"/>
      <c r="M77" s="195"/>
    </row>
    <row r="78" spans="1:13" hidden="1">
      <c r="A78" s="195"/>
      <c r="B78" s="195"/>
      <c r="C78" s="195"/>
      <c r="D78" s="195"/>
      <c r="E78" s="195"/>
      <c r="F78" s="195"/>
      <c r="G78" s="195"/>
      <c r="H78" s="195"/>
      <c r="I78" s="202"/>
      <c r="J78" s="202"/>
      <c r="K78" s="202"/>
      <c r="L78" s="195"/>
      <c r="M78" s="195"/>
    </row>
    <row r="79" spans="1:13" hidden="1">
      <c r="A79" s="195"/>
      <c r="B79" s="195"/>
      <c r="C79" s="195"/>
      <c r="D79" s="195"/>
      <c r="E79" s="195"/>
      <c r="F79" s="195"/>
      <c r="G79" s="195"/>
      <c r="H79" s="195"/>
      <c r="I79" s="202"/>
      <c r="J79" s="202"/>
      <c r="K79" s="202"/>
      <c r="L79" s="195"/>
      <c r="M79" s="195"/>
    </row>
    <row r="80" spans="1:13" hidden="1">
      <c r="A80" s="195"/>
      <c r="B80" s="195"/>
      <c r="C80" s="195"/>
      <c r="D80" s="195"/>
      <c r="E80" s="195"/>
      <c r="F80" s="195"/>
      <c r="G80" s="195"/>
      <c r="H80" s="195"/>
      <c r="I80" s="202"/>
      <c r="J80" s="202"/>
      <c r="K80" s="202"/>
      <c r="L80" s="195"/>
      <c r="M80" s="195"/>
    </row>
    <row r="81" spans="1:13" hidden="1">
      <c r="A81" s="195"/>
      <c r="B81" s="195"/>
      <c r="C81" s="195"/>
      <c r="D81" s="195"/>
      <c r="E81" s="195"/>
      <c r="F81" s="195"/>
      <c r="G81" s="195"/>
      <c r="H81" s="195"/>
      <c r="I81" s="202"/>
      <c r="J81" s="202"/>
      <c r="K81" s="202"/>
      <c r="L81" s="195"/>
      <c r="M81" s="195"/>
    </row>
    <row r="82" spans="1:13" hidden="1">
      <c r="A82" s="195"/>
      <c r="B82" s="195"/>
      <c r="C82" s="195"/>
      <c r="D82" s="195"/>
      <c r="E82" s="195"/>
      <c r="F82" s="195"/>
      <c r="G82" s="195"/>
      <c r="H82" s="195"/>
      <c r="I82" s="202"/>
      <c r="J82" s="202"/>
      <c r="K82" s="202"/>
      <c r="L82" s="195"/>
      <c r="M82" s="195"/>
    </row>
    <row r="83" spans="1:13" hidden="1">
      <c r="A83" s="195"/>
      <c r="B83" s="195"/>
      <c r="C83" s="195"/>
      <c r="D83" s="195"/>
      <c r="E83" s="195"/>
      <c r="F83" s="195"/>
      <c r="G83" s="195"/>
      <c r="H83" s="195"/>
      <c r="I83" s="202"/>
      <c r="J83" s="202"/>
      <c r="K83" s="202"/>
      <c r="L83" s="195"/>
      <c r="M83" s="195"/>
    </row>
    <row r="84" spans="1:13" hidden="1">
      <c r="A84" s="195"/>
      <c r="B84" s="195"/>
      <c r="C84" s="195"/>
      <c r="D84" s="195"/>
      <c r="E84" s="195"/>
      <c r="F84" s="195"/>
      <c r="G84" s="195"/>
      <c r="H84" s="195"/>
      <c r="I84" s="202"/>
      <c r="J84" s="202"/>
      <c r="K84" s="202"/>
      <c r="L84" s="195"/>
      <c r="M84" s="195"/>
    </row>
    <row r="85" spans="1:13" hidden="1">
      <c r="A85" s="195"/>
      <c r="B85" s="195"/>
      <c r="C85" s="195"/>
      <c r="D85" s="195"/>
      <c r="E85" s="195"/>
      <c r="F85" s="195"/>
      <c r="G85" s="195"/>
      <c r="H85" s="195"/>
      <c r="I85" s="202"/>
      <c r="J85" s="202"/>
      <c r="K85" s="202"/>
      <c r="L85" s="195"/>
      <c r="M85" s="195"/>
    </row>
    <row r="86" spans="1:13" hidden="1">
      <c r="A86" s="195"/>
      <c r="B86" s="195"/>
      <c r="C86" s="195"/>
      <c r="D86" s="195"/>
      <c r="E86" s="195"/>
      <c r="F86" s="195"/>
      <c r="G86" s="195"/>
      <c r="H86" s="195"/>
      <c r="I86" s="202"/>
      <c r="J86" s="202"/>
      <c r="K86" s="202"/>
      <c r="L86" s="195"/>
      <c r="M86" s="195"/>
    </row>
    <row r="87" spans="1:13" hidden="1">
      <c r="A87" s="195"/>
      <c r="B87" s="195"/>
      <c r="C87" s="195"/>
      <c r="D87" s="195"/>
      <c r="E87" s="195"/>
      <c r="F87" s="195"/>
      <c r="G87" s="195"/>
      <c r="H87" s="195"/>
      <c r="I87" s="202"/>
      <c r="J87" s="202"/>
      <c r="K87" s="202"/>
      <c r="L87" s="195"/>
      <c r="M87" s="195"/>
    </row>
    <row r="88" spans="1:13" hidden="1">
      <c r="A88" s="195"/>
      <c r="B88" s="195"/>
      <c r="C88" s="195"/>
      <c r="D88" s="195"/>
      <c r="E88" s="195"/>
      <c r="F88" s="195"/>
      <c r="G88" s="195"/>
      <c r="H88" s="195"/>
      <c r="I88" s="202"/>
      <c r="J88" s="202"/>
      <c r="K88" s="202"/>
      <c r="L88" s="195"/>
      <c r="M88" s="195"/>
    </row>
    <row r="89" spans="1:13" hidden="1">
      <c r="A89" s="195"/>
      <c r="B89" s="195"/>
      <c r="C89" s="195"/>
      <c r="D89" s="195"/>
      <c r="E89" s="195"/>
      <c r="F89" s="195"/>
      <c r="G89" s="195"/>
      <c r="H89" s="195"/>
      <c r="I89" s="202"/>
      <c r="J89" s="202"/>
      <c r="K89" s="202"/>
      <c r="L89" s="195"/>
      <c r="M89" s="195"/>
    </row>
    <row r="90" spans="1:13" hidden="1">
      <c r="A90" s="195"/>
      <c r="B90" s="195"/>
      <c r="C90" s="195"/>
      <c r="D90" s="195"/>
      <c r="E90" s="195"/>
      <c r="F90" s="195"/>
      <c r="G90" s="195"/>
      <c r="H90" s="195"/>
      <c r="I90" s="202"/>
      <c r="J90" s="202"/>
      <c r="K90" s="202"/>
      <c r="L90" s="195"/>
      <c r="M90" s="195"/>
    </row>
    <row r="91" spans="1:13" hidden="1">
      <c r="A91" s="195"/>
      <c r="B91" s="195"/>
      <c r="C91" s="195"/>
      <c r="D91" s="195"/>
      <c r="E91" s="195"/>
      <c r="F91" s="195"/>
      <c r="G91" s="195"/>
      <c r="H91" s="195"/>
      <c r="I91" s="202"/>
      <c r="J91" s="202"/>
      <c r="K91" s="202"/>
      <c r="L91" s="195"/>
      <c r="M91" s="195"/>
    </row>
    <row r="92" spans="1:13" hidden="1">
      <c r="A92" s="195"/>
      <c r="B92" s="195"/>
      <c r="C92" s="195"/>
      <c r="D92" s="195"/>
      <c r="E92" s="195"/>
      <c r="F92" s="195"/>
      <c r="G92" s="195"/>
      <c r="H92" s="195"/>
      <c r="I92" s="202"/>
      <c r="J92" s="202"/>
      <c r="K92" s="202"/>
      <c r="L92" s="195"/>
      <c r="M92" s="195"/>
    </row>
    <row r="93" spans="1:13" hidden="1">
      <c r="A93" s="195"/>
      <c r="B93" s="195"/>
      <c r="C93" s="195"/>
      <c r="D93" s="195"/>
      <c r="E93" s="195"/>
      <c r="F93" s="195"/>
      <c r="G93" s="195"/>
      <c r="H93" s="195"/>
      <c r="I93" s="202"/>
      <c r="J93" s="202"/>
      <c r="K93" s="202"/>
      <c r="L93" s="195"/>
      <c r="M93" s="195"/>
    </row>
    <row r="94" spans="1:13" hidden="1">
      <c r="A94" s="195"/>
      <c r="B94" s="195"/>
      <c r="C94" s="195"/>
      <c r="D94" s="195"/>
      <c r="E94" s="195"/>
      <c r="F94" s="195"/>
      <c r="G94" s="195"/>
      <c r="H94" s="195"/>
      <c r="I94" s="202"/>
      <c r="J94" s="202"/>
      <c r="K94" s="202"/>
      <c r="L94" s="195"/>
      <c r="M94" s="195"/>
    </row>
    <row r="95" spans="1:13" hidden="1">
      <c r="A95" s="195"/>
      <c r="B95" s="195"/>
      <c r="C95" s="195"/>
      <c r="D95" s="195"/>
      <c r="E95" s="195"/>
      <c r="F95" s="195"/>
      <c r="G95" s="195"/>
      <c r="H95" s="195"/>
      <c r="I95" s="202"/>
      <c r="J95" s="202"/>
      <c r="K95" s="202"/>
      <c r="L95" s="195"/>
      <c r="M95" s="195"/>
    </row>
    <row r="96" spans="1:13" hidden="1">
      <c r="A96" s="195"/>
      <c r="B96" s="195"/>
      <c r="C96" s="195"/>
      <c r="D96" s="195"/>
      <c r="E96" s="195"/>
      <c r="F96" s="195"/>
      <c r="G96" s="195"/>
      <c r="H96" s="195"/>
      <c r="I96" s="202"/>
      <c r="J96" s="202"/>
      <c r="K96" s="202"/>
      <c r="L96" s="195"/>
      <c r="M96" s="195"/>
    </row>
    <row r="97" spans="1:13" hidden="1">
      <c r="A97" s="195"/>
      <c r="B97" s="195"/>
      <c r="C97" s="195"/>
      <c r="D97" s="195"/>
      <c r="E97" s="195"/>
      <c r="F97" s="195"/>
      <c r="G97" s="195"/>
      <c r="H97" s="195"/>
      <c r="I97" s="202"/>
      <c r="J97" s="202"/>
      <c r="K97" s="202"/>
      <c r="L97" s="195"/>
      <c r="M97" s="195"/>
    </row>
    <row r="98" spans="1:13" hidden="1">
      <c r="A98" s="195"/>
      <c r="B98" s="195"/>
      <c r="C98" s="195"/>
      <c r="D98" s="195"/>
      <c r="E98" s="195"/>
      <c r="F98" s="195"/>
      <c r="G98" s="195"/>
      <c r="H98" s="195"/>
      <c r="I98" s="202"/>
      <c r="J98" s="202"/>
      <c r="K98" s="202"/>
      <c r="L98" s="195"/>
      <c r="M98" s="195"/>
    </row>
    <row r="99" spans="1:13" hidden="1">
      <c r="A99" s="195"/>
      <c r="B99" s="195"/>
      <c r="C99" s="195"/>
      <c r="D99" s="195"/>
      <c r="E99" s="195"/>
      <c r="F99" s="195"/>
      <c r="G99" s="195"/>
      <c r="H99" s="195"/>
      <c r="I99" s="202"/>
      <c r="J99" s="202"/>
      <c r="K99" s="202"/>
      <c r="L99" s="195"/>
      <c r="M99" s="195"/>
    </row>
    <row r="100" spans="1:13" hidden="1">
      <c r="A100" s="195"/>
      <c r="B100" s="195"/>
      <c r="C100" s="195"/>
      <c r="D100" s="195"/>
      <c r="E100" s="195"/>
      <c r="F100" s="195"/>
      <c r="G100" s="195"/>
      <c r="H100" s="195"/>
      <c r="I100" s="202"/>
      <c r="J100" s="202"/>
      <c r="K100" s="202"/>
      <c r="L100" s="195"/>
      <c r="M100" s="195"/>
    </row>
    <row r="101" spans="1:13" hidden="1">
      <c r="A101" s="195"/>
      <c r="B101" s="195"/>
      <c r="C101" s="195"/>
      <c r="D101" s="195"/>
      <c r="E101" s="195"/>
      <c r="F101" s="195"/>
      <c r="G101" s="195"/>
      <c r="H101" s="195"/>
      <c r="I101" s="202"/>
      <c r="J101" s="202"/>
      <c r="K101" s="202"/>
      <c r="L101" s="195"/>
      <c r="M101" s="195"/>
    </row>
    <row r="102" spans="1:13" hidden="1">
      <c r="A102" s="195"/>
      <c r="B102" s="195"/>
      <c r="C102" s="195"/>
      <c r="D102" s="195"/>
      <c r="E102" s="195"/>
      <c r="F102" s="195"/>
      <c r="G102" s="195"/>
      <c r="H102" s="195"/>
      <c r="I102" s="202"/>
      <c r="J102" s="202"/>
      <c r="K102" s="202"/>
      <c r="L102" s="195"/>
      <c r="M102" s="195"/>
    </row>
    <row r="103" spans="1:13" hidden="1">
      <c r="A103" s="195"/>
      <c r="B103" s="195"/>
      <c r="C103" s="195"/>
      <c r="D103" s="195"/>
      <c r="E103" s="195"/>
      <c r="F103" s="195"/>
      <c r="G103" s="195"/>
      <c r="H103" s="195"/>
      <c r="I103" s="202"/>
      <c r="J103" s="202"/>
      <c r="K103" s="202"/>
      <c r="L103" s="195"/>
      <c r="M103" s="195"/>
    </row>
    <row r="104" spans="1:13" hidden="1">
      <c r="A104" s="195"/>
      <c r="B104" s="195"/>
      <c r="C104" s="195"/>
      <c r="D104" s="195"/>
      <c r="E104" s="195"/>
      <c r="F104" s="195"/>
      <c r="G104" s="195"/>
      <c r="H104" s="195"/>
      <c r="I104" s="202"/>
      <c r="J104" s="202"/>
      <c r="K104" s="202"/>
      <c r="L104" s="195"/>
      <c r="M104" s="195"/>
    </row>
    <row r="105" spans="1:13" hidden="1">
      <c r="A105" s="195"/>
      <c r="B105" s="195"/>
      <c r="C105" s="195"/>
      <c r="D105" s="195"/>
      <c r="E105" s="195"/>
      <c r="F105" s="195"/>
      <c r="G105" s="195"/>
      <c r="H105" s="195"/>
      <c r="I105" s="202"/>
      <c r="J105" s="202"/>
      <c r="K105" s="202"/>
      <c r="L105" s="195"/>
      <c r="M105" s="195"/>
    </row>
    <row r="106" spans="1:13" hidden="1">
      <c r="A106" s="195"/>
      <c r="B106" s="195"/>
      <c r="C106" s="195"/>
      <c r="D106" s="195"/>
      <c r="E106" s="195"/>
      <c r="F106" s="195"/>
      <c r="G106" s="195"/>
      <c r="H106" s="195"/>
      <c r="I106" s="202"/>
      <c r="J106" s="202"/>
      <c r="K106" s="202"/>
      <c r="L106" s="195"/>
      <c r="M106" s="195"/>
    </row>
    <row r="107" spans="1:13" hidden="1">
      <c r="A107" s="195"/>
      <c r="B107" s="195"/>
      <c r="C107" s="195"/>
      <c r="D107" s="195"/>
      <c r="E107" s="195"/>
      <c r="F107" s="195"/>
      <c r="G107" s="195"/>
      <c r="H107" s="195"/>
      <c r="I107" s="202"/>
      <c r="J107" s="202"/>
      <c r="K107" s="202"/>
      <c r="L107" s="195"/>
      <c r="M107" s="195"/>
    </row>
    <row r="108" spans="1:13" hidden="1">
      <c r="A108" s="195"/>
      <c r="B108" s="195"/>
      <c r="C108" s="195"/>
      <c r="D108" s="195"/>
      <c r="E108" s="195"/>
      <c r="F108" s="195"/>
      <c r="G108" s="195"/>
      <c r="H108" s="195"/>
      <c r="I108" s="202"/>
      <c r="J108" s="202"/>
      <c r="K108" s="202"/>
      <c r="L108" s="195"/>
      <c r="M108" s="195"/>
    </row>
    <row r="109" spans="1:13" hidden="1">
      <c r="A109" s="195"/>
      <c r="B109" s="195"/>
      <c r="C109" s="195"/>
      <c r="D109" s="195"/>
      <c r="E109" s="195"/>
      <c r="F109" s="195"/>
      <c r="G109" s="195"/>
      <c r="H109" s="195"/>
      <c r="I109" s="202"/>
      <c r="J109" s="202"/>
      <c r="K109" s="202"/>
      <c r="L109" s="195"/>
      <c r="M109" s="195"/>
    </row>
    <row r="110" spans="1:13" hidden="1">
      <c r="A110" s="195"/>
      <c r="B110" s="195"/>
      <c r="C110" s="195"/>
      <c r="D110" s="195"/>
      <c r="E110" s="195"/>
      <c r="F110" s="195"/>
      <c r="G110" s="195"/>
      <c r="H110" s="195"/>
      <c r="I110" s="202"/>
      <c r="J110" s="202"/>
      <c r="K110" s="202"/>
      <c r="L110" s="195"/>
      <c r="M110" s="195"/>
    </row>
    <row r="111" spans="1:13" hidden="1">
      <c r="A111" s="195"/>
      <c r="B111" s="195"/>
      <c r="C111" s="195"/>
      <c r="D111" s="195"/>
      <c r="E111" s="195"/>
      <c r="F111" s="195"/>
      <c r="G111" s="195"/>
      <c r="H111" s="195"/>
      <c r="I111" s="202"/>
      <c r="J111" s="202"/>
      <c r="K111" s="202"/>
      <c r="L111" s="195"/>
      <c r="M111" s="195"/>
    </row>
    <row r="112" spans="1:13" hidden="1">
      <c r="A112" s="195"/>
      <c r="B112" s="195"/>
      <c r="C112" s="195"/>
      <c r="D112" s="195"/>
      <c r="E112" s="195"/>
      <c r="F112" s="195"/>
      <c r="G112" s="195"/>
      <c r="H112" s="195"/>
      <c r="I112" s="202"/>
      <c r="J112" s="202"/>
      <c r="K112" s="202"/>
      <c r="L112" s="195"/>
      <c r="M112" s="195"/>
    </row>
    <row r="113" spans="1:13" hidden="1">
      <c r="A113" s="195"/>
      <c r="B113" s="195"/>
      <c r="C113" s="195"/>
      <c r="D113" s="195"/>
      <c r="E113" s="195"/>
      <c r="F113" s="195"/>
      <c r="G113" s="195"/>
      <c r="H113" s="195"/>
      <c r="I113" s="202"/>
      <c r="J113" s="202"/>
      <c r="K113" s="202"/>
      <c r="L113" s="195"/>
      <c r="M113" s="195"/>
    </row>
    <row r="114" spans="1:13" hidden="1">
      <c r="A114" s="195"/>
      <c r="B114" s="195"/>
      <c r="C114" s="195"/>
      <c r="D114" s="195"/>
      <c r="E114" s="195"/>
      <c r="F114" s="195"/>
      <c r="G114" s="195"/>
      <c r="H114" s="195"/>
      <c r="I114" s="202"/>
      <c r="J114" s="202"/>
      <c r="K114" s="202"/>
      <c r="L114" s="195"/>
      <c r="M114" s="195"/>
    </row>
    <row r="115" spans="1:13" hidden="1">
      <c r="A115" s="195"/>
      <c r="B115" s="195"/>
      <c r="C115" s="195"/>
      <c r="D115" s="195"/>
      <c r="E115" s="195"/>
      <c r="F115" s="195"/>
      <c r="G115" s="195"/>
      <c r="H115" s="195"/>
      <c r="I115" s="202"/>
      <c r="J115" s="202"/>
      <c r="K115" s="202"/>
      <c r="L115" s="195"/>
      <c r="M115" s="195"/>
    </row>
    <row r="116" spans="1:13" hidden="1">
      <c r="A116" s="195"/>
      <c r="B116" s="195"/>
      <c r="C116" s="195"/>
      <c r="D116" s="195"/>
      <c r="E116" s="195"/>
      <c r="F116" s="195"/>
      <c r="G116" s="195"/>
      <c r="H116" s="195"/>
      <c r="I116" s="202"/>
      <c r="J116" s="202"/>
      <c r="K116" s="202"/>
      <c r="L116" s="195"/>
      <c r="M116" s="195"/>
    </row>
    <row r="117" spans="1:13" hidden="1">
      <c r="A117" s="195"/>
      <c r="B117" s="195"/>
      <c r="C117" s="195"/>
      <c r="D117" s="195"/>
      <c r="E117" s="195"/>
      <c r="F117" s="195"/>
      <c r="G117" s="195"/>
      <c r="H117" s="195"/>
      <c r="I117" s="202"/>
      <c r="J117" s="202"/>
      <c r="K117" s="202"/>
      <c r="L117" s="195"/>
      <c r="M117" s="195"/>
    </row>
    <row r="118" spans="1:13" hidden="1">
      <c r="A118" s="195"/>
      <c r="B118" s="195"/>
      <c r="C118" s="195"/>
      <c r="D118" s="195"/>
      <c r="E118" s="195"/>
      <c r="F118" s="195"/>
      <c r="G118" s="195"/>
      <c r="H118" s="195"/>
      <c r="I118" s="202"/>
      <c r="J118" s="202"/>
      <c r="K118" s="202"/>
      <c r="L118" s="195"/>
      <c r="M118" s="195"/>
    </row>
    <row r="119" spans="1:13" hidden="1">
      <c r="A119" s="195"/>
      <c r="B119" s="195"/>
      <c r="C119" s="195"/>
      <c r="D119" s="195"/>
      <c r="E119" s="195"/>
      <c r="F119" s="195"/>
      <c r="G119" s="195"/>
      <c r="H119" s="195"/>
      <c r="I119" s="202"/>
      <c r="J119" s="202"/>
      <c r="K119" s="202"/>
      <c r="L119" s="195"/>
      <c r="M119" s="195"/>
    </row>
    <row r="120" spans="1:13" hidden="1">
      <c r="A120" s="195"/>
      <c r="B120" s="195"/>
      <c r="C120" s="195"/>
      <c r="D120" s="195"/>
      <c r="E120" s="195"/>
      <c r="F120" s="195"/>
      <c r="G120" s="195"/>
      <c r="H120" s="195"/>
      <c r="I120" s="202"/>
      <c r="J120" s="202"/>
      <c r="K120" s="202"/>
      <c r="L120" s="195"/>
      <c r="M120" s="195"/>
    </row>
    <row r="121" spans="1:13" hidden="1">
      <c r="A121" s="195"/>
      <c r="B121" s="195"/>
      <c r="C121" s="195"/>
      <c r="D121" s="195"/>
      <c r="E121" s="195"/>
      <c r="F121" s="195"/>
      <c r="G121" s="195"/>
      <c r="H121" s="195"/>
      <c r="I121" s="202"/>
      <c r="J121" s="202"/>
      <c r="K121" s="202"/>
      <c r="L121" s="195"/>
      <c r="M121" s="195"/>
    </row>
    <row r="122" spans="1:13" hidden="1">
      <c r="A122" s="195"/>
      <c r="B122" s="195"/>
      <c r="C122" s="195"/>
      <c r="D122" s="195"/>
      <c r="E122" s="195"/>
      <c r="F122" s="195"/>
      <c r="G122" s="195"/>
      <c r="H122" s="195"/>
      <c r="I122" s="202"/>
      <c r="J122" s="202"/>
      <c r="K122" s="202"/>
      <c r="L122" s="195"/>
      <c r="M122" s="195"/>
    </row>
    <row r="123" spans="1:13" hidden="1">
      <c r="A123" s="195"/>
      <c r="B123" s="195"/>
      <c r="C123" s="195"/>
      <c r="D123" s="195"/>
      <c r="E123" s="195"/>
      <c r="F123" s="195"/>
      <c r="G123" s="195"/>
      <c r="H123" s="195"/>
      <c r="I123" s="202"/>
      <c r="J123" s="202"/>
      <c r="K123" s="202"/>
      <c r="L123" s="195"/>
      <c r="M123" s="195"/>
    </row>
    <row r="124" spans="1:13" hidden="1">
      <c r="A124" s="195"/>
      <c r="B124" s="195"/>
      <c r="C124" s="195"/>
      <c r="D124" s="195"/>
      <c r="E124" s="195"/>
      <c r="F124" s="195"/>
      <c r="G124" s="195"/>
      <c r="H124" s="195"/>
      <c r="I124" s="202"/>
      <c r="J124" s="202"/>
      <c r="K124" s="202"/>
      <c r="L124" s="195"/>
      <c r="M124" s="195"/>
    </row>
    <row r="125" spans="1:13" hidden="1">
      <c r="A125" s="195"/>
      <c r="B125" s="195"/>
      <c r="C125" s="195"/>
      <c r="D125" s="195"/>
      <c r="E125" s="195"/>
      <c r="F125" s="195"/>
      <c r="G125" s="195"/>
      <c r="H125" s="195"/>
      <c r="I125" s="202"/>
      <c r="J125" s="202"/>
      <c r="K125" s="202"/>
      <c r="L125" s="195"/>
      <c r="M125" s="195"/>
    </row>
    <row r="126" spans="1:13" hidden="1">
      <c r="A126" s="195"/>
      <c r="B126" s="195"/>
      <c r="C126" s="195"/>
      <c r="D126" s="195"/>
      <c r="E126" s="195"/>
      <c r="F126" s="195"/>
      <c r="G126" s="195"/>
      <c r="H126" s="195"/>
      <c r="I126" s="202"/>
      <c r="J126" s="202"/>
      <c r="K126" s="202"/>
      <c r="L126" s="195"/>
      <c r="M126" s="195"/>
    </row>
    <row r="127" spans="1:13" hidden="1">
      <c r="A127" s="195"/>
      <c r="B127" s="195"/>
      <c r="C127" s="195"/>
      <c r="D127" s="195"/>
      <c r="E127" s="195"/>
      <c r="F127" s="195"/>
      <c r="G127" s="195"/>
      <c r="H127" s="195"/>
      <c r="I127" s="202"/>
      <c r="J127" s="202"/>
      <c r="K127" s="202"/>
      <c r="L127" s="195"/>
      <c r="M127" s="195"/>
    </row>
    <row r="128" spans="1:13" hidden="1">
      <c r="A128" s="195"/>
      <c r="B128" s="195"/>
      <c r="C128" s="195"/>
      <c r="D128" s="195"/>
      <c r="E128" s="195"/>
      <c r="F128" s="195"/>
      <c r="G128" s="195"/>
      <c r="H128" s="195"/>
      <c r="I128" s="202"/>
      <c r="J128" s="202"/>
      <c r="K128" s="202"/>
      <c r="L128" s="195"/>
      <c r="M128" s="195"/>
    </row>
    <row r="129" spans="1:13" hidden="1">
      <c r="A129" s="195"/>
      <c r="B129" s="195"/>
      <c r="C129" s="195"/>
      <c r="D129" s="195"/>
      <c r="E129" s="195"/>
      <c r="F129" s="195"/>
      <c r="G129" s="195"/>
      <c r="H129" s="195"/>
      <c r="I129" s="202"/>
      <c r="J129" s="202"/>
      <c r="K129" s="202"/>
      <c r="L129" s="195"/>
      <c r="M129" s="195"/>
    </row>
    <row r="130" spans="1:13" hidden="1">
      <c r="A130" s="195"/>
      <c r="B130" s="195"/>
      <c r="C130" s="195"/>
      <c r="D130" s="195"/>
      <c r="E130" s="195"/>
      <c r="F130" s="195"/>
      <c r="G130" s="195"/>
      <c r="H130" s="195"/>
      <c r="I130" s="202"/>
      <c r="J130" s="202"/>
      <c r="K130" s="202"/>
      <c r="L130" s="195"/>
      <c r="M130" s="195"/>
    </row>
    <row r="131" spans="1:13" hidden="1">
      <c r="A131" s="195"/>
      <c r="B131" s="195"/>
      <c r="C131" s="195"/>
      <c r="D131" s="195"/>
      <c r="E131" s="195"/>
      <c r="F131" s="195"/>
      <c r="G131" s="195"/>
      <c r="H131" s="195"/>
      <c r="I131" s="202"/>
      <c r="J131" s="202"/>
      <c r="K131" s="202"/>
      <c r="L131" s="195"/>
      <c r="M131" s="195"/>
    </row>
    <row r="132" spans="1:13" hidden="1">
      <c r="A132" s="195"/>
      <c r="B132" s="195"/>
      <c r="C132" s="195"/>
      <c r="D132" s="195"/>
      <c r="E132" s="195"/>
      <c r="F132" s="195"/>
      <c r="G132" s="195"/>
      <c r="H132" s="195"/>
      <c r="I132" s="202"/>
      <c r="J132" s="202"/>
      <c r="K132" s="202"/>
      <c r="L132" s="195"/>
      <c r="M132" s="195"/>
    </row>
    <row r="133" spans="1:13" hidden="1">
      <c r="A133" s="195"/>
      <c r="B133" s="195"/>
      <c r="C133" s="195"/>
      <c r="D133" s="195"/>
      <c r="E133" s="195"/>
      <c r="F133" s="195"/>
      <c r="G133" s="195"/>
      <c r="H133" s="195"/>
      <c r="I133" s="202"/>
      <c r="J133" s="202"/>
      <c r="K133" s="202"/>
      <c r="L133" s="195"/>
      <c r="M133" s="195"/>
    </row>
    <row r="134" spans="1:13" hidden="1">
      <c r="A134" s="195"/>
      <c r="B134" s="195"/>
      <c r="C134" s="195"/>
      <c r="D134" s="195"/>
      <c r="E134" s="195"/>
      <c r="F134" s="195"/>
      <c r="G134" s="195"/>
      <c r="H134" s="195"/>
      <c r="I134" s="202"/>
      <c r="J134" s="202"/>
      <c r="K134" s="202"/>
      <c r="L134" s="195"/>
      <c r="M134" s="195"/>
    </row>
    <row r="135" spans="1:13" hidden="1">
      <c r="A135" s="195"/>
      <c r="B135" s="195"/>
      <c r="C135" s="195"/>
      <c r="D135" s="195"/>
      <c r="E135" s="195"/>
      <c r="F135" s="195"/>
      <c r="G135" s="195"/>
      <c r="H135" s="195"/>
      <c r="I135" s="202"/>
      <c r="J135" s="202"/>
      <c r="K135" s="202"/>
      <c r="L135" s="195"/>
      <c r="M135" s="195"/>
    </row>
    <row r="136" spans="1:13" hidden="1">
      <c r="A136" s="195"/>
      <c r="B136" s="195"/>
      <c r="C136" s="195"/>
      <c r="D136" s="195"/>
      <c r="E136" s="195"/>
      <c r="F136" s="195"/>
      <c r="G136" s="195"/>
      <c r="H136" s="195"/>
      <c r="I136" s="202"/>
      <c r="J136" s="202"/>
      <c r="K136" s="202"/>
      <c r="L136" s="195"/>
      <c r="M136" s="195"/>
    </row>
    <row r="137" spans="1:13" hidden="1">
      <c r="A137" s="195"/>
      <c r="B137" s="195"/>
      <c r="C137" s="195"/>
      <c r="D137" s="195"/>
      <c r="E137" s="195"/>
      <c r="F137" s="195"/>
      <c r="G137" s="195"/>
      <c r="H137" s="195"/>
      <c r="I137" s="202"/>
      <c r="J137" s="202"/>
      <c r="K137" s="202"/>
      <c r="L137" s="195"/>
      <c r="M137" s="195"/>
    </row>
    <row r="138" spans="1:13" hidden="1">
      <c r="A138" s="195"/>
      <c r="B138" s="195"/>
      <c r="C138" s="195"/>
      <c r="D138" s="195"/>
      <c r="E138" s="195"/>
      <c r="F138" s="195"/>
      <c r="G138" s="195"/>
      <c r="H138" s="195"/>
      <c r="I138" s="202"/>
      <c r="J138" s="202"/>
      <c r="K138" s="202"/>
      <c r="L138" s="195"/>
      <c r="M138" s="195"/>
    </row>
    <row r="139" spans="1:13" hidden="1">
      <c r="A139" s="195"/>
      <c r="B139" s="195"/>
      <c r="C139" s="195"/>
      <c r="D139" s="195"/>
      <c r="E139" s="195"/>
      <c r="F139" s="195"/>
      <c r="G139" s="195"/>
      <c r="H139" s="195"/>
      <c r="I139" s="202"/>
      <c r="J139" s="202"/>
      <c r="K139" s="202"/>
      <c r="L139" s="195"/>
      <c r="M139" s="195"/>
    </row>
    <row r="140" spans="1:13" hidden="1">
      <c r="A140" s="195"/>
      <c r="B140" s="195"/>
      <c r="C140" s="195"/>
      <c r="D140" s="195"/>
      <c r="E140" s="195"/>
      <c r="F140" s="195"/>
      <c r="G140" s="195"/>
      <c r="H140" s="195"/>
      <c r="I140" s="202"/>
      <c r="J140" s="202"/>
      <c r="K140" s="202"/>
      <c r="L140" s="195"/>
      <c r="M140" s="195"/>
    </row>
    <row r="141" spans="1:13" hidden="1">
      <c r="A141" s="195"/>
      <c r="B141" s="195"/>
      <c r="C141" s="195"/>
      <c r="D141" s="195"/>
      <c r="E141" s="195"/>
      <c r="F141" s="195"/>
      <c r="G141" s="195"/>
      <c r="H141" s="195"/>
      <c r="I141" s="202"/>
      <c r="J141" s="202"/>
      <c r="K141" s="202"/>
      <c r="L141" s="195"/>
      <c r="M141" s="195"/>
    </row>
    <row r="142" spans="1:13" hidden="1">
      <c r="A142" s="195"/>
      <c r="B142" s="195"/>
      <c r="C142" s="195"/>
      <c r="D142" s="195"/>
      <c r="E142" s="195"/>
      <c r="F142" s="195"/>
      <c r="G142" s="195"/>
      <c r="H142" s="195"/>
      <c r="I142" s="202"/>
      <c r="J142" s="202"/>
      <c r="K142" s="202"/>
      <c r="L142" s="195"/>
      <c r="M142" s="195"/>
    </row>
    <row r="143" spans="1:13" hidden="1">
      <c r="A143" s="195"/>
      <c r="B143" s="195"/>
      <c r="C143" s="195"/>
      <c r="D143" s="195"/>
      <c r="E143" s="195"/>
      <c r="F143" s="195"/>
      <c r="G143" s="195"/>
      <c r="H143" s="195"/>
      <c r="I143" s="202"/>
      <c r="J143" s="202"/>
      <c r="K143" s="202"/>
      <c r="L143" s="195"/>
      <c r="M143" s="195"/>
    </row>
    <row r="144" spans="1:13" hidden="1">
      <c r="A144" s="195"/>
      <c r="B144" s="195"/>
      <c r="C144" s="195"/>
      <c r="D144" s="195"/>
      <c r="E144" s="195"/>
      <c r="F144" s="195"/>
      <c r="G144" s="195"/>
      <c r="H144" s="195"/>
      <c r="I144" s="202"/>
      <c r="J144" s="202"/>
      <c r="K144" s="202"/>
      <c r="L144" s="195"/>
      <c r="M144" s="195"/>
    </row>
    <row r="145" spans="1:13" hidden="1">
      <c r="A145" s="195"/>
      <c r="B145" s="195"/>
      <c r="C145" s="195"/>
      <c r="D145" s="195"/>
      <c r="E145" s="195"/>
      <c r="F145" s="195"/>
      <c r="G145" s="195"/>
      <c r="H145" s="195"/>
      <c r="I145" s="202"/>
      <c r="J145" s="202"/>
      <c r="K145" s="202"/>
      <c r="L145" s="195"/>
      <c r="M145" s="195"/>
    </row>
    <row r="146" spans="1:13" hidden="1">
      <c r="A146" s="195"/>
      <c r="B146" s="195"/>
      <c r="C146" s="195"/>
      <c r="D146" s="195"/>
      <c r="E146" s="195"/>
      <c r="F146" s="195"/>
      <c r="G146" s="195"/>
      <c r="H146" s="195"/>
      <c r="I146" s="202"/>
      <c r="J146" s="202"/>
      <c r="K146" s="202"/>
      <c r="L146" s="195"/>
      <c r="M146" s="195"/>
    </row>
    <row r="147" spans="1:13" hidden="1">
      <c r="A147" s="195"/>
      <c r="B147" s="195"/>
      <c r="C147" s="195"/>
      <c r="D147" s="195"/>
      <c r="E147" s="195"/>
      <c r="F147" s="195"/>
      <c r="G147" s="195"/>
      <c r="H147" s="195"/>
      <c r="I147" s="202"/>
      <c r="J147" s="202"/>
      <c r="K147" s="202"/>
      <c r="L147" s="195"/>
      <c r="M147" s="195"/>
    </row>
    <row r="148" spans="1:13" hidden="1">
      <c r="A148" s="195"/>
      <c r="B148" s="195"/>
      <c r="C148" s="195"/>
      <c r="D148" s="195"/>
      <c r="E148" s="195"/>
      <c r="F148" s="195"/>
      <c r="G148" s="195"/>
      <c r="H148" s="195"/>
      <c r="I148" s="202"/>
      <c r="J148" s="202"/>
      <c r="K148" s="202"/>
      <c r="L148" s="195"/>
      <c r="M148" s="195"/>
    </row>
    <row r="149" spans="1:13" hidden="1">
      <c r="A149" s="195"/>
      <c r="B149" s="195"/>
      <c r="C149" s="195"/>
      <c r="D149" s="195"/>
      <c r="E149" s="195"/>
      <c r="F149" s="195"/>
      <c r="G149" s="195"/>
      <c r="H149" s="195"/>
      <c r="I149" s="202"/>
      <c r="J149" s="202"/>
      <c r="K149" s="202"/>
      <c r="L149" s="195"/>
      <c r="M149" s="195"/>
    </row>
    <row r="150" spans="1:13" hidden="1">
      <c r="A150" s="195"/>
      <c r="B150" s="195"/>
      <c r="C150" s="195"/>
      <c r="D150" s="195"/>
      <c r="E150" s="195"/>
      <c r="F150" s="195"/>
      <c r="G150" s="195"/>
      <c r="H150" s="195"/>
      <c r="I150" s="202"/>
      <c r="J150" s="202"/>
      <c r="K150" s="202"/>
      <c r="L150" s="195"/>
      <c r="M150" s="195"/>
    </row>
    <row r="151" spans="1:13" hidden="1">
      <c r="A151" s="195"/>
      <c r="B151" s="195"/>
      <c r="C151" s="195"/>
      <c r="D151" s="195"/>
      <c r="E151" s="195"/>
      <c r="F151" s="195"/>
      <c r="G151" s="195"/>
      <c r="H151" s="195"/>
      <c r="I151" s="202"/>
      <c r="J151" s="202"/>
      <c r="K151" s="202"/>
      <c r="L151" s="195"/>
      <c r="M151" s="195"/>
    </row>
    <row r="152" spans="1:13" hidden="1">
      <c r="A152" s="195"/>
      <c r="B152" s="195"/>
      <c r="C152" s="195"/>
      <c r="D152" s="195"/>
      <c r="E152" s="195"/>
      <c r="F152" s="195"/>
      <c r="G152" s="195"/>
      <c r="H152" s="195"/>
      <c r="I152" s="202"/>
      <c r="J152" s="202"/>
      <c r="K152" s="202"/>
      <c r="L152" s="195"/>
      <c r="M152" s="195"/>
    </row>
    <row r="153" spans="1:13" hidden="1">
      <c r="A153" s="195"/>
      <c r="B153" s="195"/>
      <c r="C153" s="195"/>
      <c r="D153" s="195"/>
      <c r="E153" s="195"/>
      <c r="F153" s="195"/>
      <c r="G153" s="195"/>
      <c r="H153" s="195"/>
      <c r="I153" s="202"/>
      <c r="J153" s="202"/>
      <c r="K153" s="202"/>
      <c r="L153" s="195"/>
      <c r="M153" s="195"/>
    </row>
    <row r="154" spans="1:13" hidden="1">
      <c r="A154" s="195"/>
      <c r="B154" s="195"/>
      <c r="C154" s="195"/>
      <c r="D154" s="195"/>
      <c r="E154" s="195"/>
      <c r="F154" s="195"/>
      <c r="G154" s="195"/>
      <c r="H154" s="195"/>
      <c r="I154" s="202"/>
      <c r="J154" s="202"/>
      <c r="K154" s="202"/>
      <c r="L154" s="195"/>
      <c r="M154" s="195"/>
    </row>
    <row r="155" spans="1:13" hidden="1">
      <c r="A155" s="195"/>
      <c r="B155" s="195"/>
      <c r="C155" s="195"/>
      <c r="D155" s="195"/>
      <c r="E155" s="195"/>
      <c r="F155" s="195"/>
      <c r="G155" s="195"/>
      <c r="H155" s="195"/>
      <c r="I155" s="202"/>
      <c r="J155" s="202"/>
      <c r="K155" s="202"/>
      <c r="L155" s="195"/>
      <c r="M155" s="195"/>
    </row>
    <row r="156" spans="1:13" hidden="1">
      <c r="A156" s="195"/>
      <c r="B156" s="195"/>
      <c r="C156" s="195"/>
      <c r="D156" s="195"/>
      <c r="E156" s="195"/>
      <c r="F156" s="195"/>
      <c r="G156" s="195"/>
      <c r="H156" s="195"/>
      <c r="I156" s="202"/>
      <c r="J156" s="202"/>
      <c r="K156" s="202"/>
      <c r="L156" s="195"/>
      <c r="M156" s="195"/>
    </row>
    <row r="157" spans="1:13" hidden="1">
      <c r="A157" s="195"/>
      <c r="B157" s="195"/>
      <c r="C157" s="195"/>
      <c r="D157" s="195"/>
      <c r="E157" s="195"/>
      <c r="F157" s="195"/>
      <c r="G157" s="195"/>
      <c r="H157" s="195"/>
      <c r="I157" s="202"/>
      <c r="J157" s="202"/>
      <c r="K157" s="202"/>
      <c r="L157" s="195"/>
      <c r="M157" s="195"/>
    </row>
    <row r="158" spans="1:13" hidden="1">
      <c r="A158" s="195"/>
      <c r="B158" s="195"/>
      <c r="C158" s="195"/>
      <c r="D158" s="195"/>
      <c r="E158" s="195"/>
      <c r="F158" s="195"/>
      <c r="G158" s="195"/>
      <c r="H158" s="195"/>
      <c r="I158" s="202"/>
      <c r="J158" s="202"/>
      <c r="K158" s="202"/>
      <c r="L158" s="195"/>
      <c r="M158" s="195"/>
    </row>
    <row r="159" spans="1:13" hidden="1">
      <c r="A159" s="195"/>
      <c r="B159" s="195"/>
      <c r="C159" s="195"/>
      <c r="D159" s="195"/>
      <c r="E159" s="195"/>
      <c r="F159" s="195"/>
      <c r="G159" s="195"/>
      <c r="H159" s="195"/>
      <c r="I159" s="202"/>
      <c r="J159" s="202"/>
      <c r="K159" s="202"/>
      <c r="L159" s="195"/>
      <c r="M159" s="195"/>
    </row>
    <row r="160" spans="1:13" hidden="1">
      <c r="A160" s="195"/>
      <c r="B160" s="195"/>
      <c r="C160" s="195"/>
      <c r="D160" s="195"/>
      <c r="E160" s="195"/>
      <c r="F160" s="195"/>
      <c r="G160" s="195"/>
      <c r="H160" s="195"/>
      <c r="I160" s="202"/>
      <c r="J160" s="202"/>
      <c r="K160" s="202"/>
      <c r="L160" s="195"/>
      <c r="M160" s="195"/>
    </row>
    <row r="161" spans="1:13" hidden="1">
      <c r="A161" s="195"/>
      <c r="B161" s="195"/>
      <c r="C161" s="195"/>
      <c r="D161" s="195"/>
      <c r="E161" s="195"/>
      <c r="F161" s="195"/>
      <c r="G161" s="195"/>
      <c r="H161" s="195"/>
      <c r="I161" s="202"/>
      <c r="J161" s="202"/>
      <c r="K161" s="202"/>
      <c r="L161" s="195"/>
      <c r="M161" s="195"/>
    </row>
    <row r="162" spans="1:13" hidden="1">
      <c r="A162" s="195"/>
      <c r="B162" s="195"/>
      <c r="C162" s="195"/>
      <c r="D162" s="195"/>
      <c r="E162" s="195"/>
      <c r="F162" s="195"/>
      <c r="G162" s="195"/>
      <c r="H162" s="195"/>
      <c r="I162" s="202"/>
      <c r="J162" s="202"/>
      <c r="K162" s="202"/>
      <c r="L162" s="195"/>
      <c r="M162" s="195"/>
    </row>
    <row r="163" spans="1:13" hidden="1">
      <c r="A163" s="195"/>
      <c r="B163" s="195"/>
      <c r="C163" s="195"/>
      <c r="D163" s="195"/>
      <c r="E163" s="195"/>
      <c r="F163" s="195"/>
      <c r="G163" s="195"/>
      <c r="H163" s="195"/>
      <c r="I163" s="202"/>
      <c r="J163" s="202"/>
      <c r="K163" s="202"/>
      <c r="L163" s="195"/>
      <c r="M163" s="195"/>
    </row>
    <row r="164" spans="1:13" hidden="1">
      <c r="A164" s="195"/>
      <c r="B164" s="195"/>
      <c r="C164" s="195"/>
      <c r="D164" s="195"/>
      <c r="E164" s="195"/>
      <c r="F164" s="195"/>
      <c r="G164" s="195"/>
      <c r="H164" s="195"/>
      <c r="I164" s="202"/>
      <c r="J164" s="202"/>
      <c r="K164" s="202"/>
      <c r="L164" s="195"/>
      <c r="M164" s="195"/>
    </row>
    <row r="165" spans="1:13" hidden="1">
      <c r="A165" s="195"/>
      <c r="B165" s="195"/>
      <c r="C165" s="195"/>
      <c r="D165" s="195"/>
      <c r="E165" s="195"/>
      <c r="F165" s="195"/>
      <c r="G165" s="195"/>
      <c r="H165" s="195"/>
      <c r="I165" s="202"/>
      <c r="J165" s="202"/>
      <c r="K165" s="202"/>
      <c r="L165" s="195"/>
      <c r="M165" s="195"/>
    </row>
    <row r="166" spans="1:13" hidden="1">
      <c r="A166" s="195"/>
      <c r="B166" s="195"/>
      <c r="C166" s="195"/>
      <c r="D166" s="195"/>
      <c r="E166" s="195"/>
      <c r="F166" s="195"/>
      <c r="G166" s="195"/>
      <c r="H166" s="195"/>
      <c r="I166" s="202"/>
      <c r="J166" s="202"/>
      <c r="K166" s="202"/>
      <c r="L166" s="195"/>
      <c r="M166" s="195"/>
    </row>
    <row r="167" spans="1:13" hidden="1">
      <c r="A167" s="195"/>
      <c r="B167" s="195"/>
      <c r="C167" s="195"/>
      <c r="D167" s="195"/>
      <c r="E167" s="195"/>
      <c r="F167" s="195"/>
      <c r="G167" s="195"/>
      <c r="H167" s="195"/>
      <c r="I167" s="202"/>
      <c r="J167" s="202"/>
      <c r="K167" s="202"/>
      <c r="L167" s="195"/>
      <c r="M167" s="195"/>
    </row>
    <row r="168" spans="1:13" hidden="1">
      <c r="A168" s="195"/>
      <c r="B168" s="195"/>
      <c r="C168" s="195"/>
      <c r="D168" s="195"/>
      <c r="E168" s="195"/>
      <c r="F168" s="195"/>
      <c r="G168" s="195"/>
      <c r="H168" s="195"/>
      <c r="I168" s="202"/>
      <c r="J168" s="202"/>
      <c r="K168" s="202"/>
      <c r="L168" s="195"/>
      <c r="M168" s="195"/>
    </row>
    <row r="169" spans="1:13" hidden="1">
      <c r="A169" s="195"/>
      <c r="B169" s="195"/>
      <c r="C169" s="195"/>
      <c r="D169" s="195"/>
      <c r="E169" s="195"/>
      <c r="F169" s="195"/>
      <c r="G169" s="195"/>
      <c r="H169" s="195"/>
      <c r="I169" s="202"/>
      <c r="J169" s="202"/>
      <c r="K169" s="202"/>
      <c r="L169" s="195"/>
      <c r="M169" s="195"/>
    </row>
    <row r="170" spans="1:13" hidden="1">
      <c r="A170" s="195"/>
      <c r="B170" s="195"/>
      <c r="C170" s="195"/>
      <c r="D170" s="195"/>
      <c r="E170" s="195"/>
      <c r="F170" s="195"/>
      <c r="G170" s="195"/>
      <c r="H170" s="195"/>
      <c r="I170" s="202"/>
      <c r="J170" s="202"/>
      <c r="K170" s="202"/>
      <c r="L170" s="195"/>
      <c r="M170" s="195"/>
    </row>
    <row r="171" spans="1:13" hidden="1">
      <c r="A171" s="195"/>
      <c r="B171" s="195"/>
      <c r="C171" s="195"/>
      <c r="D171" s="195"/>
      <c r="E171" s="195"/>
      <c r="F171" s="195"/>
      <c r="G171" s="195"/>
      <c r="H171" s="195"/>
      <c r="I171" s="202"/>
      <c r="J171" s="202"/>
      <c r="K171" s="202"/>
      <c r="L171" s="195"/>
      <c r="M171" s="195"/>
    </row>
    <row r="172" spans="1:13" hidden="1">
      <c r="A172" s="195"/>
      <c r="B172" s="195"/>
      <c r="C172" s="195"/>
      <c r="D172" s="195"/>
      <c r="E172" s="195"/>
      <c r="F172" s="195"/>
      <c r="G172" s="195"/>
      <c r="H172" s="195"/>
      <c r="I172" s="202"/>
      <c r="J172" s="202"/>
      <c r="K172" s="202"/>
      <c r="L172" s="195"/>
      <c r="M172" s="195"/>
    </row>
    <row r="173" spans="1:13" hidden="1">
      <c r="A173" s="195"/>
      <c r="B173" s="195"/>
      <c r="C173" s="195"/>
      <c r="D173" s="195"/>
      <c r="E173" s="195"/>
      <c r="F173" s="195"/>
      <c r="G173" s="195"/>
      <c r="H173" s="195"/>
      <c r="I173" s="202"/>
      <c r="J173" s="202"/>
      <c r="K173" s="202"/>
      <c r="L173" s="195"/>
      <c r="M173" s="195"/>
    </row>
    <row r="174" spans="1:13" hidden="1">
      <c r="A174" s="195"/>
      <c r="B174" s="195"/>
      <c r="C174" s="195"/>
      <c r="D174" s="195"/>
      <c r="E174" s="195"/>
      <c r="F174" s="195"/>
      <c r="G174" s="195"/>
      <c r="H174" s="195"/>
      <c r="I174" s="202"/>
      <c r="J174" s="202"/>
      <c r="K174" s="202"/>
      <c r="L174" s="195"/>
      <c r="M174" s="195"/>
    </row>
    <row r="175" spans="1:13" hidden="1">
      <c r="A175" s="195"/>
      <c r="B175" s="195"/>
      <c r="C175" s="195"/>
      <c r="D175" s="195"/>
      <c r="E175" s="195"/>
      <c r="F175" s="195"/>
      <c r="G175" s="195"/>
      <c r="H175" s="195"/>
      <c r="I175" s="202"/>
      <c r="J175" s="202"/>
      <c r="K175" s="202"/>
      <c r="L175" s="195"/>
      <c r="M175" s="195"/>
    </row>
    <row r="176" spans="1:13" hidden="1">
      <c r="A176" s="195"/>
      <c r="B176" s="195"/>
      <c r="C176" s="195"/>
      <c r="D176" s="195"/>
      <c r="E176" s="195"/>
      <c r="F176" s="195"/>
      <c r="G176" s="195"/>
      <c r="H176" s="195"/>
      <c r="I176" s="202"/>
      <c r="J176" s="202"/>
      <c r="K176" s="202"/>
      <c r="L176" s="195"/>
      <c r="M176" s="195"/>
    </row>
    <row r="177" spans="1:13" hidden="1">
      <c r="A177" s="195"/>
      <c r="B177" s="195"/>
      <c r="C177" s="195"/>
      <c r="D177" s="195"/>
      <c r="E177" s="195"/>
      <c r="F177" s="195"/>
      <c r="G177" s="195"/>
      <c r="H177" s="195"/>
      <c r="I177" s="202"/>
      <c r="J177" s="202"/>
      <c r="K177" s="202"/>
      <c r="L177" s="195"/>
      <c r="M177" s="195"/>
    </row>
    <row r="178" spans="1:13" hidden="1">
      <c r="A178" s="195"/>
      <c r="B178" s="195"/>
      <c r="C178" s="195"/>
      <c r="D178" s="195"/>
      <c r="E178" s="195"/>
      <c r="F178" s="195"/>
      <c r="G178" s="195"/>
      <c r="H178" s="195"/>
      <c r="I178" s="202"/>
      <c r="J178" s="202"/>
      <c r="K178" s="202"/>
      <c r="L178" s="195"/>
      <c r="M178" s="195"/>
    </row>
    <row r="179" spans="1:13" hidden="1">
      <c r="A179" s="195"/>
      <c r="B179" s="195"/>
      <c r="C179" s="195"/>
      <c r="D179" s="195"/>
      <c r="E179" s="195"/>
      <c r="F179" s="195"/>
      <c r="G179" s="195"/>
      <c r="H179" s="195"/>
      <c r="I179" s="202"/>
      <c r="J179" s="202"/>
      <c r="K179" s="202"/>
      <c r="L179" s="195"/>
      <c r="M179" s="195"/>
    </row>
    <row r="180" spans="1:13" hidden="1">
      <c r="A180" s="195"/>
      <c r="B180" s="195"/>
      <c r="C180" s="195"/>
      <c r="D180" s="195"/>
      <c r="E180" s="195"/>
      <c r="F180" s="195"/>
      <c r="G180" s="195"/>
      <c r="H180" s="195"/>
      <c r="I180" s="202"/>
      <c r="J180" s="202"/>
      <c r="K180" s="202"/>
      <c r="L180" s="195"/>
      <c r="M180" s="195"/>
    </row>
    <row r="181" spans="1:13" hidden="1">
      <c r="A181" s="195"/>
      <c r="B181" s="195"/>
      <c r="C181" s="195"/>
      <c r="D181" s="195"/>
      <c r="E181" s="195"/>
      <c r="F181" s="195"/>
      <c r="G181" s="195"/>
      <c r="H181" s="195"/>
      <c r="I181" s="202"/>
      <c r="J181" s="202"/>
      <c r="K181" s="202"/>
      <c r="L181" s="195"/>
      <c r="M181" s="195"/>
    </row>
    <row r="182" spans="1:13" hidden="1">
      <c r="I182" s="202"/>
      <c r="J182" s="202"/>
      <c r="K182" s="202"/>
    </row>
    <row r="183" spans="1:13" hidden="1">
      <c r="I183" s="202"/>
      <c r="J183" s="202"/>
      <c r="K183" s="202"/>
    </row>
    <row r="184" spans="1:13" hidden="1">
      <c r="I184" s="202"/>
      <c r="J184" s="202"/>
      <c r="K184" s="202"/>
    </row>
    <row r="185" spans="1:13" hidden="1">
      <c r="I185" s="202"/>
      <c r="J185" s="202"/>
      <c r="K185" s="202"/>
    </row>
    <row r="186" spans="1:13" hidden="1">
      <c r="I186" s="202"/>
      <c r="J186" s="202"/>
      <c r="K186" s="202"/>
    </row>
    <row r="187" spans="1:13" hidden="1">
      <c r="I187" s="202"/>
      <c r="J187" s="202"/>
      <c r="K187" s="202"/>
    </row>
    <row r="188" spans="1:13" hidden="1">
      <c r="I188" s="202"/>
      <c r="J188" s="202"/>
      <c r="K188" s="202"/>
    </row>
    <row r="189" spans="1:13" ht="20.149999999999999" hidden="1" customHeight="1"/>
  </sheetData>
  <sheetProtection password="DF61" sheet="1" objects="1" scenarios="1"/>
  <mergeCells count="10">
    <mergeCell ref="D51:H51"/>
    <mergeCell ref="A1:H1"/>
    <mergeCell ref="A9:H9"/>
    <mergeCell ref="A10:H10"/>
    <mergeCell ref="A25:B25"/>
    <mergeCell ref="A40:B40"/>
    <mergeCell ref="A43:B43"/>
    <mergeCell ref="D13:E13"/>
    <mergeCell ref="F13:H13"/>
    <mergeCell ref="D12:H12"/>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40:H40 D25:H25 D43:H43 D36:H37 D19:H19 G65:H66 D65:E66 G57:H57 D57:E57 G61:H61 D61:E61">
      <formula1>50000000000</formula1>
    </dataValidation>
  </dataValidations>
  <hyperlinks>
    <hyperlink ref="A1:H1" location="ToC!A1" display="70.040L "/>
  </hyperlinks>
  <printOptions horizontalCentered="1" verticalCentered="1"/>
  <pageMargins left="0.39370078740157499" right="0" top="0.39370078740157499" bottom="0.393700787" header="0.39370078740157499" footer="0.39370078740157499"/>
  <pageSetup paperSize="5" scale="65" orientation="portrait" r:id="rId1"/>
  <headerFooter alignWithMargins="0"/>
  <ignoredErrors>
    <ignoredError sqref="E43" formula="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3" tint="0.39997558519241921"/>
  </sheetPr>
  <dimension ref="A1:AA58"/>
  <sheetViews>
    <sheetView topLeftCell="C15" zoomScale="85" zoomScaleNormal="85" workbookViewId="0">
      <selection activeCell="AA58" sqref="AA58"/>
    </sheetView>
  </sheetViews>
  <sheetFormatPr defaultColWidth="0" defaultRowHeight="15.5" zeroHeight="1"/>
  <cols>
    <col min="1" max="1" width="3.765625" style="98" customWidth="1"/>
    <col min="2" max="2" width="16.53515625" style="98" customWidth="1"/>
    <col min="3" max="3" width="6.765625" style="98" customWidth="1"/>
    <col min="4" max="5" width="10.53515625" style="98" customWidth="1"/>
    <col min="6" max="6" width="8.23046875" style="98" customWidth="1"/>
    <col min="7" max="7" width="10.53515625" style="98" customWidth="1"/>
    <col min="8" max="8" width="8" style="98" customWidth="1"/>
    <col min="9" max="9" width="10.53515625" style="98" customWidth="1"/>
    <col min="10" max="10" width="8" style="98" customWidth="1"/>
    <col min="11" max="11" width="10.53515625" style="98" customWidth="1"/>
    <col min="12" max="12" width="8" style="98" customWidth="1"/>
    <col min="13" max="13" width="10.53515625" style="98" customWidth="1"/>
    <col min="14" max="14" width="8" style="98" customWidth="1"/>
    <col min="15" max="15" width="10.53515625" style="98" customWidth="1"/>
    <col min="16" max="16" width="8.23046875" style="98" customWidth="1"/>
    <col min="17" max="17" width="10.53515625" style="98" customWidth="1"/>
    <col min="18" max="18" width="8" style="98" customWidth="1"/>
    <col min="19" max="19" width="10.53515625" style="98" customWidth="1"/>
    <col min="20" max="20" width="9" style="98" customWidth="1"/>
    <col min="21" max="21" width="9.53515625" style="98" customWidth="1"/>
    <col min="22" max="22" width="8.765625" style="98" customWidth="1"/>
    <col min="23" max="23" width="9.53515625" style="98" customWidth="1"/>
    <col min="24" max="24" width="8.765625" style="98" customWidth="1"/>
    <col min="25" max="25" width="9.765625" style="98" customWidth="1"/>
    <col min="26" max="26" width="8.765625" style="98" customWidth="1"/>
    <col min="27" max="27" width="9.53515625" style="98" customWidth="1"/>
    <col min="28" max="16384" width="8.765625" style="98" hidden="1"/>
  </cols>
  <sheetData>
    <row r="1" spans="1:27">
      <c r="A1" s="5336" t="s">
        <v>132</v>
      </c>
      <c r="B1" s="5225"/>
      <c r="C1" s="5225"/>
      <c r="D1" s="5225"/>
      <c r="E1" s="5225"/>
      <c r="F1" s="5225"/>
      <c r="G1" s="5225"/>
      <c r="H1" s="5225"/>
      <c r="I1" s="5225"/>
      <c r="J1" s="5225"/>
      <c r="K1" s="5225"/>
      <c r="L1" s="5225"/>
      <c r="M1" s="5225"/>
      <c r="N1" s="5225"/>
      <c r="O1" s="5225"/>
      <c r="P1" s="5225"/>
      <c r="Q1" s="5225"/>
      <c r="R1" s="5225"/>
      <c r="S1" s="5225"/>
      <c r="T1" s="5225"/>
      <c r="U1" s="5225"/>
      <c r="V1" s="5225"/>
      <c r="W1" s="5225"/>
      <c r="X1" s="5225"/>
      <c r="Y1" s="5225"/>
      <c r="Z1" s="5225"/>
      <c r="AA1" s="5225"/>
    </row>
    <row r="2" spans="1:27">
      <c r="A2" s="1759"/>
      <c r="B2" s="1759"/>
      <c r="C2" s="1759"/>
      <c r="D2" s="1759"/>
      <c r="E2" s="1759"/>
      <c r="F2" s="1759"/>
      <c r="G2" s="1759"/>
      <c r="H2" s="1759"/>
      <c r="I2" s="1759"/>
      <c r="J2" s="1759"/>
      <c r="K2" s="1759"/>
      <c r="L2" s="1759"/>
      <c r="M2" s="1759"/>
      <c r="N2" s="1759"/>
      <c r="O2" s="1759"/>
      <c r="P2" s="1759"/>
      <c r="Q2" s="1759"/>
      <c r="R2" s="1759"/>
      <c r="S2" s="1759"/>
      <c r="T2" s="1759"/>
      <c r="U2" s="1759"/>
      <c r="V2" s="640" t="s">
        <v>2279</v>
      </c>
      <c r="W2" s="1759"/>
      <c r="X2" s="1759"/>
      <c r="Y2" s="1759"/>
      <c r="Z2" s="1759"/>
      <c r="AA2" s="1759"/>
    </row>
    <row r="3" spans="1:27">
      <c r="A3" s="596" t="str">
        <f>+Cover!A14</f>
        <v>Select Name of Insurer/ Financial Holding Company</v>
      </c>
      <c r="B3" s="352"/>
      <c r="C3" s="352"/>
      <c r="D3" s="352"/>
      <c r="E3" s="352"/>
      <c r="F3" s="99"/>
      <c r="G3" s="99"/>
      <c r="H3" s="99"/>
      <c r="I3" s="99"/>
      <c r="J3" s="99"/>
      <c r="K3" s="99"/>
      <c r="L3" s="99"/>
      <c r="M3" s="99"/>
      <c r="N3" s="99"/>
      <c r="O3" s="99"/>
      <c r="P3" s="99"/>
      <c r="Q3" s="99"/>
      <c r="R3" s="99"/>
      <c r="S3" s="99"/>
      <c r="T3" s="352"/>
      <c r="U3" s="352"/>
      <c r="V3" s="352"/>
      <c r="W3" s="352"/>
      <c r="X3" s="352"/>
      <c r="Y3" s="352"/>
      <c r="Z3" s="352"/>
      <c r="AA3" s="99"/>
    </row>
    <row r="4" spans="1:27">
      <c r="A4" s="179" t="str">
        <f>+ToC!A3</f>
        <v>Insurer/Financial Holding Company</v>
      </c>
      <c r="B4" s="99"/>
      <c r="C4" s="99"/>
      <c r="D4" s="99"/>
      <c r="E4" s="99"/>
      <c r="F4" s="99"/>
      <c r="G4" s="99"/>
      <c r="H4" s="99"/>
      <c r="I4" s="99"/>
      <c r="J4" s="99"/>
      <c r="K4" s="99"/>
      <c r="L4" s="99"/>
      <c r="M4" s="99"/>
      <c r="N4" s="99"/>
      <c r="O4" s="99"/>
      <c r="P4" s="99"/>
      <c r="Q4" s="99"/>
      <c r="R4" s="99"/>
      <c r="S4" s="99"/>
      <c r="T4" s="352"/>
      <c r="U4" s="352"/>
      <c r="V4" s="352"/>
      <c r="W4" s="352"/>
      <c r="X4" s="352"/>
      <c r="Y4" s="352"/>
      <c r="Z4" s="352"/>
      <c r="AA4" s="99"/>
    </row>
    <row r="5" spans="1:27">
      <c r="A5" s="179"/>
      <c r="B5" s="99"/>
      <c r="C5" s="99"/>
      <c r="D5" s="99"/>
      <c r="E5" s="99"/>
      <c r="F5" s="99"/>
      <c r="G5" s="99"/>
      <c r="H5" s="99"/>
      <c r="I5" s="99"/>
      <c r="J5" s="99"/>
      <c r="K5" s="99"/>
      <c r="L5" s="99"/>
      <c r="M5" s="99"/>
      <c r="N5" s="99"/>
      <c r="O5" s="99"/>
      <c r="P5" s="99"/>
      <c r="Q5" s="99"/>
      <c r="R5" s="99"/>
      <c r="S5" s="99"/>
      <c r="T5" s="352"/>
      <c r="U5" s="352"/>
      <c r="V5" s="352"/>
      <c r="W5" s="352"/>
      <c r="X5" s="352"/>
      <c r="Y5" s="352"/>
      <c r="Z5" s="352"/>
      <c r="AA5" s="99"/>
    </row>
    <row r="6" spans="1:27">
      <c r="A6" s="99" t="str">
        <f>+ToC!A5</f>
        <v>LONG-TERM INSURERS ANNUAL RETURN</v>
      </c>
      <c r="B6" s="99"/>
      <c r="C6" s="683"/>
      <c r="D6" s="99"/>
      <c r="E6" s="99"/>
      <c r="F6" s="99"/>
      <c r="G6" s="99"/>
      <c r="H6" s="99"/>
      <c r="I6" s="99"/>
      <c r="J6" s="99"/>
      <c r="K6" s="99"/>
      <c r="L6" s="99"/>
      <c r="M6" s="99"/>
      <c r="N6" s="99"/>
      <c r="O6" s="99"/>
      <c r="P6" s="99"/>
      <c r="Q6" s="99"/>
      <c r="R6" s="99"/>
      <c r="S6" s="99"/>
      <c r="T6" s="352"/>
      <c r="U6" s="352"/>
      <c r="V6" s="352"/>
      <c r="W6" s="352"/>
      <c r="X6" s="352"/>
      <c r="Y6" s="99"/>
      <c r="Z6" s="99"/>
      <c r="AA6" s="99"/>
    </row>
    <row r="7" spans="1:27">
      <c r="A7" s="179" t="str">
        <f>+ToC!A6</f>
        <v>FOR THE YEAR ENDED:</v>
      </c>
      <c r="B7" s="99"/>
      <c r="C7" s="99"/>
      <c r="D7" s="99"/>
      <c r="E7" s="99"/>
      <c r="F7" s="99"/>
      <c r="G7" s="99"/>
      <c r="H7" s="99"/>
      <c r="I7" s="99"/>
      <c r="J7" s="99"/>
      <c r="K7" s="99"/>
      <c r="L7" s="99"/>
      <c r="M7" s="99"/>
      <c r="N7" s="99"/>
      <c r="O7" s="99"/>
      <c r="P7" s="99"/>
      <c r="Q7" s="99"/>
      <c r="R7" s="99"/>
      <c r="S7" s="99"/>
      <c r="T7" s="352"/>
      <c r="U7" s="352"/>
      <c r="V7" s="352"/>
      <c r="W7" s="352"/>
      <c r="X7" s="352"/>
      <c r="Y7" s="352"/>
      <c r="Z7" s="2398">
        <f>+Cover!A23</f>
        <v>0</v>
      </c>
      <c r="AA7" s="99"/>
    </row>
    <row r="8" spans="1:27">
      <c r="A8" s="5055" t="s">
        <v>999</v>
      </c>
      <c r="B8" s="5055"/>
      <c r="C8" s="5055"/>
      <c r="D8" s="5055"/>
      <c r="E8" s="5055"/>
      <c r="F8" s="5055"/>
      <c r="G8" s="5055"/>
      <c r="H8" s="5055"/>
      <c r="I8" s="5055"/>
      <c r="J8" s="5055"/>
      <c r="K8" s="5055"/>
      <c r="L8" s="5055"/>
      <c r="M8" s="5055"/>
      <c r="N8" s="5055"/>
      <c r="O8" s="5055"/>
      <c r="P8" s="5055"/>
      <c r="Q8" s="5055"/>
      <c r="R8" s="5055"/>
      <c r="S8" s="5055"/>
      <c r="T8" s="5055"/>
      <c r="U8" s="5055"/>
      <c r="V8" s="5055"/>
      <c r="W8" s="5055"/>
      <c r="X8" s="5055"/>
      <c r="Y8" s="5055"/>
      <c r="Z8" s="5055"/>
      <c r="AA8" s="5055"/>
    </row>
    <row r="9" spans="1:27">
      <c r="A9" s="5055" t="s">
        <v>1875</v>
      </c>
      <c r="B9" s="5055"/>
      <c r="C9" s="5055"/>
      <c r="D9" s="5055"/>
      <c r="E9" s="5055"/>
      <c r="F9" s="5055"/>
      <c r="G9" s="5055"/>
      <c r="H9" s="5055"/>
      <c r="I9" s="5055"/>
      <c r="J9" s="5055"/>
      <c r="K9" s="5055"/>
      <c r="L9" s="5055"/>
      <c r="M9" s="5055"/>
      <c r="N9" s="5055"/>
      <c r="O9" s="5055"/>
      <c r="P9" s="5055"/>
      <c r="Q9" s="5055"/>
      <c r="R9" s="5055"/>
      <c r="S9" s="5055"/>
      <c r="T9" s="5055"/>
      <c r="U9" s="5055"/>
      <c r="V9" s="5055"/>
      <c r="W9" s="5055"/>
      <c r="X9" s="5055"/>
      <c r="Y9" s="5055"/>
      <c r="Z9" s="5055"/>
      <c r="AA9" s="5055"/>
    </row>
    <row r="10" spans="1:27" ht="37.5" customHeight="1">
      <c r="A10" s="3558"/>
      <c r="B10" s="2701"/>
      <c r="C10" s="2670"/>
      <c r="D10" s="5984" t="s">
        <v>1876</v>
      </c>
      <c r="E10" s="5985"/>
      <c r="F10" s="5984" t="s">
        <v>836</v>
      </c>
      <c r="G10" s="5985"/>
      <c r="H10" s="5984" t="s">
        <v>1877</v>
      </c>
      <c r="I10" s="5985"/>
      <c r="J10" s="5984" t="s">
        <v>835</v>
      </c>
      <c r="K10" s="5985"/>
      <c r="L10" s="5984" t="s">
        <v>1878</v>
      </c>
      <c r="M10" s="5985"/>
      <c r="N10" s="5984" t="s">
        <v>1879</v>
      </c>
      <c r="O10" s="5985"/>
      <c r="P10" s="5984" t="s">
        <v>1876</v>
      </c>
      <c r="Q10" s="5985"/>
      <c r="R10" s="5984" t="s">
        <v>324</v>
      </c>
      <c r="S10" s="5985"/>
      <c r="T10" s="5984" t="str">
        <f>"Total Outside of     Trinidad &amp; Tobago"&amp;YEAR($Z$7)</f>
        <v>Total Outside of     Trinidad &amp; Tobago1900</v>
      </c>
      <c r="U10" s="5988"/>
      <c r="V10" s="5989" t="str">
        <f>"Total In Trinidad &amp; Tobago"&amp;YEAR($Z$7)</f>
        <v>Total In Trinidad &amp; Tobago1900</v>
      </c>
      <c r="W10" s="5985"/>
      <c r="X10" s="5986">
        <f>YEAR($Z$7)</f>
        <v>1900</v>
      </c>
      <c r="Y10" s="5987"/>
      <c r="Z10" s="5986">
        <f>X10-1</f>
        <v>1899</v>
      </c>
      <c r="AA10" s="5987"/>
    </row>
    <row r="11" spans="1:27" ht="24" customHeight="1">
      <c r="A11" s="3558"/>
      <c r="B11" s="2701"/>
      <c r="C11" s="3830" t="s">
        <v>133</v>
      </c>
      <c r="D11" s="3592" t="s">
        <v>1835</v>
      </c>
      <c r="E11" s="3830" t="s">
        <v>1849</v>
      </c>
      <c r="F11" s="3592" t="s">
        <v>1835</v>
      </c>
      <c r="G11" s="3830" t="s">
        <v>1849</v>
      </c>
      <c r="H11" s="3592" t="s">
        <v>1835</v>
      </c>
      <c r="I11" s="3830" t="s">
        <v>1849</v>
      </c>
      <c r="J11" s="3592" t="s">
        <v>1835</v>
      </c>
      <c r="K11" s="3830" t="s">
        <v>1849</v>
      </c>
      <c r="L11" s="3592" t="s">
        <v>1835</v>
      </c>
      <c r="M11" s="3830" t="s">
        <v>1849</v>
      </c>
      <c r="N11" s="3592" t="s">
        <v>1835</v>
      </c>
      <c r="O11" s="3830" t="s">
        <v>1849</v>
      </c>
      <c r="P11" s="3592" t="s">
        <v>1835</v>
      </c>
      <c r="Q11" s="3830" t="s">
        <v>1849</v>
      </c>
      <c r="R11" s="3592" t="s">
        <v>1835</v>
      </c>
      <c r="S11" s="3830" t="s">
        <v>1849</v>
      </c>
      <c r="T11" s="3592" t="s">
        <v>1835</v>
      </c>
      <c r="U11" s="3830" t="s">
        <v>1849</v>
      </c>
      <c r="V11" s="3592" t="s">
        <v>1835</v>
      </c>
      <c r="W11" s="3830" t="s">
        <v>1849</v>
      </c>
      <c r="X11" s="3592" t="s">
        <v>1835</v>
      </c>
      <c r="Y11" s="3830" t="s">
        <v>1849</v>
      </c>
      <c r="Z11" s="3592" t="s">
        <v>1835</v>
      </c>
      <c r="AA11" s="3592" t="s">
        <v>1849</v>
      </c>
    </row>
    <row r="12" spans="1:27" ht="15" customHeight="1">
      <c r="A12" s="3888"/>
      <c r="B12" s="3889"/>
      <c r="C12" s="2646"/>
      <c r="D12" s="2646"/>
      <c r="E12" s="2565"/>
      <c r="F12" s="2646"/>
      <c r="G12" s="2565"/>
      <c r="H12" s="3786"/>
      <c r="I12" s="2565"/>
      <c r="J12" s="2646"/>
      <c r="K12" s="2565"/>
      <c r="L12" s="2646"/>
      <c r="M12" s="2565"/>
      <c r="N12" s="2646"/>
      <c r="O12" s="2565"/>
      <c r="P12" s="2646"/>
      <c r="Q12" s="2565"/>
      <c r="R12" s="2646"/>
      <c r="S12" s="2565"/>
      <c r="T12" s="2646"/>
      <c r="U12" s="2565"/>
      <c r="V12" s="2646"/>
      <c r="W12" s="2565"/>
      <c r="X12" s="2646"/>
      <c r="Y12" s="2565"/>
      <c r="Z12" s="2646"/>
      <c r="AA12" s="2565"/>
    </row>
    <row r="13" spans="1:27" ht="15" customHeight="1">
      <c r="A13" s="4063" t="s">
        <v>1850</v>
      </c>
      <c r="B13" s="3897"/>
      <c r="C13" s="4064"/>
      <c r="D13" s="3890"/>
      <c r="E13" s="3890"/>
      <c r="F13" s="3890"/>
      <c r="G13" s="3890"/>
      <c r="H13" s="3890"/>
      <c r="I13" s="3890"/>
      <c r="J13" s="3890"/>
      <c r="K13" s="3890"/>
      <c r="L13" s="3890"/>
      <c r="M13" s="3890"/>
      <c r="N13" s="3890"/>
      <c r="O13" s="3890"/>
      <c r="P13" s="3890"/>
      <c r="Q13" s="3890"/>
      <c r="R13" s="3890"/>
      <c r="S13" s="3890"/>
      <c r="T13" s="3891">
        <f>SUM(D13,F13,H13,J13,L13,N13,P13,R13)</f>
        <v>0</v>
      </c>
      <c r="U13" s="3891">
        <f>SUM(E13,G13,I13,K13,M13,O13,Q13,S13)</f>
        <v>0</v>
      </c>
      <c r="V13" s="3892"/>
      <c r="W13" s="3892"/>
      <c r="X13" s="3891">
        <f>T13+V13</f>
        <v>0</v>
      </c>
      <c r="Y13" s="3891">
        <f>U13+W13</f>
        <v>0</v>
      </c>
      <c r="Z13" s="3892"/>
      <c r="AA13" s="3892"/>
    </row>
    <row r="14" spans="1:27" ht="15" customHeight="1">
      <c r="A14" s="4065"/>
      <c r="B14" s="4066"/>
      <c r="C14" s="4067"/>
      <c r="D14" s="3080"/>
      <c r="E14" s="3080"/>
      <c r="F14" s="3080"/>
      <c r="G14" s="3080"/>
      <c r="H14" s="3080"/>
      <c r="I14" s="3080"/>
      <c r="J14" s="3080"/>
      <c r="K14" s="3080"/>
      <c r="L14" s="3080"/>
      <c r="M14" s="3080"/>
      <c r="N14" s="3080"/>
      <c r="O14" s="3080"/>
      <c r="P14" s="3893"/>
      <c r="Q14" s="3893"/>
      <c r="R14" s="3893"/>
      <c r="S14" s="3893"/>
      <c r="T14" s="1323"/>
      <c r="U14" s="1323"/>
      <c r="V14" s="3893"/>
      <c r="W14" s="3893"/>
      <c r="X14" s="1323"/>
      <c r="Y14" s="1323"/>
      <c r="Z14" s="1323"/>
      <c r="AA14" s="330"/>
    </row>
    <row r="15" spans="1:27" ht="15" customHeight="1">
      <c r="A15" s="490"/>
      <c r="B15" s="4066" t="s">
        <v>1837</v>
      </c>
      <c r="C15" s="4068"/>
      <c r="D15" s="3180"/>
      <c r="E15" s="3180"/>
      <c r="F15" s="3180"/>
      <c r="G15" s="3180"/>
      <c r="H15" s="3180"/>
      <c r="I15" s="3180"/>
      <c r="J15" s="3180"/>
      <c r="K15" s="3180"/>
      <c r="L15" s="3180"/>
      <c r="M15" s="3180"/>
      <c r="N15" s="3180"/>
      <c r="O15" s="3180"/>
      <c r="P15" s="3180"/>
      <c r="Q15" s="3180"/>
      <c r="R15" s="3180"/>
      <c r="S15" s="3180"/>
      <c r="T15" s="3894">
        <f t="shared" ref="T15:T17" si="0">SUM(D15,F15,H15,J15,L15,N15,P15,R15)</f>
        <v>0</v>
      </c>
      <c r="U15" s="3894">
        <f t="shared" ref="U15:U17" si="1">SUM(E15,G15,I15,K15,M15,O15,Q15,S15)</f>
        <v>0</v>
      </c>
      <c r="V15" s="3895"/>
      <c r="W15" s="3895"/>
      <c r="X15" s="3894">
        <f t="shared" ref="X15:X17" si="2">T15+V15</f>
        <v>0</v>
      </c>
      <c r="Y15" s="3894">
        <f t="shared" ref="Y15:Y17" si="3">U15+W15</f>
        <v>0</v>
      </c>
      <c r="Z15" s="3180"/>
      <c r="AA15" s="3180"/>
    </row>
    <row r="16" spans="1:27" ht="15" customHeight="1">
      <c r="A16" s="490"/>
      <c r="B16" s="4066" t="s">
        <v>1838</v>
      </c>
      <c r="C16" s="4069"/>
      <c r="D16" s="3176"/>
      <c r="E16" s="3176"/>
      <c r="F16" s="3176"/>
      <c r="G16" s="3176"/>
      <c r="H16" s="3176"/>
      <c r="I16" s="3176"/>
      <c r="J16" s="3176"/>
      <c r="K16" s="3176"/>
      <c r="L16" s="3176"/>
      <c r="M16" s="3176"/>
      <c r="N16" s="3176"/>
      <c r="O16" s="3176"/>
      <c r="P16" s="3176"/>
      <c r="Q16" s="3176"/>
      <c r="R16" s="3180"/>
      <c r="S16" s="3180"/>
      <c r="T16" s="3894">
        <f t="shared" si="0"/>
        <v>0</v>
      </c>
      <c r="U16" s="3894">
        <f t="shared" si="1"/>
        <v>0</v>
      </c>
      <c r="V16" s="3895"/>
      <c r="W16" s="3895"/>
      <c r="X16" s="3894">
        <f t="shared" si="2"/>
        <v>0</v>
      </c>
      <c r="Y16" s="3894">
        <f t="shared" si="3"/>
        <v>0</v>
      </c>
      <c r="Z16" s="3895"/>
      <c r="AA16" s="3895"/>
    </row>
    <row r="17" spans="1:27" ht="15" customHeight="1">
      <c r="A17" s="3852"/>
      <c r="B17" s="4070" t="s">
        <v>1880</v>
      </c>
      <c r="C17" s="4071"/>
      <c r="D17" s="1268"/>
      <c r="E17" s="1268"/>
      <c r="F17" s="1268"/>
      <c r="G17" s="1268"/>
      <c r="H17" s="1268"/>
      <c r="I17" s="1268"/>
      <c r="J17" s="1268"/>
      <c r="K17" s="1268"/>
      <c r="L17" s="1268"/>
      <c r="M17" s="1268"/>
      <c r="N17" s="1268"/>
      <c r="O17" s="1268"/>
      <c r="P17" s="1268"/>
      <c r="Q17" s="1268"/>
      <c r="R17" s="1268"/>
      <c r="S17" s="1268"/>
      <c r="T17" s="3894">
        <f t="shared" si="0"/>
        <v>0</v>
      </c>
      <c r="U17" s="3894">
        <f t="shared" si="1"/>
        <v>0</v>
      </c>
      <c r="V17" s="3180"/>
      <c r="W17" s="3180"/>
      <c r="X17" s="3894">
        <f t="shared" si="2"/>
        <v>0</v>
      </c>
      <c r="Y17" s="3894">
        <f t="shared" si="3"/>
        <v>0</v>
      </c>
      <c r="Z17" s="3895"/>
      <c r="AA17" s="3895"/>
    </row>
    <row r="18" spans="1:27" ht="15" customHeight="1">
      <c r="A18" s="5979" t="s">
        <v>1822</v>
      </c>
      <c r="B18" s="5980"/>
      <c r="C18" s="2646"/>
      <c r="D18" s="3855">
        <f>SUM(D15:D17)</f>
        <v>0</v>
      </c>
      <c r="E18" s="3855">
        <f t="shared" ref="E18:U18" si="4">SUM(E15:E17)</f>
        <v>0</v>
      </c>
      <c r="F18" s="3855">
        <f t="shared" si="4"/>
        <v>0</v>
      </c>
      <c r="G18" s="3855">
        <f t="shared" si="4"/>
        <v>0</v>
      </c>
      <c r="H18" s="3855">
        <f t="shared" si="4"/>
        <v>0</v>
      </c>
      <c r="I18" s="3855">
        <f t="shared" si="4"/>
        <v>0</v>
      </c>
      <c r="J18" s="3855">
        <f t="shared" si="4"/>
        <v>0</v>
      </c>
      <c r="K18" s="3855">
        <f t="shared" si="4"/>
        <v>0</v>
      </c>
      <c r="L18" s="3855">
        <f t="shared" si="4"/>
        <v>0</v>
      </c>
      <c r="M18" s="3855">
        <f t="shared" si="4"/>
        <v>0</v>
      </c>
      <c r="N18" s="3855">
        <f t="shared" si="4"/>
        <v>0</v>
      </c>
      <c r="O18" s="3855">
        <f t="shared" si="4"/>
        <v>0</v>
      </c>
      <c r="P18" s="3855">
        <f t="shared" si="4"/>
        <v>0</v>
      </c>
      <c r="Q18" s="3855">
        <f t="shared" si="4"/>
        <v>0</v>
      </c>
      <c r="R18" s="3855">
        <f t="shared" si="4"/>
        <v>0</v>
      </c>
      <c r="S18" s="3855">
        <f t="shared" si="4"/>
        <v>0</v>
      </c>
      <c r="T18" s="3855">
        <f t="shared" si="4"/>
        <v>0</v>
      </c>
      <c r="U18" s="3855">
        <f t="shared" si="4"/>
        <v>0</v>
      </c>
      <c r="V18" s="3855">
        <f t="shared" ref="V18:Y18" si="5">SUM(V15:V17)</f>
        <v>0</v>
      </c>
      <c r="W18" s="3855">
        <f t="shared" si="5"/>
        <v>0</v>
      </c>
      <c r="X18" s="3855">
        <f t="shared" si="5"/>
        <v>0</v>
      </c>
      <c r="Y18" s="3855">
        <f t="shared" si="5"/>
        <v>0</v>
      </c>
      <c r="Z18" s="3855">
        <f>SUM(Z15:Z17)</f>
        <v>0</v>
      </c>
      <c r="AA18" s="3855">
        <f>SUM(AA15:AA17)</f>
        <v>0</v>
      </c>
    </row>
    <row r="19" spans="1:27" ht="15" customHeight="1">
      <c r="A19" s="3896" t="s">
        <v>1853</v>
      </c>
      <c r="B19" s="3897"/>
      <c r="C19" s="3898"/>
      <c r="D19" s="3080"/>
      <c r="E19" s="3080"/>
      <c r="F19" s="3080"/>
      <c r="G19" s="3080"/>
      <c r="H19" s="3080"/>
      <c r="I19" s="3080"/>
      <c r="J19" s="3080"/>
      <c r="K19" s="3080"/>
      <c r="L19" s="3080"/>
      <c r="M19" s="3080"/>
      <c r="N19" s="3080"/>
      <c r="O19" s="3080"/>
      <c r="P19" s="3893"/>
      <c r="Q19" s="3893"/>
      <c r="R19" s="3893"/>
      <c r="S19" s="3893"/>
      <c r="T19" s="3893"/>
      <c r="U19" s="3893"/>
      <c r="V19" s="3893"/>
      <c r="W19" s="3893"/>
      <c r="X19" s="3893"/>
      <c r="Y19" s="3893"/>
      <c r="Z19" s="3893"/>
      <c r="AA19" s="3893"/>
    </row>
    <row r="20" spans="1:27" ht="15" customHeight="1">
      <c r="A20" s="4053"/>
      <c r="B20" s="4066" t="s">
        <v>1671</v>
      </c>
      <c r="C20" s="4069"/>
      <c r="D20" s="1268"/>
      <c r="E20" s="1268"/>
      <c r="F20" s="1268"/>
      <c r="G20" s="1268"/>
      <c r="H20" s="1268"/>
      <c r="I20" s="1268"/>
      <c r="J20" s="1268"/>
      <c r="K20" s="1268"/>
      <c r="L20" s="1268"/>
      <c r="M20" s="1268"/>
      <c r="N20" s="1268"/>
      <c r="O20" s="1268"/>
      <c r="P20" s="1268"/>
      <c r="Q20" s="1268"/>
      <c r="R20" s="1268"/>
      <c r="S20" s="1268"/>
      <c r="T20" s="3894">
        <f t="shared" ref="T20:T24" si="6">SUM(D20,F20,H20,J20,L20,N20,P20,R20)</f>
        <v>0</v>
      </c>
      <c r="U20" s="3894">
        <f t="shared" ref="U20:U24" si="7">SUM(E20,G20,I20,K20,M20,O20,Q20,S20)</f>
        <v>0</v>
      </c>
      <c r="V20" s="3895"/>
      <c r="W20" s="3895"/>
      <c r="X20" s="3894">
        <f t="shared" ref="X20:X24" si="8">T20+V20</f>
        <v>0</v>
      </c>
      <c r="Y20" s="3894">
        <f t="shared" ref="Y20:Y24" si="9">U20+W20</f>
        <v>0</v>
      </c>
      <c r="Z20" s="3895"/>
      <c r="AA20" s="3895"/>
    </row>
    <row r="21" spans="1:27" ht="15" customHeight="1">
      <c r="A21" s="490"/>
      <c r="B21" s="4066" t="s">
        <v>1854</v>
      </c>
      <c r="C21" s="4069"/>
      <c r="D21" s="3176"/>
      <c r="E21" s="3176"/>
      <c r="F21" s="3176"/>
      <c r="G21" s="3176"/>
      <c r="H21" s="3176"/>
      <c r="I21" s="3176"/>
      <c r="J21" s="3176"/>
      <c r="K21" s="3176"/>
      <c r="L21" s="3176"/>
      <c r="M21" s="3176"/>
      <c r="N21" s="3176"/>
      <c r="O21" s="3176"/>
      <c r="P21" s="3176"/>
      <c r="Q21" s="3176"/>
      <c r="R21" s="3176"/>
      <c r="S21" s="3176"/>
      <c r="T21" s="3894">
        <f t="shared" si="6"/>
        <v>0</v>
      </c>
      <c r="U21" s="3894">
        <f t="shared" si="7"/>
        <v>0</v>
      </c>
      <c r="V21" s="3895"/>
      <c r="W21" s="3895"/>
      <c r="X21" s="3894">
        <f t="shared" si="8"/>
        <v>0</v>
      </c>
      <c r="Y21" s="3894">
        <f>U21+W21</f>
        <v>0</v>
      </c>
      <c r="Z21" s="3895"/>
      <c r="AA21" s="3895"/>
    </row>
    <row r="22" spans="1:27" ht="15" customHeight="1">
      <c r="A22" s="490"/>
      <c r="B22" s="4066" t="s">
        <v>1825</v>
      </c>
      <c r="C22" s="4069"/>
      <c r="D22" s="3176"/>
      <c r="E22" s="3176"/>
      <c r="F22" s="3176"/>
      <c r="G22" s="3176"/>
      <c r="H22" s="3176"/>
      <c r="I22" s="3176"/>
      <c r="J22" s="3176"/>
      <c r="K22" s="3176"/>
      <c r="L22" s="3176"/>
      <c r="M22" s="3176"/>
      <c r="N22" s="3176"/>
      <c r="O22" s="3176"/>
      <c r="P22" s="3176"/>
      <c r="Q22" s="3176"/>
      <c r="R22" s="3176"/>
      <c r="S22" s="3176"/>
      <c r="T22" s="3894">
        <f t="shared" si="6"/>
        <v>0</v>
      </c>
      <c r="U22" s="3894">
        <f t="shared" si="7"/>
        <v>0</v>
      </c>
      <c r="V22" s="3895"/>
      <c r="W22" s="3895"/>
      <c r="X22" s="3894">
        <f t="shared" si="8"/>
        <v>0</v>
      </c>
      <c r="Y22" s="3894">
        <f t="shared" si="9"/>
        <v>0</v>
      </c>
      <c r="Z22" s="3895"/>
      <c r="AA22" s="3895"/>
    </row>
    <row r="23" spans="1:27" ht="15" customHeight="1">
      <c r="A23" s="490"/>
      <c r="B23" s="4066" t="s">
        <v>1855</v>
      </c>
      <c r="C23" s="4069"/>
      <c r="D23" s="3176"/>
      <c r="E23" s="3176"/>
      <c r="F23" s="3176"/>
      <c r="G23" s="3176"/>
      <c r="H23" s="3176"/>
      <c r="I23" s="3176"/>
      <c r="J23" s="3176"/>
      <c r="K23" s="3176"/>
      <c r="L23" s="3176"/>
      <c r="M23" s="3176"/>
      <c r="N23" s="3176"/>
      <c r="O23" s="3176"/>
      <c r="P23" s="3176"/>
      <c r="Q23" s="3176"/>
      <c r="R23" s="3176"/>
      <c r="S23" s="3176"/>
      <c r="T23" s="3894">
        <f t="shared" si="6"/>
        <v>0</v>
      </c>
      <c r="U23" s="3894">
        <f t="shared" si="7"/>
        <v>0</v>
      </c>
      <c r="V23" s="3895"/>
      <c r="W23" s="3895"/>
      <c r="X23" s="3894">
        <f t="shared" si="8"/>
        <v>0</v>
      </c>
      <c r="Y23" s="3894">
        <f t="shared" si="9"/>
        <v>0</v>
      </c>
      <c r="Z23" s="3895"/>
      <c r="AA23" s="3895"/>
    </row>
    <row r="24" spans="1:27" ht="15" customHeight="1">
      <c r="A24" s="490"/>
      <c r="B24" s="4066" t="s">
        <v>1881</v>
      </c>
      <c r="C24" s="4069"/>
      <c r="D24" s="3176"/>
      <c r="E24" s="3176"/>
      <c r="F24" s="3176"/>
      <c r="G24" s="3176"/>
      <c r="H24" s="3176"/>
      <c r="I24" s="3176"/>
      <c r="J24" s="3176"/>
      <c r="K24" s="3176"/>
      <c r="L24" s="3176"/>
      <c r="M24" s="3176"/>
      <c r="N24" s="3176"/>
      <c r="O24" s="3176"/>
      <c r="P24" s="3176"/>
      <c r="Q24" s="3176"/>
      <c r="R24" s="3176"/>
      <c r="S24" s="3176"/>
      <c r="T24" s="3894">
        <f t="shared" si="6"/>
        <v>0</v>
      </c>
      <c r="U24" s="3894">
        <f t="shared" si="7"/>
        <v>0</v>
      </c>
      <c r="V24" s="3895"/>
      <c r="W24" s="3895"/>
      <c r="X24" s="3894">
        <f t="shared" si="8"/>
        <v>0</v>
      </c>
      <c r="Y24" s="3894">
        <f t="shared" si="9"/>
        <v>0</v>
      </c>
      <c r="Z24" s="3895"/>
      <c r="AA24" s="3895"/>
    </row>
    <row r="25" spans="1:27" ht="15" customHeight="1">
      <c r="A25" s="4072"/>
      <c r="B25" s="4072"/>
      <c r="C25" s="4073"/>
      <c r="D25" s="3196"/>
      <c r="E25" s="3196"/>
      <c r="F25" s="3196"/>
      <c r="G25" s="3196"/>
      <c r="H25" s="3196"/>
      <c r="I25" s="3196"/>
      <c r="J25" s="3196"/>
      <c r="K25" s="3196"/>
      <c r="L25" s="3196"/>
      <c r="M25" s="3196"/>
      <c r="N25" s="3196"/>
      <c r="O25" s="3196"/>
      <c r="P25" s="3899"/>
      <c r="Q25" s="3899"/>
      <c r="R25" s="3899"/>
      <c r="S25" s="3899"/>
      <c r="T25" s="3899"/>
      <c r="U25" s="3899"/>
      <c r="V25" s="3899"/>
      <c r="W25" s="3899"/>
      <c r="X25" s="3899"/>
      <c r="Y25" s="3899"/>
      <c r="Z25" s="3899"/>
      <c r="AA25" s="3899"/>
    </row>
    <row r="26" spans="1:27" ht="15" customHeight="1">
      <c r="A26" s="5979" t="s">
        <v>1827</v>
      </c>
      <c r="B26" s="5980"/>
      <c r="C26" s="2646"/>
      <c r="D26" s="3855">
        <f>SUM(D20:D24)</f>
        <v>0</v>
      </c>
      <c r="E26" s="3855">
        <f t="shared" ref="E26:AA26" si="10">SUM(E20:E24)</f>
        <v>0</v>
      </c>
      <c r="F26" s="3855">
        <f t="shared" si="10"/>
        <v>0</v>
      </c>
      <c r="G26" s="3855">
        <f t="shared" si="10"/>
        <v>0</v>
      </c>
      <c r="H26" s="3855">
        <f t="shared" si="10"/>
        <v>0</v>
      </c>
      <c r="I26" s="3855">
        <f t="shared" si="10"/>
        <v>0</v>
      </c>
      <c r="J26" s="3855">
        <f t="shared" si="10"/>
        <v>0</v>
      </c>
      <c r="K26" s="3855">
        <f t="shared" si="10"/>
        <v>0</v>
      </c>
      <c r="L26" s="3855">
        <f t="shared" si="10"/>
        <v>0</v>
      </c>
      <c r="M26" s="3855">
        <f t="shared" si="10"/>
        <v>0</v>
      </c>
      <c r="N26" s="3855">
        <f t="shared" si="10"/>
        <v>0</v>
      </c>
      <c r="O26" s="3855">
        <f t="shared" si="10"/>
        <v>0</v>
      </c>
      <c r="P26" s="3855">
        <f t="shared" si="10"/>
        <v>0</v>
      </c>
      <c r="Q26" s="3855">
        <f t="shared" si="10"/>
        <v>0</v>
      </c>
      <c r="R26" s="3855">
        <f t="shared" si="10"/>
        <v>0</v>
      </c>
      <c r="S26" s="3855">
        <f t="shared" si="10"/>
        <v>0</v>
      </c>
      <c r="T26" s="3855">
        <f t="shared" si="10"/>
        <v>0</v>
      </c>
      <c r="U26" s="3855">
        <f t="shared" si="10"/>
        <v>0</v>
      </c>
      <c r="V26" s="3855">
        <f t="shared" si="10"/>
        <v>0</v>
      </c>
      <c r="W26" s="3855">
        <f t="shared" si="10"/>
        <v>0</v>
      </c>
      <c r="X26" s="3855">
        <f t="shared" si="10"/>
        <v>0</v>
      </c>
      <c r="Y26" s="3855">
        <f t="shared" si="10"/>
        <v>0</v>
      </c>
      <c r="Z26" s="3855">
        <f t="shared" si="10"/>
        <v>0</v>
      </c>
      <c r="AA26" s="3855">
        <f t="shared" si="10"/>
        <v>0</v>
      </c>
    </row>
    <row r="27" spans="1:27" ht="15" customHeight="1">
      <c r="A27" s="4074" t="s">
        <v>1828</v>
      </c>
      <c r="B27" s="4075"/>
      <c r="C27" s="4076"/>
      <c r="D27" s="3196"/>
      <c r="E27" s="3176"/>
      <c r="F27" s="3196"/>
      <c r="G27" s="3176"/>
      <c r="H27" s="3196"/>
      <c r="I27" s="3176"/>
      <c r="J27" s="3196"/>
      <c r="K27" s="3176"/>
      <c r="L27" s="3196"/>
      <c r="M27" s="3176"/>
      <c r="N27" s="3196"/>
      <c r="O27" s="3176"/>
      <c r="P27" s="3900"/>
      <c r="Q27" s="3176"/>
      <c r="R27" s="3900"/>
      <c r="S27" s="3176"/>
      <c r="T27" s="3900"/>
      <c r="U27" s="3894">
        <f t="shared" ref="U27" si="11">SUM(E27,G27,I27,K27,M27,O27,Q27,S27)</f>
        <v>0</v>
      </c>
      <c r="V27" s="3900"/>
      <c r="W27" s="3176"/>
      <c r="X27" s="3900"/>
      <c r="Y27" s="3894">
        <f>U27+W27</f>
        <v>0</v>
      </c>
      <c r="Z27" s="3900"/>
      <c r="AA27" s="3176"/>
    </row>
    <row r="28" spans="1:27" ht="15" customHeight="1">
      <c r="A28" s="4072"/>
      <c r="B28" s="4072"/>
      <c r="C28" s="4073"/>
      <c r="D28" s="3196"/>
      <c r="E28" s="3196"/>
      <c r="F28" s="3196"/>
      <c r="G28" s="3196"/>
      <c r="H28" s="3196"/>
      <c r="I28" s="3196"/>
      <c r="J28" s="3196"/>
      <c r="K28" s="3196"/>
      <c r="L28" s="3196"/>
      <c r="M28" s="3196"/>
      <c r="N28" s="3196"/>
      <c r="O28" s="3196"/>
      <c r="P28" s="3901"/>
      <c r="Q28" s="3901"/>
      <c r="R28" s="3901"/>
      <c r="S28" s="3901"/>
      <c r="T28" s="3901"/>
      <c r="U28" s="3901"/>
      <c r="V28" s="3901"/>
      <c r="W28" s="3901"/>
      <c r="X28" s="3901"/>
      <c r="Y28" s="3901"/>
      <c r="Z28" s="3901"/>
      <c r="AA28" s="3901"/>
    </row>
    <row r="29" spans="1:27" ht="15" customHeight="1" thickBot="1">
      <c r="A29" s="5981" t="s">
        <v>1857</v>
      </c>
      <c r="B29" s="5982"/>
      <c r="C29" s="3902"/>
      <c r="D29" s="3785">
        <f>D13+D18-D26</f>
        <v>0</v>
      </c>
      <c r="E29" s="3785">
        <f t="shared" ref="E29:AA29" si="12">E13+E18-E26+E27</f>
        <v>0</v>
      </c>
      <c r="F29" s="3785">
        <f>F13+F18-F26</f>
        <v>0</v>
      </c>
      <c r="G29" s="3785">
        <f t="shared" si="12"/>
        <v>0</v>
      </c>
      <c r="H29" s="3785">
        <f>H13+H18-H26</f>
        <v>0</v>
      </c>
      <c r="I29" s="3785">
        <f t="shared" si="12"/>
        <v>0</v>
      </c>
      <c r="J29" s="3785">
        <f>J13+J18-J26</f>
        <v>0</v>
      </c>
      <c r="K29" s="3785">
        <f t="shared" si="12"/>
        <v>0</v>
      </c>
      <c r="L29" s="3785">
        <f>L13+L18-L26</f>
        <v>0</v>
      </c>
      <c r="M29" s="3785">
        <f t="shared" si="12"/>
        <v>0</v>
      </c>
      <c r="N29" s="3785">
        <f>N13+N18-N26</f>
        <v>0</v>
      </c>
      <c r="O29" s="3785">
        <f>O13+O18-O26+O27</f>
        <v>0</v>
      </c>
      <c r="P29" s="3785">
        <f>P13+P18-P26</f>
        <v>0</v>
      </c>
      <c r="Q29" s="3785">
        <f t="shared" si="12"/>
        <v>0</v>
      </c>
      <c r="R29" s="3785">
        <f>R13+R18-R26</f>
        <v>0</v>
      </c>
      <c r="S29" s="3785">
        <f t="shared" si="12"/>
        <v>0</v>
      </c>
      <c r="T29" s="3894">
        <f>SUM(D29,F29,H29,J29,L29,N29,P29,R29)</f>
        <v>0</v>
      </c>
      <c r="U29" s="3785">
        <f t="shared" si="12"/>
        <v>0</v>
      </c>
      <c r="V29" s="3785">
        <f>V13+V18-V26</f>
        <v>0</v>
      </c>
      <c r="W29" s="3785">
        <f t="shared" si="12"/>
        <v>0</v>
      </c>
      <c r="X29" s="3785">
        <f>X13+X18-X26</f>
        <v>0</v>
      </c>
      <c r="Y29" s="3785">
        <f t="shared" si="12"/>
        <v>0</v>
      </c>
      <c r="Z29" s="3785">
        <f>Z13+Z18-Z26</f>
        <v>0</v>
      </c>
      <c r="AA29" s="3785">
        <f t="shared" si="12"/>
        <v>0</v>
      </c>
    </row>
    <row r="30" spans="1:27" ht="15" customHeight="1">
      <c r="A30" s="182"/>
      <c r="B30" s="182"/>
      <c r="C30" s="1252"/>
      <c r="D30" s="3738"/>
      <c r="E30" s="3738"/>
      <c r="F30" s="3738"/>
      <c r="G30" s="3738"/>
      <c r="H30" s="3738"/>
      <c r="I30" s="3738"/>
      <c r="J30" s="3738"/>
      <c r="K30" s="3738"/>
      <c r="L30" s="3738"/>
      <c r="M30" s="3738"/>
      <c r="N30" s="3738"/>
      <c r="O30" s="3738"/>
      <c r="P30" s="3900"/>
      <c r="Q30" s="3900"/>
      <c r="R30" s="3900"/>
      <c r="S30" s="3900"/>
      <c r="T30" s="3900"/>
      <c r="U30" s="3900"/>
      <c r="V30" s="3900"/>
      <c r="W30" s="3900"/>
      <c r="X30" s="3900"/>
      <c r="Y30" s="3900"/>
      <c r="Z30" s="3900"/>
      <c r="AA30" s="3900"/>
    </row>
    <row r="31" spans="1:27" ht="15" customHeight="1" thickBot="1">
      <c r="A31" s="5983" t="s">
        <v>1882</v>
      </c>
      <c r="B31" s="5982"/>
      <c r="C31" s="3902"/>
      <c r="D31" s="3903"/>
      <c r="E31" s="3903"/>
      <c r="F31" s="3903"/>
      <c r="G31" s="3903"/>
      <c r="H31" s="3903"/>
      <c r="I31" s="3903"/>
      <c r="J31" s="3903"/>
      <c r="K31" s="3903"/>
      <c r="L31" s="3903"/>
      <c r="M31" s="3903"/>
      <c r="N31" s="3903"/>
      <c r="O31" s="3903"/>
      <c r="P31" s="3903"/>
      <c r="Q31" s="3903"/>
      <c r="R31" s="3903"/>
      <c r="S31" s="3903"/>
      <c r="T31" s="3904">
        <f>SUM(D31,F31,H31,J31,L31,N31,P31,R31)</f>
        <v>0</v>
      </c>
      <c r="U31" s="3904">
        <f t="shared" ref="U31" si="13">SUM(E31,G31,I31,K31,M31,O31,Q31,S31)</f>
        <v>0</v>
      </c>
      <c r="V31" s="3903"/>
      <c r="W31" s="3903"/>
      <c r="X31" s="3904">
        <f>T31+V31</f>
        <v>0</v>
      </c>
      <c r="Y31" s="3904">
        <f>U31+W31</f>
        <v>0</v>
      </c>
      <c r="Z31" s="3903"/>
      <c r="AA31" s="3903"/>
    </row>
    <row r="32" spans="1:27">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row>
    <row r="33" spans="1:27">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row>
    <row r="34" spans="1:27">
      <c r="A34" s="5423" t="s">
        <v>1883</v>
      </c>
      <c r="B34" s="5423"/>
      <c r="C34" s="5423"/>
      <c r="D34" s="5423"/>
      <c r="E34" s="5423"/>
      <c r="F34" s="5423"/>
      <c r="G34" s="5423"/>
      <c r="H34" s="5423"/>
      <c r="I34" s="5423"/>
      <c r="J34" s="5423"/>
      <c r="K34" s="5423"/>
      <c r="L34" s="5423"/>
      <c r="M34" s="5423"/>
      <c r="N34" s="5423"/>
      <c r="O34" s="5423"/>
      <c r="P34" s="5423"/>
      <c r="Q34" s="1815"/>
      <c r="R34" s="1815"/>
      <c r="S34" s="1815"/>
      <c r="T34" s="1815"/>
      <c r="U34" s="1815"/>
      <c r="V34" s="1815"/>
      <c r="W34" s="1815"/>
      <c r="X34" s="1815"/>
      <c r="Y34" s="1815"/>
      <c r="Z34" s="1815"/>
      <c r="AA34" s="1815"/>
    </row>
    <row r="35" spans="1:27">
      <c r="A35" s="5423" t="s">
        <v>1884</v>
      </c>
      <c r="B35" s="5423"/>
      <c r="C35" s="5423"/>
      <c r="D35" s="5423"/>
      <c r="E35" s="5423"/>
      <c r="F35" s="5423"/>
      <c r="G35" s="5423"/>
      <c r="H35" s="5423"/>
      <c r="I35" s="5423"/>
      <c r="J35" s="5423"/>
      <c r="K35" s="5423"/>
      <c r="L35" s="5423"/>
      <c r="M35" s="5423"/>
      <c r="N35" s="5423"/>
      <c r="O35" s="5423"/>
      <c r="P35" s="5423"/>
      <c r="Q35" s="1815"/>
      <c r="R35" s="1815"/>
      <c r="S35" s="1815"/>
      <c r="T35" s="1815"/>
      <c r="U35" s="1815"/>
      <c r="V35" s="1815"/>
      <c r="W35" s="1815"/>
      <c r="X35" s="1815"/>
      <c r="Y35" s="1815"/>
      <c r="Z35" s="1815"/>
      <c r="AA35" s="1815"/>
    </row>
    <row r="36" spans="1:27" ht="52.5" customHeight="1">
      <c r="A36" s="3558"/>
      <c r="B36" s="2701"/>
      <c r="C36" s="3558"/>
      <c r="D36" s="3905" t="s">
        <v>1876</v>
      </c>
      <c r="E36" s="3905" t="s">
        <v>836</v>
      </c>
      <c r="F36" s="3905" t="s">
        <v>1877</v>
      </c>
      <c r="G36" s="2562" t="s">
        <v>835</v>
      </c>
      <c r="H36" s="2562" t="s">
        <v>1878</v>
      </c>
      <c r="I36" s="2562" t="s">
        <v>853</v>
      </c>
      <c r="J36" s="2562" t="s">
        <v>1876</v>
      </c>
      <c r="K36" s="2562" t="s">
        <v>324</v>
      </c>
      <c r="L36" s="2562" t="s">
        <v>324</v>
      </c>
      <c r="M36" s="2562" t="str">
        <f>+"Total Outside of     Trinidad &amp; Tobago"&amp;YEAR($Z$7)</f>
        <v>Total Outside of     Trinidad &amp; Tobago1900</v>
      </c>
      <c r="N36" s="2562" t="str">
        <f>"Total In Trinidad &amp; Tobago"&amp;YEAR($Z$7)</f>
        <v>Total In Trinidad &amp; Tobago1900</v>
      </c>
      <c r="O36" s="3906">
        <f>YEAR($Z$7)</f>
        <v>1900</v>
      </c>
      <c r="P36" s="3906">
        <f>O36-1</f>
        <v>1899</v>
      </c>
      <c r="Q36" s="91"/>
      <c r="R36" s="91"/>
      <c r="S36" s="91"/>
      <c r="T36" s="91"/>
      <c r="U36" s="91"/>
      <c r="V36" s="91"/>
      <c r="W36" s="91"/>
      <c r="X36" s="91"/>
      <c r="Y36" s="91"/>
      <c r="Z36" s="91"/>
      <c r="AA36" s="91"/>
    </row>
    <row r="37" spans="1:27">
      <c r="A37" s="3907" t="s">
        <v>1885</v>
      </c>
      <c r="B37" s="3908"/>
      <c r="C37" s="3907"/>
      <c r="D37" s="3909"/>
      <c r="E37" s="3909"/>
      <c r="F37" s="3909"/>
      <c r="G37" s="3909"/>
      <c r="H37" s="3909"/>
      <c r="I37" s="3909"/>
      <c r="J37" s="3909"/>
      <c r="K37" s="3910"/>
      <c r="L37" s="3909"/>
      <c r="M37" s="3911"/>
      <c r="N37" s="3909"/>
      <c r="O37" s="3909"/>
      <c r="P37" s="3909"/>
      <c r="Q37" s="91"/>
      <c r="R37" s="91"/>
      <c r="S37" s="91"/>
      <c r="T37" s="91"/>
      <c r="U37" s="91"/>
      <c r="V37" s="91"/>
      <c r="W37" s="91"/>
      <c r="X37" s="91"/>
      <c r="Y37" s="91"/>
      <c r="Z37" s="91"/>
      <c r="AA37" s="91"/>
    </row>
    <row r="38" spans="1:27">
      <c r="A38" s="4077" t="s">
        <v>1850</v>
      </c>
      <c r="B38" s="182"/>
      <c r="C38" s="4078"/>
      <c r="D38" s="3895"/>
      <c r="E38" s="3895"/>
      <c r="F38" s="3895"/>
      <c r="G38" s="3895"/>
      <c r="H38" s="3895"/>
      <c r="I38" s="3895"/>
      <c r="J38" s="3895"/>
      <c r="K38" s="3895"/>
      <c r="L38" s="3895"/>
      <c r="M38" s="3912">
        <f>SUM(D38:L38)</f>
        <v>0</v>
      </c>
      <c r="N38" s="3895"/>
      <c r="O38" s="3894">
        <f>+M38+N38</f>
        <v>0</v>
      </c>
      <c r="P38" s="3895"/>
      <c r="Q38" s="91"/>
      <c r="R38" s="91"/>
      <c r="S38" s="91"/>
      <c r="T38" s="91"/>
      <c r="U38" s="91"/>
      <c r="V38" s="91"/>
      <c r="W38" s="91"/>
      <c r="X38" s="91"/>
      <c r="Y38" s="91"/>
      <c r="Z38" s="91"/>
      <c r="AA38" s="91"/>
    </row>
    <row r="39" spans="1:27">
      <c r="A39" s="4079"/>
      <c r="B39" s="4066"/>
      <c r="C39" s="4080"/>
      <c r="D39" s="3893"/>
      <c r="E39" s="3893"/>
      <c r="F39" s="3893"/>
      <c r="G39" s="3893"/>
      <c r="H39" s="3893"/>
      <c r="I39" s="3893"/>
      <c r="J39" s="3893"/>
      <c r="K39" s="3893"/>
      <c r="L39" s="3893"/>
      <c r="M39" s="3913"/>
      <c r="N39" s="3893"/>
      <c r="O39" s="3893"/>
      <c r="P39" s="3893"/>
      <c r="Q39" s="91"/>
      <c r="R39" s="91"/>
      <c r="S39" s="91"/>
      <c r="T39" s="91"/>
      <c r="U39" s="91"/>
      <c r="V39" s="91"/>
      <c r="W39" s="91"/>
      <c r="X39" s="91"/>
      <c r="Y39" s="91"/>
      <c r="Z39" s="91"/>
      <c r="AA39" s="91"/>
    </row>
    <row r="40" spans="1:27">
      <c r="A40" s="490"/>
      <c r="B40" s="4066" t="s">
        <v>1837</v>
      </c>
      <c r="C40" s="4069"/>
      <c r="D40" s="3895"/>
      <c r="E40" s="3895"/>
      <c r="F40" s="3895"/>
      <c r="G40" s="3895"/>
      <c r="H40" s="3895"/>
      <c r="I40" s="3895"/>
      <c r="J40" s="3895"/>
      <c r="K40" s="3895"/>
      <c r="L40" s="3895"/>
      <c r="M40" s="3912">
        <f t="shared" ref="M40:M42" si="14">SUM(D40:L40)</f>
        <v>0</v>
      </c>
      <c r="N40" s="3895"/>
      <c r="O40" s="3894">
        <f t="shared" ref="O40:O42" si="15">+M40+N40</f>
        <v>0</v>
      </c>
      <c r="P40" s="3895"/>
      <c r="Q40" s="91"/>
      <c r="R40" s="91"/>
      <c r="S40" s="91"/>
      <c r="T40" s="91"/>
      <c r="U40" s="91"/>
      <c r="V40" s="91"/>
      <c r="W40" s="91"/>
      <c r="X40" s="91"/>
      <c r="Y40" s="91"/>
      <c r="Z40" s="91"/>
      <c r="AA40" s="91"/>
    </row>
    <row r="41" spans="1:27">
      <c r="A41" s="490"/>
      <c r="B41" s="4066" t="s">
        <v>1838</v>
      </c>
      <c r="C41" s="4069"/>
      <c r="D41" s="3895"/>
      <c r="E41" s="3895"/>
      <c r="F41" s="3895"/>
      <c r="G41" s="3895"/>
      <c r="H41" s="3895"/>
      <c r="I41" s="3895"/>
      <c r="J41" s="3895"/>
      <c r="K41" s="3895"/>
      <c r="L41" s="3895"/>
      <c r="M41" s="3912">
        <f>SUM(D41:L41)</f>
        <v>0</v>
      </c>
      <c r="N41" s="3895"/>
      <c r="O41" s="3894">
        <f t="shared" si="15"/>
        <v>0</v>
      </c>
      <c r="P41" s="3895"/>
      <c r="Q41" s="91"/>
      <c r="R41" s="91"/>
      <c r="S41" s="91"/>
      <c r="T41" s="91"/>
      <c r="U41" s="91"/>
      <c r="V41" s="91"/>
      <c r="W41" s="91"/>
      <c r="X41" s="91"/>
      <c r="Y41" s="91"/>
      <c r="Z41" s="91"/>
      <c r="AA41" s="91"/>
    </row>
    <row r="42" spans="1:27">
      <c r="A42" s="3852"/>
      <c r="B42" s="4070" t="s">
        <v>1880</v>
      </c>
      <c r="C42" s="4071"/>
      <c r="D42" s="3895"/>
      <c r="E42" s="3895"/>
      <c r="F42" s="3895"/>
      <c r="G42" s="3895"/>
      <c r="H42" s="3895"/>
      <c r="I42" s="3895"/>
      <c r="J42" s="3895"/>
      <c r="K42" s="3895"/>
      <c r="L42" s="3895"/>
      <c r="M42" s="3912">
        <f t="shared" si="14"/>
        <v>0</v>
      </c>
      <c r="N42" s="3895"/>
      <c r="O42" s="3894">
        <f t="shared" si="15"/>
        <v>0</v>
      </c>
      <c r="P42" s="3895"/>
      <c r="Q42" s="91"/>
      <c r="R42" s="91"/>
      <c r="S42" s="91"/>
      <c r="T42" s="91"/>
      <c r="U42" s="91"/>
      <c r="V42" s="91"/>
      <c r="W42" s="91"/>
      <c r="X42" s="91"/>
      <c r="Y42" s="91"/>
      <c r="Z42" s="91"/>
      <c r="AA42" s="91"/>
    </row>
    <row r="43" spans="1:27" ht="15" customHeight="1">
      <c r="A43" s="5979" t="s">
        <v>1822</v>
      </c>
      <c r="B43" s="5980"/>
      <c r="C43" s="2646"/>
      <c r="D43" s="3855">
        <f>SUM(D40:D42)</f>
        <v>0</v>
      </c>
      <c r="E43" s="3855">
        <f t="shared" ref="E43:P43" si="16">SUM(E40:E42)</f>
        <v>0</v>
      </c>
      <c r="F43" s="3855">
        <f t="shared" si="16"/>
        <v>0</v>
      </c>
      <c r="G43" s="3855">
        <f t="shared" si="16"/>
        <v>0</v>
      </c>
      <c r="H43" s="3855">
        <f t="shared" si="16"/>
        <v>0</v>
      </c>
      <c r="I43" s="3855">
        <f t="shared" si="16"/>
        <v>0</v>
      </c>
      <c r="J43" s="3855">
        <f t="shared" si="16"/>
        <v>0</v>
      </c>
      <c r="K43" s="3855">
        <f t="shared" si="16"/>
        <v>0</v>
      </c>
      <c r="L43" s="3855">
        <f t="shared" si="16"/>
        <v>0</v>
      </c>
      <c r="M43" s="3855">
        <f>SUM(M40:M42)</f>
        <v>0</v>
      </c>
      <c r="N43" s="3855">
        <f t="shared" si="16"/>
        <v>0</v>
      </c>
      <c r="O43" s="3855">
        <f>SUM(O40:O42)</f>
        <v>0</v>
      </c>
      <c r="P43" s="3855">
        <f t="shared" si="16"/>
        <v>0</v>
      </c>
      <c r="Q43" s="91"/>
      <c r="R43" s="91"/>
      <c r="S43" s="91"/>
      <c r="T43" s="91"/>
      <c r="U43" s="91"/>
      <c r="V43" s="91"/>
      <c r="W43" s="91"/>
      <c r="X43" s="91"/>
      <c r="Y43" s="91"/>
      <c r="Z43" s="91"/>
      <c r="AA43" s="91"/>
    </row>
    <row r="44" spans="1:27">
      <c r="A44" s="3876" t="s">
        <v>1853</v>
      </c>
      <c r="B44" s="182"/>
      <c r="C44" s="3914"/>
      <c r="D44" s="1324"/>
      <c r="E44" s="1324"/>
      <c r="F44" s="1324"/>
      <c r="G44" s="1324"/>
      <c r="H44" s="1324"/>
      <c r="I44" s="1324"/>
      <c r="J44" s="1324"/>
      <c r="K44" s="1324"/>
      <c r="L44" s="1324"/>
      <c r="M44" s="3912">
        <f t="shared" ref="M44:M49" si="17">SUM(D44:L44)</f>
        <v>0</v>
      </c>
      <c r="N44" s="1324"/>
      <c r="O44" s="3894">
        <f t="shared" ref="O44:O49" si="18">+M44+N44</f>
        <v>0</v>
      </c>
      <c r="P44" s="1324"/>
      <c r="Q44" s="91"/>
      <c r="R44" s="91"/>
      <c r="S44" s="91"/>
      <c r="T44" s="91"/>
      <c r="U44" s="91"/>
      <c r="V44" s="91"/>
      <c r="W44" s="91"/>
      <c r="X44" s="91"/>
      <c r="Y44" s="91"/>
      <c r="Z44" s="91"/>
      <c r="AA44" s="91"/>
    </row>
    <row r="45" spans="1:27">
      <c r="A45" s="4053"/>
      <c r="B45" s="4066" t="s">
        <v>1671</v>
      </c>
      <c r="C45" s="4069"/>
      <c r="D45" s="3895"/>
      <c r="E45" s="3895"/>
      <c r="F45" s="3895"/>
      <c r="G45" s="3895"/>
      <c r="H45" s="3895"/>
      <c r="I45" s="3895"/>
      <c r="J45" s="3895"/>
      <c r="K45" s="3895"/>
      <c r="L45" s="3895"/>
      <c r="M45" s="3912">
        <f t="shared" si="17"/>
        <v>0</v>
      </c>
      <c r="N45" s="3895"/>
      <c r="O45" s="3894">
        <f t="shared" si="18"/>
        <v>0</v>
      </c>
      <c r="P45" s="3895"/>
      <c r="Q45" s="91"/>
      <c r="R45" s="91"/>
      <c r="S45" s="91"/>
      <c r="T45" s="91"/>
      <c r="U45" s="91"/>
      <c r="V45" s="91"/>
      <c r="W45" s="91"/>
      <c r="X45" s="91"/>
      <c r="Y45" s="91"/>
      <c r="Z45" s="91"/>
      <c r="AA45" s="91"/>
    </row>
    <row r="46" spans="1:27">
      <c r="A46" s="490"/>
      <c r="B46" s="4066" t="s">
        <v>1854</v>
      </c>
      <c r="C46" s="4069"/>
      <c r="D46" s="3895"/>
      <c r="E46" s="3895"/>
      <c r="F46" s="3895"/>
      <c r="G46" s="3895"/>
      <c r="H46" s="3895"/>
      <c r="I46" s="3895"/>
      <c r="J46" s="3895"/>
      <c r="K46" s="3895"/>
      <c r="L46" s="3895"/>
      <c r="M46" s="3912">
        <f t="shared" si="17"/>
        <v>0</v>
      </c>
      <c r="N46" s="3895"/>
      <c r="O46" s="3894">
        <f t="shared" si="18"/>
        <v>0</v>
      </c>
      <c r="P46" s="3895"/>
      <c r="Q46" s="91"/>
      <c r="R46" s="91"/>
      <c r="S46" s="91"/>
      <c r="T46" s="91"/>
      <c r="U46" s="91"/>
      <c r="V46" s="91"/>
      <c r="W46" s="91"/>
      <c r="X46" s="91"/>
      <c r="Y46" s="91"/>
      <c r="Z46" s="91"/>
      <c r="AA46" s="91"/>
    </row>
    <row r="47" spans="1:27">
      <c r="A47" s="490"/>
      <c r="B47" s="4066" t="s">
        <v>1825</v>
      </c>
      <c r="C47" s="4069"/>
      <c r="D47" s="3895"/>
      <c r="E47" s="3895"/>
      <c r="F47" s="3895"/>
      <c r="G47" s="3895"/>
      <c r="H47" s="3895"/>
      <c r="I47" s="3895"/>
      <c r="J47" s="3895"/>
      <c r="K47" s="3895"/>
      <c r="L47" s="3895"/>
      <c r="M47" s="3912">
        <f t="shared" si="17"/>
        <v>0</v>
      </c>
      <c r="N47" s="3895"/>
      <c r="O47" s="3894">
        <f t="shared" si="18"/>
        <v>0</v>
      </c>
      <c r="P47" s="3895"/>
      <c r="Q47" s="91"/>
      <c r="R47" s="91"/>
      <c r="S47" s="91"/>
      <c r="T47" s="91"/>
      <c r="U47" s="91"/>
      <c r="V47" s="91"/>
      <c r="W47" s="91"/>
      <c r="X47" s="91"/>
      <c r="Y47" s="91"/>
      <c r="Z47" s="91"/>
      <c r="AA47" s="91"/>
    </row>
    <row r="48" spans="1:27">
      <c r="A48" s="490"/>
      <c r="B48" s="4066" t="s">
        <v>1855</v>
      </c>
      <c r="C48" s="4069"/>
      <c r="D48" s="3895"/>
      <c r="E48" s="3895"/>
      <c r="F48" s="3895"/>
      <c r="G48" s="3895"/>
      <c r="H48" s="3895"/>
      <c r="I48" s="3895"/>
      <c r="J48" s="3895"/>
      <c r="K48" s="3895"/>
      <c r="L48" s="3895"/>
      <c r="M48" s="3912">
        <f t="shared" si="17"/>
        <v>0</v>
      </c>
      <c r="N48" s="3895"/>
      <c r="O48" s="3894">
        <f t="shared" si="18"/>
        <v>0</v>
      </c>
      <c r="P48" s="3895"/>
      <c r="Q48" s="91"/>
      <c r="R48" s="91"/>
      <c r="S48" s="91"/>
      <c r="T48" s="91"/>
      <c r="U48" s="91"/>
      <c r="V48" s="91"/>
      <c r="W48" s="91"/>
      <c r="X48" s="91"/>
      <c r="Y48" s="91"/>
      <c r="Z48" s="91"/>
      <c r="AA48" s="91"/>
    </row>
    <row r="49" spans="1:27">
      <c r="A49" s="490"/>
      <c r="B49" s="4066" t="s">
        <v>1881</v>
      </c>
      <c r="C49" s="4069"/>
      <c r="D49" s="3895"/>
      <c r="E49" s="3895"/>
      <c r="F49" s="3895"/>
      <c r="G49" s="3895"/>
      <c r="H49" s="3895"/>
      <c r="I49" s="3895"/>
      <c r="J49" s="3895"/>
      <c r="K49" s="3895"/>
      <c r="L49" s="3895"/>
      <c r="M49" s="3912">
        <f t="shared" si="17"/>
        <v>0</v>
      </c>
      <c r="N49" s="3895"/>
      <c r="O49" s="3894">
        <f t="shared" si="18"/>
        <v>0</v>
      </c>
      <c r="P49" s="3895"/>
      <c r="Q49" s="91"/>
      <c r="R49" s="91"/>
      <c r="S49" s="91"/>
      <c r="T49" s="91"/>
      <c r="U49" s="91"/>
      <c r="V49" s="91"/>
      <c r="W49" s="91"/>
      <c r="X49" s="91"/>
      <c r="Y49" s="91"/>
      <c r="Z49" s="91"/>
      <c r="AA49" s="91"/>
    </row>
    <row r="50" spans="1:27">
      <c r="A50" s="3852"/>
      <c r="B50" s="4070"/>
      <c r="C50" s="4073"/>
      <c r="D50" s="3196"/>
      <c r="E50" s="3196"/>
      <c r="F50" s="3196"/>
      <c r="G50" s="3196"/>
      <c r="H50" s="3196"/>
      <c r="I50" s="3196"/>
      <c r="J50" s="3196"/>
      <c r="K50" s="3196"/>
      <c r="L50" s="3196"/>
      <c r="M50" s="3916"/>
      <c r="N50" s="3196"/>
      <c r="O50" s="3900"/>
      <c r="P50" s="3196"/>
      <c r="Q50" s="91"/>
      <c r="R50" s="91"/>
      <c r="S50" s="91"/>
      <c r="T50" s="91"/>
      <c r="U50" s="91"/>
      <c r="V50" s="91"/>
      <c r="W50" s="91"/>
      <c r="X50" s="91"/>
      <c r="Y50" s="91"/>
      <c r="Z50" s="91"/>
      <c r="AA50" s="91"/>
    </row>
    <row r="51" spans="1:27">
      <c r="A51" s="5979" t="s">
        <v>1827</v>
      </c>
      <c r="B51" s="5980"/>
      <c r="C51" s="2646"/>
      <c r="D51" s="3855">
        <f>SUM(D45:D49)</f>
        <v>0</v>
      </c>
      <c r="E51" s="3855">
        <f t="shared" ref="E51:P51" si="19">SUM(E45:E49)</f>
        <v>0</v>
      </c>
      <c r="F51" s="3855">
        <f t="shared" si="19"/>
        <v>0</v>
      </c>
      <c r="G51" s="3855">
        <f t="shared" si="19"/>
        <v>0</v>
      </c>
      <c r="H51" s="3855">
        <f t="shared" si="19"/>
        <v>0</v>
      </c>
      <c r="I51" s="3855">
        <f t="shared" si="19"/>
        <v>0</v>
      </c>
      <c r="J51" s="3855">
        <f t="shared" si="19"/>
        <v>0</v>
      </c>
      <c r="K51" s="3855">
        <f t="shared" si="19"/>
        <v>0</v>
      </c>
      <c r="L51" s="3855">
        <f t="shared" si="19"/>
        <v>0</v>
      </c>
      <c r="M51" s="3855">
        <f t="shared" si="19"/>
        <v>0</v>
      </c>
      <c r="N51" s="3855">
        <f t="shared" si="19"/>
        <v>0</v>
      </c>
      <c r="O51" s="3855">
        <f t="shared" si="19"/>
        <v>0</v>
      </c>
      <c r="P51" s="3855">
        <f t="shared" si="19"/>
        <v>0</v>
      </c>
      <c r="Q51" s="91"/>
      <c r="R51" s="91"/>
      <c r="S51" s="91"/>
      <c r="T51" s="91"/>
      <c r="U51" s="91"/>
      <c r="V51" s="91"/>
      <c r="W51" s="91"/>
      <c r="X51" s="91"/>
      <c r="Y51" s="91"/>
      <c r="Z51" s="91"/>
      <c r="AA51" s="91"/>
    </row>
    <row r="52" spans="1:27">
      <c r="A52" s="3917"/>
      <c r="B52" s="182"/>
      <c r="C52" s="3915"/>
      <c r="D52" s="3899"/>
      <c r="E52" s="3899"/>
      <c r="F52" s="3899"/>
      <c r="G52" s="3899"/>
      <c r="H52" s="3899"/>
      <c r="I52" s="3899"/>
      <c r="J52" s="3899"/>
      <c r="K52" s="3899"/>
      <c r="L52" s="3899"/>
      <c r="M52" s="3918"/>
      <c r="N52" s="3899"/>
      <c r="O52" s="3899"/>
      <c r="P52" s="3899"/>
      <c r="Q52" s="91"/>
      <c r="R52" s="91"/>
      <c r="S52" s="91"/>
      <c r="T52" s="91"/>
      <c r="U52" s="91"/>
      <c r="V52" s="91"/>
      <c r="W52" s="91"/>
      <c r="X52" s="91"/>
      <c r="Y52" s="91"/>
      <c r="Z52" s="91"/>
      <c r="AA52" s="91"/>
    </row>
    <row r="53" spans="1:27" ht="15.75" customHeight="1" thickBot="1">
      <c r="A53" s="5981" t="s">
        <v>1857</v>
      </c>
      <c r="B53" s="5982"/>
      <c r="C53" s="2646"/>
      <c r="D53" s="3855">
        <f>D38+D43-D51</f>
        <v>0</v>
      </c>
      <c r="E53" s="3855">
        <f t="shared" ref="E53:P53" si="20">E38+E43-E51</f>
        <v>0</v>
      </c>
      <c r="F53" s="3855">
        <f t="shared" si="20"/>
        <v>0</v>
      </c>
      <c r="G53" s="3855">
        <f t="shared" si="20"/>
        <v>0</v>
      </c>
      <c r="H53" s="3855">
        <f t="shared" si="20"/>
        <v>0</v>
      </c>
      <c r="I53" s="3855">
        <f t="shared" si="20"/>
        <v>0</v>
      </c>
      <c r="J53" s="3855">
        <f t="shared" si="20"/>
        <v>0</v>
      </c>
      <c r="K53" s="3855">
        <f t="shared" si="20"/>
        <v>0</v>
      </c>
      <c r="L53" s="3855">
        <f t="shared" si="20"/>
        <v>0</v>
      </c>
      <c r="M53" s="3855">
        <f t="shared" si="20"/>
        <v>0</v>
      </c>
      <c r="N53" s="3855">
        <f t="shared" si="20"/>
        <v>0</v>
      </c>
      <c r="O53" s="3855">
        <f t="shared" si="20"/>
        <v>0</v>
      </c>
      <c r="P53" s="3855">
        <f t="shared" si="20"/>
        <v>0</v>
      </c>
      <c r="Q53" s="91"/>
      <c r="R53" s="91"/>
      <c r="S53" s="91"/>
      <c r="T53" s="91"/>
      <c r="U53" s="91"/>
      <c r="V53" s="91"/>
      <c r="W53" s="91"/>
      <c r="X53" s="91"/>
      <c r="Y53" s="91"/>
      <c r="Z53" s="91"/>
      <c r="AA53" s="91"/>
    </row>
    <row r="54" spans="1:27">
      <c r="A54" s="182"/>
      <c r="B54" s="182"/>
      <c r="C54" s="3915"/>
      <c r="D54" s="1325"/>
      <c r="E54" s="1325"/>
      <c r="F54" s="1325"/>
      <c r="G54" s="1325"/>
      <c r="H54" s="1325"/>
      <c r="I54" s="1325"/>
      <c r="J54" s="1325"/>
      <c r="K54" s="1325"/>
      <c r="L54" s="1325"/>
      <c r="M54" s="1326"/>
      <c r="N54" s="1325"/>
      <c r="O54" s="1325"/>
      <c r="P54" s="1325"/>
      <c r="Q54" s="91"/>
      <c r="R54" s="91"/>
      <c r="S54" s="91"/>
      <c r="T54" s="91"/>
      <c r="U54" s="91"/>
      <c r="V54" s="91"/>
      <c r="W54" s="91"/>
      <c r="X54" s="91"/>
      <c r="Y54" s="91"/>
      <c r="Z54" s="91"/>
      <c r="AA54" s="91"/>
    </row>
    <row r="55" spans="1:27" ht="15.75" customHeight="1" thickBot="1">
      <c r="A55" s="5983" t="s">
        <v>1882</v>
      </c>
      <c r="B55" s="5982"/>
      <c r="C55" s="2646"/>
      <c r="D55" s="3919"/>
      <c r="E55" s="3919"/>
      <c r="F55" s="3919"/>
      <c r="G55" s="3919"/>
      <c r="H55" s="3919"/>
      <c r="I55" s="3919"/>
      <c r="J55" s="3919"/>
      <c r="K55" s="3919"/>
      <c r="L55" s="3919"/>
      <c r="M55" s="3920">
        <f>SUM(D55:L55)</f>
        <v>0</v>
      </c>
      <c r="N55" s="3919"/>
      <c r="O55" s="3920">
        <f>+M55+N55</f>
        <v>0</v>
      </c>
      <c r="P55" s="3919"/>
      <c r="Q55" s="91"/>
      <c r="R55" s="91"/>
      <c r="S55" s="91"/>
      <c r="T55" s="91"/>
      <c r="U55" s="91"/>
      <c r="V55" s="91"/>
      <c r="W55" s="91"/>
      <c r="X55" s="91"/>
      <c r="Y55" s="91"/>
      <c r="Z55" s="91"/>
      <c r="AA55" s="91"/>
    </row>
    <row r="56" spans="1:27">
      <c r="A56" s="183"/>
      <c r="B56" s="183"/>
      <c r="C56" s="184"/>
      <c r="D56" s="3921"/>
      <c r="E56" s="3921"/>
      <c r="F56" s="3921"/>
      <c r="G56" s="3921"/>
      <c r="H56" s="3921"/>
      <c r="I56" s="3921"/>
      <c r="J56" s="3921"/>
      <c r="K56" s="3921"/>
      <c r="L56" s="3921"/>
      <c r="M56" s="3921"/>
      <c r="N56" s="3922"/>
      <c r="O56" s="3921"/>
      <c r="P56" s="3921"/>
      <c r="Q56" s="183"/>
      <c r="R56" s="183"/>
      <c r="S56" s="183"/>
      <c r="T56" s="185"/>
      <c r="U56" s="185"/>
      <c r="V56" s="185"/>
      <c r="W56" s="185"/>
      <c r="X56" s="185"/>
      <c r="Y56" s="185"/>
      <c r="Z56" s="185"/>
      <c r="AA56" s="185"/>
    </row>
    <row r="57" spans="1:27">
      <c r="A57" s="183" t="s">
        <v>1886</v>
      </c>
      <c r="B57" s="186"/>
      <c r="C57" s="184"/>
      <c r="D57" s="183"/>
      <c r="E57" s="183"/>
      <c r="F57" s="183"/>
      <c r="G57" s="183"/>
      <c r="H57" s="183"/>
      <c r="I57" s="183"/>
      <c r="J57" s="183"/>
      <c r="K57" s="183"/>
      <c r="L57" s="183"/>
      <c r="M57" s="183"/>
      <c r="N57" s="183"/>
      <c r="O57" s="91"/>
      <c r="P57" s="126"/>
      <c r="Q57" s="183"/>
      <c r="R57" s="183"/>
      <c r="S57" s="187"/>
      <c r="T57" s="188"/>
      <c r="U57" s="188"/>
      <c r="V57" s="188"/>
      <c r="W57" s="188"/>
      <c r="X57" s="188"/>
      <c r="Y57" s="187"/>
      <c r="Z57" s="187"/>
      <c r="AA57" s="126" t="str">
        <f>+ToC!E115</f>
        <v xml:space="preserve">LONG-TERM Annual Return </v>
      </c>
    </row>
    <row r="58" spans="1:27">
      <c r="A58" s="91"/>
      <c r="B58" s="91"/>
      <c r="C58" s="91"/>
      <c r="D58" s="91"/>
      <c r="E58" s="91"/>
      <c r="F58" s="91"/>
      <c r="G58" s="91"/>
      <c r="H58" s="91"/>
      <c r="I58" s="91"/>
      <c r="J58" s="91"/>
      <c r="K58" s="91"/>
      <c r="L58" s="91"/>
      <c r="M58" s="91"/>
      <c r="N58" s="91"/>
      <c r="O58" s="91"/>
      <c r="P58" s="126"/>
      <c r="Q58" s="91"/>
      <c r="R58" s="91"/>
      <c r="S58" s="91"/>
      <c r="T58" s="91"/>
      <c r="U58" s="91"/>
      <c r="V58" s="91"/>
      <c r="W58" s="91"/>
      <c r="X58" s="91"/>
      <c r="Y58" s="91"/>
      <c r="Z58" s="91"/>
      <c r="AA58" s="126" t="s">
        <v>2563</v>
      </c>
    </row>
  </sheetData>
  <sheetProtection password="DF61" sheet="1" objects="1" scenarios="1"/>
  <mergeCells count="25">
    <mergeCell ref="A1:AA1"/>
    <mergeCell ref="A8:AA8"/>
    <mergeCell ref="A9:AA9"/>
    <mergeCell ref="X10:Y10"/>
    <mergeCell ref="Z10:AA10"/>
    <mergeCell ref="T10:U10"/>
    <mergeCell ref="V10:W10"/>
    <mergeCell ref="P10:Q10"/>
    <mergeCell ref="R10:S10"/>
    <mergeCell ref="F10:G10"/>
    <mergeCell ref="H10:I10"/>
    <mergeCell ref="J10:K10"/>
    <mergeCell ref="L10:M10"/>
    <mergeCell ref="N10:O10"/>
    <mergeCell ref="A18:B18"/>
    <mergeCell ref="A26:B26"/>
    <mergeCell ref="A29:B29"/>
    <mergeCell ref="A31:B31"/>
    <mergeCell ref="D10:E10"/>
    <mergeCell ref="A43:B43"/>
    <mergeCell ref="A51:B51"/>
    <mergeCell ref="A53:B53"/>
    <mergeCell ref="A55:B55"/>
    <mergeCell ref="A34:P34"/>
    <mergeCell ref="A35:P35"/>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U29:AA29 Z31:AA31 D53:P53 P55 D26:AA26 D43:P43 V31:W31 D31:S31 D55:L55 N55 D51:P51 D29:S29 D18:AA18">
      <formula1>50000000000</formula1>
    </dataValidation>
  </dataValidations>
  <hyperlinks>
    <hyperlink ref="A1:AA1" location="ToC!A1" display="70.050L "/>
  </hyperlinks>
  <pageMargins left="0.39370078740157483" right="0.39370078740157483" top="0.39370078740157483" bottom="0.39370078740157483" header="0.39370078740157483" footer="0.39370078740157483"/>
  <pageSetup paperSize="5" scale="56" orientation="landscape" r:id="rId1"/>
  <ignoredErrors>
    <ignoredError sqref="H29:J29 K29:L29 M29:N29 T29 V29:W29 X29:Y29 Z29 M43 O43 E29 G29 P29 R29" formula="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993300"/>
    <pageSetUpPr fitToPage="1"/>
  </sheetPr>
  <dimension ref="A1:I174"/>
  <sheetViews>
    <sheetView zoomScaleNormal="100" workbookViewId="0">
      <selection activeCell="B8" sqref="B8"/>
    </sheetView>
  </sheetViews>
  <sheetFormatPr defaultColWidth="0" defaultRowHeight="15.5" zeroHeight="1"/>
  <cols>
    <col min="1" max="1" width="7" bestFit="1" customWidth="1"/>
    <col min="2" max="2" width="55.53515625" customWidth="1"/>
    <col min="3" max="3" width="8.765625" customWidth="1"/>
    <col min="4" max="4" width="5.4609375" customWidth="1"/>
    <col min="5" max="5" width="12.84375" bestFit="1" customWidth="1"/>
    <col min="6" max="6" width="1.07421875" bestFit="1" customWidth="1"/>
    <col min="7" max="7" width="6.69140625" bestFit="1" customWidth="1"/>
    <col min="8" max="8" width="11" bestFit="1" customWidth="1"/>
    <col min="9" max="9" width="11.4609375" customWidth="1"/>
    <col min="10" max="16384" width="8.765625" hidden="1"/>
  </cols>
  <sheetData>
    <row r="1" spans="1:9">
      <c r="A1" s="5336" t="s">
        <v>135</v>
      </c>
      <c r="B1" s="5225"/>
      <c r="C1" s="5225"/>
      <c r="D1" s="5225"/>
      <c r="E1" s="5225"/>
      <c r="F1" s="5225"/>
      <c r="G1" s="5225"/>
      <c r="H1" s="5225"/>
      <c r="I1" s="5225"/>
    </row>
    <row r="2" spans="1:9">
      <c r="A2" s="5990"/>
      <c r="B2" s="5990"/>
      <c r="C2" s="898"/>
      <c r="D2" s="899"/>
      <c r="E2" s="905"/>
      <c r="F2" s="99"/>
      <c r="G2" s="899"/>
      <c r="H2" s="905"/>
      <c r="I2" s="905"/>
    </row>
    <row r="3" spans="1:9">
      <c r="A3" s="4971" t="str">
        <f>+Cover!A14</f>
        <v>Select Name of Insurer/ Financial Holding Company</v>
      </c>
      <c r="B3" s="923"/>
      <c r="C3" s="905"/>
      <c r="D3" s="899"/>
      <c r="E3" s="905"/>
      <c r="F3" s="99"/>
      <c r="G3" s="899"/>
      <c r="H3" s="905"/>
      <c r="I3" s="905"/>
    </row>
    <row r="4" spans="1:9">
      <c r="A4" s="919" t="str">
        <f>+ToC!A3</f>
        <v>Insurer/Financial Holding Company</v>
      </c>
      <c r="B4" s="920"/>
      <c r="C4" s="905"/>
      <c r="D4" s="899"/>
      <c r="E4" s="905"/>
      <c r="F4" s="99"/>
      <c r="G4" s="899"/>
      <c r="H4" s="905"/>
      <c r="I4" s="905"/>
    </row>
    <row r="5" spans="1:9">
      <c r="A5" s="900"/>
      <c r="B5" s="906"/>
      <c r="C5" s="907"/>
      <c r="D5" s="899"/>
      <c r="E5" s="907"/>
      <c r="F5" s="905"/>
      <c r="G5" s="899"/>
      <c r="H5" s="905"/>
      <c r="I5" s="908"/>
    </row>
    <row r="6" spans="1:9">
      <c r="A6" s="901" t="str">
        <f>+ToC!A5</f>
        <v>LONG-TERM INSURERS ANNUAL RETURN</v>
      </c>
      <c r="B6" s="909"/>
      <c r="C6" s="905"/>
      <c r="D6" s="899"/>
      <c r="E6" s="905"/>
      <c r="F6" s="905"/>
      <c r="G6" s="899"/>
      <c r="H6" s="99"/>
      <c r="I6" s="902"/>
    </row>
    <row r="7" spans="1:9">
      <c r="A7" s="901" t="str">
        <f>+ToC!A6</f>
        <v>FOR THE YEAR ENDED:</v>
      </c>
      <c r="B7" s="909"/>
      <c r="C7" s="905"/>
      <c r="D7" s="899"/>
      <c r="E7" s="905"/>
      <c r="F7" s="905"/>
      <c r="G7" s="899"/>
      <c r="H7" s="4970">
        <f>+Cover!A23</f>
        <v>0</v>
      </c>
      <c r="I7" s="902"/>
    </row>
    <row r="8" spans="1:9">
      <c r="A8" s="901"/>
      <c r="B8" s="903" t="s">
        <v>2568</v>
      </c>
      <c r="C8" s="905"/>
      <c r="D8" s="899"/>
      <c r="E8" s="905"/>
      <c r="F8" s="905"/>
      <c r="G8" s="899"/>
      <c r="H8" s="902"/>
      <c r="I8" s="902"/>
    </row>
    <row r="9" spans="1:9">
      <c r="A9" s="901"/>
      <c r="B9" s="904"/>
      <c r="C9" s="905"/>
      <c r="D9" s="4925" t="s">
        <v>1889</v>
      </c>
      <c r="E9" s="903" t="s">
        <v>1890</v>
      </c>
      <c r="F9" s="909"/>
      <c r="G9" s="4925" t="s">
        <v>1889</v>
      </c>
      <c r="H9" s="903" t="s">
        <v>1890</v>
      </c>
      <c r="I9" s="903" t="s">
        <v>1891</v>
      </c>
    </row>
    <row r="10" spans="1:9">
      <c r="A10" s="113"/>
      <c r="B10" s="112" t="s">
        <v>1892</v>
      </c>
      <c r="C10" s="3925"/>
      <c r="D10" s="4926"/>
      <c r="E10" s="4927"/>
      <c r="F10" s="4928"/>
      <c r="G10" s="4929"/>
      <c r="H10" s="4930"/>
      <c r="I10" s="4931"/>
    </row>
    <row r="11" spans="1:9">
      <c r="A11" s="119" t="s">
        <v>63</v>
      </c>
      <c r="B11" s="3926" t="s">
        <v>1893</v>
      </c>
      <c r="C11" s="3927"/>
      <c r="D11" s="4932" t="s">
        <v>63</v>
      </c>
      <c r="E11" s="3932">
        <f>+'20.010'!E17</f>
        <v>0</v>
      </c>
      <c r="F11" s="4933"/>
      <c r="G11" s="4934" t="s">
        <v>71</v>
      </c>
      <c r="H11" s="3932">
        <f>+'21.012'!S15</f>
        <v>0</v>
      </c>
      <c r="I11" s="4935">
        <f t="shared" ref="I11:I24" si="0">E11-H11</f>
        <v>0</v>
      </c>
    </row>
    <row r="12" spans="1:9">
      <c r="A12" s="113"/>
      <c r="B12" s="3926" t="s">
        <v>1894</v>
      </c>
      <c r="C12" s="3927"/>
      <c r="D12" s="4932" t="s">
        <v>63</v>
      </c>
      <c r="E12" s="3932">
        <f>+'20.010'!F17</f>
        <v>0</v>
      </c>
      <c r="F12" s="4933"/>
      <c r="G12" s="4934" t="s">
        <v>71</v>
      </c>
      <c r="H12" s="3932">
        <f>+'21.012'!T15</f>
        <v>0</v>
      </c>
      <c r="I12" s="4935">
        <f t="shared" si="0"/>
        <v>0</v>
      </c>
    </row>
    <row r="13" spans="1:9">
      <c r="A13" s="113"/>
      <c r="B13" s="3926" t="s">
        <v>1895</v>
      </c>
      <c r="C13" s="3927"/>
      <c r="D13" s="4932" t="s">
        <v>63</v>
      </c>
      <c r="E13" s="3932">
        <f>+'20.010'!E19</f>
        <v>0</v>
      </c>
      <c r="F13" s="4933"/>
      <c r="G13" s="4934" t="s">
        <v>71</v>
      </c>
      <c r="H13" s="3932">
        <f>+'21.012'!S28</f>
        <v>0</v>
      </c>
      <c r="I13" s="4935">
        <f t="shared" si="0"/>
        <v>0</v>
      </c>
    </row>
    <row r="14" spans="1:9">
      <c r="A14" s="113"/>
      <c r="B14" s="3926" t="s">
        <v>1896</v>
      </c>
      <c r="C14" s="3927"/>
      <c r="D14" s="4932" t="s">
        <v>63</v>
      </c>
      <c r="E14" s="3932">
        <f>+'20.010'!F19</f>
        <v>0</v>
      </c>
      <c r="F14" s="4933"/>
      <c r="G14" s="4934" t="s">
        <v>71</v>
      </c>
      <c r="H14" s="3932">
        <f>+'21.012'!T28</f>
        <v>0</v>
      </c>
      <c r="I14" s="4935">
        <f t="shared" si="0"/>
        <v>0</v>
      </c>
    </row>
    <row r="15" spans="1:9">
      <c r="A15" s="113"/>
      <c r="B15" s="3926" t="s">
        <v>1897</v>
      </c>
      <c r="C15" s="3927"/>
      <c r="D15" s="4932" t="s">
        <v>63</v>
      </c>
      <c r="E15" s="3932">
        <f>+'20.010'!E20</f>
        <v>0</v>
      </c>
      <c r="F15" s="4933"/>
      <c r="G15" s="4934" t="s">
        <v>71</v>
      </c>
      <c r="H15" s="3932">
        <f>+'21.012'!S30</f>
        <v>0</v>
      </c>
      <c r="I15" s="4935">
        <f t="shared" si="0"/>
        <v>0</v>
      </c>
    </row>
    <row r="16" spans="1:9">
      <c r="A16" s="113"/>
      <c r="B16" s="3926" t="s">
        <v>1898</v>
      </c>
      <c r="C16" s="3927"/>
      <c r="D16" s="4932" t="s">
        <v>63</v>
      </c>
      <c r="E16" s="3932">
        <f>+'20.010'!F20</f>
        <v>0</v>
      </c>
      <c r="F16" s="4933"/>
      <c r="G16" s="4934" t="s">
        <v>71</v>
      </c>
      <c r="H16" s="3932">
        <f>+'21.012'!T30</f>
        <v>0</v>
      </c>
      <c r="I16" s="4935">
        <f t="shared" si="0"/>
        <v>0</v>
      </c>
    </row>
    <row r="17" spans="1:9">
      <c r="A17" s="113"/>
      <c r="B17" s="3926" t="s">
        <v>1899</v>
      </c>
      <c r="C17" s="3927"/>
      <c r="D17" s="4932" t="s">
        <v>63</v>
      </c>
      <c r="E17" s="3932">
        <f>+'20.010'!E21</f>
        <v>0</v>
      </c>
      <c r="F17" s="4933"/>
      <c r="G17" s="4934" t="s">
        <v>71</v>
      </c>
      <c r="H17" s="3932">
        <f>+'21.012'!S38</f>
        <v>0</v>
      </c>
      <c r="I17" s="4935">
        <f t="shared" si="0"/>
        <v>0</v>
      </c>
    </row>
    <row r="18" spans="1:9">
      <c r="A18" s="113"/>
      <c r="B18" s="3926" t="s">
        <v>1900</v>
      </c>
      <c r="C18" s="3927"/>
      <c r="D18" s="4932" t="s">
        <v>63</v>
      </c>
      <c r="E18" s="3932">
        <f>+'20.010'!F21</f>
        <v>0</v>
      </c>
      <c r="F18" s="4933"/>
      <c r="G18" s="4934" t="s">
        <v>71</v>
      </c>
      <c r="H18" s="3932">
        <f>+'21.012'!T38</f>
        <v>0</v>
      </c>
      <c r="I18" s="4935">
        <f t="shared" si="0"/>
        <v>0</v>
      </c>
    </row>
    <row r="19" spans="1:9">
      <c r="A19" s="113"/>
      <c r="B19" s="3928" t="s">
        <v>1901</v>
      </c>
      <c r="C19" s="3927"/>
      <c r="D19" s="4932" t="s">
        <v>63</v>
      </c>
      <c r="E19" s="3932">
        <f>+'20.010'!E23</f>
        <v>0</v>
      </c>
      <c r="F19" s="4933"/>
      <c r="G19" s="4934" t="s">
        <v>71</v>
      </c>
      <c r="H19" s="3932">
        <f>+'21.012'!S47</f>
        <v>0</v>
      </c>
      <c r="I19" s="4935">
        <f t="shared" si="0"/>
        <v>0</v>
      </c>
    </row>
    <row r="20" spans="1:9">
      <c r="A20" s="113"/>
      <c r="B20" s="3928" t="s">
        <v>1902</v>
      </c>
      <c r="C20" s="3927"/>
      <c r="D20" s="4932" t="s">
        <v>63</v>
      </c>
      <c r="E20" s="3932">
        <f>+'20.010'!F23</f>
        <v>0</v>
      </c>
      <c r="F20" s="4933"/>
      <c r="G20" s="4934" t="s">
        <v>71</v>
      </c>
      <c r="H20" s="3932">
        <f>+'21.012'!T47</f>
        <v>0</v>
      </c>
      <c r="I20" s="4935">
        <f t="shared" si="0"/>
        <v>0</v>
      </c>
    </row>
    <row r="21" spans="1:9" ht="15" customHeight="1">
      <c r="A21" s="113"/>
      <c r="B21" s="3929" t="s">
        <v>1903</v>
      </c>
      <c r="C21" s="3927"/>
      <c r="D21" s="4932" t="s">
        <v>63</v>
      </c>
      <c r="E21" s="3932">
        <f>+'20.010'!E24</f>
        <v>0</v>
      </c>
      <c r="F21" s="4933"/>
      <c r="G21" s="4934" t="s">
        <v>71</v>
      </c>
      <c r="H21" s="3932">
        <f>+'21.012'!S48</f>
        <v>0</v>
      </c>
      <c r="I21" s="4935">
        <f t="shared" si="0"/>
        <v>0</v>
      </c>
    </row>
    <row r="22" spans="1:9" ht="15" customHeight="1">
      <c r="A22" s="113"/>
      <c r="B22" s="3929" t="s">
        <v>1904</v>
      </c>
      <c r="C22" s="3927"/>
      <c r="D22" s="4932" t="s">
        <v>63</v>
      </c>
      <c r="E22" s="3932">
        <f>+'20.010'!F24</f>
        <v>0</v>
      </c>
      <c r="F22" s="4933"/>
      <c r="G22" s="4934" t="s">
        <v>71</v>
      </c>
      <c r="H22" s="3932">
        <f>+'21.012'!T48</f>
        <v>0</v>
      </c>
      <c r="I22" s="4935">
        <f t="shared" si="0"/>
        <v>0</v>
      </c>
    </row>
    <row r="23" spans="1:9">
      <c r="A23" s="113"/>
      <c r="B23" s="3930" t="s">
        <v>1905</v>
      </c>
      <c r="C23" s="3927"/>
      <c r="D23" s="4932" t="s">
        <v>63</v>
      </c>
      <c r="E23" s="3932">
        <f>+'20.010'!E25</f>
        <v>0</v>
      </c>
      <c r="F23" s="4933"/>
      <c r="G23" s="4934" t="s">
        <v>71</v>
      </c>
      <c r="H23" s="3932">
        <f>+'21.012'!S46</f>
        <v>0</v>
      </c>
      <c r="I23" s="4935">
        <f t="shared" si="0"/>
        <v>0</v>
      </c>
    </row>
    <row r="24" spans="1:9">
      <c r="A24" s="113"/>
      <c r="B24" s="3930" t="s">
        <v>1906</v>
      </c>
      <c r="C24" s="3927"/>
      <c r="D24" s="4932" t="s">
        <v>63</v>
      </c>
      <c r="E24" s="3932">
        <f>+'20.010'!F25</f>
        <v>0</v>
      </c>
      <c r="F24" s="4933"/>
      <c r="G24" s="4934" t="s">
        <v>71</v>
      </c>
      <c r="H24" s="3932">
        <f>+'21.012'!T46</f>
        <v>0</v>
      </c>
      <c r="I24" s="4935">
        <f t="shared" si="0"/>
        <v>0</v>
      </c>
    </row>
    <row r="25" spans="1:9">
      <c r="A25" s="113"/>
      <c r="B25" s="3930" t="s">
        <v>1907</v>
      </c>
      <c r="C25" s="3927"/>
      <c r="D25" s="4932" t="s">
        <v>63</v>
      </c>
      <c r="E25" s="3932">
        <f>+'20.010'!E28</f>
        <v>0</v>
      </c>
      <c r="F25" s="4933"/>
      <c r="G25" s="4934" t="s">
        <v>115</v>
      </c>
      <c r="H25" s="3932">
        <f>+'50.010'!F32</f>
        <v>0</v>
      </c>
      <c r="I25" s="4935">
        <f t="shared" ref="I25:I26" si="1">E25-H25</f>
        <v>0</v>
      </c>
    </row>
    <row r="26" spans="1:9">
      <c r="A26" s="113"/>
      <c r="B26" s="3930" t="s">
        <v>1908</v>
      </c>
      <c r="C26" s="3927"/>
      <c r="D26" s="4932" t="s">
        <v>63</v>
      </c>
      <c r="E26" s="3932">
        <f>+'20.010'!F28</f>
        <v>0</v>
      </c>
      <c r="F26" s="4933"/>
      <c r="G26" s="4934" t="s">
        <v>115</v>
      </c>
      <c r="H26" s="3932">
        <f>+'50.010'!G32</f>
        <v>0</v>
      </c>
      <c r="I26" s="4935">
        <f t="shared" si="1"/>
        <v>0</v>
      </c>
    </row>
    <row r="27" spans="1:9">
      <c r="A27" s="113"/>
      <c r="B27" s="29"/>
      <c r="C27" s="114"/>
      <c r="D27" s="4936"/>
      <c r="E27" s="1361"/>
      <c r="F27" s="4937"/>
      <c r="G27" s="4938"/>
      <c r="H27" s="1361"/>
      <c r="I27" s="4937"/>
    </row>
    <row r="28" spans="1:9">
      <c r="A28" s="113"/>
      <c r="B28" s="112" t="s">
        <v>1909</v>
      </c>
      <c r="C28" s="3925"/>
      <c r="D28" s="4926"/>
      <c r="E28" s="4939"/>
      <c r="F28" s="4940"/>
      <c r="G28" s="4941"/>
      <c r="H28" s="4939"/>
      <c r="I28" s="4940"/>
    </row>
    <row r="29" spans="1:9">
      <c r="A29" s="113">
        <v>20.010999999999999</v>
      </c>
      <c r="B29" s="3930" t="s">
        <v>1910</v>
      </c>
      <c r="C29" s="3927"/>
      <c r="D29" s="4932" t="s">
        <v>63</v>
      </c>
      <c r="E29" s="3932">
        <f>+'20.011'!D20</f>
        <v>0</v>
      </c>
      <c r="F29" s="4933"/>
      <c r="G29" s="4934" t="s">
        <v>117</v>
      </c>
      <c r="H29" s="3932">
        <f>+'50.020'!J25+'50.020'!J57</f>
        <v>0</v>
      </c>
      <c r="I29" s="4935">
        <f t="shared" ref="I29:I30" si="2">E29-H29</f>
        <v>0</v>
      </c>
    </row>
    <row r="30" spans="1:9">
      <c r="A30" s="113"/>
      <c r="B30" s="3930" t="s">
        <v>1911</v>
      </c>
      <c r="C30" s="3927"/>
      <c r="D30" s="4932" t="s">
        <v>63</v>
      </c>
      <c r="E30" s="3932">
        <f>+'20.011'!E20</f>
        <v>0</v>
      </c>
      <c r="F30" s="4933"/>
      <c r="G30" s="4934" t="s">
        <v>1912</v>
      </c>
      <c r="H30" s="3932">
        <f>+'50.020'!C25+'50.020'!C57</f>
        <v>0</v>
      </c>
      <c r="I30" s="4935">
        <f t="shared" si="2"/>
        <v>0</v>
      </c>
    </row>
    <row r="31" spans="1:9">
      <c r="A31" s="113"/>
      <c r="B31" s="29"/>
      <c r="C31" s="114"/>
      <c r="D31" s="4936"/>
      <c r="E31" s="1361"/>
      <c r="F31" s="4937"/>
      <c r="G31" s="4938"/>
      <c r="H31" s="1361"/>
      <c r="I31" s="4942"/>
    </row>
    <row r="32" spans="1:9">
      <c r="A32" s="113">
        <v>20.021999999999998</v>
      </c>
      <c r="B32" s="116" t="s">
        <v>1913</v>
      </c>
      <c r="C32" s="117"/>
      <c r="D32" s="4943"/>
      <c r="E32" s="4944"/>
      <c r="F32" s="4942"/>
      <c r="G32" s="4945"/>
      <c r="H32" s="4944"/>
      <c r="I32" s="4942"/>
    </row>
    <row r="33" spans="1:9">
      <c r="A33" s="113"/>
      <c r="B33" s="3931" t="s">
        <v>1914</v>
      </c>
      <c r="C33" s="3927"/>
      <c r="D33" s="4932" t="s">
        <v>715</v>
      </c>
      <c r="E33" s="3932">
        <f>+'20.022'!E16</f>
        <v>0</v>
      </c>
      <c r="F33" s="4933"/>
      <c r="G33" s="4934" t="s">
        <v>65</v>
      </c>
      <c r="H33" s="3932">
        <f>+'20.020'!C81</f>
        <v>0</v>
      </c>
      <c r="I33" s="4935">
        <f>E33-H33</f>
        <v>0</v>
      </c>
    </row>
    <row r="34" spans="1:9">
      <c r="A34" s="113"/>
      <c r="B34" s="3931" t="s">
        <v>1915</v>
      </c>
      <c r="C34" s="3927"/>
      <c r="D34" s="4932" t="s">
        <v>715</v>
      </c>
      <c r="E34" s="3932">
        <f>+'20.022'!F16</f>
        <v>0</v>
      </c>
      <c r="F34" s="4933"/>
      <c r="G34" s="4934" t="s">
        <v>65</v>
      </c>
      <c r="H34" s="3932">
        <f>+'20.020'!D81</f>
        <v>0</v>
      </c>
      <c r="I34" s="4935">
        <f>E34-H34</f>
        <v>0</v>
      </c>
    </row>
    <row r="35" spans="1:9">
      <c r="A35" s="113"/>
      <c r="B35" s="14"/>
      <c r="C35" s="114"/>
      <c r="D35" s="4936"/>
      <c r="E35" s="1361"/>
      <c r="F35" s="4937"/>
      <c r="G35" s="4938"/>
      <c r="H35" s="1361"/>
      <c r="I35" s="4946"/>
    </row>
    <row r="36" spans="1:9">
      <c r="A36" s="113"/>
      <c r="B36" s="118" t="s">
        <v>1916</v>
      </c>
      <c r="C36" s="114"/>
      <c r="D36" s="4936"/>
      <c r="E36" s="1361"/>
      <c r="F36" s="4937"/>
      <c r="G36" s="4938"/>
      <c r="H36" s="1361"/>
      <c r="I36" s="4946"/>
    </row>
    <row r="37" spans="1:9">
      <c r="A37" s="119" t="s">
        <v>70</v>
      </c>
      <c r="B37" s="3931" t="s">
        <v>1917</v>
      </c>
      <c r="C37" s="3927"/>
      <c r="D37" s="4932" t="s">
        <v>70</v>
      </c>
      <c r="E37" s="3932">
        <f>+'21.010'!G49</f>
        <v>0</v>
      </c>
      <c r="F37" s="4933"/>
      <c r="G37" s="4934" t="s">
        <v>1918</v>
      </c>
      <c r="H37" s="3932">
        <f>+'21.012'!D50</f>
        <v>0</v>
      </c>
      <c r="I37" s="4935">
        <f>E37-H37</f>
        <v>0</v>
      </c>
    </row>
    <row r="38" spans="1:9">
      <c r="A38" s="119"/>
      <c r="B38" s="3931" t="s">
        <v>1919</v>
      </c>
      <c r="C38" s="3927"/>
      <c r="D38" s="4932" t="s">
        <v>70</v>
      </c>
      <c r="E38" s="3932">
        <f>+'21.010'!G53</f>
        <v>0</v>
      </c>
      <c r="F38" s="4933"/>
      <c r="G38" s="4934" t="s">
        <v>1918</v>
      </c>
      <c r="H38" s="3932">
        <f>+'21.012'!S50</f>
        <v>0</v>
      </c>
      <c r="I38" s="4935">
        <f>E38-H38</f>
        <v>0</v>
      </c>
    </row>
    <row r="39" spans="1:9">
      <c r="A39" s="119"/>
      <c r="B39" s="14"/>
      <c r="C39" s="114"/>
      <c r="D39" s="4936"/>
      <c r="E39" s="1361"/>
      <c r="F39" s="4937"/>
      <c r="G39" s="4938"/>
      <c r="H39" s="1361"/>
      <c r="I39" s="4946"/>
    </row>
    <row r="40" spans="1:9">
      <c r="A40" s="119"/>
      <c r="B40" s="118" t="s">
        <v>1920</v>
      </c>
      <c r="C40" s="114"/>
      <c r="D40" s="4936"/>
      <c r="E40" s="1361"/>
      <c r="F40" s="4937"/>
      <c r="G40" s="4938"/>
      <c r="H40" s="1361"/>
      <c r="I40" s="4946"/>
    </row>
    <row r="41" spans="1:9">
      <c r="A41" s="119" t="s">
        <v>857</v>
      </c>
      <c r="B41" s="3931" t="s">
        <v>1921</v>
      </c>
      <c r="C41" s="3927"/>
      <c r="D41" s="4932" t="s">
        <v>857</v>
      </c>
      <c r="E41" s="3932">
        <f>+'22.010'!S16</f>
        <v>0</v>
      </c>
      <c r="F41" s="4933"/>
      <c r="G41" s="4934" t="s">
        <v>115</v>
      </c>
      <c r="H41" s="3932">
        <f>+'50.010'!F32</f>
        <v>0</v>
      </c>
      <c r="I41" s="4935">
        <f t="shared" ref="I41:I46" si="3">E41-H41</f>
        <v>0</v>
      </c>
    </row>
    <row r="42" spans="1:9">
      <c r="A42" s="119"/>
      <c r="B42" s="3931" t="s">
        <v>1922</v>
      </c>
      <c r="C42" s="3927"/>
      <c r="D42" s="4932" t="s">
        <v>857</v>
      </c>
      <c r="E42" s="3932">
        <f>+'22.010'!T16</f>
        <v>0</v>
      </c>
      <c r="F42" s="4933"/>
      <c r="G42" s="4934" t="s">
        <v>115</v>
      </c>
      <c r="H42" s="3932">
        <f>+'50.010'!G32</f>
        <v>0</v>
      </c>
      <c r="I42" s="4935">
        <f t="shared" si="3"/>
        <v>0</v>
      </c>
    </row>
    <row r="43" spans="1:9">
      <c r="A43" s="119"/>
      <c r="B43" s="3931" t="s">
        <v>1923</v>
      </c>
      <c r="C43" s="3927"/>
      <c r="D43" s="4932" t="s">
        <v>857</v>
      </c>
      <c r="E43" s="3932">
        <f>+'22.010'!S21</f>
        <v>0</v>
      </c>
      <c r="F43" s="4933"/>
      <c r="G43" s="4934" t="s">
        <v>117</v>
      </c>
      <c r="H43" s="3932">
        <f>+'50.020'!J25+'50.020'!J57</f>
        <v>0</v>
      </c>
      <c r="I43" s="4935">
        <f t="shared" si="3"/>
        <v>0</v>
      </c>
    </row>
    <row r="44" spans="1:9">
      <c r="A44" s="119"/>
      <c r="B44" s="3931" t="s">
        <v>1924</v>
      </c>
      <c r="C44" s="3927"/>
      <c r="D44" s="4932" t="s">
        <v>857</v>
      </c>
      <c r="E44" s="3932">
        <f>+'22.010'!T21</f>
        <v>0</v>
      </c>
      <c r="F44" s="4933"/>
      <c r="G44" s="4934" t="s">
        <v>117</v>
      </c>
      <c r="H44" s="3932">
        <f>+'50.020'!C25+'50.020'!C57</f>
        <v>0</v>
      </c>
      <c r="I44" s="4935">
        <f t="shared" si="3"/>
        <v>0</v>
      </c>
    </row>
    <row r="45" spans="1:9">
      <c r="A45" s="119"/>
      <c r="B45" s="3931" t="s">
        <v>1925</v>
      </c>
      <c r="C45" s="3927"/>
      <c r="D45" s="4932" t="s">
        <v>857</v>
      </c>
      <c r="E45" s="3932">
        <f>+'22.010'!R16</f>
        <v>0</v>
      </c>
      <c r="F45" s="4933"/>
      <c r="G45" s="4934" t="s">
        <v>115</v>
      </c>
      <c r="H45" s="3932">
        <f>+'50.010'!D32</f>
        <v>0</v>
      </c>
      <c r="I45" s="4935">
        <f t="shared" si="3"/>
        <v>0</v>
      </c>
    </row>
    <row r="46" spans="1:9">
      <c r="A46" s="119"/>
      <c r="B46" s="3931" t="s">
        <v>1926</v>
      </c>
      <c r="C46" s="3927"/>
      <c r="D46" s="4932" t="s">
        <v>857</v>
      </c>
      <c r="E46" s="3932">
        <f>+'22.010'!R21</f>
        <v>0</v>
      </c>
      <c r="F46" s="4933"/>
      <c r="G46" s="4934" t="s">
        <v>117</v>
      </c>
      <c r="H46" s="3932">
        <f>+'50.020'!J25</f>
        <v>0</v>
      </c>
      <c r="I46" s="4935">
        <f t="shared" si="3"/>
        <v>0</v>
      </c>
    </row>
    <row r="47" spans="1:9">
      <c r="A47" s="119"/>
      <c r="B47" s="3931" t="s">
        <v>1927</v>
      </c>
      <c r="C47" s="3927"/>
      <c r="D47" s="4932" t="s">
        <v>857</v>
      </c>
      <c r="E47" s="3932">
        <f>+'22.010'!Q16</f>
        <v>0</v>
      </c>
      <c r="F47" s="4933"/>
      <c r="G47" s="4934" t="s">
        <v>115</v>
      </c>
      <c r="H47" s="3932">
        <f>+'50.010'!E32</f>
        <v>0</v>
      </c>
      <c r="I47" s="4935">
        <f t="shared" ref="I47:I48" si="4">E47-H47</f>
        <v>0</v>
      </c>
    </row>
    <row r="48" spans="1:9">
      <c r="A48" s="119"/>
      <c r="B48" s="3931" t="s">
        <v>1928</v>
      </c>
      <c r="C48" s="3927"/>
      <c r="D48" s="4932" t="s">
        <v>857</v>
      </c>
      <c r="E48" s="3932">
        <f>+'22.010'!Q21</f>
        <v>0</v>
      </c>
      <c r="F48" s="4933"/>
      <c r="G48" s="4934" t="s">
        <v>117</v>
      </c>
      <c r="H48" s="3932">
        <f>+'50.020'!J57</f>
        <v>0</v>
      </c>
      <c r="I48" s="4935">
        <f t="shared" si="4"/>
        <v>0</v>
      </c>
    </row>
    <row r="49" spans="1:9">
      <c r="A49" s="119"/>
      <c r="B49" s="3926" t="s">
        <v>1929</v>
      </c>
      <c r="C49" s="3933"/>
      <c r="D49" s="4932" t="s">
        <v>857</v>
      </c>
      <c r="E49" s="4947">
        <f>+'22.010'!S15</f>
        <v>0</v>
      </c>
      <c r="F49" s="4948"/>
      <c r="G49" s="4934" t="s">
        <v>71</v>
      </c>
      <c r="H49" s="4947">
        <f>+'21.012'!S50</f>
        <v>0</v>
      </c>
      <c r="I49" s="4935">
        <f t="shared" ref="I49" si="5">E49-H49</f>
        <v>0</v>
      </c>
    </row>
    <row r="50" spans="1:9">
      <c r="A50" s="119"/>
      <c r="B50" s="3926" t="s">
        <v>1930</v>
      </c>
      <c r="C50" s="3933"/>
      <c r="D50" s="4932" t="s">
        <v>857</v>
      </c>
      <c r="E50" s="4947">
        <f>+'22.010'!T15</f>
        <v>0</v>
      </c>
      <c r="F50" s="4948"/>
      <c r="G50" s="4934" t="s">
        <v>71</v>
      </c>
      <c r="H50" s="4947">
        <f>+'21.012'!T50</f>
        <v>0</v>
      </c>
      <c r="I50" s="4949">
        <f>E49-H49</f>
        <v>0</v>
      </c>
    </row>
    <row r="51" spans="1:9">
      <c r="A51" s="113"/>
      <c r="B51" s="14"/>
      <c r="C51" s="114"/>
      <c r="D51" s="4936"/>
      <c r="E51" s="1361"/>
      <c r="F51" s="4937"/>
      <c r="G51" s="4938"/>
      <c r="H51" s="1361"/>
      <c r="I51" s="4946"/>
    </row>
    <row r="52" spans="1:9">
      <c r="A52" s="119" t="s">
        <v>76</v>
      </c>
      <c r="B52" s="116" t="s">
        <v>1931</v>
      </c>
      <c r="C52" s="117"/>
      <c r="D52" s="4943"/>
      <c r="E52" s="4950"/>
      <c r="F52" s="4942"/>
      <c r="G52" s="4945"/>
      <c r="H52" s="4950"/>
      <c r="I52" s="4942" t="s">
        <v>1008</v>
      </c>
    </row>
    <row r="53" spans="1:9">
      <c r="A53" s="119"/>
      <c r="B53" s="3926" t="s">
        <v>1932</v>
      </c>
      <c r="C53" s="3927"/>
      <c r="D53" s="4932" t="s">
        <v>76</v>
      </c>
      <c r="E53" s="3932">
        <f>+'23.010'!D24</f>
        <v>0</v>
      </c>
      <c r="F53" s="4933"/>
      <c r="G53" s="4934" t="s">
        <v>115</v>
      </c>
      <c r="H53" s="3932">
        <f>+'50.010'!D32</f>
        <v>0</v>
      </c>
      <c r="I53" s="4935">
        <f>E53-H53</f>
        <v>0</v>
      </c>
    </row>
    <row r="54" spans="1:9">
      <c r="A54" s="119"/>
      <c r="B54" s="3926" t="s">
        <v>1933</v>
      </c>
      <c r="C54" s="3927"/>
      <c r="D54" s="4932" t="s">
        <v>76</v>
      </c>
      <c r="E54" s="3932">
        <f>+'23.010'!E24</f>
        <v>0</v>
      </c>
      <c r="F54" s="4933"/>
      <c r="G54" s="4934" t="s">
        <v>115</v>
      </c>
      <c r="H54" s="3932">
        <f>+'50.010'!E32</f>
        <v>0</v>
      </c>
      <c r="I54" s="4935">
        <f t="shared" ref="I54:I64" si="6">E54-H54</f>
        <v>0</v>
      </c>
    </row>
    <row r="55" spans="1:9">
      <c r="A55" s="119"/>
      <c r="B55" s="3926" t="s">
        <v>1934</v>
      </c>
      <c r="C55" s="3927"/>
      <c r="D55" s="4932" t="s">
        <v>76</v>
      </c>
      <c r="E55" s="3932">
        <f>+'23.010'!F24</f>
        <v>0</v>
      </c>
      <c r="F55" s="4933"/>
      <c r="G55" s="4934" t="s">
        <v>115</v>
      </c>
      <c r="H55" s="3932">
        <f>+'50.010'!F32</f>
        <v>0</v>
      </c>
      <c r="I55" s="4935">
        <f t="shared" si="6"/>
        <v>0</v>
      </c>
    </row>
    <row r="56" spans="1:9">
      <c r="A56" s="119"/>
      <c r="B56" s="3926" t="s">
        <v>1935</v>
      </c>
      <c r="C56" s="3927"/>
      <c r="D56" s="4932" t="s">
        <v>76</v>
      </c>
      <c r="E56" s="3932">
        <f>+'23.010'!G24</f>
        <v>0</v>
      </c>
      <c r="F56" s="4933"/>
      <c r="G56" s="4934" t="s">
        <v>115</v>
      </c>
      <c r="H56" s="3932">
        <f>+'50.010'!G32</f>
        <v>0</v>
      </c>
      <c r="I56" s="4935">
        <f t="shared" si="6"/>
        <v>0</v>
      </c>
    </row>
    <row r="57" spans="1:9">
      <c r="A57" s="119"/>
      <c r="B57" s="3926" t="s">
        <v>1936</v>
      </c>
      <c r="C57" s="3927"/>
      <c r="D57" s="4932" t="s">
        <v>76</v>
      </c>
      <c r="E57" s="3932">
        <f>+'23.010'!D22</f>
        <v>0</v>
      </c>
      <c r="F57" s="4933"/>
      <c r="G57" s="4934" t="s">
        <v>87</v>
      </c>
      <c r="H57" s="3932">
        <f>+'30.012'!D96</f>
        <v>0</v>
      </c>
      <c r="I57" s="4935">
        <f t="shared" si="6"/>
        <v>0</v>
      </c>
    </row>
    <row r="58" spans="1:9">
      <c r="A58" s="119"/>
      <c r="B58" s="3926" t="s">
        <v>1937</v>
      </c>
      <c r="C58" s="3927"/>
      <c r="D58" s="4932" t="s">
        <v>76</v>
      </c>
      <c r="E58" s="3932">
        <f>+'23.010'!E22</f>
        <v>0</v>
      </c>
      <c r="F58" s="4933"/>
      <c r="G58" s="4934" t="s">
        <v>87</v>
      </c>
      <c r="H58" s="3932">
        <f>+'30.012'!E96:E96</f>
        <v>0</v>
      </c>
      <c r="I58" s="4935">
        <f t="shared" si="6"/>
        <v>0</v>
      </c>
    </row>
    <row r="59" spans="1:9">
      <c r="A59" s="119"/>
      <c r="B59" s="3926" t="s">
        <v>1938</v>
      </c>
      <c r="C59" s="3927"/>
      <c r="D59" s="4932" t="s">
        <v>76</v>
      </c>
      <c r="E59" s="3932">
        <f>+'23.010'!F22</f>
        <v>0</v>
      </c>
      <c r="F59" s="4933"/>
      <c r="G59" s="4934" t="s">
        <v>87</v>
      </c>
      <c r="H59" s="3932">
        <f>+'30.012'!F96</f>
        <v>0</v>
      </c>
      <c r="I59" s="4935">
        <f t="shared" si="6"/>
        <v>0</v>
      </c>
    </row>
    <row r="60" spans="1:9">
      <c r="A60" s="119"/>
      <c r="B60" s="3926" t="s">
        <v>1939</v>
      </c>
      <c r="C60" s="3927"/>
      <c r="D60" s="4932" t="s">
        <v>76</v>
      </c>
      <c r="E60" s="3932">
        <f>+'23.010'!G22</f>
        <v>0</v>
      </c>
      <c r="F60" s="4933"/>
      <c r="G60" s="4934" t="s">
        <v>87</v>
      </c>
      <c r="H60" s="3932">
        <f>+'30.012'!G96</f>
        <v>0</v>
      </c>
      <c r="I60" s="4935">
        <f t="shared" si="6"/>
        <v>0</v>
      </c>
    </row>
    <row r="61" spans="1:9">
      <c r="A61" s="119"/>
      <c r="B61" s="3926" t="s">
        <v>1940</v>
      </c>
      <c r="C61" s="3927"/>
      <c r="D61" s="4932" t="s">
        <v>76</v>
      </c>
      <c r="E61" s="3932">
        <f>+'23.010'!D44-'23.010'!D24</f>
        <v>0</v>
      </c>
      <c r="F61" s="4933"/>
      <c r="G61" s="4934" t="s">
        <v>1941</v>
      </c>
      <c r="H61" s="3932">
        <f>+'25.010'!C104+'25.010'!D104</f>
        <v>0</v>
      </c>
      <c r="I61" s="4935">
        <f t="shared" si="6"/>
        <v>0</v>
      </c>
    </row>
    <row r="62" spans="1:9">
      <c r="A62" s="119"/>
      <c r="B62" s="3926" t="s">
        <v>1942</v>
      </c>
      <c r="C62" s="3927"/>
      <c r="D62" s="4932" t="s">
        <v>76</v>
      </c>
      <c r="E62" s="3932">
        <f>+'23.010'!E44-'23.010'!E24</f>
        <v>0</v>
      </c>
      <c r="F62" s="4933"/>
      <c r="G62" s="4934" t="s">
        <v>1941</v>
      </c>
      <c r="H62" s="3932">
        <f>+'25.010'!E104+'25.010'!F104</f>
        <v>0</v>
      </c>
      <c r="I62" s="4935">
        <f t="shared" si="6"/>
        <v>0</v>
      </c>
    </row>
    <row r="63" spans="1:9">
      <c r="A63" s="113"/>
      <c r="B63" s="3926" t="s">
        <v>1943</v>
      </c>
      <c r="C63" s="3927"/>
      <c r="D63" s="4932" t="s">
        <v>76</v>
      </c>
      <c r="E63" s="3932">
        <f>+'23.010'!F44-'23.010'!F24</f>
        <v>0</v>
      </c>
      <c r="F63" s="4933"/>
      <c r="G63" s="4934" t="s">
        <v>1941</v>
      </c>
      <c r="H63" s="3932">
        <f>+'25.010'!G104</f>
        <v>0</v>
      </c>
      <c r="I63" s="4935">
        <f t="shared" si="6"/>
        <v>0</v>
      </c>
    </row>
    <row r="64" spans="1:9">
      <c r="A64" s="113"/>
      <c r="B64" s="3926" t="s">
        <v>1944</v>
      </c>
      <c r="C64" s="3927"/>
      <c r="D64" s="4932" t="s">
        <v>76</v>
      </c>
      <c r="E64" s="3932">
        <f>+'23.010'!G44-'23.010'!G24</f>
        <v>0</v>
      </c>
      <c r="F64" s="4933"/>
      <c r="G64" s="4934" t="s">
        <v>1941</v>
      </c>
      <c r="H64" s="3932">
        <f>+'25.010'!H104</f>
        <v>0</v>
      </c>
      <c r="I64" s="4935">
        <f t="shared" si="6"/>
        <v>0</v>
      </c>
    </row>
    <row r="65" spans="1:9">
      <c r="A65" s="113"/>
      <c r="B65" s="3934"/>
      <c r="C65" s="3935"/>
      <c r="D65" s="4951"/>
      <c r="E65" s="4952"/>
      <c r="F65" s="4953"/>
      <c r="G65" s="4954"/>
      <c r="H65" s="4952"/>
      <c r="I65" s="4953"/>
    </row>
    <row r="66" spans="1:9">
      <c r="A66" s="113"/>
      <c r="B66" s="116" t="s">
        <v>1945</v>
      </c>
      <c r="C66" s="3925"/>
      <c r="D66" s="4926"/>
      <c r="E66" s="4939"/>
      <c r="F66" s="4940"/>
      <c r="G66" s="4941"/>
      <c r="H66" s="4939"/>
      <c r="I66" s="4940"/>
    </row>
    <row r="67" spans="1:9">
      <c r="A67" s="113">
        <v>23.010999999999999</v>
      </c>
      <c r="B67" s="3926" t="s">
        <v>1946</v>
      </c>
      <c r="C67" s="3927"/>
      <c r="D67" s="4932" t="s">
        <v>77</v>
      </c>
      <c r="E67" s="3932">
        <f>+'23.011'!F16</f>
        <v>0</v>
      </c>
      <c r="F67" s="4933"/>
      <c r="G67" s="4934" t="s">
        <v>87</v>
      </c>
      <c r="H67" s="3932">
        <f>+'30.012'!F57</f>
        <v>0</v>
      </c>
      <c r="I67" s="4935">
        <f>E67-H67</f>
        <v>0</v>
      </c>
    </row>
    <row r="68" spans="1:9">
      <c r="A68" s="113"/>
      <c r="B68" s="3926" t="s">
        <v>1947</v>
      </c>
      <c r="C68" s="3927"/>
      <c r="D68" s="4932" t="s">
        <v>77</v>
      </c>
      <c r="E68" s="3932">
        <f>+'23.011'!G16</f>
        <v>0</v>
      </c>
      <c r="F68" s="4933"/>
      <c r="G68" s="4934" t="s">
        <v>87</v>
      </c>
      <c r="H68" s="3932">
        <f>+'30.012'!G57</f>
        <v>0</v>
      </c>
      <c r="I68" s="4935">
        <f t="shared" ref="I68:I81" si="7">E68-H68</f>
        <v>0</v>
      </c>
    </row>
    <row r="69" spans="1:9">
      <c r="A69" s="113"/>
      <c r="B69" s="3926" t="s">
        <v>1948</v>
      </c>
      <c r="C69" s="3927"/>
      <c r="D69" s="4932" t="s">
        <v>77</v>
      </c>
      <c r="E69" s="3932">
        <f>+'23.011'!F17</f>
        <v>0</v>
      </c>
      <c r="F69" s="4933"/>
      <c r="G69" s="4934" t="s">
        <v>90</v>
      </c>
      <c r="H69" s="3932">
        <f>+'30.014'!G25</f>
        <v>0</v>
      </c>
      <c r="I69" s="4935">
        <f t="shared" si="7"/>
        <v>0</v>
      </c>
    </row>
    <row r="70" spans="1:9">
      <c r="A70" s="113"/>
      <c r="B70" s="3926" t="s">
        <v>1949</v>
      </c>
      <c r="C70" s="3927"/>
      <c r="D70" s="4932" t="s">
        <v>77</v>
      </c>
      <c r="E70" s="3932">
        <f>+'23.011'!G17</f>
        <v>0</v>
      </c>
      <c r="F70" s="4933"/>
      <c r="G70" s="4934" t="s">
        <v>90</v>
      </c>
      <c r="H70" s="3932">
        <f>+'30.014'!H25</f>
        <v>0</v>
      </c>
      <c r="I70" s="4935">
        <f t="shared" si="7"/>
        <v>0</v>
      </c>
    </row>
    <row r="71" spans="1:9">
      <c r="A71" s="113"/>
      <c r="B71" s="3926" t="s">
        <v>1950</v>
      </c>
      <c r="C71" s="3927"/>
      <c r="D71" s="4932" t="s">
        <v>77</v>
      </c>
      <c r="E71" s="3932">
        <f>+'23.011'!F18</f>
        <v>0</v>
      </c>
      <c r="F71" s="4933"/>
      <c r="G71" s="4934" t="s">
        <v>87</v>
      </c>
      <c r="H71" s="3932">
        <f>+'30.012'!F81</f>
        <v>0</v>
      </c>
      <c r="I71" s="4935">
        <f t="shared" si="7"/>
        <v>0</v>
      </c>
    </row>
    <row r="72" spans="1:9">
      <c r="A72" s="113"/>
      <c r="B72" s="3926" t="s">
        <v>1951</v>
      </c>
      <c r="C72" s="3927"/>
      <c r="D72" s="4932" t="s">
        <v>77</v>
      </c>
      <c r="E72" s="3932">
        <f>+'23.011'!G18</f>
        <v>0</v>
      </c>
      <c r="F72" s="4933"/>
      <c r="G72" s="4934" t="s">
        <v>1952</v>
      </c>
      <c r="H72" s="3932">
        <f>+'30.012'!G81</f>
        <v>0</v>
      </c>
      <c r="I72" s="4935">
        <f t="shared" si="7"/>
        <v>0</v>
      </c>
    </row>
    <row r="73" spans="1:9">
      <c r="A73" s="113"/>
      <c r="B73" s="3926" t="s">
        <v>1953</v>
      </c>
      <c r="C73" s="3927"/>
      <c r="D73" s="4932" t="s">
        <v>77</v>
      </c>
      <c r="E73" s="3932">
        <f>+'23.011'!F19</f>
        <v>0</v>
      </c>
      <c r="F73" s="4933"/>
      <c r="G73" s="4934" t="s">
        <v>117</v>
      </c>
      <c r="H73" s="3932">
        <f>+'50.020'!J25+'50.020'!J57</f>
        <v>0</v>
      </c>
      <c r="I73" s="4935">
        <f t="shared" si="7"/>
        <v>0</v>
      </c>
    </row>
    <row r="74" spans="1:9">
      <c r="A74" s="113"/>
      <c r="B74" s="3926" t="s">
        <v>1954</v>
      </c>
      <c r="C74" s="3927"/>
      <c r="D74" s="4932" t="s">
        <v>77</v>
      </c>
      <c r="E74" s="3932">
        <f>+'23.011'!G19</f>
        <v>0</v>
      </c>
      <c r="F74" s="4933"/>
      <c r="G74" s="4934" t="s">
        <v>117</v>
      </c>
      <c r="H74" s="3932">
        <f>+'50.020'!C25+'50.020'!C57</f>
        <v>0</v>
      </c>
      <c r="I74" s="4935">
        <f t="shared" si="7"/>
        <v>0</v>
      </c>
    </row>
    <row r="75" spans="1:9">
      <c r="A75" s="113"/>
      <c r="B75" s="3926" t="s">
        <v>1955</v>
      </c>
      <c r="C75" s="3927"/>
      <c r="D75" s="4932" t="s">
        <v>77</v>
      </c>
      <c r="E75" s="3932">
        <f>+'23.011'!F33</f>
        <v>0</v>
      </c>
      <c r="F75" s="4933"/>
      <c r="G75" s="4934" t="s">
        <v>92</v>
      </c>
      <c r="H75" s="3932">
        <f>+'30.030'!E57</f>
        <v>0</v>
      </c>
      <c r="I75" s="4935">
        <f t="shared" si="7"/>
        <v>0</v>
      </c>
    </row>
    <row r="76" spans="1:9">
      <c r="A76" s="113"/>
      <c r="B76" s="3926" t="s">
        <v>1956</v>
      </c>
      <c r="C76" s="3927"/>
      <c r="D76" s="4932" t="s">
        <v>77</v>
      </c>
      <c r="E76" s="3932">
        <f>+'23.011'!G33</f>
        <v>0</v>
      </c>
      <c r="F76" s="4933"/>
      <c r="G76" s="4934" t="s">
        <v>92</v>
      </c>
      <c r="H76" s="3932">
        <f>+'30.030'!F57</f>
        <v>0</v>
      </c>
      <c r="I76" s="4935">
        <f t="shared" si="7"/>
        <v>0</v>
      </c>
    </row>
    <row r="77" spans="1:9">
      <c r="A77" s="113"/>
      <c r="B77" s="3926" t="s">
        <v>1957</v>
      </c>
      <c r="C77" s="3927"/>
      <c r="D77" s="4932" t="s">
        <v>77</v>
      </c>
      <c r="E77" s="3932">
        <f>+'23.011'!F37</f>
        <v>0</v>
      </c>
      <c r="F77" s="4933"/>
      <c r="G77" s="4934" t="s">
        <v>80</v>
      </c>
      <c r="H77" s="3932">
        <f>+'23.030'!F30</f>
        <v>0</v>
      </c>
      <c r="I77" s="4935">
        <f t="shared" si="7"/>
        <v>0</v>
      </c>
    </row>
    <row r="78" spans="1:9">
      <c r="A78" s="113"/>
      <c r="B78" s="3926" t="s">
        <v>1958</v>
      </c>
      <c r="C78" s="3927"/>
      <c r="D78" s="4932" t="s">
        <v>77</v>
      </c>
      <c r="E78" s="3932">
        <f>+'23.011'!G37</f>
        <v>0</v>
      </c>
      <c r="F78" s="4933"/>
      <c r="G78" s="4934" t="s">
        <v>80</v>
      </c>
      <c r="H78" s="3932">
        <f>+'23.030'!G30</f>
        <v>0</v>
      </c>
      <c r="I78" s="4935">
        <f t="shared" si="7"/>
        <v>0</v>
      </c>
    </row>
    <row r="79" spans="1:9">
      <c r="A79" s="113"/>
      <c r="B79" s="3926" t="s">
        <v>1959</v>
      </c>
      <c r="C79" s="3927"/>
      <c r="D79" s="4932" t="s">
        <v>77</v>
      </c>
      <c r="E79" s="3932">
        <f>+'23.011'!F38</f>
        <v>0</v>
      </c>
      <c r="F79" s="4933"/>
      <c r="G79" s="4934" t="s">
        <v>79</v>
      </c>
      <c r="H79" s="3932">
        <f>+'23.021'!F97</f>
        <v>0</v>
      </c>
      <c r="I79" s="4935">
        <f t="shared" si="7"/>
        <v>0</v>
      </c>
    </row>
    <row r="80" spans="1:9">
      <c r="A80" s="113"/>
      <c r="B80" s="3926" t="s">
        <v>1960</v>
      </c>
      <c r="C80" s="3927"/>
      <c r="D80" s="4932" t="s">
        <v>77</v>
      </c>
      <c r="E80" s="3932">
        <f>+'23.011'!F39</f>
        <v>0</v>
      </c>
      <c r="F80" s="4933"/>
      <c r="G80" s="4934" t="s">
        <v>79</v>
      </c>
      <c r="H80" s="3932">
        <f>+'23.021'!E97</f>
        <v>0</v>
      </c>
      <c r="I80" s="4935">
        <f t="shared" si="7"/>
        <v>0</v>
      </c>
    </row>
    <row r="81" spans="1:9">
      <c r="A81" s="113"/>
      <c r="B81" s="3926" t="s">
        <v>1961</v>
      </c>
      <c r="C81" s="3927"/>
      <c r="D81" s="4932" t="s">
        <v>77</v>
      </c>
      <c r="E81" s="3932">
        <f>+'23.011'!F47</f>
        <v>0</v>
      </c>
      <c r="F81" s="4933"/>
      <c r="G81" s="4934" t="s">
        <v>79</v>
      </c>
      <c r="H81" s="3932">
        <f>+'23.021'!G97+'23.021'!H97</f>
        <v>0</v>
      </c>
      <c r="I81" s="4935">
        <f t="shared" si="7"/>
        <v>0</v>
      </c>
    </row>
    <row r="82" spans="1:9">
      <c r="A82" s="120"/>
      <c r="B82" s="29"/>
      <c r="C82" s="3935"/>
      <c r="D82" s="4936"/>
      <c r="E82" s="1361"/>
      <c r="F82" s="4937"/>
      <c r="G82" s="4938"/>
      <c r="H82" s="1361"/>
      <c r="I82" s="4937"/>
    </row>
    <row r="83" spans="1:9">
      <c r="A83" s="119" t="s">
        <v>79</v>
      </c>
      <c r="B83" s="3936" t="s">
        <v>1913</v>
      </c>
      <c r="C83" s="3925"/>
      <c r="D83" s="4943"/>
      <c r="E83" s="4944"/>
      <c r="F83" s="4940"/>
      <c r="G83" s="4945"/>
      <c r="H83" s="4944"/>
      <c r="I83" s="4942"/>
    </row>
    <row r="84" spans="1:9">
      <c r="A84" s="113"/>
      <c r="B84" s="3931" t="s">
        <v>1962</v>
      </c>
      <c r="C84" s="3927"/>
      <c r="D84" s="4932" t="s">
        <v>79</v>
      </c>
      <c r="E84" s="3932">
        <f>+'23.021'!I16</f>
        <v>0</v>
      </c>
      <c r="F84" s="4933"/>
      <c r="G84" s="4934" t="s">
        <v>78</v>
      </c>
      <c r="H84" s="3932">
        <f>+'23.020'!G68</f>
        <v>0</v>
      </c>
      <c r="I84" s="4935">
        <f>E84-H84</f>
        <v>0</v>
      </c>
    </row>
    <row r="85" spans="1:9">
      <c r="A85" s="113"/>
      <c r="B85" s="3931" t="s">
        <v>1963</v>
      </c>
      <c r="C85" s="3927"/>
      <c r="D85" s="4932" t="s">
        <v>79</v>
      </c>
      <c r="E85" s="3932">
        <f>+'23.021'!J16</f>
        <v>0</v>
      </c>
      <c r="F85" s="4933"/>
      <c r="G85" s="4934" t="s">
        <v>78</v>
      </c>
      <c r="H85" s="3932">
        <f>+'23.020'!H68</f>
        <v>0</v>
      </c>
      <c r="I85" s="4935">
        <f>E85-H85</f>
        <v>0</v>
      </c>
    </row>
    <row r="86" spans="1:9">
      <c r="A86" s="113"/>
      <c r="B86" s="116"/>
      <c r="C86" s="117"/>
      <c r="D86" s="4943"/>
      <c r="E86" s="4944"/>
      <c r="F86" s="4942"/>
      <c r="G86" s="4938"/>
      <c r="H86" s="4955"/>
      <c r="I86" s="4937"/>
    </row>
    <row r="87" spans="1:9">
      <c r="A87" s="28"/>
      <c r="B87" s="30" t="s">
        <v>1964</v>
      </c>
      <c r="C87" s="121"/>
      <c r="D87" s="4943"/>
      <c r="E87" s="4956"/>
      <c r="F87" s="4957"/>
      <c r="G87" s="4945"/>
      <c r="H87" s="4956"/>
      <c r="I87" s="4957"/>
    </row>
    <row r="88" spans="1:9">
      <c r="A88" s="31" t="s">
        <v>81</v>
      </c>
      <c r="B88" s="3931" t="s">
        <v>1965</v>
      </c>
      <c r="C88" s="3937"/>
      <c r="D88" s="4932" t="s">
        <v>81</v>
      </c>
      <c r="E88" s="4947">
        <f>+'23.040'!C19</f>
        <v>0</v>
      </c>
      <c r="F88" s="4958"/>
      <c r="G88" s="4934" t="s">
        <v>77</v>
      </c>
      <c r="H88" s="4947">
        <f>+'23.011'!D16</f>
        <v>0</v>
      </c>
      <c r="I88" s="4935">
        <f t="shared" ref="I88:I91" si="8">E88-H88</f>
        <v>0</v>
      </c>
    </row>
    <row r="89" spans="1:9">
      <c r="A89" s="31"/>
      <c r="B89" s="3931" t="s">
        <v>1966</v>
      </c>
      <c r="C89" s="3937"/>
      <c r="D89" s="4932" t="s">
        <v>81</v>
      </c>
      <c r="E89" s="4947">
        <f>+'23.040'!C20</f>
        <v>0</v>
      </c>
      <c r="F89" s="4958"/>
      <c r="G89" s="4934" t="s">
        <v>77</v>
      </c>
      <c r="H89" s="4947">
        <f>+'23.011'!D17</f>
        <v>0</v>
      </c>
      <c r="I89" s="4935">
        <f t="shared" si="8"/>
        <v>0</v>
      </c>
    </row>
    <row r="90" spans="1:9" ht="13.5" customHeight="1">
      <c r="A90" s="28"/>
      <c r="B90" s="3931" t="s">
        <v>1967</v>
      </c>
      <c r="C90" s="3937"/>
      <c r="D90" s="4932" t="s">
        <v>81</v>
      </c>
      <c r="E90" s="4947">
        <f>+'23.040'!C21</f>
        <v>0</v>
      </c>
      <c r="F90" s="4958"/>
      <c r="G90" s="4934" t="s">
        <v>77</v>
      </c>
      <c r="H90" s="4947">
        <f>+'23.011'!D18</f>
        <v>0</v>
      </c>
      <c r="I90" s="4935">
        <f t="shared" si="8"/>
        <v>0</v>
      </c>
    </row>
    <row r="91" spans="1:9">
      <c r="A91" s="28"/>
      <c r="B91" s="3926" t="s">
        <v>1968</v>
      </c>
      <c r="C91" s="3937"/>
      <c r="D91" s="4932" t="s">
        <v>81</v>
      </c>
      <c r="E91" s="4947">
        <f>+'23.040'!C22</f>
        <v>0</v>
      </c>
      <c r="F91" s="4958"/>
      <c r="G91" s="4934" t="s">
        <v>77</v>
      </c>
      <c r="H91" s="4947">
        <f>+'23.011'!D19</f>
        <v>0</v>
      </c>
      <c r="I91" s="4935">
        <f t="shared" si="8"/>
        <v>0</v>
      </c>
    </row>
    <row r="92" spans="1:9">
      <c r="A92" s="28"/>
      <c r="B92" s="29"/>
      <c r="C92" s="122"/>
      <c r="D92" s="4936"/>
      <c r="E92" s="4959"/>
      <c r="F92" s="4960"/>
      <c r="G92" s="4938"/>
      <c r="H92" s="4959"/>
      <c r="I92" s="4946"/>
    </row>
    <row r="93" spans="1:9">
      <c r="A93" s="28"/>
      <c r="B93" s="1359" t="s">
        <v>1969</v>
      </c>
      <c r="C93" s="122"/>
      <c r="D93" s="4936"/>
      <c r="E93" s="4959"/>
      <c r="F93" s="4960"/>
      <c r="G93" s="4938"/>
      <c r="H93" s="4959"/>
      <c r="I93" s="4961"/>
    </row>
    <row r="94" spans="1:9">
      <c r="A94" s="31" t="s">
        <v>83</v>
      </c>
      <c r="B94" s="3931" t="s">
        <v>1970</v>
      </c>
      <c r="C94" s="3927"/>
      <c r="D94" s="4932" t="s">
        <v>83</v>
      </c>
      <c r="E94" s="3932">
        <f>+'25.012'!Q96</f>
        <v>0</v>
      </c>
      <c r="F94" s="4933"/>
      <c r="G94" s="4934" t="s">
        <v>82</v>
      </c>
      <c r="H94" s="3932">
        <f>+'25.010'!E104+'25.010'!F104</f>
        <v>0</v>
      </c>
      <c r="I94" s="4935">
        <f>E94-H94</f>
        <v>0</v>
      </c>
    </row>
    <row r="95" spans="1:9">
      <c r="A95" s="28"/>
      <c r="B95" s="32"/>
      <c r="C95" s="32"/>
      <c r="D95" s="1751"/>
      <c r="E95" s="4962"/>
      <c r="F95" s="1751"/>
      <c r="G95" s="1751"/>
      <c r="H95" s="4962"/>
      <c r="I95" s="1751"/>
    </row>
    <row r="96" spans="1:9" ht="39.5">
      <c r="A96" s="4973" t="s">
        <v>2565</v>
      </c>
      <c r="B96" s="116" t="s">
        <v>2564</v>
      </c>
      <c r="C96" s="121"/>
      <c r="D96" s="4963"/>
      <c r="E96" s="4956"/>
      <c r="F96" s="4957"/>
      <c r="G96" s="4945"/>
      <c r="H96" s="4956"/>
      <c r="I96" s="4957"/>
    </row>
    <row r="97" spans="1:9" ht="39.5">
      <c r="A97" s="28"/>
      <c r="B97" s="4972" t="s">
        <v>2567</v>
      </c>
      <c r="C97" s="3933"/>
      <c r="D97" s="4974" t="s">
        <v>2566</v>
      </c>
      <c r="E97" s="4947">
        <f>'40.020'!C137+'40.021'!C51+'40.011'!D90+'40.011'!D30+'40.011'!D25+'40.011'!D26</f>
        <v>0</v>
      </c>
      <c r="F97" s="4948"/>
      <c r="G97" s="4934" t="s">
        <v>76</v>
      </c>
      <c r="H97" s="4947">
        <f>'23.010'!F44</f>
        <v>0</v>
      </c>
      <c r="I97" s="4949">
        <f t="shared" ref="I97" si="9">E97-H97</f>
        <v>0</v>
      </c>
    </row>
    <row r="98" spans="1:9">
      <c r="A98" s="28"/>
      <c r="B98" s="14"/>
      <c r="C98" s="122"/>
      <c r="D98" s="4936"/>
      <c r="E98" s="4959"/>
      <c r="F98" s="4960"/>
      <c r="G98" s="4938"/>
      <c r="H98" s="4959"/>
      <c r="I98" s="4961"/>
    </row>
    <row r="99" spans="1:9">
      <c r="A99" s="123" t="s">
        <v>107</v>
      </c>
      <c r="B99" s="116" t="s">
        <v>1971</v>
      </c>
      <c r="C99" s="121"/>
      <c r="D99" s="4963"/>
      <c r="E99" s="4956"/>
      <c r="F99" s="4957"/>
      <c r="G99" s="4945"/>
      <c r="H99" s="4956"/>
      <c r="I99" s="4957"/>
    </row>
    <row r="100" spans="1:9">
      <c r="A100" s="28"/>
      <c r="B100" s="3938" t="s">
        <v>1972</v>
      </c>
      <c r="C100" s="3933"/>
      <c r="D100" s="4932" t="s">
        <v>107</v>
      </c>
      <c r="E100" s="4947">
        <f>+'45.010'!T30</f>
        <v>0</v>
      </c>
      <c r="F100" s="4948"/>
      <c r="G100" s="4934" t="s">
        <v>122</v>
      </c>
      <c r="H100" s="4947">
        <f>+'60.010'!S32</f>
        <v>0</v>
      </c>
      <c r="I100" s="4949">
        <f t="shared" ref="I100:I104" si="10">E100-H100</f>
        <v>0</v>
      </c>
    </row>
    <row r="101" spans="1:9">
      <c r="A101" s="28"/>
      <c r="B101" s="3938" t="s">
        <v>1973</v>
      </c>
      <c r="C101" s="3933"/>
      <c r="D101" s="4932" t="s">
        <v>107</v>
      </c>
      <c r="E101" s="4947">
        <f>+'45.010'!U30</f>
        <v>0</v>
      </c>
      <c r="F101" s="4948"/>
      <c r="G101" s="4934" t="s">
        <v>125</v>
      </c>
      <c r="H101" s="4947">
        <f>+'60.010'!T32</f>
        <v>0</v>
      </c>
      <c r="I101" s="4949">
        <f t="shared" si="10"/>
        <v>0</v>
      </c>
    </row>
    <row r="102" spans="1:9">
      <c r="A102" s="28"/>
      <c r="B102" s="3938" t="s">
        <v>1974</v>
      </c>
      <c r="C102" s="3933"/>
      <c r="D102" s="4932" t="s">
        <v>107</v>
      </c>
      <c r="E102" s="4947">
        <f>+'45.010'!T61</f>
        <v>0</v>
      </c>
      <c r="F102" s="4948"/>
      <c r="G102" s="4934" t="s">
        <v>125</v>
      </c>
      <c r="H102" s="4947">
        <f>+'60.020'!C23</f>
        <v>0</v>
      </c>
      <c r="I102" s="4949">
        <f t="shared" si="10"/>
        <v>0</v>
      </c>
    </row>
    <row r="103" spans="1:9">
      <c r="A103" s="28"/>
      <c r="B103" s="3938" t="s">
        <v>1975</v>
      </c>
      <c r="C103" s="3933"/>
      <c r="D103" s="4932" t="s">
        <v>107</v>
      </c>
      <c r="E103" s="4947">
        <f>+'45.010'!U61</f>
        <v>0</v>
      </c>
      <c r="F103" s="4948"/>
      <c r="G103" s="4934" t="s">
        <v>125</v>
      </c>
      <c r="H103" s="4947">
        <f>+'60.020'!D23</f>
        <v>0</v>
      </c>
      <c r="I103" s="4949">
        <f t="shared" si="10"/>
        <v>0</v>
      </c>
    </row>
    <row r="104" spans="1:9">
      <c r="A104" s="28"/>
      <c r="B104" s="3938" t="s">
        <v>1976</v>
      </c>
      <c r="C104" s="3933"/>
      <c r="D104" s="4932" t="s">
        <v>107</v>
      </c>
      <c r="E104" s="4947">
        <f>+'45.010'!T62</f>
        <v>0</v>
      </c>
      <c r="F104" s="4948"/>
      <c r="G104" s="4934" t="s">
        <v>125</v>
      </c>
      <c r="H104" s="4947">
        <f>+'60.020'!C85</f>
        <v>0</v>
      </c>
      <c r="I104" s="4949">
        <f t="shared" si="10"/>
        <v>0</v>
      </c>
    </row>
    <row r="105" spans="1:9">
      <c r="A105" s="28"/>
      <c r="B105" s="3939"/>
      <c r="C105" s="3940"/>
      <c r="D105" s="4951"/>
      <c r="E105" s="4964"/>
      <c r="F105" s="4965"/>
      <c r="G105" s="4954"/>
      <c r="H105" s="4964"/>
      <c r="I105" s="4966"/>
    </row>
    <row r="106" spans="1:9">
      <c r="A106" s="33"/>
      <c r="B106" s="116" t="s">
        <v>1977</v>
      </c>
      <c r="C106" s="3941"/>
      <c r="D106" s="4926"/>
      <c r="E106" s="4967"/>
      <c r="F106" s="4968"/>
      <c r="G106" s="4941"/>
      <c r="H106" s="4967"/>
      <c r="I106" s="4969"/>
    </row>
    <row r="107" spans="1:9">
      <c r="A107" s="123" t="s">
        <v>108</v>
      </c>
      <c r="B107" s="3938" t="s">
        <v>1978</v>
      </c>
      <c r="C107" s="3933"/>
      <c r="D107" s="4932" t="s">
        <v>108</v>
      </c>
      <c r="E107" s="4947">
        <f>-'45.012'!T21</f>
        <v>0</v>
      </c>
      <c r="F107" s="4948"/>
      <c r="G107" s="4934" t="s">
        <v>126</v>
      </c>
      <c r="H107" s="4947">
        <f>+'60.022'!D86</f>
        <v>0</v>
      </c>
      <c r="I107" s="4949">
        <f t="shared" ref="I107:I112" si="11">E107-H107</f>
        <v>0</v>
      </c>
    </row>
    <row r="108" spans="1:9">
      <c r="A108" s="28"/>
      <c r="B108" s="3938" t="s">
        <v>1979</v>
      </c>
      <c r="C108" s="3933"/>
      <c r="D108" s="4932" t="s">
        <v>108</v>
      </c>
      <c r="E108" s="4947">
        <f>+'45.012'!T29</f>
        <v>0</v>
      </c>
      <c r="F108" s="4948"/>
      <c r="G108" s="4934" t="s">
        <v>122</v>
      </c>
      <c r="H108" s="4947">
        <f>+'60.010'!S59</f>
        <v>0</v>
      </c>
      <c r="I108" s="4949">
        <f t="shared" si="11"/>
        <v>0</v>
      </c>
    </row>
    <row r="109" spans="1:9">
      <c r="A109" s="28"/>
      <c r="B109" s="3938" t="s">
        <v>1980</v>
      </c>
      <c r="C109" s="3933"/>
      <c r="D109" s="4932" t="s">
        <v>108</v>
      </c>
      <c r="E109" s="4947">
        <f>+'45.012'!U29</f>
        <v>0</v>
      </c>
      <c r="F109" s="4948"/>
      <c r="G109" s="4934" t="s">
        <v>122</v>
      </c>
      <c r="H109" s="4947">
        <f>+'60.010'!T59</f>
        <v>0</v>
      </c>
      <c r="I109" s="4949">
        <f t="shared" si="11"/>
        <v>0</v>
      </c>
    </row>
    <row r="110" spans="1:9">
      <c r="A110" s="28"/>
      <c r="B110" s="3938" t="s">
        <v>1981</v>
      </c>
      <c r="C110" s="3933"/>
      <c r="D110" s="4932" t="s">
        <v>108</v>
      </c>
      <c r="E110" s="4947">
        <f>+'45.012'!T60</f>
        <v>0</v>
      </c>
      <c r="F110" s="4948"/>
      <c r="G110" s="4934" t="s">
        <v>126</v>
      </c>
      <c r="H110" s="4947">
        <f>+'60.022'!C22</f>
        <v>0</v>
      </c>
      <c r="I110" s="4949">
        <f t="shared" si="11"/>
        <v>0</v>
      </c>
    </row>
    <row r="111" spans="1:9">
      <c r="A111" s="28"/>
      <c r="B111" s="3938" t="s">
        <v>1982</v>
      </c>
      <c r="C111" s="3933"/>
      <c r="D111" s="4932" t="s">
        <v>108</v>
      </c>
      <c r="E111" s="4947">
        <f>+'45.012'!U60</f>
        <v>0</v>
      </c>
      <c r="F111" s="4948"/>
      <c r="G111" s="4934" t="s">
        <v>126</v>
      </c>
      <c r="H111" s="4947">
        <f>+'60.022'!D22</f>
        <v>0</v>
      </c>
      <c r="I111" s="4949">
        <f t="shared" si="11"/>
        <v>0</v>
      </c>
    </row>
    <row r="112" spans="1:9">
      <c r="A112" s="28"/>
      <c r="B112" s="3938" t="s">
        <v>1983</v>
      </c>
      <c r="C112" s="3933"/>
      <c r="D112" s="4932" t="s">
        <v>108</v>
      </c>
      <c r="E112" s="4947">
        <f>+'45.012'!T61</f>
        <v>0</v>
      </c>
      <c r="F112" s="4948"/>
      <c r="G112" s="4934" t="s">
        <v>126</v>
      </c>
      <c r="H112" s="4947">
        <f>+'60.022'!C86</f>
        <v>0</v>
      </c>
      <c r="I112" s="4949">
        <f t="shared" si="11"/>
        <v>0</v>
      </c>
    </row>
    <row r="113" spans="1:9">
      <c r="A113" s="28"/>
      <c r="B113" s="124"/>
      <c r="C113" s="125"/>
      <c r="D113" s="115"/>
      <c r="E113" s="1362"/>
      <c r="F113" s="932"/>
      <c r="G113" s="931"/>
      <c r="H113" s="1340"/>
      <c r="I113" s="1341"/>
    </row>
    <row r="114" spans="1:9">
      <c r="A114" s="91"/>
      <c r="B114" s="91"/>
      <c r="C114" s="91"/>
      <c r="D114" s="91"/>
      <c r="E114" s="289"/>
      <c r="F114" s="933"/>
      <c r="G114" s="933"/>
      <c r="H114" s="933"/>
      <c r="I114" s="934" t="str">
        <f>+ToC!E115</f>
        <v xml:space="preserve">LONG-TERM Annual Return </v>
      </c>
    </row>
    <row r="115" spans="1:9" hidden="1"/>
    <row r="116" spans="1:9" hidden="1"/>
    <row r="117" spans="1:9" hidden="1"/>
    <row r="118" spans="1:9" hidden="1"/>
    <row r="119" spans="1:9" hidden="1"/>
    <row r="120" spans="1:9" hidden="1"/>
    <row r="121" spans="1:9" hidden="1"/>
    <row r="122" spans="1:9" hidden="1"/>
    <row r="123" spans="1:9" hidden="1"/>
    <row r="124" spans="1:9" hidden="1"/>
    <row r="125" spans="1:9" hidden="1"/>
    <row r="126" spans="1:9" hidden="1"/>
    <row r="127" spans="1:9" hidden="1"/>
    <row r="128" spans="1:9"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sheetData>
  <sheetProtection password="DF61" sheet="1" objects="1" scenarios="1"/>
  <mergeCells count="2">
    <mergeCell ref="A1:I1"/>
    <mergeCell ref="A2:B2"/>
  </mergeCells>
  <hyperlinks>
    <hyperlink ref="A1:I1" location="ToC!A1" display="75.010"/>
  </hyperlinks>
  <pageMargins left="0.5" right="0" top="0.5" bottom="0.5" header="0.5" footer="0.5"/>
  <pageSetup paperSize="17" scale="43" orientation="portrait" r:id="rId1"/>
  <ignoredErrors>
    <ignoredError sqref="G30 D33:D34 G33:G34 A52 D53:D64 G53:G64 D111:D112 G111:G112 A1 A11 D11:D26 G11:G26 D29:D30 G29 A37 D37:D38 G37:G38 A41 D41:D50 G41:G50 D67:D81 G67:G81 A83 D84:D85 G84:G85 A88 D88:D91 G88:G91 A99 D100:D104 G100:G104 A107 D107:D110 G107:G110" numberStoredAsText="1"/>
    <ignoredError sqref="E5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L68"/>
  <sheetViews>
    <sheetView zoomScale="110" zoomScaleNormal="110" workbookViewId="0">
      <selection activeCell="E22" sqref="E22"/>
    </sheetView>
  </sheetViews>
  <sheetFormatPr defaultColWidth="0" defaultRowHeight="15.5" zeroHeight="1"/>
  <cols>
    <col min="1" max="1" width="5.765625" style="639" customWidth="1"/>
    <col min="2" max="2" width="27.07421875" style="639" customWidth="1"/>
    <col min="3" max="3" width="9.3046875" style="639" customWidth="1"/>
    <col min="4" max="4" width="25.765625" style="639" customWidth="1"/>
    <col min="5" max="5" width="19.3046875" style="639" customWidth="1"/>
    <col min="6" max="6" width="30.53515625" style="639" customWidth="1"/>
    <col min="7" max="7" width="13.765625" style="639" customWidth="1"/>
    <col min="8" max="8" width="15.765625" style="639" customWidth="1"/>
    <col min="9" max="9" width="8.765625" hidden="1" customWidth="1"/>
    <col min="10" max="10" width="8.84375" hidden="1" customWidth="1"/>
    <col min="11" max="12" width="0" hidden="1" customWidth="1"/>
    <col min="13" max="16384" width="8.84375" style="98" hidden="1"/>
  </cols>
  <sheetData>
    <row r="1" spans="1:12">
      <c r="A1" s="5065">
        <v>10.006</v>
      </c>
      <c r="B1" s="5065"/>
      <c r="C1" s="5065"/>
      <c r="D1" s="5065"/>
      <c r="E1" s="5065"/>
      <c r="F1" s="5065"/>
      <c r="G1" s="5065"/>
      <c r="H1" s="5065"/>
    </row>
    <row r="2" spans="1:12">
      <c r="A2" s="101"/>
      <c r="B2" s="1779"/>
      <c r="C2" s="1779"/>
      <c r="D2" s="1779"/>
      <c r="E2" s="1779"/>
      <c r="F2" s="1779"/>
      <c r="G2" s="69" t="s">
        <v>209</v>
      </c>
      <c r="H2" s="102"/>
    </row>
    <row r="3" spans="1:12">
      <c r="A3" s="653" t="str">
        <f>+Cover!A14</f>
        <v>Select Name of Insurer/ Financial Holding Company</v>
      </c>
      <c r="B3" s="654"/>
      <c r="C3" s="654"/>
      <c r="D3" s="105"/>
      <c r="E3" s="102"/>
      <c r="F3" s="102"/>
      <c r="G3" s="102"/>
      <c r="H3" s="102"/>
    </row>
    <row r="4" spans="1:12">
      <c r="A4" s="1758" t="str">
        <f>+ToC!A3</f>
        <v>Insurer/Financial Holding Company</v>
      </c>
      <c r="B4" s="1758"/>
      <c r="C4" s="1758"/>
      <c r="D4" s="1758"/>
      <c r="E4" s="102"/>
      <c r="F4" s="102"/>
      <c r="G4" s="102"/>
      <c r="H4" s="102"/>
    </row>
    <row r="5" spans="1:12">
      <c r="A5" s="1787"/>
      <c r="B5" s="102"/>
      <c r="C5" s="102"/>
      <c r="D5" s="102"/>
      <c r="E5" s="102"/>
      <c r="F5" s="102"/>
      <c r="G5" s="102"/>
      <c r="H5" s="102"/>
    </row>
    <row r="6" spans="1:12">
      <c r="A6" s="1787" t="str">
        <f>+ToC!A5</f>
        <v>LONG-TERM INSURERS ANNUAL RETURN</v>
      </c>
      <c r="B6" s="102"/>
      <c r="C6" s="102"/>
      <c r="D6" s="102"/>
      <c r="E6" s="102"/>
      <c r="F6" s="102"/>
      <c r="G6" s="102"/>
      <c r="H6" s="102"/>
    </row>
    <row r="7" spans="1:12">
      <c r="A7" s="1787" t="str">
        <f>+ToC!A6</f>
        <v>FOR THE YEAR ENDED:</v>
      </c>
      <c r="B7" s="102"/>
      <c r="C7" s="102"/>
      <c r="D7" s="102"/>
      <c r="E7" s="102"/>
      <c r="F7" s="103"/>
      <c r="G7" s="5063">
        <f>+Cover!A23</f>
        <v>0</v>
      </c>
      <c r="H7" s="5079"/>
    </row>
    <row r="8" spans="1:12" ht="20.149999999999999" customHeight="1">
      <c r="A8" s="1787"/>
      <c r="B8" s="102"/>
      <c r="C8" s="102"/>
      <c r="D8" s="102"/>
      <c r="E8" s="102"/>
      <c r="F8" s="102"/>
      <c r="G8" s="102"/>
      <c r="H8" s="102"/>
    </row>
    <row r="9" spans="1:12" ht="20.149999999999999" customHeight="1">
      <c r="A9" s="5106" t="s">
        <v>2149</v>
      </c>
      <c r="B9" s="5106"/>
      <c r="C9" s="5106"/>
      <c r="D9" s="5106"/>
      <c r="E9" s="5106"/>
      <c r="F9" s="5106"/>
      <c r="G9" s="5106"/>
      <c r="H9" s="5106"/>
    </row>
    <row r="10" spans="1:12" ht="20.149999999999999" customHeight="1">
      <c r="A10" s="5055" t="s">
        <v>2159</v>
      </c>
      <c r="B10" s="5055"/>
      <c r="C10" s="5055"/>
      <c r="D10" s="5055"/>
      <c r="E10" s="5055"/>
      <c r="F10" s="5055"/>
      <c r="G10" s="5055"/>
      <c r="H10" s="5055"/>
    </row>
    <row r="11" spans="1:12" ht="20.149999999999999" customHeight="1">
      <c r="A11" s="4548"/>
      <c r="B11" s="4548"/>
      <c r="C11" s="4548"/>
      <c r="D11" s="4548"/>
      <c r="E11" s="4548"/>
      <c r="F11" s="4548"/>
      <c r="G11" s="4548"/>
      <c r="H11" s="4548"/>
      <c r="I11" s="4"/>
      <c r="J11" s="4"/>
      <c r="K11" s="4"/>
      <c r="L11" s="4"/>
    </row>
    <row r="12" spans="1:12" ht="20.149999999999999" customHeight="1">
      <c r="A12" s="4548"/>
      <c r="B12" s="4548"/>
      <c r="C12" s="4548"/>
      <c r="D12" s="4548"/>
      <c r="E12" s="4548"/>
      <c r="F12" s="4548"/>
      <c r="G12" s="4548"/>
      <c r="H12" s="4548"/>
      <c r="I12" s="4"/>
      <c r="J12" s="4"/>
      <c r="K12" s="4"/>
      <c r="L12" s="4"/>
    </row>
    <row r="13" spans="1:12" ht="20.149999999999999" customHeight="1">
      <c r="A13" s="4552" t="s">
        <v>192</v>
      </c>
      <c r="B13" s="5066" t="s">
        <v>2124</v>
      </c>
      <c r="C13" s="5152"/>
      <c r="D13" s="1166" t="s">
        <v>2125</v>
      </c>
      <c r="E13" s="4551"/>
      <c r="F13" s="4551"/>
      <c r="G13" s="4548"/>
      <c r="H13" s="4548"/>
      <c r="I13" s="4"/>
      <c r="J13" s="4"/>
      <c r="K13" s="4"/>
      <c r="L13" s="4"/>
    </row>
    <row r="14" spans="1:12" ht="20.149999999999999" customHeight="1">
      <c r="A14" s="1787"/>
      <c r="B14" s="1787"/>
      <c r="C14" s="1787"/>
      <c r="D14" s="1787"/>
      <c r="E14" s="1787"/>
      <c r="F14" s="1787"/>
      <c r="G14" s="1787"/>
      <c r="H14" s="1758"/>
    </row>
    <row r="15" spans="1:12" ht="20.149999999999999" customHeight="1">
      <c r="A15" s="1763" t="s">
        <v>138</v>
      </c>
      <c r="B15" s="1864"/>
      <c r="C15" s="542" t="s">
        <v>210</v>
      </c>
      <c r="D15" s="1864"/>
      <c r="E15" s="1764" t="s">
        <v>189</v>
      </c>
      <c r="F15" s="1865" t="str">
        <f>+A3</f>
        <v>Select Name of Insurer/ Financial Holding Company</v>
      </c>
      <c r="G15" s="1865"/>
      <c r="H15" s="1865"/>
    </row>
    <row r="16" spans="1:12" ht="20.149999999999999" customHeight="1">
      <c r="A16" s="1763"/>
      <c r="B16" s="105"/>
      <c r="C16" s="105"/>
      <c r="D16" s="105"/>
      <c r="E16" s="1764"/>
      <c r="F16" s="1764"/>
      <c r="G16" s="1764"/>
      <c r="H16" s="105"/>
    </row>
    <row r="17" spans="1:8" s="98" customFormat="1" ht="20.149999999999999" customHeight="1">
      <c r="A17" s="1763" t="s">
        <v>141</v>
      </c>
      <c r="B17" s="5060" t="str">
        <f>+Cover!A15</f>
        <v>Please Enter the Address of the Financial Institution</v>
      </c>
      <c r="C17" s="5061"/>
      <c r="D17" s="1756"/>
      <c r="E17" s="102" t="s">
        <v>142</v>
      </c>
      <c r="F17" s="1638" t="str">
        <f>+Cover!A16</f>
        <v>Please Enter the City in which the Financial Institution resides</v>
      </c>
      <c r="G17" s="1498" t="s">
        <v>143</v>
      </c>
      <c r="H17" s="1851">
        <f>+Cover!F16</f>
        <v>0</v>
      </c>
    </row>
    <row r="18" spans="1:8" s="98" customFormat="1" ht="20.149999999999999" customHeight="1">
      <c r="A18" s="1763"/>
      <c r="B18" s="541"/>
      <c r="C18" s="541"/>
      <c r="D18" s="541"/>
      <c r="E18" s="102"/>
      <c r="F18" s="102"/>
      <c r="G18" s="102"/>
      <c r="H18" s="541"/>
    </row>
    <row r="19" spans="1:8" s="98" customFormat="1" ht="20.149999999999999" customHeight="1">
      <c r="A19" s="1763"/>
      <c r="B19" s="105"/>
      <c r="C19" s="105"/>
      <c r="D19" s="105"/>
      <c r="E19" s="102"/>
      <c r="F19" s="102"/>
      <c r="G19" s="102"/>
      <c r="H19" s="105"/>
    </row>
    <row r="20" spans="1:8" s="98" customFormat="1" ht="20.149999999999999" customHeight="1">
      <c r="A20" s="1763" t="s">
        <v>2115</v>
      </c>
      <c r="B20" s="102"/>
      <c r="C20" s="102"/>
      <c r="D20" s="102"/>
      <c r="E20" s="102"/>
      <c r="F20" s="102"/>
      <c r="G20" s="102"/>
      <c r="H20" s="102"/>
    </row>
    <row r="21" spans="1:8" s="98" customFormat="1" ht="20.149999999999999" customHeight="1">
      <c r="A21" s="1763"/>
      <c r="B21" s="102"/>
      <c r="C21" s="102"/>
      <c r="D21" s="102"/>
      <c r="E21" s="102"/>
      <c r="F21" s="102"/>
      <c r="G21" s="102"/>
      <c r="H21" s="102"/>
    </row>
    <row r="22" spans="1:8" s="98" customFormat="1" ht="20.149999999999999" customHeight="1">
      <c r="A22" s="106">
        <v>1</v>
      </c>
      <c r="B22" s="1764" t="s">
        <v>211</v>
      </c>
      <c r="C22" s="1764"/>
      <c r="D22" s="1764"/>
      <c r="E22" s="102"/>
      <c r="F22" s="102"/>
      <c r="G22" s="102"/>
      <c r="H22" s="102"/>
    </row>
    <row r="23" spans="1:8" s="98" customFormat="1" ht="20.149999999999999" customHeight="1">
      <c r="A23" s="102"/>
      <c r="B23" s="102"/>
      <c r="C23" s="102"/>
      <c r="D23" s="102"/>
      <c r="E23" s="102"/>
      <c r="F23" s="102"/>
      <c r="G23" s="102"/>
      <c r="H23" s="102"/>
    </row>
    <row r="24" spans="1:8" s="98" customFormat="1" ht="20.149999999999999" customHeight="1">
      <c r="A24" s="106">
        <v>2</v>
      </c>
      <c r="B24" s="1764" t="s">
        <v>212</v>
      </c>
      <c r="C24" s="1764"/>
      <c r="D24" s="1764"/>
      <c r="E24" s="102"/>
      <c r="F24" s="1764" t="s">
        <v>213</v>
      </c>
      <c r="G24" s="1764"/>
      <c r="H24" s="102"/>
    </row>
    <row r="25" spans="1:8" s="98" customFormat="1" ht="20.149999999999999" customHeight="1">
      <c r="A25" s="102"/>
      <c r="B25" s="1764" t="s">
        <v>214</v>
      </c>
      <c r="C25" s="1764"/>
      <c r="D25" s="1764"/>
      <c r="E25" s="1867">
        <f>+G7</f>
        <v>0</v>
      </c>
      <c r="F25" s="102" t="s">
        <v>2116</v>
      </c>
      <c r="G25" s="102"/>
      <c r="H25" s="102"/>
    </row>
    <row r="26" spans="1:8" s="98" customFormat="1" ht="20.149999999999999" customHeight="1">
      <c r="A26" s="102"/>
      <c r="B26" s="1764" t="s">
        <v>215</v>
      </c>
      <c r="C26" s="102" t="s">
        <v>216</v>
      </c>
      <c r="D26" s="1764"/>
      <c r="E26" s="102"/>
      <c r="F26" s="102"/>
      <c r="G26" s="102"/>
      <c r="H26" s="102"/>
    </row>
    <row r="27" spans="1:8" s="98" customFormat="1" ht="20.149999999999999" customHeight="1">
      <c r="A27" s="102"/>
      <c r="B27" s="102"/>
      <c r="C27" s="102"/>
      <c r="D27" s="102"/>
      <c r="E27" s="102"/>
      <c r="F27" s="102"/>
      <c r="G27" s="102"/>
      <c r="H27" s="102"/>
    </row>
    <row r="28" spans="1:8" s="98" customFormat="1" ht="20.149999999999999" customHeight="1">
      <c r="A28" s="106">
        <v>3</v>
      </c>
      <c r="B28" s="1764" t="s">
        <v>217</v>
      </c>
      <c r="C28" s="1764"/>
      <c r="D28" s="1764"/>
      <c r="E28" s="1867">
        <f>+G7</f>
        <v>0</v>
      </c>
      <c r="F28" s="102" t="s">
        <v>218</v>
      </c>
      <c r="G28" s="102"/>
      <c r="H28" s="91"/>
    </row>
    <row r="29" spans="1:8" s="98" customFormat="1" ht="20.149999999999999" customHeight="1">
      <c r="A29" s="102"/>
      <c r="B29" s="91" t="s">
        <v>219</v>
      </c>
      <c r="C29" s="102"/>
      <c r="D29" s="102"/>
      <c r="E29" s="102"/>
      <c r="F29" s="102"/>
      <c r="G29" s="102"/>
      <c r="H29" s="102"/>
    </row>
    <row r="30" spans="1:8" s="98" customFormat="1" ht="20.149999999999999" customHeight="1">
      <c r="A30" s="102"/>
      <c r="B30" s="102"/>
      <c r="C30" s="102"/>
      <c r="D30" s="102"/>
      <c r="E30" s="102"/>
      <c r="F30" s="102"/>
      <c r="G30" s="102"/>
      <c r="H30" s="102"/>
    </row>
    <row r="31" spans="1:8" s="98" customFormat="1" ht="20.149999999999999" customHeight="1">
      <c r="A31" s="107" t="s">
        <v>220</v>
      </c>
      <c r="B31" s="108" t="s">
        <v>221</v>
      </c>
      <c r="C31" s="108"/>
      <c r="D31" s="108"/>
      <c r="E31" s="109"/>
      <c r="F31" s="109"/>
      <c r="G31" s="109"/>
      <c r="H31" s="109"/>
    </row>
    <row r="32" spans="1:8" s="98" customFormat="1" ht="20.149999999999999" customHeight="1">
      <c r="A32" s="109"/>
      <c r="B32" s="108" t="s">
        <v>222</v>
      </c>
      <c r="C32" s="108"/>
      <c r="D32" s="108"/>
      <c r="E32" s="108"/>
      <c r="F32" s="108"/>
      <c r="G32" s="108"/>
      <c r="H32" s="109"/>
    </row>
    <row r="33" spans="1:8" s="98" customFormat="1" ht="20.149999999999999" customHeight="1">
      <c r="A33" s="109"/>
      <c r="B33" s="102"/>
      <c r="C33" s="102"/>
      <c r="D33" s="102"/>
      <c r="E33" s="109"/>
      <c r="F33" s="109"/>
      <c r="G33" s="109"/>
      <c r="H33" s="109"/>
    </row>
    <row r="34" spans="1:8" s="98" customFormat="1" ht="20.149999999999999" customHeight="1">
      <c r="A34" s="102"/>
      <c r="B34" s="102"/>
      <c r="C34" s="102"/>
      <c r="D34" s="102"/>
      <c r="E34" s="102"/>
      <c r="F34" s="102"/>
      <c r="G34" s="102"/>
      <c r="H34" s="102"/>
    </row>
    <row r="35" spans="1:8" s="98" customFormat="1" ht="20.149999999999999" customHeight="1">
      <c r="A35" s="102"/>
      <c r="B35" s="102"/>
      <c r="C35" s="102"/>
      <c r="D35" s="102"/>
      <c r="E35" s="102"/>
      <c r="F35" s="102"/>
      <c r="G35" s="102"/>
      <c r="H35" s="102"/>
    </row>
    <row r="36" spans="1:8" s="98" customFormat="1">
      <c r="A36" s="102"/>
      <c r="B36" s="102"/>
      <c r="C36" s="102"/>
      <c r="D36" s="102"/>
      <c r="E36" s="102"/>
      <c r="F36" s="102"/>
      <c r="G36" s="102"/>
      <c r="H36" s="102"/>
    </row>
    <row r="37" spans="1:8" s="98" customFormat="1">
      <c r="A37" s="102"/>
      <c r="B37" s="102"/>
      <c r="C37" s="102"/>
      <c r="D37" s="102"/>
      <c r="E37" s="102"/>
      <c r="F37" s="102"/>
      <c r="G37" s="102"/>
      <c r="H37" s="102"/>
    </row>
    <row r="38" spans="1:8" s="98" customFormat="1">
      <c r="A38" s="102"/>
      <c r="B38" s="102"/>
      <c r="C38" s="102"/>
      <c r="D38" s="102"/>
      <c r="E38" s="102"/>
      <c r="F38" s="102"/>
      <c r="G38" s="102"/>
      <c r="H38" s="102"/>
    </row>
    <row r="39" spans="1:8" s="98" customFormat="1">
      <c r="A39" s="5142"/>
      <c r="B39" s="5143"/>
      <c r="C39" s="5144"/>
      <c r="D39" s="102"/>
      <c r="E39" s="102"/>
      <c r="F39" s="102"/>
      <c r="G39" s="1855"/>
      <c r="H39" s="102"/>
    </row>
    <row r="40" spans="1:8" s="98" customFormat="1">
      <c r="A40" s="5145" t="s">
        <v>151</v>
      </c>
      <c r="B40" s="5146"/>
      <c r="C40" s="5147"/>
      <c r="D40" s="88"/>
      <c r="E40" s="88"/>
      <c r="F40" s="102"/>
      <c r="G40" s="1853" t="s">
        <v>152</v>
      </c>
      <c r="H40" s="102"/>
    </row>
    <row r="41" spans="1:8" s="98" customFormat="1">
      <c r="A41" s="5093" t="s">
        <v>170</v>
      </c>
      <c r="B41" s="5093"/>
      <c r="C41" s="5093"/>
      <c r="D41" s="88"/>
      <c r="E41" s="88"/>
      <c r="F41" s="32"/>
      <c r="G41" s="32"/>
      <c r="H41" s="102"/>
    </row>
    <row r="42" spans="1:8" s="98" customFormat="1">
      <c r="A42" s="5047" t="s">
        <v>154</v>
      </c>
      <c r="B42" s="5045"/>
      <c r="C42" s="5045"/>
      <c r="D42" s="88"/>
      <c r="E42" s="88"/>
      <c r="F42" s="32"/>
      <c r="G42" s="32"/>
      <c r="H42" s="102"/>
    </row>
    <row r="43" spans="1:8" s="98" customFormat="1">
      <c r="A43" s="1765"/>
      <c r="B43" s="1741"/>
      <c r="C43" s="1741"/>
      <c r="D43" s="88"/>
      <c r="E43" s="88"/>
      <c r="F43" s="32"/>
      <c r="G43" s="32"/>
      <c r="H43" s="102"/>
    </row>
    <row r="44" spans="1:8" s="98" customFormat="1">
      <c r="A44" s="1765"/>
      <c r="B44" s="1741"/>
      <c r="C44" s="1741"/>
      <c r="D44" s="88"/>
      <c r="E44" s="88"/>
      <c r="F44" s="32"/>
      <c r="G44" s="32"/>
      <c r="H44" s="102"/>
    </row>
    <row r="45" spans="1:8" s="98" customFormat="1">
      <c r="A45" s="102"/>
      <c r="B45" s="102"/>
      <c r="C45" s="88"/>
      <c r="D45" s="88"/>
      <c r="E45" s="88"/>
      <c r="F45" s="88"/>
      <c r="G45" s="88"/>
      <c r="H45" s="102"/>
    </row>
    <row r="46" spans="1:8" s="98" customFormat="1">
      <c r="A46" s="5066"/>
      <c r="B46" s="5148"/>
      <c r="C46" s="5144"/>
      <c r="D46" s="88"/>
      <c r="E46" s="88"/>
      <c r="F46" s="102"/>
      <c r="G46" s="1855"/>
      <c r="H46" s="102"/>
    </row>
    <row r="47" spans="1:8" s="98" customFormat="1">
      <c r="A47" s="5149" t="s">
        <v>151</v>
      </c>
      <c r="B47" s="5150"/>
      <c r="C47" s="5151"/>
      <c r="D47" s="88"/>
      <c r="E47" s="88"/>
      <c r="F47" s="102"/>
      <c r="G47" s="1853" t="s">
        <v>152</v>
      </c>
      <c r="H47" s="102"/>
    </row>
    <row r="48" spans="1:8" s="98" customFormat="1">
      <c r="A48" s="5140" t="s">
        <v>157</v>
      </c>
      <c r="B48" s="5141"/>
      <c r="C48" s="5141"/>
      <c r="D48" s="88"/>
      <c r="E48" s="88"/>
      <c r="F48" s="32"/>
      <c r="G48" s="32"/>
      <c r="H48" s="102"/>
    </row>
    <row r="49" spans="1:8" s="98" customFormat="1">
      <c r="A49" s="91"/>
      <c r="B49" s="91"/>
      <c r="C49" s="88"/>
      <c r="D49" s="88"/>
      <c r="E49" s="88"/>
      <c r="F49" s="88"/>
      <c r="G49" s="88"/>
      <c r="H49" s="88"/>
    </row>
    <row r="50" spans="1:8" s="98" customFormat="1">
      <c r="A50" s="102"/>
      <c r="B50" s="102"/>
      <c r="C50" s="102"/>
      <c r="D50" s="102"/>
      <c r="E50" s="102"/>
      <c r="F50" s="102"/>
      <c r="G50" s="102"/>
      <c r="H50" s="102"/>
    </row>
    <row r="51" spans="1:8" s="98" customFormat="1">
      <c r="A51" s="102"/>
      <c r="B51" s="102"/>
      <c r="C51" s="102"/>
      <c r="D51" s="102"/>
      <c r="E51" s="102"/>
      <c r="F51" s="102"/>
      <c r="G51" s="102"/>
      <c r="H51" s="102"/>
    </row>
    <row r="52" spans="1:8" s="98" customFormat="1" ht="19.5" customHeight="1">
      <c r="A52" s="102"/>
      <c r="B52" s="102"/>
      <c r="C52" s="102"/>
      <c r="D52" s="102"/>
      <c r="E52" s="102"/>
      <c r="F52" s="102"/>
      <c r="G52" s="102"/>
      <c r="H52" s="100" t="str">
        <f>+ToC!E115</f>
        <v xml:space="preserve">LONG-TERM Annual Return </v>
      </c>
    </row>
    <row r="53" spans="1:8" s="98" customFormat="1" ht="21" customHeight="1">
      <c r="A53" s="102"/>
      <c r="B53" s="102"/>
      <c r="C53" s="102"/>
      <c r="D53" s="102"/>
      <c r="E53" s="102"/>
      <c r="F53" s="102"/>
      <c r="G53" s="102"/>
      <c r="H53" s="100" t="s">
        <v>223</v>
      </c>
    </row>
    <row r="54" spans="1:8" s="98" customFormat="1" ht="24" customHeight="1">
      <c r="A54" s="102"/>
      <c r="B54" s="102"/>
      <c r="C54" s="102"/>
      <c r="D54" s="102"/>
      <c r="E54" s="102"/>
      <c r="F54" s="102"/>
      <c r="G54" s="102"/>
      <c r="H54" s="102"/>
    </row>
    <row r="55" spans="1:8" s="98" customFormat="1" ht="15.75" customHeight="1">
      <c r="A55" s="102"/>
      <c r="B55" s="102"/>
      <c r="C55" s="102"/>
      <c r="D55" s="102"/>
      <c r="E55" s="102"/>
      <c r="F55" s="102"/>
      <c r="G55" s="102"/>
      <c r="H55" s="102"/>
    </row>
    <row r="56" spans="1:8" s="98" customFormat="1" hidden="1">
      <c r="A56" s="639"/>
      <c r="B56" s="639"/>
      <c r="C56" s="639"/>
      <c r="D56" s="639"/>
      <c r="E56" s="639"/>
      <c r="F56" s="639"/>
      <c r="G56" s="639"/>
      <c r="H56" s="639"/>
    </row>
    <row r="57" spans="1:8" s="98" customFormat="1" hidden="1">
      <c r="A57" s="639"/>
      <c r="B57" s="639"/>
      <c r="C57" s="639"/>
      <c r="D57" s="639"/>
      <c r="E57" s="639"/>
      <c r="F57" s="639"/>
      <c r="G57" s="639"/>
      <c r="H57" s="639"/>
    </row>
    <row r="58" spans="1:8" s="98" customFormat="1" hidden="1">
      <c r="A58" s="639"/>
      <c r="B58" s="639"/>
      <c r="C58" s="639"/>
      <c r="D58" s="639"/>
      <c r="E58" s="639"/>
      <c r="F58" s="639"/>
      <c r="G58" s="639"/>
      <c r="H58" s="639"/>
    </row>
    <row r="59" spans="1:8" s="98" customFormat="1" hidden="1">
      <c r="A59" s="639"/>
      <c r="B59" s="639"/>
      <c r="C59" s="639"/>
      <c r="D59" s="639"/>
      <c r="E59" s="639"/>
      <c r="F59" s="639"/>
      <c r="G59" s="639"/>
      <c r="H59" s="639"/>
    </row>
    <row r="60" spans="1:8" s="98" customFormat="1" hidden="1">
      <c r="A60" s="639"/>
      <c r="B60" s="639"/>
      <c r="C60" s="639"/>
      <c r="D60" s="639"/>
      <c r="E60" s="639"/>
      <c r="F60" s="639"/>
      <c r="G60" s="639"/>
      <c r="H60" s="639"/>
    </row>
    <row r="61" spans="1:8" s="98" customFormat="1" hidden="1">
      <c r="A61" s="639"/>
      <c r="B61" s="639"/>
      <c r="C61" s="639"/>
      <c r="D61" s="639"/>
      <c r="E61" s="639"/>
      <c r="F61" s="639"/>
      <c r="G61" s="639"/>
      <c r="H61" s="639"/>
    </row>
    <row r="62" spans="1:8" s="98" customFormat="1" hidden="1">
      <c r="A62" s="639"/>
      <c r="B62" s="639"/>
      <c r="C62" s="639"/>
      <c r="D62" s="639"/>
      <c r="E62" s="639"/>
      <c r="F62" s="639"/>
      <c r="G62" s="639"/>
      <c r="H62" s="639"/>
    </row>
    <row r="63" spans="1:8" s="98" customFormat="1" hidden="1">
      <c r="A63" s="639"/>
      <c r="B63" s="639"/>
      <c r="C63" s="639"/>
      <c r="D63" s="639"/>
      <c r="E63" s="639"/>
      <c r="F63" s="639"/>
      <c r="G63" s="639"/>
      <c r="H63" s="639"/>
    </row>
    <row r="64" spans="1:8" s="98" customFormat="1" hidden="1">
      <c r="A64" s="639"/>
      <c r="B64" s="639"/>
      <c r="C64" s="639"/>
      <c r="D64" s="639"/>
      <c r="E64" s="639"/>
      <c r="F64" s="639"/>
      <c r="G64" s="639"/>
      <c r="H64" s="639"/>
    </row>
    <row r="65" s="98" customFormat="1" hidden="1"/>
    <row r="66" s="98" customFormat="1" hidden="1"/>
    <row r="67" s="98" customFormat="1" hidden="1"/>
    <row r="68" s="98" customFormat="1" hidden="1"/>
  </sheetData>
  <sheetProtection password="DF61" sheet="1" objects="1" scenarios="1"/>
  <mergeCells count="13">
    <mergeCell ref="A48:C48"/>
    <mergeCell ref="A1:H1"/>
    <mergeCell ref="A10:H10"/>
    <mergeCell ref="B17:C17"/>
    <mergeCell ref="G7:H7"/>
    <mergeCell ref="A39:C39"/>
    <mergeCell ref="A40:C40"/>
    <mergeCell ref="A42:C42"/>
    <mergeCell ref="A46:C46"/>
    <mergeCell ref="A47:C47"/>
    <mergeCell ref="A41:C41"/>
    <mergeCell ref="B13:C13"/>
    <mergeCell ref="A9:H9"/>
  </mergeCells>
  <hyperlinks>
    <hyperlink ref="A1:H1" location="ToC!A1" display="ToC!A1"/>
  </hyperlinks>
  <pageMargins left="0.7" right="0.7" top="0.75" bottom="0.75" header="0.3" footer="0.3"/>
  <pageSetup paperSize="5" scale="51" orientation="portrait" r:id="rId1"/>
  <colBreaks count="2" manualBreakCount="2">
    <brk id="188" max="1048575" man="1"/>
    <brk id="350" max="1048575" man="1"/>
  </col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K662"/>
  <sheetViews>
    <sheetView view="pageBreakPreview" zoomScale="85" zoomScaleNormal="75" zoomScaleSheetLayoutView="85" workbookViewId="0">
      <selection sqref="A1:J1"/>
    </sheetView>
  </sheetViews>
  <sheetFormatPr defaultColWidth="0" defaultRowHeight="15.5" zeroHeight="1"/>
  <cols>
    <col min="1" max="1" width="8.765625" customWidth="1"/>
    <col min="2" max="2" width="33.765625" customWidth="1"/>
    <col min="3" max="5" width="20.765625" customWidth="1"/>
    <col min="6" max="6" width="8.765625" customWidth="1"/>
    <col min="7" max="9" width="20.765625" customWidth="1"/>
    <col min="10" max="10" width="11.765625" customWidth="1"/>
    <col min="11" max="11" width="8.84375" customWidth="1"/>
    <col min="12" max="16384" width="8.84375" style="1363" hidden="1"/>
  </cols>
  <sheetData>
    <row r="1" spans="1:11">
      <c r="A1" s="5052" t="s">
        <v>1887</v>
      </c>
      <c r="B1" s="5065"/>
      <c r="C1" s="5065"/>
      <c r="D1" s="5065"/>
      <c r="E1" s="5065"/>
      <c r="F1" s="5065"/>
      <c r="G1" s="5065"/>
      <c r="H1" s="5065"/>
      <c r="I1" s="5065"/>
      <c r="J1" s="5065"/>
      <c r="K1" s="32"/>
    </row>
    <row r="2" spans="1:11">
      <c r="A2" s="1759"/>
      <c r="B2" s="1759"/>
      <c r="C2" s="1759"/>
      <c r="D2" s="1759"/>
      <c r="E2" s="1759"/>
      <c r="F2" s="1759"/>
      <c r="G2" s="1759"/>
      <c r="H2" s="1759"/>
      <c r="I2" s="1759"/>
      <c r="J2" s="32"/>
      <c r="K2" s="32"/>
    </row>
    <row r="3" spans="1:11">
      <c r="A3" s="596" t="str">
        <f>+Cover!A14</f>
        <v>Select Name of Insurer/ Financial Holding Company</v>
      </c>
      <c r="B3" s="352"/>
      <c r="C3" s="352"/>
      <c r="D3" s="99"/>
      <c r="E3" s="99"/>
      <c r="F3" s="99"/>
      <c r="G3" s="99"/>
      <c r="H3" s="352"/>
      <c r="I3" s="352"/>
      <c r="J3" s="32"/>
      <c r="K3" s="32"/>
    </row>
    <row r="4" spans="1:11">
      <c r="A4" s="179" t="str">
        <f>+ToC!A3</f>
        <v>Insurer/Financial Holding Company</v>
      </c>
      <c r="B4" s="99"/>
      <c r="C4" s="99"/>
      <c r="D4" s="99"/>
      <c r="E4" s="99"/>
      <c r="F4" s="99"/>
      <c r="G4" s="99"/>
      <c r="H4" s="352"/>
      <c r="I4" s="352"/>
      <c r="J4" s="32"/>
      <c r="K4" s="32"/>
    </row>
    <row r="5" spans="1:11">
      <c r="A5" s="179"/>
      <c r="B5" s="99"/>
      <c r="C5" s="99"/>
      <c r="D5" s="99"/>
      <c r="E5" s="99"/>
      <c r="F5" s="99"/>
      <c r="G5" s="99"/>
      <c r="H5" s="352"/>
      <c r="I5" s="352"/>
      <c r="J5" s="32"/>
      <c r="K5" s="32"/>
    </row>
    <row r="6" spans="1:11">
      <c r="A6" s="99" t="str">
        <f>+ToC!A5</f>
        <v>LONG-TERM INSURERS ANNUAL RETURN</v>
      </c>
      <c r="B6" s="99"/>
      <c r="C6" s="683"/>
      <c r="D6" s="99"/>
      <c r="E6" s="99"/>
      <c r="F6" s="99"/>
      <c r="G6" s="99"/>
      <c r="H6" s="99"/>
      <c r="I6" s="99"/>
      <c r="J6" s="32"/>
      <c r="K6" s="32"/>
    </row>
    <row r="7" spans="1:11">
      <c r="A7" s="179" t="str">
        <f>+ToC!A6</f>
        <v>FOR THE YEAR ENDED:</v>
      </c>
      <c r="B7" s="99"/>
      <c r="C7" s="99"/>
      <c r="D7" s="99"/>
      <c r="E7" s="99"/>
      <c r="F7" s="99"/>
      <c r="G7" s="99"/>
      <c r="H7" s="352"/>
      <c r="I7" s="32"/>
      <c r="J7" s="2398">
        <f>+Cover!A23</f>
        <v>0</v>
      </c>
      <c r="K7" s="32"/>
    </row>
    <row r="8" spans="1:11">
      <c r="A8" s="32"/>
      <c r="B8" s="32"/>
      <c r="C8" s="32"/>
      <c r="D8" s="32"/>
      <c r="E8" s="32"/>
      <c r="F8" s="32"/>
      <c r="G8" s="32"/>
      <c r="H8" s="32"/>
      <c r="I8" s="32"/>
      <c r="J8" s="32"/>
      <c r="K8" s="32"/>
    </row>
    <row r="9" spans="1:11">
      <c r="A9" s="5991" t="s">
        <v>1888</v>
      </c>
      <c r="B9" s="5090"/>
      <c r="C9" s="5090"/>
      <c r="D9" s="5090"/>
      <c r="E9" s="5090"/>
      <c r="F9" s="5090"/>
      <c r="G9" s="5090"/>
      <c r="H9" s="5090"/>
      <c r="I9" s="5090"/>
      <c r="J9" s="5090"/>
      <c r="K9" s="32"/>
    </row>
    <row r="10" spans="1:11">
      <c r="A10" s="32"/>
      <c r="B10" s="32"/>
      <c r="C10" s="32"/>
      <c r="D10" s="32"/>
      <c r="E10" s="32"/>
      <c r="F10" s="32"/>
      <c r="G10" s="32"/>
      <c r="H10" s="32"/>
      <c r="I10" s="32"/>
      <c r="J10" s="32"/>
      <c r="K10" s="32"/>
    </row>
    <row r="11" spans="1:11" ht="28.5">
      <c r="A11" s="3923" t="s">
        <v>638</v>
      </c>
      <c r="B11" s="3924"/>
      <c r="C11" s="3924"/>
      <c r="D11" s="3924"/>
      <c r="E11" s="3924"/>
      <c r="F11" s="3924"/>
      <c r="G11" s="3924"/>
      <c r="H11" s="3924"/>
      <c r="I11" s="3924"/>
      <c r="J11" s="3924"/>
      <c r="K11" s="32"/>
    </row>
    <row r="12" spans="1:11">
      <c r="A12" s="943"/>
      <c r="B12" s="943"/>
      <c r="C12" s="943"/>
      <c r="D12" s="943"/>
      <c r="E12" s="943"/>
      <c r="F12" s="943"/>
      <c r="G12" s="943"/>
      <c r="H12" s="943"/>
      <c r="I12" s="943"/>
      <c r="J12" s="943"/>
      <c r="K12" s="32"/>
    </row>
    <row r="13" spans="1:11">
      <c r="A13" s="943"/>
      <c r="B13" s="943"/>
      <c r="C13" s="943"/>
      <c r="D13" s="943"/>
      <c r="E13" s="943"/>
      <c r="F13" s="943"/>
      <c r="G13" s="943"/>
      <c r="H13" s="943"/>
      <c r="I13" s="943"/>
      <c r="J13" s="943"/>
      <c r="K13" s="32"/>
    </row>
    <row r="14" spans="1:11">
      <c r="A14" s="943"/>
      <c r="B14" s="943"/>
      <c r="C14" s="943"/>
      <c r="D14" s="943"/>
      <c r="E14" s="943"/>
      <c r="F14" s="943"/>
      <c r="G14" s="943"/>
      <c r="H14" s="943"/>
      <c r="I14" s="943"/>
      <c r="J14" s="943"/>
      <c r="K14" s="32"/>
    </row>
    <row r="15" spans="1:11">
      <c r="A15" s="943"/>
      <c r="B15" s="943"/>
      <c r="C15" s="943"/>
      <c r="D15" s="943"/>
      <c r="E15" s="943"/>
      <c r="F15" s="943"/>
      <c r="G15" s="943"/>
      <c r="H15" s="943"/>
      <c r="I15" s="943"/>
      <c r="J15" s="943"/>
      <c r="K15" s="32"/>
    </row>
    <row r="16" spans="1:11">
      <c r="A16" s="943"/>
      <c r="B16" s="943"/>
      <c r="C16" s="943"/>
      <c r="D16" s="943"/>
      <c r="E16" s="943"/>
      <c r="F16" s="943"/>
      <c r="G16" s="943"/>
      <c r="H16" s="943"/>
      <c r="I16" s="944"/>
      <c r="J16" s="943"/>
      <c r="K16" s="32"/>
    </row>
    <row r="17" spans="1:11">
      <c r="A17" s="943"/>
      <c r="B17" s="943"/>
      <c r="C17" s="943"/>
      <c r="D17" s="943"/>
      <c r="E17" s="943"/>
      <c r="F17" s="943"/>
      <c r="G17" s="943"/>
      <c r="H17" s="943"/>
      <c r="I17" s="943"/>
      <c r="J17" s="943"/>
      <c r="K17" s="32"/>
    </row>
    <row r="18" spans="1:11">
      <c r="A18" s="943"/>
      <c r="B18" s="943"/>
      <c r="C18" s="943"/>
      <c r="D18" s="943"/>
      <c r="E18" s="943"/>
      <c r="F18" s="943"/>
      <c r="G18" s="943"/>
      <c r="H18" s="943"/>
      <c r="I18" s="943"/>
      <c r="J18" s="943"/>
      <c r="K18" s="32"/>
    </row>
    <row r="19" spans="1:11">
      <c r="A19" s="943"/>
      <c r="B19" s="943"/>
      <c r="C19" s="943"/>
      <c r="D19" s="943"/>
      <c r="E19" s="943"/>
      <c r="F19" s="943"/>
      <c r="G19" s="943"/>
      <c r="H19" s="943"/>
      <c r="I19" s="943"/>
      <c r="J19" s="943"/>
      <c r="K19" s="32"/>
    </row>
    <row r="20" spans="1:11">
      <c r="A20" s="943"/>
      <c r="B20" s="943"/>
      <c r="C20" s="943"/>
      <c r="D20" s="943"/>
      <c r="E20" s="943"/>
      <c r="F20" s="943"/>
      <c r="G20" s="943"/>
      <c r="H20" s="943"/>
      <c r="I20" s="943"/>
      <c r="J20" s="943"/>
      <c r="K20" s="32"/>
    </row>
    <row r="21" spans="1:11">
      <c r="A21" s="943"/>
      <c r="B21" s="943"/>
      <c r="C21" s="943"/>
      <c r="D21" s="943"/>
      <c r="E21" s="943"/>
      <c r="F21" s="943"/>
      <c r="G21" s="943"/>
      <c r="H21" s="943"/>
      <c r="I21" s="943"/>
      <c r="J21" s="943"/>
      <c r="K21" s="32"/>
    </row>
    <row r="22" spans="1:11">
      <c r="A22" s="943"/>
      <c r="B22" s="943"/>
      <c r="C22" s="943"/>
      <c r="D22" s="943"/>
      <c r="E22" s="943"/>
      <c r="F22" s="943"/>
      <c r="G22" s="943"/>
      <c r="H22" s="943"/>
      <c r="I22" s="943"/>
      <c r="J22" s="943"/>
      <c r="K22" s="32"/>
    </row>
    <row r="23" spans="1:11">
      <c r="A23" s="943"/>
      <c r="B23" s="943"/>
      <c r="C23" s="943"/>
      <c r="D23" s="943"/>
      <c r="E23" s="943"/>
      <c r="F23" s="943"/>
      <c r="G23" s="943"/>
      <c r="H23" s="943"/>
      <c r="I23" s="943"/>
      <c r="J23" s="943"/>
      <c r="K23" s="32"/>
    </row>
    <row r="24" spans="1:11">
      <c r="A24" s="943"/>
      <c r="B24" s="943"/>
      <c r="C24" s="943"/>
      <c r="D24" s="943"/>
      <c r="E24" s="943"/>
      <c r="F24" s="943"/>
      <c r="G24" s="943"/>
      <c r="H24" s="943"/>
      <c r="I24" s="943"/>
      <c r="J24" s="943"/>
      <c r="K24" s="32"/>
    </row>
    <row r="25" spans="1:11">
      <c r="A25" s="943"/>
      <c r="B25" s="943"/>
      <c r="C25" s="943"/>
      <c r="D25" s="943"/>
      <c r="E25" s="943"/>
      <c r="F25" s="943"/>
      <c r="G25" s="943"/>
      <c r="H25" s="943"/>
      <c r="I25" s="943"/>
      <c r="J25" s="943"/>
      <c r="K25" s="32"/>
    </row>
    <row r="26" spans="1:11">
      <c r="A26" s="943"/>
      <c r="B26" s="943"/>
      <c r="C26" s="943"/>
      <c r="D26" s="943"/>
      <c r="E26" s="943"/>
      <c r="F26" s="943"/>
      <c r="G26" s="943"/>
      <c r="H26" s="943"/>
      <c r="I26" s="943"/>
      <c r="J26" s="943"/>
      <c r="K26" s="32"/>
    </row>
    <row r="27" spans="1:11">
      <c r="A27" s="943"/>
      <c r="B27" s="943"/>
      <c r="C27" s="943"/>
      <c r="D27" s="943"/>
      <c r="E27" s="943"/>
      <c r="F27" s="943"/>
      <c r="G27" s="943"/>
      <c r="H27" s="943"/>
      <c r="I27" s="943"/>
      <c r="J27" s="943"/>
      <c r="K27" s="32"/>
    </row>
    <row r="28" spans="1:11">
      <c r="A28" s="943"/>
      <c r="B28" s="943"/>
      <c r="C28" s="943"/>
      <c r="D28" s="943"/>
      <c r="E28" s="943"/>
      <c r="F28" s="943"/>
      <c r="G28" s="943"/>
      <c r="H28" s="943"/>
      <c r="I28" s="943"/>
      <c r="J28" s="943"/>
      <c r="K28" s="32"/>
    </row>
    <row r="29" spans="1:11">
      <c r="A29" s="943"/>
      <c r="B29" s="943"/>
      <c r="C29" s="943"/>
      <c r="D29" s="943"/>
      <c r="E29" s="943"/>
      <c r="F29" s="943"/>
      <c r="G29" s="943"/>
      <c r="H29" s="943"/>
      <c r="I29" s="943"/>
      <c r="J29" s="943"/>
      <c r="K29" s="32"/>
    </row>
    <row r="30" spans="1:11">
      <c r="A30" s="943"/>
      <c r="B30" s="943"/>
      <c r="C30" s="943"/>
      <c r="D30" s="943"/>
      <c r="E30" s="943"/>
      <c r="F30" s="943"/>
      <c r="G30" s="943"/>
      <c r="H30" s="943"/>
      <c r="I30" s="943"/>
      <c r="J30" s="943"/>
      <c r="K30" s="32"/>
    </row>
    <row r="31" spans="1:11">
      <c r="A31" s="943"/>
      <c r="B31" s="943"/>
      <c r="C31" s="943"/>
      <c r="D31" s="943"/>
      <c r="E31" s="943"/>
      <c r="F31" s="943"/>
      <c r="G31" s="943"/>
      <c r="H31" s="943"/>
      <c r="I31" s="943"/>
      <c r="J31" s="943"/>
      <c r="K31" s="32"/>
    </row>
    <row r="32" spans="1:11">
      <c r="A32" s="943"/>
      <c r="B32" s="943"/>
      <c r="C32" s="943"/>
      <c r="D32" s="943"/>
      <c r="E32" s="943"/>
      <c r="F32" s="943"/>
      <c r="G32" s="943"/>
      <c r="H32" s="943"/>
      <c r="I32" s="943"/>
      <c r="J32" s="943"/>
      <c r="K32" s="32"/>
    </row>
    <row r="33" spans="1:11">
      <c r="A33" s="943"/>
      <c r="B33" s="943"/>
      <c r="C33" s="943"/>
      <c r="D33" s="943"/>
      <c r="E33" s="943"/>
      <c r="F33" s="943"/>
      <c r="G33" s="943"/>
      <c r="H33" s="943"/>
      <c r="I33" s="943"/>
      <c r="J33" s="943"/>
      <c r="K33" s="32"/>
    </row>
    <row r="34" spans="1:11">
      <c r="A34" s="943"/>
      <c r="B34" s="943"/>
      <c r="C34" s="943"/>
      <c r="D34" s="943"/>
      <c r="E34" s="943"/>
      <c r="F34" s="943"/>
      <c r="G34" s="943"/>
      <c r="H34" s="943"/>
      <c r="I34" s="943"/>
      <c r="J34" s="943"/>
      <c r="K34" s="32"/>
    </row>
    <row r="35" spans="1:11">
      <c r="A35" s="943"/>
      <c r="B35" s="943"/>
      <c r="C35" s="943"/>
      <c r="D35" s="943"/>
      <c r="E35" s="943"/>
      <c r="F35" s="943"/>
      <c r="G35" s="943"/>
      <c r="H35" s="943"/>
      <c r="I35" s="943"/>
      <c r="J35" s="943"/>
      <c r="K35" s="32"/>
    </row>
    <row r="36" spans="1:11">
      <c r="A36" s="943"/>
      <c r="B36" s="943"/>
      <c r="C36" s="943"/>
      <c r="D36" s="943"/>
      <c r="E36" s="943"/>
      <c r="F36" s="943"/>
      <c r="G36" s="943"/>
      <c r="H36" s="943"/>
      <c r="I36" s="943"/>
      <c r="J36" s="943"/>
      <c r="K36" s="32"/>
    </row>
    <row r="37" spans="1:11">
      <c r="A37" s="943"/>
      <c r="B37" s="943"/>
      <c r="C37" s="943"/>
      <c r="D37" s="943"/>
      <c r="E37" s="943"/>
      <c r="F37" s="943"/>
      <c r="G37" s="943"/>
      <c r="H37" s="943"/>
      <c r="I37" s="943"/>
      <c r="J37" s="943"/>
      <c r="K37" s="32"/>
    </row>
    <row r="38" spans="1:11">
      <c r="A38" s="943"/>
      <c r="B38" s="943"/>
      <c r="C38" s="943"/>
      <c r="D38" s="943"/>
      <c r="E38" s="943"/>
      <c r="F38" s="943"/>
      <c r="G38" s="943"/>
      <c r="H38" s="943"/>
      <c r="I38" s="943"/>
      <c r="J38" s="943"/>
      <c r="K38" s="32"/>
    </row>
    <row r="39" spans="1:11">
      <c r="A39" s="943"/>
      <c r="B39" s="943"/>
      <c r="C39" s="943"/>
      <c r="D39" s="943"/>
      <c r="E39" s="943"/>
      <c r="F39" s="943"/>
      <c r="G39" s="943"/>
      <c r="H39" s="943"/>
      <c r="I39" s="943"/>
      <c r="J39" s="943"/>
      <c r="K39" s="32"/>
    </row>
    <row r="40" spans="1:11">
      <c r="A40" s="943"/>
      <c r="B40" s="943"/>
      <c r="C40" s="943"/>
      <c r="D40" s="943"/>
      <c r="E40" s="943"/>
      <c r="F40" s="943"/>
      <c r="G40" s="943"/>
      <c r="H40" s="943"/>
      <c r="I40" s="943"/>
      <c r="J40" s="943"/>
      <c r="K40" s="32"/>
    </row>
    <row r="41" spans="1:11">
      <c r="A41" s="943"/>
      <c r="B41" s="943"/>
      <c r="C41" s="943"/>
      <c r="D41" s="943"/>
      <c r="E41" s="943"/>
      <c r="F41" s="943"/>
      <c r="G41" s="943"/>
      <c r="H41" s="943"/>
      <c r="I41" s="943"/>
      <c r="J41" s="943"/>
      <c r="K41" s="32"/>
    </row>
    <row r="42" spans="1:11">
      <c r="A42" s="943"/>
      <c r="B42" s="943"/>
      <c r="C42" s="943"/>
      <c r="D42" s="943"/>
      <c r="E42" s="943"/>
      <c r="F42" s="943"/>
      <c r="G42" s="943"/>
      <c r="H42" s="943"/>
      <c r="I42" s="943"/>
      <c r="J42" s="943"/>
      <c r="K42" s="32"/>
    </row>
    <row r="43" spans="1:11">
      <c r="A43" s="943"/>
      <c r="B43" s="943"/>
      <c r="C43" s="943"/>
      <c r="D43" s="943"/>
      <c r="E43" s="943"/>
      <c r="F43" s="943"/>
      <c r="G43" s="943"/>
      <c r="H43" s="943"/>
      <c r="I43" s="943"/>
      <c r="J43" s="943"/>
      <c r="K43" s="32"/>
    </row>
    <row r="44" spans="1:11">
      <c r="A44" s="943"/>
      <c r="B44" s="943"/>
      <c r="C44" s="943"/>
      <c r="D44" s="943"/>
      <c r="E44" s="943"/>
      <c r="F44" s="943"/>
      <c r="G44" s="943"/>
      <c r="H44" s="943"/>
      <c r="I44" s="943"/>
      <c r="J44" s="943"/>
      <c r="K44" s="32"/>
    </row>
    <row r="45" spans="1:11">
      <c r="A45" s="943"/>
      <c r="B45" s="943"/>
      <c r="C45" s="943"/>
      <c r="D45" s="943"/>
      <c r="E45" s="943"/>
      <c r="F45" s="943"/>
      <c r="G45" s="943"/>
      <c r="H45" s="943"/>
      <c r="I45" s="943"/>
      <c r="J45" s="943"/>
      <c r="K45" s="32"/>
    </row>
    <row r="46" spans="1:11">
      <c r="A46" s="943"/>
      <c r="B46" s="943"/>
      <c r="C46" s="943"/>
      <c r="D46" s="943"/>
      <c r="E46" s="943"/>
      <c r="F46" s="943"/>
      <c r="G46" s="943"/>
      <c r="H46" s="943"/>
      <c r="I46" s="943"/>
      <c r="J46" s="943"/>
      <c r="K46" s="32"/>
    </row>
    <row r="47" spans="1:11">
      <c r="A47" s="943"/>
      <c r="B47" s="943"/>
      <c r="C47" s="943"/>
      <c r="D47" s="943"/>
      <c r="E47" s="943"/>
      <c r="F47" s="943"/>
      <c r="G47" s="943"/>
      <c r="H47" s="943"/>
      <c r="I47" s="943"/>
      <c r="J47" s="943"/>
      <c r="K47" s="32"/>
    </row>
    <row r="48" spans="1:11">
      <c r="A48" s="943"/>
      <c r="B48" s="943"/>
      <c r="C48" s="943"/>
      <c r="D48" s="943"/>
      <c r="E48" s="943"/>
      <c r="F48" s="943"/>
      <c r="G48" s="943"/>
      <c r="H48" s="943"/>
      <c r="I48" s="943"/>
      <c r="J48" s="943"/>
      <c r="K48" s="32"/>
    </row>
    <row r="49" spans="1:11">
      <c r="A49" s="943"/>
      <c r="B49" s="943"/>
      <c r="C49" s="943"/>
      <c r="D49" s="943"/>
      <c r="E49" s="943"/>
      <c r="F49" s="943"/>
      <c r="G49" s="943"/>
      <c r="H49" s="943"/>
      <c r="I49" s="943"/>
      <c r="J49" s="943"/>
      <c r="K49" s="32"/>
    </row>
    <row r="50" spans="1:11">
      <c r="A50" s="943"/>
      <c r="B50" s="943"/>
      <c r="C50" s="943"/>
      <c r="D50" s="943"/>
      <c r="E50" s="943"/>
      <c r="F50" s="943"/>
      <c r="G50" s="943"/>
      <c r="H50" s="943"/>
      <c r="I50" s="943"/>
      <c r="J50" s="943"/>
      <c r="K50" s="32"/>
    </row>
    <row r="51" spans="1:11">
      <c r="A51" s="943"/>
      <c r="B51" s="943"/>
      <c r="C51" s="943"/>
      <c r="D51" s="943"/>
      <c r="E51" s="943"/>
      <c r="F51" s="943"/>
      <c r="G51" s="943"/>
      <c r="H51" s="943"/>
      <c r="I51" s="943"/>
      <c r="J51" s="943"/>
      <c r="K51" s="32"/>
    </row>
    <row r="52" spans="1:11">
      <c r="A52" s="943"/>
      <c r="B52" s="943"/>
      <c r="C52" s="943"/>
      <c r="D52" s="943"/>
      <c r="E52" s="943"/>
      <c r="F52" s="943"/>
      <c r="G52" s="943"/>
      <c r="H52" s="943"/>
      <c r="I52" s="943"/>
      <c r="J52" s="943"/>
      <c r="K52" s="32"/>
    </row>
    <row r="53" spans="1:11">
      <c r="A53" s="943"/>
      <c r="B53" s="943"/>
      <c r="C53" s="943"/>
      <c r="D53" s="943"/>
      <c r="E53" s="943"/>
      <c r="F53" s="943"/>
      <c r="G53" s="943"/>
      <c r="H53" s="943"/>
      <c r="I53" s="943"/>
      <c r="J53" s="943"/>
      <c r="K53" s="32"/>
    </row>
    <row r="54" spans="1:11">
      <c r="A54" s="943"/>
      <c r="B54" s="943"/>
      <c r="C54" s="943"/>
      <c r="D54" s="943"/>
      <c r="E54" s="943"/>
      <c r="F54" s="943"/>
      <c r="G54" s="943"/>
      <c r="H54" s="943"/>
      <c r="I54" s="943"/>
      <c r="J54" s="943"/>
      <c r="K54" s="32"/>
    </row>
    <row r="55" spans="1:11">
      <c r="A55" s="943"/>
      <c r="B55" s="943"/>
      <c r="C55" s="943"/>
      <c r="D55" s="943"/>
      <c r="E55" s="943"/>
      <c r="F55" s="943"/>
      <c r="G55" s="943"/>
      <c r="H55" s="943"/>
      <c r="I55" s="943"/>
      <c r="J55" s="943"/>
      <c r="K55" s="32"/>
    </row>
    <row r="56" spans="1:11">
      <c r="A56" s="943"/>
      <c r="B56" s="943"/>
      <c r="C56" s="943"/>
      <c r="D56" s="943"/>
      <c r="E56" s="943"/>
      <c r="F56" s="943"/>
      <c r="G56" s="943"/>
      <c r="H56" s="943"/>
      <c r="I56" s="943"/>
      <c r="J56" s="943"/>
      <c r="K56" s="32"/>
    </row>
    <row r="57" spans="1:11">
      <c r="A57" s="943"/>
      <c r="B57" s="943"/>
      <c r="C57" s="943"/>
      <c r="D57" s="943"/>
      <c r="E57" s="943"/>
      <c r="F57" s="943"/>
      <c r="G57" s="943"/>
      <c r="H57" s="943"/>
      <c r="I57" s="943"/>
      <c r="J57" s="943"/>
      <c r="K57" s="32"/>
    </row>
    <row r="58" spans="1:11">
      <c r="A58" s="943"/>
      <c r="B58" s="943"/>
      <c r="C58" s="943"/>
      <c r="D58" s="943"/>
      <c r="E58" s="943"/>
      <c r="F58" s="943"/>
      <c r="G58" s="943"/>
      <c r="H58" s="943"/>
      <c r="I58" s="943"/>
      <c r="J58" s="943"/>
      <c r="K58" s="32"/>
    </row>
    <row r="59" spans="1:11">
      <c r="A59" s="943"/>
      <c r="B59" s="943"/>
      <c r="C59" s="943"/>
      <c r="D59" s="943"/>
      <c r="E59" s="943"/>
      <c r="F59" s="943"/>
      <c r="G59" s="943"/>
      <c r="H59" s="943"/>
      <c r="I59" s="943"/>
      <c r="J59" s="943"/>
      <c r="K59" s="32"/>
    </row>
    <row r="60" spans="1:11">
      <c r="A60" s="943"/>
      <c r="B60" s="943"/>
      <c r="C60" s="943"/>
      <c r="D60" s="943"/>
      <c r="E60" s="943"/>
      <c r="F60" s="943"/>
      <c r="G60" s="943"/>
      <c r="H60" s="943"/>
      <c r="I60" s="943"/>
      <c r="J60" s="943"/>
      <c r="K60" s="32"/>
    </row>
    <row r="61" spans="1:11">
      <c r="A61" s="943"/>
      <c r="B61" s="943"/>
      <c r="C61" s="943"/>
      <c r="D61" s="943"/>
      <c r="E61" s="943"/>
      <c r="F61" s="943"/>
      <c r="G61" s="943"/>
      <c r="H61" s="943"/>
      <c r="I61" s="943"/>
      <c r="J61" s="943"/>
      <c r="K61" s="32"/>
    </row>
    <row r="62" spans="1:11">
      <c r="A62" s="943"/>
      <c r="B62" s="943"/>
      <c r="C62" s="943"/>
      <c r="D62" s="943"/>
      <c r="E62" s="943"/>
      <c r="F62" s="943"/>
      <c r="G62" s="943"/>
      <c r="H62" s="943"/>
      <c r="I62" s="943"/>
      <c r="J62" s="943"/>
      <c r="K62" s="32"/>
    </row>
    <row r="63" spans="1:11">
      <c r="A63" s="943"/>
      <c r="B63" s="943"/>
      <c r="C63" s="943"/>
      <c r="D63" s="943"/>
      <c r="E63" s="943"/>
      <c r="F63" s="943"/>
      <c r="G63" s="943"/>
      <c r="H63" s="943"/>
      <c r="I63" s="943"/>
      <c r="J63" s="943"/>
      <c r="K63" s="32"/>
    </row>
    <row r="64" spans="1:11">
      <c r="A64" s="943"/>
      <c r="B64" s="943"/>
      <c r="C64" s="943"/>
      <c r="D64" s="943"/>
      <c r="E64" s="943"/>
      <c r="F64" s="943"/>
      <c r="G64" s="943"/>
      <c r="H64" s="943"/>
      <c r="I64" s="943"/>
      <c r="J64" s="943"/>
      <c r="K64" s="32"/>
    </row>
    <row r="65" spans="1:11">
      <c r="A65" s="943"/>
      <c r="B65" s="943"/>
      <c r="C65" s="943"/>
      <c r="D65" s="943"/>
      <c r="E65" s="943"/>
      <c r="F65" s="943"/>
      <c r="G65" s="943"/>
      <c r="H65" s="943"/>
      <c r="I65" s="943"/>
      <c r="J65" s="943"/>
      <c r="K65" s="32"/>
    </row>
    <row r="66" spans="1:11">
      <c r="A66" s="943"/>
      <c r="B66" s="943"/>
      <c r="C66" s="943"/>
      <c r="D66" s="943"/>
      <c r="E66" s="943"/>
      <c r="F66" s="943"/>
      <c r="G66" s="943"/>
      <c r="H66" s="943"/>
      <c r="I66" s="943"/>
      <c r="J66" s="943"/>
      <c r="K66" s="32"/>
    </row>
    <row r="67" spans="1:11">
      <c r="A67" s="943"/>
      <c r="B67" s="943"/>
      <c r="C67" s="943"/>
      <c r="D67" s="943"/>
      <c r="E67" s="943"/>
      <c r="F67" s="943"/>
      <c r="G67" s="943"/>
      <c r="H67" s="943"/>
      <c r="I67" s="943"/>
      <c r="J67" s="943"/>
      <c r="K67" s="32"/>
    </row>
    <row r="68" spans="1:11">
      <c r="A68" s="943"/>
      <c r="B68" s="943"/>
      <c r="C68" s="943"/>
      <c r="D68" s="943"/>
      <c r="E68" s="943"/>
      <c r="F68" s="943"/>
      <c r="G68" s="943"/>
      <c r="H68" s="943"/>
      <c r="I68" s="943"/>
      <c r="J68" s="943"/>
      <c r="K68" s="32"/>
    </row>
    <row r="69" spans="1:11">
      <c r="A69" s="943"/>
      <c r="B69" s="943"/>
      <c r="C69" s="943"/>
      <c r="D69" s="943"/>
      <c r="E69" s="943"/>
      <c r="F69" s="943"/>
      <c r="G69" s="943"/>
      <c r="H69" s="943"/>
      <c r="I69" s="943"/>
      <c r="J69" s="943"/>
      <c r="K69" s="32"/>
    </row>
    <row r="70" spans="1:11">
      <c r="A70" s="943"/>
      <c r="B70" s="943"/>
      <c r="C70" s="943"/>
      <c r="D70" s="943"/>
      <c r="E70" s="943"/>
      <c r="F70" s="943"/>
      <c r="G70" s="943"/>
      <c r="H70" s="943"/>
      <c r="I70" s="943"/>
      <c r="J70" s="943"/>
      <c r="K70" s="32"/>
    </row>
    <row r="71" spans="1:11">
      <c r="A71" s="943"/>
      <c r="B71" s="943"/>
      <c r="C71" s="943"/>
      <c r="D71" s="943"/>
      <c r="E71" s="943"/>
      <c r="F71" s="943"/>
      <c r="G71" s="943"/>
      <c r="H71" s="943"/>
      <c r="I71" s="943"/>
      <c r="J71" s="943"/>
      <c r="K71" s="32"/>
    </row>
    <row r="72" spans="1:11">
      <c r="A72" s="943"/>
      <c r="B72" s="943"/>
      <c r="C72" s="943"/>
      <c r="D72" s="943"/>
      <c r="E72" s="943"/>
      <c r="F72" s="943"/>
      <c r="G72" s="943"/>
      <c r="H72" s="943"/>
      <c r="I72" s="943"/>
      <c r="J72" s="943"/>
      <c r="K72" s="32"/>
    </row>
    <row r="73" spans="1:11">
      <c r="A73" s="943"/>
      <c r="B73" s="943"/>
      <c r="C73" s="943"/>
      <c r="D73" s="943"/>
      <c r="E73" s="943"/>
      <c r="F73" s="943"/>
      <c r="G73" s="943"/>
      <c r="H73" s="943"/>
      <c r="I73" s="943"/>
      <c r="J73" s="943"/>
      <c r="K73" s="32"/>
    </row>
    <row r="74" spans="1:11">
      <c r="A74" s="943"/>
      <c r="B74" s="943"/>
      <c r="C74" s="943"/>
      <c r="D74" s="943"/>
      <c r="E74" s="943"/>
      <c r="F74" s="943"/>
      <c r="G74" s="943"/>
      <c r="H74" s="943"/>
      <c r="I74" s="943"/>
      <c r="J74" s="943"/>
      <c r="K74" s="32"/>
    </row>
    <row r="75" spans="1:11">
      <c r="A75" s="943"/>
      <c r="B75" s="943"/>
      <c r="C75" s="943"/>
      <c r="D75" s="943"/>
      <c r="E75" s="943"/>
      <c r="F75" s="943"/>
      <c r="G75" s="943"/>
      <c r="H75" s="943"/>
      <c r="I75" s="943"/>
      <c r="J75" s="943"/>
      <c r="K75" s="32"/>
    </row>
    <row r="76" spans="1:11">
      <c r="A76" s="943"/>
      <c r="B76" s="943"/>
      <c r="C76" s="943"/>
      <c r="D76" s="943"/>
      <c r="E76" s="943"/>
      <c r="F76" s="943"/>
      <c r="G76" s="943"/>
      <c r="H76" s="943"/>
      <c r="I76" s="943"/>
      <c r="J76" s="943"/>
      <c r="K76" s="32"/>
    </row>
    <row r="77" spans="1:11">
      <c r="A77" s="943"/>
      <c r="B77" s="943"/>
      <c r="C77" s="943"/>
      <c r="D77" s="943"/>
      <c r="E77" s="943"/>
      <c r="F77" s="943"/>
      <c r="G77" s="943"/>
      <c r="H77" s="943"/>
      <c r="I77" s="943"/>
      <c r="J77" s="943"/>
      <c r="K77" s="32"/>
    </row>
    <row r="78" spans="1:11">
      <c r="A78" s="943"/>
      <c r="B78" s="943"/>
      <c r="C78" s="943"/>
      <c r="D78" s="943"/>
      <c r="E78" s="943"/>
      <c r="F78" s="943"/>
      <c r="G78" s="943"/>
      <c r="H78" s="943"/>
      <c r="I78" s="943"/>
      <c r="J78" s="943"/>
      <c r="K78" s="32"/>
    </row>
    <row r="79" spans="1:11">
      <c r="A79" s="943"/>
      <c r="B79" s="943"/>
      <c r="C79" s="943"/>
      <c r="D79" s="943"/>
      <c r="E79" s="943"/>
      <c r="F79" s="943"/>
      <c r="G79" s="943"/>
      <c r="H79" s="943"/>
      <c r="I79" s="943"/>
      <c r="J79" s="943"/>
      <c r="K79" s="32"/>
    </row>
    <row r="80" spans="1:11">
      <c r="A80" s="943"/>
      <c r="B80" s="943"/>
      <c r="C80" s="943"/>
      <c r="D80" s="943"/>
      <c r="E80" s="943"/>
      <c r="F80" s="943"/>
      <c r="G80" s="943"/>
      <c r="H80" s="943"/>
      <c r="I80" s="943"/>
      <c r="J80" s="943"/>
      <c r="K80" s="32"/>
    </row>
    <row r="81" spans="1:11">
      <c r="A81" s="943"/>
      <c r="B81" s="943"/>
      <c r="C81" s="943"/>
      <c r="D81" s="943"/>
      <c r="E81" s="943"/>
      <c r="F81" s="943"/>
      <c r="G81" s="943"/>
      <c r="H81" s="943"/>
      <c r="I81" s="943"/>
      <c r="J81" s="943"/>
      <c r="K81" s="32"/>
    </row>
    <row r="82" spans="1:11">
      <c r="A82" s="943"/>
      <c r="B82" s="943"/>
      <c r="C82" s="943"/>
      <c r="D82" s="943"/>
      <c r="E82" s="943"/>
      <c r="F82" s="943"/>
      <c r="G82" s="943"/>
      <c r="H82" s="943"/>
      <c r="I82" s="943"/>
      <c r="J82" s="943"/>
      <c r="K82" s="32"/>
    </row>
    <row r="83" spans="1:11">
      <c r="A83" s="943"/>
      <c r="B83" s="943"/>
      <c r="C83" s="943"/>
      <c r="D83" s="943"/>
      <c r="E83" s="943"/>
      <c r="F83" s="943"/>
      <c r="G83" s="943"/>
      <c r="H83" s="943"/>
      <c r="I83" s="943"/>
      <c r="J83" s="943"/>
      <c r="K83" s="32"/>
    </row>
    <row r="84" spans="1:11">
      <c r="A84" s="943"/>
      <c r="B84" s="943"/>
      <c r="C84" s="943"/>
      <c r="D84" s="943"/>
      <c r="E84" s="943"/>
      <c r="F84" s="943"/>
      <c r="G84" s="943"/>
      <c r="H84" s="943"/>
      <c r="I84" s="943"/>
      <c r="J84" s="943"/>
      <c r="K84" s="32"/>
    </row>
    <row r="85" spans="1:11">
      <c r="A85" s="943"/>
      <c r="B85" s="943"/>
      <c r="C85" s="943"/>
      <c r="D85" s="943"/>
      <c r="E85" s="943"/>
      <c r="F85" s="943"/>
      <c r="G85" s="943"/>
      <c r="H85" s="943"/>
      <c r="I85" s="943"/>
      <c r="J85" s="943"/>
      <c r="K85" s="32"/>
    </row>
    <row r="86" spans="1:11">
      <c r="A86" s="943"/>
      <c r="B86" s="943"/>
      <c r="C86" s="943"/>
      <c r="D86" s="943"/>
      <c r="E86" s="943"/>
      <c r="F86" s="943"/>
      <c r="G86" s="943"/>
      <c r="H86" s="943"/>
      <c r="I86" s="943"/>
      <c r="J86" s="943"/>
      <c r="K86" s="32"/>
    </row>
    <row r="87" spans="1:11">
      <c r="A87" s="943"/>
      <c r="B87" s="943"/>
      <c r="C87" s="943"/>
      <c r="D87" s="943"/>
      <c r="E87" s="943"/>
      <c r="F87" s="943"/>
      <c r="G87" s="943"/>
      <c r="H87" s="943"/>
      <c r="I87" s="943"/>
      <c r="J87" s="943"/>
      <c r="K87" s="32"/>
    </row>
    <row r="88" spans="1:11">
      <c r="A88" s="943"/>
      <c r="B88" s="943"/>
      <c r="C88" s="943"/>
      <c r="D88" s="943"/>
      <c r="E88" s="943"/>
      <c r="F88" s="943"/>
      <c r="G88" s="943"/>
      <c r="H88" s="943"/>
      <c r="I88" s="943"/>
      <c r="J88" s="943"/>
      <c r="K88" s="32"/>
    </row>
    <row r="89" spans="1:11">
      <c r="A89" s="943"/>
      <c r="B89" s="943"/>
      <c r="C89" s="943"/>
      <c r="D89" s="943"/>
      <c r="E89" s="943"/>
      <c r="F89" s="943"/>
      <c r="G89" s="943"/>
      <c r="H89" s="943"/>
      <c r="I89" s="943"/>
      <c r="J89" s="943"/>
      <c r="K89" s="32"/>
    </row>
    <row r="90" spans="1:11">
      <c r="A90" s="943"/>
      <c r="B90" s="943"/>
      <c r="C90" s="943"/>
      <c r="D90" s="943"/>
      <c r="E90" s="943"/>
      <c r="F90" s="943"/>
      <c r="G90" s="943"/>
      <c r="H90" s="943"/>
      <c r="I90" s="943"/>
      <c r="J90" s="943"/>
      <c r="K90" s="32"/>
    </row>
    <row r="91" spans="1:11">
      <c r="A91" s="943"/>
      <c r="B91" s="943"/>
      <c r="C91" s="943"/>
      <c r="D91" s="943"/>
      <c r="E91" s="943"/>
      <c r="F91" s="943"/>
      <c r="G91" s="943"/>
      <c r="H91" s="943"/>
      <c r="I91" s="943"/>
      <c r="J91" s="943"/>
      <c r="K91" s="32"/>
    </row>
    <row r="92" spans="1:11">
      <c r="A92" s="943"/>
      <c r="B92" s="943"/>
      <c r="C92" s="943"/>
      <c r="D92" s="943"/>
      <c r="E92" s="943"/>
      <c r="F92" s="943"/>
      <c r="G92" s="943"/>
      <c r="H92" s="943"/>
      <c r="I92" s="943"/>
      <c r="J92" s="943"/>
      <c r="K92" s="32"/>
    </row>
    <row r="93" spans="1:11">
      <c r="A93" s="943"/>
      <c r="B93" s="943"/>
      <c r="C93" s="943"/>
      <c r="D93" s="943"/>
      <c r="E93" s="943"/>
      <c r="F93" s="943"/>
      <c r="G93" s="943"/>
      <c r="H93" s="943"/>
      <c r="I93" s="943"/>
      <c r="J93" s="943"/>
      <c r="K93" s="32"/>
    </row>
    <row r="94" spans="1:11">
      <c r="A94" s="943"/>
      <c r="B94" s="943"/>
      <c r="C94" s="943"/>
      <c r="D94" s="943"/>
      <c r="E94" s="943"/>
      <c r="F94" s="943"/>
      <c r="G94" s="943"/>
      <c r="H94" s="943"/>
      <c r="I94" s="943"/>
      <c r="J94" s="943"/>
      <c r="K94" s="32"/>
    </row>
    <row r="95" spans="1:11">
      <c r="A95" s="943"/>
      <c r="B95" s="943"/>
      <c r="C95" s="943"/>
      <c r="D95" s="943"/>
      <c r="E95" s="943"/>
      <c r="F95" s="943"/>
      <c r="G95" s="943"/>
      <c r="H95" s="943"/>
      <c r="I95" s="943"/>
      <c r="J95" s="943"/>
      <c r="K95" s="32"/>
    </row>
    <row r="96" spans="1:11">
      <c r="A96" s="943"/>
      <c r="B96" s="943"/>
      <c r="C96" s="943"/>
      <c r="D96" s="943"/>
      <c r="E96" s="943"/>
      <c r="F96" s="943"/>
      <c r="G96" s="943"/>
      <c r="H96" s="943"/>
      <c r="I96" s="943"/>
      <c r="J96" s="943"/>
      <c r="K96" s="32"/>
    </row>
    <row r="97" spans="1:11">
      <c r="A97" s="943"/>
      <c r="B97" s="943"/>
      <c r="C97" s="943"/>
      <c r="D97" s="943"/>
      <c r="E97" s="943"/>
      <c r="F97" s="943"/>
      <c r="G97" s="943"/>
      <c r="H97" s="943"/>
      <c r="I97" s="943"/>
      <c r="J97" s="943"/>
      <c r="K97" s="32"/>
    </row>
    <row r="98" spans="1:11">
      <c r="A98" s="943"/>
      <c r="B98" s="943"/>
      <c r="C98" s="943"/>
      <c r="D98" s="943"/>
      <c r="E98" s="943"/>
      <c r="F98" s="943"/>
      <c r="G98" s="943"/>
      <c r="H98" s="943"/>
      <c r="I98" s="943"/>
      <c r="J98" s="943"/>
      <c r="K98" s="32"/>
    </row>
    <row r="99" spans="1:11">
      <c r="A99" s="943"/>
      <c r="B99" s="943"/>
      <c r="C99" s="943"/>
      <c r="D99" s="943"/>
      <c r="E99" s="943"/>
      <c r="F99" s="943"/>
      <c r="G99" s="943"/>
      <c r="H99" s="943"/>
      <c r="I99" s="943"/>
      <c r="J99" s="943"/>
      <c r="K99" s="32"/>
    </row>
    <row r="100" spans="1:11">
      <c r="A100" s="943"/>
      <c r="B100" s="943"/>
      <c r="C100" s="943"/>
      <c r="D100" s="943"/>
      <c r="E100" s="943"/>
      <c r="F100" s="943"/>
      <c r="G100" s="943"/>
      <c r="H100" s="943"/>
      <c r="I100" s="943"/>
      <c r="J100" s="943"/>
      <c r="K100" s="32"/>
    </row>
    <row r="101" spans="1:11">
      <c r="A101" s="943"/>
      <c r="B101" s="943"/>
      <c r="C101" s="943"/>
      <c r="D101" s="943"/>
      <c r="E101" s="943"/>
      <c r="F101" s="943"/>
      <c r="G101" s="943"/>
      <c r="H101" s="943"/>
      <c r="I101" s="943"/>
      <c r="J101" s="943"/>
      <c r="K101" s="32"/>
    </row>
    <row r="102" spans="1:11">
      <c r="A102" s="943"/>
      <c r="B102" s="943"/>
      <c r="C102" s="943"/>
      <c r="D102" s="943"/>
      <c r="E102" s="943"/>
      <c r="F102" s="943"/>
      <c r="G102" s="943"/>
      <c r="H102" s="943"/>
      <c r="I102" s="943"/>
      <c r="J102" s="943"/>
      <c r="K102" s="32"/>
    </row>
    <row r="103" spans="1:11">
      <c r="A103" s="943"/>
      <c r="B103" s="943"/>
      <c r="C103" s="943"/>
      <c r="D103" s="943"/>
      <c r="E103" s="943"/>
      <c r="F103" s="943"/>
      <c r="G103" s="943"/>
      <c r="H103" s="943"/>
      <c r="I103" s="943"/>
      <c r="J103" s="943"/>
      <c r="K103" s="32"/>
    </row>
    <row r="104" spans="1:11">
      <c r="A104" s="943"/>
      <c r="B104" s="943"/>
      <c r="C104" s="943"/>
      <c r="D104" s="943"/>
      <c r="E104" s="943"/>
      <c r="F104" s="943"/>
      <c r="G104" s="943"/>
      <c r="H104" s="943"/>
      <c r="I104" s="943"/>
      <c r="J104" s="943"/>
      <c r="K104" s="32"/>
    </row>
    <row r="105" spans="1:11">
      <c r="A105" s="943"/>
      <c r="B105" s="943"/>
      <c r="C105" s="943"/>
      <c r="D105" s="943"/>
      <c r="E105" s="943"/>
      <c r="F105" s="943"/>
      <c r="G105" s="943"/>
      <c r="H105" s="943"/>
      <c r="I105" s="943"/>
      <c r="J105" s="943"/>
      <c r="K105" s="32"/>
    </row>
    <row r="106" spans="1:11">
      <c r="A106" s="943"/>
      <c r="B106" s="943"/>
      <c r="C106" s="943"/>
      <c r="D106" s="943"/>
      <c r="E106" s="943"/>
      <c r="F106" s="943"/>
      <c r="G106" s="943"/>
      <c r="H106" s="943"/>
      <c r="I106" s="943"/>
      <c r="J106" s="943"/>
      <c r="K106" s="32"/>
    </row>
    <row r="107" spans="1:11">
      <c r="A107" s="943"/>
      <c r="B107" s="943"/>
      <c r="C107" s="943"/>
      <c r="D107" s="943"/>
      <c r="E107" s="943"/>
      <c r="F107" s="943"/>
      <c r="G107" s="943"/>
      <c r="H107" s="943"/>
      <c r="I107" s="943"/>
      <c r="J107" s="943"/>
      <c r="K107" s="32"/>
    </row>
    <row r="108" spans="1:11">
      <c r="A108" s="943"/>
      <c r="B108" s="943"/>
      <c r="C108" s="943"/>
      <c r="D108" s="943"/>
      <c r="E108" s="943"/>
      <c r="F108" s="943"/>
      <c r="G108" s="943"/>
      <c r="H108" s="943"/>
      <c r="I108" s="943"/>
      <c r="J108" s="943"/>
      <c r="K108" s="32"/>
    </row>
    <row r="109" spans="1:11">
      <c r="A109" s="943"/>
      <c r="B109" s="943"/>
      <c r="C109" s="943"/>
      <c r="D109" s="943"/>
      <c r="E109" s="943"/>
      <c r="F109" s="943"/>
      <c r="G109" s="943"/>
      <c r="H109" s="943"/>
      <c r="I109" s="943"/>
      <c r="J109" s="943"/>
      <c r="K109" s="32"/>
    </row>
    <row r="110" spans="1:11">
      <c r="A110" s="943"/>
      <c r="B110" s="943"/>
      <c r="C110" s="943"/>
      <c r="D110" s="943"/>
      <c r="E110" s="943"/>
      <c r="F110" s="943"/>
      <c r="G110" s="943"/>
      <c r="H110" s="943"/>
      <c r="I110" s="943"/>
      <c r="J110" s="943"/>
      <c r="K110" s="32"/>
    </row>
    <row r="111" spans="1:11">
      <c r="A111" s="943"/>
      <c r="B111" s="943"/>
      <c r="C111" s="943"/>
      <c r="D111" s="943"/>
      <c r="E111" s="943"/>
      <c r="F111" s="943"/>
      <c r="G111" s="943"/>
      <c r="H111" s="943"/>
      <c r="I111" s="943"/>
      <c r="J111" s="943"/>
      <c r="K111" s="32"/>
    </row>
    <row r="112" spans="1:11">
      <c r="A112" s="943"/>
      <c r="B112" s="943"/>
      <c r="C112" s="943"/>
      <c r="D112" s="943"/>
      <c r="E112" s="943"/>
      <c r="F112" s="943"/>
      <c r="G112" s="943"/>
      <c r="H112" s="943"/>
      <c r="I112" s="943"/>
      <c r="J112" s="943"/>
      <c r="K112" s="32"/>
    </row>
    <row r="113" spans="1:11">
      <c r="A113" s="943"/>
      <c r="B113" s="943"/>
      <c r="C113" s="943"/>
      <c r="D113" s="943"/>
      <c r="E113" s="943"/>
      <c r="F113" s="943"/>
      <c r="G113" s="943"/>
      <c r="H113" s="943"/>
      <c r="I113" s="943"/>
      <c r="J113" s="943"/>
      <c r="K113" s="32"/>
    </row>
    <row r="114" spans="1:11">
      <c r="A114" s="943"/>
      <c r="B114" s="943"/>
      <c r="C114" s="943"/>
      <c r="D114" s="943"/>
      <c r="E114" s="943"/>
      <c r="F114" s="943"/>
      <c r="G114" s="943"/>
      <c r="H114" s="943"/>
      <c r="I114" s="943"/>
      <c r="J114" s="943"/>
      <c r="K114" s="32"/>
    </row>
    <row r="115" spans="1:11">
      <c r="A115" s="943"/>
      <c r="B115" s="943"/>
      <c r="C115" s="943"/>
      <c r="D115" s="943"/>
      <c r="E115" s="943"/>
      <c r="F115" s="943"/>
      <c r="G115" s="943"/>
      <c r="H115" s="943"/>
      <c r="I115" s="943"/>
      <c r="J115" s="943"/>
      <c r="K115" s="32"/>
    </row>
    <row r="116" spans="1:11">
      <c r="A116" s="943"/>
      <c r="B116" s="943"/>
      <c r="C116" s="943"/>
      <c r="D116" s="943"/>
      <c r="E116" s="943"/>
      <c r="F116" s="943"/>
      <c r="G116" s="943"/>
      <c r="H116" s="943"/>
      <c r="I116" s="943"/>
      <c r="J116" s="943"/>
      <c r="K116" s="32"/>
    </row>
    <row r="117" spans="1:11">
      <c r="A117" s="943"/>
      <c r="B117" s="943"/>
      <c r="C117" s="943"/>
      <c r="D117" s="943"/>
      <c r="E117" s="943"/>
      <c r="F117" s="943"/>
      <c r="G117" s="943"/>
      <c r="H117" s="943"/>
      <c r="I117" s="943"/>
      <c r="J117" s="943"/>
      <c r="K117" s="32"/>
    </row>
    <row r="118" spans="1:11">
      <c r="A118" s="943"/>
      <c r="B118" s="943"/>
      <c r="C118" s="943"/>
      <c r="D118" s="943"/>
      <c r="E118" s="943"/>
      <c r="F118" s="943"/>
      <c r="G118" s="943"/>
      <c r="H118" s="943"/>
      <c r="I118" s="943"/>
      <c r="J118" s="943"/>
      <c r="K118" s="32"/>
    </row>
    <row r="119" spans="1:11">
      <c r="A119" s="943"/>
      <c r="B119" s="943"/>
      <c r="C119" s="943"/>
      <c r="D119" s="943"/>
      <c r="E119" s="943"/>
      <c r="F119" s="943"/>
      <c r="G119" s="943"/>
      <c r="H119" s="943"/>
      <c r="I119" s="943"/>
      <c r="J119" s="943"/>
      <c r="K119" s="32"/>
    </row>
    <row r="120" spans="1:11">
      <c r="A120" s="943"/>
      <c r="B120" s="943"/>
      <c r="C120" s="943"/>
      <c r="D120" s="943"/>
      <c r="E120" s="943"/>
      <c r="F120" s="943"/>
      <c r="G120" s="943"/>
      <c r="H120" s="943"/>
      <c r="I120" s="943"/>
      <c r="J120" s="943"/>
      <c r="K120" s="32"/>
    </row>
    <row r="121" spans="1:11">
      <c r="A121" s="943"/>
      <c r="B121" s="943"/>
      <c r="C121" s="943"/>
      <c r="D121" s="943"/>
      <c r="E121" s="943"/>
      <c r="F121" s="943"/>
      <c r="G121" s="943"/>
      <c r="H121" s="943"/>
      <c r="I121" s="943"/>
      <c r="J121" s="943"/>
      <c r="K121" s="32"/>
    </row>
    <row r="122" spans="1:11">
      <c r="A122" s="943"/>
      <c r="B122" s="943"/>
      <c r="C122" s="943"/>
      <c r="D122" s="943"/>
      <c r="E122" s="943"/>
      <c r="F122" s="943"/>
      <c r="G122" s="943"/>
      <c r="H122" s="943"/>
      <c r="I122" s="943"/>
      <c r="J122" s="943"/>
      <c r="K122" s="32"/>
    </row>
    <row r="123" spans="1:11">
      <c r="A123" s="943"/>
      <c r="B123" s="943"/>
      <c r="C123" s="943"/>
      <c r="D123" s="943"/>
      <c r="E123" s="943"/>
      <c r="F123" s="943"/>
      <c r="G123" s="943"/>
      <c r="H123" s="943"/>
      <c r="I123" s="943"/>
      <c r="J123" s="943"/>
      <c r="K123" s="32"/>
    </row>
    <row r="124" spans="1:11">
      <c r="A124" s="943"/>
      <c r="B124" s="943"/>
      <c r="C124" s="943"/>
      <c r="D124" s="943"/>
      <c r="E124" s="943"/>
      <c r="F124" s="943"/>
      <c r="G124" s="943"/>
      <c r="H124" s="943"/>
      <c r="I124" s="943"/>
      <c r="J124" s="943"/>
      <c r="K124" s="32"/>
    </row>
    <row r="125" spans="1:11">
      <c r="A125" s="943"/>
      <c r="B125" s="943"/>
      <c r="C125" s="943"/>
      <c r="D125" s="943"/>
      <c r="E125" s="943"/>
      <c r="F125" s="943"/>
      <c r="G125" s="943"/>
      <c r="H125" s="943"/>
      <c r="I125" s="943"/>
      <c r="J125" s="943"/>
      <c r="K125" s="32"/>
    </row>
    <row r="126" spans="1:11">
      <c r="A126" s="943"/>
      <c r="B126" s="943"/>
      <c r="C126" s="943"/>
      <c r="D126" s="943"/>
      <c r="E126" s="943"/>
      <c r="F126" s="943"/>
      <c r="G126" s="943"/>
      <c r="H126" s="943"/>
      <c r="I126" s="943"/>
      <c r="J126" s="943"/>
      <c r="K126" s="32"/>
    </row>
    <row r="127" spans="1:11">
      <c r="A127" s="943"/>
      <c r="B127" s="943"/>
      <c r="C127" s="943"/>
      <c r="D127" s="943"/>
      <c r="E127" s="943"/>
      <c r="F127" s="943"/>
      <c r="G127" s="943"/>
      <c r="H127" s="943"/>
      <c r="I127" s="943"/>
      <c r="J127" s="943"/>
      <c r="K127" s="32"/>
    </row>
    <row r="128" spans="1:11">
      <c r="A128" s="943"/>
      <c r="B128" s="943"/>
      <c r="C128" s="943"/>
      <c r="D128" s="943"/>
      <c r="E128" s="943"/>
      <c r="F128" s="943"/>
      <c r="G128" s="943"/>
      <c r="H128" s="943"/>
      <c r="I128" s="943"/>
      <c r="J128" s="943"/>
      <c r="K128" s="32"/>
    </row>
    <row r="129" spans="1:11">
      <c r="A129" s="943"/>
      <c r="B129" s="943"/>
      <c r="C129" s="943"/>
      <c r="D129" s="943"/>
      <c r="E129" s="943"/>
      <c r="F129" s="943"/>
      <c r="G129" s="943"/>
      <c r="H129" s="943"/>
      <c r="I129" s="943"/>
      <c r="J129" s="943"/>
      <c r="K129" s="32"/>
    </row>
    <row r="130" spans="1:11">
      <c r="A130" s="943"/>
      <c r="B130" s="943"/>
      <c r="C130" s="943"/>
      <c r="D130" s="943"/>
      <c r="E130" s="943"/>
      <c r="F130" s="943"/>
      <c r="G130" s="943"/>
      <c r="H130" s="943"/>
      <c r="I130" s="943"/>
      <c r="J130" s="943"/>
      <c r="K130" s="32"/>
    </row>
    <row r="131" spans="1:11">
      <c r="A131" s="943"/>
      <c r="B131" s="943"/>
      <c r="C131" s="943"/>
      <c r="D131" s="943"/>
      <c r="E131" s="943"/>
      <c r="F131" s="943"/>
      <c r="G131" s="943"/>
      <c r="H131" s="943"/>
      <c r="I131" s="943"/>
      <c r="J131" s="943"/>
      <c r="K131" s="32"/>
    </row>
    <row r="132" spans="1:11">
      <c r="A132" s="943"/>
      <c r="B132" s="943"/>
      <c r="C132" s="943"/>
      <c r="D132" s="943"/>
      <c r="E132" s="943"/>
      <c r="F132" s="943"/>
      <c r="G132" s="943"/>
      <c r="H132" s="943"/>
      <c r="I132" s="943"/>
      <c r="J132" s="943"/>
      <c r="K132" s="32"/>
    </row>
    <row r="133" spans="1:11">
      <c r="A133" s="943"/>
      <c r="B133" s="943"/>
      <c r="C133" s="943"/>
      <c r="D133" s="943"/>
      <c r="E133" s="943"/>
      <c r="F133" s="943"/>
      <c r="G133" s="943"/>
      <c r="H133" s="943"/>
      <c r="I133" s="943"/>
      <c r="J133" s="943"/>
      <c r="K133" s="32"/>
    </row>
    <row r="134" spans="1:11">
      <c r="A134" s="943"/>
      <c r="B134" s="943"/>
      <c r="C134" s="943"/>
      <c r="D134" s="943"/>
      <c r="E134" s="943"/>
      <c r="F134" s="943"/>
      <c r="G134" s="943"/>
      <c r="H134" s="943"/>
      <c r="I134" s="943"/>
      <c r="J134" s="943"/>
      <c r="K134" s="32"/>
    </row>
    <row r="135" spans="1:11">
      <c r="A135" s="943"/>
      <c r="B135" s="943"/>
      <c r="C135" s="943"/>
      <c r="D135" s="943"/>
      <c r="E135" s="943"/>
      <c r="F135" s="943"/>
      <c r="G135" s="943"/>
      <c r="H135" s="943"/>
      <c r="I135" s="943"/>
      <c r="J135" s="943"/>
      <c r="K135" s="32"/>
    </row>
    <row r="136" spans="1:11">
      <c r="A136" s="943"/>
      <c r="B136" s="943"/>
      <c r="C136" s="943"/>
      <c r="D136" s="943"/>
      <c r="E136" s="943"/>
      <c r="F136" s="943"/>
      <c r="G136" s="943"/>
      <c r="H136" s="943"/>
      <c r="I136" s="943"/>
      <c r="J136" s="943"/>
      <c r="K136" s="32"/>
    </row>
    <row r="137" spans="1:11">
      <c r="A137" s="943"/>
      <c r="B137" s="943"/>
      <c r="C137" s="943"/>
      <c r="D137" s="943"/>
      <c r="E137" s="943"/>
      <c r="F137" s="943"/>
      <c r="G137" s="943"/>
      <c r="H137" s="943"/>
      <c r="I137" s="943"/>
      <c r="J137" s="943"/>
      <c r="K137" s="32"/>
    </row>
    <row r="138" spans="1:11">
      <c r="A138" s="943"/>
      <c r="B138" s="943"/>
      <c r="C138" s="943"/>
      <c r="D138" s="943"/>
      <c r="E138" s="943"/>
      <c r="F138" s="943"/>
      <c r="G138" s="943"/>
      <c r="H138" s="943"/>
      <c r="I138" s="943"/>
      <c r="J138" s="943"/>
      <c r="K138" s="32"/>
    </row>
    <row r="139" spans="1:11">
      <c r="A139" s="943"/>
      <c r="B139" s="943"/>
      <c r="C139" s="943"/>
      <c r="D139" s="943"/>
      <c r="E139" s="943"/>
      <c r="F139" s="943"/>
      <c r="G139" s="943"/>
      <c r="H139" s="943"/>
      <c r="I139" s="943"/>
      <c r="J139" s="943"/>
      <c r="K139" s="32"/>
    </row>
    <row r="140" spans="1:11">
      <c r="A140" s="943"/>
      <c r="B140" s="943"/>
      <c r="C140" s="943"/>
      <c r="D140" s="943"/>
      <c r="E140" s="943"/>
      <c r="F140" s="943"/>
      <c r="G140" s="943"/>
      <c r="H140" s="943"/>
      <c r="I140" s="943"/>
      <c r="J140" s="943"/>
      <c r="K140" s="32"/>
    </row>
    <row r="141" spans="1:11">
      <c r="A141" s="943"/>
      <c r="B141" s="943"/>
      <c r="C141" s="943"/>
      <c r="D141" s="943"/>
      <c r="E141" s="943"/>
      <c r="F141" s="943"/>
      <c r="G141" s="943"/>
      <c r="H141" s="943"/>
      <c r="I141" s="943"/>
      <c r="J141" s="943"/>
      <c r="K141" s="32"/>
    </row>
    <row r="142" spans="1:11">
      <c r="A142" s="943"/>
      <c r="B142" s="943"/>
      <c r="C142" s="943"/>
      <c r="D142" s="943"/>
      <c r="E142" s="943"/>
      <c r="F142" s="943"/>
      <c r="G142" s="943"/>
      <c r="H142" s="943"/>
      <c r="I142" s="943"/>
      <c r="J142" s="943"/>
      <c r="K142" s="32"/>
    </row>
    <row r="143" spans="1:11">
      <c r="A143" s="943"/>
      <c r="B143" s="943"/>
      <c r="C143" s="943"/>
      <c r="D143" s="943"/>
      <c r="E143" s="943"/>
      <c r="F143" s="943"/>
      <c r="G143" s="943"/>
      <c r="H143" s="943"/>
      <c r="I143" s="943"/>
      <c r="J143" s="943"/>
      <c r="K143" s="32"/>
    </row>
    <row r="144" spans="1:11">
      <c r="A144" s="943"/>
      <c r="B144" s="943"/>
      <c r="C144" s="943"/>
      <c r="D144" s="943"/>
      <c r="E144" s="943"/>
      <c r="F144" s="943"/>
      <c r="G144" s="943"/>
      <c r="H144" s="943"/>
      <c r="I144" s="943"/>
      <c r="J144" s="943"/>
      <c r="K144" s="32"/>
    </row>
    <row r="145" spans="1:11">
      <c r="A145" s="943"/>
      <c r="B145" s="943"/>
      <c r="C145" s="943"/>
      <c r="D145" s="943"/>
      <c r="E145" s="943"/>
      <c r="F145" s="943"/>
      <c r="G145" s="943"/>
      <c r="H145" s="943"/>
      <c r="I145" s="943"/>
      <c r="J145" s="943"/>
      <c r="K145" s="32"/>
    </row>
    <row r="146" spans="1:11">
      <c r="A146" s="943"/>
      <c r="B146" s="943"/>
      <c r="C146" s="943"/>
      <c r="D146" s="943"/>
      <c r="E146" s="943"/>
      <c r="F146" s="943"/>
      <c r="G146" s="943"/>
      <c r="H146" s="943"/>
      <c r="I146" s="943"/>
      <c r="J146" s="943"/>
      <c r="K146" s="32"/>
    </row>
    <row r="147" spans="1:11">
      <c r="A147" s="943"/>
      <c r="B147" s="943"/>
      <c r="C147" s="943"/>
      <c r="D147" s="943"/>
      <c r="E147" s="943"/>
      <c r="F147" s="943"/>
      <c r="G147" s="943"/>
      <c r="H147" s="943"/>
      <c r="I147" s="943"/>
      <c r="J147" s="943"/>
      <c r="K147" s="32"/>
    </row>
    <row r="148" spans="1:11">
      <c r="A148" s="943"/>
      <c r="B148" s="943"/>
      <c r="C148" s="943"/>
      <c r="D148" s="943"/>
      <c r="E148" s="943"/>
      <c r="F148" s="943"/>
      <c r="G148" s="943"/>
      <c r="H148" s="943"/>
      <c r="I148" s="943"/>
      <c r="J148" s="943"/>
      <c r="K148" s="32"/>
    </row>
    <row r="149" spans="1:11">
      <c r="A149" s="943"/>
      <c r="B149" s="943"/>
      <c r="C149" s="943"/>
      <c r="D149" s="943"/>
      <c r="E149" s="943"/>
      <c r="F149" s="943"/>
      <c r="G149" s="943"/>
      <c r="H149" s="943"/>
      <c r="I149" s="943"/>
      <c r="J149" s="943"/>
      <c r="K149" s="32"/>
    </row>
    <row r="150" spans="1:11">
      <c r="A150" s="943"/>
      <c r="B150" s="943"/>
      <c r="C150" s="943"/>
      <c r="D150" s="943"/>
      <c r="E150" s="943"/>
      <c r="F150" s="943"/>
      <c r="G150" s="943"/>
      <c r="H150" s="943"/>
      <c r="I150" s="943"/>
      <c r="J150" s="943"/>
      <c r="K150" s="32"/>
    </row>
    <row r="151" spans="1:11">
      <c r="A151" s="943"/>
      <c r="B151" s="943"/>
      <c r="C151" s="943"/>
      <c r="D151" s="943"/>
      <c r="E151" s="943"/>
      <c r="F151" s="943"/>
      <c r="G151" s="943"/>
      <c r="H151" s="943"/>
      <c r="I151" s="943"/>
      <c r="J151" s="943"/>
      <c r="K151" s="32"/>
    </row>
    <row r="152" spans="1:11">
      <c r="A152" s="943"/>
      <c r="B152" s="943"/>
      <c r="C152" s="943"/>
      <c r="D152" s="943"/>
      <c r="E152" s="943"/>
      <c r="F152" s="943"/>
      <c r="G152" s="943"/>
      <c r="H152" s="943"/>
      <c r="I152" s="943"/>
      <c r="J152" s="943"/>
      <c r="K152" s="32"/>
    </row>
    <row r="153" spans="1:11">
      <c r="A153" s="943"/>
      <c r="B153" s="943"/>
      <c r="C153" s="943"/>
      <c r="D153" s="943"/>
      <c r="E153" s="943"/>
      <c r="F153" s="943"/>
      <c r="G153" s="943"/>
      <c r="H153" s="943"/>
      <c r="I153" s="943"/>
      <c r="J153" s="943"/>
      <c r="K153" s="32"/>
    </row>
    <row r="154" spans="1:11">
      <c r="A154" s="943"/>
      <c r="B154" s="943"/>
      <c r="C154" s="943"/>
      <c r="D154" s="943"/>
      <c r="E154" s="943"/>
      <c r="F154" s="943"/>
      <c r="G154" s="943"/>
      <c r="H154" s="943"/>
      <c r="I154" s="943"/>
      <c r="J154" s="943"/>
      <c r="K154" s="32"/>
    </row>
    <row r="155" spans="1:11">
      <c r="A155" s="943"/>
      <c r="B155" s="943"/>
      <c r="C155" s="943"/>
      <c r="D155" s="943"/>
      <c r="E155" s="943"/>
      <c r="F155" s="943"/>
      <c r="G155" s="943"/>
      <c r="H155" s="943"/>
      <c r="I155" s="943"/>
      <c r="J155" s="943"/>
      <c r="K155" s="32"/>
    </row>
    <row r="156" spans="1:11">
      <c r="A156" s="943"/>
      <c r="B156" s="943"/>
      <c r="C156" s="943"/>
      <c r="D156" s="943"/>
      <c r="E156" s="943"/>
      <c r="F156" s="943"/>
      <c r="G156" s="943"/>
      <c r="H156" s="943"/>
      <c r="I156" s="943"/>
      <c r="J156" s="943"/>
      <c r="K156" s="32"/>
    </row>
    <row r="157" spans="1:11">
      <c r="A157" s="943"/>
      <c r="B157" s="943"/>
      <c r="C157" s="943"/>
      <c r="D157" s="943"/>
      <c r="E157" s="943"/>
      <c r="F157" s="943"/>
      <c r="G157" s="943"/>
      <c r="H157" s="943"/>
      <c r="I157" s="943"/>
      <c r="J157" s="943"/>
      <c r="K157" s="32"/>
    </row>
    <row r="158" spans="1:11">
      <c r="A158" s="943"/>
      <c r="B158" s="943"/>
      <c r="C158" s="943"/>
      <c r="D158" s="943"/>
      <c r="E158" s="943"/>
      <c r="F158" s="943"/>
      <c r="G158" s="943"/>
      <c r="H158" s="943"/>
      <c r="I158" s="943"/>
      <c r="J158" s="943"/>
      <c r="K158" s="32"/>
    </row>
    <row r="159" spans="1:11">
      <c r="A159" s="943"/>
      <c r="B159" s="943"/>
      <c r="C159" s="943"/>
      <c r="D159" s="943"/>
      <c r="E159" s="943"/>
      <c r="F159" s="943"/>
      <c r="G159" s="943"/>
      <c r="H159" s="943"/>
      <c r="I159" s="943"/>
      <c r="J159" s="943"/>
      <c r="K159" s="32"/>
    </row>
    <row r="160" spans="1:11">
      <c r="A160" s="943"/>
      <c r="B160" s="943"/>
      <c r="C160" s="943"/>
      <c r="D160" s="943"/>
      <c r="E160" s="943"/>
      <c r="F160" s="943"/>
      <c r="G160" s="943"/>
      <c r="H160" s="943"/>
      <c r="I160" s="943"/>
      <c r="J160" s="943"/>
      <c r="K160" s="32"/>
    </row>
    <row r="161" spans="1:11">
      <c r="A161" s="943"/>
      <c r="B161" s="943"/>
      <c r="C161" s="943"/>
      <c r="D161" s="943"/>
      <c r="E161" s="943"/>
      <c r="F161" s="943"/>
      <c r="G161" s="943"/>
      <c r="H161" s="943"/>
      <c r="I161" s="943"/>
      <c r="J161" s="943"/>
      <c r="K161" s="32"/>
    </row>
    <row r="162" spans="1:11">
      <c r="A162" s="943"/>
      <c r="B162" s="943"/>
      <c r="C162" s="943"/>
      <c r="D162" s="943"/>
      <c r="E162" s="943"/>
      <c r="F162" s="943"/>
      <c r="G162" s="943"/>
      <c r="H162" s="943"/>
      <c r="I162" s="943"/>
      <c r="J162" s="943"/>
      <c r="K162" s="32"/>
    </row>
    <row r="163" spans="1:11">
      <c r="A163" s="943"/>
      <c r="B163" s="943"/>
      <c r="C163" s="943"/>
      <c r="D163" s="943"/>
      <c r="E163" s="943"/>
      <c r="F163" s="943"/>
      <c r="G163" s="943"/>
      <c r="H163" s="943"/>
      <c r="I163" s="943"/>
      <c r="J163" s="943"/>
      <c r="K163" s="32"/>
    </row>
    <row r="164" spans="1:11">
      <c r="A164" s="943"/>
      <c r="B164" s="943"/>
      <c r="C164" s="943"/>
      <c r="D164" s="943"/>
      <c r="E164" s="943"/>
      <c r="F164" s="943"/>
      <c r="G164" s="943"/>
      <c r="H164" s="943"/>
      <c r="I164" s="943"/>
      <c r="J164" s="943"/>
      <c r="K164" s="32"/>
    </row>
    <row r="165" spans="1:11">
      <c r="A165" s="943"/>
      <c r="B165" s="943"/>
      <c r="C165" s="943"/>
      <c r="D165" s="943"/>
      <c r="E165" s="943"/>
      <c r="F165" s="943"/>
      <c r="G165" s="943"/>
      <c r="H165" s="943"/>
      <c r="I165" s="943"/>
      <c r="J165" s="943"/>
      <c r="K165" s="32"/>
    </row>
    <row r="166" spans="1:11">
      <c r="A166" s="943"/>
      <c r="B166" s="943"/>
      <c r="C166" s="943"/>
      <c r="D166" s="943"/>
      <c r="E166" s="943"/>
      <c r="F166" s="943"/>
      <c r="G166" s="943"/>
      <c r="H166" s="943"/>
      <c r="I166" s="943"/>
      <c r="J166" s="943"/>
      <c r="K166" s="32"/>
    </row>
    <row r="167" spans="1:11">
      <c r="A167" s="943"/>
      <c r="B167" s="943"/>
      <c r="C167" s="943"/>
      <c r="D167" s="943"/>
      <c r="E167" s="943"/>
      <c r="F167" s="943"/>
      <c r="G167" s="943"/>
      <c r="H167" s="943"/>
      <c r="I167" s="943"/>
      <c r="J167" s="943"/>
      <c r="K167" s="32"/>
    </row>
    <row r="168" spans="1:11">
      <c r="A168" s="943"/>
      <c r="B168" s="943"/>
      <c r="C168" s="943"/>
      <c r="D168" s="943"/>
      <c r="E168" s="943"/>
      <c r="F168" s="943"/>
      <c r="G168" s="943"/>
      <c r="H168" s="943"/>
      <c r="I168" s="943"/>
      <c r="J168" s="943"/>
      <c r="K168" s="32"/>
    </row>
    <row r="169" spans="1:11">
      <c r="A169" s="943"/>
      <c r="B169" s="943"/>
      <c r="C169" s="943"/>
      <c r="D169" s="943"/>
      <c r="E169" s="943"/>
      <c r="F169" s="943"/>
      <c r="G169" s="943"/>
      <c r="H169" s="943"/>
      <c r="I169" s="943"/>
      <c r="J169" s="943"/>
      <c r="K169" s="32"/>
    </row>
    <row r="170" spans="1:11">
      <c r="A170" s="943"/>
      <c r="B170" s="943"/>
      <c r="C170" s="943"/>
      <c r="D170" s="943"/>
      <c r="E170" s="943"/>
      <c r="F170" s="943"/>
      <c r="G170" s="943"/>
      <c r="H170" s="943"/>
      <c r="I170" s="943"/>
      <c r="J170" s="943"/>
      <c r="K170" s="32"/>
    </row>
    <row r="171" spans="1:11">
      <c r="A171" s="943"/>
      <c r="B171" s="943"/>
      <c r="C171" s="943"/>
      <c r="D171" s="943"/>
      <c r="E171" s="943"/>
      <c r="F171" s="943"/>
      <c r="G171" s="943"/>
      <c r="H171" s="943"/>
      <c r="I171" s="943"/>
      <c r="J171" s="943"/>
      <c r="K171" s="32"/>
    </row>
    <row r="172" spans="1:11">
      <c r="A172" s="943"/>
      <c r="B172" s="943"/>
      <c r="C172" s="943"/>
      <c r="D172" s="943"/>
      <c r="E172" s="943"/>
      <c r="F172" s="943"/>
      <c r="G172" s="943"/>
      <c r="H172" s="943"/>
      <c r="I172" s="943"/>
      <c r="J172" s="943"/>
      <c r="K172" s="32"/>
    </row>
    <row r="173" spans="1:11">
      <c r="A173" s="943"/>
      <c r="B173" s="943"/>
      <c r="C173" s="943"/>
      <c r="D173" s="943"/>
      <c r="E173" s="943"/>
      <c r="F173" s="943"/>
      <c r="G173" s="943"/>
      <c r="H173" s="943"/>
      <c r="I173" s="943"/>
      <c r="J173" s="943"/>
      <c r="K173" s="32"/>
    </row>
    <row r="174" spans="1:11">
      <c r="A174" s="943"/>
      <c r="B174" s="943"/>
      <c r="C174" s="943"/>
      <c r="D174" s="943"/>
      <c r="E174" s="943"/>
      <c r="F174" s="943"/>
      <c r="G174" s="943"/>
      <c r="H174" s="943"/>
      <c r="I174" s="943"/>
      <c r="J174" s="943"/>
      <c r="K174" s="32"/>
    </row>
    <row r="175" spans="1:11">
      <c r="A175" s="943"/>
      <c r="B175" s="943"/>
      <c r="C175" s="943"/>
      <c r="D175" s="943"/>
      <c r="E175" s="943"/>
      <c r="F175" s="943"/>
      <c r="G175" s="943"/>
      <c r="H175" s="943"/>
      <c r="I175" s="943"/>
      <c r="J175" s="943"/>
      <c r="K175" s="32"/>
    </row>
    <row r="176" spans="1:11">
      <c r="A176" s="943"/>
      <c r="B176" s="943"/>
      <c r="C176" s="943"/>
      <c r="D176" s="943"/>
      <c r="E176" s="943"/>
      <c r="F176" s="943"/>
      <c r="G176" s="943"/>
      <c r="H176" s="943"/>
      <c r="I176" s="943"/>
      <c r="J176" s="943"/>
      <c r="K176" s="32"/>
    </row>
    <row r="177" spans="1:11">
      <c r="A177" s="943"/>
      <c r="B177" s="943"/>
      <c r="C177" s="943"/>
      <c r="D177" s="943"/>
      <c r="E177" s="943"/>
      <c r="F177" s="943"/>
      <c r="G177" s="943"/>
      <c r="H177" s="943"/>
      <c r="I177" s="943"/>
      <c r="J177" s="943"/>
      <c r="K177" s="32"/>
    </row>
    <row r="178" spans="1:11">
      <c r="A178" s="943"/>
      <c r="B178" s="943"/>
      <c r="C178" s="943"/>
      <c r="D178" s="943"/>
      <c r="E178" s="943"/>
      <c r="F178" s="943"/>
      <c r="G178" s="943"/>
      <c r="H178" s="943"/>
      <c r="I178" s="943"/>
      <c r="J178" s="943"/>
      <c r="K178" s="32"/>
    </row>
    <row r="179" spans="1:11">
      <c r="A179" s="943"/>
      <c r="B179" s="943"/>
      <c r="C179" s="943"/>
      <c r="D179" s="943"/>
      <c r="E179" s="943"/>
      <c r="F179" s="943"/>
      <c r="G179" s="943"/>
      <c r="H179" s="943"/>
      <c r="I179" s="943"/>
      <c r="J179" s="943"/>
      <c r="K179" s="32"/>
    </row>
    <row r="180" spans="1:11">
      <c r="A180" s="943"/>
      <c r="B180" s="943"/>
      <c r="C180" s="943"/>
      <c r="D180" s="943"/>
      <c r="E180" s="943"/>
      <c r="F180" s="943"/>
      <c r="G180" s="943"/>
      <c r="H180" s="943"/>
      <c r="I180" s="943"/>
      <c r="J180" s="943"/>
      <c r="K180" s="32"/>
    </row>
    <row r="181" spans="1:11">
      <c r="A181" s="943"/>
      <c r="B181" s="943"/>
      <c r="C181" s="943"/>
      <c r="D181" s="943"/>
      <c r="E181" s="943"/>
      <c r="F181" s="943"/>
      <c r="G181" s="943"/>
      <c r="H181" s="943"/>
      <c r="I181" s="943"/>
      <c r="J181" s="943"/>
      <c r="K181" s="32"/>
    </row>
    <row r="182" spans="1:11">
      <c r="A182" s="943"/>
      <c r="B182" s="943"/>
      <c r="C182" s="943"/>
      <c r="D182" s="943"/>
      <c r="E182" s="943"/>
      <c r="F182" s="943"/>
      <c r="G182" s="943"/>
      <c r="H182" s="943"/>
      <c r="I182" s="943"/>
      <c r="J182" s="943"/>
      <c r="K182" s="32"/>
    </row>
    <row r="183" spans="1:11">
      <c r="A183" s="943"/>
      <c r="B183" s="943"/>
      <c r="C183" s="943"/>
      <c r="D183" s="943"/>
      <c r="E183" s="943"/>
      <c r="F183" s="943"/>
      <c r="G183" s="943"/>
      <c r="H183" s="943"/>
      <c r="I183" s="943"/>
      <c r="J183" s="943"/>
      <c r="K183" s="32"/>
    </row>
    <row r="184" spans="1:11">
      <c r="A184" s="943"/>
      <c r="B184" s="943"/>
      <c r="C184" s="943"/>
      <c r="D184" s="943"/>
      <c r="E184" s="943"/>
      <c r="F184" s="943"/>
      <c r="G184" s="943"/>
      <c r="H184" s="943"/>
      <c r="I184" s="943"/>
      <c r="J184" s="943"/>
      <c r="K184" s="32"/>
    </row>
    <row r="185" spans="1:11">
      <c r="A185" s="943"/>
      <c r="B185" s="943"/>
      <c r="C185" s="943"/>
      <c r="D185" s="943"/>
      <c r="E185" s="943"/>
      <c r="F185" s="943"/>
      <c r="G185" s="943"/>
      <c r="H185" s="943"/>
      <c r="I185" s="943"/>
      <c r="J185" s="943"/>
      <c r="K185" s="32"/>
    </row>
    <row r="186" spans="1:11">
      <c r="A186" s="943"/>
      <c r="B186" s="943"/>
      <c r="C186" s="943"/>
      <c r="D186" s="943"/>
      <c r="E186" s="943"/>
      <c r="F186" s="943"/>
      <c r="G186" s="943"/>
      <c r="H186" s="943"/>
      <c r="I186" s="943"/>
      <c r="J186" s="943"/>
      <c r="K186" s="32"/>
    </row>
    <row r="187" spans="1:11">
      <c r="A187" s="943"/>
      <c r="B187" s="943"/>
      <c r="C187" s="943"/>
      <c r="D187" s="943"/>
      <c r="E187" s="943"/>
      <c r="F187" s="943"/>
      <c r="G187" s="943"/>
      <c r="H187" s="943"/>
      <c r="I187" s="943"/>
      <c r="J187" s="943"/>
      <c r="K187" s="32"/>
    </row>
    <row r="188" spans="1:11">
      <c r="A188" s="943"/>
      <c r="B188" s="943"/>
      <c r="C188" s="943"/>
      <c r="D188" s="943"/>
      <c r="E188" s="943"/>
      <c r="F188" s="943"/>
      <c r="G188" s="943"/>
      <c r="H188" s="943"/>
      <c r="I188" s="943"/>
      <c r="J188" s="943"/>
      <c r="K188" s="32"/>
    </row>
    <row r="189" spans="1:11">
      <c r="A189" s="943"/>
      <c r="B189" s="943"/>
      <c r="C189" s="943"/>
      <c r="D189" s="943"/>
      <c r="E189" s="943"/>
      <c r="F189" s="943"/>
      <c r="G189" s="943"/>
      <c r="H189" s="943"/>
      <c r="I189" s="943"/>
      <c r="J189" s="943"/>
      <c r="K189" s="32"/>
    </row>
    <row r="190" spans="1:11">
      <c r="A190" s="943"/>
      <c r="B190" s="943"/>
      <c r="C190" s="943"/>
      <c r="D190" s="943"/>
      <c r="E190" s="943"/>
      <c r="F190" s="943"/>
      <c r="G190" s="943"/>
      <c r="H190" s="943"/>
      <c r="I190" s="943"/>
      <c r="J190" s="943"/>
      <c r="K190" s="32"/>
    </row>
    <row r="191" spans="1:11">
      <c r="A191" s="943"/>
      <c r="B191" s="943"/>
      <c r="C191" s="943"/>
      <c r="D191" s="943"/>
      <c r="E191" s="943"/>
      <c r="F191" s="943"/>
      <c r="G191" s="943"/>
      <c r="H191" s="943"/>
      <c r="I191" s="943"/>
      <c r="J191" s="943"/>
      <c r="K191" s="32"/>
    </row>
    <row r="192" spans="1:11">
      <c r="A192" s="943"/>
      <c r="B192" s="943"/>
      <c r="C192" s="943"/>
      <c r="D192" s="943"/>
      <c r="E192" s="943"/>
      <c r="F192" s="943"/>
      <c r="G192" s="943"/>
      <c r="H192" s="943"/>
      <c r="I192" s="943"/>
      <c r="J192" s="943"/>
      <c r="K192" s="32"/>
    </row>
    <row r="193" spans="1:11">
      <c r="A193" s="943"/>
      <c r="B193" s="943"/>
      <c r="C193" s="943"/>
      <c r="D193" s="943"/>
      <c r="E193" s="943"/>
      <c r="F193" s="943"/>
      <c r="G193" s="943"/>
      <c r="H193" s="943"/>
      <c r="I193" s="943"/>
      <c r="J193" s="943"/>
      <c r="K193" s="32"/>
    </row>
    <row r="194" spans="1:11">
      <c r="A194" s="943"/>
      <c r="B194" s="943"/>
      <c r="C194" s="943"/>
      <c r="D194" s="943"/>
      <c r="E194" s="943"/>
      <c r="F194" s="943"/>
      <c r="G194" s="943"/>
      <c r="H194" s="943"/>
      <c r="I194" s="943"/>
      <c r="J194" s="943"/>
      <c r="K194" s="32"/>
    </row>
    <row r="195" spans="1:11">
      <c r="A195" s="943"/>
      <c r="B195" s="943"/>
      <c r="C195" s="943"/>
      <c r="D195" s="943"/>
      <c r="E195" s="943"/>
      <c r="F195" s="943"/>
      <c r="G195" s="943"/>
      <c r="H195" s="943"/>
      <c r="I195" s="943"/>
      <c r="J195" s="943"/>
      <c r="K195" s="32"/>
    </row>
    <row r="196" spans="1:11">
      <c r="A196" s="943"/>
      <c r="B196" s="943"/>
      <c r="C196" s="943"/>
      <c r="D196" s="943"/>
      <c r="E196" s="943"/>
      <c r="F196" s="943"/>
      <c r="G196" s="943"/>
      <c r="H196" s="943"/>
      <c r="I196" s="943"/>
      <c r="J196" s="943"/>
      <c r="K196" s="32"/>
    </row>
    <row r="197" spans="1:11">
      <c r="A197" s="943"/>
      <c r="B197" s="943"/>
      <c r="C197" s="943"/>
      <c r="D197" s="943"/>
      <c r="E197" s="943"/>
      <c r="F197" s="943"/>
      <c r="G197" s="943"/>
      <c r="H197" s="943"/>
      <c r="I197" s="943"/>
      <c r="J197" s="943"/>
      <c r="K197" s="32"/>
    </row>
    <row r="198" spans="1:11">
      <c r="A198" s="943"/>
      <c r="B198" s="943"/>
      <c r="C198" s="943"/>
      <c r="D198" s="943"/>
      <c r="E198" s="943"/>
      <c r="F198" s="943"/>
      <c r="G198" s="943"/>
      <c r="H198" s="943"/>
      <c r="I198" s="943"/>
      <c r="J198" s="943"/>
      <c r="K198" s="32"/>
    </row>
    <row r="199" spans="1:11">
      <c r="A199" s="943"/>
      <c r="B199" s="943"/>
      <c r="C199" s="943"/>
      <c r="D199" s="943"/>
      <c r="E199" s="943"/>
      <c r="F199" s="943"/>
      <c r="G199" s="943"/>
      <c r="H199" s="943"/>
      <c r="I199" s="943"/>
      <c r="J199" s="943"/>
      <c r="K199" s="32"/>
    </row>
    <row r="200" spans="1:11">
      <c r="A200" s="943"/>
      <c r="B200" s="943"/>
      <c r="C200" s="943"/>
      <c r="D200" s="943"/>
      <c r="E200" s="943"/>
      <c r="F200" s="943"/>
      <c r="G200" s="943"/>
      <c r="H200" s="943"/>
      <c r="I200" s="943"/>
      <c r="J200" s="943"/>
      <c r="K200" s="32"/>
    </row>
    <row r="201" spans="1:11">
      <c r="A201" s="943"/>
      <c r="B201" s="943"/>
      <c r="C201" s="943"/>
      <c r="D201" s="943"/>
      <c r="E201" s="943"/>
      <c r="F201" s="943"/>
      <c r="G201" s="943"/>
      <c r="H201" s="943"/>
      <c r="I201" s="943"/>
      <c r="J201" s="943"/>
      <c r="K201" s="32"/>
    </row>
    <row r="202" spans="1:11">
      <c r="A202" s="943"/>
      <c r="B202" s="943"/>
      <c r="C202" s="943"/>
      <c r="D202" s="943"/>
      <c r="E202" s="943"/>
      <c r="F202" s="943"/>
      <c r="G202" s="943"/>
      <c r="H202" s="943"/>
      <c r="I202" s="943"/>
      <c r="J202" s="943"/>
      <c r="K202" s="32"/>
    </row>
    <row r="203" spans="1:11">
      <c r="A203" s="943"/>
      <c r="B203" s="943"/>
      <c r="C203" s="943"/>
      <c r="D203" s="943"/>
      <c r="E203" s="943"/>
      <c r="F203" s="943"/>
      <c r="G203" s="943"/>
      <c r="H203" s="943"/>
      <c r="I203" s="943"/>
      <c r="J203" s="943"/>
      <c r="K203" s="32"/>
    </row>
    <row r="204" spans="1:11">
      <c r="A204" s="943"/>
      <c r="B204" s="943"/>
      <c r="C204" s="943"/>
      <c r="D204" s="943"/>
      <c r="E204" s="943"/>
      <c r="F204" s="943"/>
      <c r="G204" s="943"/>
      <c r="H204" s="943"/>
      <c r="I204" s="943"/>
      <c r="J204" s="943"/>
      <c r="K204" s="32"/>
    </row>
    <row r="205" spans="1:11">
      <c r="A205" s="943"/>
      <c r="B205" s="943"/>
      <c r="C205" s="943"/>
      <c r="D205" s="943"/>
      <c r="E205" s="943"/>
      <c r="F205" s="943"/>
      <c r="G205" s="943"/>
      <c r="H205" s="943"/>
      <c r="I205" s="943"/>
      <c r="J205" s="943"/>
      <c r="K205" s="32"/>
    </row>
    <row r="206" spans="1:11">
      <c r="A206" s="943"/>
      <c r="B206" s="943"/>
      <c r="C206" s="943"/>
      <c r="D206" s="943"/>
      <c r="E206" s="943"/>
      <c r="F206" s="943"/>
      <c r="G206" s="943"/>
      <c r="H206" s="943"/>
      <c r="I206" s="943"/>
      <c r="J206" s="943"/>
      <c r="K206" s="32"/>
    </row>
    <row r="207" spans="1:11">
      <c r="A207" s="943"/>
      <c r="B207" s="943"/>
      <c r="C207" s="943"/>
      <c r="D207" s="943"/>
      <c r="E207" s="943"/>
      <c r="F207" s="943"/>
      <c r="G207" s="943"/>
      <c r="H207" s="943"/>
      <c r="I207" s="943"/>
      <c r="J207" s="943"/>
      <c r="K207" s="32"/>
    </row>
    <row r="208" spans="1:11">
      <c r="A208" s="943"/>
      <c r="B208" s="943"/>
      <c r="C208" s="943"/>
      <c r="D208" s="943"/>
      <c r="E208" s="943"/>
      <c r="F208" s="943"/>
      <c r="G208" s="943"/>
      <c r="H208" s="943"/>
      <c r="I208" s="943"/>
      <c r="J208" s="943"/>
      <c r="K208" s="32"/>
    </row>
    <row r="209" spans="1:11">
      <c r="A209" s="943"/>
      <c r="B209" s="943"/>
      <c r="C209" s="943"/>
      <c r="D209" s="943"/>
      <c r="E209" s="943"/>
      <c r="F209" s="943"/>
      <c r="G209" s="943"/>
      <c r="H209" s="943"/>
      <c r="I209" s="943"/>
      <c r="J209" s="943"/>
      <c r="K209" s="32"/>
    </row>
    <row r="210" spans="1:11">
      <c r="A210" s="943"/>
      <c r="B210" s="943"/>
      <c r="C210" s="943"/>
      <c r="D210" s="943"/>
      <c r="E210" s="943"/>
      <c r="F210" s="943"/>
      <c r="G210" s="943"/>
      <c r="H210" s="943"/>
      <c r="I210" s="943"/>
      <c r="J210" s="943"/>
      <c r="K210" s="32"/>
    </row>
    <row r="211" spans="1:11">
      <c r="A211" s="943"/>
      <c r="B211" s="943"/>
      <c r="C211" s="943"/>
      <c r="D211" s="943"/>
      <c r="E211" s="943"/>
      <c r="F211" s="943"/>
      <c r="G211" s="943"/>
      <c r="H211" s="943"/>
      <c r="I211" s="943"/>
      <c r="J211" s="943"/>
      <c r="K211" s="32"/>
    </row>
    <row r="212" spans="1:11">
      <c r="A212" s="943"/>
      <c r="B212" s="943"/>
      <c r="C212" s="943"/>
      <c r="D212" s="943"/>
      <c r="E212" s="943"/>
      <c r="F212" s="943"/>
      <c r="G212" s="943"/>
      <c r="H212" s="943"/>
      <c r="I212" s="943"/>
      <c r="J212" s="943"/>
      <c r="K212" s="32"/>
    </row>
    <row r="213" spans="1:11">
      <c r="A213" s="943"/>
      <c r="B213" s="943"/>
      <c r="C213" s="943"/>
      <c r="D213" s="943"/>
      <c r="E213" s="943"/>
      <c r="F213" s="943"/>
      <c r="G213" s="943"/>
      <c r="H213" s="943"/>
      <c r="I213" s="943"/>
      <c r="J213" s="943"/>
      <c r="K213" s="32"/>
    </row>
    <row r="214" spans="1:11">
      <c r="A214" s="943"/>
      <c r="B214" s="943"/>
      <c r="C214" s="943"/>
      <c r="D214" s="943"/>
      <c r="E214" s="943"/>
      <c r="F214" s="943"/>
      <c r="G214" s="943"/>
      <c r="H214" s="943"/>
      <c r="I214" s="943"/>
      <c r="J214" s="943"/>
      <c r="K214" s="32"/>
    </row>
    <row r="215" spans="1:11">
      <c r="A215" s="943"/>
      <c r="B215" s="943"/>
      <c r="C215" s="943"/>
      <c r="D215" s="943"/>
      <c r="E215" s="943"/>
      <c r="F215" s="943"/>
      <c r="G215" s="943"/>
      <c r="H215" s="943"/>
      <c r="I215" s="943"/>
      <c r="J215" s="943"/>
      <c r="K215" s="32"/>
    </row>
    <row r="216" spans="1:11">
      <c r="A216" s="943"/>
      <c r="B216" s="943"/>
      <c r="C216" s="943"/>
      <c r="D216" s="943"/>
      <c r="E216" s="943"/>
      <c r="F216" s="943"/>
      <c r="G216" s="943"/>
      <c r="H216" s="943"/>
      <c r="I216" s="943"/>
      <c r="J216" s="943"/>
      <c r="K216" s="32"/>
    </row>
    <row r="217" spans="1:11">
      <c r="A217" s="943"/>
      <c r="B217" s="943"/>
      <c r="C217" s="943"/>
      <c r="D217" s="943"/>
      <c r="E217" s="943"/>
      <c r="F217" s="943"/>
      <c r="G217" s="943"/>
      <c r="H217" s="943"/>
      <c r="I217" s="943"/>
      <c r="J217" s="943"/>
      <c r="K217" s="32"/>
    </row>
    <row r="218" spans="1:11">
      <c r="A218" s="943"/>
      <c r="B218" s="943"/>
      <c r="C218" s="943"/>
      <c r="D218" s="943"/>
      <c r="E218" s="943"/>
      <c r="F218" s="943"/>
      <c r="G218" s="943"/>
      <c r="H218" s="943"/>
      <c r="I218" s="943"/>
      <c r="J218" s="943"/>
      <c r="K218" s="32"/>
    </row>
    <row r="219" spans="1:11">
      <c r="A219" s="943"/>
      <c r="B219" s="943"/>
      <c r="C219" s="943"/>
      <c r="D219" s="943"/>
      <c r="E219" s="943"/>
      <c r="F219" s="943"/>
      <c r="G219" s="943"/>
      <c r="H219" s="943"/>
      <c r="I219" s="943"/>
      <c r="J219" s="943"/>
      <c r="K219" s="32"/>
    </row>
    <row r="220" spans="1:11">
      <c r="A220" s="943"/>
      <c r="B220" s="943"/>
      <c r="C220" s="943"/>
      <c r="D220" s="943"/>
      <c r="E220" s="943"/>
      <c r="F220" s="943"/>
      <c r="G220" s="943"/>
      <c r="H220" s="943"/>
      <c r="I220" s="943"/>
      <c r="J220" s="943"/>
      <c r="K220" s="32"/>
    </row>
    <row r="221" spans="1:11">
      <c r="A221" s="943"/>
      <c r="B221" s="943"/>
      <c r="C221" s="943"/>
      <c r="D221" s="943"/>
      <c r="E221" s="943"/>
      <c r="F221" s="943"/>
      <c r="G221" s="943"/>
      <c r="H221" s="943"/>
      <c r="I221" s="943"/>
      <c r="J221" s="943"/>
      <c r="K221" s="32"/>
    </row>
    <row r="222" spans="1:11">
      <c r="A222" s="943"/>
      <c r="B222" s="943"/>
      <c r="C222" s="943"/>
      <c r="D222" s="943"/>
      <c r="E222" s="943"/>
      <c r="F222" s="943"/>
      <c r="G222" s="943"/>
      <c r="H222" s="943"/>
      <c r="I222" s="943"/>
      <c r="J222" s="943"/>
      <c r="K222" s="32"/>
    </row>
    <row r="223" spans="1:11">
      <c r="A223" s="943"/>
      <c r="B223" s="943"/>
      <c r="C223" s="943"/>
      <c r="D223" s="943"/>
      <c r="E223" s="943"/>
      <c r="F223" s="943"/>
      <c r="G223" s="943"/>
      <c r="H223" s="943"/>
      <c r="I223" s="943"/>
      <c r="J223" s="943"/>
      <c r="K223" s="32"/>
    </row>
    <row r="224" spans="1:11">
      <c r="A224" s="943"/>
      <c r="B224" s="943"/>
      <c r="C224" s="943"/>
      <c r="D224" s="943"/>
      <c r="E224" s="943"/>
      <c r="F224" s="943"/>
      <c r="G224" s="943"/>
      <c r="H224" s="943"/>
      <c r="I224" s="943"/>
      <c r="J224" s="943"/>
      <c r="K224" s="32"/>
    </row>
    <row r="225" spans="1:11">
      <c r="A225" s="943"/>
      <c r="B225" s="943"/>
      <c r="C225" s="943"/>
      <c r="D225" s="943"/>
      <c r="E225" s="943"/>
      <c r="F225" s="943"/>
      <c r="G225" s="943"/>
      <c r="H225" s="943"/>
      <c r="I225" s="943"/>
      <c r="J225" s="943"/>
      <c r="K225" s="32"/>
    </row>
    <row r="226" spans="1:11">
      <c r="A226" s="943"/>
      <c r="B226" s="943"/>
      <c r="C226" s="943"/>
      <c r="D226" s="943"/>
      <c r="E226" s="943"/>
      <c r="F226" s="943"/>
      <c r="G226" s="943"/>
      <c r="H226" s="943"/>
      <c r="I226" s="943"/>
      <c r="J226" s="943"/>
      <c r="K226" s="32"/>
    </row>
    <row r="227" spans="1:11">
      <c r="A227" s="943"/>
      <c r="B227" s="943"/>
      <c r="C227" s="943"/>
      <c r="D227" s="943"/>
      <c r="E227" s="943"/>
      <c r="F227" s="943"/>
      <c r="G227" s="943"/>
      <c r="H227" s="943"/>
      <c r="I227" s="943"/>
      <c r="J227" s="943"/>
      <c r="K227" s="32"/>
    </row>
    <row r="228" spans="1:11">
      <c r="A228" s="943"/>
      <c r="B228" s="943"/>
      <c r="C228" s="943"/>
      <c r="D228" s="943"/>
      <c r="E228" s="943"/>
      <c r="F228" s="943"/>
      <c r="G228" s="943"/>
      <c r="H228" s="943"/>
      <c r="I228" s="943"/>
      <c r="J228" s="943"/>
      <c r="K228" s="32"/>
    </row>
    <row r="229" spans="1:11">
      <c r="A229" s="943"/>
      <c r="B229" s="943"/>
      <c r="C229" s="943"/>
      <c r="D229" s="943"/>
      <c r="E229" s="943"/>
      <c r="F229" s="943"/>
      <c r="G229" s="943"/>
      <c r="H229" s="943"/>
      <c r="I229" s="943"/>
      <c r="J229" s="943"/>
      <c r="K229" s="32"/>
    </row>
    <row r="230" spans="1:11">
      <c r="A230" s="943"/>
      <c r="B230" s="943"/>
      <c r="C230" s="943"/>
      <c r="D230" s="943"/>
      <c r="E230" s="943"/>
      <c r="F230" s="943"/>
      <c r="G230" s="943"/>
      <c r="H230" s="943"/>
      <c r="I230" s="943"/>
      <c r="J230" s="943"/>
      <c r="K230" s="32"/>
    </row>
    <row r="231" spans="1:11">
      <c r="A231" s="943"/>
      <c r="B231" s="943"/>
      <c r="C231" s="943"/>
      <c r="D231" s="943"/>
      <c r="E231" s="943"/>
      <c r="F231" s="943"/>
      <c r="G231" s="943"/>
      <c r="H231" s="943"/>
      <c r="I231" s="943"/>
      <c r="J231" s="943"/>
      <c r="K231" s="32"/>
    </row>
    <row r="232" spans="1:11">
      <c r="A232" s="943"/>
      <c r="B232" s="943"/>
      <c r="C232" s="943"/>
      <c r="D232" s="943"/>
      <c r="E232" s="943"/>
      <c r="F232" s="943"/>
      <c r="G232" s="943"/>
      <c r="H232" s="943"/>
      <c r="I232" s="943"/>
      <c r="J232" s="943"/>
      <c r="K232" s="32"/>
    </row>
    <row r="233" spans="1:11">
      <c r="A233" s="943"/>
      <c r="B233" s="943"/>
      <c r="C233" s="943"/>
      <c r="D233" s="943"/>
      <c r="E233" s="943"/>
      <c r="F233" s="943"/>
      <c r="G233" s="943"/>
      <c r="H233" s="943"/>
      <c r="I233" s="943"/>
      <c r="J233" s="943"/>
      <c r="K233" s="32"/>
    </row>
    <row r="234" spans="1:11">
      <c r="A234" s="943"/>
      <c r="B234" s="943"/>
      <c r="C234" s="943"/>
      <c r="D234" s="943"/>
      <c r="E234" s="943"/>
      <c r="F234" s="943"/>
      <c r="G234" s="943"/>
      <c r="H234" s="943"/>
      <c r="I234" s="943"/>
      <c r="J234" s="943"/>
      <c r="K234" s="32"/>
    </row>
    <row r="235" spans="1:11">
      <c r="A235" s="943"/>
      <c r="B235" s="943"/>
      <c r="C235" s="943"/>
      <c r="D235" s="943"/>
      <c r="E235" s="943"/>
      <c r="F235" s="943"/>
      <c r="G235" s="943"/>
      <c r="H235" s="943"/>
      <c r="I235" s="943"/>
      <c r="J235" s="943"/>
      <c r="K235" s="32"/>
    </row>
    <row r="236" spans="1:11">
      <c r="A236" s="943"/>
      <c r="B236" s="943"/>
      <c r="C236" s="943"/>
      <c r="D236" s="943"/>
      <c r="E236" s="943"/>
      <c r="F236" s="943"/>
      <c r="G236" s="943"/>
      <c r="H236" s="943"/>
      <c r="I236" s="943"/>
      <c r="J236" s="943"/>
      <c r="K236" s="32"/>
    </row>
    <row r="237" spans="1:11">
      <c r="A237" s="943"/>
      <c r="B237" s="943"/>
      <c r="C237" s="943"/>
      <c r="D237" s="943"/>
      <c r="E237" s="943"/>
      <c r="F237" s="943"/>
      <c r="G237" s="943"/>
      <c r="H237" s="943"/>
      <c r="I237" s="943"/>
      <c r="J237" s="943"/>
      <c r="K237" s="32"/>
    </row>
    <row r="238" spans="1:11">
      <c r="A238" s="943"/>
      <c r="B238" s="943"/>
      <c r="C238" s="943"/>
      <c r="D238" s="943"/>
      <c r="E238" s="943"/>
      <c r="F238" s="943"/>
      <c r="G238" s="943"/>
      <c r="H238" s="943"/>
      <c r="I238" s="943"/>
      <c r="J238" s="943"/>
      <c r="K238" s="32"/>
    </row>
    <row r="239" spans="1:11">
      <c r="A239" s="943"/>
      <c r="B239" s="943"/>
      <c r="C239" s="943"/>
      <c r="D239" s="943"/>
      <c r="E239" s="943"/>
      <c r="F239" s="943"/>
      <c r="G239" s="943"/>
      <c r="H239" s="943"/>
      <c r="I239" s="943"/>
      <c r="J239" s="943"/>
      <c r="K239" s="32"/>
    </row>
    <row r="240" spans="1:11">
      <c r="A240" s="943"/>
      <c r="B240" s="943"/>
      <c r="C240" s="943"/>
      <c r="D240" s="943"/>
      <c r="E240" s="943"/>
      <c r="F240" s="943"/>
      <c r="G240" s="943"/>
      <c r="H240" s="943"/>
      <c r="I240" s="943"/>
      <c r="J240" s="943"/>
      <c r="K240" s="32"/>
    </row>
    <row r="241" spans="1:11">
      <c r="A241" s="943"/>
      <c r="B241" s="943"/>
      <c r="C241" s="943"/>
      <c r="D241" s="943"/>
      <c r="E241" s="943"/>
      <c r="F241" s="943"/>
      <c r="G241" s="943"/>
      <c r="H241" s="943"/>
      <c r="I241" s="943"/>
      <c r="J241" s="943"/>
      <c r="K241" s="32"/>
    </row>
    <row r="242" spans="1:11">
      <c r="A242" s="943"/>
      <c r="B242" s="943"/>
      <c r="C242" s="943"/>
      <c r="D242" s="943"/>
      <c r="E242" s="943"/>
      <c r="F242" s="943"/>
      <c r="G242" s="943"/>
      <c r="H242" s="943"/>
      <c r="I242" s="943"/>
      <c r="J242" s="943"/>
      <c r="K242" s="32"/>
    </row>
    <row r="243" spans="1:11">
      <c r="A243" s="943"/>
      <c r="B243" s="943"/>
      <c r="C243" s="943"/>
      <c r="D243" s="943"/>
      <c r="E243" s="943"/>
      <c r="F243" s="943"/>
      <c r="G243" s="943"/>
      <c r="H243" s="943"/>
      <c r="I243" s="943"/>
      <c r="J243" s="943"/>
      <c r="K243" s="32"/>
    </row>
    <row r="244" spans="1:11">
      <c r="A244" s="943"/>
      <c r="B244" s="943"/>
      <c r="C244" s="943"/>
      <c r="D244" s="943"/>
      <c r="E244" s="943"/>
      <c r="F244" s="943"/>
      <c r="G244" s="943"/>
      <c r="H244" s="943"/>
      <c r="I244" s="943"/>
      <c r="J244" s="943"/>
      <c r="K244" s="32"/>
    </row>
    <row r="245" spans="1:11">
      <c r="A245" s="943"/>
      <c r="B245" s="943"/>
      <c r="C245" s="943"/>
      <c r="D245" s="943"/>
      <c r="E245" s="943"/>
      <c r="F245" s="943"/>
      <c r="G245" s="943"/>
      <c r="H245" s="943"/>
      <c r="I245" s="943"/>
      <c r="J245" s="943"/>
      <c r="K245" s="32"/>
    </row>
    <row r="246" spans="1:11">
      <c r="A246" s="943"/>
      <c r="B246" s="943"/>
      <c r="C246" s="943"/>
      <c r="D246" s="943"/>
      <c r="E246" s="943"/>
      <c r="F246" s="943"/>
      <c r="G246" s="943"/>
      <c r="H246" s="943"/>
      <c r="I246" s="943"/>
      <c r="J246" s="943"/>
      <c r="K246" s="32"/>
    </row>
    <row r="247" spans="1:11">
      <c r="A247" s="943"/>
      <c r="B247" s="943"/>
      <c r="C247" s="943"/>
      <c r="D247" s="943"/>
      <c r="E247" s="943"/>
      <c r="F247" s="943"/>
      <c r="G247" s="943"/>
      <c r="H247" s="943"/>
      <c r="I247" s="943"/>
      <c r="J247" s="943"/>
      <c r="K247" s="32"/>
    </row>
    <row r="248" spans="1:11">
      <c r="A248" s="943"/>
      <c r="B248" s="943"/>
      <c r="C248" s="943"/>
      <c r="D248" s="943"/>
      <c r="E248" s="943"/>
      <c r="F248" s="943"/>
      <c r="G248" s="943"/>
      <c r="H248" s="943"/>
      <c r="I248" s="943"/>
      <c r="J248" s="943"/>
      <c r="K248" s="32"/>
    </row>
    <row r="249" spans="1:11">
      <c r="A249" s="943"/>
      <c r="B249" s="943"/>
      <c r="C249" s="943"/>
      <c r="D249" s="943"/>
      <c r="E249" s="943"/>
      <c r="F249" s="943"/>
      <c r="G249" s="943"/>
      <c r="H249" s="943"/>
      <c r="I249" s="943"/>
      <c r="J249" s="943"/>
      <c r="K249" s="32"/>
    </row>
    <row r="250" spans="1:11">
      <c r="A250" s="943"/>
      <c r="B250" s="943"/>
      <c r="C250" s="943"/>
      <c r="D250" s="943"/>
      <c r="E250" s="943"/>
      <c r="F250" s="943"/>
      <c r="G250" s="943"/>
      <c r="H250" s="943"/>
      <c r="I250" s="943"/>
      <c r="J250" s="943"/>
      <c r="K250" s="32"/>
    </row>
    <row r="251" spans="1:11">
      <c r="A251" s="943"/>
      <c r="B251" s="943"/>
      <c r="C251" s="943"/>
      <c r="D251" s="943"/>
      <c r="E251" s="943"/>
      <c r="F251" s="943"/>
      <c r="G251" s="943"/>
      <c r="H251" s="943"/>
      <c r="I251" s="943"/>
      <c r="J251" s="943"/>
      <c r="K251" s="32"/>
    </row>
    <row r="252" spans="1:11">
      <c r="A252" s="943"/>
      <c r="B252" s="943"/>
      <c r="C252" s="943"/>
      <c r="D252" s="943"/>
      <c r="E252" s="943"/>
      <c r="F252" s="943"/>
      <c r="G252" s="943"/>
      <c r="H252" s="943"/>
      <c r="I252" s="943"/>
      <c r="J252" s="943"/>
      <c r="K252" s="32"/>
    </row>
    <row r="253" spans="1:11">
      <c r="A253" s="943"/>
      <c r="B253" s="943"/>
      <c r="C253" s="943"/>
      <c r="D253" s="943"/>
      <c r="E253" s="943"/>
      <c r="F253" s="943"/>
      <c r="G253" s="943"/>
      <c r="H253" s="943"/>
      <c r="I253" s="943"/>
      <c r="J253" s="943"/>
      <c r="K253" s="32"/>
    </row>
    <row r="254" spans="1:11">
      <c r="A254" s="943"/>
      <c r="B254" s="943"/>
      <c r="C254" s="943"/>
      <c r="D254" s="943"/>
      <c r="E254" s="943"/>
      <c r="F254" s="943"/>
      <c r="G254" s="943"/>
      <c r="H254" s="943"/>
      <c r="I254" s="943"/>
      <c r="J254" s="943"/>
      <c r="K254" s="32"/>
    </row>
    <row r="255" spans="1:11">
      <c r="A255" s="943"/>
      <c r="B255" s="943"/>
      <c r="C255" s="943"/>
      <c r="D255" s="943"/>
      <c r="E255" s="943"/>
      <c r="F255" s="943"/>
      <c r="G255" s="943"/>
      <c r="H255" s="943"/>
      <c r="I255" s="943"/>
      <c r="J255" s="943"/>
      <c r="K255" s="32"/>
    </row>
    <row r="256" spans="1:11">
      <c r="A256" s="943"/>
      <c r="B256" s="943"/>
      <c r="C256" s="943"/>
      <c r="D256" s="943"/>
      <c r="E256" s="943"/>
      <c r="F256" s="943"/>
      <c r="G256" s="943"/>
      <c r="H256" s="943"/>
      <c r="I256" s="943"/>
      <c r="J256" s="943"/>
      <c r="K256" s="32"/>
    </row>
    <row r="257" spans="1:11">
      <c r="A257" s="943"/>
      <c r="B257" s="943"/>
      <c r="C257" s="943"/>
      <c r="D257" s="943"/>
      <c r="E257" s="943"/>
      <c r="F257" s="943"/>
      <c r="G257" s="943"/>
      <c r="H257" s="943"/>
      <c r="I257" s="943"/>
      <c r="J257" s="943"/>
      <c r="K257" s="32"/>
    </row>
    <row r="258" spans="1:11">
      <c r="A258" s="943"/>
      <c r="B258" s="943"/>
      <c r="C258" s="943"/>
      <c r="D258" s="943"/>
      <c r="E258" s="943"/>
      <c r="F258" s="943"/>
      <c r="G258" s="943"/>
      <c r="H258" s="943"/>
      <c r="I258" s="943"/>
      <c r="J258" s="943"/>
      <c r="K258" s="32"/>
    </row>
    <row r="259" spans="1:11">
      <c r="A259" s="943"/>
      <c r="B259" s="943"/>
      <c r="C259" s="943"/>
      <c r="D259" s="943"/>
      <c r="E259" s="943"/>
      <c r="F259" s="943"/>
      <c r="G259" s="943"/>
      <c r="H259" s="943"/>
      <c r="I259" s="943"/>
      <c r="J259" s="943"/>
      <c r="K259" s="32"/>
    </row>
    <row r="260" spans="1:11">
      <c r="A260" s="943"/>
      <c r="B260" s="943"/>
      <c r="C260" s="943"/>
      <c r="D260" s="943"/>
      <c r="E260" s="943"/>
      <c r="F260" s="943"/>
      <c r="G260" s="943"/>
      <c r="H260" s="943"/>
      <c r="I260" s="943"/>
      <c r="J260" s="943"/>
      <c r="K260" s="32"/>
    </row>
    <row r="261" spans="1:11">
      <c r="A261" s="943"/>
      <c r="B261" s="943"/>
      <c r="C261" s="943"/>
      <c r="D261" s="943"/>
      <c r="E261" s="943"/>
      <c r="F261" s="943"/>
      <c r="G261" s="943"/>
      <c r="H261" s="943"/>
      <c r="I261" s="943"/>
      <c r="J261" s="943"/>
      <c r="K261" s="32"/>
    </row>
    <row r="262" spans="1:11">
      <c r="A262" s="943"/>
      <c r="B262" s="943"/>
      <c r="C262" s="943"/>
      <c r="D262" s="943"/>
      <c r="E262" s="943"/>
      <c r="F262" s="943"/>
      <c r="G262" s="943"/>
      <c r="H262" s="943"/>
      <c r="I262" s="943"/>
      <c r="J262" s="943"/>
      <c r="K262" s="32"/>
    </row>
    <row r="263" spans="1:11">
      <c r="A263" s="943"/>
      <c r="B263" s="943"/>
      <c r="C263" s="943"/>
      <c r="D263" s="943"/>
      <c r="E263" s="943"/>
      <c r="F263" s="943"/>
      <c r="G263" s="943"/>
      <c r="H263" s="943"/>
      <c r="I263" s="943"/>
      <c r="J263" s="943"/>
      <c r="K263" s="32"/>
    </row>
    <row r="264" spans="1:11">
      <c r="A264" s="943"/>
      <c r="B264" s="943"/>
      <c r="C264" s="943"/>
      <c r="D264" s="943"/>
      <c r="E264" s="943"/>
      <c r="F264" s="943"/>
      <c r="G264" s="943"/>
      <c r="H264" s="943"/>
      <c r="I264" s="943"/>
      <c r="J264" s="943"/>
      <c r="K264" s="32"/>
    </row>
    <row r="265" spans="1:11">
      <c r="A265" s="943"/>
      <c r="B265" s="943"/>
      <c r="C265" s="943"/>
      <c r="D265" s="943"/>
      <c r="E265" s="943"/>
      <c r="F265" s="943"/>
      <c r="G265" s="943"/>
      <c r="H265" s="943"/>
      <c r="I265" s="943"/>
      <c r="J265" s="943"/>
      <c r="K265" s="32"/>
    </row>
    <row r="266" spans="1:11">
      <c r="A266" s="943"/>
      <c r="B266" s="943"/>
      <c r="C266" s="943"/>
      <c r="D266" s="943"/>
      <c r="E266" s="943"/>
      <c r="F266" s="943"/>
      <c r="G266" s="943"/>
      <c r="H266" s="943"/>
      <c r="I266" s="943"/>
      <c r="J266" s="943"/>
      <c r="K266" s="32"/>
    </row>
    <row r="267" spans="1:11">
      <c r="A267" s="943"/>
      <c r="B267" s="943"/>
      <c r="C267" s="943"/>
      <c r="D267" s="943"/>
      <c r="E267" s="943"/>
      <c r="F267" s="943"/>
      <c r="G267" s="943"/>
      <c r="H267" s="943"/>
      <c r="I267" s="943"/>
      <c r="J267" s="943"/>
      <c r="K267" s="32"/>
    </row>
    <row r="268" spans="1:11">
      <c r="A268" s="943"/>
      <c r="B268" s="943"/>
      <c r="C268" s="943"/>
      <c r="D268" s="943"/>
      <c r="E268" s="943"/>
      <c r="F268" s="943"/>
      <c r="G268" s="943"/>
      <c r="H268" s="943"/>
      <c r="I268" s="943"/>
      <c r="J268" s="943"/>
      <c r="K268" s="32"/>
    </row>
    <row r="269" spans="1:11">
      <c r="A269" s="943"/>
      <c r="B269" s="943"/>
      <c r="C269" s="943"/>
      <c r="D269" s="943"/>
      <c r="E269" s="943"/>
      <c r="F269" s="943"/>
      <c r="G269" s="943"/>
      <c r="H269" s="943"/>
      <c r="I269" s="943"/>
      <c r="J269" s="943"/>
      <c r="K269" s="32"/>
    </row>
    <row r="270" spans="1:11">
      <c r="A270" s="943"/>
      <c r="B270" s="943"/>
      <c r="C270" s="943"/>
      <c r="D270" s="943"/>
      <c r="E270" s="943"/>
      <c r="F270" s="943"/>
      <c r="G270" s="943"/>
      <c r="H270" s="943"/>
      <c r="I270" s="943"/>
      <c r="J270" s="943"/>
      <c r="K270" s="32"/>
    </row>
    <row r="271" spans="1:11">
      <c r="A271" s="943"/>
      <c r="B271" s="943"/>
      <c r="C271" s="943"/>
      <c r="D271" s="943"/>
      <c r="E271" s="943"/>
      <c r="F271" s="943"/>
      <c r="G271" s="943"/>
      <c r="H271" s="943"/>
      <c r="I271" s="943"/>
      <c r="J271" s="943"/>
      <c r="K271" s="32"/>
    </row>
    <row r="272" spans="1:11">
      <c r="A272" s="943"/>
      <c r="B272" s="943"/>
      <c r="C272" s="943"/>
      <c r="D272" s="943"/>
      <c r="E272" s="943"/>
      <c r="F272" s="943"/>
      <c r="G272" s="943"/>
      <c r="H272" s="943"/>
      <c r="I272" s="943"/>
      <c r="J272" s="943"/>
      <c r="K272" s="32"/>
    </row>
    <row r="273" spans="1:11">
      <c r="A273" s="943"/>
      <c r="B273" s="943"/>
      <c r="C273" s="943"/>
      <c r="D273" s="943"/>
      <c r="E273" s="943"/>
      <c r="F273" s="943"/>
      <c r="G273" s="943"/>
      <c r="H273" s="943"/>
      <c r="I273" s="943"/>
      <c r="J273" s="943"/>
      <c r="K273" s="32"/>
    </row>
    <row r="274" spans="1:11">
      <c r="A274" s="943"/>
      <c r="B274" s="943"/>
      <c r="C274" s="943"/>
      <c r="D274" s="943"/>
      <c r="E274" s="943"/>
      <c r="F274" s="943"/>
      <c r="G274" s="943"/>
      <c r="H274" s="943"/>
      <c r="I274" s="943"/>
      <c r="J274" s="943"/>
      <c r="K274" s="32"/>
    </row>
    <row r="275" spans="1:11">
      <c r="A275" s="943"/>
      <c r="B275" s="943"/>
      <c r="C275" s="943"/>
      <c r="D275" s="943"/>
      <c r="E275" s="943"/>
      <c r="F275" s="943"/>
      <c r="G275" s="943"/>
      <c r="H275" s="943"/>
      <c r="I275" s="943"/>
      <c r="J275" s="943"/>
      <c r="K275" s="32"/>
    </row>
    <row r="276" spans="1:11">
      <c r="A276" s="943"/>
      <c r="B276" s="943"/>
      <c r="C276" s="943"/>
      <c r="D276" s="943"/>
      <c r="E276" s="943"/>
      <c r="F276" s="943"/>
      <c r="G276" s="943"/>
      <c r="H276" s="943"/>
      <c r="I276" s="943"/>
      <c r="J276" s="943"/>
      <c r="K276" s="32"/>
    </row>
    <row r="277" spans="1:11">
      <c r="A277" s="943"/>
      <c r="B277" s="943"/>
      <c r="C277" s="943"/>
      <c r="D277" s="943"/>
      <c r="E277" s="943"/>
      <c r="F277" s="943"/>
      <c r="G277" s="943"/>
      <c r="H277" s="943"/>
      <c r="I277" s="943"/>
      <c r="J277" s="943"/>
      <c r="K277" s="32"/>
    </row>
    <row r="278" spans="1:11">
      <c r="A278" s="943"/>
      <c r="B278" s="943"/>
      <c r="C278" s="943"/>
      <c r="D278" s="943"/>
      <c r="E278" s="943"/>
      <c r="F278" s="943"/>
      <c r="G278" s="943"/>
      <c r="H278" s="943"/>
      <c r="I278" s="943"/>
      <c r="J278" s="943"/>
      <c r="K278" s="32"/>
    </row>
    <row r="279" spans="1:11">
      <c r="A279" s="943"/>
      <c r="B279" s="943"/>
      <c r="C279" s="943"/>
      <c r="D279" s="943"/>
      <c r="E279" s="943"/>
      <c r="F279" s="943"/>
      <c r="G279" s="943"/>
      <c r="H279" s="943"/>
      <c r="I279" s="943"/>
      <c r="J279" s="943"/>
      <c r="K279" s="32"/>
    </row>
    <row r="280" spans="1:11">
      <c r="A280" s="943"/>
      <c r="B280" s="943"/>
      <c r="C280" s="943"/>
      <c r="D280" s="943"/>
      <c r="E280" s="943"/>
      <c r="F280" s="943"/>
      <c r="G280" s="943"/>
      <c r="H280" s="943"/>
      <c r="I280" s="943"/>
      <c r="J280" s="943"/>
      <c r="K280" s="32"/>
    </row>
    <row r="281" spans="1:11">
      <c r="A281" s="943"/>
      <c r="B281" s="943"/>
      <c r="C281" s="943"/>
      <c r="D281" s="943"/>
      <c r="E281" s="943"/>
      <c r="F281" s="943"/>
      <c r="G281" s="943"/>
      <c r="H281" s="943"/>
      <c r="I281" s="943"/>
      <c r="J281" s="943"/>
      <c r="K281" s="32"/>
    </row>
    <row r="282" spans="1:11">
      <c r="A282" s="943"/>
      <c r="B282" s="943"/>
      <c r="C282" s="943"/>
      <c r="D282" s="943"/>
      <c r="E282" s="943"/>
      <c r="F282" s="943"/>
      <c r="G282" s="943"/>
      <c r="H282" s="943"/>
      <c r="I282" s="943"/>
      <c r="J282" s="943"/>
      <c r="K282" s="32"/>
    </row>
    <row r="283" spans="1:11">
      <c r="A283" s="943"/>
      <c r="B283" s="943"/>
      <c r="C283" s="943"/>
      <c r="D283" s="943"/>
      <c r="E283" s="943"/>
      <c r="F283" s="943"/>
      <c r="G283" s="943"/>
      <c r="H283" s="943"/>
      <c r="I283" s="943"/>
      <c r="J283" s="943"/>
      <c r="K283" s="32"/>
    </row>
    <row r="284" spans="1:11">
      <c r="A284" s="943"/>
      <c r="B284" s="943"/>
      <c r="C284" s="943"/>
      <c r="D284" s="943"/>
      <c r="E284" s="943"/>
      <c r="F284" s="943"/>
      <c r="G284" s="943"/>
      <c r="H284" s="943"/>
      <c r="I284" s="943"/>
      <c r="J284" s="943"/>
      <c r="K284" s="32"/>
    </row>
    <row r="285" spans="1:11">
      <c r="A285" s="943"/>
      <c r="B285" s="943"/>
      <c r="C285" s="943"/>
      <c r="D285" s="943"/>
      <c r="E285" s="943"/>
      <c r="F285" s="943"/>
      <c r="G285" s="943"/>
      <c r="H285" s="943"/>
      <c r="I285" s="943"/>
      <c r="J285" s="943"/>
      <c r="K285" s="32"/>
    </row>
    <row r="286" spans="1:11">
      <c r="A286" s="943"/>
      <c r="B286" s="943"/>
      <c r="C286" s="943"/>
      <c r="D286" s="943"/>
      <c r="E286" s="943"/>
      <c r="F286" s="943"/>
      <c r="G286" s="943"/>
      <c r="H286" s="943"/>
      <c r="I286" s="943"/>
      <c r="J286" s="943"/>
      <c r="K286" s="32"/>
    </row>
    <row r="287" spans="1:11">
      <c r="A287" s="943"/>
      <c r="B287" s="943"/>
      <c r="C287" s="943"/>
      <c r="D287" s="943"/>
      <c r="E287" s="943"/>
      <c r="F287" s="943"/>
      <c r="G287" s="943"/>
      <c r="H287" s="943"/>
      <c r="I287" s="943"/>
      <c r="J287" s="943"/>
      <c r="K287" s="32"/>
    </row>
    <row r="288" spans="1:11">
      <c r="A288" s="943"/>
      <c r="B288" s="943"/>
      <c r="C288" s="943"/>
      <c r="D288" s="943"/>
      <c r="E288" s="943"/>
      <c r="F288" s="943"/>
      <c r="G288" s="943"/>
      <c r="H288" s="943"/>
      <c r="I288" s="943"/>
      <c r="J288" s="943"/>
      <c r="K288" s="32"/>
    </row>
    <row r="289" spans="1:11">
      <c r="A289" s="943"/>
      <c r="B289" s="943"/>
      <c r="C289" s="943"/>
      <c r="D289" s="943"/>
      <c r="E289" s="943"/>
      <c r="F289" s="943"/>
      <c r="G289" s="943"/>
      <c r="H289" s="943"/>
      <c r="I289" s="943"/>
      <c r="J289" s="943"/>
      <c r="K289" s="32"/>
    </row>
    <row r="290" spans="1:11">
      <c r="A290" s="943"/>
      <c r="B290" s="943"/>
      <c r="C290" s="943"/>
      <c r="D290" s="943"/>
      <c r="E290" s="943"/>
      <c r="F290" s="943"/>
      <c r="G290" s="943"/>
      <c r="H290" s="943"/>
      <c r="I290" s="943"/>
      <c r="J290" s="943"/>
      <c r="K290" s="32"/>
    </row>
    <row r="291" spans="1:11">
      <c r="A291" s="943"/>
      <c r="B291" s="943"/>
      <c r="C291" s="943"/>
      <c r="D291" s="943"/>
      <c r="E291" s="943"/>
      <c r="F291" s="943"/>
      <c r="G291" s="943"/>
      <c r="H291" s="943"/>
      <c r="I291" s="943"/>
      <c r="J291" s="943"/>
      <c r="K291" s="32"/>
    </row>
    <row r="292" spans="1:11">
      <c r="A292" s="943"/>
      <c r="B292" s="943"/>
      <c r="C292" s="943"/>
      <c r="D292" s="943"/>
      <c r="E292" s="943"/>
      <c r="F292" s="943"/>
      <c r="G292" s="943"/>
      <c r="H292" s="943"/>
      <c r="I292" s="943"/>
      <c r="J292" s="943"/>
      <c r="K292" s="32"/>
    </row>
    <row r="293" spans="1:11">
      <c r="A293" s="943"/>
      <c r="B293" s="943"/>
      <c r="C293" s="943"/>
      <c r="D293" s="943"/>
      <c r="E293" s="943"/>
      <c r="F293" s="943"/>
      <c r="G293" s="943"/>
      <c r="H293" s="943"/>
      <c r="I293" s="943"/>
      <c r="J293" s="943"/>
      <c r="K293" s="32"/>
    </row>
    <row r="294" spans="1:11">
      <c r="A294" s="943"/>
      <c r="B294" s="943"/>
      <c r="C294" s="943"/>
      <c r="D294" s="943"/>
      <c r="E294" s="943"/>
      <c r="F294" s="943"/>
      <c r="G294" s="943"/>
      <c r="H294" s="943"/>
      <c r="I294" s="943"/>
      <c r="J294" s="943"/>
      <c r="K294" s="32"/>
    </row>
    <row r="295" spans="1:11">
      <c r="A295" s="943"/>
      <c r="B295" s="943"/>
      <c r="C295" s="943"/>
      <c r="D295" s="943"/>
      <c r="E295" s="943"/>
      <c r="F295" s="943"/>
      <c r="G295" s="943"/>
      <c r="H295" s="943"/>
      <c r="I295" s="943"/>
      <c r="J295" s="943"/>
      <c r="K295" s="32"/>
    </row>
    <row r="296" spans="1:11">
      <c r="A296" s="943"/>
      <c r="B296" s="943"/>
      <c r="C296" s="943"/>
      <c r="D296" s="943"/>
      <c r="E296" s="943"/>
      <c r="F296" s="943"/>
      <c r="G296" s="943"/>
      <c r="H296" s="943"/>
      <c r="I296" s="943"/>
      <c r="J296" s="943"/>
      <c r="K296" s="32"/>
    </row>
    <row r="297" spans="1:11">
      <c r="A297" s="943"/>
      <c r="B297" s="943"/>
      <c r="C297" s="943"/>
      <c r="D297" s="943"/>
      <c r="E297" s="943"/>
      <c r="F297" s="943"/>
      <c r="G297" s="943"/>
      <c r="H297" s="943"/>
      <c r="I297" s="943"/>
      <c r="J297" s="943"/>
      <c r="K297" s="32"/>
    </row>
    <row r="298" spans="1:11">
      <c r="A298" s="943"/>
      <c r="B298" s="943"/>
      <c r="C298" s="943"/>
      <c r="D298" s="943"/>
      <c r="E298" s="943"/>
      <c r="F298" s="943"/>
      <c r="G298" s="943"/>
      <c r="H298" s="943"/>
      <c r="I298" s="943"/>
      <c r="J298" s="943"/>
      <c r="K298" s="32"/>
    </row>
    <row r="299" spans="1:11">
      <c r="A299" s="943"/>
      <c r="B299" s="943"/>
      <c r="C299" s="943"/>
      <c r="D299" s="943"/>
      <c r="E299" s="943"/>
      <c r="F299" s="943"/>
      <c r="G299" s="943"/>
      <c r="H299" s="943"/>
      <c r="I299" s="943"/>
      <c r="J299" s="943"/>
      <c r="K299" s="32"/>
    </row>
    <row r="300" spans="1:11">
      <c r="A300" s="943"/>
      <c r="B300" s="943"/>
      <c r="C300" s="943"/>
      <c r="D300" s="943"/>
      <c r="E300" s="943"/>
      <c r="F300" s="943"/>
      <c r="G300" s="943"/>
      <c r="H300" s="943"/>
      <c r="I300" s="943"/>
      <c r="J300" s="943"/>
      <c r="K300" s="32"/>
    </row>
    <row r="301" spans="1:11">
      <c r="A301" s="943"/>
      <c r="B301" s="943"/>
      <c r="C301" s="943"/>
      <c r="D301" s="943"/>
      <c r="E301" s="943"/>
      <c r="F301" s="943"/>
      <c r="G301" s="943"/>
      <c r="H301" s="943"/>
      <c r="I301" s="943"/>
      <c r="J301" s="943"/>
      <c r="K301" s="32"/>
    </row>
    <row r="302" spans="1:11">
      <c r="A302" s="943"/>
      <c r="B302" s="943"/>
      <c r="C302" s="943"/>
      <c r="D302" s="943"/>
      <c r="E302" s="943"/>
      <c r="F302" s="943"/>
      <c r="G302" s="943"/>
      <c r="H302" s="943"/>
      <c r="I302" s="943"/>
      <c r="J302" s="943"/>
      <c r="K302" s="32"/>
    </row>
    <row r="303" spans="1:11">
      <c r="A303" s="943"/>
      <c r="B303" s="943"/>
      <c r="C303" s="943"/>
      <c r="D303" s="943"/>
      <c r="E303" s="943"/>
      <c r="F303" s="943"/>
      <c r="G303" s="943"/>
      <c r="H303" s="943"/>
      <c r="I303" s="943"/>
      <c r="J303" s="943"/>
      <c r="K303" s="32"/>
    </row>
    <row r="304" spans="1:11">
      <c r="A304" s="943"/>
      <c r="B304" s="943"/>
      <c r="C304" s="943"/>
      <c r="D304" s="943"/>
      <c r="E304" s="943"/>
      <c r="F304" s="943"/>
      <c r="G304" s="943"/>
      <c r="H304" s="943"/>
      <c r="I304" s="943"/>
      <c r="J304" s="943"/>
      <c r="K304" s="32"/>
    </row>
    <row r="305" spans="1:11">
      <c r="A305" s="943"/>
      <c r="B305" s="943"/>
      <c r="C305" s="943"/>
      <c r="D305" s="943"/>
      <c r="E305" s="943"/>
      <c r="F305" s="943"/>
      <c r="G305" s="943"/>
      <c r="H305" s="943"/>
      <c r="I305" s="943"/>
      <c r="J305" s="943"/>
      <c r="K305" s="32"/>
    </row>
    <row r="306" spans="1:11">
      <c r="A306" s="943"/>
      <c r="B306" s="943"/>
      <c r="C306" s="943"/>
      <c r="D306" s="943"/>
      <c r="E306" s="943"/>
      <c r="F306" s="943"/>
      <c r="G306" s="943"/>
      <c r="H306" s="943"/>
      <c r="I306" s="943"/>
      <c r="J306" s="943"/>
      <c r="K306" s="32"/>
    </row>
    <row r="307" spans="1:11">
      <c r="A307" s="943"/>
      <c r="B307" s="943"/>
      <c r="C307" s="943"/>
      <c r="D307" s="943"/>
      <c r="E307" s="943"/>
      <c r="F307" s="943"/>
      <c r="G307" s="943"/>
      <c r="H307" s="943"/>
      <c r="I307" s="943"/>
      <c r="J307" s="943"/>
      <c r="K307" s="32"/>
    </row>
    <row r="308" spans="1:11">
      <c r="A308" s="943"/>
      <c r="B308" s="943"/>
      <c r="C308" s="943"/>
      <c r="D308" s="943"/>
      <c r="E308" s="943"/>
      <c r="F308" s="943"/>
      <c r="G308" s="943"/>
      <c r="H308" s="943"/>
      <c r="I308" s="943"/>
      <c r="J308" s="943"/>
      <c r="K308" s="32"/>
    </row>
    <row r="309" spans="1:11">
      <c r="A309" s="943"/>
      <c r="B309" s="943"/>
      <c r="C309" s="943"/>
      <c r="D309" s="943"/>
      <c r="E309" s="943"/>
      <c r="F309" s="943"/>
      <c r="G309" s="943"/>
      <c r="H309" s="943"/>
      <c r="I309" s="943"/>
      <c r="J309" s="943"/>
      <c r="K309" s="32"/>
    </row>
    <row r="310" spans="1:11">
      <c r="A310" s="943"/>
      <c r="B310" s="943"/>
      <c r="C310" s="943"/>
      <c r="D310" s="943"/>
      <c r="E310" s="943"/>
      <c r="F310" s="943"/>
      <c r="G310" s="943"/>
      <c r="H310" s="943"/>
      <c r="I310" s="943"/>
      <c r="J310" s="943"/>
      <c r="K310" s="32"/>
    </row>
    <row r="311" spans="1:11">
      <c r="A311" s="943"/>
      <c r="B311" s="943"/>
      <c r="C311" s="943"/>
      <c r="D311" s="943"/>
      <c r="E311" s="943"/>
      <c r="F311" s="943"/>
      <c r="G311" s="943"/>
      <c r="H311" s="943"/>
      <c r="I311" s="943"/>
      <c r="J311" s="943"/>
      <c r="K311" s="32"/>
    </row>
    <row r="312" spans="1:11">
      <c r="A312" s="943"/>
      <c r="B312" s="943"/>
      <c r="C312" s="943"/>
      <c r="D312" s="943"/>
      <c r="E312" s="943"/>
      <c r="F312" s="943"/>
      <c r="G312" s="943"/>
      <c r="H312" s="943"/>
      <c r="I312" s="943"/>
      <c r="J312" s="943"/>
      <c r="K312" s="32"/>
    </row>
    <row r="313" spans="1:11">
      <c r="A313" s="943"/>
      <c r="B313" s="943"/>
      <c r="C313" s="943"/>
      <c r="D313" s="943"/>
      <c r="E313" s="943"/>
      <c r="F313" s="943"/>
      <c r="G313" s="943"/>
      <c r="H313" s="943"/>
      <c r="I313" s="943"/>
      <c r="J313" s="943"/>
      <c r="K313" s="32"/>
    </row>
    <row r="314" spans="1:11">
      <c r="A314" s="943"/>
      <c r="B314" s="943"/>
      <c r="C314" s="943"/>
      <c r="D314" s="943"/>
      <c r="E314" s="943"/>
      <c r="F314" s="943"/>
      <c r="G314" s="943"/>
      <c r="H314" s="943"/>
      <c r="I314" s="943"/>
      <c r="J314" s="943"/>
      <c r="K314" s="32"/>
    </row>
    <row r="315" spans="1:11">
      <c r="A315" s="943"/>
      <c r="B315" s="943"/>
      <c r="C315" s="943"/>
      <c r="D315" s="943"/>
      <c r="E315" s="943"/>
      <c r="F315" s="943"/>
      <c r="G315" s="943"/>
      <c r="H315" s="943"/>
      <c r="I315" s="943"/>
      <c r="J315" s="943"/>
      <c r="K315" s="32"/>
    </row>
    <row r="316" spans="1:11">
      <c r="A316" s="943"/>
      <c r="B316" s="943"/>
      <c r="C316" s="943"/>
      <c r="D316" s="943"/>
      <c r="E316" s="943"/>
      <c r="F316" s="943"/>
      <c r="G316" s="943"/>
      <c r="H316" s="943"/>
      <c r="I316" s="943"/>
      <c r="J316" s="943"/>
      <c r="K316" s="32"/>
    </row>
    <row r="317" spans="1:11">
      <c r="A317" s="943"/>
      <c r="B317" s="943"/>
      <c r="C317" s="943"/>
      <c r="D317" s="943"/>
      <c r="E317" s="943"/>
      <c r="F317" s="943"/>
      <c r="G317" s="943"/>
      <c r="H317" s="943"/>
      <c r="I317" s="943"/>
      <c r="J317" s="943"/>
      <c r="K317" s="32"/>
    </row>
    <row r="318" spans="1:11">
      <c r="A318" s="943"/>
      <c r="B318" s="943"/>
      <c r="C318" s="943"/>
      <c r="D318" s="943"/>
      <c r="E318" s="943"/>
      <c r="F318" s="943"/>
      <c r="G318" s="943"/>
      <c r="H318" s="943"/>
      <c r="I318" s="943"/>
      <c r="J318" s="943"/>
      <c r="K318" s="32"/>
    </row>
    <row r="319" spans="1:11">
      <c r="A319" s="943"/>
      <c r="B319" s="943"/>
      <c r="C319" s="943"/>
      <c r="D319" s="943"/>
      <c r="E319" s="943"/>
      <c r="F319" s="943"/>
      <c r="G319" s="943"/>
      <c r="H319" s="943"/>
      <c r="I319" s="943"/>
      <c r="J319" s="943"/>
      <c r="K319" s="32"/>
    </row>
    <row r="320" spans="1:11">
      <c r="A320" s="943"/>
      <c r="B320" s="943"/>
      <c r="C320" s="943"/>
      <c r="D320" s="943"/>
      <c r="E320" s="943"/>
      <c r="F320" s="943"/>
      <c r="G320" s="943"/>
      <c r="H320" s="943"/>
      <c r="I320" s="943"/>
      <c r="J320" s="943"/>
      <c r="K320" s="32"/>
    </row>
    <row r="321" spans="1:11">
      <c r="A321" s="943"/>
      <c r="B321" s="943"/>
      <c r="C321" s="943"/>
      <c r="D321" s="943"/>
      <c r="E321" s="943"/>
      <c r="F321" s="943"/>
      <c r="G321" s="943"/>
      <c r="H321" s="943"/>
      <c r="I321" s="943"/>
      <c r="J321" s="943"/>
      <c r="K321" s="32"/>
    </row>
    <row r="322" spans="1:11">
      <c r="A322" s="943"/>
      <c r="B322" s="943"/>
      <c r="C322" s="943"/>
      <c r="D322" s="943"/>
      <c r="E322" s="943"/>
      <c r="F322" s="943"/>
      <c r="G322" s="943"/>
      <c r="H322" s="943"/>
      <c r="I322" s="943"/>
      <c r="J322" s="943"/>
      <c r="K322" s="32"/>
    </row>
    <row r="323" spans="1:11">
      <c r="A323" s="943"/>
      <c r="B323" s="943"/>
      <c r="C323" s="943"/>
      <c r="D323" s="943"/>
      <c r="E323" s="943"/>
      <c r="F323" s="943"/>
      <c r="G323" s="943"/>
      <c r="H323" s="943"/>
      <c r="I323" s="943"/>
      <c r="J323" s="943"/>
      <c r="K323" s="32"/>
    </row>
    <row r="324" spans="1:11">
      <c r="A324" s="943"/>
      <c r="B324" s="943"/>
      <c r="C324" s="943"/>
      <c r="D324" s="943"/>
      <c r="E324" s="943"/>
      <c r="F324" s="943"/>
      <c r="G324" s="943"/>
      <c r="H324" s="943"/>
      <c r="I324" s="943"/>
      <c r="J324" s="943"/>
      <c r="K324" s="32"/>
    </row>
    <row r="325" spans="1:11">
      <c r="A325" s="943"/>
      <c r="B325" s="943"/>
      <c r="C325" s="943"/>
      <c r="D325" s="943"/>
      <c r="E325" s="943"/>
      <c r="F325" s="943"/>
      <c r="G325" s="943"/>
      <c r="H325" s="943"/>
      <c r="I325" s="943"/>
      <c r="J325" s="943"/>
      <c r="K325" s="32"/>
    </row>
    <row r="326" spans="1:11">
      <c r="A326" s="943"/>
      <c r="B326" s="943"/>
      <c r="C326" s="943"/>
      <c r="D326" s="943"/>
      <c r="E326" s="943"/>
      <c r="F326" s="943"/>
      <c r="G326" s="943"/>
      <c r="H326" s="943"/>
      <c r="I326" s="943"/>
      <c r="J326" s="943"/>
      <c r="K326" s="32"/>
    </row>
    <row r="327" spans="1:11">
      <c r="A327" s="943"/>
      <c r="B327" s="943"/>
      <c r="C327" s="943"/>
      <c r="D327" s="943"/>
      <c r="E327" s="943"/>
      <c r="F327" s="943"/>
      <c r="G327" s="943"/>
      <c r="H327" s="943"/>
      <c r="I327" s="943"/>
      <c r="J327" s="943"/>
      <c r="K327" s="32"/>
    </row>
    <row r="328" spans="1:11">
      <c r="A328" s="943"/>
      <c r="B328" s="943"/>
      <c r="C328" s="943"/>
      <c r="D328" s="943"/>
      <c r="E328" s="943"/>
      <c r="F328" s="943"/>
      <c r="G328" s="943"/>
      <c r="H328" s="943"/>
      <c r="I328" s="943"/>
      <c r="J328" s="943"/>
      <c r="K328" s="32"/>
    </row>
    <row r="329" spans="1:11">
      <c r="A329" s="943"/>
      <c r="B329" s="943"/>
      <c r="C329" s="943"/>
      <c r="D329" s="943"/>
      <c r="E329" s="943"/>
      <c r="F329" s="943"/>
      <c r="G329" s="943"/>
      <c r="H329" s="943"/>
      <c r="I329" s="943"/>
      <c r="J329" s="943"/>
      <c r="K329" s="32"/>
    </row>
    <row r="330" spans="1:11">
      <c r="A330" s="943"/>
      <c r="B330" s="943"/>
      <c r="C330" s="943"/>
      <c r="D330" s="943"/>
      <c r="E330" s="943"/>
      <c r="F330" s="943"/>
      <c r="G330" s="943"/>
      <c r="H330" s="943"/>
      <c r="I330" s="943"/>
      <c r="J330" s="943"/>
      <c r="K330" s="32"/>
    </row>
    <row r="331" spans="1:11">
      <c r="A331" s="943"/>
      <c r="B331" s="943"/>
      <c r="C331" s="943"/>
      <c r="D331" s="943"/>
      <c r="E331" s="943"/>
      <c r="F331" s="943"/>
      <c r="G331" s="943"/>
      <c r="H331" s="943"/>
      <c r="I331" s="943"/>
      <c r="J331" s="943"/>
      <c r="K331" s="32"/>
    </row>
    <row r="332" spans="1:11">
      <c r="A332" s="943"/>
      <c r="B332" s="943"/>
      <c r="C332" s="943"/>
      <c r="D332" s="943"/>
      <c r="E332" s="943"/>
      <c r="F332" s="943"/>
      <c r="G332" s="943"/>
      <c r="H332" s="943"/>
      <c r="I332" s="943"/>
      <c r="J332" s="943"/>
      <c r="K332" s="32"/>
    </row>
    <row r="333" spans="1:11">
      <c r="A333" s="943"/>
      <c r="B333" s="943"/>
      <c r="C333" s="943"/>
      <c r="D333" s="943"/>
      <c r="E333" s="943"/>
      <c r="F333" s="943"/>
      <c r="G333" s="943"/>
      <c r="H333" s="943"/>
      <c r="I333" s="943"/>
      <c r="J333" s="943"/>
      <c r="K333" s="32"/>
    </row>
    <row r="334" spans="1:11">
      <c r="A334" s="943"/>
      <c r="B334" s="943"/>
      <c r="C334" s="943"/>
      <c r="D334" s="943"/>
      <c r="E334" s="943"/>
      <c r="F334" s="943"/>
      <c r="G334" s="943"/>
      <c r="H334" s="943"/>
      <c r="I334" s="943"/>
      <c r="J334" s="943"/>
      <c r="K334" s="32"/>
    </row>
    <row r="335" spans="1:11">
      <c r="A335" s="943"/>
      <c r="B335" s="943"/>
      <c r="C335" s="943"/>
      <c r="D335" s="943"/>
      <c r="E335" s="943"/>
      <c r="F335" s="943"/>
      <c r="G335" s="943"/>
      <c r="H335" s="943"/>
      <c r="I335" s="943"/>
      <c r="J335" s="943"/>
      <c r="K335" s="32"/>
    </row>
    <row r="336" spans="1:11">
      <c r="A336" s="943"/>
      <c r="B336" s="943"/>
      <c r="C336" s="943"/>
      <c r="D336" s="943"/>
      <c r="E336" s="943"/>
      <c r="F336" s="943"/>
      <c r="G336" s="943"/>
      <c r="H336" s="943"/>
      <c r="I336" s="943"/>
      <c r="J336" s="943"/>
      <c r="K336" s="32"/>
    </row>
    <row r="337" spans="1:11">
      <c r="A337" s="943"/>
      <c r="B337" s="943"/>
      <c r="C337" s="943"/>
      <c r="D337" s="943"/>
      <c r="E337" s="943"/>
      <c r="F337" s="943"/>
      <c r="G337" s="943"/>
      <c r="H337" s="943"/>
      <c r="I337" s="943"/>
      <c r="J337" s="943"/>
      <c r="K337" s="32"/>
    </row>
    <row r="338" spans="1:11">
      <c r="A338" s="943"/>
      <c r="B338" s="943"/>
      <c r="C338" s="943"/>
      <c r="D338" s="943"/>
      <c r="E338" s="943"/>
      <c r="F338" s="943"/>
      <c r="G338" s="943"/>
      <c r="H338" s="943"/>
      <c r="I338" s="943"/>
      <c r="J338" s="943"/>
      <c r="K338" s="32"/>
    </row>
    <row r="339" spans="1:11">
      <c r="A339" s="943"/>
      <c r="B339" s="943"/>
      <c r="C339" s="943"/>
      <c r="D339" s="943"/>
      <c r="E339" s="943"/>
      <c r="F339" s="943"/>
      <c r="G339" s="943"/>
      <c r="H339" s="943"/>
      <c r="I339" s="943"/>
      <c r="J339" s="943"/>
      <c r="K339" s="32"/>
    </row>
    <row r="340" spans="1:11">
      <c r="A340" s="943"/>
      <c r="B340" s="943"/>
      <c r="C340" s="943"/>
      <c r="D340" s="943"/>
      <c r="E340" s="943"/>
      <c r="F340" s="943"/>
      <c r="G340" s="943"/>
      <c r="H340" s="943"/>
      <c r="I340" s="943"/>
      <c r="J340" s="943"/>
      <c r="K340" s="32"/>
    </row>
    <row r="341" spans="1:11">
      <c r="A341" s="943"/>
      <c r="B341" s="943"/>
      <c r="C341" s="943"/>
      <c r="D341" s="943"/>
      <c r="E341" s="943"/>
      <c r="F341" s="943"/>
      <c r="G341" s="943"/>
      <c r="H341" s="943"/>
      <c r="I341" s="943"/>
      <c r="J341" s="943"/>
      <c r="K341" s="32"/>
    </row>
    <row r="342" spans="1:11">
      <c r="A342" s="943"/>
      <c r="B342" s="943"/>
      <c r="C342" s="943"/>
      <c r="D342" s="943"/>
      <c r="E342" s="943"/>
      <c r="F342" s="943"/>
      <c r="G342" s="943"/>
      <c r="H342" s="943"/>
      <c r="I342" s="943"/>
      <c r="J342" s="943"/>
      <c r="K342" s="32"/>
    </row>
    <row r="343" spans="1:11">
      <c r="A343" s="943"/>
      <c r="B343" s="943"/>
      <c r="C343" s="943"/>
      <c r="D343" s="943"/>
      <c r="E343" s="943"/>
      <c r="F343" s="943"/>
      <c r="G343" s="943"/>
      <c r="H343" s="943"/>
      <c r="I343" s="943"/>
      <c r="J343" s="943"/>
      <c r="K343" s="32"/>
    </row>
    <row r="344" spans="1:11">
      <c r="A344" s="943"/>
      <c r="B344" s="943"/>
      <c r="C344" s="943"/>
      <c r="D344" s="943"/>
      <c r="E344" s="943"/>
      <c r="F344" s="943"/>
      <c r="G344" s="943"/>
      <c r="H344" s="943"/>
      <c r="I344" s="943"/>
      <c r="J344" s="943"/>
      <c r="K344" s="32"/>
    </row>
    <row r="345" spans="1:11">
      <c r="A345" s="943"/>
      <c r="B345" s="943"/>
      <c r="C345" s="943"/>
      <c r="D345" s="943"/>
      <c r="E345" s="943"/>
      <c r="F345" s="943"/>
      <c r="G345" s="943"/>
      <c r="H345" s="943"/>
      <c r="I345" s="943"/>
      <c r="J345" s="943"/>
      <c r="K345" s="32"/>
    </row>
    <row r="346" spans="1:11">
      <c r="A346" s="943"/>
      <c r="B346" s="943"/>
      <c r="C346" s="943"/>
      <c r="D346" s="943"/>
      <c r="E346" s="943"/>
      <c r="F346" s="943"/>
      <c r="G346" s="943"/>
      <c r="H346" s="943"/>
      <c r="I346" s="943"/>
      <c r="J346" s="943"/>
      <c r="K346" s="32"/>
    </row>
    <row r="347" spans="1:11">
      <c r="A347" s="943"/>
      <c r="B347" s="943"/>
      <c r="C347" s="943"/>
      <c r="D347" s="943"/>
      <c r="E347" s="943"/>
      <c r="F347" s="943"/>
      <c r="G347" s="943"/>
      <c r="H347" s="943"/>
      <c r="I347" s="943"/>
      <c r="J347" s="943"/>
      <c r="K347" s="32"/>
    </row>
    <row r="348" spans="1:11">
      <c r="A348" s="943"/>
      <c r="B348" s="943"/>
      <c r="C348" s="943"/>
      <c r="D348" s="943"/>
      <c r="E348" s="943"/>
      <c r="F348" s="943"/>
      <c r="G348" s="943"/>
      <c r="H348" s="943"/>
      <c r="I348" s="943"/>
      <c r="J348" s="943"/>
      <c r="K348" s="32"/>
    </row>
    <row r="349" spans="1:11">
      <c r="A349" s="943"/>
      <c r="B349" s="943"/>
      <c r="C349" s="943"/>
      <c r="D349" s="943"/>
      <c r="E349" s="943"/>
      <c r="F349" s="943"/>
      <c r="G349" s="943"/>
      <c r="H349" s="943"/>
      <c r="I349" s="943"/>
      <c r="J349" s="943"/>
      <c r="K349" s="32"/>
    </row>
    <row r="350" spans="1:11">
      <c r="A350" s="943"/>
      <c r="B350" s="943"/>
      <c r="C350" s="943"/>
      <c r="D350" s="943"/>
      <c r="E350" s="943"/>
      <c r="F350" s="943"/>
      <c r="G350" s="943"/>
      <c r="H350" s="943"/>
      <c r="I350" s="943"/>
      <c r="J350" s="943"/>
      <c r="K350" s="32"/>
    </row>
    <row r="351" spans="1:11">
      <c r="A351" s="943"/>
      <c r="B351" s="943"/>
      <c r="C351" s="943"/>
      <c r="D351" s="943"/>
      <c r="E351" s="943"/>
      <c r="F351" s="943"/>
      <c r="G351" s="943"/>
      <c r="H351" s="943"/>
      <c r="I351" s="943"/>
      <c r="J351" s="943"/>
      <c r="K351" s="32"/>
    </row>
    <row r="352" spans="1:11">
      <c r="A352" s="943"/>
      <c r="B352" s="943"/>
      <c r="C352" s="943"/>
      <c r="D352" s="943"/>
      <c r="E352" s="943"/>
      <c r="F352" s="943"/>
      <c r="G352" s="943"/>
      <c r="H352" s="943"/>
      <c r="I352" s="943"/>
      <c r="J352" s="943"/>
      <c r="K352" s="32"/>
    </row>
    <row r="353" spans="1:11">
      <c r="A353" s="943"/>
      <c r="B353" s="943"/>
      <c r="C353" s="943"/>
      <c r="D353" s="943"/>
      <c r="E353" s="943"/>
      <c r="F353" s="943"/>
      <c r="G353" s="943"/>
      <c r="H353" s="943"/>
      <c r="I353" s="943"/>
      <c r="J353" s="943"/>
      <c r="K353" s="32"/>
    </row>
    <row r="354" spans="1:11">
      <c r="A354" s="943"/>
      <c r="B354" s="943"/>
      <c r="C354" s="943"/>
      <c r="D354" s="943"/>
      <c r="E354" s="943"/>
      <c r="F354" s="943"/>
      <c r="G354" s="943"/>
      <c r="H354" s="943"/>
      <c r="I354" s="943"/>
      <c r="J354" s="943"/>
      <c r="K354" s="32"/>
    </row>
    <row r="355" spans="1:11">
      <c r="A355" s="943"/>
      <c r="B355" s="943"/>
      <c r="C355" s="943"/>
      <c r="D355" s="943"/>
      <c r="E355" s="943"/>
      <c r="F355" s="943"/>
      <c r="G355" s="943"/>
      <c r="H355" s="943"/>
      <c r="I355" s="943"/>
      <c r="J355" s="943"/>
      <c r="K355" s="32"/>
    </row>
    <row r="356" spans="1:11">
      <c r="A356" s="943"/>
      <c r="B356" s="943"/>
      <c r="C356" s="943"/>
      <c r="D356" s="943"/>
      <c r="E356" s="943"/>
      <c r="F356" s="943"/>
      <c r="G356" s="943"/>
      <c r="H356" s="943"/>
      <c r="I356" s="943"/>
      <c r="J356" s="943"/>
      <c r="K356" s="32"/>
    </row>
    <row r="357" spans="1:11">
      <c r="A357" s="943"/>
      <c r="B357" s="943"/>
      <c r="C357" s="943"/>
      <c r="D357" s="943"/>
      <c r="E357" s="943"/>
      <c r="F357" s="943"/>
      <c r="G357" s="943"/>
      <c r="H357" s="943"/>
      <c r="I357" s="943"/>
      <c r="J357" s="943"/>
      <c r="K357" s="32"/>
    </row>
    <row r="358" spans="1:11">
      <c r="A358" s="943"/>
      <c r="B358" s="943"/>
      <c r="C358" s="943"/>
      <c r="D358" s="943"/>
      <c r="E358" s="943"/>
      <c r="F358" s="943"/>
      <c r="G358" s="943"/>
      <c r="H358" s="943"/>
      <c r="I358" s="943"/>
      <c r="J358" s="943"/>
      <c r="K358" s="32"/>
    </row>
    <row r="359" spans="1:11">
      <c r="A359" s="943"/>
      <c r="B359" s="943"/>
      <c r="C359" s="943"/>
      <c r="D359" s="943"/>
      <c r="E359" s="943"/>
      <c r="F359" s="943"/>
      <c r="G359" s="943"/>
      <c r="H359" s="943"/>
      <c r="I359" s="943"/>
      <c r="J359" s="943"/>
      <c r="K359" s="32"/>
    </row>
    <row r="360" spans="1:11">
      <c r="A360" s="943"/>
      <c r="B360" s="943"/>
      <c r="C360" s="943"/>
      <c r="D360" s="943"/>
      <c r="E360" s="943"/>
      <c r="F360" s="943"/>
      <c r="G360" s="943"/>
      <c r="H360" s="943"/>
      <c r="I360" s="943"/>
      <c r="J360" s="943"/>
      <c r="K360" s="32"/>
    </row>
    <row r="361" spans="1:11">
      <c r="A361" s="943"/>
      <c r="B361" s="943"/>
      <c r="C361" s="943"/>
      <c r="D361" s="943"/>
      <c r="E361" s="943"/>
      <c r="F361" s="943"/>
      <c r="G361" s="943"/>
      <c r="H361" s="943"/>
      <c r="I361" s="943"/>
      <c r="J361" s="943"/>
      <c r="K361" s="32"/>
    </row>
    <row r="362" spans="1:11">
      <c r="A362" s="943"/>
      <c r="B362" s="943"/>
      <c r="C362" s="943"/>
      <c r="D362" s="943"/>
      <c r="E362" s="943"/>
      <c r="F362" s="943"/>
      <c r="G362" s="943"/>
      <c r="H362" s="943"/>
      <c r="I362" s="943"/>
      <c r="J362" s="943"/>
      <c r="K362" s="32"/>
    </row>
    <row r="363" spans="1:11">
      <c r="A363" s="943"/>
      <c r="B363" s="943"/>
      <c r="C363" s="943"/>
      <c r="D363" s="943"/>
      <c r="E363" s="943"/>
      <c r="F363" s="943"/>
      <c r="G363" s="943"/>
      <c r="H363" s="943"/>
      <c r="I363" s="943"/>
      <c r="J363" s="943"/>
      <c r="K363" s="32"/>
    </row>
    <row r="364" spans="1:11">
      <c r="A364" s="943"/>
      <c r="B364" s="943"/>
      <c r="C364" s="943"/>
      <c r="D364" s="943"/>
      <c r="E364" s="943"/>
      <c r="F364" s="943"/>
      <c r="G364" s="943"/>
      <c r="H364" s="943"/>
      <c r="I364" s="943"/>
      <c r="J364" s="943"/>
      <c r="K364" s="32"/>
    </row>
    <row r="365" spans="1:11">
      <c r="A365" s="943"/>
      <c r="B365" s="943"/>
      <c r="C365" s="943"/>
      <c r="D365" s="943"/>
      <c r="E365" s="943"/>
      <c r="F365" s="943"/>
      <c r="G365" s="943"/>
      <c r="H365" s="943"/>
      <c r="I365" s="943"/>
      <c r="J365" s="943"/>
      <c r="K365" s="32"/>
    </row>
    <row r="366" spans="1:11">
      <c r="A366" s="943"/>
      <c r="B366" s="943"/>
      <c r="C366" s="943"/>
      <c r="D366" s="943"/>
      <c r="E366" s="943"/>
      <c r="F366" s="943"/>
      <c r="G366" s="943"/>
      <c r="H366" s="943"/>
      <c r="I366" s="943"/>
      <c r="J366" s="943"/>
      <c r="K366" s="32"/>
    </row>
    <row r="367" spans="1:11">
      <c r="A367" s="943"/>
      <c r="B367" s="943"/>
      <c r="C367" s="943"/>
      <c r="D367" s="943"/>
      <c r="E367" s="943"/>
      <c r="F367" s="943"/>
      <c r="G367" s="943"/>
      <c r="H367" s="943"/>
      <c r="I367" s="943"/>
      <c r="J367" s="943"/>
      <c r="K367" s="32"/>
    </row>
    <row r="368" spans="1:11">
      <c r="A368" s="943"/>
      <c r="B368" s="943"/>
      <c r="C368" s="943"/>
      <c r="D368" s="943"/>
      <c r="E368" s="943"/>
      <c r="F368" s="943"/>
      <c r="G368" s="943"/>
      <c r="H368" s="943"/>
      <c r="I368" s="943"/>
      <c r="J368" s="943"/>
      <c r="K368" s="32"/>
    </row>
    <row r="369" spans="1:11">
      <c r="A369" s="943"/>
      <c r="B369" s="943"/>
      <c r="C369" s="943"/>
      <c r="D369" s="943"/>
      <c r="E369" s="943"/>
      <c r="F369" s="943"/>
      <c r="G369" s="943"/>
      <c r="H369" s="943"/>
      <c r="I369" s="943"/>
      <c r="J369" s="943"/>
      <c r="K369" s="32"/>
    </row>
    <row r="370" spans="1:11">
      <c r="A370" s="943"/>
      <c r="B370" s="943"/>
      <c r="C370" s="943"/>
      <c r="D370" s="943"/>
      <c r="E370" s="943"/>
      <c r="F370" s="943"/>
      <c r="G370" s="943"/>
      <c r="H370" s="943"/>
      <c r="I370" s="943"/>
      <c r="J370" s="943"/>
      <c r="K370" s="32"/>
    </row>
    <row r="371" spans="1:11">
      <c r="A371" s="943"/>
      <c r="B371" s="943"/>
      <c r="C371" s="943"/>
      <c r="D371" s="943"/>
      <c r="E371" s="943"/>
      <c r="F371" s="943"/>
      <c r="G371" s="943"/>
      <c r="H371" s="943"/>
      <c r="I371" s="943"/>
      <c r="J371" s="943"/>
      <c r="K371" s="32"/>
    </row>
    <row r="372" spans="1:11">
      <c r="A372" s="943"/>
      <c r="B372" s="943"/>
      <c r="C372" s="943"/>
      <c r="D372" s="943"/>
      <c r="E372" s="943"/>
      <c r="F372" s="943"/>
      <c r="G372" s="943"/>
      <c r="H372" s="943"/>
      <c r="I372" s="943"/>
      <c r="J372" s="943"/>
      <c r="K372" s="32"/>
    </row>
    <row r="373" spans="1:11">
      <c r="A373" s="943"/>
      <c r="B373" s="943"/>
      <c r="C373" s="943"/>
      <c r="D373" s="943"/>
      <c r="E373" s="943"/>
      <c r="F373" s="943"/>
      <c r="G373" s="943"/>
      <c r="H373" s="943"/>
      <c r="I373" s="943"/>
      <c r="J373" s="943"/>
      <c r="K373" s="32"/>
    </row>
    <row r="374" spans="1:11">
      <c r="A374" s="943"/>
      <c r="B374" s="943"/>
      <c r="C374" s="943"/>
      <c r="D374" s="943"/>
      <c r="E374" s="943"/>
      <c r="F374" s="943"/>
      <c r="G374" s="943"/>
      <c r="H374" s="943"/>
      <c r="I374" s="943"/>
      <c r="J374" s="943"/>
      <c r="K374" s="32"/>
    </row>
    <row r="375" spans="1:11">
      <c r="A375" s="943"/>
      <c r="B375" s="943"/>
      <c r="C375" s="943"/>
      <c r="D375" s="943"/>
      <c r="E375" s="943"/>
      <c r="F375" s="943"/>
      <c r="G375" s="943"/>
      <c r="H375" s="943"/>
      <c r="I375" s="943"/>
      <c r="J375" s="943"/>
      <c r="K375" s="32"/>
    </row>
    <row r="376" spans="1:11">
      <c r="A376" s="943"/>
      <c r="B376" s="943"/>
      <c r="C376" s="943"/>
      <c r="D376" s="943"/>
      <c r="E376" s="943"/>
      <c r="F376" s="943"/>
      <c r="G376" s="943"/>
      <c r="H376" s="943"/>
      <c r="I376" s="943"/>
      <c r="J376" s="943"/>
      <c r="K376" s="32"/>
    </row>
    <row r="377" spans="1:11">
      <c r="A377" s="943"/>
      <c r="B377" s="943"/>
      <c r="C377" s="943"/>
      <c r="D377" s="943"/>
      <c r="E377" s="943"/>
      <c r="F377" s="943"/>
      <c r="G377" s="943"/>
      <c r="H377" s="943"/>
      <c r="I377" s="943"/>
      <c r="J377" s="943"/>
      <c r="K377" s="32"/>
    </row>
    <row r="378" spans="1:11">
      <c r="A378" s="943"/>
      <c r="B378" s="943"/>
      <c r="C378" s="943"/>
      <c r="D378" s="943"/>
      <c r="E378" s="943"/>
      <c r="F378" s="943"/>
      <c r="G378" s="943"/>
      <c r="H378" s="943"/>
      <c r="I378" s="943"/>
      <c r="J378" s="943"/>
      <c r="K378" s="32"/>
    </row>
    <row r="379" spans="1:11">
      <c r="A379" s="943"/>
      <c r="B379" s="943"/>
      <c r="C379" s="943"/>
      <c r="D379" s="943"/>
      <c r="E379" s="943"/>
      <c r="F379" s="943"/>
      <c r="G379" s="943"/>
      <c r="H379" s="943"/>
      <c r="I379" s="943"/>
      <c r="J379" s="943"/>
      <c r="K379" s="32"/>
    </row>
    <row r="380" spans="1:11">
      <c r="A380" s="943"/>
      <c r="B380" s="943"/>
      <c r="C380" s="943"/>
      <c r="D380" s="943"/>
      <c r="E380" s="943"/>
      <c r="F380" s="943"/>
      <c r="G380" s="943"/>
      <c r="H380" s="943"/>
      <c r="I380" s="943"/>
      <c r="J380" s="943"/>
      <c r="K380" s="32"/>
    </row>
    <row r="381" spans="1:11">
      <c r="A381" s="943"/>
      <c r="B381" s="943"/>
      <c r="C381" s="943"/>
      <c r="D381" s="943"/>
      <c r="E381" s="943"/>
      <c r="F381" s="943"/>
      <c r="G381" s="943"/>
      <c r="H381" s="943"/>
      <c r="I381" s="943"/>
      <c r="J381" s="943"/>
      <c r="K381" s="32"/>
    </row>
    <row r="382" spans="1:11">
      <c r="A382" s="943"/>
      <c r="B382" s="943"/>
      <c r="C382" s="943"/>
      <c r="D382" s="943"/>
      <c r="E382" s="943"/>
      <c r="F382" s="943"/>
      <c r="G382" s="943"/>
      <c r="H382" s="943"/>
      <c r="I382" s="943"/>
      <c r="J382" s="943"/>
      <c r="K382" s="32"/>
    </row>
    <row r="383" spans="1:11">
      <c r="A383" s="943"/>
      <c r="B383" s="943"/>
      <c r="C383" s="943"/>
      <c r="D383" s="943"/>
      <c r="E383" s="943"/>
      <c r="F383" s="943"/>
      <c r="G383" s="943"/>
      <c r="H383" s="943"/>
      <c r="I383" s="943"/>
      <c r="J383" s="943"/>
      <c r="K383" s="32"/>
    </row>
    <row r="384" spans="1:11">
      <c r="A384" s="943"/>
      <c r="B384" s="943"/>
      <c r="C384" s="943"/>
      <c r="D384" s="943"/>
      <c r="E384" s="943"/>
      <c r="F384" s="943"/>
      <c r="G384" s="943"/>
      <c r="H384" s="943"/>
      <c r="I384" s="943"/>
      <c r="J384" s="943"/>
      <c r="K384" s="32"/>
    </row>
    <row r="385" spans="1:11">
      <c r="A385" s="943"/>
      <c r="B385" s="943"/>
      <c r="C385" s="943"/>
      <c r="D385" s="943"/>
      <c r="E385" s="943"/>
      <c r="F385" s="943"/>
      <c r="G385" s="943"/>
      <c r="H385" s="943"/>
      <c r="I385" s="943"/>
      <c r="J385" s="943"/>
      <c r="K385" s="32"/>
    </row>
    <row r="386" spans="1:11">
      <c r="A386" s="943"/>
      <c r="B386" s="943"/>
      <c r="C386" s="943"/>
      <c r="D386" s="943"/>
      <c r="E386" s="943"/>
      <c r="F386" s="943"/>
      <c r="G386" s="943"/>
      <c r="H386" s="943"/>
      <c r="I386" s="943"/>
      <c r="J386" s="943"/>
      <c r="K386" s="32"/>
    </row>
    <row r="387" spans="1:11">
      <c r="A387" s="943"/>
      <c r="B387" s="943"/>
      <c r="C387" s="943"/>
      <c r="D387" s="943"/>
      <c r="E387" s="943"/>
      <c r="F387" s="943"/>
      <c r="G387" s="943"/>
      <c r="H387" s="943"/>
      <c r="I387" s="943"/>
      <c r="J387" s="943"/>
      <c r="K387" s="32"/>
    </row>
    <row r="388" spans="1:11">
      <c r="A388" s="943"/>
      <c r="B388" s="943"/>
      <c r="C388" s="943"/>
      <c r="D388" s="943"/>
      <c r="E388" s="943"/>
      <c r="F388" s="943"/>
      <c r="G388" s="943"/>
      <c r="H388" s="943"/>
      <c r="I388" s="943"/>
      <c r="J388" s="943"/>
      <c r="K388" s="32"/>
    </row>
    <row r="389" spans="1:11">
      <c r="A389" s="943"/>
      <c r="B389" s="943"/>
      <c r="C389" s="943"/>
      <c r="D389" s="943"/>
      <c r="E389" s="943"/>
      <c r="F389" s="943"/>
      <c r="G389" s="943"/>
      <c r="H389" s="943"/>
      <c r="I389" s="943"/>
      <c r="J389" s="943"/>
      <c r="K389" s="32"/>
    </row>
    <row r="390" spans="1:11">
      <c r="A390" s="943"/>
      <c r="B390" s="943"/>
      <c r="C390" s="943"/>
      <c r="D390" s="943"/>
      <c r="E390" s="943"/>
      <c r="F390" s="943"/>
      <c r="G390" s="943"/>
      <c r="H390" s="943"/>
      <c r="I390" s="943"/>
      <c r="J390" s="943"/>
      <c r="K390" s="32"/>
    </row>
    <row r="391" spans="1:11">
      <c r="A391" s="943"/>
      <c r="B391" s="943"/>
      <c r="C391" s="943"/>
      <c r="D391" s="943"/>
      <c r="E391" s="943"/>
      <c r="F391" s="943"/>
      <c r="G391" s="943"/>
      <c r="H391" s="943"/>
      <c r="I391" s="943"/>
      <c r="J391" s="943"/>
      <c r="K391" s="32"/>
    </row>
    <row r="392" spans="1:11">
      <c r="A392" s="943"/>
      <c r="B392" s="943"/>
      <c r="C392" s="943"/>
      <c r="D392" s="943"/>
      <c r="E392" s="943"/>
      <c r="F392" s="943"/>
      <c r="G392" s="943"/>
      <c r="H392" s="943"/>
      <c r="I392" s="943"/>
      <c r="J392" s="943"/>
      <c r="K392" s="32"/>
    </row>
    <row r="393" spans="1:11">
      <c r="A393" s="943"/>
      <c r="B393" s="943"/>
      <c r="C393" s="943"/>
      <c r="D393" s="943"/>
      <c r="E393" s="943"/>
      <c r="F393" s="943"/>
      <c r="G393" s="943"/>
      <c r="H393" s="943"/>
      <c r="I393" s="943"/>
      <c r="J393" s="943"/>
      <c r="K393" s="32"/>
    </row>
    <row r="394" spans="1:11">
      <c r="A394" s="943"/>
      <c r="B394" s="943"/>
      <c r="C394" s="943"/>
      <c r="D394" s="943"/>
      <c r="E394" s="943"/>
      <c r="F394" s="943"/>
      <c r="G394" s="943"/>
      <c r="H394" s="943"/>
      <c r="I394" s="943"/>
      <c r="J394" s="943"/>
      <c r="K394" s="32"/>
    </row>
    <row r="395" spans="1:11">
      <c r="A395" s="943"/>
      <c r="B395" s="943"/>
      <c r="C395" s="943"/>
      <c r="D395" s="943"/>
      <c r="E395" s="943"/>
      <c r="F395" s="943"/>
      <c r="G395" s="943"/>
      <c r="H395" s="943"/>
      <c r="I395" s="943"/>
      <c r="J395" s="943"/>
      <c r="K395" s="32"/>
    </row>
    <row r="396" spans="1:11">
      <c r="A396" s="943"/>
      <c r="B396" s="943"/>
      <c r="C396" s="943"/>
      <c r="D396" s="943"/>
      <c r="E396" s="943"/>
      <c r="F396" s="943"/>
      <c r="G396" s="943"/>
      <c r="H396" s="943"/>
      <c r="I396" s="943"/>
      <c r="J396" s="943"/>
      <c r="K396" s="32"/>
    </row>
    <row r="397" spans="1:11">
      <c r="A397" s="943"/>
      <c r="B397" s="943"/>
      <c r="C397" s="943"/>
      <c r="D397" s="943"/>
      <c r="E397" s="943"/>
      <c r="F397" s="943"/>
      <c r="G397" s="943"/>
      <c r="H397" s="943"/>
      <c r="I397" s="943"/>
      <c r="J397" s="943"/>
      <c r="K397" s="32"/>
    </row>
    <row r="398" spans="1:11">
      <c r="A398" s="943"/>
      <c r="B398" s="943"/>
      <c r="C398" s="943"/>
      <c r="D398" s="943"/>
      <c r="E398" s="943"/>
      <c r="F398" s="943"/>
      <c r="G398" s="943"/>
      <c r="H398" s="943"/>
      <c r="I398" s="943"/>
      <c r="J398" s="943"/>
      <c r="K398" s="32"/>
    </row>
    <row r="399" spans="1:11">
      <c r="A399" s="943"/>
      <c r="B399" s="943"/>
      <c r="C399" s="943"/>
      <c r="D399" s="943"/>
      <c r="E399" s="943"/>
      <c r="F399" s="943"/>
      <c r="G399" s="943"/>
      <c r="H399" s="943"/>
      <c r="I399" s="943"/>
      <c r="J399" s="943"/>
      <c r="K399" s="32"/>
    </row>
    <row r="400" spans="1:11">
      <c r="A400" s="943"/>
      <c r="B400" s="943"/>
      <c r="C400" s="943"/>
      <c r="D400" s="943"/>
      <c r="E400" s="943"/>
      <c r="F400" s="943"/>
      <c r="G400" s="943"/>
      <c r="H400" s="943"/>
      <c r="I400" s="943"/>
      <c r="J400" s="943"/>
      <c r="K400" s="32"/>
    </row>
    <row r="401" spans="1:11">
      <c r="A401" s="943"/>
      <c r="B401" s="943"/>
      <c r="C401" s="943"/>
      <c r="D401" s="943"/>
      <c r="E401" s="943"/>
      <c r="F401" s="943"/>
      <c r="G401" s="943"/>
      <c r="H401" s="943"/>
      <c r="I401" s="943"/>
      <c r="J401" s="943"/>
      <c r="K401" s="32"/>
    </row>
    <row r="402" spans="1:11">
      <c r="A402" s="943"/>
      <c r="B402" s="943"/>
      <c r="C402" s="943"/>
      <c r="D402" s="943"/>
      <c r="E402" s="943"/>
      <c r="F402" s="943"/>
      <c r="G402" s="943"/>
      <c r="H402" s="943"/>
      <c r="I402" s="943"/>
      <c r="J402" s="943"/>
      <c r="K402" s="32"/>
    </row>
    <row r="403" spans="1:11">
      <c r="A403" s="943"/>
      <c r="B403" s="943"/>
      <c r="C403" s="943"/>
      <c r="D403" s="943"/>
      <c r="E403" s="943"/>
      <c r="F403" s="943"/>
      <c r="G403" s="943"/>
      <c r="H403" s="943"/>
      <c r="I403" s="943"/>
      <c r="J403" s="943"/>
      <c r="K403" s="32"/>
    </row>
    <row r="404" spans="1:11">
      <c r="A404" s="943"/>
      <c r="B404" s="943"/>
      <c r="C404" s="943"/>
      <c r="D404" s="943"/>
      <c r="E404" s="943"/>
      <c r="F404" s="943"/>
      <c r="G404" s="943"/>
      <c r="H404" s="943"/>
      <c r="I404" s="943"/>
      <c r="J404" s="943"/>
      <c r="K404" s="32"/>
    </row>
    <row r="405" spans="1:11">
      <c r="A405" s="943"/>
      <c r="B405" s="943"/>
      <c r="C405" s="943"/>
      <c r="D405" s="943"/>
      <c r="E405" s="943"/>
      <c r="F405" s="943"/>
      <c r="G405" s="943"/>
      <c r="H405" s="943"/>
      <c r="I405" s="943"/>
      <c r="J405" s="943"/>
      <c r="K405" s="32"/>
    </row>
    <row r="406" spans="1:11">
      <c r="A406" s="943"/>
      <c r="B406" s="943"/>
      <c r="C406" s="943"/>
      <c r="D406" s="943"/>
      <c r="E406" s="943"/>
      <c r="F406" s="943"/>
      <c r="G406" s="943"/>
      <c r="H406" s="943"/>
      <c r="I406" s="943"/>
      <c r="J406" s="943"/>
      <c r="K406" s="32"/>
    </row>
    <row r="407" spans="1:11">
      <c r="A407" s="943"/>
      <c r="B407" s="943"/>
      <c r="C407" s="943"/>
      <c r="D407" s="943"/>
      <c r="E407" s="943"/>
      <c r="F407" s="943"/>
      <c r="G407" s="943"/>
      <c r="H407" s="943"/>
      <c r="I407" s="943"/>
      <c r="J407" s="943"/>
      <c r="K407" s="32"/>
    </row>
    <row r="408" spans="1:11">
      <c r="A408" s="943"/>
      <c r="B408" s="943"/>
      <c r="C408" s="943"/>
      <c r="D408" s="943"/>
      <c r="E408" s="943"/>
      <c r="F408" s="943"/>
      <c r="G408" s="943"/>
      <c r="H408" s="943"/>
      <c r="I408" s="943"/>
      <c r="J408" s="943"/>
      <c r="K408" s="32"/>
    </row>
    <row r="409" spans="1:11">
      <c r="A409" s="943"/>
      <c r="B409" s="943"/>
      <c r="C409" s="943"/>
      <c r="D409" s="943"/>
      <c r="E409" s="943"/>
      <c r="F409" s="943"/>
      <c r="G409" s="943"/>
      <c r="H409" s="943"/>
      <c r="I409" s="943"/>
      <c r="J409" s="943"/>
      <c r="K409" s="32"/>
    </row>
    <row r="410" spans="1:11">
      <c r="A410" s="943"/>
      <c r="B410" s="943"/>
      <c r="C410" s="943"/>
      <c r="D410" s="943"/>
      <c r="E410" s="943"/>
      <c r="F410" s="943"/>
      <c r="G410" s="943"/>
      <c r="H410" s="943"/>
      <c r="I410" s="943"/>
      <c r="J410" s="943"/>
      <c r="K410" s="32"/>
    </row>
    <row r="411" spans="1:11">
      <c r="A411" s="943"/>
      <c r="B411" s="943"/>
      <c r="C411" s="943"/>
      <c r="D411" s="943"/>
      <c r="E411" s="943"/>
      <c r="F411" s="943"/>
      <c r="G411" s="943"/>
      <c r="H411" s="943"/>
      <c r="I411" s="943"/>
      <c r="J411" s="943"/>
      <c r="K411" s="32"/>
    </row>
    <row r="412" spans="1:11">
      <c r="A412" s="943"/>
      <c r="B412" s="943"/>
      <c r="C412" s="943"/>
      <c r="D412" s="943"/>
      <c r="E412" s="943"/>
      <c r="F412" s="943"/>
      <c r="G412" s="943"/>
      <c r="H412" s="943"/>
      <c r="I412" s="943"/>
      <c r="J412" s="943"/>
      <c r="K412" s="32"/>
    </row>
    <row r="413" spans="1:11">
      <c r="A413" s="943"/>
      <c r="B413" s="943"/>
      <c r="C413" s="943"/>
      <c r="D413" s="943"/>
      <c r="E413" s="943"/>
      <c r="F413" s="943"/>
      <c r="G413" s="943"/>
      <c r="H413" s="943"/>
      <c r="I413" s="943"/>
      <c r="J413" s="943"/>
      <c r="K413" s="32"/>
    </row>
    <row r="414" spans="1:11">
      <c r="A414" s="943"/>
      <c r="B414" s="943"/>
      <c r="C414" s="943"/>
      <c r="D414" s="943"/>
      <c r="E414" s="943"/>
      <c r="F414" s="943"/>
      <c r="G414" s="943"/>
      <c r="H414" s="943"/>
      <c r="I414" s="943"/>
      <c r="J414" s="943"/>
      <c r="K414" s="32"/>
    </row>
    <row r="415" spans="1:11">
      <c r="A415" s="943"/>
      <c r="B415" s="943"/>
      <c r="C415" s="943"/>
      <c r="D415" s="943"/>
      <c r="E415" s="943"/>
      <c r="F415" s="943"/>
      <c r="G415" s="943"/>
      <c r="H415" s="943"/>
      <c r="I415" s="943"/>
      <c r="J415" s="943"/>
      <c r="K415" s="32"/>
    </row>
    <row r="416" spans="1:11">
      <c r="A416" s="943"/>
      <c r="B416" s="943"/>
      <c r="C416" s="943"/>
      <c r="D416" s="943"/>
      <c r="E416" s="943"/>
      <c r="F416" s="943"/>
      <c r="G416" s="943"/>
      <c r="H416" s="943"/>
      <c r="I416" s="943"/>
      <c r="J416" s="943"/>
      <c r="K416" s="32"/>
    </row>
    <row r="417" spans="1:11">
      <c r="A417" s="943"/>
      <c r="B417" s="943"/>
      <c r="C417" s="943"/>
      <c r="D417" s="943"/>
      <c r="E417" s="943"/>
      <c r="F417" s="943"/>
      <c r="G417" s="943"/>
      <c r="H417" s="943"/>
      <c r="I417" s="943"/>
      <c r="J417" s="943"/>
      <c r="K417" s="32"/>
    </row>
    <row r="418" spans="1:11">
      <c r="A418" s="943"/>
      <c r="B418" s="943"/>
      <c r="C418" s="943"/>
      <c r="D418" s="943"/>
      <c r="E418" s="943"/>
      <c r="F418" s="943"/>
      <c r="G418" s="943"/>
      <c r="H418" s="943"/>
      <c r="I418" s="943"/>
      <c r="J418" s="943"/>
      <c r="K418" s="32"/>
    </row>
    <row r="419" spans="1:11">
      <c r="A419" s="943"/>
      <c r="B419" s="943"/>
      <c r="C419" s="943"/>
      <c r="D419" s="943"/>
      <c r="E419" s="943"/>
      <c r="F419" s="943"/>
      <c r="G419" s="943"/>
      <c r="H419" s="943"/>
      <c r="I419" s="943"/>
      <c r="J419" s="943"/>
      <c r="K419" s="32"/>
    </row>
    <row r="420" spans="1:11">
      <c r="A420" s="943"/>
      <c r="B420" s="943"/>
      <c r="C420" s="943"/>
      <c r="D420" s="943"/>
      <c r="E420" s="943"/>
      <c r="F420" s="943"/>
      <c r="G420" s="943"/>
      <c r="H420" s="943"/>
      <c r="I420" s="943"/>
      <c r="J420" s="943"/>
      <c r="K420" s="32"/>
    </row>
    <row r="421" spans="1:11">
      <c r="A421" s="943"/>
      <c r="B421" s="943"/>
      <c r="C421" s="943"/>
      <c r="D421" s="943"/>
      <c r="E421" s="943"/>
      <c r="F421" s="943"/>
      <c r="G421" s="943"/>
      <c r="H421" s="943"/>
      <c r="I421" s="943"/>
      <c r="J421" s="943"/>
      <c r="K421" s="32"/>
    </row>
    <row r="422" spans="1:11">
      <c r="A422" s="943"/>
      <c r="B422" s="943"/>
      <c r="C422" s="943"/>
      <c r="D422" s="943"/>
      <c r="E422" s="943"/>
      <c r="F422" s="943"/>
      <c r="G422" s="943"/>
      <c r="H422" s="943"/>
      <c r="I422" s="943"/>
      <c r="J422" s="943"/>
      <c r="K422" s="32"/>
    </row>
    <row r="423" spans="1:11">
      <c r="A423" s="943"/>
      <c r="B423" s="943"/>
      <c r="C423" s="943"/>
      <c r="D423" s="943"/>
      <c r="E423" s="943"/>
      <c r="F423" s="943"/>
      <c r="G423" s="943"/>
      <c r="H423" s="943"/>
      <c r="I423" s="943"/>
      <c r="J423" s="943"/>
      <c r="K423" s="32"/>
    </row>
    <row r="424" spans="1:11">
      <c r="A424" s="943"/>
      <c r="B424" s="943"/>
      <c r="C424" s="943"/>
      <c r="D424" s="943"/>
      <c r="E424" s="943"/>
      <c r="F424" s="943"/>
      <c r="G424" s="943"/>
      <c r="H424" s="943"/>
      <c r="I424" s="943"/>
      <c r="J424" s="943"/>
      <c r="K424" s="32"/>
    </row>
    <row r="425" spans="1:11">
      <c r="A425" s="943"/>
      <c r="B425" s="943"/>
      <c r="C425" s="943"/>
      <c r="D425" s="943"/>
      <c r="E425" s="943"/>
      <c r="F425" s="943"/>
      <c r="G425" s="943"/>
      <c r="H425" s="943"/>
      <c r="I425" s="943"/>
      <c r="J425" s="943"/>
      <c r="K425" s="32"/>
    </row>
    <row r="426" spans="1:11">
      <c r="A426" s="943"/>
      <c r="B426" s="943"/>
      <c r="C426" s="943"/>
      <c r="D426" s="943"/>
      <c r="E426" s="943"/>
      <c r="F426" s="943"/>
      <c r="G426" s="943"/>
      <c r="H426" s="943"/>
      <c r="I426" s="943"/>
      <c r="J426" s="943"/>
      <c r="K426" s="32"/>
    </row>
    <row r="427" spans="1:11">
      <c r="A427" s="943"/>
      <c r="B427" s="943"/>
      <c r="C427" s="943"/>
      <c r="D427" s="943"/>
      <c r="E427" s="943"/>
      <c r="F427" s="943"/>
      <c r="G427" s="943"/>
      <c r="H427" s="943"/>
      <c r="I427" s="943"/>
      <c r="J427" s="943"/>
      <c r="K427" s="32"/>
    </row>
    <row r="428" spans="1:11">
      <c r="A428" s="943"/>
      <c r="B428" s="943"/>
      <c r="C428" s="943"/>
      <c r="D428" s="943"/>
      <c r="E428" s="943"/>
      <c r="F428" s="943"/>
      <c r="G428" s="943"/>
      <c r="H428" s="943"/>
      <c r="I428" s="943"/>
      <c r="J428" s="943"/>
      <c r="K428" s="32"/>
    </row>
    <row r="429" spans="1:11">
      <c r="A429" s="943"/>
      <c r="B429" s="943"/>
      <c r="C429" s="943"/>
      <c r="D429" s="943"/>
      <c r="E429" s="943"/>
      <c r="F429" s="943"/>
      <c r="G429" s="943"/>
      <c r="H429" s="943"/>
      <c r="I429" s="943"/>
      <c r="J429" s="943"/>
      <c r="K429" s="32"/>
    </row>
    <row r="430" spans="1:11">
      <c r="A430" s="943"/>
      <c r="B430" s="943"/>
      <c r="C430" s="943"/>
      <c r="D430" s="943"/>
      <c r="E430" s="943"/>
      <c r="F430" s="943"/>
      <c r="G430" s="943"/>
      <c r="H430" s="943"/>
      <c r="I430" s="943"/>
      <c r="J430" s="943"/>
      <c r="K430" s="32"/>
    </row>
    <row r="431" spans="1:11">
      <c r="A431" s="943"/>
      <c r="B431" s="943"/>
      <c r="C431" s="943"/>
      <c r="D431" s="943"/>
      <c r="E431" s="943"/>
      <c r="F431" s="943"/>
      <c r="G431" s="943"/>
      <c r="H431" s="943"/>
      <c r="I431" s="943"/>
      <c r="J431" s="943"/>
      <c r="K431" s="32"/>
    </row>
    <row r="432" spans="1:11">
      <c r="A432" s="943"/>
      <c r="B432" s="943"/>
      <c r="C432" s="943"/>
      <c r="D432" s="943"/>
      <c r="E432" s="943"/>
      <c r="F432" s="943"/>
      <c r="G432" s="943"/>
      <c r="H432" s="943"/>
      <c r="I432" s="943"/>
      <c r="J432" s="943"/>
      <c r="K432" s="32"/>
    </row>
    <row r="433" spans="1:11">
      <c r="A433" s="943"/>
      <c r="B433" s="943"/>
      <c r="C433" s="943"/>
      <c r="D433" s="943"/>
      <c r="E433" s="943"/>
      <c r="F433" s="943"/>
      <c r="G433" s="943"/>
      <c r="H433" s="943"/>
      <c r="I433" s="943"/>
      <c r="J433" s="943"/>
      <c r="K433" s="32"/>
    </row>
    <row r="434" spans="1:11">
      <c r="A434" s="943"/>
      <c r="B434" s="943"/>
      <c r="C434" s="943"/>
      <c r="D434" s="943"/>
      <c r="E434" s="943"/>
      <c r="F434" s="943"/>
      <c r="G434" s="943"/>
      <c r="H434" s="943"/>
      <c r="I434" s="943"/>
      <c r="J434" s="943"/>
      <c r="K434" s="32"/>
    </row>
    <row r="435" spans="1:11">
      <c r="A435" s="943"/>
      <c r="B435" s="943"/>
      <c r="C435" s="943"/>
      <c r="D435" s="943"/>
      <c r="E435" s="943"/>
      <c r="F435" s="943"/>
      <c r="G435" s="943"/>
      <c r="H435" s="943"/>
      <c r="I435" s="943"/>
      <c r="J435" s="943"/>
      <c r="K435" s="32"/>
    </row>
    <row r="436" spans="1:11">
      <c r="A436" s="943"/>
      <c r="B436" s="943"/>
      <c r="C436" s="943"/>
      <c r="D436" s="943"/>
      <c r="E436" s="943"/>
      <c r="F436" s="943"/>
      <c r="G436" s="943"/>
      <c r="H436" s="943"/>
      <c r="I436" s="943"/>
      <c r="J436" s="943"/>
      <c r="K436" s="32"/>
    </row>
    <row r="437" spans="1:11">
      <c r="A437" s="943"/>
      <c r="B437" s="943"/>
      <c r="C437" s="943"/>
      <c r="D437" s="943"/>
      <c r="E437" s="943"/>
      <c r="F437" s="943"/>
      <c r="G437" s="943"/>
      <c r="H437" s="943"/>
      <c r="I437" s="943"/>
      <c r="J437" s="943"/>
      <c r="K437" s="32"/>
    </row>
    <row r="438" spans="1:11">
      <c r="A438" s="943"/>
      <c r="B438" s="943"/>
      <c r="C438" s="943"/>
      <c r="D438" s="943"/>
      <c r="E438" s="943"/>
      <c r="F438" s="943"/>
      <c r="G438" s="943"/>
      <c r="H438" s="943"/>
      <c r="I438" s="943"/>
      <c r="J438" s="943"/>
      <c r="K438" s="32"/>
    </row>
    <row r="439" spans="1:11">
      <c r="A439" s="943"/>
      <c r="B439" s="943"/>
      <c r="C439" s="943"/>
      <c r="D439" s="943"/>
      <c r="E439" s="943"/>
      <c r="F439" s="943"/>
      <c r="G439" s="943"/>
      <c r="H439" s="943"/>
      <c r="I439" s="943"/>
      <c r="J439" s="943"/>
      <c r="K439" s="32"/>
    </row>
    <row r="440" spans="1:11">
      <c r="A440" s="943"/>
      <c r="B440" s="943"/>
      <c r="C440" s="943"/>
      <c r="D440" s="943"/>
      <c r="E440" s="943"/>
      <c r="F440" s="943"/>
      <c r="G440" s="943"/>
      <c r="H440" s="943"/>
      <c r="I440" s="943"/>
      <c r="J440" s="943"/>
      <c r="K440" s="32"/>
    </row>
    <row r="441" spans="1:11">
      <c r="A441" s="943"/>
      <c r="B441" s="943"/>
      <c r="C441" s="943"/>
      <c r="D441" s="943"/>
      <c r="E441" s="943"/>
      <c r="F441" s="943"/>
      <c r="G441" s="943"/>
      <c r="H441" s="943"/>
      <c r="I441" s="943"/>
      <c r="J441" s="943"/>
      <c r="K441" s="32"/>
    </row>
    <row r="442" spans="1:11">
      <c r="A442" s="943"/>
      <c r="B442" s="943"/>
      <c r="C442" s="943"/>
      <c r="D442" s="943"/>
      <c r="E442" s="943"/>
      <c r="F442" s="943"/>
      <c r="G442" s="943"/>
      <c r="H442" s="943"/>
      <c r="I442" s="943"/>
      <c r="J442" s="943"/>
      <c r="K442" s="32"/>
    </row>
    <row r="443" spans="1:11">
      <c r="A443" s="943"/>
      <c r="B443" s="943"/>
      <c r="C443" s="943"/>
      <c r="D443" s="943"/>
      <c r="E443" s="943"/>
      <c r="F443" s="943"/>
      <c r="G443" s="943"/>
      <c r="H443" s="943"/>
      <c r="I443" s="943"/>
      <c r="J443" s="943"/>
      <c r="K443" s="32"/>
    </row>
    <row r="444" spans="1:11">
      <c r="A444" s="943"/>
      <c r="B444" s="943"/>
      <c r="C444" s="943"/>
      <c r="D444" s="943"/>
      <c r="E444" s="943"/>
      <c r="F444" s="943"/>
      <c r="G444" s="943"/>
      <c r="H444" s="943"/>
      <c r="I444" s="943"/>
      <c r="J444" s="943"/>
      <c r="K444" s="32"/>
    </row>
    <row r="445" spans="1:11">
      <c r="A445" s="943"/>
      <c r="B445" s="943"/>
      <c r="C445" s="943"/>
      <c r="D445" s="943"/>
      <c r="E445" s="943"/>
      <c r="F445" s="943"/>
      <c r="G445" s="943"/>
      <c r="H445" s="943"/>
      <c r="I445" s="943"/>
      <c r="J445" s="943"/>
      <c r="K445" s="32"/>
    </row>
    <row r="446" spans="1:11">
      <c r="A446" s="943"/>
      <c r="B446" s="943"/>
      <c r="C446" s="943"/>
      <c r="D446" s="943"/>
      <c r="E446" s="943"/>
      <c r="F446" s="943"/>
      <c r="G446" s="943"/>
      <c r="H446" s="943"/>
      <c r="I446" s="943"/>
      <c r="J446" s="943"/>
      <c r="K446" s="32"/>
    </row>
    <row r="447" spans="1:11">
      <c r="A447" s="943"/>
      <c r="B447" s="943"/>
      <c r="C447" s="943"/>
      <c r="D447" s="943"/>
      <c r="E447" s="943"/>
      <c r="F447" s="943"/>
      <c r="G447" s="943"/>
      <c r="H447" s="943"/>
      <c r="I447" s="943"/>
      <c r="J447" s="943"/>
      <c r="K447" s="32"/>
    </row>
    <row r="448" spans="1:11">
      <c r="A448" s="943"/>
      <c r="B448" s="943"/>
      <c r="C448" s="943"/>
      <c r="D448" s="943"/>
      <c r="E448" s="943"/>
      <c r="F448" s="943"/>
      <c r="G448" s="943"/>
      <c r="H448" s="943"/>
      <c r="I448" s="943"/>
      <c r="J448" s="943"/>
      <c r="K448" s="32"/>
    </row>
    <row r="449" spans="1:11">
      <c r="A449" s="943"/>
      <c r="B449" s="943"/>
      <c r="C449" s="943"/>
      <c r="D449" s="943"/>
      <c r="E449" s="943"/>
      <c r="F449" s="943"/>
      <c r="G449" s="943"/>
      <c r="H449" s="943"/>
      <c r="I449" s="943"/>
      <c r="J449" s="943"/>
      <c r="K449" s="32"/>
    </row>
    <row r="450" spans="1:11">
      <c r="A450" s="943"/>
      <c r="B450" s="943"/>
      <c r="C450" s="943"/>
      <c r="D450" s="943"/>
      <c r="E450" s="943"/>
      <c r="F450" s="943"/>
      <c r="G450" s="943"/>
      <c r="H450" s="943"/>
      <c r="I450" s="943"/>
      <c r="J450" s="943"/>
      <c r="K450" s="32"/>
    </row>
    <row r="451" spans="1:11">
      <c r="A451" s="943"/>
      <c r="B451" s="943"/>
      <c r="C451" s="943"/>
      <c r="D451" s="943"/>
      <c r="E451" s="943"/>
      <c r="F451" s="943"/>
      <c r="G451" s="943"/>
      <c r="H451" s="943"/>
      <c r="I451" s="943"/>
      <c r="J451" s="943"/>
      <c r="K451" s="32"/>
    </row>
    <row r="452" spans="1:11">
      <c r="A452" s="943"/>
      <c r="B452" s="943"/>
      <c r="C452" s="943"/>
      <c r="D452" s="943"/>
      <c r="E452" s="943"/>
      <c r="F452" s="943"/>
      <c r="G452" s="943"/>
      <c r="H452" s="943"/>
      <c r="I452" s="943"/>
      <c r="J452" s="943"/>
      <c r="K452" s="32"/>
    </row>
    <row r="453" spans="1:11">
      <c r="A453" s="943"/>
      <c r="B453" s="943"/>
      <c r="C453" s="943"/>
      <c r="D453" s="943"/>
      <c r="E453" s="943"/>
      <c r="F453" s="943"/>
      <c r="G453" s="943"/>
      <c r="H453" s="943"/>
      <c r="I453" s="943"/>
      <c r="J453" s="943"/>
      <c r="K453" s="32"/>
    </row>
    <row r="454" spans="1:11">
      <c r="A454" s="943"/>
      <c r="B454" s="943"/>
      <c r="C454" s="943"/>
      <c r="D454" s="943"/>
      <c r="E454" s="943"/>
      <c r="F454" s="943"/>
      <c r="G454" s="943"/>
      <c r="H454" s="943"/>
      <c r="I454" s="943"/>
      <c r="J454" s="943"/>
      <c r="K454" s="32"/>
    </row>
    <row r="455" spans="1:11">
      <c r="A455" s="943"/>
      <c r="B455" s="943"/>
      <c r="C455" s="943"/>
      <c r="D455" s="943"/>
      <c r="E455" s="943"/>
      <c r="F455" s="943"/>
      <c r="G455" s="943"/>
      <c r="H455" s="943"/>
      <c r="I455" s="943"/>
      <c r="J455" s="943"/>
      <c r="K455" s="32"/>
    </row>
    <row r="456" spans="1:11">
      <c r="A456" s="943"/>
      <c r="B456" s="943"/>
      <c r="C456" s="943"/>
      <c r="D456" s="943"/>
      <c r="E456" s="943"/>
      <c r="F456" s="943"/>
      <c r="G456" s="943"/>
      <c r="H456" s="943"/>
      <c r="I456" s="943"/>
      <c r="J456" s="943"/>
      <c r="K456" s="32"/>
    </row>
    <row r="457" spans="1:11">
      <c r="A457" s="943"/>
      <c r="B457" s="943"/>
      <c r="C457" s="943"/>
      <c r="D457" s="943"/>
      <c r="E457" s="943"/>
      <c r="F457" s="943"/>
      <c r="G457" s="943"/>
      <c r="H457" s="943"/>
      <c r="I457" s="943"/>
      <c r="J457" s="943"/>
      <c r="K457" s="32"/>
    </row>
    <row r="458" spans="1:11">
      <c r="A458" s="943"/>
      <c r="B458" s="943"/>
      <c r="C458" s="943"/>
      <c r="D458" s="943"/>
      <c r="E458" s="943"/>
      <c r="F458" s="943"/>
      <c r="G458" s="943"/>
      <c r="H458" s="943"/>
      <c r="I458" s="943"/>
      <c r="J458" s="943"/>
      <c r="K458" s="32"/>
    </row>
    <row r="459" spans="1:11">
      <c r="A459" s="943"/>
      <c r="B459" s="943"/>
      <c r="C459" s="943"/>
      <c r="D459" s="943"/>
      <c r="E459" s="943"/>
      <c r="F459" s="943"/>
      <c r="G459" s="943"/>
      <c r="H459" s="943"/>
      <c r="I459" s="943"/>
      <c r="J459" s="943"/>
      <c r="K459" s="32"/>
    </row>
    <row r="460" spans="1:11">
      <c r="A460" s="943"/>
      <c r="B460" s="943"/>
      <c r="C460" s="943"/>
      <c r="D460" s="943"/>
      <c r="E460" s="943"/>
      <c r="F460" s="943"/>
      <c r="G460" s="943"/>
      <c r="H460" s="943"/>
      <c r="I460" s="943"/>
      <c r="J460" s="943"/>
      <c r="K460" s="32"/>
    </row>
    <row r="461" spans="1:11">
      <c r="A461" s="943"/>
      <c r="B461" s="943"/>
      <c r="C461" s="943"/>
      <c r="D461" s="943"/>
      <c r="E461" s="943"/>
      <c r="F461" s="943"/>
      <c r="G461" s="943"/>
      <c r="H461" s="943"/>
      <c r="I461" s="943"/>
      <c r="J461" s="943"/>
      <c r="K461" s="32"/>
    </row>
    <row r="462" spans="1:11">
      <c r="A462" s="943"/>
      <c r="B462" s="943"/>
      <c r="C462" s="943"/>
      <c r="D462" s="943"/>
      <c r="E462" s="943"/>
      <c r="F462" s="943"/>
      <c r="G462" s="943"/>
      <c r="H462" s="943"/>
      <c r="I462" s="943"/>
      <c r="J462" s="943"/>
      <c r="K462" s="32"/>
    </row>
    <row r="463" spans="1:11">
      <c r="A463" s="943"/>
      <c r="B463" s="943"/>
      <c r="C463" s="943"/>
      <c r="D463" s="943"/>
      <c r="E463" s="943"/>
      <c r="F463" s="943"/>
      <c r="G463" s="943"/>
      <c r="H463" s="943"/>
      <c r="I463" s="943"/>
      <c r="J463" s="943"/>
      <c r="K463" s="32"/>
    </row>
    <row r="464" spans="1:11">
      <c r="A464" s="943"/>
      <c r="B464" s="943"/>
      <c r="C464" s="943"/>
      <c r="D464" s="943"/>
      <c r="E464" s="943"/>
      <c r="F464" s="943"/>
      <c r="G464" s="943"/>
      <c r="H464" s="943"/>
      <c r="I464" s="943"/>
      <c r="J464" s="943"/>
      <c r="K464" s="32"/>
    </row>
    <row r="465" spans="1:11">
      <c r="A465" s="943"/>
      <c r="B465" s="943"/>
      <c r="C465" s="943"/>
      <c r="D465" s="943"/>
      <c r="E465" s="943"/>
      <c r="F465" s="943"/>
      <c r="G465" s="943"/>
      <c r="H465" s="943"/>
      <c r="I465" s="943"/>
      <c r="J465" s="943"/>
      <c r="K465" s="32"/>
    </row>
    <row r="466" spans="1:11">
      <c r="A466" s="943"/>
      <c r="B466" s="943"/>
      <c r="C466" s="943"/>
      <c r="D466" s="943"/>
      <c r="E466" s="943"/>
      <c r="F466" s="943"/>
      <c r="G466" s="943"/>
      <c r="H466" s="943"/>
      <c r="I466" s="943"/>
      <c r="J466" s="943"/>
      <c r="K466" s="32"/>
    </row>
    <row r="467" spans="1:11">
      <c r="A467" s="943"/>
      <c r="B467" s="943"/>
      <c r="C467" s="943"/>
      <c r="D467" s="943"/>
      <c r="E467" s="943"/>
      <c r="F467" s="943"/>
      <c r="G467" s="943"/>
      <c r="H467" s="943"/>
      <c r="I467" s="943"/>
      <c r="J467" s="943"/>
      <c r="K467" s="32"/>
    </row>
    <row r="468" spans="1:11">
      <c r="A468" s="943"/>
      <c r="B468" s="943"/>
      <c r="C468" s="943"/>
      <c r="D468" s="943"/>
      <c r="E468" s="943"/>
      <c r="F468" s="943"/>
      <c r="G468" s="943"/>
      <c r="H468" s="943"/>
      <c r="I468" s="943"/>
      <c r="J468" s="943"/>
      <c r="K468" s="32"/>
    </row>
    <row r="469" spans="1:11">
      <c r="A469" s="943"/>
      <c r="B469" s="943"/>
      <c r="C469" s="943"/>
      <c r="D469" s="943"/>
      <c r="E469" s="943"/>
      <c r="F469" s="943"/>
      <c r="G469" s="943"/>
      <c r="H469" s="943"/>
      <c r="I469" s="943"/>
      <c r="J469" s="943"/>
      <c r="K469" s="32"/>
    </row>
    <row r="470" spans="1:11">
      <c r="A470" s="943"/>
      <c r="B470" s="943"/>
      <c r="C470" s="943"/>
      <c r="D470" s="943"/>
      <c r="E470" s="943"/>
      <c r="F470" s="943"/>
      <c r="G470" s="943"/>
      <c r="H470" s="943"/>
      <c r="I470" s="943"/>
      <c r="J470" s="943"/>
      <c r="K470" s="32"/>
    </row>
    <row r="471" spans="1:11">
      <c r="A471" s="943"/>
      <c r="B471" s="943"/>
      <c r="C471" s="943"/>
      <c r="D471" s="943"/>
      <c r="E471" s="943"/>
      <c r="F471" s="943"/>
      <c r="G471" s="943"/>
      <c r="H471" s="943"/>
      <c r="I471" s="943"/>
      <c r="J471" s="943"/>
      <c r="K471" s="32"/>
    </row>
    <row r="472" spans="1:11">
      <c r="A472" s="943"/>
      <c r="B472" s="943"/>
      <c r="C472" s="943"/>
      <c r="D472" s="943"/>
      <c r="E472" s="943"/>
      <c r="F472" s="943"/>
      <c r="G472" s="943"/>
      <c r="H472" s="943"/>
      <c r="I472" s="943"/>
      <c r="J472" s="943"/>
      <c r="K472" s="32"/>
    </row>
    <row r="473" spans="1:11">
      <c r="A473" s="943"/>
      <c r="B473" s="943"/>
      <c r="C473" s="943"/>
      <c r="D473" s="943"/>
      <c r="E473" s="943"/>
      <c r="F473" s="943"/>
      <c r="G473" s="943"/>
      <c r="H473" s="943"/>
      <c r="I473" s="943"/>
      <c r="J473" s="943"/>
      <c r="K473" s="32"/>
    </row>
    <row r="474" spans="1:11">
      <c r="A474" s="943"/>
      <c r="B474" s="943"/>
      <c r="C474" s="943"/>
      <c r="D474" s="943"/>
      <c r="E474" s="943"/>
      <c r="F474" s="943"/>
      <c r="G474" s="943"/>
      <c r="H474" s="943"/>
      <c r="I474" s="943"/>
      <c r="J474" s="943"/>
      <c r="K474" s="32"/>
    </row>
    <row r="475" spans="1:11">
      <c r="A475" s="943"/>
      <c r="B475" s="943"/>
      <c r="C475" s="943"/>
      <c r="D475" s="943"/>
      <c r="E475" s="943"/>
      <c r="F475" s="943"/>
      <c r="G475" s="943"/>
      <c r="H475" s="943"/>
      <c r="I475" s="943"/>
      <c r="J475" s="943"/>
      <c r="K475" s="32"/>
    </row>
    <row r="476" spans="1:11">
      <c r="A476" s="943"/>
      <c r="B476" s="943"/>
      <c r="C476" s="943"/>
      <c r="D476" s="943"/>
      <c r="E476" s="943"/>
      <c r="F476" s="943"/>
      <c r="G476" s="943"/>
      <c r="H476" s="943"/>
      <c r="I476" s="943"/>
      <c r="J476" s="943"/>
      <c r="K476" s="32"/>
    </row>
    <row r="477" spans="1:11">
      <c r="A477" s="943"/>
      <c r="B477" s="943"/>
      <c r="C477" s="943"/>
      <c r="D477" s="943"/>
      <c r="E477" s="943"/>
      <c r="F477" s="943"/>
      <c r="G477" s="943"/>
      <c r="H477" s="943"/>
      <c r="I477" s="943"/>
      <c r="J477" s="943"/>
      <c r="K477" s="32"/>
    </row>
    <row r="478" spans="1:11">
      <c r="A478" s="943"/>
      <c r="B478" s="943"/>
      <c r="C478" s="943"/>
      <c r="D478" s="943"/>
      <c r="E478" s="943"/>
      <c r="F478" s="943"/>
      <c r="G478" s="943"/>
      <c r="H478" s="943"/>
      <c r="I478" s="943"/>
      <c r="J478" s="943"/>
      <c r="K478" s="32"/>
    </row>
    <row r="479" spans="1:11">
      <c r="A479" s="943"/>
      <c r="B479" s="943"/>
      <c r="C479" s="943"/>
      <c r="D479" s="943"/>
      <c r="E479" s="943"/>
      <c r="F479" s="943"/>
      <c r="G479" s="943"/>
      <c r="H479" s="943"/>
      <c r="I479" s="943"/>
      <c r="J479" s="943"/>
      <c r="K479" s="32"/>
    </row>
    <row r="480" spans="1:11">
      <c r="A480" s="943"/>
      <c r="B480" s="943"/>
      <c r="C480" s="943"/>
      <c r="D480" s="943"/>
      <c r="E480" s="943"/>
      <c r="F480" s="943"/>
      <c r="G480" s="943"/>
      <c r="H480" s="943"/>
      <c r="I480" s="943"/>
      <c r="J480" s="943"/>
      <c r="K480" s="32"/>
    </row>
    <row r="481" spans="1:11">
      <c r="A481" s="943"/>
      <c r="B481" s="943"/>
      <c r="C481" s="943"/>
      <c r="D481" s="943"/>
      <c r="E481" s="943"/>
      <c r="F481" s="943"/>
      <c r="G481" s="943"/>
      <c r="H481" s="943"/>
      <c r="I481" s="943"/>
      <c r="J481" s="943"/>
      <c r="K481" s="32"/>
    </row>
    <row r="482" spans="1:11">
      <c r="A482" s="943"/>
      <c r="B482" s="943"/>
      <c r="C482" s="943"/>
      <c r="D482" s="943"/>
      <c r="E482" s="943"/>
      <c r="F482" s="943"/>
      <c r="G482" s="943"/>
      <c r="H482" s="943"/>
      <c r="I482" s="943"/>
      <c r="J482" s="943"/>
      <c r="K482" s="32"/>
    </row>
    <row r="483" spans="1:11">
      <c r="A483" s="943"/>
      <c r="B483" s="943"/>
      <c r="C483" s="943"/>
      <c r="D483" s="943"/>
      <c r="E483" s="943"/>
      <c r="F483" s="943"/>
      <c r="G483" s="943"/>
      <c r="H483" s="943"/>
      <c r="I483" s="943"/>
      <c r="J483" s="943"/>
      <c r="K483" s="32"/>
    </row>
    <row r="484" spans="1:11">
      <c r="A484" s="943"/>
      <c r="B484" s="943"/>
      <c r="C484" s="943"/>
      <c r="D484" s="943"/>
      <c r="E484" s="943"/>
      <c r="F484" s="943"/>
      <c r="G484" s="943"/>
      <c r="H484" s="943"/>
      <c r="I484" s="943"/>
      <c r="J484" s="943"/>
      <c r="K484" s="32"/>
    </row>
    <row r="485" spans="1:11">
      <c r="A485" s="943"/>
      <c r="B485" s="943"/>
      <c r="C485" s="943"/>
      <c r="D485" s="943"/>
      <c r="E485" s="943"/>
      <c r="F485" s="943"/>
      <c r="G485" s="943"/>
      <c r="H485" s="943"/>
      <c r="I485" s="943"/>
      <c r="J485" s="943"/>
      <c r="K485" s="32"/>
    </row>
    <row r="486" spans="1:11">
      <c r="A486" s="943"/>
      <c r="B486" s="943"/>
      <c r="C486" s="943"/>
      <c r="D486" s="943"/>
      <c r="E486" s="943"/>
      <c r="F486" s="943"/>
      <c r="G486" s="943"/>
      <c r="H486" s="943"/>
      <c r="I486" s="943"/>
      <c r="J486" s="943"/>
      <c r="K486" s="32"/>
    </row>
    <row r="487" spans="1:11">
      <c r="A487" s="943"/>
      <c r="B487" s="943"/>
      <c r="C487" s="943"/>
      <c r="D487" s="943"/>
      <c r="E487" s="943"/>
      <c r="F487" s="943"/>
      <c r="G487" s="943"/>
      <c r="H487" s="943"/>
      <c r="I487" s="943"/>
      <c r="J487" s="943"/>
      <c r="K487" s="32"/>
    </row>
    <row r="488" spans="1:11">
      <c r="A488" s="943"/>
      <c r="B488" s="943"/>
      <c r="C488" s="943"/>
      <c r="D488" s="943"/>
      <c r="E488" s="943"/>
      <c r="F488" s="943"/>
      <c r="G488" s="943"/>
      <c r="H488" s="943"/>
      <c r="I488" s="943"/>
      <c r="J488" s="943"/>
      <c r="K488" s="32"/>
    </row>
    <row r="489" spans="1:11">
      <c r="A489" s="943"/>
      <c r="B489" s="943"/>
      <c r="C489" s="943"/>
      <c r="D489" s="943"/>
      <c r="E489" s="943"/>
      <c r="F489" s="943"/>
      <c r="G489" s="943"/>
      <c r="H489" s="943"/>
      <c r="I489" s="943"/>
      <c r="J489" s="943"/>
      <c r="K489" s="32"/>
    </row>
    <row r="490" spans="1:11">
      <c r="A490" s="943"/>
      <c r="B490" s="943"/>
      <c r="C490" s="943"/>
      <c r="D490" s="943"/>
      <c r="E490" s="943"/>
      <c r="F490" s="943"/>
      <c r="G490" s="943"/>
      <c r="H490" s="943"/>
      <c r="I490" s="943"/>
      <c r="J490" s="943"/>
      <c r="K490" s="32"/>
    </row>
    <row r="491" spans="1:11">
      <c r="A491" s="943"/>
      <c r="B491" s="943"/>
      <c r="C491" s="943"/>
      <c r="D491" s="943"/>
      <c r="E491" s="943"/>
      <c r="F491" s="943"/>
      <c r="G491" s="943"/>
      <c r="H491" s="943"/>
      <c r="I491" s="943"/>
      <c r="J491" s="943"/>
      <c r="K491" s="32"/>
    </row>
    <row r="492" spans="1:11">
      <c r="A492" s="943"/>
      <c r="B492" s="943"/>
      <c r="C492" s="943"/>
      <c r="D492" s="943"/>
      <c r="E492" s="943"/>
      <c r="F492" s="943"/>
      <c r="G492" s="943"/>
      <c r="H492" s="943"/>
      <c r="I492" s="943"/>
      <c r="J492" s="943"/>
      <c r="K492" s="32"/>
    </row>
    <row r="493" spans="1:11">
      <c r="A493" s="943"/>
      <c r="B493" s="943"/>
      <c r="C493" s="943"/>
      <c r="D493" s="943"/>
      <c r="E493" s="943"/>
      <c r="F493" s="943"/>
      <c r="G493" s="943"/>
      <c r="H493" s="943"/>
      <c r="I493" s="943"/>
      <c r="J493" s="943"/>
      <c r="K493" s="32"/>
    </row>
    <row r="494" spans="1:11">
      <c r="A494" s="943"/>
      <c r="B494" s="943"/>
      <c r="C494" s="943"/>
      <c r="D494" s="943"/>
      <c r="E494" s="943"/>
      <c r="F494" s="943"/>
      <c r="G494" s="943"/>
      <c r="H494" s="943"/>
      <c r="I494" s="943"/>
      <c r="J494" s="943"/>
      <c r="K494" s="32"/>
    </row>
    <row r="495" spans="1:11">
      <c r="A495" s="943"/>
      <c r="B495" s="943"/>
      <c r="C495" s="943"/>
      <c r="D495" s="943"/>
      <c r="E495" s="943"/>
      <c r="F495" s="943"/>
      <c r="G495" s="943"/>
      <c r="H495" s="943"/>
      <c r="I495" s="943"/>
      <c r="J495" s="943"/>
      <c r="K495" s="32"/>
    </row>
    <row r="496" spans="1:11">
      <c r="A496" s="943"/>
      <c r="B496" s="943"/>
      <c r="C496" s="943"/>
      <c r="D496" s="943"/>
      <c r="E496" s="943"/>
      <c r="F496" s="943"/>
      <c r="G496" s="943"/>
      <c r="H496" s="943"/>
      <c r="I496" s="943"/>
      <c r="J496" s="943"/>
      <c r="K496" s="32"/>
    </row>
    <row r="497" spans="1:11">
      <c r="A497" s="943"/>
      <c r="B497" s="943"/>
      <c r="C497" s="943"/>
      <c r="D497" s="943"/>
      <c r="E497" s="943"/>
      <c r="F497" s="943"/>
      <c r="G497" s="943"/>
      <c r="H497" s="943"/>
      <c r="I497" s="943"/>
      <c r="J497" s="943"/>
      <c r="K497" s="32"/>
    </row>
    <row r="498" spans="1:11">
      <c r="A498" s="943"/>
      <c r="B498" s="943"/>
      <c r="C498" s="943"/>
      <c r="D498" s="943"/>
      <c r="E498" s="943"/>
      <c r="F498" s="943"/>
      <c r="G498" s="943"/>
      <c r="H498" s="943"/>
      <c r="I498" s="943"/>
      <c r="J498" s="943"/>
      <c r="K498" s="32"/>
    </row>
    <row r="499" spans="1:11">
      <c r="A499" s="943"/>
      <c r="B499" s="943"/>
      <c r="C499" s="943"/>
      <c r="D499" s="943"/>
      <c r="E499" s="943"/>
      <c r="F499" s="943"/>
      <c r="G499" s="943"/>
      <c r="H499" s="943"/>
      <c r="I499" s="943"/>
      <c r="J499" s="943"/>
      <c r="K499" s="32"/>
    </row>
    <row r="500" spans="1:11">
      <c r="A500" s="943"/>
      <c r="B500" s="943"/>
      <c r="C500" s="943"/>
      <c r="D500" s="943"/>
      <c r="E500" s="943"/>
      <c r="F500" s="943"/>
      <c r="G500" s="943"/>
      <c r="H500" s="943"/>
      <c r="I500" s="943"/>
      <c r="J500" s="943"/>
      <c r="K500" s="32"/>
    </row>
    <row r="501" spans="1:11">
      <c r="A501" s="943"/>
      <c r="B501" s="943"/>
      <c r="C501" s="943"/>
      <c r="D501" s="943"/>
      <c r="E501" s="943"/>
      <c r="F501" s="943"/>
      <c r="G501" s="943"/>
      <c r="H501" s="943"/>
      <c r="I501" s="943"/>
      <c r="J501" s="943"/>
      <c r="K501" s="32"/>
    </row>
    <row r="502" spans="1:11">
      <c r="A502" s="943"/>
      <c r="B502" s="943"/>
      <c r="C502" s="943"/>
      <c r="D502" s="943"/>
      <c r="E502" s="943"/>
      <c r="F502" s="943"/>
      <c r="G502" s="943"/>
      <c r="H502" s="943"/>
      <c r="I502" s="943"/>
      <c r="J502" s="943"/>
      <c r="K502" s="32"/>
    </row>
    <row r="503" spans="1:11">
      <c r="A503" s="943"/>
      <c r="B503" s="943"/>
      <c r="C503" s="943"/>
      <c r="D503" s="943"/>
      <c r="E503" s="943"/>
      <c r="F503" s="943"/>
      <c r="G503" s="943"/>
      <c r="H503" s="943"/>
      <c r="I503" s="943"/>
      <c r="J503" s="943"/>
      <c r="K503" s="32"/>
    </row>
    <row r="504" spans="1:11">
      <c r="A504" s="943"/>
      <c r="B504" s="943"/>
      <c r="C504" s="943"/>
      <c r="D504" s="943"/>
      <c r="E504" s="943"/>
      <c r="F504" s="943"/>
      <c r="G504" s="943"/>
      <c r="H504" s="943"/>
      <c r="I504" s="943"/>
      <c r="J504" s="943"/>
      <c r="K504" s="32"/>
    </row>
    <row r="505" spans="1:11">
      <c r="A505" s="943"/>
      <c r="B505" s="943"/>
      <c r="C505" s="943"/>
      <c r="D505" s="943"/>
      <c r="E505" s="943"/>
      <c r="F505" s="943"/>
      <c r="G505" s="943"/>
      <c r="H505" s="943"/>
      <c r="I505" s="943"/>
      <c r="J505" s="943"/>
      <c r="K505" s="32"/>
    </row>
    <row r="506" spans="1:11">
      <c r="A506" s="943"/>
      <c r="B506" s="943"/>
      <c r="C506" s="943"/>
      <c r="D506" s="943"/>
      <c r="E506" s="943"/>
      <c r="F506" s="943"/>
      <c r="G506" s="943"/>
      <c r="H506" s="943"/>
      <c r="I506" s="943"/>
      <c r="J506" s="943"/>
      <c r="K506" s="32"/>
    </row>
    <row r="507" spans="1:11">
      <c r="A507" s="943"/>
      <c r="B507" s="943"/>
      <c r="C507" s="943"/>
      <c r="D507" s="943"/>
      <c r="E507" s="943"/>
      <c r="F507" s="943"/>
      <c r="G507" s="943"/>
      <c r="H507" s="943"/>
      <c r="I507" s="943"/>
      <c r="J507" s="943"/>
      <c r="K507" s="32"/>
    </row>
    <row r="508" spans="1:11">
      <c r="A508" s="943"/>
      <c r="B508" s="943"/>
      <c r="C508" s="943"/>
      <c r="D508" s="943"/>
      <c r="E508" s="943"/>
      <c r="F508" s="943"/>
      <c r="G508" s="943"/>
      <c r="H508" s="943"/>
      <c r="I508" s="943"/>
      <c r="J508" s="943"/>
      <c r="K508" s="32"/>
    </row>
    <row r="509" spans="1:11">
      <c r="A509" s="943"/>
      <c r="B509" s="943"/>
      <c r="C509" s="943"/>
      <c r="D509" s="943"/>
      <c r="E509" s="943"/>
      <c r="F509" s="943"/>
      <c r="G509" s="943"/>
      <c r="H509" s="943"/>
      <c r="I509" s="943"/>
      <c r="J509" s="943"/>
      <c r="K509" s="32"/>
    </row>
    <row r="510" spans="1:11">
      <c r="A510" s="943"/>
      <c r="B510" s="943"/>
      <c r="C510" s="943"/>
      <c r="D510" s="943"/>
      <c r="E510" s="943"/>
      <c r="F510" s="943"/>
      <c r="G510" s="943"/>
      <c r="H510" s="943"/>
      <c r="I510" s="943"/>
      <c r="J510" s="943"/>
      <c r="K510" s="32"/>
    </row>
    <row r="511" spans="1:11">
      <c r="A511" s="943"/>
      <c r="B511" s="943"/>
      <c r="C511" s="943"/>
      <c r="D511" s="943"/>
      <c r="E511" s="943"/>
      <c r="F511" s="943"/>
      <c r="G511" s="943"/>
      <c r="H511" s="943"/>
      <c r="I511" s="943"/>
      <c r="J511" s="943"/>
      <c r="K511" s="32"/>
    </row>
    <row r="512" spans="1:11">
      <c r="A512" s="943"/>
      <c r="B512" s="943"/>
      <c r="C512" s="943"/>
      <c r="D512" s="943"/>
      <c r="E512" s="943"/>
      <c r="F512" s="943"/>
      <c r="G512" s="943"/>
      <c r="H512" s="943"/>
      <c r="I512" s="943"/>
      <c r="J512" s="943"/>
      <c r="K512" s="32"/>
    </row>
    <row r="513" spans="1:11">
      <c r="A513" s="943"/>
      <c r="B513" s="943"/>
      <c r="C513" s="943"/>
      <c r="D513" s="943"/>
      <c r="E513" s="943"/>
      <c r="F513" s="943"/>
      <c r="G513" s="943"/>
      <c r="H513" s="943"/>
      <c r="I513" s="943"/>
      <c r="J513" s="943"/>
      <c r="K513" s="32"/>
    </row>
    <row r="514" spans="1:11">
      <c r="A514" s="943"/>
      <c r="B514" s="943"/>
      <c r="C514" s="943"/>
      <c r="D514" s="943"/>
      <c r="E514" s="943"/>
      <c r="F514" s="943"/>
      <c r="G514" s="943"/>
      <c r="H514" s="943"/>
      <c r="I514" s="943"/>
      <c r="J514" s="943"/>
      <c r="K514" s="32"/>
    </row>
    <row r="515" spans="1:11">
      <c r="A515" s="943"/>
      <c r="B515" s="943"/>
      <c r="C515" s="943"/>
      <c r="D515" s="943"/>
      <c r="E515" s="943"/>
      <c r="F515" s="943"/>
      <c r="G515" s="943"/>
      <c r="H515" s="943"/>
      <c r="I515" s="943"/>
      <c r="J515" s="943"/>
      <c r="K515" s="32"/>
    </row>
    <row r="516" spans="1:11">
      <c r="A516" s="943"/>
      <c r="B516" s="943"/>
      <c r="C516" s="943"/>
      <c r="D516" s="943"/>
      <c r="E516" s="943"/>
      <c r="F516" s="943"/>
      <c r="G516" s="943"/>
      <c r="H516" s="943"/>
      <c r="I516" s="943"/>
      <c r="J516" s="943"/>
      <c r="K516" s="32"/>
    </row>
    <row r="517" spans="1:11">
      <c r="A517" s="943"/>
      <c r="B517" s="943"/>
      <c r="C517" s="943"/>
      <c r="D517" s="943"/>
      <c r="E517" s="943"/>
      <c r="F517" s="943"/>
      <c r="G517" s="943"/>
      <c r="H517" s="943"/>
      <c r="I517" s="943"/>
      <c r="J517" s="943"/>
      <c r="K517" s="32"/>
    </row>
    <row r="518" spans="1:11">
      <c r="A518" s="943"/>
      <c r="B518" s="943"/>
      <c r="C518" s="943"/>
      <c r="D518" s="943"/>
      <c r="E518" s="943"/>
      <c r="F518" s="943"/>
      <c r="G518" s="943"/>
      <c r="H518" s="943"/>
      <c r="I518" s="943"/>
      <c r="J518" s="943"/>
      <c r="K518" s="32"/>
    </row>
    <row r="519" spans="1:11">
      <c r="A519" s="943"/>
      <c r="B519" s="943"/>
      <c r="C519" s="943"/>
      <c r="D519" s="943"/>
      <c r="E519" s="943"/>
      <c r="F519" s="943"/>
      <c r="G519" s="943"/>
      <c r="H519" s="943"/>
      <c r="I519" s="943"/>
      <c r="J519" s="943"/>
      <c r="K519" s="32"/>
    </row>
    <row r="520" spans="1:11">
      <c r="A520" s="943"/>
      <c r="B520" s="943"/>
      <c r="C520" s="943"/>
      <c r="D520" s="943"/>
      <c r="E520" s="943"/>
      <c r="F520" s="943"/>
      <c r="G520" s="943"/>
      <c r="H520" s="943"/>
      <c r="I520" s="943"/>
      <c r="J520" s="943"/>
      <c r="K520" s="32"/>
    </row>
    <row r="521" spans="1:11">
      <c r="A521" s="943"/>
      <c r="B521" s="943"/>
      <c r="C521" s="943"/>
      <c r="D521" s="943"/>
      <c r="E521" s="943"/>
      <c r="F521" s="943"/>
      <c r="G521" s="943"/>
      <c r="H521" s="943"/>
      <c r="I521" s="943"/>
      <c r="J521" s="943"/>
      <c r="K521" s="32"/>
    </row>
    <row r="522" spans="1:11">
      <c r="A522" s="943"/>
      <c r="B522" s="943"/>
      <c r="C522" s="943"/>
      <c r="D522" s="943"/>
      <c r="E522" s="943"/>
      <c r="F522" s="943"/>
      <c r="G522" s="943"/>
      <c r="H522" s="943"/>
      <c r="I522" s="943"/>
      <c r="J522" s="943"/>
      <c r="K522" s="32"/>
    </row>
    <row r="523" spans="1:11">
      <c r="A523" s="943"/>
      <c r="B523" s="943"/>
      <c r="C523" s="943"/>
      <c r="D523" s="943"/>
      <c r="E523" s="943"/>
      <c r="F523" s="943"/>
      <c r="G523" s="943"/>
      <c r="H523" s="943"/>
      <c r="I523" s="943"/>
      <c r="J523" s="943"/>
      <c r="K523" s="32"/>
    </row>
    <row r="524" spans="1:11">
      <c r="A524" s="943"/>
      <c r="B524" s="943"/>
      <c r="C524" s="943"/>
      <c r="D524" s="943"/>
      <c r="E524" s="943"/>
      <c r="F524" s="943"/>
      <c r="G524" s="943"/>
      <c r="H524" s="943"/>
      <c r="I524" s="943"/>
      <c r="J524" s="943"/>
      <c r="K524" s="32"/>
    </row>
    <row r="525" spans="1:11">
      <c r="A525" s="943"/>
      <c r="B525" s="943"/>
      <c r="C525" s="943"/>
      <c r="D525" s="943"/>
      <c r="E525" s="943"/>
      <c r="F525" s="943"/>
      <c r="G525" s="943"/>
      <c r="H525" s="943"/>
      <c r="I525" s="943"/>
      <c r="J525" s="943"/>
      <c r="K525" s="32"/>
    </row>
    <row r="526" spans="1:11">
      <c r="A526" s="943"/>
      <c r="B526" s="943"/>
      <c r="C526" s="943"/>
      <c r="D526" s="943"/>
      <c r="E526" s="943"/>
      <c r="F526" s="943"/>
      <c r="G526" s="943"/>
      <c r="H526" s="943"/>
      <c r="I526" s="943"/>
      <c r="J526" s="943"/>
      <c r="K526" s="32"/>
    </row>
    <row r="527" spans="1:11">
      <c r="A527" s="943"/>
      <c r="B527" s="943"/>
      <c r="C527" s="943"/>
      <c r="D527" s="943"/>
      <c r="E527" s="943"/>
      <c r="F527" s="943"/>
      <c r="G527" s="943"/>
      <c r="H527" s="943"/>
      <c r="I527" s="943"/>
      <c r="J527" s="943"/>
      <c r="K527" s="32"/>
    </row>
    <row r="528" spans="1:11">
      <c r="A528" s="943"/>
      <c r="B528" s="943"/>
      <c r="C528" s="943"/>
      <c r="D528" s="943"/>
      <c r="E528" s="943"/>
      <c r="F528" s="943"/>
      <c r="G528" s="943"/>
      <c r="H528" s="943"/>
      <c r="I528" s="943"/>
      <c r="J528" s="943"/>
      <c r="K528" s="32"/>
    </row>
    <row r="529" spans="1:11">
      <c r="A529" s="943"/>
      <c r="B529" s="943"/>
      <c r="C529" s="943"/>
      <c r="D529" s="943"/>
      <c r="E529" s="943"/>
      <c r="F529" s="943"/>
      <c r="G529" s="943"/>
      <c r="H529" s="943"/>
      <c r="I529" s="943"/>
      <c r="J529" s="943"/>
      <c r="K529" s="32"/>
    </row>
    <row r="530" spans="1:11">
      <c r="A530" s="943"/>
      <c r="B530" s="943"/>
      <c r="C530" s="943"/>
      <c r="D530" s="943"/>
      <c r="E530" s="943"/>
      <c r="F530" s="943"/>
      <c r="G530" s="943"/>
      <c r="H530" s="943"/>
      <c r="I530" s="943"/>
      <c r="J530" s="943"/>
      <c r="K530" s="32"/>
    </row>
    <row r="531" spans="1:11">
      <c r="A531" s="943"/>
      <c r="B531" s="943"/>
      <c r="C531" s="943"/>
      <c r="D531" s="943"/>
      <c r="E531" s="943"/>
      <c r="F531" s="943"/>
      <c r="G531" s="943"/>
      <c r="H531" s="943"/>
      <c r="I531" s="943"/>
      <c r="J531" s="943"/>
      <c r="K531" s="32"/>
    </row>
    <row r="532" spans="1:11">
      <c r="A532" s="943"/>
      <c r="B532" s="943"/>
      <c r="C532" s="943"/>
      <c r="D532" s="943"/>
      <c r="E532" s="943"/>
      <c r="F532" s="943"/>
      <c r="G532" s="943"/>
      <c r="H532" s="943"/>
      <c r="I532" s="943"/>
      <c r="J532" s="943"/>
      <c r="K532" s="32"/>
    </row>
    <row r="533" spans="1:11">
      <c r="A533" s="943"/>
      <c r="B533" s="943"/>
      <c r="C533" s="943"/>
      <c r="D533" s="943"/>
      <c r="E533" s="943"/>
      <c r="F533" s="943"/>
      <c r="G533" s="943"/>
      <c r="H533" s="943"/>
      <c r="I533" s="943"/>
      <c r="J533" s="943"/>
      <c r="K533" s="32"/>
    </row>
    <row r="534" spans="1:11">
      <c r="A534" s="943"/>
      <c r="B534" s="943"/>
      <c r="C534" s="943"/>
      <c r="D534" s="943"/>
      <c r="E534" s="943"/>
      <c r="F534" s="943"/>
      <c r="G534" s="943"/>
      <c r="H534" s="943"/>
      <c r="I534" s="943"/>
      <c r="J534" s="943"/>
      <c r="K534" s="32"/>
    </row>
    <row r="535" spans="1:11">
      <c r="A535" s="943"/>
      <c r="B535" s="943"/>
      <c r="C535" s="943"/>
      <c r="D535" s="943"/>
      <c r="E535" s="943"/>
      <c r="F535" s="943"/>
      <c r="G535" s="943"/>
      <c r="H535" s="943"/>
      <c r="I535" s="943"/>
      <c r="J535" s="943"/>
      <c r="K535" s="32"/>
    </row>
    <row r="536" spans="1:11">
      <c r="A536" s="943"/>
      <c r="B536" s="943"/>
      <c r="C536" s="943"/>
      <c r="D536" s="943"/>
      <c r="E536" s="943"/>
      <c r="F536" s="943"/>
      <c r="G536" s="943"/>
      <c r="H536" s="943"/>
      <c r="I536" s="943"/>
      <c r="J536" s="943"/>
      <c r="K536" s="32"/>
    </row>
    <row r="537" spans="1:11">
      <c r="A537" s="943"/>
      <c r="B537" s="943"/>
      <c r="C537" s="943"/>
      <c r="D537" s="943"/>
      <c r="E537" s="943"/>
      <c r="F537" s="943"/>
      <c r="G537" s="943"/>
      <c r="H537" s="943"/>
      <c r="I537" s="943"/>
      <c r="J537" s="943"/>
      <c r="K537" s="32"/>
    </row>
    <row r="538" spans="1:11">
      <c r="A538" s="943"/>
      <c r="B538" s="943"/>
      <c r="C538" s="943"/>
      <c r="D538" s="943"/>
      <c r="E538" s="943"/>
      <c r="F538" s="943"/>
      <c r="G538" s="943"/>
      <c r="H538" s="943"/>
      <c r="I538" s="943"/>
      <c r="J538" s="943"/>
      <c r="K538" s="32"/>
    </row>
    <row r="539" spans="1:11">
      <c r="A539" s="943"/>
      <c r="B539" s="943"/>
      <c r="C539" s="943"/>
      <c r="D539" s="943"/>
      <c r="E539" s="943"/>
      <c r="F539" s="943"/>
      <c r="G539" s="943"/>
      <c r="H539" s="943"/>
      <c r="I539" s="943"/>
      <c r="J539" s="943"/>
      <c r="K539" s="32"/>
    </row>
    <row r="540" spans="1:11">
      <c r="A540" s="943"/>
      <c r="B540" s="943"/>
      <c r="C540" s="943"/>
      <c r="D540" s="943"/>
      <c r="E540" s="943"/>
      <c r="F540" s="943"/>
      <c r="G540" s="943"/>
      <c r="H540" s="943"/>
      <c r="I540" s="943"/>
      <c r="J540" s="943"/>
      <c r="K540" s="32"/>
    </row>
    <row r="541" spans="1:11">
      <c r="A541" s="943"/>
      <c r="B541" s="943"/>
      <c r="C541" s="943"/>
      <c r="D541" s="943"/>
      <c r="E541" s="943"/>
      <c r="F541" s="943"/>
      <c r="G541" s="943"/>
      <c r="H541" s="943"/>
      <c r="I541" s="943"/>
      <c r="J541" s="943"/>
      <c r="K541" s="32"/>
    </row>
    <row r="542" spans="1:11">
      <c r="A542" s="943"/>
      <c r="B542" s="943"/>
      <c r="C542" s="943"/>
      <c r="D542" s="943"/>
      <c r="E542" s="943"/>
      <c r="F542" s="943"/>
      <c r="G542" s="943"/>
      <c r="H542" s="943"/>
      <c r="I542" s="943"/>
      <c r="J542" s="943"/>
      <c r="K542" s="32"/>
    </row>
    <row r="543" spans="1:11">
      <c r="A543" s="943"/>
      <c r="B543" s="943"/>
      <c r="C543" s="943"/>
      <c r="D543" s="943"/>
      <c r="E543" s="943"/>
      <c r="F543" s="943"/>
      <c r="G543" s="943"/>
      <c r="H543" s="943"/>
      <c r="I543" s="943"/>
      <c r="J543" s="943"/>
      <c r="K543" s="32"/>
    </row>
    <row r="544" spans="1:11">
      <c r="A544" s="943"/>
      <c r="B544" s="943"/>
      <c r="C544" s="943"/>
      <c r="D544" s="943"/>
      <c r="E544" s="943"/>
      <c r="F544" s="943"/>
      <c r="G544" s="943"/>
      <c r="H544" s="943"/>
      <c r="I544" s="943"/>
      <c r="J544" s="943"/>
      <c r="K544" s="32"/>
    </row>
    <row r="545" spans="1:11">
      <c r="A545" s="943"/>
      <c r="B545" s="943"/>
      <c r="C545" s="943"/>
      <c r="D545" s="943"/>
      <c r="E545" s="943"/>
      <c r="F545" s="943"/>
      <c r="G545" s="943"/>
      <c r="H545" s="943"/>
      <c r="I545" s="943"/>
      <c r="J545" s="943"/>
      <c r="K545" s="32"/>
    </row>
    <row r="546" spans="1:11">
      <c r="A546" s="943"/>
      <c r="B546" s="943"/>
      <c r="C546" s="943"/>
      <c r="D546" s="943"/>
      <c r="E546" s="943"/>
      <c r="F546" s="943"/>
      <c r="G546" s="943"/>
      <c r="H546" s="943"/>
      <c r="I546" s="943"/>
      <c r="J546" s="943"/>
      <c r="K546" s="32"/>
    </row>
    <row r="547" spans="1:11">
      <c r="A547" s="943"/>
      <c r="B547" s="943"/>
      <c r="C547" s="943"/>
      <c r="D547" s="943"/>
      <c r="E547" s="943"/>
      <c r="F547" s="943"/>
      <c r="G547" s="943"/>
      <c r="H547" s="943"/>
      <c r="I547" s="943"/>
      <c r="J547" s="943"/>
      <c r="K547" s="32"/>
    </row>
    <row r="548" spans="1:11">
      <c r="A548" s="943"/>
      <c r="B548" s="943"/>
      <c r="C548" s="943"/>
      <c r="D548" s="943"/>
      <c r="E548" s="943"/>
      <c r="F548" s="943"/>
      <c r="G548" s="943"/>
      <c r="H548" s="943"/>
      <c r="I548" s="943"/>
      <c r="J548" s="943"/>
      <c r="K548" s="32"/>
    </row>
    <row r="549" spans="1:11">
      <c r="A549" s="943"/>
      <c r="B549" s="943"/>
      <c r="C549" s="943"/>
      <c r="D549" s="943"/>
      <c r="E549" s="943"/>
      <c r="F549" s="943"/>
      <c r="G549" s="943"/>
      <c r="H549" s="943"/>
      <c r="I549" s="943"/>
      <c r="J549" s="943"/>
      <c r="K549" s="32"/>
    </row>
    <row r="550" spans="1:11">
      <c r="A550" s="943"/>
      <c r="B550" s="943"/>
      <c r="C550" s="943"/>
      <c r="D550" s="943"/>
      <c r="E550" s="943"/>
      <c r="F550" s="943"/>
      <c r="G550" s="943"/>
      <c r="H550" s="943"/>
      <c r="I550" s="943"/>
      <c r="J550" s="943"/>
      <c r="K550" s="32"/>
    </row>
    <row r="551" spans="1:11">
      <c r="A551" s="943"/>
      <c r="B551" s="943"/>
      <c r="C551" s="943"/>
      <c r="D551" s="943"/>
      <c r="E551" s="943"/>
      <c r="F551" s="943"/>
      <c r="G551" s="943"/>
      <c r="H551" s="943"/>
      <c r="I551" s="943"/>
      <c r="J551" s="943"/>
      <c r="K551" s="32"/>
    </row>
    <row r="552" spans="1:11">
      <c r="A552" s="943"/>
      <c r="B552" s="943"/>
      <c r="C552" s="943"/>
      <c r="D552" s="943"/>
      <c r="E552" s="943"/>
      <c r="F552" s="943"/>
      <c r="G552" s="943"/>
      <c r="H552" s="943"/>
      <c r="I552" s="943"/>
      <c r="J552" s="943"/>
      <c r="K552" s="32"/>
    </row>
    <row r="553" spans="1:11">
      <c r="A553" s="943"/>
      <c r="B553" s="943"/>
      <c r="C553" s="943"/>
      <c r="D553" s="943"/>
      <c r="E553" s="943"/>
      <c r="F553" s="943"/>
      <c r="G553" s="943"/>
      <c r="H553" s="943"/>
      <c r="I553" s="943"/>
      <c r="J553" s="943"/>
      <c r="K553" s="32"/>
    </row>
    <row r="554" spans="1:11">
      <c r="A554" s="943"/>
      <c r="B554" s="943"/>
      <c r="C554" s="943"/>
      <c r="D554" s="943"/>
      <c r="E554" s="943"/>
      <c r="F554" s="943"/>
      <c r="G554" s="943"/>
      <c r="H554" s="943"/>
      <c r="I554" s="943"/>
      <c r="J554" s="943"/>
      <c r="K554" s="32"/>
    </row>
    <row r="555" spans="1:11">
      <c r="A555" s="943"/>
      <c r="B555" s="943"/>
      <c r="C555" s="943"/>
      <c r="D555" s="943"/>
      <c r="E555" s="943"/>
      <c r="F555" s="943"/>
      <c r="G555" s="943"/>
      <c r="H555" s="943"/>
      <c r="I555" s="943"/>
      <c r="J555" s="943"/>
      <c r="K555" s="32"/>
    </row>
    <row r="556" spans="1:11">
      <c r="A556" s="943"/>
      <c r="B556" s="943"/>
      <c r="C556" s="943"/>
      <c r="D556" s="943"/>
      <c r="E556" s="943"/>
      <c r="F556" s="943"/>
      <c r="G556" s="943"/>
      <c r="H556" s="943"/>
      <c r="I556" s="943"/>
      <c r="J556" s="943"/>
      <c r="K556" s="32"/>
    </row>
    <row r="557" spans="1:11">
      <c r="A557" s="943"/>
      <c r="B557" s="943"/>
      <c r="C557" s="943"/>
      <c r="D557" s="943"/>
      <c r="E557" s="943"/>
      <c r="F557" s="943"/>
      <c r="G557" s="943"/>
      <c r="H557" s="943"/>
      <c r="I557" s="943"/>
      <c r="J557" s="943"/>
      <c r="K557" s="32"/>
    </row>
    <row r="558" spans="1:11">
      <c r="A558" s="943"/>
      <c r="B558" s="943"/>
      <c r="C558" s="943"/>
      <c r="D558" s="943"/>
      <c r="E558" s="943"/>
      <c r="F558" s="943"/>
      <c r="G558" s="943"/>
      <c r="H558" s="943"/>
      <c r="I558" s="943"/>
      <c r="J558" s="943"/>
      <c r="K558" s="32"/>
    </row>
    <row r="559" spans="1:11">
      <c r="A559" s="943"/>
      <c r="B559" s="943"/>
      <c r="C559" s="943"/>
      <c r="D559" s="943"/>
      <c r="E559" s="943"/>
      <c r="F559" s="943"/>
      <c r="G559" s="943"/>
      <c r="H559" s="943"/>
      <c r="I559" s="943"/>
      <c r="J559" s="943"/>
      <c r="K559" s="32"/>
    </row>
    <row r="560" spans="1:11">
      <c r="A560" s="943"/>
      <c r="B560" s="943"/>
      <c r="C560" s="943"/>
      <c r="D560" s="943"/>
      <c r="E560" s="943"/>
      <c r="F560" s="943"/>
      <c r="G560" s="943"/>
      <c r="H560" s="943"/>
      <c r="I560" s="943"/>
      <c r="J560" s="943"/>
      <c r="K560" s="32"/>
    </row>
    <row r="561" spans="1:11">
      <c r="A561" s="943"/>
      <c r="B561" s="943"/>
      <c r="C561" s="943"/>
      <c r="D561" s="943"/>
      <c r="E561" s="943"/>
      <c r="F561" s="943"/>
      <c r="G561" s="943"/>
      <c r="H561" s="943"/>
      <c r="I561" s="943"/>
      <c r="J561" s="943"/>
      <c r="K561" s="32"/>
    </row>
    <row r="562" spans="1:11">
      <c r="A562" s="943"/>
      <c r="B562" s="943"/>
      <c r="C562" s="943"/>
      <c r="D562" s="943"/>
      <c r="E562" s="943"/>
      <c r="F562" s="943"/>
      <c r="G562" s="943"/>
      <c r="H562" s="943"/>
      <c r="I562" s="943"/>
      <c r="J562" s="943"/>
      <c r="K562" s="32"/>
    </row>
    <row r="563" spans="1:11">
      <c r="A563" s="943"/>
      <c r="B563" s="943"/>
      <c r="C563" s="943"/>
      <c r="D563" s="943"/>
      <c r="E563" s="943"/>
      <c r="F563" s="943"/>
      <c r="G563" s="943"/>
      <c r="H563" s="943"/>
      <c r="I563" s="943"/>
      <c r="J563" s="943"/>
      <c r="K563" s="32"/>
    </row>
    <row r="564" spans="1:11">
      <c r="A564" s="943"/>
      <c r="B564" s="943"/>
      <c r="C564" s="943"/>
      <c r="D564" s="943"/>
      <c r="E564" s="943"/>
      <c r="F564" s="943"/>
      <c r="G564" s="943"/>
      <c r="H564" s="943"/>
      <c r="I564" s="943"/>
      <c r="J564" s="943"/>
      <c r="K564" s="32"/>
    </row>
    <row r="565" spans="1:11">
      <c r="A565" s="943"/>
      <c r="B565" s="943"/>
      <c r="C565" s="943"/>
      <c r="D565" s="943"/>
      <c r="E565" s="943"/>
      <c r="F565" s="943"/>
      <c r="G565" s="943"/>
      <c r="H565" s="943"/>
      <c r="I565" s="943"/>
      <c r="J565" s="943"/>
      <c r="K565" s="32"/>
    </row>
    <row r="566" spans="1:11">
      <c r="A566" s="943"/>
      <c r="B566" s="943"/>
      <c r="C566" s="943"/>
      <c r="D566" s="943"/>
      <c r="E566" s="943"/>
      <c r="F566" s="943"/>
      <c r="G566" s="943"/>
      <c r="H566" s="943"/>
      <c r="I566" s="943"/>
      <c r="J566" s="943"/>
      <c r="K566" s="32"/>
    </row>
    <row r="567" spans="1:11">
      <c r="A567" s="943"/>
      <c r="B567" s="943"/>
      <c r="C567" s="943"/>
      <c r="D567" s="943"/>
      <c r="E567" s="943"/>
      <c r="F567" s="943"/>
      <c r="G567" s="943"/>
      <c r="H567" s="943"/>
      <c r="I567" s="943"/>
      <c r="J567" s="943"/>
      <c r="K567" s="32"/>
    </row>
    <row r="568" spans="1:11">
      <c r="A568" s="943"/>
      <c r="B568" s="943"/>
      <c r="C568" s="943"/>
      <c r="D568" s="943"/>
      <c r="E568" s="943"/>
      <c r="F568" s="943"/>
      <c r="G568" s="943"/>
      <c r="H568" s="943"/>
      <c r="I568" s="943"/>
      <c r="J568" s="943"/>
      <c r="K568" s="32"/>
    </row>
    <row r="569" spans="1:11">
      <c r="A569" s="943"/>
      <c r="B569" s="943"/>
      <c r="C569" s="943"/>
      <c r="D569" s="943"/>
      <c r="E569" s="943"/>
      <c r="F569" s="943"/>
      <c r="G569" s="943"/>
      <c r="H569" s="943"/>
      <c r="I569" s="943"/>
      <c r="J569" s="943"/>
      <c r="K569" s="32"/>
    </row>
    <row r="570" spans="1:11">
      <c r="A570" s="943"/>
      <c r="B570" s="943"/>
      <c r="C570" s="943"/>
      <c r="D570" s="943"/>
      <c r="E570" s="943"/>
      <c r="F570" s="943"/>
      <c r="G570" s="943"/>
      <c r="H570" s="943"/>
      <c r="I570" s="943"/>
      <c r="J570" s="943"/>
      <c r="K570" s="32"/>
    </row>
    <row r="571" spans="1:11">
      <c r="A571" s="943"/>
      <c r="B571" s="943"/>
      <c r="C571" s="943"/>
      <c r="D571" s="943"/>
      <c r="E571" s="943"/>
      <c r="F571" s="943"/>
      <c r="G571" s="943"/>
      <c r="H571" s="943"/>
      <c r="I571" s="943"/>
      <c r="J571" s="943"/>
      <c r="K571" s="32"/>
    </row>
    <row r="572" spans="1:11">
      <c r="A572" s="943"/>
      <c r="B572" s="943"/>
      <c r="C572" s="943"/>
      <c r="D572" s="943"/>
      <c r="E572" s="943"/>
      <c r="F572" s="943"/>
      <c r="G572" s="943"/>
      <c r="H572" s="943"/>
      <c r="I572" s="943"/>
      <c r="J572" s="943"/>
      <c r="K572" s="32"/>
    </row>
    <row r="573" spans="1:11">
      <c r="A573" s="943"/>
      <c r="B573" s="943"/>
      <c r="C573" s="943"/>
      <c r="D573" s="943"/>
      <c r="E573" s="943"/>
      <c r="F573" s="943"/>
      <c r="G573" s="943"/>
      <c r="H573" s="943"/>
      <c r="I573" s="943"/>
      <c r="J573" s="943"/>
      <c r="K573" s="32"/>
    </row>
    <row r="574" spans="1:11">
      <c r="A574" s="943"/>
      <c r="B574" s="943"/>
      <c r="C574" s="943"/>
      <c r="D574" s="943"/>
      <c r="E574" s="943"/>
      <c r="F574" s="943"/>
      <c r="G574" s="943"/>
      <c r="H574" s="943"/>
      <c r="I574" s="943"/>
      <c r="J574" s="943"/>
      <c r="K574" s="32"/>
    </row>
    <row r="575" spans="1:11">
      <c r="A575" s="943"/>
      <c r="B575" s="943"/>
      <c r="C575" s="943"/>
      <c r="D575" s="943"/>
      <c r="E575" s="943"/>
      <c r="F575" s="943"/>
      <c r="G575" s="943"/>
      <c r="H575" s="943"/>
      <c r="I575" s="943"/>
      <c r="J575" s="943"/>
      <c r="K575" s="32"/>
    </row>
    <row r="576" spans="1:11">
      <c r="A576" s="943"/>
      <c r="B576" s="943"/>
      <c r="C576" s="943"/>
      <c r="D576" s="943"/>
      <c r="E576" s="943"/>
      <c r="F576" s="943"/>
      <c r="G576" s="943"/>
      <c r="H576" s="943"/>
      <c r="I576" s="943"/>
      <c r="J576" s="943"/>
      <c r="K576" s="32"/>
    </row>
    <row r="577" spans="1:11">
      <c r="A577" s="943"/>
      <c r="B577" s="943"/>
      <c r="C577" s="943"/>
      <c r="D577" s="943"/>
      <c r="E577" s="943"/>
      <c r="F577" s="943"/>
      <c r="G577" s="943"/>
      <c r="H577" s="943"/>
      <c r="I577" s="943"/>
      <c r="J577" s="943"/>
      <c r="K577" s="32"/>
    </row>
    <row r="578" spans="1:11">
      <c r="A578" s="943"/>
      <c r="B578" s="943"/>
      <c r="C578" s="943"/>
      <c r="D578" s="943"/>
      <c r="E578" s="943"/>
      <c r="F578" s="943"/>
      <c r="G578" s="943"/>
      <c r="H578" s="943"/>
      <c r="I578" s="943"/>
      <c r="J578" s="943"/>
      <c r="K578" s="32"/>
    </row>
    <row r="579" spans="1:11">
      <c r="A579" s="943"/>
      <c r="B579" s="943"/>
      <c r="C579" s="943"/>
      <c r="D579" s="943"/>
      <c r="E579" s="943"/>
      <c r="F579" s="943"/>
      <c r="G579" s="943"/>
      <c r="H579" s="943"/>
      <c r="I579" s="943"/>
      <c r="J579" s="943"/>
      <c r="K579" s="32"/>
    </row>
    <row r="580" spans="1:11">
      <c r="A580" s="943"/>
      <c r="B580" s="943"/>
      <c r="C580" s="943"/>
      <c r="D580" s="943"/>
      <c r="E580" s="943"/>
      <c r="F580" s="943"/>
      <c r="G580" s="943"/>
      <c r="H580" s="943"/>
      <c r="I580" s="943"/>
      <c r="J580" s="943"/>
      <c r="K580" s="32"/>
    </row>
    <row r="581" spans="1:11">
      <c r="A581" s="943"/>
      <c r="B581" s="943"/>
      <c r="C581" s="943"/>
      <c r="D581" s="943"/>
      <c r="E581" s="943"/>
      <c r="F581" s="943"/>
      <c r="G581" s="943"/>
      <c r="H581" s="943"/>
      <c r="I581" s="943"/>
      <c r="J581" s="943"/>
      <c r="K581" s="32"/>
    </row>
    <row r="582" spans="1:11">
      <c r="A582" s="943"/>
      <c r="B582" s="943"/>
      <c r="C582" s="943"/>
      <c r="D582" s="943"/>
      <c r="E582" s="943"/>
      <c r="F582" s="943"/>
      <c r="G582" s="943"/>
      <c r="H582" s="943"/>
      <c r="I582" s="943"/>
      <c r="J582" s="943"/>
      <c r="K582" s="32"/>
    </row>
    <row r="583" spans="1:11">
      <c r="A583" s="943"/>
      <c r="B583" s="943"/>
      <c r="C583" s="943"/>
      <c r="D583" s="943"/>
      <c r="E583" s="943"/>
      <c r="F583" s="943"/>
      <c r="G583" s="943"/>
      <c r="H583" s="943"/>
      <c r="I583" s="943"/>
      <c r="J583" s="943"/>
      <c r="K583" s="32"/>
    </row>
    <row r="584" spans="1:11">
      <c r="A584" s="943"/>
      <c r="B584" s="943"/>
      <c r="C584" s="943"/>
      <c r="D584" s="943"/>
      <c r="E584" s="943"/>
      <c r="F584" s="943"/>
      <c r="G584" s="943"/>
      <c r="H584" s="943"/>
      <c r="I584" s="943"/>
      <c r="J584" s="943"/>
      <c r="K584" s="32"/>
    </row>
    <row r="585" spans="1:11">
      <c r="A585" s="943"/>
      <c r="B585" s="943"/>
      <c r="C585" s="943"/>
      <c r="D585" s="943"/>
      <c r="E585" s="943"/>
      <c r="F585" s="943"/>
      <c r="G585" s="943"/>
      <c r="H585" s="943"/>
      <c r="I585" s="943"/>
      <c r="J585" s="943"/>
      <c r="K585" s="32"/>
    </row>
    <row r="586" spans="1:11">
      <c r="A586" s="943"/>
      <c r="B586" s="943"/>
      <c r="C586" s="943"/>
      <c r="D586" s="943"/>
      <c r="E586" s="943"/>
      <c r="F586" s="943"/>
      <c r="G586" s="943"/>
      <c r="H586" s="943"/>
      <c r="I586" s="943"/>
      <c r="J586" s="943"/>
      <c r="K586" s="32"/>
    </row>
    <row r="587" spans="1:11">
      <c r="A587" s="943"/>
      <c r="B587" s="943"/>
      <c r="C587" s="943"/>
      <c r="D587" s="943"/>
      <c r="E587" s="943"/>
      <c r="F587" s="943"/>
      <c r="G587" s="943"/>
      <c r="H587" s="943"/>
      <c r="I587" s="943"/>
      <c r="J587" s="943"/>
      <c r="K587" s="32"/>
    </row>
    <row r="588" spans="1:11">
      <c r="A588" s="943"/>
      <c r="B588" s="943"/>
      <c r="C588" s="943"/>
      <c r="D588" s="943"/>
      <c r="E588" s="943"/>
      <c r="F588" s="943"/>
      <c r="G588" s="943"/>
      <c r="H588" s="943"/>
      <c r="I588" s="943"/>
      <c r="J588" s="943"/>
      <c r="K588" s="32"/>
    </row>
    <row r="589" spans="1:11">
      <c r="A589" s="943"/>
      <c r="B589" s="943"/>
      <c r="C589" s="943"/>
      <c r="D589" s="943"/>
      <c r="E589" s="943"/>
      <c r="F589" s="943"/>
      <c r="G589" s="943"/>
      <c r="H589" s="943"/>
      <c r="I589" s="943"/>
      <c r="J589" s="943"/>
      <c r="K589" s="32"/>
    </row>
    <row r="590" spans="1:11">
      <c r="A590" s="943"/>
      <c r="B590" s="943"/>
      <c r="C590" s="943"/>
      <c r="D590" s="943"/>
      <c r="E590" s="943"/>
      <c r="F590" s="943"/>
      <c r="G590" s="943"/>
      <c r="H590" s="943"/>
      <c r="I590" s="943"/>
      <c r="J590" s="943"/>
      <c r="K590" s="32"/>
    </row>
    <row r="591" spans="1:11">
      <c r="A591" s="943"/>
      <c r="B591" s="943"/>
      <c r="C591" s="943"/>
      <c r="D591" s="943"/>
      <c r="E591" s="943"/>
      <c r="F591" s="943"/>
      <c r="G591" s="943"/>
      <c r="H591" s="943"/>
      <c r="I591" s="943"/>
      <c r="J591" s="943"/>
      <c r="K591" s="32"/>
    </row>
    <row r="592" spans="1:11">
      <c r="A592" s="943"/>
      <c r="B592" s="943"/>
      <c r="C592" s="943"/>
      <c r="D592" s="943"/>
      <c r="E592" s="943"/>
      <c r="F592" s="943"/>
      <c r="G592" s="943"/>
      <c r="H592" s="943"/>
      <c r="I592" s="943"/>
      <c r="J592" s="943"/>
      <c r="K592" s="32"/>
    </row>
    <row r="593" spans="1:11">
      <c r="A593" s="943"/>
      <c r="B593" s="943"/>
      <c r="C593" s="943"/>
      <c r="D593" s="943"/>
      <c r="E593" s="943"/>
      <c r="F593" s="943"/>
      <c r="G593" s="943"/>
      <c r="H593" s="943"/>
      <c r="I593" s="943"/>
      <c r="J593" s="943"/>
      <c r="K593" s="32"/>
    </row>
    <row r="594" spans="1:11">
      <c r="A594" s="943"/>
      <c r="B594" s="943"/>
      <c r="C594" s="943"/>
      <c r="D594" s="943"/>
      <c r="E594" s="943"/>
      <c r="F594" s="943"/>
      <c r="G594" s="943"/>
      <c r="H594" s="943"/>
      <c r="I594" s="943"/>
      <c r="J594" s="943"/>
      <c r="K594" s="32"/>
    </row>
    <row r="595" spans="1:11">
      <c r="A595" s="943"/>
      <c r="B595" s="943"/>
      <c r="C595" s="943"/>
      <c r="D595" s="943"/>
      <c r="E595" s="943"/>
      <c r="F595" s="943"/>
      <c r="G595" s="943"/>
      <c r="H595" s="943"/>
      <c r="I595" s="943"/>
      <c r="J595" s="943"/>
      <c r="K595" s="32"/>
    </row>
    <row r="596" spans="1:11">
      <c r="A596" s="943"/>
      <c r="B596" s="943"/>
      <c r="C596" s="943"/>
      <c r="D596" s="943"/>
      <c r="E596" s="943"/>
      <c r="F596" s="943"/>
      <c r="G596" s="943"/>
      <c r="H596" s="943"/>
      <c r="I596" s="943"/>
      <c r="J596" s="943"/>
      <c r="K596" s="32"/>
    </row>
    <row r="597" spans="1:11">
      <c r="A597" s="943"/>
      <c r="B597" s="943"/>
      <c r="C597" s="943"/>
      <c r="D597" s="943"/>
      <c r="E597" s="943"/>
      <c r="F597" s="943"/>
      <c r="G597" s="943"/>
      <c r="H597" s="943"/>
      <c r="I597" s="943"/>
      <c r="J597" s="943"/>
      <c r="K597" s="32"/>
    </row>
    <row r="598" spans="1:11">
      <c r="A598" s="943"/>
      <c r="B598" s="943"/>
      <c r="C598" s="943"/>
      <c r="D598" s="943"/>
      <c r="E598" s="943"/>
      <c r="F598" s="943"/>
      <c r="G598" s="943"/>
      <c r="H598" s="943"/>
      <c r="I598" s="943"/>
      <c r="J598" s="943"/>
      <c r="K598" s="32"/>
    </row>
    <row r="599" spans="1:11">
      <c r="A599" s="943"/>
      <c r="B599" s="943"/>
      <c r="C599" s="943"/>
      <c r="D599" s="943"/>
      <c r="E599" s="943"/>
      <c r="F599" s="943"/>
      <c r="G599" s="943"/>
      <c r="H599" s="943"/>
      <c r="I599" s="943"/>
      <c r="J599" s="943"/>
      <c r="K599" s="32"/>
    </row>
    <row r="600" spans="1:11">
      <c r="A600" s="943"/>
      <c r="B600" s="943"/>
      <c r="C600" s="943"/>
      <c r="D600" s="943"/>
      <c r="E600" s="943"/>
      <c r="F600" s="943"/>
      <c r="G600" s="943"/>
      <c r="H600" s="943"/>
      <c r="I600" s="943"/>
      <c r="J600" s="943"/>
      <c r="K600" s="32"/>
    </row>
    <row r="601" spans="1:11">
      <c r="A601" s="943"/>
      <c r="B601" s="943"/>
      <c r="C601" s="943"/>
      <c r="D601" s="943"/>
      <c r="E601" s="943"/>
      <c r="F601" s="943"/>
      <c r="G601" s="943"/>
      <c r="H601" s="943"/>
      <c r="I601" s="943"/>
      <c r="J601" s="943"/>
      <c r="K601" s="32"/>
    </row>
    <row r="602" spans="1:11">
      <c r="A602" s="943"/>
      <c r="B602" s="943"/>
      <c r="C602" s="943"/>
      <c r="D602" s="943"/>
      <c r="E602" s="943"/>
      <c r="F602" s="943"/>
      <c r="G602" s="943"/>
      <c r="H602" s="943"/>
      <c r="I602" s="943"/>
      <c r="J602" s="943"/>
      <c r="K602" s="32"/>
    </row>
    <row r="603" spans="1:11">
      <c r="A603" s="943"/>
      <c r="B603" s="943"/>
      <c r="C603" s="943"/>
      <c r="D603" s="943"/>
      <c r="E603" s="943"/>
      <c r="F603" s="943"/>
      <c r="G603" s="943"/>
      <c r="H603" s="943"/>
      <c r="I603" s="943"/>
      <c r="J603" s="943"/>
      <c r="K603" s="32"/>
    </row>
    <row r="604" spans="1:11">
      <c r="A604" s="943"/>
      <c r="B604" s="943"/>
      <c r="C604" s="943"/>
      <c r="D604" s="943"/>
      <c r="E604" s="943"/>
      <c r="F604" s="943"/>
      <c r="G604" s="943"/>
      <c r="H604" s="943"/>
      <c r="I604" s="943"/>
      <c r="J604" s="943"/>
      <c r="K604" s="32"/>
    </row>
    <row r="605" spans="1:11">
      <c r="A605" s="943"/>
      <c r="B605" s="943"/>
      <c r="C605" s="943"/>
      <c r="D605" s="943"/>
      <c r="E605" s="943"/>
      <c r="F605" s="943"/>
      <c r="G605" s="943"/>
      <c r="H605" s="943"/>
      <c r="I605" s="943"/>
      <c r="J605" s="943"/>
      <c r="K605" s="32"/>
    </row>
    <row r="606" spans="1:11">
      <c r="A606" s="943"/>
      <c r="B606" s="943"/>
      <c r="C606" s="943"/>
      <c r="D606" s="943"/>
      <c r="E606" s="943"/>
      <c r="F606" s="943"/>
      <c r="G606" s="943"/>
      <c r="H606" s="943"/>
      <c r="I606" s="943"/>
      <c r="J606" s="943"/>
      <c r="K606" s="32"/>
    </row>
    <row r="607" spans="1:11">
      <c r="A607" s="943"/>
      <c r="B607" s="943"/>
      <c r="C607" s="943"/>
      <c r="D607" s="943"/>
      <c r="E607" s="943"/>
      <c r="F607" s="943"/>
      <c r="G607" s="943"/>
      <c r="H607" s="943"/>
      <c r="I607" s="943"/>
      <c r="J607" s="943"/>
      <c r="K607" s="32"/>
    </row>
    <row r="608" spans="1:11">
      <c r="A608" s="943"/>
      <c r="B608" s="943"/>
      <c r="C608" s="943"/>
      <c r="D608" s="943"/>
      <c r="E608" s="943"/>
      <c r="F608" s="943"/>
      <c r="G608" s="943"/>
      <c r="H608" s="943"/>
      <c r="I608" s="943"/>
      <c r="J608" s="943"/>
      <c r="K608" s="32"/>
    </row>
    <row r="609" spans="1:11">
      <c r="A609" s="943"/>
      <c r="B609" s="943"/>
      <c r="C609" s="943"/>
      <c r="D609" s="943"/>
      <c r="E609" s="943"/>
      <c r="F609" s="943"/>
      <c r="G609" s="943"/>
      <c r="H609" s="943"/>
      <c r="I609" s="943"/>
      <c r="J609" s="943"/>
      <c r="K609" s="32"/>
    </row>
    <row r="610" spans="1:11">
      <c r="A610" s="943"/>
      <c r="B610" s="943"/>
      <c r="C610" s="943"/>
      <c r="D610" s="943"/>
      <c r="E610" s="943"/>
      <c r="F610" s="943"/>
      <c r="G610" s="943"/>
      <c r="H610" s="943"/>
      <c r="I610" s="943"/>
      <c r="J610" s="943"/>
      <c r="K610" s="32"/>
    </row>
    <row r="611" spans="1:11">
      <c r="A611" s="943"/>
      <c r="B611" s="943"/>
      <c r="C611" s="943"/>
      <c r="D611" s="943"/>
      <c r="E611" s="943"/>
      <c r="F611" s="943"/>
      <c r="G611" s="943"/>
      <c r="H611" s="943"/>
      <c r="I611" s="943"/>
      <c r="J611" s="943"/>
      <c r="K611" s="32"/>
    </row>
    <row r="612" spans="1:11">
      <c r="A612" s="943"/>
      <c r="B612" s="943"/>
      <c r="C612" s="943"/>
      <c r="D612" s="943"/>
      <c r="E612" s="943"/>
      <c r="F612" s="943"/>
      <c r="G612" s="943"/>
      <c r="H612" s="943"/>
      <c r="I612" s="943"/>
      <c r="J612" s="943"/>
      <c r="K612" s="32"/>
    </row>
    <row r="613" spans="1:11">
      <c r="A613" s="943"/>
      <c r="B613" s="943"/>
      <c r="C613" s="943"/>
      <c r="D613" s="943"/>
      <c r="E613" s="943"/>
      <c r="F613" s="943"/>
      <c r="G613" s="943"/>
      <c r="H613" s="943"/>
      <c r="I613" s="943"/>
      <c r="J613" s="943"/>
      <c r="K613" s="32"/>
    </row>
    <row r="614" spans="1:11">
      <c r="A614" s="943"/>
      <c r="B614" s="943"/>
      <c r="C614" s="943"/>
      <c r="D614" s="943"/>
      <c r="E614" s="943"/>
      <c r="F614" s="943"/>
      <c r="G614" s="943"/>
      <c r="H614" s="943"/>
      <c r="I614" s="943"/>
      <c r="J614" s="943"/>
      <c r="K614" s="32"/>
    </row>
    <row r="615" spans="1:11">
      <c r="A615" s="943"/>
      <c r="B615" s="943"/>
      <c r="C615" s="943"/>
      <c r="D615" s="943"/>
      <c r="E615" s="943"/>
      <c r="F615" s="943"/>
      <c r="G615" s="943"/>
      <c r="H615" s="943"/>
      <c r="I615" s="943"/>
      <c r="J615" s="943"/>
      <c r="K615" s="32"/>
    </row>
    <row r="616" spans="1:11">
      <c r="A616" s="943"/>
      <c r="B616" s="943"/>
      <c r="C616" s="943"/>
      <c r="D616" s="943"/>
      <c r="E616" s="943"/>
      <c r="F616" s="943"/>
      <c r="G616" s="943"/>
      <c r="H616" s="943"/>
      <c r="I616" s="943"/>
      <c r="J616" s="943"/>
      <c r="K616" s="32"/>
    </row>
    <row r="617" spans="1:11">
      <c r="A617" s="943"/>
      <c r="B617" s="943"/>
      <c r="C617" s="943"/>
      <c r="D617" s="943"/>
      <c r="E617" s="943"/>
      <c r="F617" s="943"/>
      <c r="G617" s="943"/>
      <c r="H617" s="943"/>
      <c r="I617" s="943"/>
      <c r="J617" s="943"/>
      <c r="K617" s="32"/>
    </row>
    <row r="618" spans="1:11">
      <c r="A618" s="943"/>
      <c r="B618" s="943"/>
      <c r="C618" s="943"/>
      <c r="D618" s="943"/>
      <c r="E618" s="943"/>
      <c r="F618" s="943"/>
      <c r="G618" s="943"/>
      <c r="H618" s="943"/>
      <c r="I618" s="943"/>
      <c r="J618" s="943"/>
      <c r="K618" s="32"/>
    </row>
    <row r="619" spans="1:11">
      <c r="A619" s="943"/>
      <c r="B619" s="943"/>
      <c r="C619" s="943"/>
      <c r="D619" s="943"/>
      <c r="E619" s="943"/>
      <c r="F619" s="943"/>
      <c r="G619" s="943"/>
      <c r="H619" s="943"/>
      <c r="I619" s="943"/>
      <c r="J619" s="943"/>
      <c r="K619" s="32"/>
    </row>
    <row r="620" spans="1:11">
      <c r="A620" s="943"/>
      <c r="B620" s="943"/>
      <c r="C620" s="943"/>
      <c r="D620" s="943"/>
      <c r="E620" s="943"/>
      <c r="F620" s="943"/>
      <c r="G620" s="943"/>
      <c r="H620" s="943"/>
      <c r="I620" s="943"/>
      <c r="J620" s="943"/>
      <c r="K620" s="32"/>
    </row>
    <row r="621" spans="1:11">
      <c r="A621" s="943"/>
      <c r="B621" s="943"/>
      <c r="C621" s="943"/>
      <c r="D621" s="943"/>
      <c r="E621" s="943"/>
      <c r="F621" s="943"/>
      <c r="G621" s="943"/>
      <c r="H621" s="943"/>
      <c r="I621" s="943"/>
      <c r="J621" s="943"/>
      <c r="K621" s="32"/>
    </row>
    <row r="622" spans="1:11">
      <c r="A622" s="943"/>
      <c r="B622" s="943"/>
      <c r="C622" s="943"/>
      <c r="D622" s="943"/>
      <c r="E622" s="943"/>
      <c r="F622" s="943"/>
      <c r="G622" s="943"/>
      <c r="H622" s="943"/>
      <c r="I622" s="943"/>
      <c r="J622" s="943"/>
      <c r="K622" s="32"/>
    </row>
    <row r="623" spans="1:11">
      <c r="A623" s="943"/>
      <c r="B623" s="943"/>
      <c r="C623" s="943"/>
      <c r="D623" s="943"/>
      <c r="E623" s="943"/>
      <c r="F623" s="943"/>
      <c r="G623" s="943"/>
      <c r="H623" s="943"/>
      <c r="I623" s="943"/>
      <c r="J623" s="943"/>
      <c r="K623" s="32"/>
    </row>
    <row r="624" spans="1:11">
      <c r="A624" s="943"/>
      <c r="B624" s="943"/>
      <c r="C624" s="943"/>
      <c r="D624" s="943"/>
      <c r="E624" s="943"/>
      <c r="F624" s="943"/>
      <c r="G624" s="943"/>
      <c r="H624" s="943"/>
      <c r="I624" s="943"/>
      <c r="J624" s="943"/>
      <c r="K624" s="32"/>
    </row>
    <row r="625" spans="1:11">
      <c r="A625" s="943"/>
      <c r="B625" s="943"/>
      <c r="C625" s="943"/>
      <c r="D625" s="943"/>
      <c r="E625" s="943"/>
      <c r="F625" s="943"/>
      <c r="G625" s="943"/>
      <c r="H625" s="943"/>
      <c r="I625" s="943"/>
      <c r="J625" s="943"/>
      <c r="K625" s="32"/>
    </row>
    <row r="626" spans="1:11">
      <c r="A626" s="943"/>
      <c r="B626" s="943"/>
      <c r="C626" s="943"/>
      <c r="D626" s="943"/>
      <c r="E626" s="943"/>
      <c r="F626" s="943"/>
      <c r="G626" s="943"/>
      <c r="H626" s="943"/>
      <c r="I626" s="943"/>
      <c r="J626" s="943"/>
      <c r="K626" s="32"/>
    </row>
    <row r="627" spans="1:11">
      <c r="A627" s="943"/>
      <c r="B627" s="943"/>
      <c r="C627" s="943"/>
      <c r="D627" s="943"/>
      <c r="E627" s="943"/>
      <c r="F627" s="943"/>
      <c r="G627" s="943"/>
      <c r="H627" s="943"/>
      <c r="I627" s="943"/>
      <c r="J627" s="943"/>
      <c r="K627" s="32"/>
    </row>
    <row r="628" spans="1:11">
      <c r="A628" s="943"/>
      <c r="B628" s="943"/>
      <c r="C628" s="943"/>
      <c r="D628" s="943"/>
      <c r="E628" s="943"/>
      <c r="F628" s="943"/>
      <c r="G628" s="943"/>
      <c r="H628" s="943"/>
      <c r="I628" s="943"/>
      <c r="J628" s="943"/>
      <c r="K628" s="32"/>
    </row>
    <row r="629" spans="1:11">
      <c r="A629" s="943"/>
      <c r="B629" s="943"/>
      <c r="C629" s="943"/>
      <c r="D629" s="943"/>
      <c r="E629" s="943"/>
      <c r="F629" s="943"/>
      <c r="G629" s="943"/>
      <c r="H629" s="943"/>
      <c r="I629" s="943"/>
      <c r="J629" s="943"/>
      <c r="K629" s="32"/>
    </row>
    <row r="630" spans="1:11">
      <c r="A630" s="943"/>
      <c r="B630" s="943"/>
      <c r="C630" s="943"/>
      <c r="D630" s="943"/>
      <c r="E630" s="943"/>
      <c r="F630" s="943"/>
      <c r="G630" s="943"/>
      <c r="H630" s="943"/>
      <c r="I630" s="943"/>
      <c r="J630" s="943"/>
      <c r="K630" s="32"/>
    </row>
    <row r="631" spans="1:11">
      <c r="A631" s="943"/>
      <c r="B631" s="943"/>
      <c r="C631" s="943"/>
      <c r="D631" s="943"/>
      <c r="E631" s="943"/>
      <c r="F631" s="943"/>
      <c r="G631" s="943"/>
      <c r="H631" s="943"/>
      <c r="I631" s="943"/>
      <c r="J631" s="943"/>
      <c r="K631" s="32"/>
    </row>
    <row r="632" spans="1:11">
      <c r="A632" s="943"/>
      <c r="B632" s="943"/>
      <c r="C632" s="943"/>
      <c r="D632" s="943"/>
      <c r="E632" s="943"/>
      <c r="F632" s="943"/>
      <c r="G632" s="943"/>
      <c r="H632" s="943"/>
      <c r="I632" s="943"/>
      <c r="J632" s="943"/>
      <c r="K632" s="32"/>
    </row>
    <row r="633" spans="1:11">
      <c r="A633" s="943"/>
      <c r="B633" s="943"/>
      <c r="C633" s="943"/>
      <c r="D633" s="943"/>
      <c r="E633" s="943"/>
      <c r="F633" s="943"/>
      <c r="G633" s="943"/>
      <c r="H633" s="943"/>
      <c r="I633" s="943"/>
      <c r="J633" s="943"/>
      <c r="K633" s="32"/>
    </row>
    <row r="634" spans="1:11">
      <c r="A634" s="943"/>
      <c r="B634" s="943"/>
      <c r="C634" s="943"/>
      <c r="D634" s="943"/>
      <c r="E634" s="943"/>
      <c r="F634" s="943"/>
      <c r="G634" s="943"/>
      <c r="H634" s="943"/>
      <c r="I634" s="943"/>
      <c r="J634" s="943"/>
      <c r="K634" s="32"/>
    </row>
    <row r="635" spans="1:11">
      <c r="A635" s="943"/>
      <c r="B635" s="943"/>
      <c r="C635" s="943"/>
      <c r="D635" s="943"/>
      <c r="E635" s="943"/>
      <c r="F635" s="943"/>
      <c r="G635" s="943"/>
      <c r="H635" s="943"/>
      <c r="I635" s="943"/>
      <c r="J635" s="943"/>
      <c r="K635" s="32"/>
    </row>
    <row r="636" spans="1:11">
      <c r="A636" s="943"/>
      <c r="B636" s="943"/>
      <c r="C636" s="943"/>
      <c r="D636" s="943"/>
      <c r="E636" s="943"/>
      <c r="F636" s="943"/>
      <c r="G636" s="943"/>
      <c r="H636" s="943"/>
      <c r="I636" s="943"/>
      <c r="J636" s="943"/>
      <c r="K636" s="32"/>
    </row>
    <row r="637" spans="1:11">
      <c r="A637" s="943"/>
      <c r="B637" s="943"/>
      <c r="C637" s="943"/>
      <c r="D637" s="943"/>
      <c r="E637" s="943"/>
      <c r="F637" s="943"/>
      <c r="G637" s="943"/>
      <c r="H637" s="943"/>
      <c r="I637" s="943"/>
      <c r="J637" s="943"/>
      <c r="K637" s="32"/>
    </row>
    <row r="638" spans="1:11">
      <c r="A638" s="943"/>
      <c r="B638" s="943"/>
      <c r="C638" s="943"/>
      <c r="D638" s="943"/>
      <c r="E638" s="943"/>
      <c r="F638" s="943"/>
      <c r="G638" s="943"/>
      <c r="H638" s="943"/>
      <c r="I638" s="943"/>
      <c r="J638" s="943"/>
      <c r="K638" s="32"/>
    </row>
    <row r="639" spans="1:11">
      <c r="A639" s="943"/>
      <c r="B639" s="943"/>
      <c r="C639" s="943"/>
      <c r="D639" s="943"/>
      <c r="E639" s="943"/>
      <c r="F639" s="943"/>
      <c r="G639" s="943"/>
      <c r="H639" s="943"/>
      <c r="I639" s="943"/>
      <c r="J639" s="943"/>
      <c r="K639" s="32"/>
    </row>
    <row r="640" spans="1:11">
      <c r="A640" s="943"/>
      <c r="B640" s="943"/>
      <c r="C640" s="943"/>
      <c r="D640" s="943"/>
      <c r="E640" s="943"/>
      <c r="F640" s="943"/>
      <c r="G640" s="943"/>
      <c r="H640" s="943"/>
      <c r="I640" s="943"/>
      <c r="J640" s="943"/>
      <c r="K640" s="32"/>
    </row>
    <row r="641" spans="1:11">
      <c r="A641" s="943"/>
      <c r="B641" s="943"/>
      <c r="C641" s="943"/>
      <c r="D641" s="943"/>
      <c r="E641" s="943"/>
      <c r="F641" s="943"/>
      <c r="G641" s="943"/>
      <c r="H641" s="943"/>
      <c r="I641" s="943"/>
      <c r="J641" s="943"/>
      <c r="K641" s="32"/>
    </row>
    <row r="642" spans="1:11">
      <c r="A642" s="943"/>
      <c r="B642" s="943"/>
      <c r="C642" s="943"/>
      <c r="D642" s="943"/>
      <c r="E642" s="943"/>
      <c r="F642" s="943"/>
      <c r="G642" s="943"/>
      <c r="H642" s="943"/>
      <c r="I642" s="943"/>
      <c r="J642" s="943"/>
      <c r="K642" s="32"/>
    </row>
    <row r="643" spans="1:11">
      <c r="A643" s="943"/>
      <c r="B643" s="943"/>
      <c r="C643" s="943"/>
      <c r="D643" s="943"/>
      <c r="E643" s="943"/>
      <c r="F643" s="943"/>
      <c r="G643" s="943"/>
      <c r="H643" s="943"/>
      <c r="I643" s="943"/>
      <c r="J643" s="943"/>
      <c r="K643" s="32"/>
    </row>
    <row r="644" spans="1:11">
      <c r="A644" s="943"/>
      <c r="B644" s="943"/>
      <c r="C644" s="943"/>
      <c r="D644" s="943"/>
      <c r="E644" s="943"/>
      <c r="F644" s="943"/>
      <c r="G644" s="943"/>
      <c r="H644" s="943"/>
      <c r="I644" s="943"/>
      <c r="J644" s="943"/>
      <c r="K644" s="32"/>
    </row>
    <row r="645" spans="1:11">
      <c r="A645" s="943"/>
      <c r="B645" s="943"/>
      <c r="C645" s="943"/>
      <c r="D645" s="943"/>
      <c r="E645" s="943"/>
      <c r="F645" s="943"/>
      <c r="G645" s="943"/>
      <c r="H645" s="943"/>
      <c r="I645" s="943"/>
      <c r="J645" s="943"/>
      <c r="K645" s="32"/>
    </row>
    <row r="646" spans="1:11">
      <c r="A646" s="943"/>
      <c r="B646" s="943"/>
      <c r="C646" s="943"/>
      <c r="D646" s="943"/>
      <c r="E646" s="943"/>
      <c r="F646" s="943"/>
      <c r="G646" s="943"/>
      <c r="H646" s="943"/>
      <c r="I646" s="943"/>
      <c r="J646" s="943"/>
      <c r="K646" s="32"/>
    </row>
    <row r="647" spans="1:11">
      <c r="A647" s="943"/>
      <c r="B647" s="943"/>
      <c r="C647" s="943"/>
      <c r="D647" s="943"/>
      <c r="E647" s="943"/>
      <c r="F647" s="943"/>
      <c r="G647" s="943"/>
      <c r="H647" s="943"/>
      <c r="I647" s="943"/>
      <c r="J647" s="943"/>
      <c r="K647" s="32"/>
    </row>
    <row r="648" spans="1:11">
      <c r="A648" s="943"/>
      <c r="B648" s="943"/>
      <c r="C648" s="943"/>
      <c r="D648" s="943"/>
      <c r="E648" s="943"/>
      <c r="F648" s="943"/>
      <c r="G648" s="943"/>
      <c r="H648" s="943"/>
      <c r="I648" s="943"/>
      <c r="J648" s="943"/>
      <c r="K648" s="32"/>
    </row>
    <row r="649" spans="1:11">
      <c r="A649" s="943"/>
      <c r="B649" s="943"/>
      <c r="C649" s="943"/>
      <c r="D649" s="943"/>
      <c r="E649" s="943"/>
      <c r="F649" s="943"/>
      <c r="G649" s="943"/>
      <c r="H649" s="943"/>
      <c r="I649" s="943"/>
      <c r="J649" s="943"/>
      <c r="K649" s="32"/>
    </row>
    <row r="650" spans="1:11">
      <c r="A650" s="943"/>
      <c r="B650" s="943"/>
      <c r="C650" s="943"/>
      <c r="D650" s="943"/>
      <c r="E650" s="943"/>
      <c r="F650" s="943"/>
      <c r="G650" s="943"/>
      <c r="H650" s="943"/>
      <c r="I650" s="943"/>
      <c r="J650" s="943"/>
      <c r="K650" s="32"/>
    </row>
    <row r="651" spans="1:11">
      <c r="A651" s="943"/>
      <c r="B651" s="943"/>
      <c r="C651" s="943"/>
      <c r="D651" s="943"/>
      <c r="E651" s="943"/>
      <c r="F651" s="943"/>
      <c r="G651" s="943"/>
      <c r="H651" s="943"/>
      <c r="I651" s="943"/>
      <c r="J651" s="943"/>
      <c r="K651" s="32"/>
    </row>
    <row r="652" spans="1:11">
      <c r="A652" s="943"/>
      <c r="B652" s="943"/>
      <c r="C652" s="943"/>
      <c r="D652" s="943"/>
      <c r="E652" s="943"/>
      <c r="F652" s="943"/>
      <c r="G652" s="943"/>
      <c r="H652" s="943"/>
      <c r="I652" s="943"/>
      <c r="J652" s="943"/>
      <c r="K652" s="32"/>
    </row>
    <row r="653" spans="1:11">
      <c r="A653" s="943"/>
      <c r="B653" s="943"/>
      <c r="C653" s="943"/>
      <c r="D653" s="943"/>
      <c r="E653" s="943"/>
      <c r="F653" s="943"/>
      <c r="G653" s="943"/>
      <c r="H653" s="943"/>
      <c r="I653" s="943"/>
      <c r="J653" s="943"/>
      <c r="K653" s="32"/>
    </row>
    <row r="654" spans="1:11">
      <c r="A654" s="943"/>
      <c r="B654" s="943"/>
      <c r="C654" s="943"/>
      <c r="D654" s="943"/>
      <c r="E654" s="943"/>
      <c r="F654" s="943"/>
      <c r="G654" s="943"/>
      <c r="H654" s="943"/>
      <c r="I654" s="943"/>
      <c r="J654" s="943"/>
      <c r="K654" s="32"/>
    </row>
    <row r="655" spans="1:11">
      <c r="A655" s="943"/>
      <c r="B655" s="943"/>
      <c r="C655" s="943"/>
      <c r="D655" s="943"/>
      <c r="E655" s="943"/>
      <c r="F655" s="943"/>
      <c r="G655" s="943"/>
      <c r="H655" s="943"/>
      <c r="I655" s="943"/>
      <c r="J655" s="943"/>
      <c r="K655" s="32"/>
    </row>
    <row r="656" spans="1:11">
      <c r="A656" s="943"/>
      <c r="B656" s="943"/>
      <c r="C656" s="943"/>
      <c r="D656" s="943"/>
      <c r="E656" s="943"/>
      <c r="F656" s="943"/>
      <c r="G656" s="943"/>
      <c r="H656" s="943"/>
      <c r="I656" s="943"/>
      <c r="J656" s="943"/>
      <c r="K656" s="32"/>
    </row>
    <row r="657" spans="1:11">
      <c r="A657" s="943"/>
      <c r="B657" s="943"/>
      <c r="C657" s="943"/>
      <c r="D657" s="943"/>
      <c r="E657" s="943"/>
      <c r="F657" s="943"/>
      <c r="G657" s="943"/>
      <c r="H657" s="943"/>
      <c r="I657" s="943"/>
      <c r="J657" s="943"/>
      <c r="K657" s="32"/>
    </row>
    <row r="658" spans="1:11">
      <c r="A658" s="943"/>
      <c r="B658" s="943"/>
      <c r="C658" s="943"/>
      <c r="D658" s="943"/>
      <c r="E658" s="943"/>
      <c r="F658" s="943"/>
      <c r="G658" s="943"/>
      <c r="H658" s="943"/>
      <c r="I658" s="943"/>
      <c r="J658" s="943"/>
      <c r="K658" s="32"/>
    </row>
    <row r="659" spans="1:11">
      <c r="A659" s="943"/>
      <c r="B659" s="943"/>
      <c r="C659" s="943"/>
      <c r="D659" s="943"/>
      <c r="E659" s="943"/>
      <c r="F659" s="943"/>
      <c r="G659" s="943"/>
      <c r="H659" s="943"/>
      <c r="I659" s="943"/>
      <c r="J659" s="943"/>
      <c r="K659" s="32"/>
    </row>
    <row r="660" spans="1:11">
      <c r="A660" s="943"/>
      <c r="B660" s="943"/>
      <c r="C660" s="943"/>
      <c r="D660" s="943"/>
      <c r="E660" s="943"/>
      <c r="F660" s="943"/>
      <c r="G660" s="943"/>
      <c r="H660" s="943"/>
      <c r="I660" s="943"/>
      <c r="J660" s="943"/>
      <c r="K660" s="32"/>
    </row>
    <row r="661" spans="1:11">
      <c r="A661" s="945"/>
      <c r="B661" s="945"/>
      <c r="C661" s="945"/>
      <c r="D661" s="945"/>
      <c r="E661" s="945"/>
      <c r="F661" s="945"/>
      <c r="G661" s="945"/>
      <c r="H661" s="945"/>
      <c r="I661" s="945"/>
      <c r="J661" s="945"/>
      <c r="K661" s="32"/>
    </row>
    <row r="662" spans="1:11">
      <c r="A662" s="945"/>
      <c r="B662" s="945"/>
      <c r="C662" s="945"/>
      <c r="D662" s="945"/>
      <c r="E662" s="945"/>
      <c r="F662" s="945"/>
      <c r="G662" s="945"/>
      <c r="H662" s="945"/>
      <c r="I662" s="945"/>
      <c r="J662" s="945"/>
      <c r="K662" s="32"/>
    </row>
  </sheetData>
  <sheetProtection password="DF61" sheet="1" objects="1" scenarios="1"/>
  <mergeCells count="2">
    <mergeCell ref="A9:J9"/>
    <mergeCell ref="A1:J1"/>
  </mergeCells>
  <hyperlinks>
    <hyperlink ref="A1:J1" location="ToC!A1" display="75.000"/>
  </hyperlinks>
  <pageMargins left="0.5" right="0" top="0.5" bottom="0.5" header="0.5" footer="0.5"/>
  <pageSetup paperSize="5" scale="42" orientation="portrait" r:id="rId1"/>
  <headerFooter>
    <oddFooter>&amp;R
Life Annual Return(2018)
&amp;11Page &amp;P of &amp;N</oddFooter>
  </headerFooter>
  <rowBreaks count="2" manualBreakCount="2">
    <brk id="272" max="10" man="1"/>
    <brk id="46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711FB-F0A8-4B9A-B13C-6A28750AC74F}">
  <ds:schemaRefs>
    <ds:schemaRef ds:uri="http://purl.org/dc/terms/"/>
    <ds:schemaRef ds:uri="http://schemas.microsoft.com/office/2006/documentManagement/types"/>
    <ds:schemaRef ds:uri="3c15cf1c-c869-48e7-a729-63ac87d3410d"/>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932ED19-F6B8-4A27-9BA8-29EC9DCBD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92A3EA-7FA2-4315-8726-EB0429061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90</vt:i4>
      </vt:variant>
      <vt:variant>
        <vt:lpstr>Named Ranges</vt:lpstr>
      </vt:variant>
      <vt:variant>
        <vt:i4>21</vt:i4>
      </vt:variant>
    </vt:vector>
  </HeadingPairs>
  <TitlesOfParts>
    <vt:vector size="111" baseType="lpstr">
      <vt:lpstr>Cover</vt:lpstr>
      <vt:lpstr>ToC</vt:lpstr>
      <vt:lpstr>10.000</vt:lpstr>
      <vt:lpstr>10.001</vt:lpstr>
      <vt:lpstr>10.002</vt:lpstr>
      <vt:lpstr>10.003</vt:lpstr>
      <vt:lpstr>10.004</vt:lpstr>
      <vt:lpstr>10.005</vt:lpstr>
      <vt:lpstr>10.006</vt:lpstr>
      <vt:lpstr>10.007</vt:lpstr>
      <vt:lpstr>10.008</vt:lpstr>
      <vt:lpstr>10.009</vt:lpstr>
      <vt:lpstr>10.010</vt:lpstr>
      <vt:lpstr>10.011</vt:lpstr>
      <vt:lpstr>10.012</vt:lpstr>
      <vt:lpstr>10.020</vt:lpstr>
      <vt:lpstr>10.021</vt:lpstr>
      <vt:lpstr>10.022</vt:lpstr>
      <vt:lpstr>10.023</vt:lpstr>
      <vt:lpstr>10.024</vt:lpstr>
      <vt:lpstr>10.025</vt:lpstr>
      <vt:lpstr>10.026</vt:lpstr>
      <vt:lpstr>10.027</vt:lpstr>
      <vt:lpstr>10.030</vt:lpstr>
      <vt:lpstr>10.040</vt:lpstr>
      <vt:lpstr>10.050</vt:lpstr>
      <vt:lpstr>20.010</vt:lpstr>
      <vt:lpstr>20.011</vt:lpstr>
      <vt:lpstr>20.020</vt:lpstr>
      <vt:lpstr>20.022</vt:lpstr>
      <vt:lpstr>20.030</vt:lpstr>
      <vt:lpstr>20.032</vt:lpstr>
      <vt:lpstr>21.010</vt:lpstr>
      <vt:lpstr>21.012</vt:lpstr>
      <vt:lpstr>22.010</vt:lpstr>
      <vt:lpstr>22.020</vt:lpstr>
      <vt:lpstr>22.030</vt:lpstr>
      <vt:lpstr>23.010</vt:lpstr>
      <vt:lpstr>23.011</vt:lpstr>
      <vt:lpstr>23.020</vt:lpstr>
      <vt:lpstr>23.021</vt:lpstr>
      <vt:lpstr>23.022</vt:lpstr>
      <vt:lpstr>23.030</vt:lpstr>
      <vt:lpstr>23.040</vt:lpstr>
      <vt:lpstr>25.010</vt:lpstr>
      <vt:lpstr>25.012</vt:lpstr>
      <vt:lpstr>30.010</vt:lpstr>
      <vt:lpstr>30.012</vt:lpstr>
      <vt:lpstr>30.014</vt:lpstr>
      <vt:lpstr>30.030</vt:lpstr>
      <vt:lpstr>40.010</vt:lpstr>
      <vt:lpstr>40.011</vt:lpstr>
      <vt:lpstr>40.020</vt:lpstr>
      <vt:lpstr>40.021</vt:lpstr>
      <vt:lpstr>40.022</vt:lpstr>
      <vt:lpstr>40.023</vt:lpstr>
      <vt:lpstr>40.030</vt:lpstr>
      <vt:lpstr>40.031</vt:lpstr>
      <vt:lpstr>40.032</vt:lpstr>
      <vt:lpstr>40.033</vt:lpstr>
      <vt:lpstr>40.034</vt:lpstr>
      <vt:lpstr>40.035</vt:lpstr>
      <vt:lpstr>40.036</vt:lpstr>
      <vt:lpstr>40.040</vt:lpstr>
      <vt:lpstr>40.041</vt:lpstr>
      <vt:lpstr>40.042</vt:lpstr>
      <vt:lpstr>40.050</vt:lpstr>
      <vt:lpstr>40.051</vt:lpstr>
      <vt:lpstr>40.052</vt:lpstr>
      <vt:lpstr>40.060</vt:lpstr>
      <vt:lpstr>45.010</vt:lpstr>
      <vt:lpstr>45.012</vt:lpstr>
      <vt:lpstr>45.020</vt:lpstr>
      <vt:lpstr>45.022</vt:lpstr>
      <vt:lpstr>45.030</vt:lpstr>
      <vt:lpstr>45.032</vt:lpstr>
      <vt:lpstr>50.010</vt:lpstr>
      <vt:lpstr>50.020</vt:lpstr>
      <vt:lpstr>50.030</vt:lpstr>
      <vt:lpstr>50.032</vt:lpstr>
      <vt:lpstr>60.010</vt:lpstr>
      <vt:lpstr>60.020</vt:lpstr>
      <vt:lpstr>60.022</vt:lpstr>
      <vt:lpstr>70.010</vt:lpstr>
      <vt:lpstr>70.020</vt:lpstr>
      <vt:lpstr>70.030</vt:lpstr>
      <vt:lpstr>70.040</vt:lpstr>
      <vt:lpstr>70.050</vt:lpstr>
      <vt:lpstr>75.010</vt:lpstr>
      <vt:lpstr>NOTES</vt:lpstr>
      <vt:lpstr>'10.000'!Print_Area</vt:lpstr>
      <vt:lpstr>'10.004'!Print_Area</vt:lpstr>
      <vt:lpstr>'10.010'!Print_Area</vt:lpstr>
      <vt:lpstr>'20.010'!Print_Area</vt:lpstr>
      <vt:lpstr>'20.011'!Print_Area</vt:lpstr>
      <vt:lpstr>'20.022'!Print_Area</vt:lpstr>
      <vt:lpstr>'21.012'!Print_Area</vt:lpstr>
      <vt:lpstr>'22.010'!Print_Area</vt:lpstr>
      <vt:lpstr>'30.030'!Print_Area</vt:lpstr>
      <vt:lpstr>'40.033'!Print_Area</vt:lpstr>
      <vt:lpstr>'45.010'!Print_Area</vt:lpstr>
      <vt:lpstr>'70.020'!Print_Area</vt:lpstr>
      <vt:lpstr>'75.010'!Print_Area</vt:lpstr>
      <vt:lpstr>NOTES!Print_Area</vt:lpstr>
      <vt:lpstr>'25.012'!Print_Titles</vt:lpstr>
      <vt:lpstr>'40.020'!Print_Titles</vt:lpstr>
      <vt:lpstr>'40.051'!Print_Titles</vt:lpstr>
      <vt:lpstr>'40.052'!Print_Titles</vt:lpstr>
      <vt:lpstr>'50.020'!Print_Titles</vt:lpstr>
      <vt:lpstr>NOTES!Print_Titles</vt:lpstr>
      <vt:lpstr>ToC!Print_Titles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Life Insurers</dc:title>
  <dc:creator>CBTT</dc:creator>
  <cp:lastModifiedBy>its user</cp:lastModifiedBy>
  <cp:revision/>
  <cp:lastPrinted>2020-12-04T20:51:01Z</cp:lastPrinted>
  <dcterms:created xsi:type="dcterms:W3CDTF">2006-11-24T16:13:58Z</dcterms:created>
  <dcterms:modified xsi:type="dcterms:W3CDTF">2020-12-23T19:23:49Z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_dlc_DocIdItemGuid">
    <vt:lpwstr>d6558202-0256-4164-9485-316cee119278</vt:lpwstr>
  </property>
  <property fmtid="{D5CDD505-2E9C-101B-9397-08002B2CF9AE}" pid="7" name="URL">
    <vt:lpwstr/>
  </property>
  <property fmtid="{D5CDD505-2E9C-101B-9397-08002B2CF9AE}" pid="8" name="{DFC8691F-2432-4741-B780-3CAE3235A612}">
    <vt:lpwstr>&lt;?xml version="1.0" encoding="utf-16"?&gt;</vt:lpwstr>
  </property>
  <property fmtid="{D5CDD505-2E9C-101B-9397-08002B2CF9AE}" pid="9" name="OsfiBusinessProcess">
    <vt:lpwstr>75</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20</vt:lpwstr>
  </property>
  <property fmtid="{D5CDD505-2E9C-101B-9397-08002B2CF9AE}" pid="14" name="OsfiFiscalPeriod">
    <vt:lpwstr/>
  </property>
  <property fmtid="{D5CDD505-2E9C-101B-9397-08002B2CF9AE}" pid="15" name="OsfiMeetingDate">
    <vt:filetime>2017-04-21T12:20:28Z</vt:filetime>
  </property>
  <property fmtid="{D5CDD505-2E9C-101B-9397-08002B2CF9AE}" pid="16" name="p213ed7f1c384e76b1e6db419627f072">
    <vt:lpwstr/>
  </property>
  <property fmtid="{D5CDD505-2E9C-101B-9397-08002B2CF9AE}" pid="17" name="OsfiCostCentre">
    <vt:lpwstr>1048</vt:lpwstr>
  </property>
  <property fmtid="{D5CDD505-2E9C-101B-9397-08002B2CF9AE}" pid="18" name="b68f0f40a9244f46b7ca0f5019c2a784">
    <vt:lpwstr>1.1.2 Regulation and Guidance|8aba70de-c32e-44b3-b2d7-271b49c214a9</vt:lpwstr>
  </property>
  <property fmtid="{D5CDD505-2E9C-101B-9397-08002B2CF9AE}" pid="19" name="OsfiCheckedOutDate">
    <vt:filetime>2017-06-28T17:36:39Z</vt:filetime>
  </property>
  <property fmtid="{D5CDD505-2E9C-101B-9397-08002B2CF9AE}" pid="20" name="OsfiIndustryType">
    <vt:lpwstr>31;#Insurance|30635973-e9d2-43e2-a5d4-ee38d3a9f4ad;#230;#Life|10f638d7-70e8-45a8-9b2e-f676ce524b50;#1051;#Canadian Fraternal|50d1a936-80f2-43a0-b244-e64673296ea2;#534;#Canadian Life|9b201a26-af69-4771-b031-c5dd8bd1d3f6;#1052;#Foreign Fraternal|9f7fff45-5e</vt:lpwstr>
  </property>
  <property fmtid="{D5CDD505-2E9C-101B-9397-08002B2CF9AE}" pid="21" name="OsfiSecondaryRegulations">
    <vt:lpwstr/>
  </property>
  <property fmtid="{D5CDD505-2E9C-101B-9397-08002B2CF9AE}" pid="22" name="OsfiSecondaryOSFIGuidance">
    <vt:lpwstr/>
  </property>
  <property fmtid="{D5CDD505-2E9C-101B-9397-08002B2CF9AE}" pid="23" name="OsfiGuidanceCategory">
    <vt:lpwstr>952</vt:lpwstr>
  </property>
  <property fmtid="{D5CDD505-2E9C-101B-9397-08002B2CF9AE}" pid="24" name="OsfiInstrumentType">
    <vt:lpwstr>687</vt:lpwstr>
  </property>
  <property fmtid="{D5CDD505-2E9C-101B-9397-08002B2CF9AE}" pid="25" name="OsfiOSFIGuidance">
    <vt:lpwstr>1136</vt:lpwstr>
  </property>
  <property fmtid="{D5CDD505-2E9C-101B-9397-08002B2CF9AE}" pid="26" name="OsfiReturnType">
    <vt:lpwstr>991</vt:lpwstr>
  </property>
  <property fmtid="{D5CDD505-2E9C-101B-9397-08002B2CF9AE}" pid="27" name="OsfiSecondaryActsandSections">
    <vt:lpwstr/>
  </property>
  <property fmtid="{D5CDD505-2E9C-101B-9397-08002B2CF9AE}" pid="28" name="OsfiFIExternalOrganization">
    <vt:lpwstr/>
  </property>
  <property fmtid="{D5CDD505-2E9C-101B-9397-08002B2CF9AE}" pid="29" name="OsfiSubProgram">
    <vt:lpwstr>19</vt:lpwstr>
  </property>
  <property fmtid="{D5CDD505-2E9C-101B-9397-08002B2CF9AE}" pid="30" name="OsfiFITopics">
    <vt:lpwstr/>
  </property>
  <property fmtid="{D5CDD505-2E9C-101B-9397-08002B2CF9AE}" pid="31" name="Order">
    <vt:r8>587800</vt:r8>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